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ustomProperty5.bin" ContentType="application/vnd.openxmlformats-officedocument.spreadsheetml.customProperty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ustomProperty6.bin" ContentType="application/vnd.openxmlformats-officedocument.spreadsheetml.customProperty"/>
  <Override PartName="/xl/drawings/drawing1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1.xml" ContentType="application/vnd.openxmlformats-officedocument.spreadsheetml.pivotTable+xml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42874\OneDrive - Bain\PhD\Workspace\WWW\COVID\"/>
    </mc:Choice>
  </mc:AlternateContent>
  <bookViews>
    <workbookView xWindow="240" yWindow="105" windowWidth="14955" windowHeight="6795" firstSheet="3" activeTab="5"/>
  </bookViews>
  <sheets>
    <sheet name="Index" sheetId="3" state="hidden" r:id="rId1"/>
    <sheet name="Dashboard" sheetId="15" state="hidden" r:id="rId2"/>
    <sheet name="Dashboard_data" sheetId="14" state="hidden" r:id="rId3"/>
    <sheet name="Polska" sheetId="2" r:id="rId4"/>
    <sheet name="Mazowsze" sheetId="17" r:id="rId5"/>
    <sheet name="Warszawa" sheetId="35" r:id="rId6"/>
    <sheet name="GER" sheetId="28" state="hidden" r:id="rId7"/>
    <sheet name="FRA" sheetId="31" state="hidden" r:id="rId8"/>
    <sheet name="ESP" sheetId="30" state="hidden" r:id="rId9"/>
    <sheet name="ITA" sheetId="26" state="hidden" r:id="rId10"/>
    <sheet name="BEL" sheetId="24" state="hidden" r:id="rId11"/>
    <sheet name="UK" sheetId="27" state="hidden" r:id="rId12"/>
    <sheet name="USA" sheetId="29" state="hidden" r:id="rId13"/>
    <sheet name="Norm" sheetId="4" state="hidden" r:id="rId14"/>
    <sheet name="Gamma" sheetId="25" state="hidden" r:id="rId15"/>
    <sheet name="MultiNorm_PL" sheetId="33" r:id="rId16"/>
    <sheet name="MultiNormSim_PL" sheetId="36" r:id="rId17"/>
    <sheet name="MultiNorm_MZ" sheetId="37" r:id="rId18"/>
    <sheet name="MultiNorm_WWA" sheetId="38" r:id="rId19"/>
    <sheet name="Dane" sheetId="6" state="hidden" r:id="rId20"/>
    <sheet name="Dane_raw" sheetId="16" state="hidden" r:id="rId21"/>
  </sheets>
  <definedNames>
    <definedName name="BtfeHeaderLastChanged" localSheetId="10">BEL!#REF!</definedName>
    <definedName name="BtfeHeaderLastChanged" localSheetId="8">ESP!#REF!</definedName>
    <definedName name="BtfeHeaderLastChanged" localSheetId="7">FRA!#REF!</definedName>
    <definedName name="BtfeHeaderLastChanged" localSheetId="6">GER!#REF!</definedName>
    <definedName name="BtfeHeaderLastChanged" localSheetId="0">Index!$C$8</definedName>
    <definedName name="BtfeHeaderLastChanged" localSheetId="9">ITA!#REF!</definedName>
    <definedName name="BtfeHeaderLastChanged" localSheetId="4">Mazowsze!#REF!</definedName>
    <definedName name="BtfeHeaderLastChanged" localSheetId="3">Polska!#REF!</definedName>
    <definedName name="BtfeHeaderLastChanged" localSheetId="11">UK!#REF!</definedName>
    <definedName name="BtfeHeaderLastChanged" localSheetId="12">USA!#REF!</definedName>
    <definedName name="BtfeHeaderLastChanged" localSheetId="5">Warszawa!#REF!</definedName>
    <definedName name="BtfeHeaderSheetName" localSheetId="10">BEL!#REF!</definedName>
    <definedName name="BtfeHeaderSheetName" localSheetId="8">ESP!#REF!</definedName>
    <definedName name="BtfeHeaderSheetName" localSheetId="7">FRA!#REF!</definedName>
    <definedName name="BtfeHeaderSheetName" localSheetId="6">GER!#REF!</definedName>
    <definedName name="BtfeHeaderSheetName" localSheetId="9">ITA!#REF!</definedName>
    <definedName name="BtfeHeaderSheetName" localSheetId="4">Mazowsze!#REF!</definedName>
    <definedName name="BtfeHeaderSheetName" localSheetId="3">Polska!#REF!</definedName>
    <definedName name="BtfeHeaderSheetName" localSheetId="11">UK!#REF!</definedName>
    <definedName name="BtfeHeaderSheetName" localSheetId="12">USA!#REF!</definedName>
    <definedName name="BtfeHeaderSheetName" localSheetId="5">Warszawa!#REF!</definedName>
    <definedName name="BtfeHeaderWorkbookTitle" localSheetId="10">BEL!#REF!</definedName>
    <definedName name="BtfeHeaderWorkbookTitle" localSheetId="8">ESP!#REF!</definedName>
    <definedName name="BtfeHeaderWorkbookTitle" localSheetId="7">FRA!#REF!</definedName>
    <definedName name="BtfeHeaderWorkbookTitle" localSheetId="6">GER!#REF!</definedName>
    <definedName name="BtfeHeaderWorkbookTitle" localSheetId="0">Index!$C$7</definedName>
    <definedName name="BtfeHeaderWorkbookTitle" localSheetId="9">ITA!#REF!</definedName>
    <definedName name="BtfeHeaderWorkbookTitle" localSheetId="4">Mazowsze!#REF!</definedName>
    <definedName name="BtfeHeaderWorkbookTitle" localSheetId="3">Polska!#REF!</definedName>
    <definedName name="BtfeHeaderWorkbookTitle" localSheetId="11">UK!#REF!</definedName>
    <definedName name="BtfeHeaderWorkbookTitle" localSheetId="12">USA!#REF!</definedName>
    <definedName name="BtfeHeaderWorkbookTitle" localSheetId="5">Warszawa!#REF!</definedName>
    <definedName name="BtfeIndexSheetTable">Index!$C$13:$E$27</definedName>
    <definedName name="Epidemia_raw" localSheetId="20">Dane_raw!$A$1:$BF$451</definedName>
    <definedName name="_xlnm.Print_Area" localSheetId="0">Index!$A$1:$G$29</definedName>
    <definedName name="_xlnm.Print_Titles" localSheetId="10">BEL!#REF!</definedName>
    <definedName name="_xlnm.Print_Titles" localSheetId="8">ESP!#REF!</definedName>
    <definedName name="_xlnm.Print_Titles" localSheetId="7">FRA!#REF!</definedName>
    <definedName name="_xlnm.Print_Titles" localSheetId="6">GER!#REF!</definedName>
    <definedName name="_xlnm.Print_Titles" localSheetId="0">Index!$1:$12</definedName>
    <definedName name="_xlnm.Print_Titles" localSheetId="9">ITA!#REF!</definedName>
    <definedName name="_xlnm.Print_Titles" localSheetId="4">Mazowsze!#REF!</definedName>
    <definedName name="_xlnm.Print_Titles" localSheetId="3">Polska!#REF!</definedName>
    <definedName name="_xlnm.Print_Titles" localSheetId="11">UK!#REF!</definedName>
    <definedName name="_xlnm.Print_Titles" localSheetId="12">USA!#REF!</definedName>
    <definedName name="_xlnm.Print_Titles" localSheetId="5">Warszawa!#REF!</definedName>
    <definedName name="solver_adj" localSheetId="10" hidden="1">BEL!$B$2</definedName>
    <definedName name="solver_adj" localSheetId="8" hidden="1">ESP!$B$15:$B$16</definedName>
    <definedName name="solver_adj" localSheetId="7" hidden="1">FRA!$B$16:$B$17</definedName>
    <definedName name="solver_adj" localSheetId="14" hidden="1">Gamma!$B$2:$B$3</definedName>
    <definedName name="solver_adj" localSheetId="6" hidden="1">GER!$B$16:$B$17</definedName>
    <definedName name="solver_adj" localSheetId="9" hidden="1">ITA!$B$16:$B$17</definedName>
    <definedName name="solver_adj" localSheetId="4" hidden="1">Mazowsze!#REF!</definedName>
    <definedName name="solver_adj" localSheetId="17" hidden="1">MultiNorm_MZ!$A$1:$A$8,MultiNorm_MZ!$B$1:$B$4</definedName>
    <definedName name="solver_adj" localSheetId="15" hidden="1">MultiNorm_PL!$A$1:$A$8,MultiNorm_PL!$B$1:$B$4</definedName>
    <definedName name="solver_adj" localSheetId="18" hidden="1">MultiNorm_WWA!$A$1:$A$8,MultiNorm_WWA!$B$1:$B$4</definedName>
    <definedName name="solver_adj" localSheetId="16" hidden="1">MultiNormSim_PL!$A$1:$A$8,MultiNormSim_PL!$B$1:$B$4</definedName>
    <definedName name="solver_adj" localSheetId="13" hidden="1">Norm!$B$2:$B$4</definedName>
    <definedName name="solver_adj" localSheetId="3" hidden="1">Polska!$B$16:$B$17</definedName>
    <definedName name="solver_adj" localSheetId="11" hidden="1">UK!$B$16:$B$17</definedName>
    <definedName name="solver_adj" localSheetId="12" hidden="1">USA!$B$16:$B$17</definedName>
    <definedName name="solver_adj" localSheetId="5" hidden="1">Warszawa!#REF!</definedName>
    <definedName name="solver_cvg" localSheetId="10" hidden="1">0.0001</definedName>
    <definedName name="solver_cvg" localSheetId="8" hidden="1">0.0001</definedName>
    <definedName name="solver_cvg" localSheetId="7" hidden="1">0.0001</definedName>
    <definedName name="solver_cvg" localSheetId="14" hidden="1">0.0001</definedName>
    <definedName name="solver_cvg" localSheetId="6" hidden="1">0.0001</definedName>
    <definedName name="solver_cvg" localSheetId="9" hidden="1">0.0001</definedName>
    <definedName name="solver_cvg" localSheetId="4" hidden="1">0.0001</definedName>
    <definedName name="solver_cvg" localSheetId="17" hidden="1">0.0001</definedName>
    <definedName name="solver_cvg" localSheetId="15" hidden="1">0.0001</definedName>
    <definedName name="solver_cvg" localSheetId="18" hidden="1">0.0001</definedName>
    <definedName name="solver_cvg" localSheetId="16" hidden="1">0.0001</definedName>
    <definedName name="solver_cvg" localSheetId="13" hidden="1">0.0001</definedName>
    <definedName name="solver_cvg" localSheetId="3" hidden="1">0.0001</definedName>
    <definedName name="solver_cvg" localSheetId="11" hidden="1">0.0001</definedName>
    <definedName name="solver_cvg" localSheetId="12" hidden="1">0.0001</definedName>
    <definedName name="solver_cvg" localSheetId="5" hidden="1">0.0001</definedName>
    <definedName name="solver_drv" localSheetId="10" hidden="1">2</definedName>
    <definedName name="solver_drv" localSheetId="8" hidden="1">2</definedName>
    <definedName name="solver_drv" localSheetId="7" hidden="1">2</definedName>
    <definedName name="solver_drv" localSheetId="14" hidden="1">1</definedName>
    <definedName name="solver_drv" localSheetId="6" hidden="1">2</definedName>
    <definedName name="solver_drv" localSheetId="9" hidden="1">2</definedName>
    <definedName name="solver_drv" localSheetId="4" hidden="1">2</definedName>
    <definedName name="solver_drv" localSheetId="17" hidden="1">1</definedName>
    <definedName name="solver_drv" localSheetId="15" hidden="1">1</definedName>
    <definedName name="solver_drv" localSheetId="18" hidden="1">1</definedName>
    <definedName name="solver_drv" localSheetId="16" hidden="1">1</definedName>
    <definedName name="solver_drv" localSheetId="13" hidden="1">1</definedName>
    <definedName name="solver_drv" localSheetId="3" hidden="1">2</definedName>
    <definedName name="solver_drv" localSheetId="11" hidden="1">2</definedName>
    <definedName name="solver_drv" localSheetId="12" hidden="1">2</definedName>
    <definedName name="solver_drv" localSheetId="5" hidden="1">2</definedName>
    <definedName name="solver_eng" localSheetId="10" hidden="1">1</definedName>
    <definedName name="solver_eng" localSheetId="19" hidden="1">1</definedName>
    <definedName name="solver_eng" localSheetId="8" hidden="1">1</definedName>
    <definedName name="solver_eng" localSheetId="7" hidden="1">1</definedName>
    <definedName name="solver_eng" localSheetId="14" hidden="1">1</definedName>
    <definedName name="solver_eng" localSheetId="6" hidden="1">1</definedName>
    <definedName name="solver_eng" localSheetId="9" hidden="1">1</definedName>
    <definedName name="solver_eng" localSheetId="4" hidden="1">1</definedName>
    <definedName name="solver_eng" localSheetId="17" hidden="1">1</definedName>
    <definedName name="solver_eng" localSheetId="15" hidden="1">1</definedName>
    <definedName name="solver_eng" localSheetId="18" hidden="1">1</definedName>
    <definedName name="solver_eng" localSheetId="16" hidden="1">1</definedName>
    <definedName name="solver_eng" localSheetId="13" hidden="1">1</definedName>
    <definedName name="solver_eng" localSheetId="3" hidden="1">1</definedName>
    <definedName name="solver_eng" localSheetId="11" hidden="1">1</definedName>
    <definedName name="solver_eng" localSheetId="12" hidden="1">1</definedName>
    <definedName name="solver_eng" localSheetId="5" hidden="1">1</definedName>
    <definedName name="solver_est" localSheetId="10" hidden="1">1</definedName>
    <definedName name="solver_est" localSheetId="8" hidden="1">1</definedName>
    <definedName name="solver_est" localSheetId="7" hidden="1">1</definedName>
    <definedName name="solver_est" localSheetId="14" hidden="1">1</definedName>
    <definedName name="solver_est" localSheetId="6" hidden="1">1</definedName>
    <definedName name="solver_est" localSheetId="9" hidden="1">1</definedName>
    <definedName name="solver_est" localSheetId="4" hidden="1">1</definedName>
    <definedName name="solver_est" localSheetId="17" hidden="1">1</definedName>
    <definedName name="solver_est" localSheetId="15" hidden="1">1</definedName>
    <definedName name="solver_est" localSheetId="18" hidden="1">1</definedName>
    <definedName name="solver_est" localSheetId="16" hidden="1">1</definedName>
    <definedName name="solver_est" localSheetId="13" hidden="1">1</definedName>
    <definedName name="solver_est" localSheetId="3" hidden="1">1</definedName>
    <definedName name="solver_est" localSheetId="11" hidden="1">1</definedName>
    <definedName name="solver_est" localSheetId="12" hidden="1">1</definedName>
    <definedName name="solver_est" localSheetId="5" hidden="1">1</definedName>
    <definedName name="solver_itr" localSheetId="10" hidden="1">2147483647</definedName>
    <definedName name="solver_itr" localSheetId="8" hidden="1">2147483647</definedName>
    <definedName name="solver_itr" localSheetId="7" hidden="1">2147483647</definedName>
    <definedName name="solver_itr" localSheetId="14" hidden="1">2147483647</definedName>
    <definedName name="solver_itr" localSheetId="6" hidden="1">2147483647</definedName>
    <definedName name="solver_itr" localSheetId="9" hidden="1">2147483647</definedName>
    <definedName name="solver_itr" localSheetId="4" hidden="1">2147483647</definedName>
    <definedName name="solver_itr" localSheetId="17" hidden="1">2147483647</definedName>
    <definedName name="solver_itr" localSheetId="15" hidden="1">2147483647</definedName>
    <definedName name="solver_itr" localSheetId="18" hidden="1">2147483647</definedName>
    <definedName name="solver_itr" localSheetId="16" hidden="1">2147483647</definedName>
    <definedName name="solver_itr" localSheetId="13" hidden="1">2147483647</definedName>
    <definedName name="solver_itr" localSheetId="3" hidden="1">2147483647</definedName>
    <definedName name="solver_itr" localSheetId="11" hidden="1">2147483647</definedName>
    <definedName name="solver_itr" localSheetId="12" hidden="1">2147483647</definedName>
    <definedName name="solver_itr" localSheetId="5" hidden="1">2147483647</definedName>
    <definedName name="solver_lhs1" localSheetId="10" hidden="1">BEL!$B$1</definedName>
    <definedName name="solver_lhs1" localSheetId="8" hidden="1">ESP!$B$1</definedName>
    <definedName name="solver_lhs1" localSheetId="7" hidden="1">FRA!$B$2</definedName>
    <definedName name="solver_lhs1" localSheetId="14" hidden="1">Gamma!$B$2</definedName>
    <definedName name="solver_lhs1" localSheetId="6" hidden="1">GER!$B$2</definedName>
    <definedName name="solver_lhs1" localSheetId="9" hidden="1">ITA!$B$2</definedName>
    <definedName name="solver_lhs1" localSheetId="4" hidden="1">Mazowsze!#REF!</definedName>
    <definedName name="solver_lhs1" localSheetId="17" hidden="1">MultiNorm_MZ!$A$1:$A$8</definedName>
    <definedName name="solver_lhs1" localSheetId="15" hidden="1">MultiNorm_PL!$A$1:$A$8</definedName>
    <definedName name="solver_lhs1" localSheetId="18" hidden="1">MultiNorm_WWA!$A$1:$A$8</definedName>
    <definedName name="solver_lhs1" localSheetId="16" hidden="1">MultiNormSim_PL!$A$1:$A$8</definedName>
    <definedName name="solver_lhs1" localSheetId="13" hidden="1">Norm!$B$2</definedName>
    <definedName name="solver_lhs1" localSheetId="3" hidden="1">Polska!$B$2</definedName>
    <definedName name="solver_lhs1" localSheetId="11" hidden="1">UK!$B$2</definedName>
    <definedName name="solver_lhs1" localSheetId="12" hidden="1">USA!$B$2</definedName>
    <definedName name="solver_lhs1" localSheetId="5" hidden="1">Warszawa!#REF!</definedName>
    <definedName name="solver_lhs2" localSheetId="10" hidden="1">BEL!$B$1</definedName>
    <definedName name="solver_lhs2" localSheetId="8" hidden="1">ESP!$B$1</definedName>
    <definedName name="solver_lhs2" localSheetId="7" hidden="1">FRA!$B$2</definedName>
    <definedName name="solver_lhs2" localSheetId="14" hidden="1">Gamma!$B$3</definedName>
    <definedName name="solver_lhs2" localSheetId="6" hidden="1">GER!$B$2</definedName>
    <definedName name="solver_lhs2" localSheetId="9" hidden="1">ITA!$B$2</definedName>
    <definedName name="solver_lhs2" localSheetId="4" hidden="1">Mazowsze!#REF!</definedName>
    <definedName name="solver_lhs2" localSheetId="17" hidden="1">MultiNorm_MZ!$A$1:$A$8</definedName>
    <definedName name="solver_lhs2" localSheetId="15" hidden="1">MultiNorm_PL!$A$1:$A$8</definedName>
    <definedName name="solver_lhs2" localSheetId="18" hidden="1">MultiNorm_WWA!$A$1:$A$8</definedName>
    <definedName name="solver_lhs2" localSheetId="16" hidden="1">MultiNormSim_PL!$A$1:$A$8</definedName>
    <definedName name="solver_lhs2" localSheetId="13" hidden="1">Norm!$B$3</definedName>
    <definedName name="solver_lhs2" localSheetId="3" hidden="1">Polska!$B$2</definedName>
    <definedName name="solver_lhs2" localSheetId="11" hidden="1">UK!$B$2</definedName>
    <definedName name="solver_lhs2" localSheetId="12" hidden="1">USA!$B$2</definedName>
    <definedName name="solver_lhs2" localSheetId="5" hidden="1">Warszawa!#REF!</definedName>
    <definedName name="solver_lhs3" localSheetId="14" hidden="1">Gamma!$B$4</definedName>
    <definedName name="solver_lhs3" localSheetId="17" hidden="1">MultiNorm_MZ!$B$1:$B$4</definedName>
    <definedName name="solver_lhs3" localSheetId="15" hidden="1">MultiNorm_PL!$B$1:$B$4</definedName>
    <definedName name="solver_lhs3" localSheetId="18" hidden="1">MultiNorm_WWA!$B$1:$B$4</definedName>
    <definedName name="solver_lhs3" localSheetId="16" hidden="1">MultiNormSim_PL!$B$1:$B$4</definedName>
    <definedName name="solver_lhs3" localSheetId="13" hidden="1">Norm!$B$4</definedName>
    <definedName name="solver_lhs4" localSheetId="14" hidden="1">Gamma!$H$4</definedName>
    <definedName name="solver_lhs4" localSheetId="17" hidden="1">MultiNorm_MZ!$B$1:$B$4</definedName>
    <definedName name="solver_lhs4" localSheetId="15" hidden="1">MultiNorm_PL!$B$1:$B$4</definedName>
    <definedName name="solver_lhs4" localSheetId="18" hidden="1">MultiNorm_WWA!$B$1:$B$4</definedName>
    <definedName name="solver_lhs4" localSheetId="16" hidden="1">MultiNormSim_PL!$B$1:$B$4</definedName>
    <definedName name="solver_lhs4" localSheetId="13" hidden="1">Norm!$H$4</definedName>
    <definedName name="solver_lhs5" localSheetId="17" hidden="1">MultiNorm_MZ!$S$3</definedName>
    <definedName name="solver_lhs5" localSheetId="15" hidden="1">MultiNorm_PL!$S$3</definedName>
    <definedName name="solver_lhs5" localSheetId="18" hidden="1">MultiNorm_WWA!$S$3</definedName>
    <definedName name="solver_lhs5" localSheetId="16" hidden="1">MultiNormSim_PL!$S$3</definedName>
    <definedName name="solver_mip" localSheetId="10" hidden="1">2147483647</definedName>
    <definedName name="solver_mip" localSheetId="8" hidden="1">2147483647</definedName>
    <definedName name="solver_mip" localSheetId="7" hidden="1">2147483647</definedName>
    <definedName name="solver_mip" localSheetId="14" hidden="1">2147483647</definedName>
    <definedName name="solver_mip" localSheetId="6" hidden="1">2147483647</definedName>
    <definedName name="solver_mip" localSheetId="9" hidden="1">2147483647</definedName>
    <definedName name="solver_mip" localSheetId="4" hidden="1">2147483647</definedName>
    <definedName name="solver_mip" localSheetId="17" hidden="1">2147483647</definedName>
    <definedName name="solver_mip" localSheetId="15" hidden="1">2147483647</definedName>
    <definedName name="solver_mip" localSheetId="18" hidden="1">2147483647</definedName>
    <definedName name="solver_mip" localSheetId="16" hidden="1">2147483647</definedName>
    <definedName name="solver_mip" localSheetId="13" hidden="1">2147483647</definedName>
    <definedName name="solver_mip" localSheetId="3" hidden="1">2147483647</definedName>
    <definedName name="solver_mip" localSheetId="11" hidden="1">2147483647</definedName>
    <definedName name="solver_mip" localSheetId="12" hidden="1">2147483647</definedName>
    <definedName name="solver_mip" localSheetId="5" hidden="1">2147483647</definedName>
    <definedName name="solver_mni" localSheetId="10" hidden="1">30</definedName>
    <definedName name="solver_mni" localSheetId="8" hidden="1">30</definedName>
    <definedName name="solver_mni" localSheetId="7" hidden="1">30</definedName>
    <definedName name="solver_mni" localSheetId="14" hidden="1">30</definedName>
    <definedName name="solver_mni" localSheetId="6" hidden="1">30</definedName>
    <definedName name="solver_mni" localSheetId="9" hidden="1">30</definedName>
    <definedName name="solver_mni" localSheetId="4" hidden="1">30</definedName>
    <definedName name="solver_mni" localSheetId="17" hidden="1">30</definedName>
    <definedName name="solver_mni" localSheetId="15" hidden="1">30</definedName>
    <definedName name="solver_mni" localSheetId="18" hidden="1">30</definedName>
    <definedName name="solver_mni" localSheetId="16" hidden="1">30</definedName>
    <definedName name="solver_mni" localSheetId="13" hidden="1">30</definedName>
    <definedName name="solver_mni" localSheetId="3" hidden="1">30</definedName>
    <definedName name="solver_mni" localSheetId="11" hidden="1">30</definedName>
    <definedName name="solver_mni" localSheetId="12" hidden="1">30</definedName>
    <definedName name="solver_mni" localSheetId="5" hidden="1">30</definedName>
    <definedName name="solver_mrt" localSheetId="10" hidden="1">0.075</definedName>
    <definedName name="solver_mrt" localSheetId="8" hidden="1">0.075</definedName>
    <definedName name="solver_mrt" localSheetId="7" hidden="1">0.075</definedName>
    <definedName name="solver_mrt" localSheetId="14" hidden="1">0.075</definedName>
    <definedName name="solver_mrt" localSheetId="6" hidden="1">0.075</definedName>
    <definedName name="solver_mrt" localSheetId="9" hidden="1">0.075</definedName>
    <definedName name="solver_mrt" localSheetId="4" hidden="1">0.075</definedName>
    <definedName name="solver_mrt" localSheetId="17" hidden="1">0.075</definedName>
    <definedName name="solver_mrt" localSheetId="15" hidden="1">0.075</definedName>
    <definedName name="solver_mrt" localSheetId="18" hidden="1">0.075</definedName>
    <definedName name="solver_mrt" localSheetId="16" hidden="1">0.075</definedName>
    <definedName name="solver_mrt" localSheetId="13" hidden="1">0.075</definedName>
    <definedName name="solver_mrt" localSheetId="3" hidden="1">0.075</definedName>
    <definedName name="solver_mrt" localSheetId="11" hidden="1">0.075</definedName>
    <definedName name="solver_mrt" localSheetId="12" hidden="1">0.075</definedName>
    <definedName name="solver_mrt" localSheetId="5" hidden="1">0.075</definedName>
    <definedName name="solver_msl" localSheetId="10" hidden="1">2</definedName>
    <definedName name="solver_msl" localSheetId="8" hidden="1">2</definedName>
    <definedName name="solver_msl" localSheetId="7" hidden="1">2</definedName>
    <definedName name="solver_msl" localSheetId="14" hidden="1">2</definedName>
    <definedName name="solver_msl" localSheetId="6" hidden="1">2</definedName>
    <definedName name="solver_msl" localSheetId="9" hidden="1">2</definedName>
    <definedName name="solver_msl" localSheetId="4" hidden="1">2</definedName>
    <definedName name="solver_msl" localSheetId="17" hidden="1">2</definedName>
    <definedName name="solver_msl" localSheetId="15" hidden="1">2</definedName>
    <definedName name="solver_msl" localSheetId="18" hidden="1">2</definedName>
    <definedName name="solver_msl" localSheetId="16" hidden="1">2</definedName>
    <definedName name="solver_msl" localSheetId="13" hidden="1">2</definedName>
    <definedName name="solver_msl" localSheetId="3" hidden="1">2</definedName>
    <definedName name="solver_msl" localSheetId="11" hidden="1">2</definedName>
    <definedName name="solver_msl" localSheetId="12" hidden="1">2</definedName>
    <definedName name="solver_msl" localSheetId="5" hidden="1">2</definedName>
    <definedName name="solver_neg" localSheetId="10" hidden="1">2</definedName>
    <definedName name="solver_neg" localSheetId="19" hidden="1">1</definedName>
    <definedName name="solver_neg" localSheetId="8" hidden="1">2</definedName>
    <definedName name="solver_neg" localSheetId="7" hidden="1">2</definedName>
    <definedName name="solver_neg" localSheetId="14" hidden="1">2</definedName>
    <definedName name="solver_neg" localSheetId="6" hidden="1">2</definedName>
    <definedName name="solver_neg" localSheetId="9" hidden="1">2</definedName>
    <definedName name="solver_neg" localSheetId="4" hidden="1">2</definedName>
    <definedName name="solver_neg" localSheetId="17" hidden="1">2</definedName>
    <definedName name="solver_neg" localSheetId="15" hidden="1">2</definedName>
    <definedName name="solver_neg" localSheetId="18" hidden="1">2</definedName>
    <definedName name="solver_neg" localSheetId="16" hidden="1">2</definedName>
    <definedName name="solver_neg" localSheetId="13" hidden="1">2</definedName>
    <definedName name="solver_neg" localSheetId="3" hidden="1">2</definedName>
    <definedName name="solver_neg" localSheetId="11" hidden="1">2</definedName>
    <definedName name="solver_neg" localSheetId="12" hidden="1">2</definedName>
    <definedName name="solver_neg" localSheetId="5" hidden="1">2</definedName>
    <definedName name="solver_nod" localSheetId="10" hidden="1">2147483647</definedName>
    <definedName name="solver_nod" localSheetId="8" hidden="1">2147483647</definedName>
    <definedName name="solver_nod" localSheetId="7" hidden="1">2147483647</definedName>
    <definedName name="solver_nod" localSheetId="14" hidden="1">2147483647</definedName>
    <definedName name="solver_nod" localSheetId="6" hidden="1">2147483647</definedName>
    <definedName name="solver_nod" localSheetId="9" hidden="1">2147483647</definedName>
    <definedName name="solver_nod" localSheetId="4" hidden="1">2147483647</definedName>
    <definedName name="solver_nod" localSheetId="17" hidden="1">2147483647</definedName>
    <definedName name="solver_nod" localSheetId="15" hidden="1">2147483647</definedName>
    <definedName name="solver_nod" localSheetId="18" hidden="1">2147483647</definedName>
    <definedName name="solver_nod" localSheetId="16" hidden="1">2147483647</definedName>
    <definedName name="solver_nod" localSheetId="13" hidden="1">2147483647</definedName>
    <definedName name="solver_nod" localSheetId="3" hidden="1">2147483647</definedName>
    <definedName name="solver_nod" localSheetId="11" hidden="1">2147483647</definedName>
    <definedName name="solver_nod" localSheetId="12" hidden="1">2147483647</definedName>
    <definedName name="solver_nod" localSheetId="5" hidden="1">2147483647</definedName>
    <definedName name="solver_num" localSheetId="10" hidden="1">0</definedName>
    <definedName name="solver_num" localSheetId="19" hidden="1">0</definedName>
    <definedName name="solver_num" localSheetId="8" hidden="1">0</definedName>
    <definedName name="solver_num" localSheetId="7" hidden="1">0</definedName>
    <definedName name="solver_num" localSheetId="14" hidden="1">2</definedName>
    <definedName name="solver_num" localSheetId="6" hidden="1">0</definedName>
    <definedName name="solver_num" localSheetId="9" hidden="1">0</definedName>
    <definedName name="solver_num" localSheetId="4" hidden="1">0</definedName>
    <definedName name="solver_num" localSheetId="17" hidden="1">5</definedName>
    <definedName name="solver_num" localSheetId="15" hidden="1">5</definedName>
    <definedName name="solver_num" localSheetId="18" hidden="1">5</definedName>
    <definedName name="solver_num" localSheetId="16" hidden="1">5</definedName>
    <definedName name="solver_num" localSheetId="13" hidden="1">3</definedName>
    <definedName name="solver_num" localSheetId="3" hidden="1">0</definedName>
    <definedName name="solver_num" localSheetId="11" hidden="1">0</definedName>
    <definedName name="solver_num" localSheetId="12" hidden="1">0</definedName>
    <definedName name="solver_num" localSheetId="5" hidden="1">0</definedName>
    <definedName name="solver_nwt" localSheetId="10" hidden="1">1</definedName>
    <definedName name="solver_nwt" localSheetId="8" hidden="1">1</definedName>
    <definedName name="solver_nwt" localSheetId="7" hidden="1">1</definedName>
    <definedName name="solver_nwt" localSheetId="14" hidden="1">1</definedName>
    <definedName name="solver_nwt" localSheetId="6" hidden="1">1</definedName>
    <definedName name="solver_nwt" localSheetId="9" hidden="1">1</definedName>
    <definedName name="solver_nwt" localSheetId="4" hidden="1">1</definedName>
    <definedName name="solver_nwt" localSheetId="17" hidden="1">1</definedName>
    <definedName name="solver_nwt" localSheetId="15" hidden="1">1</definedName>
    <definedName name="solver_nwt" localSheetId="18" hidden="1">1</definedName>
    <definedName name="solver_nwt" localSheetId="16" hidden="1">1</definedName>
    <definedName name="solver_nwt" localSheetId="13" hidden="1">1</definedName>
    <definedName name="solver_nwt" localSheetId="3" hidden="1">1</definedName>
    <definedName name="solver_nwt" localSheetId="11" hidden="1">1</definedName>
    <definedName name="solver_nwt" localSheetId="12" hidden="1">1</definedName>
    <definedName name="solver_nwt" localSheetId="5" hidden="1">1</definedName>
    <definedName name="solver_opt" localSheetId="10" hidden="1">BEL!$O$1</definedName>
    <definedName name="solver_opt" localSheetId="19" hidden="1">Dane!$H$77</definedName>
    <definedName name="solver_opt" localSheetId="8" hidden="1">ESP!$T$1</definedName>
    <definedName name="solver_opt" localSheetId="7" hidden="1">FRA!$T$2</definedName>
    <definedName name="solver_opt" localSheetId="14" hidden="1">Gamma!$N$4</definedName>
    <definedName name="solver_opt" localSheetId="6" hidden="1">GER!$X$2</definedName>
    <definedName name="solver_opt" localSheetId="9" hidden="1">ITA!$X$2</definedName>
    <definedName name="solver_opt" localSheetId="4" hidden="1">Mazowsze!#REF!</definedName>
    <definedName name="solver_opt" localSheetId="17" hidden="1">MultiNorm_MZ!$S$2</definedName>
    <definedName name="solver_opt" localSheetId="15" hidden="1">MultiNorm_PL!$S$2</definedName>
    <definedName name="solver_opt" localSheetId="18" hidden="1">MultiNorm_WWA!$S$2</definedName>
    <definedName name="solver_opt" localSheetId="16" hidden="1">MultiNormSim_PL!$S$2</definedName>
    <definedName name="solver_opt" localSheetId="13" hidden="1">Norm!$M$4</definedName>
    <definedName name="solver_opt" localSheetId="3" hidden="1">Polska!$AA$2</definedName>
    <definedName name="solver_opt" localSheetId="11" hidden="1">UK!$X$2</definedName>
    <definedName name="solver_opt" localSheetId="12" hidden="1">USA!$Y$2</definedName>
    <definedName name="solver_opt" localSheetId="5" hidden="1">Warszawa!#REF!</definedName>
    <definedName name="solver_pre" localSheetId="10" hidden="1">0.000001</definedName>
    <definedName name="solver_pre" localSheetId="8" hidden="1">0.000001</definedName>
    <definedName name="solver_pre" localSheetId="7" hidden="1">0.000001</definedName>
    <definedName name="solver_pre" localSheetId="14" hidden="1">0.000001</definedName>
    <definedName name="solver_pre" localSheetId="6" hidden="1">0.000001</definedName>
    <definedName name="solver_pre" localSheetId="9" hidden="1">0.000001</definedName>
    <definedName name="solver_pre" localSheetId="4" hidden="1">0.000001</definedName>
    <definedName name="solver_pre" localSheetId="17" hidden="1">0.000001</definedName>
    <definedName name="solver_pre" localSheetId="15" hidden="1">0.000001</definedName>
    <definedName name="solver_pre" localSheetId="18" hidden="1">0.000001</definedName>
    <definedName name="solver_pre" localSheetId="16" hidden="1">0.000001</definedName>
    <definedName name="solver_pre" localSheetId="13" hidden="1">0.000001</definedName>
    <definedName name="solver_pre" localSheetId="3" hidden="1">0.000001</definedName>
    <definedName name="solver_pre" localSheetId="11" hidden="1">0.000001</definedName>
    <definedName name="solver_pre" localSheetId="12" hidden="1">0.000001</definedName>
    <definedName name="solver_pre" localSheetId="5" hidden="1">0.000001</definedName>
    <definedName name="solver_rbv" localSheetId="10" hidden="1">2</definedName>
    <definedName name="solver_rbv" localSheetId="8" hidden="1">2</definedName>
    <definedName name="solver_rbv" localSheetId="7" hidden="1">2</definedName>
    <definedName name="solver_rbv" localSheetId="14" hidden="1">1</definedName>
    <definedName name="solver_rbv" localSheetId="6" hidden="1">2</definedName>
    <definedName name="solver_rbv" localSheetId="9" hidden="1">2</definedName>
    <definedName name="solver_rbv" localSheetId="4" hidden="1">2</definedName>
    <definedName name="solver_rbv" localSheetId="17" hidden="1">1</definedName>
    <definedName name="solver_rbv" localSheetId="15" hidden="1">1</definedName>
    <definedName name="solver_rbv" localSheetId="18" hidden="1">1</definedName>
    <definedName name="solver_rbv" localSheetId="16" hidden="1">1</definedName>
    <definedName name="solver_rbv" localSheetId="13" hidden="1">1</definedName>
    <definedName name="solver_rbv" localSheetId="3" hidden="1">2</definedName>
    <definedName name="solver_rbv" localSheetId="11" hidden="1">2</definedName>
    <definedName name="solver_rbv" localSheetId="12" hidden="1">2</definedName>
    <definedName name="solver_rbv" localSheetId="5" hidden="1">2</definedName>
    <definedName name="solver_rel1" localSheetId="10" hidden="1">3</definedName>
    <definedName name="solver_rel1" localSheetId="8" hidden="1">3</definedName>
    <definedName name="solver_rel1" localSheetId="7" hidden="1">3</definedName>
    <definedName name="solver_rel1" localSheetId="14" hidden="1">3</definedName>
    <definedName name="solver_rel1" localSheetId="6" hidden="1">3</definedName>
    <definedName name="solver_rel1" localSheetId="9" hidden="1">3</definedName>
    <definedName name="solver_rel1" localSheetId="4" hidden="1">3</definedName>
    <definedName name="solver_rel1" localSheetId="17" hidden="1">1</definedName>
    <definedName name="solver_rel1" localSheetId="15" hidden="1">1</definedName>
    <definedName name="solver_rel1" localSheetId="18" hidden="1">1</definedName>
    <definedName name="solver_rel1" localSheetId="16" hidden="1">1</definedName>
    <definedName name="solver_rel1" localSheetId="13" hidden="1">3</definedName>
    <definedName name="solver_rel1" localSheetId="3" hidden="1">3</definedName>
    <definedName name="solver_rel1" localSheetId="11" hidden="1">3</definedName>
    <definedName name="solver_rel1" localSheetId="12" hidden="1">3</definedName>
    <definedName name="solver_rel1" localSheetId="5" hidden="1">3</definedName>
    <definedName name="solver_rel2" localSheetId="10" hidden="1">3</definedName>
    <definedName name="solver_rel2" localSheetId="8" hidden="1">3</definedName>
    <definedName name="solver_rel2" localSheetId="7" hidden="1">3</definedName>
    <definedName name="solver_rel2" localSheetId="14" hidden="1">3</definedName>
    <definedName name="solver_rel2" localSheetId="6" hidden="1">3</definedName>
    <definedName name="solver_rel2" localSheetId="9" hidden="1">3</definedName>
    <definedName name="solver_rel2" localSheetId="4" hidden="1">3</definedName>
    <definedName name="solver_rel2" localSheetId="17" hidden="1">3</definedName>
    <definedName name="solver_rel2" localSheetId="15" hidden="1">3</definedName>
    <definedName name="solver_rel2" localSheetId="18" hidden="1">3</definedName>
    <definedName name="solver_rel2" localSheetId="16" hidden="1">3</definedName>
    <definedName name="solver_rel2" localSheetId="13" hidden="1">3</definedName>
    <definedName name="solver_rel2" localSheetId="3" hidden="1">3</definedName>
    <definedName name="solver_rel2" localSheetId="11" hidden="1">3</definedName>
    <definedName name="solver_rel2" localSheetId="12" hidden="1">3</definedName>
    <definedName name="solver_rel2" localSheetId="5" hidden="1">3</definedName>
    <definedName name="solver_rel3" localSheetId="14" hidden="1">1</definedName>
    <definedName name="solver_rel3" localSheetId="17" hidden="1">1</definedName>
    <definedName name="solver_rel3" localSheetId="15" hidden="1">1</definedName>
    <definedName name="solver_rel3" localSheetId="18" hidden="1">1</definedName>
    <definedName name="solver_rel3" localSheetId="16" hidden="1">1</definedName>
    <definedName name="solver_rel3" localSheetId="13" hidden="1">1</definedName>
    <definedName name="solver_rel4" localSheetId="14" hidden="1">3</definedName>
    <definedName name="solver_rel4" localSheetId="17" hidden="1">3</definedName>
    <definedName name="solver_rel4" localSheetId="15" hidden="1">3</definedName>
    <definedName name="solver_rel4" localSheetId="18" hidden="1">3</definedName>
    <definedName name="solver_rel4" localSheetId="16" hidden="1">3</definedName>
    <definedName name="solver_rel4" localSheetId="13" hidden="1">3</definedName>
    <definedName name="solver_rel5" localSheetId="17" hidden="1">2</definedName>
    <definedName name="solver_rel5" localSheetId="15" hidden="1">2</definedName>
    <definedName name="solver_rel5" localSheetId="18" hidden="1">2</definedName>
    <definedName name="solver_rel5" localSheetId="16" hidden="1">2</definedName>
    <definedName name="solver_rhs1" localSheetId="10" hidden="1">0.001</definedName>
    <definedName name="solver_rhs1" localSheetId="8" hidden="1">0.001</definedName>
    <definedName name="solver_rhs1" localSheetId="7" hidden="1">0.001</definedName>
    <definedName name="solver_rhs1" localSheetId="14" hidden="1">0.001</definedName>
    <definedName name="solver_rhs1" localSheetId="6" hidden="1">0.001</definedName>
    <definedName name="solver_rhs1" localSheetId="9" hidden="1">0.001</definedName>
    <definedName name="solver_rhs1" localSheetId="4" hidden="1">0.001</definedName>
    <definedName name="solver_rhs1" localSheetId="17" hidden="1">400</definedName>
    <definedName name="solver_rhs1" localSheetId="15" hidden="1">400</definedName>
    <definedName name="solver_rhs1" localSheetId="18" hidden="1">400</definedName>
    <definedName name="solver_rhs1" localSheetId="16" hidden="1">400</definedName>
    <definedName name="solver_rhs1" localSheetId="13" hidden="1">0.001</definedName>
    <definedName name="solver_rhs1" localSheetId="3" hidden="1">0.001</definedName>
    <definedName name="solver_rhs1" localSheetId="11" hidden="1">0.001</definedName>
    <definedName name="solver_rhs1" localSheetId="12" hidden="1">0.001</definedName>
    <definedName name="solver_rhs1" localSheetId="5" hidden="1">0.001</definedName>
    <definedName name="solver_rhs2" localSheetId="10" hidden="1">0.001</definedName>
    <definedName name="solver_rhs2" localSheetId="8" hidden="1">0.001</definedName>
    <definedName name="solver_rhs2" localSheetId="7" hidden="1">0.001</definedName>
    <definedName name="solver_rhs2" localSheetId="14" hidden="1">0.001</definedName>
    <definedName name="solver_rhs2" localSheetId="6" hidden="1">0.001</definedName>
    <definedName name="solver_rhs2" localSheetId="9" hidden="1">0.001</definedName>
    <definedName name="solver_rhs2" localSheetId="4" hidden="1">0.001</definedName>
    <definedName name="solver_rhs2" localSheetId="17" hidden="1">0</definedName>
    <definedName name="solver_rhs2" localSheetId="15" hidden="1">0</definedName>
    <definedName name="solver_rhs2" localSheetId="18" hidden="1">0</definedName>
    <definedName name="solver_rhs2" localSheetId="16" hidden="1">0</definedName>
    <definedName name="solver_rhs2" localSheetId="13" hidden="1">0</definedName>
    <definedName name="solver_rhs2" localSheetId="3" hidden="1">0.001</definedName>
    <definedName name="solver_rhs2" localSheetId="11" hidden="1">0.001</definedName>
    <definedName name="solver_rhs2" localSheetId="12" hidden="1">0.001</definedName>
    <definedName name="solver_rhs2" localSheetId="5" hidden="1">0.001</definedName>
    <definedName name="solver_rhs3" localSheetId="14" hidden="1">-1</definedName>
    <definedName name="solver_rhs3" localSheetId="17" hidden="1">1</definedName>
    <definedName name="solver_rhs3" localSheetId="15" hidden="1">1</definedName>
    <definedName name="solver_rhs3" localSheetId="18" hidden="1">1</definedName>
    <definedName name="solver_rhs3" localSheetId="16" hidden="1">1</definedName>
    <definedName name="solver_rhs3" localSheetId="13" hidden="1">-1</definedName>
    <definedName name="solver_rhs4" localSheetId="14" hidden="1">0.000001</definedName>
    <definedName name="solver_rhs4" localSheetId="17" hidden="1">0</definedName>
    <definedName name="solver_rhs4" localSheetId="15" hidden="1">0</definedName>
    <definedName name="solver_rhs4" localSheetId="18" hidden="1">0</definedName>
    <definedName name="solver_rhs4" localSheetId="16" hidden="1">0</definedName>
    <definedName name="solver_rhs4" localSheetId="13" hidden="1">0.000001</definedName>
    <definedName name="solver_rhs5" localSheetId="17" hidden="1">1</definedName>
    <definedName name="solver_rhs5" localSheetId="15" hidden="1">1</definedName>
    <definedName name="solver_rhs5" localSheetId="18" hidden="1">1</definedName>
    <definedName name="solver_rhs5" localSheetId="16" hidden="1">1</definedName>
    <definedName name="solver_rlx" localSheetId="10" hidden="1">2</definedName>
    <definedName name="solver_rlx" localSheetId="8" hidden="1">2</definedName>
    <definedName name="solver_rlx" localSheetId="7" hidden="1">2</definedName>
    <definedName name="solver_rlx" localSheetId="14" hidden="1">2</definedName>
    <definedName name="solver_rlx" localSheetId="6" hidden="1">2</definedName>
    <definedName name="solver_rlx" localSheetId="9" hidden="1">2</definedName>
    <definedName name="solver_rlx" localSheetId="4" hidden="1">2</definedName>
    <definedName name="solver_rlx" localSheetId="17" hidden="1">2</definedName>
    <definedName name="solver_rlx" localSheetId="15" hidden="1">2</definedName>
    <definedName name="solver_rlx" localSheetId="18" hidden="1">2</definedName>
    <definedName name="solver_rlx" localSheetId="16" hidden="1">2</definedName>
    <definedName name="solver_rlx" localSheetId="13" hidden="1">2</definedName>
    <definedName name="solver_rlx" localSheetId="3" hidden="1">2</definedName>
    <definedName name="solver_rlx" localSheetId="11" hidden="1">2</definedName>
    <definedName name="solver_rlx" localSheetId="12" hidden="1">2</definedName>
    <definedName name="solver_rlx" localSheetId="5" hidden="1">2</definedName>
    <definedName name="solver_rsd" localSheetId="10" hidden="1">0</definedName>
    <definedName name="solver_rsd" localSheetId="8" hidden="1">0</definedName>
    <definedName name="solver_rsd" localSheetId="7" hidden="1">0</definedName>
    <definedName name="solver_rsd" localSheetId="14" hidden="1">0</definedName>
    <definedName name="solver_rsd" localSheetId="6" hidden="1">0</definedName>
    <definedName name="solver_rsd" localSheetId="9" hidden="1">0</definedName>
    <definedName name="solver_rsd" localSheetId="4" hidden="1">0</definedName>
    <definedName name="solver_rsd" localSheetId="17" hidden="1">0</definedName>
    <definedName name="solver_rsd" localSheetId="15" hidden="1">0</definedName>
    <definedName name="solver_rsd" localSheetId="18" hidden="1">0</definedName>
    <definedName name="solver_rsd" localSheetId="16" hidden="1">0</definedName>
    <definedName name="solver_rsd" localSheetId="13" hidden="1">0</definedName>
    <definedName name="solver_rsd" localSheetId="3" hidden="1">0</definedName>
    <definedName name="solver_rsd" localSheetId="11" hidden="1">0</definedName>
    <definedName name="solver_rsd" localSheetId="12" hidden="1">0</definedName>
    <definedName name="solver_rsd" localSheetId="5" hidden="1">0</definedName>
    <definedName name="solver_scl" localSheetId="10" hidden="1">2</definedName>
    <definedName name="solver_scl" localSheetId="8" hidden="1">2</definedName>
    <definedName name="solver_scl" localSheetId="7" hidden="1">2</definedName>
    <definedName name="solver_scl" localSheetId="14" hidden="1">1</definedName>
    <definedName name="solver_scl" localSheetId="6" hidden="1">2</definedName>
    <definedName name="solver_scl" localSheetId="9" hidden="1">2</definedName>
    <definedName name="solver_scl" localSheetId="4" hidden="1">2</definedName>
    <definedName name="solver_scl" localSheetId="17" hidden="1">1</definedName>
    <definedName name="solver_scl" localSheetId="15" hidden="1">1</definedName>
    <definedName name="solver_scl" localSheetId="18" hidden="1">1</definedName>
    <definedName name="solver_scl" localSheetId="16" hidden="1">1</definedName>
    <definedName name="solver_scl" localSheetId="13" hidden="1">1</definedName>
    <definedName name="solver_scl" localSheetId="3" hidden="1">2</definedName>
    <definedName name="solver_scl" localSheetId="11" hidden="1">2</definedName>
    <definedName name="solver_scl" localSheetId="12" hidden="1">2</definedName>
    <definedName name="solver_scl" localSheetId="5" hidden="1">2</definedName>
    <definedName name="solver_sho" localSheetId="10" hidden="1">2</definedName>
    <definedName name="solver_sho" localSheetId="8" hidden="1">2</definedName>
    <definedName name="solver_sho" localSheetId="7" hidden="1">2</definedName>
    <definedName name="solver_sho" localSheetId="14" hidden="1">2</definedName>
    <definedName name="solver_sho" localSheetId="6" hidden="1">2</definedName>
    <definedName name="solver_sho" localSheetId="9" hidden="1">2</definedName>
    <definedName name="solver_sho" localSheetId="4" hidden="1">2</definedName>
    <definedName name="solver_sho" localSheetId="17" hidden="1">2</definedName>
    <definedName name="solver_sho" localSheetId="15" hidden="1">2</definedName>
    <definedName name="solver_sho" localSheetId="18" hidden="1">2</definedName>
    <definedName name="solver_sho" localSheetId="16" hidden="1">2</definedName>
    <definedName name="solver_sho" localSheetId="13" hidden="1">2</definedName>
    <definedName name="solver_sho" localSheetId="3" hidden="1">2</definedName>
    <definedName name="solver_sho" localSheetId="11" hidden="1">2</definedName>
    <definedName name="solver_sho" localSheetId="12" hidden="1">2</definedName>
    <definedName name="solver_sho" localSheetId="5" hidden="1">2</definedName>
    <definedName name="solver_ssz" localSheetId="10" hidden="1">100</definedName>
    <definedName name="solver_ssz" localSheetId="8" hidden="1">100</definedName>
    <definedName name="solver_ssz" localSheetId="7" hidden="1">100</definedName>
    <definedName name="solver_ssz" localSheetId="14" hidden="1">100</definedName>
    <definedName name="solver_ssz" localSheetId="6" hidden="1">100</definedName>
    <definedName name="solver_ssz" localSheetId="9" hidden="1">100</definedName>
    <definedName name="solver_ssz" localSheetId="4" hidden="1">100</definedName>
    <definedName name="solver_ssz" localSheetId="17" hidden="1">100</definedName>
    <definedName name="solver_ssz" localSheetId="15" hidden="1">100</definedName>
    <definedName name="solver_ssz" localSheetId="18" hidden="1">100</definedName>
    <definedName name="solver_ssz" localSheetId="16" hidden="1">100</definedName>
    <definedName name="solver_ssz" localSheetId="13" hidden="1">100</definedName>
    <definedName name="solver_ssz" localSheetId="3" hidden="1">100</definedName>
    <definedName name="solver_ssz" localSheetId="11" hidden="1">100</definedName>
    <definedName name="solver_ssz" localSheetId="12" hidden="1">100</definedName>
    <definedName name="solver_ssz" localSheetId="5" hidden="1">100</definedName>
    <definedName name="solver_tim" localSheetId="10" hidden="1">2147483647</definedName>
    <definedName name="solver_tim" localSheetId="8" hidden="1">2147483647</definedName>
    <definedName name="solver_tim" localSheetId="7" hidden="1">2147483647</definedName>
    <definedName name="solver_tim" localSheetId="14" hidden="1">30</definedName>
    <definedName name="solver_tim" localSheetId="6" hidden="1">2147483647</definedName>
    <definedName name="solver_tim" localSheetId="9" hidden="1">2147483647</definedName>
    <definedName name="solver_tim" localSheetId="4" hidden="1">2147483647</definedName>
    <definedName name="solver_tim" localSheetId="17" hidden="1">2147483647</definedName>
    <definedName name="solver_tim" localSheetId="15" hidden="1">2147483647</definedName>
    <definedName name="solver_tim" localSheetId="18" hidden="1">2147483647</definedName>
    <definedName name="solver_tim" localSheetId="16" hidden="1">2147483647</definedName>
    <definedName name="solver_tim" localSheetId="13" hidden="1">30</definedName>
    <definedName name="solver_tim" localSheetId="3" hidden="1">2147483647</definedName>
    <definedName name="solver_tim" localSheetId="11" hidden="1">2147483647</definedName>
    <definedName name="solver_tim" localSheetId="12" hidden="1">2147483647</definedName>
    <definedName name="solver_tim" localSheetId="5" hidden="1">2147483647</definedName>
    <definedName name="solver_tol" localSheetId="10" hidden="1">0.01</definedName>
    <definedName name="solver_tol" localSheetId="8" hidden="1">0.01</definedName>
    <definedName name="solver_tol" localSheetId="7" hidden="1">0.01</definedName>
    <definedName name="solver_tol" localSheetId="14" hidden="1">0.01</definedName>
    <definedName name="solver_tol" localSheetId="6" hidden="1">0.01</definedName>
    <definedName name="solver_tol" localSheetId="9" hidden="1">0.01</definedName>
    <definedName name="solver_tol" localSheetId="4" hidden="1">0.01</definedName>
    <definedName name="solver_tol" localSheetId="17" hidden="1">0.01</definedName>
    <definedName name="solver_tol" localSheetId="15" hidden="1">0.01</definedName>
    <definedName name="solver_tol" localSheetId="18" hidden="1">0.01</definedName>
    <definedName name="solver_tol" localSheetId="16" hidden="1">0.01</definedName>
    <definedName name="solver_tol" localSheetId="13" hidden="1">0.01</definedName>
    <definedName name="solver_tol" localSheetId="3" hidden="1">0.01</definedName>
    <definedName name="solver_tol" localSheetId="11" hidden="1">0.01</definedName>
    <definedName name="solver_tol" localSheetId="12" hidden="1">0.01</definedName>
    <definedName name="solver_tol" localSheetId="5" hidden="1">0.01</definedName>
    <definedName name="solver_typ" localSheetId="10" hidden="1">2</definedName>
    <definedName name="solver_typ" localSheetId="19" hidden="1">1</definedName>
    <definedName name="solver_typ" localSheetId="8" hidden="1">2</definedName>
    <definedName name="solver_typ" localSheetId="7" hidden="1">2</definedName>
    <definedName name="solver_typ" localSheetId="14" hidden="1">2</definedName>
    <definedName name="solver_typ" localSheetId="6" hidden="1">2</definedName>
    <definedName name="solver_typ" localSheetId="9" hidden="1">2</definedName>
    <definedName name="solver_typ" localSheetId="4" hidden="1">2</definedName>
    <definedName name="solver_typ" localSheetId="17" hidden="1">2</definedName>
    <definedName name="solver_typ" localSheetId="15" hidden="1">2</definedName>
    <definedName name="solver_typ" localSheetId="18" hidden="1">2</definedName>
    <definedName name="solver_typ" localSheetId="16" hidden="1">2</definedName>
    <definedName name="solver_typ" localSheetId="13" hidden="1">2</definedName>
    <definedName name="solver_typ" localSheetId="3" hidden="1">2</definedName>
    <definedName name="solver_typ" localSheetId="11" hidden="1">2</definedName>
    <definedName name="solver_typ" localSheetId="12" hidden="1">2</definedName>
    <definedName name="solver_typ" localSheetId="5" hidden="1">2</definedName>
    <definedName name="solver_val" localSheetId="10" hidden="1">0</definedName>
    <definedName name="solver_val" localSheetId="19" hidden="1">0</definedName>
    <definedName name="solver_val" localSheetId="8" hidden="1">0</definedName>
    <definedName name="solver_val" localSheetId="7" hidden="1">0</definedName>
    <definedName name="solver_val" localSheetId="14" hidden="1">0</definedName>
    <definedName name="solver_val" localSheetId="6" hidden="1">0</definedName>
    <definedName name="solver_val" localSheetId="9" hidden="1">0</definedName>
    <definedName name="solver_val" localSheetId="4" hidden="1">0</definedName>
    <definedName name="solver_val" localSheetId="17" hidden="1">0</definedName>
    <definedName name="solver_val" localSheetId="15" hidden="1">0</definedName>
    <definedName name="solver_val" localSheetId="18" hidden="1">0</definedName>
    <definedName name="solver_val" localSheetId="16" hidden="1">0</definedName>
    <definedName name="solver_val" localSheetId="13" hidden="1">0</definedName>
    <definedName name="solver_val" localSheetId="3" hidden="1">0</definedName>
    <definedName name="solver_val" localSheetId="11" hidden="1">0</definedName>
    <definedName name="solver_val" localSheetId="12" hidden="1">0</definedName>
    <definedName name="solver_val" localSheetId="5" hidden="1">0</definedName>
    <definedName name="solver_ver" localSheetId="10" hidden="1">3</definedName>
    <definedName name="solver_ver" localSheetId="19" hidden="1">3</definedName>
    <definedName name="solver_ver" localSheetId="8" hidden="1">3</definedName>
    <definedName name="solver_ver" localSheetId="7" hidden="1">3</definedName>
    <definedName name="solver_ver" localSheetId="14" hidden="1">3</definedName>
    <definedName name="solver_ver" localSheetId="6" hidden="1">3</definedName>
    <definedName name="solver_ver" localSheetId="9" hidden="1">3</definedName>
    <definedName name="solver_ver" localSheetId="4" hidden="1">3</definedName>
    <definedName name="solver_ver" localSheetId="17" hidden="1">3</definedName>
    <definedName name="solver_ver" localSheetId="15" hidden="1">3</definedName>
    <definedName name="solver_ver" localSheetId="18" hidden="1">3</definedName>
    <definedName name="solver_ver" localSheetId="16" hidden="1">3</definedName>
    <definedName name="solver_ver" localSheetId="13" hidden="1">3</definedName>
    <definedName name="solver_ver" localSheetId="3" hidden="1">3</definedName>
    <definedName name="solver_ver" localSheetId="11" hidden="1">3</definedName>
    <definedName name="solver_ver" localSheetId="12" hidden="1">3</definedName>
    <definedName name="solver_ver" localSheetId="5" hidden="1">3</definedName>
  </definedNames>
  <calcPr calcId="162913"/>
  <pivotCaches>
    <pivotCache cacheId="0" r:id="rId22"/>
  </pivotCaches>
</workbook>
</file>

<file path=xl/calcChain.xml><?xml version="1.0" encoding="utf-8"?>
<calcChain xmlns="http://schemas.openxmlformats.org/spreadsheetml/2006/main">
  <c r="N153" i="35" l="1"/>
  <c r="O153" i="35"/>
  <c r="M153" i="35"/>
  <c r="E153" i="35"/>
  <c r="P153" i="35"/>
  <c r="F153" i="35"/>
  <c r="Q153" i="35"/>
  <c r="E3" i="17" l="1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2" i="17"/>
  <c r="G153" i="37"/>
  <c r="C153" i="17"/>
  <c r="D153" i="17" s="1"/>
  <c r="T153" i="2"/>
  <c r="U153" i="2" s="1"/>
  <c r="M153" i="2"/>
  <c r="O153" i="2" s="1"/>
  <c r="P153" i="2" s="1"/>
  <c r="N153" i="2"/>
  <c r="Z153" i="2"/>
  <c r="N152" i="35" l="1"/>
  <c r="O152" i="35"/>
  <c r="M152" i="35"/>
  <c r="E152" i="35"/>
  <c r="P152" i="35"/>
  <c r="F152" i="35"/>
  <c r="Q152" i="35"/>
  <c r="G3" i="38"/>
  <c r="H3" i="38"/>
  <c r="G4" i="38"/>
  <c r="H4" i="38"/>
  <c r="G5" i="38"/>
  <c r="H5" i="38"/>
  <c r="G6" i="38"/>
  <c r="H6" i="38"/>
  <c r="G7" i="38"/>
  <c r="H7" i="38"/>
  <c r="G8" i="38"/>
  <c r="H8" i="38"/>
  <c r="G9" i="38"/>
  <c r="H9" i="38"/>
  <c r="G10" i="38"/>
  <c r="H10" i="38"/>
  <c r="G11" i="38"/>
  <c r="H11" i="38"/>
  <c r="G12" i="38"/>
  <c r="H12" i="38"/>
  <c r="G13" i="38"/>
  <c r="H13" i="38"/>
  <c r="G14" i="38"/>
  <c r="H14" i="38"/>
  <c r="G15" i="38"/>
  <c r="H15" i="38"/>
  <c r="G16" i="38"/>
  <c r="H16" i="38"/>
  <c r="G17" i="38"/>
  <c r="H17" i="38"/>
  <c r="G18" i="38"/>
  <c r="H18" i="38"/>
  <c r="G19" i="38"/>
  <c r="H19" i="38"/>
  <c r="G20" i="38"/>
  <c r="H20" i="38"/>
  <c r="G21" i="38"/>
  <c r="H21" i="38"/>
  <c r="G22" i="38"/>
  <c r="H22" i="38"/>
  <c r="F22" i="38" s="1"/>
  <c r="G23" i="38"/>
  <c r="H23" i="38"/>
  <c r="G24" i="38"/>
  <c r="H24" i="38"/>
  <c r="G25" i="38"/>
  <c r="H25" i="38"/>
  <c r="G26" i="38"/>
  <c r="H26" i="38"/>
  <c r="F26" i="38" s="1"/>
  <c r="G27" i="38"/>
  <c r="H27" i="38"/>
  <c r="G28" i="38"/>
  <c r="H28" i="38"/>
  <c r="G29" i="38"/>
  <c r="H29" i="38"/>
  <c r="G30" i="38"/>
  <c r="H30" i="38"/>
  <c r="G31" i="38"/>
  <c r="H31" i="38"/>
  <c r="G32" i="38"/>
  <c r="H32" i="38"/>
  <c r="G33" i="38"/>
  <c r="H33" i="38"/>
  <c r="G34" i="38"/>
  <c r="H34" i="38"/>
  <c r="F34" i="38" s="1"/>
  <c r="G35" i="38"/>
  <c r="H35" i="38"/>
  <c r="G36" i="38"/>
  <c r="H36" i="38"/>
  <c r="G37" i="38"/>
  <c r="H37" i="38"/>
  <c r="G38" i="38"/>
  <c r="H38" i="38"/>
  <c r="F38" i="38" s="1"/>
  <c r="G39" i="38"/>
  <c r="H39" i="38"/>
  <c r="G40" i="38"/>
  <c r="H40" i="38"/>
  <c r="G41" i="38"/>
  <c r="H41" i="38"/>
  <c r="G42" i="38"/>
  <c r="H42" i="38"/>
  <c r="G43" i="38"/>
  <c r="H43" i="38"/>
  <c r="G44" i="38"/>
  <c r="H44" i="38"/>
  <c r="G45" i="38"/>
  <c r="H45" i="38"/>
  <c r="G46" i="38"/>
  <c r="H46" i="38"/>
  <c r="G47" i="38"/>
  <c r="H47" i="38"/>
  <c r="G48" i="38"/>
  <c r="H48" i="38"/>
  <c r="G49" i="38"/>
  <c r="H49" i="38"/>
  <c r="G50" i="38"/>
  <c r="H50" i="38"/>
  <c r="G51" i="38"/>
  <c r="H51" i="38"/>
  <c r="G52" i="38"/>
  <c r="H52" i="38"/>
  <c r="G53" i="38"/>
  <c r="H53" i="38"/>
  <c r="G54" i="38"/>
  <c r="H54" i="38"/>
  <c r="G55" i="38"/>
  <c r="H55" i="38"/>
  <c r="G56" i="38"/>
  <c r="H56" i="38"/>
  <c r="G57" i="38"/>
  <c r="H57" i="38"/>
  <c r="G58" i="38"/>
  <c r="H58" i="38"/>
  <c r="G59" i="38"/>
  <c r="H59" i="38"/>
  <c r="G60" i="38"/>
  <c r="H60" i="38"/>
  <c r="G61" i="38"/>
  <c r="H61" i="38"/>
  <c r="G62" i="38"/>
  <c r="H62" i="38"/>
  <c r="G63" i="38"/>
  <c r="H63" i="38"/>
  <c r="G64" i="38"/>
  <c r="H64" i="38"/>
  <c r="G65" i="38"/>
  <c r="H65" i="38"/>
  <c r="G66" i="38"/>
  <c r="H66" i="38"/>
  <c r="G67" i="38"/>
  <c r="H67" i="38"/>
  <c r="G68" i="38"/>
  <c r="H68" i="38"/>
  <c r="G69" i="38"/>
  <c r="H69" i="38"/>
  <c r="G70" i="38"/>
  <c r="H70" i="38"/>
  <c r="F70" i="38" s="1"/>
  <c r="G71" i="38"/>
  <c r="H71" i="38"/>
  <c r="G72" i="38"/>
  <c r="H72" i="38"/>
  <c r="G73" i="38"/>
  <c r="H73" i="38"/>
  <c r="G74" i="38"/>
  <c r="H74" i="38"/>
  <c r="F74" i="38" s="1"/>
  <c r="G75" i="38"/>
  <c r="H75" i="38"/>
  <c r="G76" i="38"/>
  <c r="H76" i="38"/>
  <c r="G77" i="38"/>
  <c r="H77" i="38"/>
  <c r="G78" i="38"/>
  <c r="H78" i="38"/>
  <c r="F78" i="38" s="1"/>
  <c r="G79" i="38"/>
  <c r="H79" i="38"/>
  <c r="G80" i="38"/>
  <c r="H80" i="38"/>
  <c r="G81" i="38"/>
  <c r="H81" i="38"/>
  <c r="G82" i="38"/>
  <c r="H82" i="38"/>
  <c r="F82" i="38" s="1"/>
  <c r="G83" i="38"/>
  <c r="H83" i="38"/>
  <c r="G84" i="38"/>
  <c r="H84" i="38"/>
  <c r="G85" i="38"/>
  <c r="H85" i="38"/>
  <c r="G86" i="38"/>
  <c r="H86" i="38"/>
  <c r="F86" i="38" s="1"/>
  <c r="G87" i="38"/>
  <c r="H87" i="38"/>
  <c r="G88" i="38"/>
  <c r="H88" i="38"/>
  <c r="G89" i="38"/>
  <c r="H89" i="38"/>
  <c r="G90" i="38"/>
  <c r="H90" i="38"/>
  <c r="F90" i="38" s="1"/>
  <c r="G91" i="38"/>
  <c r="H91" i="38"/>
  <c r="G92" i="38"/>
  <c r="H92" i="38"/>
  <c r="G93" i="38"/>
  <c r="H93" i="38"/>
  <c r="G94" i="38"/>
  <c r="H94" i="38"/>
  <c r="F94" i="38" s="1"/>
  <c r="G95" i="38"/>
  <c r="H95" i="38"/>
  <c r="G96" i="38"/>
  <c r="H96" i="38"/>
  <c r="G97" i="38"/>
  <c r="H97" i="38"/>
  <c r="G98" i="38"/>
  <c r="H98" i="38"/>
  <c r="F98" i="38" s="1"/>
  <c r="G99" i="38"/>
  <c r="H99" i="38"/>
  <c r="G100" i="38"/>
  <c r="H100" i="38"/>
  <c r="G101" i="38"/>
  <c r="H101" i="38"/>
  <c r="G102" i="38"/>
  <c r="F102" i="38" s="1"/>
  <c r="H102" i="38"/>
  <c r="G103" i="38"/>
  <c r="H103" i="38"/>
  <c r="G104" i="38"/>
  <c r="H104" i="38"/>
  <c r="G105" i="38"/>
  <c r="H105" i="38"/>
  <c r="G106" i="38"/>
  <c r="H106" i="38"/>
  <c r="F106" i="38" s="1"/>
  <c r="G107" i="38"/>
  <c r="H107" i="38"/>
  <c r="G108" i="38"/>
  <c r="H108" i="38"/>
  <c r="G109" i="38"/>
  <c r="H109" i="38"/>
  <c r="G110" i="38"/>
  <c r="H110" i="38"/>
  <c r="F110" i="38" s="1"/>
  <c r="G111" i="38"/>
  <c r="H111" i="38"/>
  <c r="G112" i="38"/>
  <c r="H112" i="38"/>
  <c r="G113" i="38"/>
  <c r="H113" i="38"/>
  <c r="G114" i="38"/>
  <c r="H114" i="38"/>
  <c r="F114" i="38" s="1"/>
  <c r="G115" i="38"/>
  <c r="H115" i="38"/>
  <c r="G116" i="38"/>
  <c r="H116" i="38"/>
  <c r="G117" i="38"/>
  <c r="H117" i="38"/>
  <c r="G118" i="38"/>
  <c r="F118" i="38" s="1"/>
  <c r="H118" i="38"/>
  <c r="G119" i="38"/>
  <c r="H119" i="38"/>
  <c r="G120" i="38"/>
  <c r="H120" i="38"/>
  <c r="G121" i="38"/>
  <c r="H121" i="38"/>
  <c r="G122" i="38"/>
  <c r="H122" i="38"/>
  <c r="F122" i="38" s="1"/>
  <c r="G123" i="38"/>
  <c r="H123" i="38"/>
  <c r="G124" i="38"/>
  <c r="H124" i="38"/>
  <c r="G125" i="38"/>
  <c r="H125" i="38"/>
  <c r="G126" i="38"/>
  <c r="H126" i="38"/>
  <c r="F126" i="38" s="1"/>
  <c r="G127" i="38"/>
  <c r="H127" i="38"/>
  <c r="G128" i="38"/>
  <c r="H128" i="38"/>
  <c r="G129" i="38"/>
  <c r="H129" i="38"/>
  <c r="G130" i="38"/>
  <c r="H130" i="38"/>
  <c r="F130" i="38" s="1"/>
  <c r="G131" i="38"/>
  <c r="H131" i="38"/>
  <c r="G132" i="38"/>
  <c r="H132" i="38"/>
  <c r="G133" i="38"/>
  <c r="H133" i="38"/>
  <c r="G134" i="38"/>
  <c r="H134" i="38"/>
  <c r="F134" i="38" s="1"/>
  <c r="G135" i="38"/>
  <c r="H135" i="38"/>
  <c r="G136" i="38"/>
  <c r="H136" i="38"/>
  <c r="G137" i="38"/>
  <c r="H137" i="38"/>
  <c r="G138" i="38"/>
  <c r="H138" i="38"/>
  <c r="F138" i="38" s="1"/>
  <c r="G139" i="38"/>
  <c r="H139" i="38"/>
  <c r="G140" i="38"/>
  <c r="H140" i="38"/>
  <c r="G141" i="38"/>
  <c r="H141" i="38"/>
  <c r="G142" i="38"/>
  <c r="H142" i="38"/>
  <c r="F142" i="38" s="1"/>
  <c r="G143" i="38"/>
  <c r="H143" i="38"/>
  <c r="G144" i="38"/>
  <c r="H144" i="38"/>
  <c r="G145" i="38"/>
  <c r="H145" i="38"/>
  <c r="G146" i="38"/>
  <c r="H146" i="38"/>
  <c r="F146" i="38" s="1"/>
  <c r="G147" i="38"/>
  <c r="H147" i="38"/>
  <c r="G148" i="38"/>
  <c r="H148" i="38"/>
  <c r="G149" i="38"/>
  <c r="G150" i="38"/>
  <c r="G151" i="38"/>
  <c r="H2" i="38"/>
  <c r="G2" i="38"/>
  <c r="P212" i="38"/>
  <c r="M212" i="38"/>
  <c r="L212" i="38"/>
  <c r="K212" i="38"/>
  <c r="J212" i="38"/>
  <c r="H212" i="38"/>
  <c r="P211" i="38"/>
  <c r="M211" i="38"/>
  <c r="L211" i="38"/>
  <c r="K211" i="38"/>
  <c r="J211" i="38"/>
  <c r="H211" i="38"/>
  <c r="P210" i="38"/>
  <c r="M210" i="38"/>
  <c r="L210" i="38"/>
  <c r="K210" i="38"/>
  <c r="J210" i="38"/>
  <c r="H210" i="38"/>
  <c r="P209" i="38"/>
  <c r="M209" i="38"/>
  <c r="L209" i="38"/>
  <c r="K209" i="38"/>
  <c r="J209" i="38"/>
  <c r="H209" i="38"/>
  <c r="P208" i="38"/>
  <c r="M208" i="38"/>
  <c r="L208" i="38"/>
  <c r="K208" i="38"/>
  <c r="J208" i="38"/>
  <c r="H208" i="38"/>
  <c r="P207" i="38"/>
  <c r="M207" i="38"/>
  <c r="L207" i="38"/>
  <c r="K207" i="38"/>
  <c r="J207" i="38"/>
  <c r="H207" i="38"/>
  <c r="P206" i="38"/>
  <c r="M206" i="38"/>
  <c r="L206" i="38"/>
  <c r="K206" i="38"/>
  <c r="J206" i="38"/>
  <c r="H206" i="38"/>
  <c r="P205" i="38"/>
  <c r="M205" i="38"/>
  <c r="L205" i="38"/>
  <c r="K205" i="38"/>
  <c r="J205" i="38"/>
  <c r="H205" i="38"/>
  <c r="P204" i="38"/>
  <c r="M204" i="38"/>
  <c r="L204" i="38"/>
  <c r="K204" i="38"/>
  <c r="J204" i="38"/>
  <c r="H204" i="38"/>
  <c r="P203" i="38"/>
  <c r="M203" i="38"/>
  <c r="L203" i="38"/>
  <c r="K203" i="38"/>
  <c r="J203" i="38"/>
  <c r="H203" i="38"/>
  <c r="P202" i="38"/>
  <c r="M202" i="38"/>
  <c r="L202" i="38"/>
  <c r="K202" i="38"/>
  <c r="J202" i="38"/>
  <c r="H202" i="38"/>
  <c r="P201" i="38"/>
  <c r="M201" i="38"/>
  <c r="L201" i="38"/>
  <c r="K201" i="38"/>
  <c r="J201" i="38"/>
  <c r="H201" i="38"/>
  <c r="P200" i="38"/>
  <c r="M200" i="38"/>
  <c r="L200" i="38"/>
  <c r="K200" i="38"/>
  <c r="J200" i="38"/>
  <c r="H200" i="38"/>
  <c r="P199" i="38"/>
  <c r="M199" i="38"/>
  <c r="L199" i="38"/>
  <c r="K199" i="38"/>
  <c r="J199" i="38"/>
  <c r="H199" i="38"/>
  <c r="P198" i="38"/>
  <c r="M198" i="38"/>
  <c r="L198" i="38"/>
  <c r="K198" i="38"/>
  <c r="J198" i="38"/>
  <c r="H198" i="38"/>
  <c r="P197" i="38"/>
  <c r="M197" i="38"/>
  <c r="L197" i="38"/>
  <c r="K197" i="38"/>
  <c r="J197" i="38"/>
  <c r="H197" i="38"/>
  <c r="P196" i="38"/>
  <c r="M196" i="38"/>
  <c r="L196" i="38"/>
  <c r="K196" i="38"/>
  <c r="J196" i="38"/>
  <c r="H196" i="38"/>
  <c r="P195" i="38"/>
  <c r="M195" i="38"/>
  <c r="L195" i="38"/>
  <c r="K195" i="38"/>
  <c r="J195" i="38"/>
  <c r="H195" i="38"/>
  <c r="P194" i="38"/>
  <c r="M194" i="38"/>
  <c r="L194" i="38"/>
  <c r="K194" i="38"/>
  <c r="J194" i="38"/>
  <c r="H194" i="38"/>
  <c r="P193" i="38"/>
  <c r="M193" i="38"/>
  <c r="L193" i="38"/>
  <c r="K193" i="38"/>
  <c r="J193" i="38"/>
  <c r="H193" i="38"/>
  <c r="P192" i="38"/>
  <c r="M192" i="38"/>
  <c r="L192" i="38"/>
  <c r="K192" i="38"/>
  <c r="J192" i="38"/>
  <c r="H192" i="38"/>
  <c r="P191" i="38"/>
  <c r="M191" i="38"/>
  <c r="L191" i="38"/>
  <c r="K191" i="38"/>
  <c r="J191" i="38"/>
  <c r="H191" i="38"/>
  <c r="P190" i="38"/>
  <c r="M190" i="38"/>
  <c r="L190" i="38"/>
  <c r="K190" i="38"/>
  <c r="J190" i="38"/>
  <c r="H190" i="38"/>
  <c r="P189" i="38"/>
  <c r="M189" i="38"/>
  <c r="L189" i="38"/>
  <c r="K189" i="38"/>
  <c r="J189" i="38"/>
  <c r="H189" i="38"/>
  <c r="P188" i="38"/>
  <c r="M188" i="38"/>
  <c r="L188" i="38"/>
  <c r="K188" i="38"/>
  <c r="J188" i="38"/>
  <c r="H188" i="38"/>
  <c r="P187" i="38"/>
  <c r="M187" i="38"/>
  <c r="L187" i="38"/>
  <c r="K187" i="38"/>
  <c r="J187" i="38"/>
  <c r="H187" i="38"/>
  <c r="P186" i="38"/>
  <c r="M186" i="38"/>
  <c r="L186" i="38"/>
  <c r="K186" i="38"/>
  <c r="J186" i="38"/>
  <c r="H186" i="38"/>
  <c r="P185" i="38"/>
  <c r="M185" i="38"/>
  <c r="L185" i="38"/>
  <c r="K185" i="38"/>
  <c r="J185" i="38"/>
  <c r="H185" i="38"/>
  <c r="P184" i="38"/>
  <c r="M184" i="38"/>
  <c r="L184" i="38"/>
  <c r="K184" i="38"/>
  <c r="J184" i="38"/>
  <c r="H184" i="38"/>
  <c r="P183" i="38"/>
  <c r="M183" i="38"/>
  <c r="L183" i="38"/>
  <c r="K183" i="38"/>
  <c r="J183" i="38"/>
  <c r="H183" i="38"/>
  <c r="P182" i="38"/>
  <c r="M182" i="38"/>
  <c r="L182" i="38"/>
  <c r="K182" i="38"/>
  <c r="J182" i="38"/>
  <c r="H182" i="38"/>
  <c r="P181" i="38"/>
  <c r="M181" i="38"/>
  <c r="L181" i="38"/>
  <c r="K181" i="38"/>
  <c r="J181" i="38"/>
  <c r="H181" i="38"/>
  <c r="P180" i="38"/>
  <c r="M180" i="38"/>
  <c r="L180" i="38"/>
  <c r="K180" i="38"/>
  <c r="J180" i="38"/>
  <c r="H180" i="38"/>
  <c r="P179" i="38"/>
  <c r="M179" i="38"/>
  <c r="L179" i="38"/>
  <c r="K179" i="38"/>
  <c r="J179" i="38"/>
  <c r="H179" i="38"/>
  <c r="P178" i="38"/>
  <c r="M178" i="38"/>
  <c r="L178" i="38"/>
  <c r="K178" i="38"/>
  <c r="J178" i="38"/>
  <c r="H178" i="38"/>
  <c r="P177" i="38"/>
  <c r="M177" i="38"/>
  <c r="L177" i="38"/>
  <c r="K177" i="38"/>
  <c r="J177" i="38"/>
  <c r="H177" i="38"/>
  <c r="P176" i="38"/>
  <c r="M176" i="38"/>
  <c r="L176" i="38"/>
  <c r="K176" i="38"/>
  <c r="J176" i="38"/>
  <c r="H176" i="38"/>
  <c r="P175" i="38"/>
  <c r="M175" i="38"/>
  <c r="L175" i="38"/>
  <c r="K175" i="38"/>
  <c r="J175" i="38"/>
  <c r="H175" i="38"/>
  <c r="P174" i="38"/>
  <c r="M174" i="38"/>
  <c r="L174" i="38"/>
  <c r="K174" i="38"/>
  <c r="J174" i="38"/>
  <c r="H174" i="38"/>
  <c r="P173" i="38"/>
  <c r="M173" i="38"/>
  <c r="L173" i="38"/>
  <c r="K173" i="38"/>
  <c r="J173" i="38"/>
  <c r="H173" i="38"/>
  <c r="P172" i="38"/>
  <c r="M172" i="38"/>
  <c r="L172" i="38"/>
  <c r="K172" i="38"/>
  <c r="J172" i="38"/>
  <c r="H172" i="38"/>
  <c r="P171" i="38"/>
  <c r="M171" i="38"/>
  <c r="L171" i="38"/>
  <c r="K171" i="38"/>
  <c r="J171" i="38"/>
  <c r="H171" i="38"/>
  <c r="P170" i="38"/>
  <c r="M170" i="38"/>
  <c r="L170" i="38"/>
  <c r="K170" i="38"/>
  <c r="J170" i="38"/>
  <c r="H170" i="38"/>
  <c r="P169" i="38"/>
  <c r="M169" i="38"/>
  <c r="L169" i="38"/>
  <c r="K169" i="38"/>
  <c r="J169" i="38"/>
  <c r="H169" i="38"/>
  <c r="P168" i="38"/>
  <c r="M168" i="38"/>
  <c r="L168" i="38"/>
  <c r="K168" i="38"/>
  <c r="J168" i="38"/>
  <c r="H168" i="38"/>
  <c r="P167" i="38"/>
  <c r="M167" i="38"/>
  <c r="L167" i="38"/>
  <c r="K167" i="38"/>
  <c r="J167" i="38"/>
  <c r="H167" i="38"/>
  <c r="P166" i="38"/>
  <c r="M166" i="38"/>
  <c r="L166" i="38"/>
  <c r="K166" i="38"/>
  <c r="J166" i="38"/>
  <c r="H166" i="38"/>
  <c r="P165" i="38"/>
  <c r="M165" i="38"/>
  <c r="L165" i="38"/>
  <c r="K165" i="38"/>
  <c r="J165" i="38"/>
  <c r="H165" i="38"/>
  <c r="P164" i="38"/>
  <c r="M164" i="38"/>
  <c r="L164" i="38"/>
  <c r="K164" i="38"/>
  <c r="J164" i="38"/>
  <c r="H164" i="38"/>
  <c r="P163" i="38"/>
  <c r="M163" i="38"/>
  <c r="L163" i="38"/>
  <c r="K163" i="38"/>
  <c r="J163" i="38"/>
  <c r="H163" i="38"/>
  <c r="P162" i="38"/>
  <c r="M162" i="38"/>
  <c r="L162" i="38"/>
  <c r="K162" i="38"/>
  <c r="J162" i="38"/>
  <c r="H162" i="38"/>
  <c r="P161" i="38"/>
  <c r="M161" i="38"/>
  <c r="L161" i="38"/>
  <c r="K161" i="38"/>
  <c r="J161" i="38"/>
  <c r="H161" i="38"/>
  <c r="P160" i="38"/>
  <c r="M160" i="38"/>
  <c r="L160" i="38"/>
  <c r="K160" i="38"/>
  <c r="J160" i="38"/>
  <c r="H160" i="38"/>
  <c r="P159" i="38"/>
  <c r="M159" i="38"/>
  <c r="L159" i="38"/>
  <c r="K159" i="38"/>
  <c r="J159" i="38"/>
  <c r="H159" i="38"/>
  <c r="P158" i="38"/>
  <c r="M158" i="38"/>
  <c r="L158" i="38"/>
  <c r="K158" i="38"/>
  <c r="J158" i="38"/>
  <c r="H158" i="38"/>
  <c r="P157" i="38"/>
  <c r="M157" i="38"/>
  <c r="L157" i="38"/>
  <c r="K157" i="38"/>
  <c r="J157" i="38"/>
  <c r="H157" i="38"/>
  <c r="P156" i="38"/>
  <c r="M156" i="38"/>
  <c r="L156" i="38"/>
  <c r="K156" i="38"/>
  <c r="J156" i="38"/>
  <c r="H156" i="38"/>
  <c r="P155" i="38"/>
  <c r="M155" i="38"/>
  <c r="L155" i="38"/>
  <c r="K155" i="38"/>
  <c r="J155" i="38"/>
  <c r="H155" i="38"/>
  <c r="P154" i="38"/>
  <c r="M154" i="38"/>
  <c r="L154" i="38"/>
  <c r="K154" i="38"/>
  <c r="J154" i="38"/>
  <c r="H154" i="38"/>
  <c r="P153" i="38"/>
  <c r="M153" i="38"/>
  <c r="L153" i="38"/>
  <c r="K153" i="38"/>
  <c r="J153" i="38"/>
  <c r="H153" i="38"/>
  <c r="M152" i="38"/>
  <c r="L152" i="38"/>
  <c r="K152" i="38"/>
  <c r="J152" i="38"/>
  <c r="M151" i="38"/>
  <c r="L151" i="38"/>
  <c r="K151" i="38"/>
  <c r="J151" i="38"/>
  <c r="M150" i="38"/>
  <c r="L150" i="38"/>
  <c r="K150" i="38"/>
  <c r="J150" i="38"/>
  <c r="M149" i="38"/>
  <c r="L149" i="38"/>
  <c r="K149" i="38"/>
  <c r="J149" i="38"/>
  <c r="M148" i="38"/>
  <c r="L148" i="38"/>
  <c r="K148" i="38"/>
  <c r="J148" i="38"/>
  <c r="F148" i="38"/>
  <c r="M147" i="38"/>
  <c r="L147" i="38"/>
  <c r="K147" i="38"/>
  <c r="J147" i="38"/>
  <c r="M146" i="38"/>
  <c r="L146" i="38"/>
  <c r="K146" i="38"/>
  <c r="J146" i="38"/>
  <c r="M145" i="38"/>
  <c r="L145" i="38"/>
  <c r="K145" i="38"/>
  <c r="J145" i="38"/>
  <c r="F145" i="38"/>
  <c r="M144" i="38"/>
  <c r="L144" i="38"/>
  <c r="K144" i="38"/>
  <c r="J144" i="38"/>
  <c r="F144" i="38"/>
  <c r="M143" i="38"/>
  <c r="L143" i="38"/>
  <c r="K143" i="38"/>
  <c r="J143" i="38"/>
  <c r="M142" i="38"/>
  <c r="L142" i="38"/>
  <c r="K142" i="38"/>
  <c r="J142" i="38"/>
  <c r="M141" i="38"/>
  <c r="L141" i="38"/>
  <c r="K141" i="38"/>
  <c r="J141" i="38"/>
  <c r="F141" i="38"/>
  <c r="M140" i="38"/>
  <c r="L140" i="38"/>
  <c r="K140" i="38"/>
  <c r="J140" i="38"/>
  <c r="F140" i="38"/>
  <c r="M139" i="38"/>
  <c r="L139" i="38"/>
  <c r="K139" i="38"/>
  <c r="J139" i="38"/>
  <c r="M138" i="38"/>
  <c r="L138" i="38"/>
  <c r="K138" i="38"/>
  <c r="J138" i="38"/>
  <c r="M137" i="38"/>
  <c r="L137" i="38"/>
  <c r="K137" i="38"/>
  <c r="J137" i="38"/>
  <c r="F137" i="38"/>
  <c r="M136" i="38"/>
  <c r="L136" i="38"/>
  <c r="K136" i="38"/>
  <c r="J136" i="38"/>
  <c r="F136" i="38"/>
  <c r="M135" i="38"/>
  <c r="L135" i="38"/>
  <c r="K135" i="38"/>
  <c r="J135" i="38"/>
  <c r="M134" i="38"/>
  <c r="L134" i="38"/>
  <c r="K134" i="38"/>
  <c r="J134" i="38"/>
  <c r="M133" i="38"/>
  <c r="L133" i="38"/>
  <c r="K133" i="38"/>
  <c r="J133" i="38"/>
  <c r="M132" i="38"/>
  <c r="L132" i="38"/>
  <c r="K132" i="38"/>
  <c r="J132" i="38"/>
  <c r="F132" i="38"/>
  <c r="M131" i="38"/>
  <c r="L131" i="38"/>
  <c r="K131" i="38"/>
  <c r="J131" i="38"/>
  <c r="F131" i="38"/>
  <c r="M130" i="38"/>
  <c r="L130" i="38"/>
  <c r="K130" i="38"/>
  <c r="J130" i="38"/>
  <c r="M129" i="38"/>
  <c r="L129" i="38"/>
  <c r="K129" i="38"/>
  <c r="J129" i="38"/>
  <c r="M128" i="38"/>
  <c r="L128" i="38"/>
  <c r="K128" i="38"/>
  <c r="J128" i="38"/>
  <c r="F128" i="38"/>
  <c r="M127" i="38"/>
  <c r="L127" i="38"/>
  <c r="K127" i="38"/>
  <c r="J127" i="38"/>
  <c r="M126" i="38"/>
  <c r="L126" i="38"/>
  <c r="K126" i="38"/>
  <c r="J126" i="38"/>
  <c r="M125" i="38"/>
  <c r="L125" i="38"/>
  <c r="K125" i="38"/>
  <c r="J125" i="38"/>
  <c r="M124" i="38"/>
  <c r="L124" i="38"/>
  <c r="K124" i="38"/>
  <c r="J124" i="38"/>
  <c r="F124" i="38"/>
  <c r="M123" i="38"/>
  <c r="L123" i="38"/>
  <c r="K123" i="38"/>
  <c r="J123" i="38"/>
  <c r="M122" i="38"/>
  <c r="L122" i="38"/>
  <c r="K122" i="38"/>
  <c r="J122" i="38"/>
  <c r="M121" i="38"/>
  <c r="L121" i="38"/>
  <c r="K121" i="38"/>
  <c r="J121" i="38"/>
  <c r="M120" i="38"/>
  <c r="L120" i="38"/>
  <c r="K120" i="38"/>
  <c r="J120" i="38"/>
  <c r="F120" i="38"/>
  <c r="M119" i="38"/>
  <c r="L119" i="38"/>
  <c r="K119" i="38"/>
  <c r="J119" i="38"/>
  <c r="M118" i="38"/>
  <c r="L118" i="38"/>
  <c r="K118" i="38"/>
  <c r="J118" i="38"/>
  <c r="M117" i="38"/>
  <c r="L117" i="38"/>
  <c r="K117" i="38"/>
  <c r="J117" i="38"/>
  <c r="M116" i="38"/>
  <c r="L116" i="38"/>
  <c r="K116" i="38"/>
  <c r="J116" i="38"/>
  <c r="F116" i="38"/>
  <c r="M115" i="38"/>
  <c r="L115" i="38"/>
  <c r="K115" i="38"/>
  <c r="J115" i="38"/>
  <c r="M114" i="38"/>
  <c r="L114" i="38"/>
  <c r="K114" i="38"/>
  <c r="J114" i="38"/>
  <c r="M113" i="38"/>
  <c r="L113" i="38"/>
  <c r="K113" i="38"/>
  <c r="J113" i="38"/>
  <c r="M112" i="38"/>
  <c r="L112" i="38"/>
  <c r="K112" i="38"/>
  <c r="J112" i="38"/>
  <c r="F112" i="38"/>
  <c r="M111" i="38"/>
  <c r="L111" i="38"/>
  <c r="K111" i="38"/>
  <c r="J111" i="38"/>
  <c r="M110" i="38"/>
  <c r="L110" i="38"/>
  <c r="K110" i="38"/>
  <c r="J110" i="38"/>
  <c r="M109" i="38"/>
  <c r="L109" i="38"/>
  <c r="K109" i="38"/>
  <c r="J109" i="38"/>
  <c r="M108" i="38"/>
  <c r="L108" i="38"/>
  <c r="K108" i="38"/>
  <c r="J108" i="38"/>
  <c r="F108" i="38"/>
  <c r="M107" i="38"/>
  <c r="L107" i="38"/>
  <c r="K107" i="38"/>
  <c r="J107" i="38"/>
  <c r="M106" i="38"/>
  <c r="L106" i="38"/>
  <c r="K106" i="38"/>
  <c r="J106" i="38"/>
  <c r="M105" i="38"/>
  <c r="L105" i="38"/>
  <c r="K105" i="38"/>
  <c r="J105" i="38"/>
  <c r="M104" i="38"/>
  <c r="L104" i="38"/>
  <c r="K104" i="38"/>
  <c r="J104" i="38"/>
  <c r="F104" i="38"/>
  <c r="M103" i="38"/>
  <c r="L103" i="38"/>
  <c r="K103" i="38"/>
  <c r="J103" i="38"/>
  <c r="M102" i="38"/>
  <c r="L102" i="38"/>
  <c r="K102" i="38"/>
  <c r="J102" i="38"/>
  <c r="M101" i="38"/>
  <c r="L101" i="38"/>
  <c r="K101" i="38"/>
  <c r="J101" i="38"/>
  <c r="M100" i="38"/>
  <c r="L100" i="38"/>
  <c r="K100" i="38"/>
  <c r="J100" i="38"/>
  <c r="F100" i="38"/>
  <c r="M99" i="38"/>
  <c r="L99" i="38"/>
  <c r="K99" i="38"/>
  <c r="J99" i="38"/>
  <c r="M98" i="38"/>
  <c r="L98" i="38"/>
  <c r="K98" i="38"/>
  <c r="J98" i="38"/>
  <c r="M97" i="38"/>
  <c r="L97" i="38"/>
  <c r="K97" i="38"/>
  <c r="J97" i="38"/>
  <c r="M96" i="38"/>
  <c r="L96" i="38"/>
  <c r="K96" i="38"/>
  <c r="J96" i="38"/>
  <c r="F96" i="38"/>
  <c r="M95" i="38"/>
  <c r="L95" i="38"/>
  <c r="K95" i="38"/>
  <c r="J95" i="38"/>
  <c r="M94" i="38"/>
  <c r="L94" i="38"/>
  <c r="K94" i="38"/>
  <c r="J94" i="38"/>
  <c r="M93" i="38"/>
  <c r="L93" i="38"/>
  <c r="K93" i="38"/>
  <c r="J93" i="38"/>
  <c r="M92" i="38"/>
  <c r="L92" i="38"/>
  <c r="K92" i="38"/>
  <c r="J92" i="38"/>
  <c r="F92" i="38"/>
  <c r="M91" i="38"/>
  <c r="L91" i="38"/>
  <c r="K91" i="38"/>
  <c r="J91" i="38"/>
  <c r="M90" i="38"/>
  <c r="L90" i="38"/>
  <c r="K90" i="38"/>
  <c r="J90" i="38"/>
  <c r="M89" i="38"/>
  <c r="L89" i="38"/>
  <c r="K89" i="38"/>
  <c r="J89" i="38"/>
  <c r="M88" i="38"/>
  <c r="L88" i="38"/>
  <c r="K88" i="38"/>
  <c r="J88" i="38"/>
  <c r="F88" i="38"/>
  <c r="M87" i="38"/>
  <c r="L87" i="38"/>
  <c r="K87" i="38"/>
  <c r="J87" i="38"/>
  <c r="M86" i="38"/>
  <c r="L86" i="38"/>
  <c r="K86" i="38"/>
  <c r="J86" i="38"/>
  <c r="M85" i="38"/>
  <c r="L85" i="38"/>
  <c r="K85" i="38"/>
  <c r="J85" i="38"/>
  <c r="M84" i="38"/>
  <c r="L84" i="38"/>
  <c r="K84" i="38"/>
  <c r="J84" i="38"/>
  <c r="F84" i="38"/>
  <c r="M83" i="38"/>
  <c r="L83" i="38"/>
  <c r="K83" i="38"/>
  <c r="J83" i="38"/>
  <c r="M82" i="38"/>
  <c r="L82" i="38"/>
  <c r="K82" i="38"/>
  <c r="J82" i="38"/>
  <c r="M81" i="38"/>
  <c r="L81" i="38"/>
  <c r="K81" i="38"/>
  <c r="J81" i="38"/>
  <c r="M80" i="38"/>
  <c r="L80" i="38"/>
  <c r="K80" i="38"/>
  <c r="J80" i="38"/>
  <c r="F80" i="38"/>
  <c r="M79" i="38"/>
  <c r="L79" i="38"/>
  <c r="K79" i="38"/>
  <c r="J79" i="38"/>
  <c r="M78" i="38"/>
  <c r="L78" i="38"/>
  <c r="K78" i="38"/>
  <c r="J78" i="38"/>
  <c r="M77" i="38"/>
  <c r="L77" i="38"/>
  <c r="K77" i="38"/>
  <c r="J77" i="38"/>
  <c r="M76" i="38"/>
  <c r="L76" i="38"/>
  <c r="K76" i="38"/>
  <c r="J76" i="38"/>
  <c r="F76" i="38"/>
  <c r="M75" i="38"/>
  <c r="L75" i="38"/>
  <c r="K75" i="38"/>
  <c r="J75" i="38"/>
  <c r="M74" i="38"/>
  <c r="L74" i="38"/>
  <c r="K74" i="38"/>
  <c r="J74" i="38"/>
  <c r="M73" i="38"/>
  <c r="L73" i="38"/>
  <c r="K73" i="38"/>
  <c r="J73" i="38"/>
  <c r="M72" i="38"/>
  <c r="L72" i="38"/>
  <c r="K72" i="38"/>
  <c r="J72" i="38"/>
  <c r="F72" i="38"/>
  <c r="M71" i="38"/>
  <c r="L71" i="38"/>
  <c r="K71" i="38"/>
  <c r="J71" i="38"/>
  <c r="M70" i="38"/>
  <c r="L70" i="38"/>
  <c r="K70" i="38"/>
  <c r="J70" i="38"/>
  <c r="M69" i="38"/>
  <c r="L69" i="38"/>
  <c r="K69" i="38"/>
  <c r="J69" i="38"/>
  <c r="F69" i="38"/>
  <c r="M68" i="38"/>
  <c r="L68" i="38"/>
  <c r="K68" i="38"/>
  <c r="J68" i="38"/>
  <c r="M67" i="38"/>
  <c r="L67" i="38"/>
  <c r="K67" i="38"/>
  <c r="J67" i="38"/>
  <c r="F67" i="38"/>
  <c r="M66" i="38"/>
  <c r="L66" i="38"/>
  <c r="K66" i="38"/>
  <c r="J66" i="38"/>
  <c r="M65" i="38"/>
  <c r="L65" i="38"/>
  <c r="K65" i="38"/>
  <c r="J65" i="38"/>
  <c r="F65" i="38"/>
  <c r="M64" i="38"/>
  <c r="L64" i="38"/>
  <c r="K64" i="38"/>
  <c r="J64" i="38"/>
  <c r="M63" i="38"/>
  <c r="L63" i="38"/>
  <c r="K63" i="38"/>
  <c r="J63" i="38"/>
  <c r="F63" i="38"/>
  <c r="M62" i="38"/>
  <c r="L62" i="38"/>
  <c r="K62" i="38"/>
  <c r="J62" i="38"/>
  <c r="M61" i="38"/>
  <c r="L61" i="38"/>
  <c r="K61" i="38"/>
  <c r="J61" i="38"/>
  <c r="F61" i="38"/>
  <c r="M60" i="38"/>
  <c r="L60" i="38"/>
  <c r="K60" i="38"/>
  <c r="J60" i="38"/>
  <c r="M59" i="38"/>
  <c r="L59" i="38"/>
  <c r="K59" i="38"/>
  <c r="J59" i="38"/>
  <c r="F59" i="38"/>
  <c r="M58" i="38"/>
  <c r="L58" i="38"/>
  <c r="K58" i="38"/>
  <c r="J58" i="38"/>
  <c r="M57" i="38"/>
  <c r="L57" i="38"/>
  <c r="K57" i="38"/>
  <c r="J57" i="38"/>
  <c r="F57" i="38"/>
  <c r="M56" i="38"/>
  <c r="L56" i="38"/>
  <c r="K56" i="38"/>
  <c r="J56" i="38"/>
  <c r="M55" i="38"/>
  <c r="L55" i="38"/>
  <c r="K55" i="38"/>
  <c r="J55" i="38"/>
  <c r="F55" i="38"/>
  <c r="M54" i="38"/>
  <c r="L54" i="38"/>
  <c r="K54" i="38"/>
  <c r="J54" i="38"/>
  <c r="M53" i="38"/>
  <c r="L53" i="38"/>
  <c r="K53" i="38"/>
  <c r="J53" i="38"/>
  <c r="F53" i="38"/>
  <c r="M52" i="38"/>
  <c r="L52" i="38"/>
  <c r="K52" i="38"/>
  <c r="J52" i="38"/>
  <c r="M51" i="38"/>
  <c r="L51" i="38"/>
  <c r="K51" i="38"/>
  <c r="J51" i="38"/>
  <c r="F51" i="38"/>
  <c r="M50" i="38"/>
  <c r="L50" i="38"/>
  <c r="K50" i="38"/>
  <c r="J50" i="38"/>
  <c r="M49" i="38"/>
  <c r="L49" i="38"/>
  <c r="K49" i="38"/>
  <c r="J49" i="38"/>
  <c r="F49" i="38"/>
  <c r="M48" i="38"/>
  <c r="L48" i="38"/>
  <c r="K48" i="38"/>
  <c r="J48" i="38"/>
  <c r="M47" i="38"/>
  <c r="L47" i="38"/>
  <c r="K47" i="38"/>
  <c r="J47" i="38"/>
  <c r="F47" i="38"/>
  <c r="M46" i="38"/>
  <c r="L46" i="38"/>
  <c r="K46" i="38"/>
  <c r="J46" i="38"/>
  <c r="M45" i="38"/>
  <c r="L45" i="38"/>
  <c r="K45" i="38"/>
  <c r="J45" i="38"/>
  <c r="F45" i="38"/>
  <c r="M44" i="38"/>
  <c r="L44" i="38"/>
  <c r="K44" i="38"/>
  <c r="J44" i="38"/>
  <c r="M43" i="38"/>
  <c r="L43" i="38"/>
  <c r="K43" i="38"/>
  <c r="J43" i="38"/>
  <c r="F43" i="38"/>
  <c r="M42" i="38"/>
  <c r="L42" i="38"/>
  <c r="K42" i="38"/>
  <c r="J42" i="38"/>
  <c r="M41" i="38"/>
  <c r="L41" i="38"/>
  <c r="K41" i="38"/>
  <c r="J41" i="38"/>
  <c r="F41" i="38"/>
  <c r="M40" i="38"/>
  <c r="L40" i="38"/>
  <c r="K40" i="38"/>
  <c r="J40" i="38"/>
  <c r="M39" i="38"/>
  <c r="L39" i="38"/>
  <c r="K39" i="38"/>
  <c r="J39" i="38"/>
  <c r="F39" i="38"/>
  <c r="M38" i="38"/>
  <c r="L38" i="38"/>
  <c r="K38" i="38"/>
  <c r="J38" i="38"/>
  <c r="M37" i="38"/>
  <c r="L37" i="38"/>
  <c r="K37" i="38"/>
  <c r="J37" i="38"/>
  <c r="F37" i="38"/>
  <c r="M36" i="38"/>
  <c r="L36" i="38"/>
  <c r="K36" i="38"/>
  <c r="J36" i="38"/>
  <c r="F36" i="38"/>
  <c r="M35" i="38"/>
  <c r="L35" i="38"/>
  <c r="K35" i="38"/>
  <c r="J35" i="38"/>
  <c r="F35" i="38"/>
  <c r="M34" i="38"/>
  <c r="L34" i="38"/>
  <c r="K34" i="38"/>
  <c r="J34" i="38"/>
  <c r="M33" i="38"/>
  <c r="L33" i="38"/>
  <c r="K33" i="38"/>
  <c r="J33" i="38"/>
  <c r="F33" i="38"/>
  <c r="M32" i="38"/>
  <c r="L32" i="38"/>
  <c r="K32" i="38"/>
  <c r="J32" i="38"/>
  <c r="F32" i="38"/>
  <c r="M31" i="38"/>
  <c r="L31" i="38"/>
  <c r="K31" i="38"/>
  <c r="J31" i="38"/>
  <c r="F31" i="38"/>
  <c r="M30" i="38"/>
  <c r="L30" i="38"/>
  <c r="K30" i="38"/>
  <c r="J30" i="38"/>
  <c r="M29" i="38"/>
  <c r="L29" i="38"/>
  <c r="K29" i="38"/>
  <c r="J29" i="38"/>
  <c r="F29" i="38"/>
  <c r="M28" i="38"/>
  <c r="L28" i="38"/>
  <c r="K28" i="38"/>
  <c r="J28" i="38"/>
  <c r="F28" i="38"/>
  <c r="M27" i="38"/>
  <c r="L27" i="38"/>
  <c r="K27" i="38"/>
  <c r="J27" i="38"/>
  <c r="F27" i="38"/>
  <c r="M26" i="38"/>
  <c r="L26" i="38"/>
  <c r="K26" i="38"/>
  <c r="J26" i="38"/>
  <c r="M25" i="38"/>
  <c r="L25" i="38"/>
  <c r="K25" i="38"/>
  <c r="J25" i="38"/>
  <c r="F25" i="38"/>
  <c r="M24" i="38"/>
  <c r="L24" i="38"/>
  <c r="K24" i="38"/>
  <c r="J24" i="38"/>
  <c r="F24" i="38"/>
  <c r="M23" i="38"/>
  <c r="L23" i="38"/>
  <c r="K23" i="38"/>
  <c r="J23" i="38"/>
  <c r="M22" i="38"/>
  <c r="L22" i="38"/>
  <c r="K22" i="38"/>
  <c r="J22" i="38"/>
  <c r="M21" i="38"/>
  <c r="L21" i="38"/>
  <c r="K21" i="38"/>
  <c r="J21" i="38"/>
  <c r="F21" i="38"/>
  <c r="M20" i="38"/>
  <c r="L20" i="38"/>
  <c r="K20" i="38"/>
  <c r="J20" i="38"/>
  <c r="F20" i="38"/>
  <c r="M19" i="38"/>
  <c r="L19" i="38"/>
  <c r="K19" i="38"/>
  <c r="J19" i="38"/>
  <c r="F19" i="38"/>
  <c r="M18" i="38"/>
  <c r="L18" i="38"/>
  <c r="K18" i="38"/>
  <c r="J18" i="38"/>
  <c r="M17" i="38"/>
  <c r="L17" i="38"/>
  <c r="K17" i="38"/>
  <c r="J17" i="38"/>
  <c r="F17" i="38"/>
  <c r="M16" i="38"/>
  <c r="L16" i="38"/>
  <c r="K16" i="38"/>
  <c r="J16" i="38"/>
  <c r="F16" i="38"/>
  <c r="M15" i="38"/>
  <c r="L15" i="38"/>
  <c r="K15" i="38"/>
  <c r="J15" i="38"/>
  <c r="F15" i="38"/>
  <c r="M14" i="38"/>
  <c r="L14" i="38"/>
  <c r="K14" i="38"/>
  <c r="J14" i="38"/>
  <c r="M13" i="38"/>
  <c r="L13" i="38"/>
  <c r="K13" i="38"/>
  <c r="J13" i="38"/>
  <c r="F13" i="38"/>
  <c r="M12" i="38"/>
  <c r="L12" i="38"/>
  <c r="K12" i="38"/>
  <c r="J12" i="38"/>
  <c r="F12" i="38"/>
  <c r="M11" i="38"/>
  <c r="L11" i="38"/>
  <c r="K11" i="38"/>
  <c r="J11" i="38"/>
  <c r="F11" i="38"/>
  <c r="M10" i="38"/>
  <c r="L10" i="38"/>
  <c r="K10" i="38"/>
  <c r="J10" i="38"/>
  <c r="M9" i="38"/>
  <c r="L9" i="38"/>
  <c r="K9" i="38"/>
  <c r="J9" i="38"/>
  <c r="F9" i="38"/>
  <c r="M8" i="38"/>
  <c r="L8" i="38"/>
  <c r="K8" i="38"/>
  <c r="J8" i="38"/>
  <c r="F8" i="38"/>
  <c r="M7" i="38"/>
  <c r="L7" i="38"/>
  <c r="K7" i="38"/>
  <c r="J7" i="38"/>
  <c r="F7" i="38"/>
  <c r="M6" i="38"/>
  <c r="L6" i="38"/>
  <c r="K6" i="38"/>
  <c r="J6" i="38"/>
  <c r="M5" i="38"/>
  <c r="L5" i="38"/>
  <c r="K5" i="38"/>
  <c r="J5" i="38"/>
  <c r="B5" i="38"/>
  <c r="M4" i="38"/>
  <c r="L4" i="38"/>
  <c r="K4" i="38"/>
  <c r="J4" i="38"/>
  <c r="M3" i="38"/>
  <c r="L3" i="38"/>
  <c r="K3" i="38"/>
  <c r="J3" i="38"/>
  <c r="M2" i="38"/>
  <c r="L2" i="38"/>
  <c r="K2" i="38"/>
  <c r="J2" i="38"/>
  <c r="F7" i="37"/>
  <c r="F15" i="37"/>
  <c r="F23" i="37"/>
  <c r="F31" i="37"/>
  <c r="F39" i="37"/>
  <c r="F47" i="37"/>
  <c r="F55" i="37"/>
  <c r="F63" i="37"/>
  <c r="F71" i="37"/>
  <c r="F79" i="37"/>
  <c r="F87" i="37"/>
  <c r="F95" i="37"/>
  <c r="F103" i="37"/>
  <c r="F111" i="37"/>
  <c r="F119" i="37"/>
  <c r="F127" i="37"/>
  <c r="F135" i="37"/>
  <c r="F143" i="37"/>
  <c r="G3" i="37"/>
  <c r="G4" i="37"/>
  <c r="G5" i="37"/>
  <c r="G6" i="37"/>
  <c r="F6" i="37" s="1"/>
  <c r="G7" i="37"/>
  <c r="G8" i="37"/>
  <c r="F8" i="37" s="1"/>
  <c r="G9" i="37"/>
  <c r="F9" i="37" s="1"/>
  <c r="G10" i="37"/>
  <c r="F10" i="37" s="1"/>
  <c r="G11" i="37"/>
  <c r="F11" i="37" s="1"/>
  <c r="G12" i="37"/>
  <c r="F12" i="37" s="1"/>
  <c r="G13" i="37"/>
  <c r="F13" i="37" s="1"/>
  <c r="G14" i="37"/>
  <c r="F14" i="37" s="1"/>
  <c r="G15" i="37"/>
  <c r="G16" i="37"/>
  <c r="F16" i="37" s="1"/>
  <c r="G17" i="37"/>
  <c r="F17" i="37" s="1"/>
  <c r="G18" i="37"/>
  <c r="F18" i="37" s="1"/>
  <c r="G19" i="37"/>
  <c r="F19" i="37" s="1"/>
  <c r="G20" i="37"/>
  <c r="F20" i="37" s="1"/>
  <c r="G21" i="37"/>
  <c r="F21" i="37" s="1"/>
  <c r="G22" i="37"/>
  <c r="F22" i="37" s="1"/>
  <c r="G23" i="37"/>
  <c r="G24" i="37"/>
  <c r="F24" i="37" s="1"/>
  <c r="G25" i="37"/>
  <c r="F25" i="37" s="1"/>
  <c r="G26" i="37"/>
  <c r="F26" i="37" s="1"/>
  <c r="G27" i="37"/>
  <c r="F27" i="37" s="1"/>
  <c r="G28" i="37"/>
  <c r="F28" i="37" s="1"/>
  <c r="G29" i="37"/>
  <c r="F29" i="37" s="1"/>
  <c r="G30" i="37"/>
  <c r="F30" i="37" s="1"/>
  <c r="G31" i="37"/>
  <c r="G32" i="37"/>
  <c r="F32" i="37" s="1"/>
  <c r="G33" i="37"/>
  <c r="F33" i="37" s="1"/>
  <c r="G34" i="37"/>
  <c r="F34" i="37" s="1"/>
  <c r="G35" i="37"/>
  <c r="F35" i="37" s="1"/>
  <c r="G36" i="37"/>
  <c r="F36" i="37" s="1"/>
  <c r="G37" i="37"/>
  <c r="F37" i="37" s="1"/>
  <c r="G38" i="37"/>
  <c r="F38" i="37" s="1"/>
  <c r="G39" i="37"/>
  <c r="G40" i="37"/>
  <c r="F40" i="37" s="1"/>
  <c r="G41" i="37"/>
  <c r="F41" i="37" s="1"/>
  <c r="G42" i="37"/>
  <c r="F42" i="37" s="1"/>
  <c r="G43" i="37"/>
  <c r="F43" i="37" s="1"/>
  <c r="G44" i="37"/>
  <c r="F44" i="37" s="1"/>
  <c r="G45" i="37"/>
  <c r="F45" i="37" s="1"/>
  <c r="G46" i="37"/>
  <c r="F46" i="37" s="1"/>
  <c r="G47" i="37"/>
  <c r="G48" i="37"/>
  <c r="F48" i="37" s="1"/>
  <c r="G49" i="37"/>
  <c r="F49" i="37" s="1"/>
  <c r="G50" i="37"/>
  <c r="F50" i="37" s="1"/>
  <c r="G51" i="37"/>
  <c r="F51" i="37" s="1"/>
  <c r="G52" i="37"/>
  <c r="F52" i="37" s="1"/>
  <c r="G53" i="37"/>
  <c r="F53" i="37" s="1"/>
  <c r="G54" i="37"/>
  <c r="F54" i="37" s="1"/>
  <c r="G55" i="37"/>
  <c r="G56" i="37"/>
  <c r="F56" i="37" s="1"/>
  <c r="G57" i="37"/>
  <c r="F57" i="37" s="1"/>
  <c r="G58" i="37"/>
  <c r="F58" i="37" s="1"/>
  <c r="G59" i="37"/>
  <c r="F59" i="37" s="1"/>
  <c r="G60" i="37"/>
  <c r="F60" i="37" s="1"/>
  <c r="G61" i="37"/>
  <c r="F61" i="37" s="1"/>
  <c r="G62" i="37"/>
  <c r="F62" i="37" s="1"/>
  <c r="G63" i="37"/>
  <c r="G64" i="37"/>
  <c r="F64" i="37" s="1"/>
  <c r="G65" i="37"/>
  <c r="F65" i="37" s="1"/>
  <c r="G66" i="37"/>
  <c r="F66" i="37" s="1"/>
  <c r="G67" i="37"/>
  <c r="F67" i="37" s="1"/>
  <c r="G68" i="37"/>
  <c r="F68" i="37" s="1"/>
  <c r="G69" i="37"/>
  <c r="F69" i="37" s="1"/>
  <c r="G70" i="37"/>
  <c r="F70" i="37" s="1"/>
  <c r="G71" i="37"/>
  <c r="G72" i="37"/>
  <c r="F72" i="37" s="1"/>
  <c r="G73" i="37"/>
  <c r="F73" i="37" s="1"/>
  <c r="G74" i="37"/>
  <c r="F74" i="37" s="1"/>
  <c r="G75" i="37"/>
  <c r="F75" i="37" s="1"/>
  <c r="G76" i="37"/>
  <c r="F76" i="37" s="1"/>
  <c r="G77" i="37"/>
  <c r="F77" i="37" s="1"/>
  <c r="G78" i="37"/>
  <c r="F78" i="37" s="1"/>
  <c r="G79" i="37"/>
  <c r="G80" i="37"/>
  <c r="F80" i="37" s="1"/>
  <c r="G81" i="37"/>
  <c r="F81" i="37" s="1"/>
  <c r="G82" i="37"/>
  <c r="F82" i="37" s="1"/>
  <c r="G83" i="37"/>
  <c r="F83" i="37" s="1"/>
  <c r="G84" i="37"/>
  <c r="F84" i="37" s="1"/>
  <c r="G85" i="37"/>
  <c r="F85" i="37" s="1"/>
  <c r="G86" i="37"/>
  <c r="F86" i="37" s="1"/>
  <c r="G87" i="37"/>
  <c r="G88" i="37"/>
  <c r="F88" i="37" s="1"/>
  <c r="G89" i="37"/>
  <c r="F89" i="37" s="1"/>
  <c r="G90" i="37"/>
  <c r="F90" i="37" s="1"/>
  <c r="G91" i="37"/>
  <c r="F91" i="37" s="1"/>
  <c r="G92" i="37"/>
  <c r="F92" i="37" s="1"/>
  <c r="G93" i="37"/>
  <c r="F93" i="37" s="1"/>
  <c r="G94" i="37"/>
  <c r="F94" i="37" s="1"/>
  <c r="G95" i="37"/>
  <c r="G96" i="37"/>
  <c r="F96" i="37" s="1"/>
  <c r="G97" i="37"/>
  <c r="F97" i="37" s="1"/>
  <c r="G98" i="37"/>
  <c r="F98" i="37" s="1"/>
  <c r="G99" i="37"/>
  <c r="F99" i="37" s="1"/>
  <c r="G100" i="37"/>
  <c r="F100" i="37" s="1"/>
  <c r="G101" i="37"/>
  <c r="F101" i="37" s="1"/>
  <c r="G102" i="37"/>
  <c r="F102" i="37" s="1"/>
  <c r="G103" i="37"/>
  <c r="G104" i="37"/>
  <c r="F104" i="37" s="1"/>
  <c r="G105" i="37"/>
  <c r="F105" i="37" s="1"/>
  <c r="G106" i="37"/>
  <c r="F106" i="37" s="1"/>
  <c r="G107" i="37"/>
  <c r="F107" i="37" s="1"/>
  <c r="G108" i="37"/>
  <c r="F108" i="37" s="1"/>
  <c r="G109" i="37"/>
  <c r="F109" i="37" s="1"/>
  <c r="G110" i="37"/>
  <c r="F110" i="37" s="1"/>
  <c r="G111" i="37"/>
  <c r="G112" i="37"/>
  <c r="F112" i="37" s="1"/>
  <c r="G113" i="37"/>
  <c r="F113" i="37" s="1"/>
  <c r="G114" i="37"/>
  <c r="F114" i="37" s="1"/>
  <c r="G115" i="37"/>
  <c r="F115" i="37" s="1"/>
  <c r="G116" i="37"/>
  <c r="F116" i="37" s="1"/>
  <c r="G117" i="37"/>
  <c r="F117" i="37" s="1"/>
  <c r="G118" i="37"/>
  <c r="F118" i="37" s="1"/>
  <c r="G119" i="37"/>
  <c r="G120" i="37"/>
  <c r="F120" i="37" s="1"/>
  <c r="G121" i="37"/>
  <c r="F121" i="37" s="1"/>
  <c r="G122" i="37"/>
  <c r="F122" i="37" s="1"/>
  <c r="G123" i="37"/>
  <c r="F123" i="37" s="1"/>
  <c r="G124" i="37"/>
  <c r="F124" i="37" s="1"/>
  <c r="G125" i="37"/>
  <c r="F125" i="37" s="1"/>
  <c r="G126" i="37"/>
  <c r="F126" i="37" s="1"/>
  <c r="G127" i="37"/>
  <c r="G128" i="37"/>
  <c r="F128" i="37" s="1"/>
  <c r="G129" i="37"/>
  <c r="F129" i="37" s="1"/>
  <c r="G130" i="37"/>
  <c r="F130" i="37" s="1"/>
  <c r="G131" i="37"/>
  <c r="F131" i="37" s="1"/>
  <c r="G132" i="37"/>
  <c r="F132" i="37" s="1"/>
  <c r="G133" i="37"/>
  <c r="F133" i="37" s="1"/>
  <c r="G134" i="37"/>
  <c r="F134" i="37" s="1"/>
  <c r="G135" i="37"/>
  <c r="G136" i="37"/>
  <c r="F136" i="37" s="1"/>
  <c r="G137" i="37"/>
  <c r="F137" i="37" s="1"/>
  <c r="G138" i="37"/>
  <c r="F138" i="37" s="1"/>
  <c r="G139" i="37"/>
  <c r="F139" i="37" s="1"/>
  <c r="G140" i="37"/>
  <c r="F140" i="37" s="1"/>
  <c r="G141" i="37"/>
  <c r="F141" i="37" s="1"/>
  <c r="G142" i="37"/>
  <c r="F142" i="37" s="1"/>
  <c r="G143" i="37"/>
  <c r="G144" i="37"/>
  <c r="F144" i="37" s="1"/>
  <c r="G145" i="37"/>
  <c r="F145" i="37" s="1"/>
  <c r="G146" i="37"/>
  <c r="F146" i="37" s="1"/>
  <c r="G147" i="37"/>
  <c r="F147" i="37" s="1"/>
  <c r="G148" i="37"/>
  <c r="F148" i="37" s="1"/>
  <c r="G149" i="37"/>
  <c r="G150" i="37"/>
  <c r="G151" i="37"/>
  <c r="G152" i="37"/>
  <c r="G2" i="37"/>
  <c r="H3" i="37"/>
  <c r="H4" i="37"/>
  <c r="H5" i="37"/>
  <c r="H6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53" i="37"/>
  <c r="F153" i="37" s="1"/>
  <c r="H154" i="37"/>
  <c r="H155" i="37"/>
  <c r="H156" i="37"/>
  <c r="H157" i="37"/>
  <c r="H158" i="37"/>
  <c r="H159" i="37"/>
  <c r="H160" i="37"/>
  <c r="H161" i="37"/>
  <c r="H162" i="37"/>
  <c r="H163" i="37"/>
  <c r="H164" i="37"/>
  <c r="H165" i="37"/>
  <c r="H166" i="37"/>
  <c r="H167" i="37"/>
  <c r="H168" i="37"/>
  <c r="H169" i="37"/>
  <c r="H170" i="37"/>
  <c r="H171" i="37"/>
  <c r="H172" i="37"/>
  <c r="H173" i="37"/>
  <c r="H174" i="37"/>
  <c r="H175" i="37"/>
  <c r="H176" i="37"/>
  <c r="H177" i="37"/>
  <c r="H178" i="37"/>
  <c r="H179" i="37"/>
  <c r="H180" i="37"/>
  <c r="H181" i="37"/>
  <c r="H182" i="37"/>
  <c r="H183" i="37"/>
  <c r="H184" i="37"/>
  <c r="H185" i="37"/>
  <c r="H186" i="37"/>
  <c r="H187" i="37"/>
  <c r="H188" i="37"/>
  <c r="H189" i="37"/>
  <c r="H190" i="37"/>
  <c r="H191" i="37"/>
  <c r="H192" i="37"/>
  <c r="H193" i="37"/>
  <c r="H194" i="37"/>
  <c r="H195" i="37"/>
  <c r="H196" i="37"/>
  <c r="H197" i="37"/>
  <c r="H198" i="37"/>
  <c r="H199" i="37"/>
  <c r="H200" i="37"/>
  <c r="H201" i="37"/>
  <c r="H202" i="37"/>
  <c r="H203" i="37"/>
  <c r="H204" i="37"/>
  <c r="H205" i="37"/>
  <c r="H206" i="37"/>
  <c r="H207" i="37"/>
  <c r="H208" i="37"/>
  <c r="H209" i="37"/>
  <c r="H210" i="37"/>
  <c r="H211" i="37"/>
  <c r="H212" i="37"/>
  <c r="H2" i="37"/>
  <c r="P212" i="37"/>
  <c r="M212" i="37"/>
  <c r="L212" i="37"/>
  <c r="K212" i="37"/>
  <c r="J212" i="37"/>
  <c r="P211" i="37"/>
  <c r="M211" i="37"/>
  <c r="L211" i="37"/>
  <c r="K211" i="37"/>
  <c r="J211" i="37"/>
  <c r="P210" i="37"/>
  <c r="M210" i="37"/>
  <c r="L210" i="37"/>
  <c r="K210" i="37"/>
  <c r="J210" i="37"/>
  <c r="P209" i="37"/>
  <c r="M209" i="37"/>
  <c r="L209" i="37"/>
  <c r="K209" i="37"/>
  <c r="J209" i="37"/>
  <c r="P208" i="37"/>
  <c r="M208" i="37"/>
  <c r="L208" i="37"/>
  <c r="K208" i="37"/>
  <c r="J208" i="37"/>
  <c r="P207" i="37"/>
  <c r="M207" i="37"/>
  <c r="L207" i="37"/>
  <c r="K207" i="37"/>
  <c r="J207" i="37"/>
  <c r="P206" i="37"/>
  <c r="M206" i="37"/>
  <c r="L206" i="37"/>
  <c r="K206" i="37"/>
  <c r="J206" i="37"/>
  <c r="P205" i="37"/>
  <c r="M205" i="37"/>
  <c r="L205" i="37"/>
  <c r="K205" i="37"/>
  <c r="J205" i="37"/>
  <c r="P204" i="37"/>
  <c r="M204" i="37"/>
  <c r="L204" i="37"/>
  <c r="K204" i="37"/>
  <c r="J204" i="37"/>
  <c r="P203" i="37"/>
  <c r="M203" i="37"/>
  <c r="L203" i="37"/>
  <c r="K203" i="37"/>
  <c r="J203" i="37"/>
  <c r="P202" i="37"/>
  <c r="M202" i="37"/>
  <c r="L202" i="37"/>
  <c r="K202" i="37"/>
  <c r="J202" i="37"/>
  <c r="P201" i="37"/>
  <c r="M201" i="37"/>
  <c r="L201" i="37"/>
  <c r="K201" i="37"/>
  <c r="J201" i="37"/>
  <c r="P200" i="37"/>
  <c r="M200" i="37"/>
  <c r="L200" i="37"/>
  <c r="K200" i="37"/>
  <c r="J200" i="37"/>
  <c r="P199" i="37"/>
  <c r="M199" i="37"/>
  <c r="L199" i="37"/>
  <c r="K199" i="37"/>
  <c r="J199" i="37"/>
  <c r="P198" i="37"/>
  <c r="M198" i="37"/>
  <c r="L198" i="37"/>
  <c r="K198" i="37"/>
  <c r="J198" i="37"/>
  <c r="P197" i="37"/>
  <c r="M197" i="37"/>
  <c r="L197" i="37"/>
  <c r="K197" i="37"/>
  <c r="J197" i="37"/>
  <c r="P196" i="37"/>
  <c r="M196" i="37"/>
  <c r="L196" i="37"/>
  <c r="K196" i="37"/>
  <c r="J196" i="37"/>
  <c r="P195" i="37"/>
  <c r="M195" i="37"/>
  <c r="L195" i="37"/>
  <c r="K195" i="37"/>
  <c r="J195" i="37"/>
  <c r="P194" i="37"/>
  <c r="M194" i="37"/>
  <c r="L194" i="37"/>
  <c r="K194" i="37"/>
  <c r="J194" i="37"/>
  <c r="P193" i="37"/>
  <c r="M193" i="37"/>
  <c r="L193" i="37"/>
  <c r="K193" i="37"/>
  <c r="J193" i="37"/>
  <c r="P192" i="37"/>
  <c r="M192" i="37"/>
  <c r="L192" i="37"/>
  <c r="K192" i="37"/>
  <c r="J192" i="37"/>
  <c r="P191" i="37"/>
  <c r="M191" i="37"/>
  <c r="L191" i="37"/>
  <c r="K191" i="37"/>
  <c r="J191" i="37"/>
  <c r="P190" i="37"/>
  <c r="M190" i="37"/>
  <c r="L190" i="37"/>
  <c r="K190" i="37"/>
  <c r="J190" i="37"/>
  <c r="P189" i="37"/>
  <c r="M189" i="37"/>
  <c r="L189" i="37"/>
  <c r="K189" i="37"/>
  <c r="J189" i="37"/>
  <c r="P188" i="37"/>
  <c r="M188" i="37"/>
  <c r="L188" i="37"/>
  <c r="K188" i="37"/>
  <c r="J188" i="37"/>
  <c r="P187" i="37"/>
  <c r="M187" i="37"/>
  <c r="L187" i="37"/>
  <c r="K187" i="37"/>
  <c r="J187" i="37"/>
  <c r="P186" i="37"/>
  <c r="M186" i="37"/>
  <c r="L186" i="37"/>
  <c r="K186" i="37"/>
  <c r="J186" i="37"/>
  <c r="P185" i="37"/>
  <c r="M185" i="37"/>
  <c r="L185" i="37"/>
  <c r="K185" i="37"/>
  <c r="J185" i="37"/>
  <c r="P184" i="37"/>
  <c r="M184" i="37"/>
  <c r="L184" i="37"/>
  <c r="K184" i="37"/>
  <c r="J184" i="37"/>
  <c r="P183" i="37"/>
  <c r="M183" i="37"/>
  <c r="L183" i="37"/>
  <c r="K183" i="37"/>
  <c r="J183" i="37"/>
  <c r="P182" i="37"/>
  <c r="M182" i="37"/>
  <c r="L182" i="37"/>
  <c r="K182" i="37"/>
  <c r="J182" i="37"/>
  <c r="P181" i="37"/>
  <c r="M181" i="37"/>
  <c r="L181" i="37"/>
  <c r="K181" i="37"/>
  <c r="J181" i="37"/>
  <c r="P180" i="37"/>
  <c r="M180" i="37"/>
  <c r="L180" i="37"/>
  <c r="K180" i="37"/>
  <c r="J180" i="37"/>
  <c r="P179" i="37"/>
  <c r="M179" i="37"/>
  <c r="L179" i="37"/>
  <c r="K179" i="37"/>
  <c r="J179" i="37"/>
  <c r="P178" i="37"/>
  <c r="M178" i="37"/>
  <c r="L178" i="37"/>
  <c r="K178" i="37"/>
  <c r="J178" i="37"/>
  <c r="P177" i="37"/>
  <c r="M177" i="37"/>
  <c r="L177" i="37"/>
  <c r="K177" i="37"/>
  <c r="J177" i="37"/>
  <c r="P176" i="37"/>
  <c r="M176" i="37"/>
  <c r="L176" i="37"/>
  <c r="K176" i="37"/>
  <c r="J176" i="37"/>
  <c r="P175" i="37"/>
  <c r="M175" i="37"/>
  <c r="L175" i="37"/>
  <c r="K175" i="37"/>
  <c r="J175" i="37"/>
  <c r="P174" i="37"/>
  <c r="M174" i="37"/>
  <c r="L174" i="37"/>
  <c r="K174" i="37"/>
  <c r="J174" i="37"/>
  <c r="P173" i="37"/>
  <c r="M173" i="37"/>
  <c r="L173" i="37"/>
  <c r="K173" i="37"/>
  <c r="J173" i="37"/>
  <c r="P172" i="37"/>
  <c r="M172" i="37"/>
  <c r="L172" i="37"/>
  <c r="K172" i="37"/>
  <c r="J172" i="37"/>
  <c r="P171" i="37"/>
  <c r="M171" i="37"/>
  <c r="L171" i="37"/>
  <c r="K171" i="37"/>
  <c r="J171" i="37"/>
  <c r="P170" i="37"/>
  <c r="M170" i="37"/>
  <c r="L170" i="37"/>
  <c r="K170" i="37"/>
  <c r="J170" i="37"/>
  <c r="P169" i="37"/>
  <c r="M169" i="37"/>
  <c r="L169" i="37"/>
  <c r="K169" i="37"/>
  <c r="J169" i="37"/>
  <c r="P168" i="37"/>
  <c r="M168" i="37"/>
  <c r="L168" i="37"/>
  <c r="K168" i="37"/>
  <c r="J168" i="37"/>
  <c r="P167" i="37"/>
  <c r="M167" i="37"/>
  <c r="L167" i="37"/>
  <c r="K167" i="37"/>
  <c r="J167" i="37"/>
  <c r="P166" i="37"/>
  <c r="M166" i="37"/>
  <c r="L166" i="37"/>
  <c r="K166" i="37"/>
  <c r="J166" i="37"/>
  <c r="P165" i="37"/>
  <c r="M165" i="37"/>
  <c r="L165" i="37"/>
  <c r="K165" i="37"/>
  <c r="J165" i="37"/>
  <c r="P164" i="37"/>
  <c r="M164" i="37"/>
  <c r="L164" i="37"/>
  <c r="K164" i="37"/>
  <c r="J164" i="37"/>
  <c r="P163" i="37"/>
  <c r="M163" i="37"/>
  <c r="L163" i="37"/>
  <c r="K163" i="37"/>
  <c r="J163" i="37"/>
  <c r="P162" i="37"/>
  <c r="M162" i="37"/>
  <c r="L162" i="37"/>
  <c r="K162" i="37"/>
  <c r="J162" i="37"/>
  <c r="P161" i="37"/>
  <c r="M161" i="37"/>
  <c r="L161" i="37"/>
  <c r="K161" i="37"/>
  <c r="J161" i="37"/>
  <c r="P160" i="37"/>
  <c r="M160" i="37"/>
  <c r="L160" i="37"/>
  <c r="K160" i="37"/>
  <c r="J160" i="37"/>
  <c r="P159" i="37"/>
  <c r="M159" i="37"/>
  <c r="L159" i="37"/>
  <c r="K159" i="37"/>
  <c r="J159" i="37"/>
  <c r="P158" i="37"/>
  <c r="M158" i="37"/>
  <c r="L158" i="37"/>
  <c r="K158" i="37"/>
  <c r="J158" i="37"/>
  <c r="P157" i="37"/>
  <c r="M157" i="37"/>
  <c r="L157" i="37"/>
  <c r="K157" i="37"/>
  <c r="J157" i="37"/>
  <c r="P156" i="37"/>
  <c r="M156" i="37"/>
  <c r="L156" i="37"/>
  <c r="K156" i="37"/>
  <c r="J156" i="37"/>
  <c r="P155" i="37"/>
  <c r="M155" i="37"/>
  <c r="L155" i="37"/>
  <c r="K155" i="37"/>
  <c r="J155" i="37"/>
  <c r="P154" i="37"/>
  <c r="M154" i="37"/>
  <c r="L154" i="37"/>
  <c r="K154" i="37"/>
  <c r="J154" i="37"/>
  <c r="M153" i="37"/>
  <c r="L153" i="37"/>
  <c r="K153" i="37"/>
  <c r="J153" i="37"/>
  <c r="M152" i="37"/>
  <c r="L152" i="37"/>
  <c r="K152" i="37"/>
  <c r="J152" i="37"/>
  <c r="M151" i="37"/>
  <c r="L151" i="37"/>
  <c r="K151" i="37"/>
  <c r="J151" i="37"/>
  <c r="M150" i="37"/>
  <c r="L150" i="37"/>
  <c r="K150" i="37"/>
  <c r="J150" i="37"/>
  <c r="M149" i="37"/>
  <c r="L149" i="37"/>
  <c r="K149" i="37"/>
  <c r="J149" i="37"/>
  <c r="M148" i="37"/>
  <c r="L148" i="37"/>
  <c r="K148" i="37"/>
  <c r="J148" i="37"/>
  <c r="M147" i="37"/>
  <c r="L147" i="37"/>
  <c r="K147" i="37"/>
  <c r="J147" i="37"/>
  <c r="M146" i="37"/>
  <c r="L146" i="37"/>
  <c r="K146" i="37"/>
  <c r="J146" i="37"/>
  <c r="M145" i="37"/>
  <c r="L145" i="37"/>
  <c r="K145" i="37"/>
  <c r="J145" i="37"/>
  <c r="M144" i="37"/>
  <c r="L144" i="37"/>
  <c r="K144" i="37"/>
  <c r="J144" i="37"/>
  <c r="M143" i="37"/>
  <c r="L143" i="37"/>
  <c r="K143" i="37"/>
  <c r="J143" i="37"/>
  <c r="M142" i="37"/>
  <c r="L142" i="37"/>
  <c r="K142" i="37"/>
  <c r="J142" i="37"/>
  <c r="M141" i="37"/>
  <c r="L141" i="37"/>
  <c r="K141" i="37"/>
  <c r="J141" i="37"/>
  <c r="M140" i="37"/>
  <c r="L140" i="37"/>
  <c r="K140" i="37"/>
  <c r="J140" i="37"/>
  <c r="M139" i="37"/>
  <c r="L139" i="37"/>
  <c r="K139" i="37"/>
  <c r="J139" i="37"/>
  <c r="M138" i="37"/>
  <c r="L138" i="37"/>
  <c r="K138" i="37"/>
  <c r="J138" i="37"/>
  <c r="M137" i="37"/>
  <c r="L137" i="37"/>
  <c r="K137" i="37"/>
  <c r="J137" i="37"/>
  <c r="M136" i="37"/>
  <c r="L136" i="37"/>
  <c r="K136" i="37"/>
  <c r="J136" i="37"/>
  <c r="M135" i="37"/>
  <c r="L135" i="37"/>
  <c r="K135" i="37"/>
  <c r="J135" i="37"/>
  <c r="M134" i="37"/>
  <c r="L134" i="37"/>
  <c r="K134" i="37"/>
  <c r="J134" i="37"/>
  <c r="M133" i="37"/>
  <c r="L133" i="37"/>
  <c r="K133" i="37"/>
  <c r="J133" i="37"/>
  <c r="M132" i="37"/>
  <c r="L132" i="37"/>
  <c r="K132" i="37"/>
  <c r="J132" i="37"/>
  <c r="M131" i="37"/>
  <c r="L131" i="37"/>
  <c r="K131" i="37"/>
  <c r="J131" i="37"/>
  <c r="M130" i="37"/>
  <c r="L130" i="37"/>
  <c r="K130" i="37"/>
  <c r="J130" i="37"/>
  <c r="M129" i="37"/>
  <c r="L129" i="37"/>
  <c r="K129" i="37"/>
  <c r="J129" i="37"/>
  <c r="M128" i="37"/>
  <c r="L128" i="37"/>
  <c r="K128" i="37"/>
  <c r="J128" i="37"/>
  <c r="M127" i="37"/>
  <c r="L127" i="37"/>
  <c r="K127" i="37"/>
  <c r="J127" i="37"/>
  <c r="M126" i="37"/>
  <c r="L126" i="37"/>
  <c r="K126" i="37"/>
  <c r="J126" i="37"/>
  <c r="M125" i="37"/>
  <c r="L125" i="37"/>
  <c r="K125" i="37"/>
  <c r="J125" i="37"/>
  <c r="M124" i="37"/>
  <c r="L124" i="37"/>
  <c r="K124" i="37"/>
  <c r="J124" i="37"/>
  <c r="M123" i="37"/>
  <c r="L123" i="37"/>
  <c r="K123" i="37"/>
  <c r="J123" i="37"/>
  <c r="M122" i="37"/>
  <c r="L122" i="37"/>
  <c r="K122" i="37"/>
  <c r="J122" i="37"/>
  <c r="M121" i="37"/>
  <c r="L121" i="37"/>
  <c r="K121" i="37"/>
  <c r="J121" i="37"/>
  <c r="M120" i="37"/>
  <c r="L120" i="37"/>
  <c r="K120" i="37"/>
  <c r="J120" i="37"/>
  <c r="M119" i="37"/>
  <c r="L119" i="37"/>
  <c r="K119" i="37"/>
  <c r="J119" i="37"/>
  <c r="M118" i="37"/>
  <c r="L118" i="37"/>
  <c r="K118" i="37"/>
  <c r="J118" i="37"/>
  <c r="M117" i="37"/>
  <c r="L117" i="37"/>
  <c r="K117" i="37"/>
  <c r="J117" i="37"/>
  <c r="M116" i="37"/>
  <c r="L116" i="37"/>
  <c r="K116" i="37"/>
  <c r="J116" i="37"/>
  <c r="M115" i="37"/>
  <c r="L115" i="37"/>
  <c r="K115" i="37"/>
  <c r="J115" i="37"/>
  <c r="M114" i="37"/>
  <c r="L114" i="37"/>
  <c r="K114" i="37"/>
  <c r="J114" i="37"/>
  <c r="M113" i="37"/>
  <c r="L113" i="37"/>
  <c r="K113" i="37"/>
  <c r="J113" i="37"/>
  <c r="M112" i="37"/>
  <c r="L112" i="37"/>
  <c r="K112" i="37"/>
  <c r="J112" i="37"/>
  <c r="M111" i="37"/>
  <c r="L111" i="37"/>
  <c r="K111" i="37"/>
  <c r="J111" i="37"/>
  <c r="M110" i="37"/>
  <c r="L110" i="37"/>
  <c r="K110" i="37"/>
  <c r="J110" i="37"/>
  <c r="M109" i="37"/>
  <c r="L109" i="37"/>
  <c r="K109" i="37"/>
  <c r="J109" i="37"/>
  <c r="M108" i="37"/>
  <c r="L108" i="37"/>
  <c r="K108" i="37"/>
  <c r="J108" i="37"/>
  <c r="M107" i="37"/>
  <c r="L107" i="37"/>
  <c r="K107" i="37"/>
  <c r="J107" i="37"/>
  <c r="M106" i="37"/>
  <c r="L106" i="37"/>
  <c r="K106" i="37"/>
  <c r="J106" i="37"/>
  <c r="M105" i="37"/>
  <c r="L105" i="37"/>
  <c r="K105" i="37"/>
  <c r="J105" i="37"/>
  <c r="M104" i="37"/>
  <c r="L104" i="37"/>
  <c r="K104" i="37"/>
  <c r="J104" i="37"/>
  <c r="M103" i="37"/>
  <c r="L103" i="37"/>
  <c r="K103" i="37"/>
  <c r="J103" i="37"/>
  <c r="M102" i="37"/>
  <c r="L102" i="37"/>
  <c r="K102" i="37"/>
  <c r="J102" i="37"/>
  <c r="M101" i="37"/>
  <c r="L101" i="37"/>
  <c r="K101" i="37"/>
  <c r="J101" i="37"/>
  <c r="M100" i="37"/>
  <c r="L100" i="37"/>
  <c r="K100" i="37"/>
  <c r="J100" i="37"/>
  <c r="M99" i="37"/>
  <c r="L99" i="37"/>
  <c r="K99" i="37"/>
  <c r="J99" i="37"/>
  <c r="M98" i="37"/>
  <c r="L98" i="37"/>
  <c r="K98" i="37"/>
  <c r="J98" i="37"/>
  <c r="M97" i="37"/>
  <c r="L97" i="37"/>
  <c r="K97" i="37"/>
  <c r="J97" i="37"/>
  <c r="M96" i="37"/>
  <c r="L96" i="37"/>
  <c r="K96" i="37"/>
  <c r="J96" i="37"/>
  <c r="M95" i="37"/>
  <c r="L95" i="37"/>
  <c r="K95" i="37"/>
  <c r="J95" i="37"/>
  <c r="M94" i="37"/>
  <c r="L94" i="37"/>
  <c r="K94" i="37"/>
  <c r="J94" i="37"/>
  <c r="M93" i="37"/>
  <c r="L93" i="37"/>
  <c r="K93" i="37"/>
  <c r="J93" i="37"/>
  <c r="M92" i="37"/>
  <c r="L92" i="37"/>
  <c r="K92" i="37"/>
  <c r="J92" i="37"/>
  <c r="M91" i="37"/>
  <c r="L91" i="37"/>
  <c r="K91" i="37"/>
  <c r="J91" i="37"/>
  <c r="M90" i="37"/>
  <c r="L90" i="37"/>
  <c r="K90" i="37"/>
  <c r="J90" i="37"/>
  <c r="M89" i="37"/>
  <c r="L89" i="37"/>
  <c r="K89" i="37"/>
  <c r="J89" i="37"/>
  <c r="M88" i="37"/>
  <c r="L88" i="37"/>
  <c r="K88" i="37"/>
  <c r="J88" i="37"/>
  <c r="M87" i="37"/>
  <c r="L87" i="37"/>
  <c r="K87" i="37"/>
  <c r="J87" i="37"/>
  <c r="M86" i="37"/>
  <c r="L86" i="37"/>
  <c r="K86" i="37"/>
  <c r="J86" i="37"/>
  <c r="M85" i="37"/>
  <c r="L85" i="37"/>
  <c r="K85" i="37"/>
  <c r="J85" i="37"/>
  <c r="M84" i="37"/>
  <c r="L84" i="37"/>
  <c r="K84" i="37"/>
  <c r="J84" i="37"/>
  <c r="M83" i="37"/>
  <c r="L83" i="37"/>
  <c r="K83" i="37"/>
  <c r="J83" i="37"/>
  <c r="M82" i="37"/>
  <c r="L82" i="37"/>
  <c r="K82" i="37"/>
  <c r="J82" i="37"/>
  <c r="M81" i="37"/>
  <c r="L81" i="37"/>
  <c r="K81" i="37"/>
  <c r="J81" i="37"/>
  <c r="M80" i="37"/>
  <c r="L80" i="37"/>
  <c r="K80" i="37"/>
  <c r="J80" i="37"/>
  <c r="M79" i="37"/>
  <c r="L79" i="37"/>
  <c r="K79" i="37"/>
  <c r="J79" i="37"/>
  <c r="M78" i="37"/>
  <c r="L78" i="37"/>
  <c r="K78" i="37"/>
  <c r="J78" i="37"/>
  <c r="M77" i="37"/>
  <c r="L77" i="37"/>
  <c r="K77" i="37"/>
  <c r="J77" i="37"/>
  <c r="M76" i="37"/>
  <c r="L76" i="37"/>
  <c r="K76" i="37"/>
  <c r="J76" i="37"/>
  <c r="M75" i="37"/>
  <c r="L75" i="37"/>
  <c r="K75" i="37"/>
  <c r="J75" i="37"/>
  <c r="M74" i="37"/>
  <c r="L74" i="37"/>
  <c r="K74" i="37"/>
  <c r="J74" i="37"/>
  <c r="M73" i="37"/>
  <c r="L73" i="37"/>
  <c r="K73" i="37"/>
  <c r="J73" i="37"/>
  <c r="M72" i="37"/>
  <c r="L72" i="37"/>
  <c r="K72" i="37"/>
  <c r="J72" i="37"/>
  <c r="M71" i="37"/>
  <c r="L71" i="37"/>
  <c r="K71" i="37"/>
  <c r="J71" i="37"/>
  <c r="M70" i="37"/>
  <c r="L70" i="37"/>
  <c r="K70" i="37"/>
  <c r="J70" i="37"/>
  <c r="M69" i="37"/>
  <c r="L69" i="37"/>
  <c r="K69" i="37"/>
  <c r="J69" i="37"/>
  <c r="M68" i="37"/>
  <c r="L68" i="37"/>
  <c r="K68" i="37"/>
  <c r="J68" i="37"/>
  <c r="M67" i="37"/>
  <c r="L67" i="37"/>
  <c r="K67" i="37"/>
  <c r="J67" i="37"/>
  <c r="M66" i="37"/>
  <c r="L66" i="37"/>
  <c r="K66" i="37"/>
  <c r="J66" i="37"/>
  <c r="M65" i="37"/>
  <c r="L65" i="37"/>
  <c r="K65" i="37"/>
  <c r="J65" i="37"/>
  <c r="M64" i="37"/>
  <c r="L64" i="37"/>
  <c r="K64" i="37"/>
  <c r="J64" i="37"/>
  <c r="M63" i="37"/>
  <c r="L63" i="37"/>
  <c r="K63" i="37"/>
  <c r="J63" i="37"/>
  <c r="M62" i="37"/>
  <c r="L62" i="37"/>
  <c r="K62" i="37"/>
  <c r="J62" i="37"/>
  <c r="M61" i="37"/>
  <c r="L61" i="37"/>
  <c r="K61" i="37"/>
  <c r="J61" i="37"/>
  <c r="M60" i="37"/>
  <c r="L60" i="37"/>
  <c r="K60" i="37"/>
  <c r="J60" i="37"/>
  <c r="M59" i="37"/>
  <c r="L59" i="37"/>
  <c r="K59" i="37"/>
  <c r="J59" i="37"/>
  <c r="M58" i="37"/>
  <c r="L58" i="37"/>
  <c r="K58" i="37"/>
  <c r="J58" i="37"/>
  <c r="M57" i="37"/>
  <c r="L57" i="37"/>
  <c r="K57" i="37"/>
  <c r="J57" i="37"/>
  <c r="M56" i="37"/>
  <c r="L56" i="37"/>
  <c r="K56" i="37"/>
  <c r="J56" i="37"/>
  <c r="M55" i="37"/>
  <c r="L55" i="37"/>
  <c r="K55" i="37"/>
  <c r="J55" i="37"/>
  <c r="M54" i="37"/>
  <c r="L54" i="37"/>
  <c r="K54" i="37"/>
  <c r="J54" i="37"/>
  <c r="M53" i="37"/>
  <c r="L53" i="37"/>
  <c r="K53" i="37"/>
  <c r="J53" i="37"/>
  <c r="M52" i="37"/>
  <c r="L52" i="37"/>
  <c r="K52" i="37"/>
  <c r="J52" i="37"/>
  <c r="M51" i="37"/>
  <c r="L51" i="37"/>
  <c r="K51" i="37"/>
  <c r="J51" i="37"/>
  <c r="M50" i="37"/>
  <c r="L50" i="37"/>
  <c r="K50" i="37"/>
  <c r="J50" i="37"/>
  <c r="M49" i="37"/>
  <c r="L49" i="37"/>
  <c r="K49" i="37"/>
  <c r="J49" i="37"/>
  <c r="M48" i="37"/>
  <c r="L48" i="37"/>
  <c r="K48" i="37"/>
  <c r="J48" i="37"/>
  <c r="M47" i="37"/>
  <c r="L47" i="37"/>
  <c r="K47" i="37"/>
  <c r="J47" i="37"/>
  <c r="M46" i="37"/>
  <c r="L46" i="37"/>
  <c r="K46" i="37"/>
  <c r="J46" i="37"/>
  <c r="M45" i="37"/>
  <c r="L45" i="37"/>
  <c r="K45" i="37"/>
  <c r="J45" i="37"/>
  <c r="M44" i="37"/>
  <c r="L44" i="37"/>
  <c r="K44" i="37"/>
  <c r="J44" i="37"/>
  <c r="M43" i="37"/>
  <c r="L43" i="37"/>
  <c r="K43" i="37"/>
  <c r="J43" i="37"/>
  <c r="M42" i="37"/>
  <c r="L42" i="37"/>
  <c r="K42" i="37"/>
  <c r="J42" i="37"/>
  <c r="M41" i="37"/>
  <c r="L41" i="37"/>
  <c r="K41" i="37"/>
  <c r="J41" i="37"/>
  <c r="M40" i="37"/>
  <c r="L40" i="37"/>
  <c r="K40" i="37"/>
  <c r="J40" i="37"/>
  <c r="M39" i="37"/>
  <c r="L39" i="37"/>
  <c r="K39" i="37"/>
  <c r="J39" i="37"/>
  <c r="M38" i="37"/>
  <c r="L38" i="37"/>
  <c r="K38" i="37"/>
  <c r="J38" i="37"/>
  <c r="M37" i="37"/>
  <c r="L37" i="37"/>
  <c r="K37" i="37"/>
  <c r="J37" i="37"/>
  <c r="M36" i="37"/>
  <c r="L36" i="37"/>
  <c r="K36" i="37"/>
  <c r="J36" i="37"/>
  <c r="M35" i="37"/>
  <c r="L35" i="37"/>
  <c r="K35" i="37"/>
  <c r="J35" i="37"/>
  <c r="M34" i="37"/>
  <c r="L34" i="37"/>
  <c r="K34" i="37"/>
  <c r="J34" i="37"/>
  <c r="M33" i="37"/>
  <c r="L33" i="37"/>
  <c r="K33" i="37"/>
  <c r="J33" i="37"/>
  <c r="M32" i="37"/>
  <c r="L32" i="37"/>
  <c r="K32" i="37"/>
  <c r="J32" i="37"/>
  <c r="M31" i="37"/>
  <c r="L31" i="37"/>
  <c r="K31" i="37"/>
  <c r="J31" i="37"/>
  <c r="M30" i="37"/>
  <c r="L30" i="37"/>
  <c r="K30" i="37"/>
  <c r="J30" i="37"/>
  <c r="M29" i="37"/>
  <c r="L29" i="37"/>
  <c r="K29" i="37"/>
  <c r="J29" i="37"/>
  <c r="M28" i="37"/>
  <c r="L28" i="37"/>
  <c r="K28" i="37"/>
  <c r="J28" i="37"/>
  <c r="M27" i="37"/>
  <c r="L27" i="37"/>
  <c r="K27" i="37"/>
  <c r="J27" i="37"/>
  <c r="M26" i="37"/>
  <c r="L26" i="37"/>
  <c r="K26" i="37"/>
  <c r="J26" i="37"/>
  <c r="M25" i="37"/>
  <c r="L25" i="37"/>
  <c r="K25" i="37"/>
  <c r="J25" i="37"/>
  <c r="M24" i="37"/>
  <c r="L24" i="37"/>
  <c r="K24" i="37"/>
  <c r="J24" i="37"/>
  <c r="M23" i="37"/>
  <c r="L23" i="37"/>
  <c r="K23" i="37"/>
  <c r="J23" i="37"/>
  <c r="M22" i="37"/>
  <c r="L22" i="37"/>
  <c r="K22" i="37"/>
  <c r="J22" i="37"/>
  <c r="M21" i="37"/>
  <c r="L21" i="37"/>
  <c r="K21" i="37"/>
  <c r="J21" i="37"/>
  <c r="M20" i="37"/>
  <c r="L20" i="37"/>
  <c r="K20" i="37"/>
  <c r="J20" i="37"/>
  <c r="M19" i="37"/>
  <c r="L19" i="37"/>
  <c r="K19" i="37"/>
  <c r="J19" i="37"/>
  <c r="M18" i="37"/>
  <c r="L18" i="37"/>
  <c r="K18" i="37"/>
  <c r="J18" i="37"/>
  <c r="M17" i="37"/>
  <c r="L17" i="37"/>
  <c r="K17" i="37"/>
  <c r="J17" i="37"/>
  <c r="M16" i="37"/>
  <c r="L16" i="37"/>
  <c r="K16" i="37"/>
  <c r="J16" i="37"/>
  <c r="M15" i="37"/>
  <c r="L15" i="37"/>
  <c r="K15" i="37"/>
  <c r="J15" i="37"/>
  <c r="M14" i="37"/>
  <c r="L14" i="37"/>
  <c r="K14" i="37"/>
  <c r="J14" i="37"/>
  <c r="M13" i="37"/>
  <c r="L13" i="37"/>
  <c r="K13" i="37"/>
  <c r="J13" i="37"/>
  <c r="M12" i="37"/>
  <c r="L12" i="37"/>
  <c r="K12" i="37"/>
  <c r="J12" i="37"/>
  <c r="M11" i="37"/>
  <c r="L11" i="37"/>
  <c r="K11" i="37"/>
  <c r="J11" i="37"/>
  <c r="M10" i="37"/>
  <c r="L10" i="37"/>
  <c r="K10" i="37"/>
  <c r="J10" i="37"/>
  <c r="M9" i="37"/>
  <c r="L9" i="37"/>
  <c r="K9" i="37"/>
  <c r="J9" i="37"/>
  <c r="M8" i="37"/>
  <c r="L8" i="37"/>
  <c r="K8" i="37"/>
  <c r="J8" i="37"/>
  <c r="M7" i="37"/>
  <c r="L7" i="37"/>
  <c r="K7" i="37"/>
  <c r="J7" i="37"/>
  <c r="M6" i="37"/>
  <c r="L6" i="37"/>
  <c r="K6" i="37"/>
  <c r="J6" i="37"/>
  <c r="M5" i="37"/>
  <c r="L5" i="37"/>
  <c r="K5" i="37"/>
  <c r="J5" i="37"/>
  <c r="B5" i="37"/>
  <c r="M4" i="37"/>
  <c r="L4" i="37"/>
  <c r="K4" i="37"/>
  <c r="J4" i="37"/>
  <c r="M3" i="37"/>
  <c r="L3" i="37"/>
  <c r="K3" i="37"/>
  <c r="J3" i="37"/>
  <c r="M2" i="37"/>
  <c r="L2" i="37"/>
  <c r="K2" i="37"/>
  <c r="J2" i="37"/>
  <c r="C152" i="17"/>
  <c r="C4" i="36"/>
  <c r="H213" i="36"/>
  <c r="J213" i="36"/>
  <c r="K213" i="36"/>
  <c r="L213" i="36"/>
  <c r="M213" i="36"/>
  <c r="N213" i="36" s="1"/>
  <c r="P213" i="36"/>
  <c r="H214" i="36"/>
  <c r="J214" i="36"/>
  <c r="K214" i="36"/>
  <c r="L214" i="36"/>
  <c r="M214" i="36"/>
  <c r="N214" i="36" s="1"/>
  <c r="P214" i="36"/>
  <c r="H215" i="36"/>
  <c r="J215" i="36"/>
  <c r="K215" i="36"/>
  <c r="L215" i="36"/>
  <c r="M215" i="36"/>
  <c r="N215" i="36" s="1"/>
  <c r="P215" i="36"/>
  <c r="H216" i="36"/>
  <c r="J216" i="36"/>
  <c r="K216" i="36"/>
  <c r="L216" i="36"/>
  <c r="M216" i="36"/>
  <c r="N216" i="36" s="1"/>
  <c r="P216" i="36"/>
  <c r="H217" i="36"/>
  <c r="J217" i="36"/>
  <c r="K217" i="36"/>
  <c r="L217" i="36"/>
  <c r="M217" i="36"/>
  <c r="N217" i="36" s="1"/>
  <c r="P217" i="36"/>
  <c r="H218" i="36"/>
  <c r="J218" i="36"/>
  <c r="K218" i="36"/>
  <c r="L218" i="36"/>
  <c r="M218" i="36"/>
  <c r="N218" i="36" s="1"/>
  <c r="P218" i="36"/>
  <c r="H219" i="36"/>
  <c r="J219" i="36"/>
  <c r="K219" i="36"/>
  <c r="L219" i="36"/>
  <c r="M219" i="36"/>
  <c r="N219" i="36" s="1"/>
  <c r="P219" i="36"/>
  <c r="H220" i="36"/>
  <c r="J220" i="36"/>
  <c r="K220" i="36"/>
  <c r="L220" i="36"/>
  <c r="M220" i="36"/>
  <c r="N220" i="36" s="1"/>
  <c r="P220" i="36"/>
  <c r="H221" i="36"/>
  <c r="J221" i="36"/>
  <c r="K221" i="36"/>
  <c r="L221" i="36"/>
  <c r="M221" i="36"/>
  <c r="N221" i="36" s="1"/>
  <c r="P221" i="36"/>
  <c r="H222" i="36"/>
  <c r="J222" i="36"/>
  <c r="K222" i="36"/>
  <c r="L222" i="36"/>
  <c r="M222" i="36"/>
  <c r="N222" i="36" s="1"/>
  <c r="P222" i="36"/>
  <c r="H223" i="36"/>
  <c r="J223" i="36"/>
  <c r="K223" i="36"/>
  <c r="L223" i="36"/>
  <c r="M223" i="36"/>
  <c r="N223" i="36" s="1"/>
  <c r="P223" i="36"/>
  <c r="H224" i="36"/>
  <c r="J224" i="36"/>
  <c r="K224" i="36"/>
  <c r="L224" i="36"/>
  <c r="M224" i="36"/>
  <c r="N224" i="36" s="1"/>
  <c r="P224" i="36"/>
  <c r="H225" i="36"/>
  <c r="J225" i="36"/>
  <c r="K225" i="36"/>
  <c r="L225" i="36"/>
  <c r="M225" i="36"/>
  <c r="N225" i="36" s="1"/>
  <c r="P225" i="36"/>
  <c r="H226" i="36"/>
  <c r="J226" i="36"/>
  <c r="K226" i="36"/>
  <c r="L226" i="36"/>
  <c r="M226" i="36"/>
  <c r="P226" i="36"/>
  <c r="H227" i="36"/>
  <c r="J227" i="36"/>
  <c r="K227" i="36"/>
  <c r="L227" i="36"/>
  <c r="M227" i="36"/>
  <c r="P227" i="36"/>
  <c r="H228" i="36"/>
  <c r="J228" i="36"/>
  <c r="K228" i="36"/>
  <c r="L228" i="36"/>
  <c r="M228" i="36"/>
  <c r="P228" i="36"/>
  <c r="H229" i="36"/>
  <c r="J229" i="36"/>
  <c r="K229" i="36"/>
  <c r="L229" i="36"/>
  <c r="M229" i="36"/>
  <c r="P229" i="36"/>
  <c r="H230" i="36"/>
  <c r="J230" i="36"/>
  <c r="K230" i="36"/>
  <c r="L230" i="36"/>
  <c r="M230" i="36"/>
  <c r="P230" i="36"/>
  <c r="H231" i="36"/>
  <c r="J231" i="36"/>
  <c r="K231" i="36"/>
  <c r="L231" i="36"/>
  <c r="M231" i="36"/>
  <c r="P231" i="36"/>
  <c r="H232" i="36"/>
  <c r="J232" i="36"/>
  <c r="K232" i="36"/>
  <c r="L232" i="36"/>
  <c r="M232" i="36"/>
  <c r="P232" i="36"/>
  <c r="H233" i="36"/>
  <c r="J233" i="36"/>
  <c r="K233" i="36"/>
  <c r="L233" i="36"/>
  <c r="M233" i="36"/>
  <c r="P233" i="36"/>
  <c r="H234" i="36"/>
  <c r="J234" i="36"/>
  <c r="K234" i="36"/>
  <c r="L234" i="36"/>
  <c r="M234" i="36"/>
  <c r="P234" i="36"/>
  <c r="H235" i="36"/>
  <c r="J235" i="36"/>
  <c r="K235" i="36"/>
  <c r="L235" i="36"/>
  <c r="M235" i="36"/>
  <c r="P235" i="36"/>
  <c r="H236" i="36"/>
  <c r="J236" i="36"/>
  <c r="K236" i="36"/>
  <c r="L236" i="36"/>
  <c r="M236" i="36"/>
  <c r="P236" i="36"/>
  <c r="H237" i="36"/>
  <c r="J237" i="36"/>
  <c r="K237" i="36"/>
  <c r="L237" i="36"/>
  <c r="M237" i="36"/>
  <c r="P237" i="36"/>
  <c r="H238" i="36"/>
  <c r="J238" i="36"/>
  <c r="K238" i="36"/>
  <c r="L238" i="36"/>
  <c r="M238" i="36"/>
  <c r="P238" i="36"/>
  <c r="H239" i="36"/>
  <c r="J239" i="36"/>
  <c r="K239" i="36"/>
  <c r="L239" i="36"/>
  <c r="M239" i="36"/>
  <c r="P239" i="36"/>
  <c r="H240" i="36"/>
  <c r="J240" i="36"/>
  <c r="K240" i="36"/>
  <c r="L240" i="36"/>
  <c r="M240" i="36"/>
  <c r="P240" i="36"/>
  <c r="H241" i="36"/>
  <c r="J241" i="36"/>
  <c r="K241" i="36"/>
  <c r="L241" i="36"/>
  <c r="M241" i="36"/>
  <c r="P241" i="36"/>
  <c r="H242" i="36"/>
  <c r="J242" i="36"/>
  <c r="K242" i="36"/>
  <c r="L242" i="36"/>
  <c r="M242" i="36"/>
  <c r="P242" i="36"/>
  <c r="H243" i="36"/>
  <c r="J243" i="36"/>
  <c r="K243" i="36"/>
  <c r="L243" i="36"/>
  <c r="M243" i="36"/>
  <c r="P243" i="36"/>
  <c r="H244" i="36"/>
  <c r="J244" i="36"/>
  <c r="K244" i="36"/>
  <c r="L244" i="36"/>
  <c r="M244" i="36"/>
  <c r="P244" i="36"/>
  <c r="H245" i="36"/>
  <c r="J245" i="36"/>
  <c r="K245" i="36"/>
  <c r="L245" i="36"/>
  <c r="M245" i="36"/>
  <c r="P245" i="36"/>
  <c r="H246" i="36"/>
  <c r="J246" i="36"/>
  <c r="K246" i="36"/>
  <c r="L246" i="36"/>
  <c r="M246" i="36"/>
  <c r="P246" i="36"/>
  <c r="H247" i="36"/>
  <c r="J247" i="36"/>
  <c r="K247" i="36"/>
  <c r="L247" i="36"/>
  <c r="M247" i="36"/>
  <c r="P247" i="36"/>
  <c r="H248" i="36"/>
  <c r="J248" i="36"/>
  <c r="K248" i="36"/>
  <c r="L248" i="36"/>
  <c r="M248" i="36"/>
  <c r="P248" i="36"/>
  <c r="H249" i="36"/>
  <c r="J249" i="36"/>
  <c r="K249" i="36"/>
  <c r="L249" i="36"/>
  <c r="M249" i="36"/>
  <c r="P249" i="36"/>
  <c r="H250" i="36"/>
  <c r="J250" i="36"/>
  <c r="K250" i="36"/>
  <c r="L250" i="36"/>
  <c r="M250" i="36"/>
  <c r="P250" i="36"/>
  <c r="H251" i="36"/>
  <c r="J251" i="36"/>
  <c r="K251" i="36"/>
  <c r="L251" i="36"/>
  <c r="M251" i="36"/>
  <c r="P251" i="36"/>
  <c r="H252" i="36"/>
  <c r="J252" i="36"/>
  <c r="K252" i="36"/>
  <c r="L252" i="36"/>
  <c r="M252" i="36"/>
  <c r="P252" i="36"/>
  <c r="H253" i="36"/>
  <c r="J253" i="36"/>
  <c r="K253" i="36"/>
  <c r="L253" i="36"/>
  <c r="M253" i="36"/>
  <c r="P253" i="36"/>
  <c r="H254" i="36"/>
  <c r="J254" i="36"/>
  <c r="K254" i="36"/>
  <c r="L254" i="36"/>
  <c r="M254" i="36"/>
  <c r="P254" i="36"/>
  <c r="H255" i="36"/>
  <c r="J255" i="36"/>
  <c r="K255" i="36"/>
  <c r="L255" i="36"/>
  <c r="M255" i="36"/>
  <c r="P255" i="36"/>
  <c r="H256" i="36"/>
  <c r="J256" i="36"/>
  <c r="K256" i="36"/>
  <c r="L256" i="36"/>
  <c r="M256" i="36"/>
  <c r="P256" i="36"/>
  <c r="H257" i="36"/>
  <c r="J257" i="36"/>
  <c r="K257" i="36"/>
  <c r="L257" i="36"/>
  <c r="M257" i="36"/>
  <c r="P257" i="36"/>
  <c r="H258" i="36"/>
  <c r="J258" i="36"/>
  <c r="K258" i="36"/>
  <c r="L258" i="36"/>
  <c r="M258" i="36"/>
  <c r="P258" i="36"/>
  <c r="H259" i="36"/>
  <c r="J259" i="36"/>
  <c r="K259" i="36"/>
  <c r="L259" i="36"/>
  <c r="M259" i="36"/>
  <c r="P259" i="36"/>
  <c r="H260" i="36"/>
  <c r="J260" i="36"/>
  <c r="K260" i="36"/>
  <c r="L260" i="36"/>
  <c r="M260" i="36"/>
  <c r="P260" i="36"/>
  <c r="H261" i="36"/>
  <c r="J261" i="36"/>
  <c r="K261" i="36"/>
  <c r="L261" i="36"/>
  <c r="M261" i="36"/>
  <c r="P261" i="36"/>
  <c r="H262" i="36"/>
  <c r="J262" i="36"/>
  <c r="K262" i="36"/>
  <c r="L262" i="36"/>
  <c r="M262" i="36"/>
  <c r="P262" i="36"/>
  <c r="H263" i="36"/>
  <c r="J263" i="36"/>
  <c r="K263" i="36"/>
  <c r="L263" i="36"/>
  <c r="M263" i="36"/>
  <c r="P263" i="36"/>
  <c r="H264" i="36"/>
  <c r="J264" i="36"/>
  <c r="K264" i="36"/>
  <c r="L264" i="36"/>
  <c r="M264" i="36"/>
  <c r="P264" i="36"/>
  <c r="H265" i="36"/>
  <c r="J265" i="36"/>
  <c r="K265" i="36"/>
  <c r="L265" i="36"/>
  <c r="M265" i="36"/>
  <c r="P265" i="36"/>
  <c r="H266" i="36"/>
  <c r="J266" i="36"/>
  <c r="K266" i="36"/>
  <c r="L266" i="36"/>
  <c r="M266" i="36"/>
  <c r="P266" i="36"/>
  <c r="H267" i="36"/>
  <c r="J267" i="36"/>
  <c r="K267" i="36"/>
  <c r="L267" i="36"/>
  <c r="M267" i="36"/>
  <c r="P267" i="36"/>
  <c r="H268" i="36"/>
  <c r="J268" i="36"/>
  <c r="K268" i="36"/>
  <c r="L268" i="36"/>
  <c r="M268" i="36"/>
  <c r="P268" i="36"/>
  <c r="H269" i="36"/>
  <c r="J269" i="36"/>
  <c r="K269" i="36"/>
  <c r="L269" i="36"/>
  <c r="M269" i="36"/>
  <c r="P269" i="36"/>
  <c r="H270" i="36"/>
  <c r="J270" i="36"/>
  <c r="K270" i="36"/>
  <c r="L270" i="36"/>
  <c r="M270" i="36"/>
  <c r="P270" i="36"/>
  <c r="H271" i="36"/>
  <c r="J271" i="36"/>
  <c r="K271" i="36"/>
  <c r="L271" i="36"/>
  <c r="M271" i="36"/>
  <c r="P271" i="36"/>
  <c r="H272" i="36"/>
  <c r="J272" i="36"/>
  <c r="K272" i="36"/>
  <c r="L272" i="36"/>
  <c r="M272" i="36"/>
  <c r="P272" i="36"/>
  <c r="H273" i="36"/>
  <c r="J273" i="36"/>
  <c r="K273" i="36"/>
  <c r="L273" i="36"/>
  <c r="M273" i="36"/>
  <c r="P273" i="36"/>
  <c r="H274" i="36"/>
  <c r="J274" i="36"/>
  <c r="K274" i="36"/>
  <c r="L274" i="36"/>
  <c r="M274" i="36"/>
  <c r="P274" i="36"/>
  <c r="H275" i="36"/>
  <c r="J275" i="36"/>
  <c r="K275" i="36"/>
  <c r="L275" i="36"/>
  <c r="M275" i="36"/>
  <c r="P275" i="36"/>
  <c r="H276" i="36"/>
  <c r="J276" i="36"/>
  <c r="K276" i="36"/>
  <c r="L276" i="36"/>
  <c r="M276" i="36"/>
  <c r="P276" i="36"/>
  <c r="H277" i="36"/>
  <c r="J277" i="36"/>
  <c r="K277" i="36"/>
  <c r="L277" i="36"/>
  <c r="M277" i="36"/>
  <c r="P277" i="36"/>
  <c r="H278" i="36"/>
  <c r="J278" i="36"/>
  <c r="K278" i="36"/>
  <c r="L278" i="36"/>
  <c r="M278" i="36"/>
  <c r="P278" i="36"/>
  <c r="H279" i="36"/>
  <c r="J279" i="36"/>
  <c r="K279" i="36"/>
  <c r="L279" i="36"/>
  <c r="M279" i="36"/>
  <c r="P279" i="36"/>
  <c r="H280" i="36"/>
  <c r="J280" i="36"/>
  <c r="K280" i="36"/>
  <c r="L280" i="36"/>
  <c r="M280" i="36"/>
  <c r="P280" i="36"/>
  <c r="H281" i="36"/>
  <c r="J281" i="36"/>
  <c r="K281" i="36"/>
  <c r="L281" i="36"/>
  <c r="M281" i="36"/>
  <c r="P281" i="36"/>
  <c r="H282" i="36"/>
  <c r="J282" i="36"/>
  <c r="K282" i="36"/>
  <c r="L282" i="36"/>
  <c r="M282" i="36"/>
  <c r="P282" i="36"/>
  <c r="H283" i="36"/>
  <c r="J283" i="36"/>
  <c r="K283" i="36"/>
  <c r="L283" i="36"/>
  <c r="M283" i="36"/>
  <c r="P283" i="36"/>
  <c r="H284" i="36"/>
  <c r="J284" i="36"/>
  <c r="K284" i="36"/>
  <c r="L284" i="36"/>
  <c r="M284" i="36"/>
  <c r="P284" i="36"/>
  <c r="H285" i="36"/>
  <c r="J285" i="36"/>
  <c r="K285" i="36"/>
  <c r="L285" i="36"/>
  <c r="M285" i="36"/>
  <c r="P285" i="36"/>
  <c r="H286" i="36"/>
  <c r="J286" i="36"/>
  <c r="K286" i="36"/>
  <c r="L286" i="36"/>
  <c r="M286" i="36"/>
  <c r="P286" i="36"/>
  <c r="H287" i="36"/>
  <c r="J287" i="36"/>
  <c r="K287" i="36"/>
  <c r="L287" i="36"/>
  <c r="M287" i="36"/>
  <c r="P287" i="36"/>
  <c r="H288" i="36"/>
  <c r="J288" i="36"/>
  <c r="K288" i="36"/>
  <c r="L288" i="36"/>
  <c r="M288" i="36"/>
  <c r="P288" i="36"/>
  <c r="H289" i="36"/>
  <c r="J289" i="36"/>
  <c r="K289" i="36"/>
  <c r="L289" i="36"/>
  <c r="M289" i="36"/>
  <c r="P289" i="36"/>
  <c r="H290" i="36"/>
  <c r="J290" i="36"/>
  <c r="K290" i="36"/>
  <c r="L290" i="36"/>
  <c r="M290" i="36"/>
  <c r="P290" i="36"/>
  <c r="H291" i="36"/>
  <c r="J291" i="36"/>
  <c r="K291" i="36"/>
  <c r="L291" i="36"/>
  <c r="M291" i="36"/>
  <c r="P291" i="36"/>
  <c r="H292" i="36"/>
  <c r="J292" i="36"/>
  <c r="K292" i="36"/>
  <c r="L292" i="36"/>
  <c r="M292" i="36"/>
  <c r="P292" i="36"/>
  <c r="H293" i="36"/>
  <c r="J293" i="36"/>
  <c r="K293" i="36"/>
  <c r="L293" i="36"/>
  <c r="M293" i="36"/>
  <c r="P293" i="36"/>
  <c r="H294" i="36"/>
  <c r="J294" i="36"/>
  <c r="K294" i="36"/>
  <c r="L294" i="36"/>
  <c r="M294" i="36"/>
  <c r="P294" i="36"/>
  <c r="H295" i="36"/>
  <c r="J295" i="36"/>
  <c r="K295" i="36"/>
  <c r="L295" i="36"/>
  <c r="M295" i="36"/>
  <c r="P295" i="36"/>
  <c r="H296" i="36"/>
  <c r="J296" i="36"/>
  <c r="K296" i="36"/>
  <c r="L296" i="36"/>
  <c r="M296" i="36"/>
  <c r="P296" i="36"/>
  <c r="H297" i="36"/>
  <c r="J297" i="36"/>
  <c r="K297" i="36"/>
  <c r="L297" i="36"/>
  <c r="M297" i="36"/>
  <c r="P297" i="36"/>
  <c r="H298" i="36"/>
  <c r="J298" i="36"/>
  <c r="K298" i="36"/>
  <c r="L298" i="36"/>
  <c r="M298" i="36"/>
  <c r="P298" i="36"/>
  <c r="H299" i="36"/>
  <c r="J299" i="36"/>
  <c r="K299" i="36"/>
  <c r="L299" i="36"/>
  <c r="M299" i="36"/>
  <c r="P299" i="36"/>
  <c r="H300" i="36"/>
  <c r="J300" i="36"/>
  <c r="K300" i="36"/>
  <c r="L300" i="36"/>
  <c r="M300" i="36"/>
  <c r="P300" i="36"/>
  <c r="H301" i="36"/>
  <c r="J301" i="36"/>
  <c r="K301" i="36"/>
  <c r="L301" i="36"/>
  <c r="M301" i="36"/>
  <c r="P301" i="36"/>
  <c r="H302" i="36"/>
  <c r="J302" i="36"/>
  <c r="K302" i="36"/>
  <c r="L302" i="36"/>
  <c r="M302" i="36"/>
  <c r="P302" i="36"/>
  <c r="H303" i="36"/>
  <c r="J303" i="36"/>
  <c r="K303" i="36"/>
  <c r="L303" i="36"/>
  <c r="M303" i="36"/>
  <c r="P303" i="36"/>
  <c r="H304" i="36"/>
  <c r="J304" i="36"/>
  <c r="K304" i="36"/>
  <c r="L304" i="36"/>
  <c r="M304" i="36"/>
  <c r="P304" i="36"/>
  <c r="H305" i="36"/>
  <c r="J305" i="36"/>
  <c r="K305" i="36"/>
  <c r="L305" i="36"/>
  <c r="M305" i="36"/>
  <c r="P305" i="36"/>
  <c r="H306" i="36"/>
  <c r="J306" i="36"/>
  <c r="K306" i="36"/>
  <c r="L306" i="36"/>
  <c r="M306" i="36"/>
  <c r="P306" i="36"/>
  <c r="H307" i="36"/>
  <c r="J307" i="36"/>
  <c r="K307" i="36"/>
  <c r="L307" i="36"/>
  <c r="M307" i="36"/>
  <c r="P307" i="36"/>
  <c r="H308" i="36"/>
  <c r="J308" i="36"/>
  <c r="K308" i="36"/>
  <c r="L308" i="36"/>
  <c r="M308" i="36"/>
  <c r="P308" i="36"/>
  <c r="H309" i="36"/>
  <c r="J309" i="36"/>
  <c r="K309" i="36"/>
  <c r="L309" i="36"/>
  <c r="M309" i="36"/>
  <c r="P309" i="36"/>
  <c r="H310" i="36"/>
  <c r="J310" i="36"/>
  <c r="K310" i="36"/>
  <c r="L310" i="36"/>
  <c r="M310" i="36"/>
  <c r="P310" i="36"/>
  <c r="H311" i="36"/>
  <c r="J311" i="36"/>
  <c r="K311" i="36"/>
  <c r="L311" i="36"/>
  <c r="M311" i="36"/>
  <c r="P311" i="36"/>
  <c r="H312" i="36"/>
  <c r="J312" i="36"/>
  <c r="K312" i="36"/>
  <c r="L312" i="36"/>
  <c r="M312" i="36"/>
  <c r="P312" i="36"/>
  <c r="H313" i="36"/>
  <c r="J313" i="36"/>
  <c r="K313" i="36"/>
  <c r="L313" i="36"/>
  <c r="M313" i="36"/>
  <c r="P313" i="36"/>
  <c r="H314" i="36"/>
  <c r="J314" i="36"/>
  <c r="K314" i="36"/>
  <c r="L314" i="36"/>
  <c r="M314" i="36"/>
  <c r="P314" i="36"/>
  <c r="H315" i="36"/>
  <c r="J315" i="36"/>
  <c r="K315" i="36"/>
  <c r="L315" i="36"/>
  <c r="M315" i="36"/>
  <c r="P315" i="36"/>
  <c r="H316" i="36"/>
  <c r="J316" i="36"/>
  <c r="K316" i="36"/>
  <c r="L316" i="36"/>
  <c r="M316" i="36"/>
  <c r="P316" i="36"/>
  <c r="H317" i="36"/>
  <c r="J317" i="36"/>
  <c r="K317" i="36"/>
  <c r="L317" i="36"/>
  <c r="M317" i="36"/>
  <c r="P317" i="36"/>
  <c r="H318" i="36"/>
  <c r="J318" i="36"/>
  <c r="K318" i="36"/>
  <c r="L318" i="36"/>
  <c r="M318" i="36"/>
  <c r="P318" i="36"/>
  <c r="H319" i="36"/>
  <c r="J319" i="36"/>
  <c r="K319" i="36"/>
  <c r="L319" i="36"/>
  <c r="M319" i="36"/>
  <c r="P319" i="36"/>
  <c r="H320" i="36"/>
  <c r="J320" i="36"/>
  <c r="K320" i="36"/>
  <c r="L320" i="36"/>
  <c r="M320" i="36"/>
  <c r="P320" i="36"/>
  <c r="H321" i="36"/>
  <c r="J321" i="36"/>
  <c r="K321" i="36"/>
  <c r="L321" i="36"/>
  <c r="M321" i="36"/>
  <c r="P321" i="36"/>
  <c r="H322" i="36"/>
  <c r="J322" i="36"/>
  <c r="K322" i="36"/>
  <c r="L322" i="36"/>
  <c r="M322" i="36"/>
  <c r="P322" i="36"/>
  <c r="H323" i="36"/>
  <c r="J323" i="36"/>
  <c r="K323" i="36"/>
  <c r="L323" i="36"/>
  <c r="M323" i="36"/>
  <c r="P323" i="36"/>
  <c r="H324" i="36"/>
  <c r="J324" i="36"/>
  <c r="K324" i="36"/>
  <c r="L324" i="36"/>
  <c r="M324" i="36"/>
  <c r="P324" i="36"/>
  <c r="H325" i="36"/>
  <c r="J325" i="36"/>
  <c r="K325" i="36"/>
  <c r="L325" i="36"/>
  <c r="M325" i="36"/>
  <c r="P325" i="36"/>
  <c r="H326" i="36"/>
  <c r="J326" i="36"/>
  <c r="K326" i="36"/>
  <c r="L326" i="36"/>
  <c r="M326" i="36"/>
  <c r="P326" i="36"/>
  <c r="H327" i="36"/>
  <c r="J327" i="36"/>
  <c r="K327" i="36"/>
  <c r="L327" i="36"/>
  <c r="M327" i="36"/>
  <c r="P327" i="36"/>
  <c r="H328" i="36"/>
  <c r="J328" i="36"/>
  <c r="K328" i="36"/>
  <c r="L328" i="36"/>
  <c r="M328" i="36"/>
  <c r="P328" i="36"/>
  <c r="H329" i="36"/>
  <c r="J329" i="36"/>
  <c r="K329" i="36"/>
  <c r="L329" i="36"/>
  <c r="M329" i="36"/>
  <c r="P329" i="36"/>
  <c r="H330" i="36"/>
  <c r="J330" i="36"/>
  <c r="K330" i="36"/>
  <c r="L330" i="36"/>
  <c r="M330" i="36"/>
  <c r="P330" i="36"/>
  <c r="H331" i="36"/>
  <c r="J331" i="36"/>
  <c r="K331" i="36"/>
  <c r="L331" i="36"/>
  <c r="M331" i="36"/>
  <c r="P331" i="36"/>
  <c r="H332" i="36"/>
  <c r="J332" i="36"/>
  <c r="K332" i="36"/>
  <c r="L332" i="36"/>
  <c r="M332" i="36"/>
  <c r="P332" i="36"/>
  <c r="H333" i="36"/>
  <c r="J333" i="36"/>
  <c r="K333" i="36"/>
  <c r="L333" i="36"/>
  <c r="M333" i="36"/>
  <c r="P333" i="36"/>
  <c r="H334" i="36"/>
  <c r="J334" i="36"/>
  <c r="K334" i="36"/>
  <c r="L334" i="36"/>
  <c r="M334" i="36"/>
  <c r="P334" i="36"/>
  <c r="H335" i="36"/>
  <c r="J335" i="36"/>
  <c r="K335" i="36"/>
  <c r="L335" i="36"/>
  <c r="M335" i="36"/>
  <c r="P335" i="36"/>
  <c r="H336" i="36"/>
  <c r="J336" i="36"/>
  <c r="K336" i="36"/>
  <c r="L336" i="36"/>
  <c r="M336" i="36"/>
  <c r="P336" i="36"/>
  <c r="H337" i="36"/>
  <c r="J337" i="36"/>
  <c r="K337" i="36"/>
  <c r="L337" i="36"/>
  <c r="M337" i="36"/>
  <c r="P337" i="36"/>
  <c r="H338" i="36"/>
  <c r="J338" i="36"/>
  <c r="K338" i="36"/>
  <c r="L338" i="36"/>
  <c r="M338" i="36"/>
  <c r="P338" i="36"/>
  <c r="H339" i="36"/>
  <c r="J339" i="36"/>
  <c r="K339" i="36"/>
  <c r="L339" i="36"/>
  <c r="M339" i="36"/>
  <c r="P339" i="36"/>
  <c r="H340" i="36"/>
  <c r="J340" i="36"/>
  <c r="K340" i="36"/>
  <c r="L340" i="36"/>
  <c r="M340" i="36"/>
  <c r="P340" i="36"/>
  <c r="H341" i="36"/>
  <c r="J341" i="36"/>
  <c r="K341" i="36"/>
  <c r="L341" i="36"/>
  <c r="M341" i="36"/>
  <c r="P341" i="36"/>
  <c r="H342" i="36"/>
  <c r="J342" i="36"/>
  <c r="K342" i="36"/>
  <c r="L342" i="36"/>
  <c r="M342" i="36"/>
  <c r="P342" i="36"/>
  <c r="H343" i="36"/>
  <c r="J343" i="36"/>
  <c r="K343" i="36"/>
  <c r="L343" i="36"/>
  <c r="M343" i="36"/>
  <c r="P343" i="36"/>
  <c r="H344" i="36"/>
  <c r="J344" i="36"/>
  <c r="K344" i="36"/>
  <c r="L344" i="36"/>
  <c r="M344" i="36"/>
  <c r="P344" i="36"/>
  <c r="H345" i="36"/>
  <c r="J345" i="36"/>
  <c r="K345" i="36"/>
  <c r="L345" i="36"/>
  <c r="M345" i="36"/>
  <c r="P345" i="36"/>
  <c r="H346" i="36"/>
  <c r="J346" i="36"/>
  <c r="K346" i="36"/>
  <c r="L346" i="36"/>
  <c r="M346" i="36"/>
  <c r="P346" i="36"/>
  <c r="H347" i="36"/>
  <c r="J347" i="36"/>
  <c r="K347" i="36"/>
  <c r="L347" i="36"/>
  <c r="M347" i="36"/>
  <c r="P347" i="36"/>
  <c r="H348" i="36"/>
  <c r="J348" i="36"/>
  <c r="K348" i="36"/>
  <c r="L348" i="36"/>
  <c r="M348" i="36"/>
  <c r="P348" i="36"/>
  <c r="H349" i="36"/>
  <c r="J349" i="36"/>
  <c r="K349" i="36"/>
  <c r="L349" i="36"/>
  <c r="M349" i="36"/>
  <c r="P349" i="36"/>
  <c r="H350" i="36"/>
  <c r="J350" i="36"/>
  <c r="K350" i="36"/>
  <c r="L350" i="36"/>
  <c r="M350" i="36"/>
  <c r="P350" i="36"/>
  <c r="H351" i="36"/>
  <c r="J351" i="36"/>
  <c r="K351" i="36"/>
  <c r="L351" i="36"/>
  <c r="M351" i="36"/>
  <c r="P351" i="36"/>
  <c r="H352" i="36"/>
  <c r="J352" i="36"/>
  <c r="K352" i="36"/>
  <c r="L352" i="36"/>
  <c r="M352" i="36"/>
  <c r="P352" i="36"/>
  <c r="H353" i="36"/>
  <c r="J353" i="36"/>
  <c r="K353" i="36"/>
  <c r="L353" i="36"/>
  <c r="M353" i="36"/>
  <c r="P353" i="36"/>
  <c r="H354" i="36"/>
  <c r="J354" i="36"/>
  <c r="K354" i="36"/>
  <c r="L354" i="36"/>
  <c r="M354" i="36"/>
  <c r="P354" i="36"/>
  <c r="H355" i="36"/>
  <c r="J355" i="36"/>
  <c r="K355" i="36"/>
  <c r="L355" i="36"/>
  <c r="M355" i="36"/>
  <c r="P355" i="36"/>
  <c r="H356" i="36"/>
  <c r="J356" i="36"/>
  <c r="K356" i="36"/>
  <c r="L356" i="36"/>
  <c r="M356" i="36"/>
  <c r="P356" i="36"/>
  <c r="H357" i="36"/>
  <c r="J357" i="36"/>
  <c r="K357" i="36"/>
  <c r="L357" i="36"/>
  <c r="M357" i="36"/>
  <c r="P357" i="36"/>
  <c r="H358" i="36"/>
  <c r="J358" i="36"/>
  <c r="K358" i="36"/>
  <c r="L358" i="36"/>
  <c r="M358" i="36"/>
  <c r="P358" i="36"/>
  <c r="H359" i="36"/>
  <c r="J359" i="36"/>
  <c r="K359" i="36"/>
  <c r="L359" i="36"/>
  <c r="M359" i="36"/>
  <c r="P359" i="36"/>
  <c r="H360" i="36"/>
  <c r="J360" i="36"/>
  <c r="K360" i="36"/>
  <c r="L360" i="36"/>
  <c r="M360" i="36"/>
  <c r="P360" i="36"/>
  <c r="H361" i="36"/>
  <c r="J361" i="36"/>
  <c r="K361" i="36"/>
  <c r="L361" i="36"/>
  <c r="M361" i="36"/>
  <c r="P361" i="36"/>
  <c r="H362" i="36"/>
  <c r="J362" i="36"/>
  <c r="K362" i="36"/>
  <c r="L362" i="36"/>
  <c r="M362" i="36"/>
  <c r="P362" i="36"/>
  <c r="H363" i="36"/>
  <c r="J363" i="36"/>
  <c r="K363" i="36"/>
  <c r="L363" i="36"/>
  <c r="M363" i="36"/>
  <c r="P363" i="36"/>
  <c r="H364" i="36"/>
  <c r="J364" i="36"/>
  <c r="K364" i="36"/>
  <c r="L364" i="36"/>
  <c r="M364" i="36"/>
  <c r="P364" i="36"/>
  <c r="H365" i="36"/>
  <c r="J365" i="36"/>
  <c r="K365" i="36"/>
  <c r="L365" i="36"/>
  <c r="M365" i="36"/>
  <c r="P365" i="36"/>
  <c r="H366" i="36"/>
  <c r="J366" i="36"/>
  <c r="K366" i="36"/>
  <c r="L366" i="36"/>
  <c r="M366" i="36"/>
  <c r="P366" i="36"/>
  <c r="H367" i="36"/>
  <c r="J367" i="36"/>
  <c r="K367" i="36"/>
  <c r="L367" i="36"/>
  <c r="M367" i="36"/>
  <c r="P367" i="36"/>
  <c r="H368" i="36"/>
  <c r="J368" i="36"/>
  <c r="K368" i="36"/>
  <c r="L368" i="36"/>
  <c r="M368" i="36"/>
  <c r="P368" i="36"/>
  <c r="H369" i="36"/>
  <c r="J369" i="36"/>
  <c r="K369" i="36"/>
  <c r="L369" i="36"/>
  <c r="M369" i="36"/>
  <c r="P369" i="36"/>
  <c r="H370" i="36"/>
  <c r="J370" i="36"/>
  <c r="K370" i="36"/>
  <c r="L370" i="36"/>
  <c r="M370" i="36"/>
  <c r="P370" i="36"/>
  <c r="H371" i="36"/>
  <c r="J371" i="36"/>
  <c r="K371" i="36"/>
  <c r="L371" i="36"/>
  <c r="M371" i="36"/>
  <c r="P371" i="36"/>
  <c r="H372" i="36"/>
  <c r="J372" i="36"/>
  <c r="K372" i="36"/>
  <c r="L372" i="36"/>
  <c r="M372" i="36"/>
  <c r="P372" i="36"/>
  <c r="H373" i="36"/>
  <c r="J373" i="36"/>
  <c r="K373" i="36"/>
  <c r="L373" i="36"/>
  <c r="M373" i="36"/>
  <c r="P373" i="36"/>
  <c r="H374" i="36"/>
  <c r="J374" i="36"/>
  <c r="K374" i="36"/>
  <c r="L374" i="36"/>
  <c r="M374" i="36"/>
  <c r="P374" i="36"/>
  <c r="H375" i="36"/>
  <c r="J375" i="36"/>
  <c r="K375" i="36"/>
  <c r="L375" i="36"/>
  <c r="M375" i="36"/>
  <c r="P375" i="36"/>
  <c r="H376" i="36"/>
  <c r="J376" i="36"/>
  <c r="K376" i="36"/>
  <c r="L376" i="36"/>
  <c r="M376" i="36"/>
  <c r="P376" i="36"/>
  <c r="H377" i="36"/>
  <c r="J377" i="36"/>
  <c r="K377" i="36"/>
  <c r="L377" i="36"/>
  <c r="M377" i="36"/>
  <c r="P377" i="36"/>
  <c r="H378" i="36"/>
  <c r="J378" i="36"/>
  <c r="K378" i="36"/>
  <c r="L378" i="36"/>
  <c r="M378" i="36"/>
  <c r="P378" i="36"/>
  <c r="H379" i="36"/>
  <c r="J379" i="36"/>
  <c r="K379" i="36"/>
  <c r="L379" i="36"/>
  <c r="M379" i="36"/>
  <c r="P379" i="36"/>
  <c r="H380" i="36"/>
  <c r="J380" i="36"/>
  <c r="K380" i="36"/>
  <c r="L380" i="36"/>
  <c r="M380" i="36"/>
  <c r="P380" i="36"/>
  <c r="H381" i="36"/>
  <c r="J381" i="36"/>
  <c r="K381" i="36"/>
  <c r="L381" i="36"/>
  <c r="M381" i="36"/>
  <c r="P381" i="36"/>
  <c r="H382" i="36"/>
  <c r="J382" i="36"/>
  <c r="K382" i="36"/>
  <c r="L382" i="36"/>
  <c r="M382" i="36"/>
  <c r="P382" i="36"/>
  <c r="H383" i="36"/>
  <c r="J383" i="36"/>
  <c r="K383" i="36"/>
  <c r="L383" i="36"/>
  <c r="M383" i="36"/>
  <c r="P383" i="36"/>
  <c r="H384" i="36"/>
  <c r="J384" i="36"/>
  <c r="K384" i="36"/>
  <c r="L384" i="36"/>
  <c r="M384" i="36"/>
  <c r="P384" i="36"/>
  <c r="H385" i="36"/>
  <c r="J385" i="36"/>
  <c r="K385" i="36"/>
  <c r="L385" i="36"/>
  <c r="M385" i="36"/>
  <c r="P385" i="36"/>
  <c r="H386" i="36"/>
  <c r="J386" i="36"/>
  <c r="K386" i="36"/>
  <c r="L386" i="36"/>
  <c r="M386" i="36"/>
  <c r="P386" i="36"/>
  <c r="H387" i="36"/>
  <c r="J387" i="36"/>
  <c r="K387" i="36"/>
  <c r="L387" i="36"/>
  <c r="M387" i="36"/>
  <c r="P387" i="36"/>
  <c r="H388" i="36"/>
  <c r="J388" i="36"/>
  <c r="K388" i="36"/>
  <c r="L388" i="36"/>
  <c r="M388" i="36"/>
  <c r="P388" i="36"/>
  <c r="H389" i="36"/>
  <c r="J389" i="36"/>
  <c r="K389" i="36"/>
  <c r="L389" i="36"/>
  <c r="M389" i="36"/>
  <c r="P389" i="36"/>
  <c r="H390" i="36"/>
  <c r="J390" i="36"/>
  <c r="K390" i="36"/>
  <c r="L390" i="36"/>
  <c r="M390" i="36"/>
  <c r="P390" i="36"/>
  <c r="H391" i="36"/>
  <c r="J391" i="36"/>
  <c r="K391" i="36"/>
  <c r="L391" i="36"/>
  <c r="M391" i="36"/>
  <c r="P391" i="36"/>
  <c r="H392" i="36"/>
  <c r="J392" i="36"/>
  <c r="K392" i="36"/>
  <c r="L392" i="36"/>
  <c r="M392" i="36"/>
  <c r="P392" i="36"/>
  <c r="H393" i="36"/>
  <c r="J393" i="36"/>
  <c r="K393" i="36"/>
  <c r="L393" i="36"/>
  <c r="M393" i="36"/>
  <c r="P393" i="36"/>
  <c r="H394" i="36"/>
  <c r="J394" i="36"/>
  <c r="K394" i="36"/>
  <c r="L394" i="36"/>
  <c r="M394" i="36"/>
  <c r="P394" i="36"/>
  <c r="B2" i="36"/>
  <c r="K211" i="36" s="1"/>
  <c r="B3" i="36"/>
  <c r="B1" i="36"/>
  <c r="J180" i="36" s="1"/>
  <c r="A2" i="36"/>
  <c r="J207" i="36" s="1"/>
  <c r="A3" i="36"/>
  <c r="A4" i="36"/>
  <c r="A5" i="36"/>
  <c r="L208" i="36" s="1"/>
  <c r="A6" i="36"/>
  <c r="M212" i="36"/>
  <c r="M208" i="36"/>
  <c r="A1" i="36"/>
  <c r="P212" i="36"/>
  <c r="K212" i="36"/>
  <c r="H212" i="36"/>
  <c r="P211" i="36"/>
  <c r="L211" i="36"/>
  <c r="H211" i="36"/>
  <c r="P210" i="36"/>
  <c r="K210" i="36"/>
  <c r="H210" i="36"/>
  <c r="P209" i="36"/>
  <c r="L209" i="36"/>
  <c r="K209" i="36"/>
  <c r="H209" i="36"/>
  <c r="P208" i="36"/>
  <c r="K208" i="36"/>
  <c r="J208" i="36"/>
  <c r="H208" i="36"/>
  <c r="P207" i="36"/>
  <c r="K207" i="36"/>
  <c r="H207" i="36"/>
  <c r="P206" i="36"/>
  <c r="K206" i="36"/>
  <c r="H206" i="36"/>
  <c r="P205" i="36"/>
  <c r="L205" i="36"/>
  <c r="K205" i="36"/>
  <c r="H205" i="36"/>
  <c r="P204" i="36"/>
  <c r="K204" i="36"/>
  <c r="J204" i="36"/>
  <c r="H204" i="36"/>
  <c r="P203" i="36"/>
  <c r="K203" i="36"/>
  <c r="H203" i="36"/>
  <c r="P202" i="36"/>
  <c r="K202" i="36"/>
  <c r="H202" i="36"/>
  <c r="P201" i="36"/>
  <c r="L201" i="36"/>
  <c r="K201" i="36"/>
  <c r="H201" i="36"/>
  <c r="P200" i="36"/>
  <c r="K200" i="36"/>
  <c r="H200" i="36"/>
  <c r="P199" i="36"/>
  <c r="K199" i="36"/>
  <c r="H199" i="36"/>
  <c r="P198" i="36"/>
  <c r="K198" i="36"/>
  <c r="H198" i="36"/>
  <c r="P197" i="36"/>
  <c r="L197" i="36"/>
  <c r="K197" i="36"/>
  <c r="H197" i="36"/>
  <c r="P196" i="36"/>
  <c r="K196" i="36"/>
  <c r="J196" i="36"/>
  <c r="H196" i="36"/>
  <c r="P195" i="36"/>
  <c r="K195" i="36"/>
  <c r="H195" i="36"/>
  <c r="P194" i="36"/>
  <c r="K194" i="36"/>
  <c r="H194" i="36"/>
  <c r="P193" i="36"/>
  <c r="L193" i="36"/>
  <c r="K193" i="36"/>
  <c r="H193" i="36"/>
  <c r="P192" i="36"/>
  <c r="K192" i="36"/>
  <c r="J192" i="36"/>
  <c r="H192" i="36"/>
  <c r="P191" i="36"/>
  <c r="M191" i="36"/>
  <c r="K191" i="36"/>
  <c r="H191" i="36"/>
  <c r="P190" i="36"/>
  <c r="K190" i="36"/>
  <c r="H190" i="36"/>
  <c r="P189" i="36"/>
  <c r="L189" i="36"/>
  <c r="K189" i="36"/>
  <c r="H189" i="36"/>
  <c r="P188" i="36"/>
  <c r="K188" i="36"/>
  <c r="J188" i="36"/>
  <c r="H188" i="36"/>
  <c r="P187" i="36"/>
  <c r="M187" i="36"/>
  <c r="K187" i="36"/>
  <c r="H187" i="36"/>
  <c r="P186" i="36"/>
  <c r="K186" i="36"/>
  <c r="H186" i="36"/>
  <c r="P185" i="36"/>
  <c r="L185" i="36"/>
  <c r="K185" i="36"/>
  <c r="H185" i="36"/>
  <c r="P184" i="36"/>
  <c r="L184" i="36"/>
  <c r="K184" i="36"/>
  <c r="J184" i="36"/>
  <c r="H184" i="36"/>
  <c r="P183" i="36"/>
  <c r="M183" i="36"/>
  <c r="K183" i="36"/>
  <c r="H183" i="36"/>
  <c r="P182" i="36"/>
  <c r="K182" i="36"/>
  <c r="H182" i="36"/>
  <c r="P181" i="36"/>
  <c r="L181" i="36"/>
  <c r="K181" i="36"/>
  <c r="H181" i="36"/>
  <c r="P180" i="36"/>
  <c r="L180" i="36"/>
  <c r="K180" i="36"/>
  <c r="H180" i="36"/>
  <c r="P179" i="36"/>
  <c r="M179" i="36"/>
  <c r="L179" i="36"/>
  <c r="K179" i="36"/>
  <c r="J179" i="36"/>
  <c r="H179" i="36"/>
  <c r="P178" i="36"/>
  <c r="L178" i="36"/>
  <c r="K178" i="36"/>
  <c r="H178" i="36"/>
  <c r="P177" i="36"/>
  <c r="L177" i="36"/>
  <c r="K177" i="36"/>
  <c r="H177" i="36"/>
  <c r="P176" i="36"/>
  <c r="L176" i="36"/>
  <c r="K176" i="36"/>
  <c r="J176" i="36"/>
  <c r="H176" i="36"/>
  <c r="P175" i="36"/>
  <c r="M175" i="36"/>
  <c r="L175" i="36"/>
  <c r="K175" i="36"/>
  <c r="H175" i="36"/>
  <c r="P174" i="36"/>
  <c r="L174" i="36"/>
  <c r="K174" i="36"/>
  <c r="H174" i="36"/>
  <c r="P173" i="36"/>
  <c r="L173" i="36"/>
  <c r="K173" i="36"/>
  <c r="J173" i="36"/>
  <c r="H173" i="36"/>
  <c r="P172" i="36"/>
  <c r="L172" i="36"/>
  <c r="K172" i="36"/>
  <c r="J172" i="36"/>
  <c r="H172" i="36"/>
  <c r="P171" i="36"/>
  <c r="M171" i="36"/>
  <c r="L171" i="36"/>
  <c r="K171" i="36"/>
  <c r="H171" i="36"/>
  <c r="P170" i="36"/>
  <c r="L170" i="36"/>
  <c r="K170" i="36"/>
  <c r="J170" i="36"/>
  <c r="H170" i="36"/>
  <c r="P169" i="36"/>
  <c r="L169" i="36"/>
  <c r="K169" i="36"/>
  <c r="J169" i="36"/>
  <c r="H169" i="36"/>
  <c r="P168" i="36"/>
  <c r="L168" i="36"/>
  <c r="K168" i="36"/>
  <c r="J168" i="36"/>
  <c r="H168" i="36"/>
  <c r="P167" i="36"/>
  <c r="M167" i="36"/>
  <c r="L167" i="36"/>
  <c r="K167" i="36"/>
  <c r="J167" i="36"/>
  <c r="H167" i="36"/>
  <c r="P166" i="36"/>
  <c r="L166" i="36"/>
  <c r="K166" i="36"/>
  <c r="J166" i="36"/>
  <c r="H166" i="36"/>
  <c r="P165" i="36"/>
  <c r="L165" i="36"/>
  <c r="K165" i="36"/>
  <c r="J165" i="36"/>
  <c r="H165" i="36"/>
  <c r="P164" i="36"/>
  <c r="L164" i="36"/>
  <c r="K164" i="36"/>
  <c r="H164" i="36"/>
  <c r="P163" i="36"/>
  <c r="M163" i="36"/>
  <c r="L163" i="36"/>
  <c r="K163" i="36"/>
  <c r="J163" i="36"/>
  <c r="H163" i="36"/>
  <c r="P162" i="36"/>
  <c r="L162" i="36"/>
  <c r="K162" i="36"/>
  <c r="J162" i="36"/>
  <c r="H162" i="36"/>
  <c r="P161" i="36"/>
  <c r="L161" i="36"/>
  <c r="K161" i="36"/>
  <c r="H161" i="36"/>
  <c r="P160" i="36"/>
  <c r="L160" i="36"/>
  <c r="K160" i="36"/>
  <c r="J160" i="36"/>
  <c r="H160" i="36"/>
  <c r="P159" i="36"/>
  <c r="M159" i="36"/>
  <c r="L159" i="36"/>
  <c r="K159" i="36"/>
  <c r="J159" i="36"/>
  <c r="H159" i="36"/>
  <c r="P158" i="36"/>
  <c r="L158" i="36"/>
  <c r="K158" i="36"/>
  <c r="H158" i="36"/>
  <c r="P157" i="36"/>
  <c r="L157" i="36"/>
  <c r="K157" i="36"/>
  <c r="J157" i="36"/>
  <c r="H157" i="36"/>
  <c r="P156" i="36"/>
  <c r="L156" i="36"/>
  <c r="K156" i="36"/>
  <c r="J156" i="36"/>
  <c r="H156" i="36"/>
  <c r="P155" i="36"/>
  <c r="M155" i="36"/>
  <c r="L155" i="36"/>
  <c r="K155" i="36"/>
  <c r="J155" i="36"/>
  <c r="H155" i="36"/>
  <c r="P154" i="36"/>
  <c r="L154" i="36"/>
  <c r="K154" i="36"/>
  <c r="J154" i="36"/>
  <c r="H154" i="36"/>
  <c r="P153" i="36"/>
  <c r="L153" i="36"/>
  <c r="K153" i="36"/>
  <c r="J153" i="36"/>
  <c r="H153" i="36"/>
  <c r="L152" i="36"/>
  <c r="K152" i="36"/>
  <c r="J152" i="36"/>
  <c r="G152" i="36"/>
  <c r="L151" i="36"/>
  <c r="K151" i="36"/>
  <c r="J151" i="36"/>
  <c r="G151" i="36"/>
  <c r="L150" i="36"/>
  <c r="K150" i="36"/>
  <c r="G150" i="36"/>
  <c r="L149" i="36"/>
  <c r="K149" i="36"/>
  <c r="H149" i="36"/>
  <c r="G149" i="36"/>
  <c r="F149" i="36"/>
  <c r="L148" i="36"/>
  <c r="K148" i="36"/>
  <c r="J148" i="36"/>
  <c r="H148" i="36"/>
  <c r="F148" i="36" s="1"/>
  <c r="G148" i="36"/>
  <c r="L147" i="36"/>
  <c r="K147" i="36"/>
  <c r="J147" i="36"/>
  <c r="H147" i="36"/>
  <c r="G147" i="36"/>
  <c r="F147" i="36"/>
  <c r="L146" i="36"/>
  <c r="K146" i="36"/>
  <c r="J146" i="36"/>
  <c r="H146" i="36"/>
  <c r="F146" i="36" s="1"/>
  <c r="G146" i="36"/>
  <c r="L145" i="36"/>
  <c r="K145" i="36"/>
  <c r="J145" i="36"/>
  <c r="H145" i="36"/>
  <c r="G145" i="36"/>
  <c r="L144" i="36"/>
  <c r="K144" i="36"/>
  <c r="J144" i="36"/>
  <c r="H144" i="36"/>
  <c r="G144" i="36"/>
  <c r="F144" i="36"/>
  <c r="L143" i="36"/>
  <c r="K143" i="36"/>
  <c r="J143" i="36"/>
  <c r="H143" i="36"/>
  <c r="G143" i="36"/>
  <c r="M142" i="36"/>
  <c r="L142" i="36"/>
  <c r="K142" i="36"/>
  <c r="J142" i="36"/>
  <c r="H142" i="36"/>
  <c r="G142" i="36"/>
  <c r="F142" i="36"/>
  <c r="L141" i="36"/>
  <c r="K141" i="36"/>
  <c r="J141" i="36"/>
  <c r="H141" i="36"/>
  <c r="G141" i="36"/>
  <c r="F141" i="36"/>
  <c r="L140" i="36"/>
  <c r="K140" i="36"/>
  <c r="J140" i="36"/>
  <c r="H140" i="36"/>
  <c r="G140" i="36"/>
  <c r="F140" i="36"/>
  <c r="L139" i="36"/>
  <c r="K139" i="36"/>
  <c r="H139" i="36"/>
  <c r="G139" i="36"/>
  <c r="F139" i="36" s="1"/>
  <c r="L138" i="36"/>
  <c r="K138" i="36"/>
  <c r="H138" i="36"/>
  <c r="F138" i="36" s="1"/>
  <c r="G138" i="36"/>
  <c r="L137" i="36"/>
  <c r="K137" i="36"/>
  <c r="H137" i="36"/>
  <c r="G137" i="36"/>
  <c r="L136" i="36"/>
  <c r="K136" i="36"/>
  <c r="J136" i="36"/>
  <c r="H136" i="36"/>
  <c r="F136" i="36" s="1"/>
  <c r="G136" i="36"/>
  <c r="L135" i="36"/>
  <c r="K135" i="36"/>
  <c r="J135" i="36"/>
  <c r="H135" i="36"/>
  <c r="G135" i="36"/>
  <c r="F135" i="36" s="1"/>
  <c r="M134" i="36"/>
  <c r="L134" i="36"/>
  <c r="K134" i="36"/>
  <c r="H134" i="36"/>
  <c r="G134" i="36"/>
  <c r="F134" i="36"/>
  <c r="L133" i="36"/>
  <c r="K133" i="36"/>
  <c r="H133" i="36"/>
  <c r="G133" i="36"/>
  <c r="F133" i="36"/>
  <c r="L132" i="36"/>
  <c r="K132" i="36"/>
  <c r="J132" i="36"/>
  <c r="H132" i="36"/>
  <c r="F132" i="36" s="1"/>
  <c r="G132" i="36"/>
  <c r="L131" i="36"/>
  <c r="K131" i="36"/>
  <c r="H131" i="36"/>
  <c r="G131" i="36"/>
  <c r="F131" i="36"/>
  <c r="M130" i="36"/>
  <c r="L130" i="36"/>
  <c r="K130" i="36"/>
  <c r="H130" i="36"/>
  <c r="F130" i="36" s="1"/>
  <c r="G130" i="36"/>
  <c r="L129" i="36"/>
  <c r="K129" i="36"/>
  <c r="H129" i="36"/>
  <c r="G129" i="36"/>
  <c r="F129" i="36" s="1"/>
  <c r="L128" i="36"/>
  <c r="K128" i="36"/>
  <c r="J128" i="36"/>
  <c r="H128" i="36"/>
  <c r="G128" i="36"/>
  <c r="M127" i="36"/>
  <c r="L127" i="36"/>
  <c r="K127" i="36"/>
  <c r="H127" i="36"/>
  <c r="G127" i="36"/>
  <c r="L126" i="36"/>
  <c r="K126" i="36"/>
  <c r="H126" i="36"/>
  <c r="G126" i="36"/>
  <c r="L125" i="36"/>
  <c r="K125" i="36"/>
  <c r="H125" i="36"/>
  <c r="G125" i="36"/>
  <c r="L124" i="36"/>
  <c r="K124" i="36"/>
  <c r="J124" i="36"/>
  <c r="H124" i="36"/>
  <c r="G124" i="36"/>
  <c r="L123" i="36"/>
  <c r="K123" i="36"/>
  <c r="H123" i="36"/>
  <c r="G123" i="36"/>
  <c r="L122" i="36"/>
  <c r="K122" i="36"/>
  <c r="H122" i="36"/>
  <c r="G122" i="36"/>
  <c r="L121" i="36"/>
  <c r="K121" i="36"/>
  <c r="H121" i="36"/>
  <c r="G121" i="36"/>
  <c r="L120" i="36"/>
  <c r="K120" i="36"/>
  <c r="J120" i="36"/>
  <c r="H120" i="36"/>
  <c r="G120" i="36"/>
  <c r="L119" i="36"/>
  <c r="K119" i="36"/>
  <c r="H119" i="36"/>
  <c r="G119" i="36"/>
  <c r="L118" i="36"/>
  <c r="K118" i="36"/>
  <c r="H118" i="36"/>
  <c r="G118" i="36"/>
  <c r="L117" i="36"/>
  <c r="K117" i="36"/>
  <c r="H117" i="36"/>
  <c r="G117" i="36"/>
  <c r="L116" i="36"/>
  <c r="K116" i="36"/>
  <c r="J116" i="36"/>
  <c r="H116" i="36"/>
  <c r="G116" i="36"/>
  <c r="L115" i="36"/>
  <c r="K115" i="36"/>
  <c r="H115" i="36"/>
  <c r="G115" i="36"/>
  <c r="L114" i="36"/>
  <c r="K114" i="36"/>
  <c r="H114" i="36"/>
  <c r="G114" i="36"/>
  <c r="L113" i="36"/>
  <c r="K113" i="36"/>
  <c r="H113" i="36"/>
  <c r="G113" i="36"/>
  <c r="L112" i="36"/>
  <c r="K112" i="36"/>
  <c r="J112" i="36"/>
  <c r="H112" i="36"/>
  <c r="G112" i="36"/>
  <c r="L111" i="36"/>
  <c r="K111" i="36"/>
  <c r="H111" i="36"/>
  <c r="G111" i="36"/>
  <c r="L110" i="36"/>
  <c r="K110" i="36"/>
  <c r="H110" i="36"/>
  <c r="G110" i="36"/>
  <c r="L109" i="36"/>
  <c r="K109" i="36"/>
  <c r="H109" i="36"/>
  <c r="G109" i="36"/>
  <c r="L108" i="36"/>
  <c r="K108" i="36"/>
  <c r="J108" i="36"/>
  <c r="H108" i="36"/>
  <c r="G108" i="36"/>
  <c r="L107" i="36"/>
  <c r="K107" i="36"/>
  <c r="H107" i="36"/>
  <c r="G107" i="36"/>
  <c r="L106" i="36"/>
  <c r="K106" i="36"/>
  <c r="H106" i="36"/>
  <c r="G106" i="36"/>
  <c r="L105" i="36"/>
  <c r="K105" i="36"/>
  <c r="J105" i="36"/>
  <c r="H105" i="36"/>
  <c r="G105" i="36"/>
  <c r="L104" i="36"/>
  <c r="K104" i="36"/>
  <c r="J104" i="36"/>
  <c r="H104" i="36"/>
  <c r="G104" i="36"/>
  <c r="L103" i="36"/>
  <c r="K103" i="36"/>
  <c r="J103" i="36"/>
  <c r="H103" i="36"/>
  <c r="G103" i="36"/>
  <c r="L102" i="36"/>
  <c r="K102" i="36"/>
  <c r="J102" i="36"/>
  <c r="H102" i="36"/>
  <c r="G102" i="36"/>
  <c r="L101" i="36"/>
  <c r="K101" i="36"/>
  <c r="J101" i="36"/>
  <c r="H101" i="36"/>
  <c r="G101" i="36"/>
  <c r="L100" i="36"/>
  <c r="K100" i="36"/>
  <c r="J100" i="36"/>
  <c r="H100" i="36"/>
  <c r="G100" i="36"/>
  <c r="L99" i="36"/>
  <c r="K99" i="36"/>
  <c r="J99" i="36"/>
  <c r="H99" i="36"/>
  <c r="F99" i="36" s="1"/>
  <c r="G99" i="36"/>
  <c r="L98" i="36"/>
  <c r="K98" i="36"/>
  <c r="J98" i="36"/>
  <c r="H98" i="36"/>
  <c r="G98" i="36"/>
  <c r="L97" i="36"/>
  <c r="K97" i="36"/>
  <c r="J97" i="36"/>
  <c r="H97" i="36"/>
  <c r="G97" i="36"/>
  <c r="L96" i="36"/>
  <c r="K96" i="36"/>
  <c r="J96" i="36"/>
  <c r="H96" i="36"/>
  <c r="G96" i="36"/>
  <c r="L95" i="36"/>
  <c r="K95" i="36"/>
  <c r="J95" i="36"/>
  <c r="H95" i="36"/>
  <c r="G95" i="36"/>
  <c r="L94" i="36"/>
  <c r="K94" i="36"/>
  <c r="J94" i="36"/>
  <c r="H94" i="36"/>
  <c r="G94" i="36"/>
  <c r="L93" i="36"/>
  <c r="K93" i="36"/>
  <c r="J93" i="36"/>
  <c r="H93" i="36"/>
  <c r="G93" i="36"/>
  <c r="F93" i="36"/>
  <c r="L92" i="36"/>
  <c r="K92" i="36"/>
  <c r="J92" i="36"/>
  <c r="H92" i="36"/>
  <c r="G92" i="36"/>
  <c r="M91" i="36"/>
  <c r="L91" i="36"/>
  <c r="K91" i="36"/>
  <c r="J91" i="36"/>
  <c r="H91" i="36"/>
  <c r="G91" i="36"/>
  <c r="F91" i="36"/>
  <c r="L90" i="36"/>
  <c r="K90" i="36"/>
  <c r="J90" i="36"/>
  <c r="H90" i="36"/>
  <c r="G90" i="36"/>
  <c r="L89" i="36"/>
  <c r="K89" i="36"/>
  <c r="J89" i="36"/>
  <c r="H89" i="36"/>
  <c r="F89" i="36" s="1"/>
  <c r="G89" i="36"/>
  <c r="L88" i="36"/>
  <c r="K88" i="36"/>
  <c r="J88" i="36"/>
  <c r="H88" i="36"/>
  <c r="G88" i="36"/>
  <c r="L87" i="36"/>
  <c r="K87" i="36"/>
  <c r="J87" i="36"/>
  <c r="H87" i="36"/>
  <c r="G87" i="36"/>
  <c r="L86" i="36"/>
  <c r="K86" i="36"/>
  <c r="J86" i="36"/>
  <c r="H86" i="36"/>
  <c r="G86" i="36"/>
  <c r="L85" i="36"/>
  <c r="K85" i="36"/>
  <c r="J85" i="36"/>
  <c r="H85" i="36"/>
  <c r="F85" i="36" s="1"/>
  <c r="G85" i="36"/>
  <c r="L84" i="36"/>
  <c r="K84" i="36"/>
  <c r="J84" i="36"/>
  <c r="H84" i="36"/>
  <c r="G84" i="36"/>
  <c r="L83" i="36"/>
  <c r="K83" i="36"/>
  <c r="J83" i="36"/>
  <c r="H83" i="36"/>
  <c r="G83" i="36"/>
  <c r="L82" i="36"/>
  <c r="K82" i="36"/>
  <c r="J82" i="36"/>
  <c r="H82" i="36"/>
  <c r="G82" i="36"/>
  <c r="L81" i="36"/>
  <c r="K81" i="36"/>
  <c r="J81" i="36"/>
  <c r="H81" i="36"/>
  <c r="F81" i="36" s="1"/>
  <c r="G81" i="36"/>
  <c r="L80" i="36"/>
  <c r="K80" i="36"/>
  <c r="J80" i="36"/>
  <c r="H80" i="36"/>
  <c r="G80" i="36"/>
  <c r="L79" i="36"/>
  <c r="K79" i="36"/>
  <c r="J79" i="36"/>
  <c r="H79" i="36"/>
  <c r="G79" i="36"/>
  <c r="L78" i="36"/>
  <c r="K78" i="36"/>
  <c r="J78" i="36"/>
  <c r="H78" i="36"/>
  <c r="G78" i="36"/>
  <c r="L77" i="36"/>
  <c r="K77" i="36"/>
  <c r="J77" i="36"/>
  <c r="H77" i="36"/>
  <c r="F77" i="36" s="1"/>
  <c r="G77" i="36"/>
  <c r="L76" i="36"/>
  <c r="K76" i="36"/>
  <c r="J76" i="36"/>
  <c r="H76" i="36"/>
  <c r="G76" i="36"/>
  <c r="L75" i="36"/>
  <c r="K75" i="36"/>
  <c r="J75" i="36"/>
  <c r="H75" i="36"/>
  <c r="G75" i="36"/>
  <c r="L74" i="36"/>
  <c r="K74" i="36"/>
  <c r="J74" i="36"/>
  <c r="H74" i="36"/>
  <c r="G74" i="36"/>
  <c r="L73" i="36"/>
  <c r="K73" i="36"/>
  <c r="J73" i="36"/>
  <c r="H73" i="36"/>
  <c r="F73" i="36" s="1"/>
  <c r="G73" i="36"/>
  <c r="L72" i="36"/>
  <c r="K72" i="36"/>
  <c r="J72" i="36"/>
  <c r="H72" i="36"/>
  <c r="G72" i="36"/>
  <c r="L71" i="36"/>
  <c r="K71" i="36"/>
  <c r="J71" i="36"/>
  <c r="H71" i="36"/>
  <c r="F71" i="36" s="1"/>
  <c r="G71" i="36"/>
  <c r="L70" i="36"/>
  <c r="K70" i="36"/>
  <c r="J70" i="36"/>
  <c r="H70" i="36"/>
  <c r="G70" i="36"/>
  <c r="L69" i="36"/>
  <c r="K69" i="36"/>
  <c r="J69" i="36"/>
  <c r="H69" i="36"/>
  <c r="F69" i="36" s="1"/>
  <c r="G69" i="36"/>
  <c r="L68" i="36"/>
  <c r="K68" i="36"/>
  <c r="J68" i="36"/>
  <c r="H68" i="36"/>
  <c r="G68" i="36"/>
  <c r="L67" i="36"/>
  <c r="K67" i="36"/>
  <c r="J67" i="36"/>
  <c r="H67" i="36"/>
  <c r="F67" i="36" s="1"/>
  <c r="G67" i="36"/>
  <c r="L66" i="36"/>
  <c r="K66" i="36"/>
  <c r="J66" i="36"/>
  <c r="H66" i="36"/>
  <c r="G66" i="36"/>
  <c r="L65" i="36"/>
  <c r="K65" i="36"/>
  <c r="J65" i="36"/>
  <c r="H65" i="36"/>
  <c r="F65" i="36" s="1"/>
  <c r="G65" i="36"/>
  <c r="L64" i="36"/>
  <c r="K64" i="36"/>
  <c r="J64" i="36"/>
  <c r="H64" i="36"/>
  <c r="G64" i="36"/>
  <c r="L63" i="36"/>
  <c r="K63" i="36"/>
  <c r="J63" i="36"/>
  <c r="H63" i="36"/>
  <c r="F63" i="36" s="1"/>
  <c r="G63" i="36"/>
  <c r="M62" i="36"/>
  <c r="L62" i="36"/>
  <c r="K62" i="36"/>
  <c r="J62" i="36"/>
  <c r="H62" i="36"/>
  <c r="G62" i="36"/>
  <c r="L61" i="36"/>
  <c r="K61" i="36"/>
  <c r="J61" i="36"/>
  <c r="H61" i="36"/>
  <c r="G61" i="36"/>
  <c r="F61" i="36" s="1"/>
  <c r="L60" i="36"/>
  <c r="K60" i="36"/>
  <c r="J60" i="36"/>
  <c r="H60" i="36"/>
  <c r="G60" i="36"/>
  <c r="L59" i="36"/>
  <c r="K59" i="36"/>
  <c r="J59" i="36"/>
  <c r="H59" i="36"/>
  <c r="G59" i="36"/>
  <c r="F59" i="36"/>
  <c r="L58" i="36"/>
  <c r="K58" i="36"/>
  <c r="J58" i="36"/>
  <c r="H58" i="36"/>
  <c r="G58" i="36"/>
  <c r="L57" i="36"/>
  <c r="K57" i="36"/>
  <c r="J57" i="36"/>
  <c r="H57" i="36"/>
  <c r="G57" i="36"/>
  <c r="F57" i="36"/>
  <c r="M56" i="36"/>
  <c r="L56" i="36"/>
  <c r="K56" i="36"/>
  <c r="J56" i="36"/>
  <c r="H56" i="36"/>
  <c r="G56" i="36"/>
  <c r="L55" i="36"/>
  <c r="K55" i="36"/>
  <c r="J55" i="36"/>
  <c r="H55" i="36"/>
  <c r="G55" i="36"/>
  <c r="F55" i="36" s="1"/>
  <c r="L54" i="36"/>
  <c r="K54" i="36"/>
  <c r="J54" i="36"/>
  <c r="H54" i="36"/>
  <c r="G54" i="36"/>
  <c r="L53" i="36"/>
  <c r="K53" i="36"/>
  <c r="J53" i="36"/>
  <c r="H53" i="36"/>
  <c r="G53" i="36"/>
  <c r="F53" i="36" s="1"/>
  <c r="M52" i="36"/>
  <c r="L52" i="36"/>
  <c r="K52" i="36"/>
  <c r="J52" i="36"/>
  <c r="H52" i="36"/>
  <c r="G52" i="36"/>
  <c r="L51" i="36"/>
  <c r="K51" i="36"/>
  <c r="J51" i="36"/>
  <c r="H51" i="36"/>
  <c r="G51" i="36"/>
  <c r="L50" i="36"/>
  <c r="K50" i="36"/>
  <c r="J50" i="36"/>
  <c r="H50" i="36"/>
  <c r="G50" i="36"/>
  <c r="L49" i="36"/>
  <c r="K49" i="36"/>
  <c r="J49" i="36"/>
  <c r="H49" i="36"/>
  <c r="G49" i="36"/>
  <c r="F49" i="36" s="1"/>
  <c r="M48" i="36"/>
  <c r="L48" i="36"/>
  <c r="K48" i="36"/>
  <c r="J48" i="36"/>
  <c r="H48" i="36"/>
  <c r="G48" i="36"/>
  <c r="L47" i="36"/>
  <c r="K47" i="36"/>
  <c r="J47" i="36"/>
  <c r="H47" i="36"/>
  <c r="G47" i="36"/>
  <c r="L46" i="36"/>
  <c r="K46" i="36"/>
  <c r="J46" i="36"/>
  <c r="H46" i="36"/>
  <c r="G46" i="36"/>
  <c r="L45" i="36"/>
  <c r="K45" i="36"/>
  <c r="J45" i="36"/>
  <c r="H45" i="36"/>
  <c r="G45" i="36"/>
  <c r="F45" i="36" s="1"/>
  <c r="M44" i="36"/>
  <c r="L44" i="36"/>
  <c r="K44" i="36"/>
  <c r="J44" i="36"/>
  <c r="H44" i="36"/>
  <c r="G44" i="36"/>
  <c r="L43" i="36"/>
  <c r="K43" i="36"/>
  <c r="J43" i="36"/>
  <c r="H43" i="36"/>
  <c r="G43" i="36"/>
  <c r="L42" i="36"/>
  <c r="K42" i="36"/>
  <c r="J42" i="36"/>
  <c r="H42" i="36"/>
  <c r="G42" i="36"/>
  <c r="L41" i="36"/>
  <c r="K41" i="36"/>
  <c r="J41" i="36"/>
  <c r="H41" i="36"/>
  <c r="G41" i="36"/>
  <c r="F41" i="36" s="1"/>
  <c r="M40" i="36"/>
  <c r="L40" i="36"/>
  <c r="K40" i="36"/>
  <c r="J40" i="36"/>
  <c r="H40" i="36"/>
  <c r="G40" i="36"/>
  <c r="L39" i="36"/>
  <c r="K39" i="36"/>
  <c r="J39" i="36"/>
  <c r="H39" i="36"/>
  <c r="G39" i="36"/>
  <c r="L38" i="36"/>
  <c r="K38" i="36"/>
  <c r="J38" i="36"/>
  <c r="H38" i="36"/>
  <c r="G38" i="36"/>
  <c r="L37" i="36"/>
  <c r="K37" i="36"/>
  <c r="J37" i="36"/>
  <c r="H37" i="36"/>
  <c r="G37" i="36"/>
  <c r="F37" i="36" s="1"/>
  <c r="M36" i="36"/>
  <c r="L36" i="36"/>
  <c r="K36" i="36"/>
  <c r="J36" i="36"/>
  <c r="H36" i="36"/>
  <c r="G36" i="36"/>
  <c r="L35" i="36"/>
  <c r="K35" i="36"/>
  <c r="J35" i="36"/>
  <c r="H35" i="36"/>
  <c r="G35" i="36"/>
  <c r="L34" i="36"/>
  <c r="K34" i="36"/>
  <c r="J34" i="36"/>
  <c r="H34" i="36"/>
  <c r="G34" i="36"/>
  <c r="L33" i="36"/>
  <c r="K33" i="36"/>
  <c r="J33" i="36"/>
  <c r="H33" i="36"/>
  <c r="G33" i="36"/>
  <c r="F33" i="36" s="1"/>
  <c r="M32" i="36"/>
  <c r="L32" i="36"/>
  <c r="K32" i="36"/>
  <c r="J32" i="36"/>
  <c r="H32" i="36"/>
  <c r="G32" i="36"/>
  <c r="L31" i="36"/>
  <c r="K31" i="36"/>
  <c r="J31" i="36"/>
  <c r="H31" i="36"/>
  <c r="G31" i="36"/>
  <c r="L30" i="36"/>
  <c r="K30" i="36"/>
  <c r="J30" i="36"/>
  <c r="H30" i="36"/>
  <c r="G30" i="36"/>
  <c r="L29" i="36"/>
  <c r="K29" i="36"/>
  <c r="J29" i="36"/>
  <c r="H29" i="36"/>
  <c r="G29" i="36"/>
  <c r="F29" i="36" s="1"/>
  <c r="M28" i="36"/>
  <c r="L28" i="36"/>
  <c r="K28" i="36"/>
  <c r="J28" i="36"/>
  <c r="H28" i="36"/>
  <c r="G28" i="36"/>
  <c r="L27" i="36"/>
  <c r="K27" i="36"/>
  <c r="J27" i="36"/>
  <c r="H27" i="36"/>
  <c r="G27" i="36"/>
  <c r="L26" i="36"/>
  <c r="K26" i="36"/>
  <c r="J26" i="36"/>
  <c r="H26" i="36"/>
  <c r="G26" i="36"/>
  <c r="L25" i="36"/>
  <c r="K25" i="36"/>
  <c r="J25" i="36"/>
  <c r="H25" i="36"/>
  <c r="G25" i="36"/>
  <c r="F25" i="36" s="1"/>
  <c r="M24" i="36"/>
  <c r="L24" i="36"/>
  <c r="K24" i="36"/>
  <c r="J24" i="36"/>
  <c r="H24" i="36"/>
  <c r="G24" i="36"/>
  <c r="L23" i="36"/>
  <c r="K23" i="36"/>
  <c r="J23" i="36"/>
  <c r="H23" i="36"/>
  <c r="G23" i="36"/>
  <c r="L22" i="36"/>
  <c r="K22" i="36"/>
  <c r="J22" i="36"/>
  <c r="H22" i="36"/>
  <c r="G22" i="36"/>
  <c r="L21" i="36"/>
  <c r="K21" i="36"/>
  <c r="J21" i="36"/>
  <c r="H21" i="36"/>
  <c r="G21" i="36"/>
  <c r="F21" i="36"/>
  <c r="L20" i="36"/>
  <c r="K20" i="36"/>
  <c r="J20" i="36"/>
  <c r="H20" i="36"/>
  <c r="G20" i="36"/>
  <c r="F20" i="36" s="1"/>
  <c r="M19" i="36"/>
  <c r="L19" i="36"/>
  <c r="K19" i="36"/>
  <c r="J19" i="36"/>
  <c r="H19" i="36"/>
  <c r="G19" i="36"/>
  <c r="F19" i="36" s="1"/>
  <c r="L18" i="36"/>
  <c r="K18" i="36"/>
  <c r="J18" i="36"/>
  <c r="H18" i="36"/>
  <c r="G18" i="36"/>
  <c r="L17" i="36"/>
  <c r="K17" i="36"/>
  <c r="J17" i="36"/>
  <c r="H17" i="36"/>
  <c r="G17" i="36"/>
  <c r="F17" i="36" s="1"/>
  <c r="L16" i="36"/>
  <c r="K16" i="36"/>
  <c r="J16" i="36"/>
  <c r="H16" i="36"/>
  <c r="G16" i="36"/>
  <c r="M15" i="36"/>
  <c r="L15" i="36"/>
  <c r="K15" i="36"/>
  <c r="J15" i="36"/>
  <c r="H15" i="36"/>
  <c r="G15" i="36"/>
  <c r="F15" i="36" s="1"/>
  <c r="L14" i="36"/>
  <c r="K14" i="36"/>
  <c r="J14" i="36"/>
  <c r="H14" i="36"/>
  <c r="G14" i="36"/>
  <c r="L13" i="36"/>
  <c r="K13" i="36"/>
  <c r="J13" i="36"/>
  <c r="H13" i="36"/>
  <c r="G13" i="36"/>
  <c r="F13" i="36" s="1"/>
  <c r="L12" i="36"/>
  <c r="K12" i="36"/>
  <c r="J12" i="36"/>
  <c r="H12" i="36"/>
  <c r="G12" i="36"/>
  <c r="M11" i="36"/>
  <c r="L11" i="36"/>
  <c r="K11" i="36"/>
  <c r="J11" i="36"/>
  <c r="H11" i="36"/>
  <c r="G11" i="36"/>
  <c r="F11" i="36" s="1"/>
  <c r="L10" i="36"/>
  <c r="K10" i="36"/>
  <c r="J10" i="36"/>
  <c r="H10" i="36"/>
  <c r="G10" i="36"/>
  <c r="L9" i="36"/>
  <c r="K9" i="36"/>
  <c r="J9" i="36"/>
  <c r="H9" i="36"/>
  <c r="G9" i="36"/>
  <c r="F9" i="36" s="1"/>
  <c r="L8" i="36"/>
  <c r="K8" i="36"/>
  <c r="J8" i="36"/>
  <c r="H8" i="36"/>
  <c r="G8" i="36"/>
  <c r="L7" i="36"/>
  <c r="K7" i="36"/>
  <c r="J7" i="36"/>
  <c r="H7" i="36"/>
  <c r="G7" i="36"/>
  <c r="F7" i="36" s="1"/>
  <c r="M6" i="36"/>
  <c r="L6" i="36"/>
  <c r="K6" i="36"/>
  <c r="J6" i="36"/>
  <c r="H6" i="36"/>
  <c r="G6" i="36"/>
  <c r="L5" i="36"/>
  <c r="K5" i="36"/>
  <c r="J5" i="36"/>
  <c r="H5" i="36"/>
  <c r="G5" i="36"/>
  <c r="B5" i="36"/>
  <c r="L4" i="36"/>
  <c r="K4" i="36"/>
  <c r="J4" i="36"/>
  <c r="H4" i="36"/>
  <c r="G4" i="36"/>
  <c r="L3" i="36"/>
  <c r="K3" i="36"/>
  <c r="J3" i="36"/>
  <c r="H3" i="36"/>
  <c r="G3" i="36"/>
  <c r="L2" i="36"/>
  <c r="K2" i="36"/>
  <c r="J2" i="36"/>
  <c r="H2" i="36"/>
  <c r="G2" i="36"/>
  <c r="T152" i="2"/>
  <c r="G152" i="33" s="1"/>
  <c r="M152" i="2"/>
  <c r="O152" i="2" s="1"/>
  <c r="P152" i="2" s="1"/>
  <c r="N152" i="2"/>
  <c r="N10" i="2"/>
  <c r="Q11" i="35"/>
  <c r="Q12" i="35"/>
  <c r="Q13" i="35"/>
  <c r="Q14" i="35"/>
  <c r="Q15" i="35"/>
  <c r="Q16" i="35"/>
  <c r="Q17" i="35"/>
  <c r="Q18" i="35"/>
  <c r="Q19" i="35"/>
  <c r="Q20" i="35"/>
  <c r="Q21" i="35"/>
  <c r="Q22" i="35"/>
  <c r="Q23" i="35"/>
  <c r="Q24" i="35"/>
  <c r="Q25" i="35"/>
  <c r="Q26" i="35"/>
  <c r="Q27" i="35"/>
  <c r="Q28" i="35"/>
  <c r="Q29" i="35"/>
  <c r="Q30" i="35"/>
  <c r="Q31" i="35"/>
  <c r="Q32" i="35"/>
  <c r="Q33" i="35"/>
  <c r="Q34" i="35"/>
  <c r="Q35" i="35"/>
  <c r="Q36" i="35"/>
  <c r="Q37" i="35"/>
  <c r="Q38" i="35"/>
  <c r="Q39" i="35"/>
  <c r="Q40" i="35"/>
  <c r="Q41" i="35"/>
  <c r="Q42" i="35"/>
  <c r="Q43" i="35"/>
  <c r="Q44" i="35"/>
  <c r="Q45" i="35"/>
  <c r="Q46" i="35"/>
  <c r="Q47" i="35"/>
  <c r="Q48" i="35"/>
  <c r="Q49" i="35"/>
  <c r="Q50" i="35"/>
  <c r="Q51" i="35"/>
  <c r="Q52" i="35"/>
  <c r="Q53" i="35"/>
  <c r="Q54" i="35"/>
  <c r="Q55" i="35"/>
  <c r="Q56" i="35"/>
  <c r="Q57" i="35"/>
  <c r="Q58" i="35"/>
  <c r="Q59" i="35"/>
  <c r="Q60" i="35"/>
  <c r="Q61" i="35"/>
  <c r="Q62" i="35"/>
  <c r="Q63" i="35"/>
  <c r="Q64" i="35"/>
  <c r="Q65" i="35"/>
  <c r="Q66" i="35"/>
  <c r="Q67" i="35"/>
  <c r="Q68" i="35"/>
  <c r="Q69" i="35"/>
  <c r="Q70" i="35"/>
  <c r="Q71" i="35"/>
  <c r="Q72" i="35"/>
  <c r="Q73" i="35"/>
  <c r="Q74" i="35"/>
  <c r="Q75" i="35"/>
  <c r="Q76" i="35"/>
  <c r="Q77" i="35"/>
  <c r="Q78" i="35"/>
  <c r="Q79" i="35"/>
  <c r="Q80" i="35"/>
  <c r="Q81" i="35"/>
  <c r="Q82" i="35"/>
  <c r="Q83" i="35"/>
  <c r="Q84" i="35"/>
  <c r="Q85" i="35"/>
  <c r="Q86" i="35"/>
  <c r="Q87" i="35"/>
  <c r="Q88" i="35"/>
  <c r="Q89" i="35"/>
  <c r="Q90" i="35"/>
  <c r="Q91" i="35"/>
  <c r="Q92" i="35"/>
  <c r="Q93" i="35"/>
  <c r="Q94" i="35"/>
  <c r="Q95" i="35"/>
  <c r="Q96" i="35"/>
  <c r="Q97" i="35"/>
  <c r="Q98" i="35"/>
  <c r="Q99" i="35"/>
  <c r="Q100" i="35"/>
  <c r="Q101" i="35"/>
  <c r="Q102" i="35"/>
  <c r="Q103" i="35"/>
  <c r="Q104" i="35"/>
  <c r="Q105" i="35"/>
  <c r="Q106" i="35"/>
  <c r="Q107" i="35"/>
  <c r="Q108" i="35"/>
  <c r="Q109" i="35"/>
  <c r="Q110" i="35"/>
  <c r="Q111" i="35"/>
  <c r="Q112" i="35"/>
  <c r="Q113" i="35"/>
  <c r="Q114" i="35"/>
  <c r="Q115" i="35"/>
  <c r="Q116" i="35"/>
  <c r="Q117" i="35"/>
  <c r="Q118" i="35"/>
  <c r="Q119" i="35"/>
  <c r="Q120" i="35"/>
  <c r="Q121" i="35"/>
  <c r="Q122" i="35"/>
  <c r="Q123" i="35"/>
  <c r="Q124" i="35"/>
  <c r="Q125" i="35"/>
  <c r="Q126" i="35"/>
  <c r="Q127" i="35"/>
  <c r="Q128" i="35"/>
  <c r="Q129" i="35"/>
  <c r="Q130" i="35"/>
  <c r="Q131" i="35"/>
  <c r="Q132" i="35"/>
  <c r="Q133" i="35"/>
  <c r="Q134" i="35"/>
  <c r="Q135" i="35"/>
  <c r="Q136" i="35"/>
  <c r="Q137" i="35"/>
  <c r="Q138" i="35"/>
  <c r="Q139" i="35"/>
  <c r="Q140" i="35"/>
  <c r="Q141" i="35"/>
  <c r="Q142" i="35"/>
  <c r="Q143" i="35"/>
  <c r="Q144" i="35"/>
  <c r="Q145" i="35"/>
  <c r="Q146" i="35"/>
  <c r="Q147" i="35"/>
  <c r="Q148" i="35"/>
  <c r="Q149" i="35"/>
  <c r="Q150" i="35"/>
  <c r="Q151" i="35"/>
  <c r="P25" i="35"/>
  <c r="P26" i="35"/>
  <c r="P27" i="35"/>
  <c r="P28" i="35"/>
  <c r="P29" i="35"/>
  <c r="P30" i="35"/>
  <c r="P31" i="35"/>
  <c r="P32" i="35"/>
  <c r="P33" i="35"/>
  <c r="P34" i="35"/>
  <c r="P35" i="35"/>
  <c r="P36" i="35"/>
  <c r="P37" i="35"/>
  <c r="P38" i="35"/>
  <c r="P39" i="35"/>
  <c r="P40" i="35"/>
  <c r="P41" i="35"/>
  <c r="P42" i="35"/>
  <c r="P43" i="35"/>
  <c r="P44" i="35"/>
  <c r="P45" i="35"/>
  <c r="P46" i="35"/>
  <c r="P47" i="35"/>
  <c r="P48" i="35"/>
  <c r="P49" i="35"/>
  <c r="P50" i="35"/>
  <c r="P51" i="35"/>
  <c r="P52" i="35"/>
  <c r="P53" i="35"/>
  <c r="P54" i="35"/>
  <c r="P55" i="35"/>
  <c r="P56" i="35"/>
  <c r="P57" i="35"/>
  <c r="P58" i="35"/>
  <c r="P59" i="35"/>
  <c r="P60" i="35"/>
  <c r="P61" i="35"/>
  <c r="P62" i="35"/>
  <c r="P63" i="35"/>
  <c r="P64" i="35"/>
  <c r="P65" i="35"/>
  <c r="P66" i="35"/>
  <c r="P67" i="35"/>
  <c r="P68" i="35"/>
  <c r="P69" i="35"/>
  <c r="P70" i="35"/>
  <c r="P71" i="35"/>
  <c r="P72" i="35"/>
  <c r="P73" i="35"/>
  <c r="P74" i="35"/>
  <c r="P75" i="35"/>
  <c r="P76" i="35"/>
  <c r="P77" i="35"/>
  <c r="P78" i="35"/>
  <c r="P79" i="35"/>
  <c r="P80" i="35"/>
  <c r="P81" i="35"/>
  <c r="P82" i="35"/>
  <c r="P83" i="35"/>
  <c r="P84" i="35"/>
  <c r="P85" i="35"/>
  <c r="P86" i="35"/>
  <c r="P87" i="35"/>
  <c r="P88" i="35"/>
  <c r="P89" i="35"/>
  <c r="P90" i="35"/>
  <c r="P91" i="35"/>
  <c r="P92" i="35"/>
  <c r="P93" i="35"/>
  <c r="P94" i="35"/>
  <c r="P95" i="35"/>
  <c r="P96" i="35"/>
  <c r="P97" i="35"/>
  <c r="P98" i="35"/>
  <c r="P99" i="35"/>
  <c r="P100" i="35"/>
  <c r="P101" i="35"/>
  <c r="P102" i="35"/>
  <c r="P103" i="35"/>
  <c r="P104" i="35"/>
  <c r="P105" i="35"/>
  <c r="P106" i="35"/>
  <c r="P107" i="35"/>
  <c r="P108" i="35"/>
  <c r="P109" i="35"/>
  <c r="P110" i="35"/>
  <c r="P111" i="35"/>
  <c r="P112" i="35"/>
  <c r="P113" i="35"/>
  <c r="P114" i="35"/>
  <c r="P115" i="35"/>
  <c r="P116" i="35"/>
  <c r="P117" i="35"/>
  <c r="P118" i="35"/>
  <c r="P119" i="35"/>
  <c r="P120" i="35"/>
  <c r="P121" i="35"/>
  <c r="P122" i="35"/>
  <c r="P123" i="35"/>
  <c r="P124" i="35"/>
  <c r="P125" i="35"/>
  <c r="P126" i="35"/>
  <c r="P127" i="35"/>
  <c r="P128" i="35"/>
  <c r="P129" i="35"/>
  <c r="P130" i="35"/>
  <c r="P131" i="35"/>
  <c r="P132" i="35"/>
  <c r="P133" i="35"/>
  <c r="P134" i="35"/>
  <c r="P135" i="35"/>
  <c r="P136" i="35"/>
  <c r="P137" i="35"/>
  <c r="P138" i="35"/>
  <c r="P139" i="35"/>
  <c r="P140" i="35"/>
  <c r="P141" i="35"/>
  <c r="P142" i="35"/>
  <c r="P143" i="35"/>
  <c r="P144" i="35"/>
  <c r="P145" i="35"/>
  <c r="P146" i="35"/>
  <c r="P147" i="35"/>
  <c r="P148" i="35"/>
  <c r="P149" i="35"/>
  <c r="P150" i="35"/>
  <c r="P151" i="35"/>
  <c r="N118" i="35"/>
  <c r="N119" i="35"/>
  <c r="N120" i="35"/>
  <c r="O118" i="35" s="1"/>
  <c r="N121" i="35"/>
  <c r="O119" i="35" s="1"/>
  <c r="O121" i="35"/>
  <c r="N122" i="35"/>
  <c r="N123" i="35"/>
  <c r="N124" i="35"/>
  <c r="O126" i="35" s="1"/>
  <c r="N125" i="35"/>
  <c r="O127" i="35" s="1"/>
  <c r="O125" i="35"/>
  <c r="N126" i="35"/>
  <c r="N127" i="35"/>
  <c r="N128" i="35"/>
  <c r="O130" i="35" s="1"/>
  <c r="N129" i="35"/>
  <c r="O132" i="35" s="1"/>
  <c r="O129" i="35"/>
  <c r="N130" i="35"/>
  <c r="N131" i="35"/>
  <c r="N132" i="35"/>
  <c r="O134" i="35" s="1"/>
  <c r="N133" i="35"/>
  <c r="O135" i="35" s="1"/>
  <c r="O133" i="35"/>
  <c r="N134" i="35"/>
  <c r="N135" i="35"/>
  <c r="N136" i="35"/>
  <c r="O138" i="35" s="1"/>
  <c r="N137" i="35"/>
  <c r="O140" i="35" s="1"/>
  <c r="O137" i="35"/>
  <c r="N138" i="35"/>
  <c r="N139" i="35"/>
  <c r="N140" i="35"/>
  <c r="O142" i="35" s="1"/>
  <c r="N141" i="35"/>
  <c r="O143" i="35" s="1"/>
  <c r="O141" i="35"/>
  <c r="N142" i="35"/>
  <c r="N143" i="35"/>
  <c r="N144" i="35"/>
  <c r="O146" i="35" s="1"/>
  <c r="N145" i="35"/>
  <c r="O147" i="35" s="1"/>
  <c r="O145" i="35"/>
  <c r="N146" i="35"/>
  <c r="N147" i="35"/>
  <c r="N148" i="35"/>
  <c r="O150" i="35" s="1"/>
  <c r="H150" i="38" s="1"/>
  <c r="F150" i="38" s="1"/>
  <c r="N149" i="35"/>
  <c r="O151" i="35" s="1"/>
  <c r="H151" i="38" s="1"/>
  <c r="O149" i="35"/>
  <c r="H149" i="38" s="1"/>
  <c r="F149" i="38" s="1"/>
  <c r="N150" i="35"/>
  <c r="N151" i="35"/>
  <c r="M151" i="35"/>
  <c r="E151" i="35"/>
  <c r="F151" i="35"/>
  <c r="M150" i="35"/>
  <c r="E150" i="35"/>
  <c r="F150" i="35"/>
  <c r="M149" i="35"/>
  <c r="E149" i="35"/>
  <c r="F149" i="35"/>
  <c r="M148" i="35"/>
  <c r="E148" i="35"/>
  <c r="F148" i="35"/>
  <c r="M147" i="35"/>
  <c r="E147" i="35"/>
  <c r="F147" i="35"/>
  <c r="M146" i="35"/>
  <c r="E146" i="35"/>
  <c r="F146" i="35"/>
  <c r="M145" i="35"/>
  <c r="E145" i="35"/>
  <c r="F145" i="35"/>
  <c r="M144" i="35"/>
  <c r="E144" i="35"/>
  <c r="F144" i="35"/>
  <c r="M143" i="35"/>
  <c r="E143" i="35"/>
  <c r="F143" i="35"/>
  <c r="M142" i="35"/>
  <c r="E142" i="35"/>
  <c r="F142" i="35"/>
  <c r="M141" i="35"/>
  <c r="E141" i="35"/>
  <c r="F141" i="35"/>
  <c r="M140" i="35"/>
  <c r="F140" i="35"/>
  <c r="E140" i="35"/>
  <c r="M139" i="35"/>
  <c r="F139" i="35"/>
  <c r="E139" i="35"/>
  <c r="M138" i="35"/>
  <c r="E138" i="35"/>
  <c r="F138" i="35"/>
  <c r="M137" i="35"/>
  <c r="E137" i="35"/>
  <c r="F137" i="35"/>
  <c r="M136" i="35"/>
  <c r="E136" i="35"/>
  <c r="F136" i="35"/>
  <c r="M135" i="35"/>
  <c r="E135" i="35"/>
  <c r="F135" i="35"/>
  <c r="M134" i="35"/>
  <c r="E134" i="35"/>
  <c r="F134" i="35"/>
  <c r="M133" i="35"/>
  <c r="E133" i="35"/>
  <c r="F133" i="35"/>
  <c r="M132" i="35"/>
  <c r="E132" i="35"/>
  <c r="F132" i="35"/>
  <c r="M131" i="35"/>
  <c r="E131" i="35"/>
  <c r="F131" i="35"/>
  <c r="M130" i="35"/>
  <c r="E130" i="35"/>
  <c r="F130" i="35"/>
  <c r="M129" i="35"/>
  <c r="E129" i="35"/>
  <c r="F129" i="35"/>
  <c r="M128" i="35"/>
  <c r="E128" i="35"/>
  <c r="F128" i="35"/>
  <c r="M127" i="35"/>
  <c r="E127" i="35"/>
  <c r="F127" i="35"/>
  <c r="M126" i="35"/>
  <c r="E126" i="35"/>
  <c r="F126" i="35"/>
  <c r="M125" i="35"/>
  <c r="E125" i="35"/>
  <c r="F125" i="35"/>
  <c r="M124" i="35"/>
  <c r="E124" i="35"/>
  <c r="F124" i="35"/>
  <c r="M123" i="35"/>
  <c r="E123" i="35"/>
  <c r="F123" i="35"/>
  <c r="M122" i="35"/>
  <c r="E122" i="35"/>
  <c r="F122" i="35"/>
  <c r="M121" i="35"/>
  <c r="E121" i="35"/>
  <c r="F121" i="35"/>
  <c r="M120" i="35"/>
  <c r="E120" i="35"/>
  <c r="F120" i="35"/>
  <c r="M119" i="35"/>
  <c r="E119" i="35"/>
  <c r="F119" i="35"/>
  <c r="M118" i="35"/>
  <c r="E118" i="35"/>
  <c r="F118" i="35"/>
  <c r="M117" i="35"/>
  <c r="N117" i="35"/>
  <c r="O117" i="35" s="1"/>
  <c r="M115" i="35"/>
  <c r="M116" i="35"/>
  <c r="N82" i="35"/>
  <c r="O84" i="35" s="1"/>
  <c r="O82" i="35"/>
  <c r="N83" i="35"/>
  <c r="N84" i="35"/>
  <c r="N85" i="35"/>
  <c r="O83" i="35" s="1"/>
  <c r="N86" i="35"/>
  <c r="O86" i="35"/>
  <c r="N87" i="35"/>
  <c r="O87" i="35"/>
  <c r="N88" i="35"/>
  <c r="N89" i="35"/>
  <c r="O92" i="35" s="1"/>
  <c r="O89" i="35"/>
  <c r="N90" i="35"/>
  <c r="O90" i="35"/>
  <c r="N91" i="35"/>
  <c r="O91" i="35"/>
  <c r="N92" i="35"/>
  <c r="N93" i="35"/>
  <c r="O96" i="35" s="1"/>
  <c r="O93" i="35"/>
  <c r="N94" i="35"/>
  <c r="O94" i="35"/>
  <c r="N95" i="35"/>
  <c r="O95" i="35"/>
  <c r="N96" i="35"/>
  <c r="N97" i="35"/>
  <c r="O100" i="35" s="1"/>
  <c r="O97" i="35"/>
  <c r="N98" i="35"/>
  <c r="O98" i="35"/>
  <c r="N99" i="35"/>
  <c r="O99" i="35"/>
  <c r="N100" i="35"/>
  <c r="N101" i="35"/>
  <c r="O104" i="35" s="1"/>
  <c r="O101" i="35"/>
  <c r="N102" i="35"/>
  <c r="O102" i="35"/>
  <c r="N103" i="35"/>
  <c r="O103" i="35"/>
  <c r="N104" i="35"/>
  <c r="N105" i="35"/>
  <c r="O108" i="35" s="1"/>
  <c r="O105" i="35"/>
  <c r="N106" i="35"/>
  <c r="O106" i="35"/>
  <c r="N107" i="35"/>
  <c r="O107" i="35"/>
  <c r="N108" i="35"/>
  <c r="N109" i="35"/>
  <c r="O112" i="35" s="1"/>
  <c r="N110" i="35"/>
  <c r="N111" i="35"/>
  <c r="O110" i="35" s="1"/>
  <c r="N112" i="35"/>
  <c r="N113" i="35"/>
  <c r="N114" i="35"/>
  <c r="N115" i="35"/>
  <c r="O115" i="35"/>
  <c r="N116" i="35"/>
  <c r="E117" i="35"/>
  <c r="F117" i="35"/>
  <c r="E116" i="35"/>
  <c r="F116" i="35"/>
  <c r="E115" i="35"/>
  <c r="F115" i="35"/>
  <c r="M114" i="35"/>
  <c r="E114" i="35"/>
  <c r="F114" i="35"/>
  <c r="M113" i="35"/>
  <c r="E113" i="35"/>
  <c r="F113" i="35"/>
  <c r="M112" i="35"/>
  <c r="E112" i="35"/>
  <c r="F112" i="35"/>
  <c r="M111" i="35"/>
  <c r="E111" i="35"/>
  <c r="F111" i="35"/>
  <c r="M110" i="35"/>
  <c r="E110" i="35"/>
  <c r="F110" i="35"/>
  <c r="M109" i="35"/>
  <c r="E109" i="35"/>
  <c r="F109" i="35"/>
  <c r="M108" i="35"/>
  <c r="E108" i="35"/>
  <c r="F108" i="35"/>
  <c r="M107" i="35"/>
  <c r="E107" i="35"/>
  <c r="F107" i="35"/>
  <c r="M106" i="35"/>
  <c r="E106" i="35"/>
  <c r="F106" i="35"/>
  <c r="I18" i="38" l="1"/>
  <c r="I10" i="38"/>
  <c r="O10" i="38" s="1"/>
  <c r="P10" i="38" s="1"/>
  <c r="I14" i="38"/>
  <c r="O14" i="38" s="1"/>
  <c r="I16" i="38"/>
  <c r="O16" i="38" s="1"/>
  <c r="N26" i="38"/>
  <c r="N41" i="38"/>
  <c r="Q41" i="38" s="1"/>
  <c r="R41" i="35" s="1"/>
  <c r="N53" i="38"/>
  <c r="Q53" i="38" s="1"/>
  <c r="R53" i="35" s="1"/>
  <c r="N155" i="38"/>
  <c r="N159" i="38"/>
  <c r="N163" i="38"/>
  <c r="Q163" i="38" s="1"/>
  <c r="R163" i="35" s="1"/>
  <c r="N167" i="38"/>
  <c r="Q167" i="38" s="1"/>
  <c r="R167" i="35" s="1"/>
  <c r="N171" i="38"/>
  <c r="Q171" i="38" s="1"/>
  <c r="R171" i="35" s="1"/>
  <c r="N175" i="38"/>
  <c r="N179" i="38"/>
  <c r="N183" i="38"/>
  <c r="Q183" i="38" s="1"/>
  <c r="N187" i="38"/>
  <c r="N191" i="38"/>
  <c r="N195" i="38"/>
  <c r="N199" i="38"/>
  <c r="Q199" i="38" s="1"/>
  <c r="N203" i="38"/>
  <c r="Q203" i="38" s="1"/>
  <c r="N207" i="38"/>
  <c r="N211" i="38"/>
  <c r="N96" i="38"/>
  <c r="Q96" i="38" s="1"/>
  <c r="R96" i="35" s="1"/>
  <c r="N120" i="38"/>
  <c r="N140" i="38"/>
  <c r="N27" i="38"/>
  <c r="Q27" i="38" s="1"/>
  <c r="R27" i="35" s="1"/>
  <c r="N141" i="38"/>
  <c r="Q141" i="38" s="1"/>
  <c r="R141" i="35" s="1"/>
  <c r="N143" i="38"/>
  <c r="Q143" i="38" s="1"/>
  <c r="R143" i="35" s="1"/>
  <c r="N152" i="38"/>
  <c r="N55" i="38"/>
  <c r="Q55" i="38" s="1"/>
  <c r="R55" i="35" s="1"/>
  <c r="N138" i="38"/>
  <c r="Q138" i="38" s="1"/>
  <c r="R138" i="35" s="1"/>
  <c r="N34" i="38"/>
  <c r="N61" i="38"/>
  <c r="Q61" i="38" s="1"/>
  <c r="R61" i="35" s="1"/>
  <c r="N70" i="38"/>
  <c r="Q70" i="38" s="1"/>
  <c r="R70" i="35" s="1"/>
  <c r="N87" i="38"/>
  <c r="Q87" i="38" s="1"/>
  <c r="R87" i="35" s="1"/>
  <c r="N30" i="38"/>
  <c r="Q30" i="38" s="1"/>
  <c r="R30" i="35" s="1"/>
  <c r="N35" i="38"/>
  <c r="N47" i="38"/>
  <c r="Q47" i="38" s="1"/>
  <c r="R47" i="35" s="1"/>
  <c r="N49" i="38"/>
  <c r="N28" i="38"/>
  <c r="N31" i="38"/>
  <c r="Q31" i="38" s="1"/>
  <c r="R31" i="35" s="1"/>
  <c r="N57" i="38"/>
  <c r="Q57" i="38" s="1"/>
  <c r="R57" i="35" s="1"/>
  <c r="N84" i="38"/>
  <c r="Q84" i="38" s="1"/>
  <c r="R84" i="35" s="1"/>
  <c r="N86" i="38"/>
  <c r="Q86" i="38" s="1"/>
  <c r="R86" i="35" s="1"/>
  <c r="N90" i="38"/>
  <c r="N8" i="38"/>
  <c r="Q8" i="38" s="1"/>
  <c r="R8" i="35" s="1"/>
  <c r="N9" i="38"/>
  <c r="Q9" i="38" s="1"/>
  <c r="R9" i="35" s="1"/>
  <c r="N25" i="38"/>
  <c r="Q25" i="38" s="1"/>
  <c r="R25" i="35" s="1"/>
  <c r="N43" i="38"/>
  <c r="Q43" i="38" s="1"/>
  <c r="R43" i="35" s="1"/>
  <c r="N45" i="38"/>
  <c r="N59" i="38"/>
  <c r="Q59" i="38" s="1"/>
  <c r="R59" i="35" s="1"/>
  <c r="N79" i="38"/>
  <c r="Q79" i="38" s="1"/>
  <c r="R79" i="35" s="1"/>
  <c r="N105" i="38"/>
  <c r="N107" i="38"/>
  <c r="Q107" i="38" s="1"/>
  <c r="R107" i="35" s="1"/>
  <c r="N116" i="38"/>
  <c r="Q116" i="38" s="1"/>
  <c r="R116" i="35" s="1"/>
  <c r="N129" i="38"/>
  <c r="N131" i="38"/>
  <c r="Q131" i="38" s="1"/>
  <c r="R131" i="35" s="1"/>
  <c r="N147" i="38"/>
  <c r="Q147" i="38" s="1"/>
  <c r="R147" i="35" s="1"/>
  <c r="N109" i="38"/>
  <c r="Q109" i="38" s="1"/>
  <c r="R109" i="35" s="1"/>
  <c r="N133" i="38"/>
  <c r="Q133" i="38" s="1"/>
  <c r="R133" i="35" s="1"/>
  <c r="N135" i="38"/>
  <c r="N149" i="38"/>
  <c r="Q149" i="38" s="1"/>
  <c r="R149" i="35" s="1"/>
  <c r="N151" i="38"/>
  <c r="N44" i="38"/>
  <c r="Q44" i="38" s="1"/>
  <c r="R44" i="35" s="1"/>
  <c r="N51" i="38"/>
  <c r="Q51" i="38" s="1"/>
  <c r="R51" i="35" s="1"/>
  <c r="N63" i="38"/>
  <c r="Q63" i="38" s="1"/>
  <c r="R63" i="35" s="1"/>
  <c r="N74" i="38"/>
  <c r="Q74" i="38" s="1"/>
  <c r="R74" i="35" s="1"/>
  <c r="N139" i="38"/>
  <c r="Q139" i="38" s="1"/>
  <c r="R139" i="35" s="1"/>
  <c r="N144" i="38"/>
  <c r="N153" i="38"/>
  <c r="Q153" i="38" s="1"/>
  <c r="R153" i="35" s="1"/>
  <c r="N157" i="38"/>
  <c r="Q157" i="38" s="1"/>
  <c r="R157" i="35" s="1"/>
  <c r="N161" i="38"/>
  <c r="N165" i="38"/>
  <c r="Q165" i="38" s="1"/>
  <c r="R165" i="35" s="1"/>
  <c r="N169" i="38"/>
  <c r="Q169" i="38" s="1"/>
  <c r="R169" i="35" s="1"/>
  <c r="N173" i="38"/>
  <c r="Q173" i="38" s="1"/>
  <c r="R173" i="35" s="1"/>
  <c r="N177" i="38"/>
  <c r="Q177" i="38" s="1"/>
  <c r="R177" i="35" s="1"/>
  <c r="N181" i="38"/>
  <c r="N185" i="38"/>
  <c r="Q185" i="38" s="1"/>
  <c r="N189" i="38"/>
  <c r="Q189" i="38" s="1"/>
  <c r="N193" i="38"/>
  <c r="N197" i="38"/>
  <c r="Q197" i="38" s="1"/>
  <c r="N201" i="38"/>
  <c r="Q201" i="38" s="1"/>
  <c r="N205" i="38"/>
  <c r="Q205" i="38" s="1"/>
  <c r="N209" i="38"/>
  <c r="Q209" i="38" s="1"/>
  <c r="N37" i="38"/>
  <c r="N65" i="38"/>
  <c r="Q65" i="38" s="1"/>
  <c r="R65" i="35" s="1"/>
  <c r="N72" i="38"/>
  <c r="Q72" i="38" s="1"/>
  <c r="R72" i="35" s="1"/>
  <c r="N146" i="38"/>
  <c r="N5" i="38"/>
  <c r="Q5" i="38" s="1"/>
  <c r="R5" i="35" s="1"/>
  <c r="N19" i="38"/>
  <c r="Q19" i="38" s="1"/>
  <c r="R19" i="35" s="1"/>
  <c r="N67" i="38"/>
  <c r="Q67" i="38" s="1"/>
  <c r="R67" i="35" s="1"/>
  <c r="N76" i="38"/>
  <c r="Q76" i="38" s="1"/>
  <c r="R76" i="35" s="1"/>
  <c r="N78" i="38"/>
  <c r="N82" i="38"/>
  <c r="Q82" i="38" s="1"/>
  <c r="R82" i="35" s="1"/>
  <c r="N99" i="38"/>
  <c r="Q99" i="38" s="1"/>
  <c r="R99" i="35" s="1"/>
  <c r="N104" i="38"/>
  <c r="N106" i="38"/>
  <c r="Q106" i="38" s="1"/>
  <c r="R106" i="35" s="1"/>
  <c r="N121" i="38"/>
  <c r="Q121" i="38" s="1"/>
  <c r="R121" i="35" s="1"/>
  <c r="N123" i="38"/>
  <c r="Q123" i="38" s="1"/>
  <c r="R123" i="35" s="1"/>
  <c r="N132" i="38"/>
  <c r="Q132" i="38" s="1"/>
  <c r="R132" i="35" s="1"/>
  <c r="N134" i="38"/>
  <c r="N18" i="38"/>
  <c r="Q18" i="38" s="1"/>
  <c r="R18" i="35" s="1"/>
  <c r="N21" i="38"/>
  <c r="Q21" i="38" s="1"/>
  <c r="R21" i="35" s="1"/>
  <c r="N75" i="38"/>
  <c r="Q75" i="38" s="1"/>
  <c r="R75" i="35" s="1"/>
  <c r="N102" i="38"/>
  <c r="Q102" i="38" s="1"/>
  <c r="R102" i="35" s="1"/>
  <c r="N119" i="38"/>
  <c r="Q119" i="38" s="1"/>
  <c r="R119" i="35" s="1"/>
  <c r="N128" i="38"/>
  <c r="Q128" i="38" s="1"/>
  <c r="R128" i="35" s="1"/>
  <c r="O18" i="38"/>
  <c r="N10" i="38"/>
  <c r="Q10" i="38" s="1"/>
  <c r="R10" i="35" s="1"/>
  <c r="N11" i="38"/>
  <c r="Q11" i="38" s="1"/>
  <c r="R11" i="35" s="1"/>
  <c r="N20" i="38"/>
  <c r="Q20" i="38" s="1"/>
  <c r="R20" i="35" s="1"/>
  <c r="N81" i="38"/>
  <c r="Q81" i="38" s="1"/>
  <c r="R81" i="35" s="1"/>
  <c r="N101" i="38"/>
  <c r="Q101" i="38" s="1"/>
  <c r="R101" i="35" s="1"/>
  <c r="N108" i="38"/>
  <c r="Q108" i="38" s="1"/>
  <c r="R108" i="35" s="1"/>
  <c r="N110" i="38"/>
  <c r="Q110" i="38" s="1"/>
  <c r="R110" i="35" s="1"/>
  <c r="N125" i="38"/>
  <c r="Q125" i="38" s="1"/>
  <c r="R125" i="35" s="1"/>
  <c r="N127" i="38"/>
  <c r="Q127" i="38" s="1"/>
  <c r="R127" i="35" s="1"/>
  <c r="N22" i="38"/>
  <c r="Q22" i="38" s="1"/>
  <c r="R22" i="35" s="1"/>
  <c r="N33" i="38"/>
  <c r="Q33" i="38" s="1"/>
  <c r="R33" i="35" s="1"/>
  <c r="N39" i="38"/>
  <c r="Q39" i="38" s="1"/>
  <c r="R39" i="35" s="1"/>
  <c r="N83" i="38"/>
  <c r="Q83" i="38" s="1"/>
  <c r="R83" i="35" s="1"/>
  <c r="N88" i="38"/>
  <c r="Q88" i="38" s="1"/>
  <c r="R88" i="35" s="1"/>
  <c r="N103" i="38"/>
  <c r="Q103" i="38" s="1"/>
  <c r="R103" i="35" s="1"/>
  <c r="N112" i="38"/>
  <c r="Q112" i="38" s="1"/>
  <c r="R112" i="35" s="1"/>
  <c r="N114" i="38"/>
  <c r="Q114" i="38" s="1"/>
  <c r="R114" i="35" s="1"/>
  <c r="N154" i="38"/>
  <c r="Q154" i="38" s="1"/>
  <c r="R154" i="35" s="1"/>
  <c r="N158" i="38"/>
  <c r="Q158" i="38" s="1"/>
  <c r="R158" i="35" s="1"/>
  <c r="N162" i="38"/>
  <c r="Q162" i="38" s="1"/>
  <c r="R162" i="35" s="1"/>
  <c r="N166" i="38"/>
  <c r="Q166" i="38" s="1"/>
  <c r="R166" i="35" s="1"/>
  <c r="N170" i="38"/>
  <c r="Q170" i="38" s="1"/>
  <c r="R170" i="35" s="1"/>
  <c r="N174" i="38"/>
  <c r="Q174" i="38" s="1"/>
  <c r="R174" i="35" s="1"/>
  <c r="N178" i="38"/>
  <c r="Q178" i="38" s="1"/>
  <c r="N182" i="38"/>
  <c r="Q182" i="38" s="1"/>
  <c r="N186" i="38"/>
  <c r="Q186" i="38" s="1"/>
  <c r="N190" i="38"/>
  <c r="N194" i="38"/>
  <c r="Q194" i="38" s="1"/>
  <c r="N198" i="38"/>
  <c r="Q198" i="38" s="1"/>
  <c r="N202" i="38"/>
  <c r="Q202" i="38" s="1"/>
  <c r="N206" i="38"/>
  <c r="Q206" i="38" s="1"/>
  <c r="N210" i="38"/>
  <c r="Q210" i="38" s="1"/>
  <c r="N12" i="38"/>
  <c r="Q12" i="38" s="1"/>
  <c r="R12" i="35" s="1"/>
  <c r="N13" i="38"/>
  <c r="Q13" i="38" s="1"/>
  <c r="R13" i="35" s="1"/>
  <c r="N24" i="38"/>
  <c r="N36" i="38"/>
  <c r="Q36" i="38" s="1"/>
  <c r="R36" i="35" s="1"/>
  <c r="N3" i="38"/>
  <c r="Q3" i="38" s="1"/>
  <c r="R3" i="35" s="1"/>
  <c r="N14" i="38"/>
  <c r="Q14" i="38" s="1"/>
  <c r="R14" i="35" s="1"/>
  <c r="N15" i="38"/>
  <c r="Q15" i="38" s="1"/>
  <c r="R15" i="35" s="1"/>
  <c r="N92" i="38"/>
  <c r="Q92" i="38" s="1"/>
  <c r="R92" i="35" s="1"/>
  <c r="N94" i="38"/>
  <c r="Q94" i="38" s="1"/>
  <c r="R94" i="35" s="1"/>
  <c r="N111" i="38"/>
  <c r="Q111" i="38" s="1"/>
  <c r="R111" i="35" s="1"/>
  <c r="N118" i="38"/>
  <c r="Q118" i="38" s="1"/>
  <c r="R118" i="35" s="1"/>
  <c r="N2" i="38"/>
  <c r="Q2" i="38" s="1"/>
  <c r="N4" i="38"/>
  <c r="Q4" i="38" s="1"/>
  <c r="R4" i="35" s="1"/>
  <c r="N29" i="38"/>
  <c r="Q29" i="38" s="1"/>
  <c r="R29" i="35" s="1"/>
  <c r="N32" i="38"/>
  <c r="Q32" i="38" s="1"/>
  <c r="R32" i="35" s="1"/>
  <c r="N71" i="38"/>
  <c r="Q71" i="38" s="1"/>
  <c r="R71" i="35" s="1"/>
  <c r="N98" i="38"/>
  <c r="Q98" i="38" s="1"/>
  <c r="R98" i="35" s="1"/>
  <c r="N113" i="38"/>
  <c r="Q113" i="38" s="1"/>
  <c r="R113" i="35" s="1"/>
  <c r="N115" i="38"/>
  <c r="Q115" i="38" s="1"/>
  <c r="R115" i="35" s="1"/>
  <c r="N122" i="38"/>
  <c r="Q122" i="38" s="1"/>
  <c r="R122" i="35" s="1"/>
  <c r="N6" i="38"/>
  <c r="Q6" i="38" s="1"/>
  <c r="R6" i="35" s="1"/>
  <c r="N7" i="38"/>
  <c r="Q7" i="38" s="1"/>
  <c r="R7" i="35" s="1"/>
  <c r="N16" i="38"/>
  <c r="Q16" i="38" s="1"/>
  <c r="R16" i="35" s="1"/>
  <c r="N17" i="38"/>
  <c r="Q17" i="38" s="1"/>
  <c r="R17" i="35" s="1"/>
  <c r="N23" i="38"/>
  <c r="Q23" i="38" s="1"/>
  <c r="R23" i="35" s="1"/>
  <c r="N80" i="38"/>
  <c r="Q80" i="38" s="1"/>
  <c r="R80" i="35" s="1"/>
  <c r="N91" i="38"/>
  <c r="Q91" i="38" s="1"/>
  <c r="R91" i="35" s="1"/>
  <c r="N100" i="38"/>
  <c r="Q100" i="38" s="1"/>
  <c r="R100" i="35" s="1"/>
  <c r="N117" i="38"/>
  <c r="Q117" i="38" s="1"/>
  <c r="R117" i="35" s="1"/>
  <c r="N124" i="38"/>
  <c r="Q124" i="38" s="1"/>
  <c r="R124" i="35" s="1"/>
  <c r="N126" i="38"/>
  <c r="Q126" i="38" s="1"/>
  <c r="R126" i="35" s="1"/>
  <c r="N137" i="38"/>
  <c r="Q137" i="38" s="1"/>
  <c r="R137" i="35" s="1"/>
  <c r="N142" i="38"/>
  <c r="Q142" i="38" s="1"/>
  <c r="R142" i="35" s="1"/>
  <c r="N145" i="38"/>
  <c r="Q145" i="38" s="1"/>
  <c r="R145" i="35" s="1"/>
  <c r="N150" i="38"/>
  <c r="Q150" i="38" s="1"/>
  <c r="R150" i="35" s="1"/>
  <c r="N176" i="38"/>
  <c r="Q176" i="38" s="1"/>
  <c r="R176" i="35" s="1"/>
  <c r="N180" i="38"/>
  <c r="Q180" i="38" s="1"/>
  <c r="N184" i="38"/>
  <c r="Q184" i="38" s="1"/>
  <c r="N188" i="38"/>
  <c r="Q188" i="38" s="1"/>
  <c r="N192" i="38"/>
  <c r="Q192" i="38" s="1"/>
  <c r="N196" i="38"/>
  <c r="Q196" i="38" s="1"/>
  <c r="N200" i="38"/>
  <c r="Q200" i="38" s="1"/>
  <c r="N204" i="38"/>
  <c r="Q204" i="38" s="1"/>
  <c r="N208" i="38"/>
  <c r="Q208" i="38" s="1"/>
  <c r="N212" i="38"/>
  <c r="Q212" i="38" s="1"/>
  <c r="I3" i="38"/>
  <c r="O3" i="38" s="1"/>
  <c r="I7" i="38"/>
  <c r="O7" i="38" s="1"/>
  <c r="I11" i="38"/>
  <c r="O11" i="38" s="1"/>
  <c r="I15" i="38"/>
  <c r="O15" i="38" s="1"/>
  <c r="I19" i="38"/>
  <c r="O19" i="38" s="1"/>
  <c r="F6" i="38"/>
  <c r="F10" i="38"/>
  <c r="F14" i="38"/>
  <c r="F18" i="38"/>
  <c r="Q28" i="38"/>
  <c r="R28" i="35" s="1"/>
  <c r="Q37" i="38"/>
  <c r="R37" i="35" s="1"/>
  <c r="I6" i="38"/>
  <c r="O6" i="38" s="1"/>
  <c r="I21" i="38"/>
  <c r="O21" i="38" s="1"/>
  <c r="Q24" i="38"/>
  <c r="R24" i="35" s="1"/>
  <c r="I5" i="38"/>
  <c r="O5" i="38" s="1"/>
  <c r="I9" i="38"/>
  <c r="O9" i="38" s="1"/>
  <c r="I13" i="38"/>
  <c r="O13" i="38" s="1"/>
  <c r="I17" i="38"/>
  <c r="O17" i="38" s="1"/>
  <c r="I2" i="38"/>
  <c r="I84" i="38"/>
  <c r="O84" i="38" s="1"/>
  <c r="I4" i="38"/>
  <c r="O4" i="38" s="1"/>
  <c r="I8" i="38"/>
  <c r="O8" i="38" s="1"/>
  <c r="I12" i="38"/>
  <c r="O12" i="38" s="1"/>
  <c r="I30" i="38"/>
  <c r="O30" i="38" s="1"/>
  <c r="Q35" i="38"/>
  <c r="R35" i="35" s="1"/>
  <c r="Q90" i="38"/>
  <c r="R90" i="35" s="1"/>
  <c r="F23" i="38"/>
  <c r="F30" i="38"/>
  <c r="I45" i="38"/>
  <c r="O45" i="38" s="1"/>
  <c r="I76" i="38"/>
  <c r="O76" i="38" s="1"/>
  <c r="Q49" i="38"/>
  <c r="R49" i="35" s="1"/>
  <c r="I39" i="38"/>
  <c r="O39" i="38" s="1"/>
  <c r="I47" i="38"/>
  <c r="O47" i="38" s="1"/>
  <c r="I79" i="38"/>
  <c r="O79" i="38" s="1"/>
  <c r="F79" i="38"/>
  <c r="I23" i="38"/>
  <c r="O23" i="38" s="1"/>
  <c r="I27" i="38"/>
  <c r="O27" i="38" s="1"/>
  <c r="I31" i="38"/>
  <c r="O31" i="38" s="1"/>
  <c r="I35" i="38"/>
  <c r="O35" i="38" s="1"/>
  <c r="P35" i="38" s="1"/>
  <c r="N38" i="38"/>
  <c r="Q38" i="38" s="1"/>
  <c r="R38" i="35" s="1"/>
  <c r="I40" i="38"/>
  <c r="O40" i="38" s="1"/>
  <c r="F40" i="38"/>
  <c r="N46" i="38"/>
  <c r="Q46" i="38" s="1"/>
  <c r="R46" i="35" s="1"/>
  <c r="I48" i="38"/>
  <c r="O48" i="38" s="1"/>
  <c r="F48" i="38"/>
  <c r="I49" i="38"/>
  <c r="O49" i="38" s="1"/>
  <c r="P49" i="38" s="1"/>
  <c r="I50" i="38"/>
  <c r="O50" i="38" s="1"/>
  <c r="I51" i="38"/>
  <c r="O51" i="38" s="1"/>
  <c r="I52" i="38"/>
  <c r="O52" i="38" s="1"/>
  <c r="I53" i="38"/>
  <c r="O53" i="38" s="1"/>
  <c r="I54" i="38"/>
  <c r="O54" i="38" s="1"/>
  <c r="I55" i="38"/>
  <c r="O55" i="38" s="1"/>
  <c r="I56" i="38"/>
  <c r="O56" i="38" s="1"/>
  <c r="I57" i="38"/>
  <c r="O57" i="38" s="1"/>
  <c r="I58" i="38"/>
  <c r="O58" i="38" s="1"/>
  <c r="I59" i="38"/>
  <c r="O59" i="38" s="1"/>
  <c r="I60" i="38"/>
  <c r="O60" i="38" s="1"/>
  <c r="I61" i="38"/>
  <c r="O61" i="38" s="1"/>
  <c r="I62" i="38"/>
  <c r="O62" i="38" s="1"/>
  <c r="I63" i="38"/>
  <c r="O63" i="38" s="1"/>
  <c r="I64" i="38"/>
  <c r="O64" i="38" s="1"/>
  <c r="I65" i="38"/>
  <c r="O65" i="38" s="1"/>
  <c r="I66" i="38"/>
  <c r="O66" i="38" s="1"/>
  <c r="I67" i="38"/>
  <c r="O67" i="38" s="1"/>
  <c r="I68" i="38"/>
  <c r="O68" i="38" s="1"/>
  <c r="I80" i="38"/>
  <c r="O80" i="38" s="1"/>
  <c r="Q104" i="38"/>
  <c r="R104" i="35" s="1"/>
  <c r="Q120" i="38"/>
  <c r="R120" i="35" s="1"/>
  <c r="I20" i="38"/>
  <c r="O20" i="38" s="1"/>
  <c r="I34" i="38"/>
  <c r="O34" i="38" s="1"/>
  <c r="P34" i="38" s="1"/>
  <c r="I46" i="38"/>
  <c r="O46" i="38" s="1"/>
  <c r="F46" i="38"/>
  <c r="I128" i="38"/>
  <c r="O128" i="38" s="1"/>
  <c r="I126" i="38"/>
  <c r="O126" i="38" s="1"/>
  <c r="I124" i="38"/>
  <c r="O124" i="38" s="1"/>
  <c r="I122" i="38"/>
  <c r="O122" i="38" s="1"/>
  <c r="I120" i="38"/>
  <c r="O120" i="38" s="1"/>
  <c r="P120" i="38" s="1"/>
  <c r="I118" i="38"/>
  <c r="O118" i="38" s="1"/>
  <c r="I116" i="38"/>
  <c r="O116" i="38" s="1"/>
  <c r="I114" i="38"/>
  <c r="O114" i="38" s="1"/>
  <c r="I112" i="38"/>
  <c r="O112" i="38" s="1"/>
  <c r="I110" i="38"/>
  <c r="O110" i="38" s="1"/>
  <c r="I108" i="38"/>
  <c r="O108" i="38" s="1"/>
  <c r="I106" i="38"/>
  <c r="O106" i="38" s="1"/>
  <c r="I104" i="38"/>
  <c r="O104" i="38" s="1"/>
  <c r="P104" i="38" s="1"/>
  <c r="I102" i="38"/>
  <c r="O102" i="38" s="1"/>
  <c r="I100" i="38"/>
  <c r="O100" i="38" s="1"/>
  <c r="I98" i="38"/>
  <c r="O98" i="38" s="1"/>
  <c r="I82" i="38"/>
  <c r="O82" i="38" s="1"/>
  <c r="I141" i="38"/>
  <c r="O141" i="38" s="1"/>
  <c r="I96" i="38"/>
  <c r="O96" i="38" s="1"/>
  <c r="P96" i="38" s="1"/>
  <c r="I94" i="38"/>
  <c r="O94" i="38" s="1"/>
  <c r="I78" i="38"/>
  <c r="O78" i="38" s="1"/>
  <c r="P78" i="38" s="1"/>
  <c r="I92" i="38"/>
  <c r="O92" i="38" s="1"/>
  <c r="I145" i="38"/>
  <c r="O145" i="38" s="1"/>
  <c r="I90" i="38"/>
  <c r="O90" i="38" s="1"/>
  <c r="I74" i="38"/>
  <c r="O74" i="38" s="1"/>
  <c r="I88" i="38"/>
  <c r="O88" i="38" s="1"/>
  <c r="I72" i="38"/>
  <c r="O72" i="38" s="1"/>
  <c r="I86" i="38"/>
  <c r="O86" i="38" s="1"/>
  <c r="I70" i="38"/>
  <c r="O70" i="38" s="1"/>
  <c r="I41" i="38"/>
  <c r="O41" i="38" s="1"/>
  <c r="I69" i="38"/>
  <c r="O69" i="38" s="1"/>
  <c r="I26" i="38"/>
  <c r="O26" i="38" s="1"/>
  <c r="P26" i="38" s="1"/>
  <c r="I24" i="38"/>
  <c r="O24" i="38" s="1"/>
  <c r="I28" i="38"/>
  <c r="O28" i="38" s="1"/>
  <c r="P28" i="38" s="1"/>
  <c r="I32" i="38"/>
  <c r="O32" i="38" s="1"/>
  <c r="I36" i="38"/>
  <c r="O36" i="38" s="1"/>
  <c r="N40" i="38"/>
  <c r="Q40" i="38" s="1"/>
  <c r="R40" i="35" s="1"/>
  <c r="I42" i="38"/>
  <c r="O42" i="38" s="1"/>
  <c r="F42" i="38"/>
  <c r="N48" i="38"/>
  <c r="Q48" i="38" s="1"/>
  <c r="R48" i="35" s="1"/>
  <c r="N50" i="38"/>
  <c r="Q50" i="38" s="1"/>
  <c r="R50" i="35" s="1"/>
  <c r="N52" i="38"/>
  <c r="Q52" i="38" s="1"/>
  <c r="R52" i="35" s="1"/>
  <c r="N54" i="38"/>
  <c r="Q54" i="38" s="1"/>
  <c r="R54" i="35" s="1"/>
  <c r="N56" i="38"/>
  <c r="Q56" i="38" s="1"/>
  <c r="R56" i="35" s="1"/>
  <c r="N58" i="38"/>
  <c r="Q58" i="38" s="1"/>
  <c r="R58" i="35" s="1"/>
  <c r="N60" i="38"/>
  <c r="Q60" i="38" s="1"/>
  <c r="R60" i="35" s="1"/>
  <c r="N62" i="38"/>
  <c r="Q62" i="38" s="1"/>
  <c r="R62" i="35" s="1"/>
  <c r="N64" i="38"/>
  <c r="Q64" i="38" s="1"/>
  <c r="R64" i="35" s="1"/>
  <c r="N66" i="38"/>
  <c r="Q66" i="38" s="1"/>
  <c r="R66" i="35" s="1"/>
  <c r="N68" i="38"/>
  <c r="Q68" i="38" s="1"/>
  <c r="R68" i="35" s="1"/>
  <c r="I87" i="38"/>
  <c r="O87" i="38" s="1"/>
  <c r="F87" i="38"/>
  <c r="I137" i="38"/>
  <c r="O137" i="38" s="1"/>
  <c r="I43" i="38"/>
  <c r="O43" i="38" s="1"/>
  <c r="Q45" i="38"/>
  <c r="R45" i="35" s="1"/>
  <c r="I131" i="38"/>
  <c r="O131" i="38" s="1"/>
  <c r="I38" i="38"/>
  <c r="O38" i="38" s="1"/>
  <c r="I71" i="38"/>
  <c r="O71" i="38" s="1"/>
  <c r="F71" i="38"/>
  <c r="I22" i="38"/>
  <c r="O22" i="38" s="1"/>
  <c r="I25" i="38"/>
  <c r="O25" i="38" s="1"/>
  <c r="P25" i="38" s="1"/>
  <c r="Q26" i="38"/>
  <c r="R26" i="35" s="1"/>
  <c r="I29" i="38"/>
  <c r="O29" i="38" s="1"/>
  <c r="I33" i="38"/>
  <c r="O33" i="38" s="1"/>
  <c r="Q34" i="38"/>
  <c r="R34" i="35" s="1"/>
  <c r="I37" i="38"/>
  <c r="O37" i="38" s="1"/>
  <c r="P37" i="38" s="1"/>
  <c r="N42" i="38"/>
  <c r="Q42" i="38" s="1"/>
  <c r="R42" i="35" s="1"/>
  <c r="I44" i="38"/>
  <c r="O44" i="38" s="1"/>
  <c r="F44" i="38"/>
  <c r="Q78" i="38"/>
  <c r="R78" i="35" s="1"/>
  <c r="I83" i="38"/>
  <c r="O83" i="38" s="1"/>
  <c r="F83" i="38"/>
  <c r="N69" i="38"/>
  <c r="Q69" i="38" s="1"/>
  <c r="R69" i="35" s="1"/>
  <c r="I73" i="38"/>
  <c r="O73" i="38" s="1"/>
  <c r="F73" i="38"/>
  <c r="N85" i="38"/>
  <c r="Q85" i="38" s="1"/>
  <c r="R85" i="35" s="1"/>
  <c r="I89" i="38"/>
  <c r="O89" i="38" s="1"/>
  <c r="F89" i="38"/>
  <c r="I99" i="38"/>
  <c r="O99" i="38" s="1"/>
  <c r="F99" i="38"/>
  <c r="I107" i="38"/>
  <c r="O107" i="38" s="1"/>
  <c r="F107" i="38"/>
  <c r="I115" i="38"/>
  <c r="O115" i="38" s="1"/>
  <c r="F115" i="38"/>
  <c r="I123" i="38"/>
  <c r="O123" i="38" s="1"/>
  <c r="F123" i="38"/>
  <c r="I147" i="38"/>
  <c r="O147" i="38" s="1"/>
  <c r="P147" i="38" s="1"/>
  <c r="Q161" i="38"/>
  <c r="R161" i="35" s="1"/>
  <c r="Q181" i="38"/>
  <c r="Q193" i="38"/>
  <c r="F50" i="38"/>
  <c r="F52" i="38"/>
  <c r="F54" i="38"/>
  <c r="F56" i="38"/>
  <c r="F58" i="38"/>
  <c r="F60" i="38"/>
  <c r="F62" i="38"/>
  <c r="F64" i="38"/>
  <c r="F66" i="38"/>
  <c r="F68" i="38"/>
  <c r="I75" i="38"/>
  <c r="O75" i="38" s="1"/>
  <c r="P75" i="38" s="1"/>
  <c r="F75" i="38"/>
  <c r="I91" i="38"/>
  <c r="O91" i="38" s="1"/>
  <c r="F91" i="38"/>
  <c r="I135" i="38"/>
  <c r="O135" i="38" s="1"/>
  <c r="P135" i="38" s="1"/>
  <c r="F135" i="38"/>
  <c r="N148" i="38"/>
  <c r="Q148" i="38" s="1"/>
  <c r="R148" i="35" s="1"/>
  <c r="N73" i="38"/>
  <c r="Q73" i="38" s="1"/>
  <c r="R73" i="35" s="1"/>
  <c r="I77" i="38"/>
  <c r="O77" i="38" s="1"/>
  <c r="F77" i="38"/>
  <c r="N89" i="38"/>
  <c r="Q89" i="38" s="1"/>
  <c r="R89" i="35" s="1"/>
  <c r="I93" i="38"/>
  <c r="O93" i="38" s="1"/>
  <c r="F93" i="38"/>
  <c r="I95" i="38"/>
  <c r="O95" i="38" s="1"/>
  <c r="F95" i="38"/>
  <c r="I97" i="38"/>
  <c r="O97" i="38" s="1"/>
  <c r="F97" i="38"/>
  <c r="I105" i="38"/>
  <c r="O105" i="38" s="1"/>
  <c r="P105" i="38" s="1"/>
  <c r="F105" i="38"/>
  <c r="I113" i="38"/>
  <c r="O113" i="38" s="1"/>
  <c r="F113" i="38"/>
  <c r="I121" i="38"/>
  <c r="O121" i="38" s="1"/>
  <c r="F121" i="38"/>
  <c r="Q146" i="38"/>
  <c r="R146" i="35" s="1"/>
  <c r="F129" i="38"/>
  <c r="I129" i="38"/>
  <c r="O129" i="38" s="1"/>
  <c r="P129" i="38" s="1"/>
  <c r="Q135" i="38"/>
  <c r="R135" i="35" s="1"/>
  <c r="N136" i="38"/>
  <c r="Q136" i="38" s="1"/>
  <c r="R136" i="35" s="1"/>
  <c r="I143" i="38"/>
  <c r="O143" i="38" s="1"/>
  <c r="I151" i="38"/>
  <c r="O151" i="38" s="1"/>
  <c r="F151" i="38"/>
  <c r="N77" i="38"/>
  <c r="Q77" i="38" s="1"/>
  <c r="R77" i="35" s="1"/>
  <c r="I81" i="38"/>
  <c r="O81" i="38" s="1"/>
  <c r="F81" i="38"/>
  <c r="N93" i="38"/>
  <c r="Q93" i="38" s="1"/>
  <c r="R93" i="35" s="1"/>
  <c r="N95" i="38"/>
  <c r="Q95" i="38" s="1"/>
  <c r="R95" i="35" s="1"/>
  <c r="N97" i="38"/>
  <c r="Q97" i="38" s="1"/>
  <c r="R97" i="35" s="1"/>
  <c r="I103" i="38"/>
  <c r="O103" i="38" s="1"/>
  <c r="F103" i="38"/>
  <c r="Q105" i="38"/>
  <c r="R105" i="35" s="1"/>
  <c r="I111" i="38"/>
  <c r="O111" i="38" s="1"/>
  <c r="F111" i="38"/>
  <c r="I119" i="38"/>
  <c r="O119" i="38" s="1"/>
  <c r="F119" i="38"/>
  <c r="I127" i="38"/>
  <c r="O127" i="38" s="1"/>
  <c r="F127" i="38"/>
  <c r="N130" i="38"/>
  <c r="Q130" i="38" s="1"/>
  <c r="R130" i="35" s="1"/>
  <c r="Q151" i="38"/>
  <c r="R151" i="35" s="1"/>
  <c r="Q129" i="38"/>
  <c r="R129" i="35" s="1"/>
  <c r="I133" i="38"/>
  <c r="O133" i="38" s="1"/>
  <c r="Q134" i="38"/>
  <c r="R134" i="35" s="1"/>
  <c r="I85" i="38"/>
  <c r="O85" i="38" s="1"/>
  <c r="F85" i="38"/>
  <c r="I101" i="38"/>
  <c r="O101" i="38" s="1"/>
  <c r="F101" i="38"/>
  <c r="I109" i="38"/>
  <c r="O109" i="38" s="1"/>
  <c r="F109" i="38"/>
  <c r="I117" i="38"/>
  <c r="O117" i="38" s="1"/>
  <c r="F117" i="38"/>
  <c r="I125" i="38"/>
  <c r="O125" i="38" s="1"/>
  <c r="F125" i="38"/>
  <c r="I139" i="38"/>
  <c r="O139" i="38" s="1"/>
  <c r="I134" i="38"/>
  <c r="O134" i="38" s="1"/>
  <c r="P134" i="38" s="1"/>
  <c r="I132" i="38"/>
  <c r="O132" i="38" s="1"/>
  <c r="I138" i="38"/>
  <c r="O138" i="38" s="1"/>
  <c r="F139" i="38"/>
  <c r="I142" i="38"/>
  <c r="O142" i="38" s="1"/>
  <c r="F143" i="38"/>
  <c r="I146" i="38"/>
  <c r="O146" i="38" s="1"/>
  <c r="P146" i="38" s="1"/>
  <c r="F147" i="38"/>
  <c r="F133" i="38"/>
  <c r="N156" i="38"/>
  <c r="Q156" i="38" s="1"/>
  <c r="R156" i="35" s="1"/>
  <c r="N160" i="38"/>
  <c r="Q160" i="38" s="1"/>
  <c r="R160" i="35" s="1"/>
  <c r="N164" i="38"/>
  <c r="Q164" i="38" s="1"/>
  <c r="R164" i="35" s="1"/>
  <c r="N168" i="38"/>
  <c r="Q168" i="38" s="1"/>
  <c r="R168" i="35" s="1"/>
  <c r="N172" i="38"/>
  <c r="Q172" i="38" s="1"/>
  <c r="R172" i="35" s="1"/>
  <c r="I130" i="38"/>
  <c r="O130" i="38" s="1"/>
  <c r="Q140" i="38"/>
  <c r="R140" i="35" s="1"/>
  <c r="Q144" i="38"/>
  <c r="R144" i="35" s="1"/>
  <c r="I136" i="38"/>
  <c r="O136" i="38" s="1"/>
  <c r="I148" i="38"/>
  <c r="O148" i="38" s="1"/>
  <c r="Q155" i="38"/>
  <c r="R155" i="35" s="1"/>
  <c r="Q159" i="38"/>
  <c r="R159" i="35" s="1"/>
  <c r="Q175" i="38"/>
  <c r="R175" i="35" s="1"/>
  <c r="Q179" i="38"/>
  <c r="Q187" i="38"/>
  <c r="Q191" i="38"/>
  <c r="Q195" i="38"/>
  <c r="Q207" i="38"/>
  <c r="Q211" i="38"/>
  <c r="I140" i="38"/>
  <c r="O140" i="38" s="1"/>
  <c r="P140" i="38" s="1"/>
  <c r="I144" i="38"/>
  <c r="O144" i="38" s="1"/>
  <c r="P144" i="38" s="1"/>
  <c r="I149" i="38"/>
  <c r="O149" i="38" s="1"/>
  <c r="I150" i="38"/>
  <c r="O150" i="38" s="1"/>
  <c r="Q152" i="38"/>
  <c r="R152" i="35" s="1"/>
  <c r="Q190" i="38"/>
  <c r="N109" i="37"/>
  <c r="N63" i="37"/>
  <c r="N75" i="37"/>
  <c r="N80" i="37"/>
  <c r="N101" i="37"/>
  <c r="N105" i="37"/>
  <c r="N152" i="37"/>
  <c r="N51" i="37"/>
  <c r="N132" i="37"/>
  <c r="N116" i="37"/>
  <c r="N135" i="37"/>
  <c r="N103" i="37"/>
  <c r="N65" i="37"/>
  <c r="N69" i="37"/>
  <c r="N81" i="37"/>
  <c r="N95" i="37"/>
  <c r="N7" i="37"/>
  <c r="N83" i="37"/>
  <c r="N97" i="37"/>
  <c r="N99" i="37"/>
  <c r="N104" i="37"/>
  <c r="N128" i="37"/>
  <c r="N4" i="37"/>
  <c r="N35" i="37"/>
  <c r="N40" i="37"/>
  <c r="N11" i="37"/>
  <c r="N16" i="37"/>
  <c r="N18" i="37"/>
  <c r="N31" i="37"/>
  <c r="N55" i="37"/>
  <c r="N67" i="37"/>
  <c r="N74" i="37"/>
  <c r="N84" i="37"/>
  <c r="N85" i="37"/>
  <c r="N91" i="37"/>
  <c r="N100" i="37"/>
  <c r="N107" i="37"/>
  <c r="N153" i="37"/>
  <c r="N161" i="37"/>
  <c r="N169" i="37"/>
  <c r="N177" i="37"/>
  <c r="N185" i="37"/>
  <c r="N193" i="37"/>
  <c r="N201" i="37"/>
  <c r="N209" i="37"/>
  <c r="N25" i="37"/>
  <c r="N33" i="37"/>
  <c r="N61" i="37"/>
  <c r="N73" i="37"/>
  <c r="N93" i="37"/>
  <c r="N120" i="37"/>
  <c r="N124" i="37"/>
  <c r="N28" i="37"/>
  <c r="N47" i="37"/>
  <c r="N118" i="37"/>
  <c r="N130" i="37"/>
  <c r="N79" i="37"/>
  <c r="N6" i="37"/>
  <c r="N8" i="37"/>
  <c r="N10" i="37"/>
  <c r="N70" i="37"/>
  <c r="N71" i="37"/>
  <c r="N87" i="37"/>
  <c r="N111" i="37"/>
  <c r="N17" i="37"/>
  <c r="N22" i="37"/>
  <c r="N36" i="37"/>
  <c r="N37" i="37"/>
  <c r="N39" i="37"/>
  <c r="N43" i="37"/>
  <c r="N60" i="37"/>
  <c r="N77" i="37"/>
  <c r="N89" i="37"/>
  <c r="N134" i="37"/>
  <c r="N136" i="37"/>
  <c r="N138" i="37"/>
  <c r="N12" i="37"/>
  <c r="N19" i="37"/>
  <c r="N32" i="37"/>
  <c r="N68" i="37"/>
  <c r="N82" i="37"/>
  <c r="N88" i="37"/>
  <c r="N96" i="37"/>
  <c r="N106" i="37"/>
  <c r="N126" i="37"/>
  <c r="N142" i="37"/>
  <c r="N158" i="37"/>
  <c r="N166" i="37"/>
  <c r="N174" i="37"/>
  <c r="N182" i="37"/>
  <c r="N190" i="37"/>
  <c r="N198" i="37"/>
  <c r="N206" i="37"/>
  <c r="N2" i="37"/>
  <c r="N9" i="37"/>
  <c r="N29" i="37"/>
  <c r="N52" i="37"/>
  <c r="N53" i="37"/>
  <c r="N90" i="37"/>
  <c r="N98" i="37"/>
  <c r="N137" i="37"/>
  <c r="N144" i="37"/>
  <c r="N155" i="37"/>
  <c r="N163" i="37"/>
  <c r="N171" i="37"/>
  <c r="N179" i="37"/>
  <c r="N187" i="37"/>
  <c r="N195" i="37"/>
  <c r="N203" i="37"/>
  <c r="N211" i="37"/>
  <c r="N3" i="37"/>
  <c r="N14" i="37"/>
  <c r="N21" i="37"/>
  <c r="N26" i="37"/>
  <c r="N27" i="37"/>
  <c r="N44" i="37"/>
  <c r="N45" i="37"/>
  <c r="N62" i="37"/>
  <c r="N76" i="37"/>
  <c r="N108" i="37"/>
  <c r="N112" i="37"/>
  <c r="N139" i="37"/>
  <c r="N148" i="37"/>
  <c r="N160" i="37"/>
  <c r="N168" i="37"/>
  <c r="N176" i="37"/>
  <c r="N184" i="37"/>
  <c r="N192" i="37"/>
  <c r="N200" i="37"/>
  <c r="N208" i="37"/>
  <c r="N113" i="37"/>
  <c r="N129" i="37"/>
  <c r="N141" i="37"/>
  <c r="N143" i="37"/>
  <c r="N150" i="37"/>
  <c r="N157" i="37"/>
  <c r="N165" i="37"/>
  <c r="N173" i="37"/>
  <c r="N181" i="37"/>
  <c r="N189" i="37"/>
  <c r="N197" i="37"/>
  <c r="N205" i="37"/>
  <c r="N5" i="37"/>
  <c r="N23" i="37"/>
  <c r="N24" i="37"/>
  <c r="N57" i="37"/>
  <c r="N64" i="37"/>
  <c r="N92" i="37"/>
  <c r="N110" i="37"/>
  <c r="N131" i="37"/>
  <c r="N145" i="37"/>
  <c r="N147" i="37"/>
  <c r="N154" i="37"/>
  <c r="N162" i="37"/>
  <c r="N170" i="37"/>
  <c r="N178" i="37"/>
  <c r="N186" i="37"/>
  <c r="N194" i="37"/>
  <c r="N202" i="37"/>
  <c r="N210" i="37"/>
  <c r="N13" i="37"/>
  <c r="N20" i="37"/>
  <c r="N49" i="37"/>
  <c r="N56" i="37"/>
  <c r="N59" i="37"/>
  <c r="N66" i="37"/>
  <c r="N78" i="37"/>
  <c r="N102" i="37"/>
  <c r="N149" i="37"/>
  <c r="N159" i="37"/>
  <c r="N167" i="37"/>
  <c r="N175" i="37"/>
  <c r="N183" i="37"/>
  <c r="N191" i="37"/>
  <c r="N199" i="37"/>
  <c r="N207" i="37"/>
  <c r="N15" i="37"/>
  <c r="N30" i="37"/>
  <c r="N41" i="37"/>
  <c r="N48" i="37"/>
  <c r="N72" i="37"/>
  <c r="N86" i="37"/>
  <c r="N94" i="37"/>
  <c r="N122" i="37"/>
  <c r="N133" i="37"/>
  <c r="N151" i="37"/>
  <c r="N156" i="37"/>
  <c r="N164" i="37"/>
  <c r="N172" i="37"/>
  <c r="N180" i="37"/>
  <c r="N188" i="37"/>
  <c r="N196" i="37"/>
  <c r="N204" i="37"/>
  <c r="N212" i="37"/>
  <c r="N34" i="37"/>
  <c r="N50" i="37"/>
  <c r="N46" i="37"/>
  <c r="N114" i="37"/>
  <c r="N42" i="37"/>
  <c r="N58" i="37"/>
  <c r="N38" i="37"/>
  <c r="N54" i="37"/>
  <c r="N115" i="37"/>
  <c r="N119" i="37"/>
  <c r="N123" i="37"/>
  <c r="N127" i="37"/>
  <c r="N146" i="37"/>
  <c r="N117" i="37"/>
  <c r="N121" i="37"/>
  <c r="N125" i="37"/>
  <c r="N140" i="37"/>
  <c r="N359" i="36"/>
  <c r="N343" i="36"/>
  <c r="N335" i="36"/>
  <c r="N327" i="36"/>
  <c r="N266" i="36"/>
  <c r="N262" i="36"/>
  <c r="N258" i="36"/>
  <c r="N254" i="36"/>
  <c r="N250" i="36"/>
  <c r="N246" i="36"/>
  <c r="N242" i="36"/>
  <c r="N238" i="36"/>
  <c r="N234" i="36"/>
  <c r="N230" i="36"/>
  <c r="N320" i="36"/>
  <c r="N312" i="36"/>
  <c r="N360" i="36"/>
  <c r="N352" i="36"/>
  <c r="N344" i="36"/>
  <c r="N336" i="36"/>
  <c r="N328" i="36"/>
  <c r="N309" i="36"/>
  <c r="N393" i="36"/>
  <c r="N389" i="36"/>
  <c r="N385" i="36"/>
  <c r="N381" i="36"/>
  <c r="N377" i="36"/>
  <c r="N373" i="36"/>
  <c r="N369" i="36"/>
  <c r="N365" i="36"/>
  <c r="N322" i="36"/>
  <c r="N302" i="36"/>
  <c r="N298" i="36"/>
  <c r="N226" i="36"/>
  <c r="N394" i="36"/>
  <c r="N390" i="36"/>
  <c r="N386" i="36"/>
  <c r="N382" i="36"/>
  <c r="N378" i="36"/>
  <c r="N374" i="36"/>
  <c r="N370" i="36"/>
  <c r="N357" i="36"/>
  <c r="N353" i="36"/>
  <c r="N325" i="36"/>
  <c r="N321" i="36"/>
  <c r="N304" i="36"/>
  <c r="N251" i="36"/>
  <c r="N247" i="36"/>
  <c r="N243" i="36"/>
  <c r="N239" i="36"/>
  <c r="N235" i="36"/>
  <c r="N231" i="36"/>
  <c r="N227" i="36"/>
  <c r="N349" i="36"/>
  <c r="N345" i="36"/>
  <c r="N341" i="36"/>
  <c r="N337" i="36"/>
  <c r="N333" i="36"/>
  <c r="N329" i="36"/>
  <c r="N317" i="36"/>
  <c r="N313" i="36"/>
  <c r="N391" i="36"/>
  <c r="N387" i="36"/>
  <c r="N383" i="36"/>
  <c r="N379" i="36"/>
  <c r="N375" i="36"/>
  <c r="N371" i="36"/>
  <c r="N367" i="36"/>
  <c r="N296" i="36"/>
  <c r="N292" i="36"/>
  <c r="N284" i="36"/>
  <c r="N276" i="36"/>
  <c r="N272" i="36"/>
  <c r="N268" i="36"/>
  <c r="N264" i="36"/>
  <c r="N260" i="36"/>
  <c r="N256" i="36"/>
  <c r="N252" i="36"/>
  <c r="N248" i="36"/>
  <c r="N244" i="36"/>
  <c r="N240" i="36"/>
  <c r="N236" i="36"/>
  <c r="N232" i="36"/>
  <c r="N228" i="36"/>
  <c r="N318" i="36"/>
  <c r="N314" i="36"/>
  <c r="N301" i="36"/>
  <c r="N392" i="36"/>
  <c r="N388" i="36"/>
  <c r="N384" i="36"/>
  <c r="N380" i="36"/>
  <c r="N376" i="36"/>
  <c r="N372" i="36"/>
  <c r="N368" i="36"/>
  <c r="N351" i="36"/>
  <c r="N310" i="36"/>
  <c r="N306" i="36"/>
  <c r="N285" i="36"/>
  <c r="N277" i="36"/>
  <c r="N269" i="36"/>
  <c r="N265" i="36"/>
  <c r="N261" i="36"/>
  <c r="N257" i="36"/>
  <c r="N253" i="36"/>
  <c r="N249" i="36"/>
  <c r="N245" i="36"/>
  <c r="N241" i="36"/>
  <c r="N237" i="36"/>
  <c r="N233" i="36"/>
  <c r="N229" i="36"/>
  <c r="N362" i="36"/>
  <c r="N354" i="36"/>
  <c r="N346" i="36"/>
  <c r="N338" i="36"/>
  <c r="N330" i="36"/>
  <c r="N323" i="36"/>
  <c r="N315" i="36"/>
  <c r="N307" i="36"/>
  <c r="N299" i="36"/>
  <c r="N293" i="36"/>
  <c r="N288" i="36"/>
  <c r="N363" i="36"/>
  <c r="N355" i="36"/>
  <c r="N347" i="36"/>
  <c r="N339" i="36"/>
  <c r="N331" i="36"/>
  <c r="N324" i="36"/>
  <c r="N316" i="36"/>
  <c r="N308" i="36"/>
  <c r="N300" i="36"/>
  <c r="N361" i="36"/>
  <c r="N364" i="36"/>
  <c r="N356" i="36"/>
  <c r="N348" i="36"/>
  <c r="N340" i="36"/>
  <c r="N332" i="36"/>
  <c r="N280" i="36"/>
  <c r="N366" i="36"/>
  <c r="N358" i="36"/>
  <c r="N350" i="36"/>
  <c r="N342" i="36"/>
  <c r="N334" i="36"/>
  <c r="N326" i="36"/>
  <c r="N319" i="36"/>
  <c r="N311" i="36"/>
  <c r="N303" i="36"/>
  <c r="N305" i="36"/>
  <c r="N295" i="36"/>
  <c r="N287" i="36"/>
  <c r="N279" i="36"/>
  <c r="N271" i="36"/>
  <c r="N263" i="36"/>
  <c r="N255" i="36"/>
  <c r="N297" i="36"/>
  <c r="N289" i="36"/>
  <c r="N281" i="36"/>
  <c r="N273" i="36"/>
  <c r="N290" i="36"/>
  <c r="N282" i="36"/>
  <c r="N274" i="36"/>
  <c r="N291" i="36"/>
  <c r="N283" i="36"/>
  <c r="N275" i="36"/>
  <c r="N267" i="36"/>
  <c r="N259" i="36"/>
  <c r="N294" i="36"/>
  <c r="N286" i="36"/>
  <c r="N278" i="36"/>
  <c r="N270" i="36"/>
  <c r="J158" i="36"/>
  <c r="J161" i="36"/>
  <c r="J164" i="36"/>
  <c r="J183" i="36"/>
  <c r="J175" i="36"/>
  <c r="J178" i="36"/>
  <c r="J187" i="36"/>
  <c r="J200" i="36"/>
  <c r="J171" i="36"/>
  <c r="J174" i="36"/>
  <c r="J177" i="36"/>
  <c r="M195" i="36"/>
  <c r="M207" i="36"/>
  <c r="M7" i="36"/>
  <c r="M57" i="36"/>
  <c r="N57" i="36" s="1"/>
  <c r="M67" i="36"/>
  <c r="M71" i="36"/>
  <c r="N71" i="36" s="1"/>
  <c r="M75" i="36"/>
  <c r="N75" i="36" s="1"/>
  <c r="M79" i="36"/>
  <c r="N79" i="36" s="1"/>
  <c r="M83" i="36"/>
  <c r="N83" i="36" s="1"/>
  <c r="M87" i="36"/>
  <c r="N87" i="36" s="1"/>
  <c r="M96" i="36"/>
  <c r="N96" i="36" s="1"/>
  <c r="M100" i="36"/>
  <c r="N100" i="36" s="1"/>
  <c r="M104" i="36"/>
  <c r="N104" i="36" s="1"/>
  <c r="M107" i="36"/>
  <c r="N107" i="36" s="1"/>
  <c r="M110" i="36"/>
  <c r="N110" i="36" s="1"/>
  <c r="M113" i="36"/>
  <c r="N113" i="36" s="1"/>
  <c r="M116" i="36"/>
  <c r="N116" i="36" s="1"/>
  <c r="M148" i="36"/>
  <c r="N148" i="36" s="1"/>
  <c r="M152" i="36"/>
  <c r="N152" i="36" s="1"/>
  <c r="J182" i="36"/>
  <c r="L183" i="36"/>
  <c r="J186" i="36"/>
  <c r="L187" i="36"/>
  <c r="J190" i="36"/>
  <c r="L191" i="36"/>
  <c r="J194" i="36"/>
  <c r="L195" i="36"/>
  <c r="J198" i="36"/>
  <c r="L199" i="36"/>
  <c r="J202" i="36"/>
  <c r="L203" i="36"/>
  <c r="J206" i="36"/>
  <c r="L207" i="36"/>
  <c r="J210" i="36"/>
  <c r="M211" i="36"/>
  <c r="J150" i="36"/>
  <c r="M66" i="36"/>
  <c r="N66" i="36" s="1"/>
  <c r="M70" i="36"/>
  <c r="N70" i="36" s="1"/>
  <c r="M74" i="36"/>
  <c r="N74" i="36" s="1"/>
  <c r="M78" i="36"/>
  <c r="N78" i="36" s="1"/>
  <c r="M82" i="36"/>
  <c r="N82" i="36" s="1"/>
  <c r="M86" i="36"/>
  <c r="N86" i="36" s="1"/>
  <c r="M90" i="36"/>
  <c r="N90" i="36" s="1"/>
  <c r="M95" i="36"/>
  <c r="N95" i="36" s="1"/>
  <c r="M99" i="36"/>
  <c r="N99" i="36" s="1"/>
  <c r="M103" i="36"/>
  <c r="N103" i="36" s="1"/>
  <c r="M115" i="36"/>
  <c r="N115" i="36" s="1"/>
  <c r="M118" i="36"/>
  <c r="N118" i="36" s="1"/>
  <c r="M121" i="36"/>
  <c r="M124" i="36"/>
  <c r="N124" i="36" s="1"/>
  <c r="M137" i="36"/>
  <c r="M141" i="36"/>
  <c r="N141" i="36" s="1"/>
  <c r="M147" i="36"/>
  <c r="N147" i="36" s="1"/>
  <c r="M151" i="36"/>
  <c r="N151" i="36" s="1"/>
  <c r="J181" i="36"/>
  <c r="L182" i="36"/>
  <c r="J185" i="36"/>
  <c r="L186" i="36"/>
  <c r="J189" i="36"/>
  <c r="L190" i="36"/>
  <c r="J193" i="36"/>
  <c r="L194" i="36"/>
  <c r="J197" i="36"/>
  <c r="L198" i="36"/>
  <c r="J201" i="36"/>
  <c r="L202" i="36"/>
  <c r="J205" i="36"/>
  <c r="L206" i="36"/>
  <c r="J209" i="36"/>
  <c r="L210" i="36"/>
  <c r="M4" i="36"/>
  <c r="N4" i="36" s="1"/>
  <c r="M5" i="36"/>
  <c r="N5" i="36" s="1"/>
  <c r="M10" i="36"/>
  <c r="N10" i="36" s="1"/>
  <c r="M14" i="36"/>
  <c r="N14" i="36" s="1"/>
  <c r="M18" i="36"/>
  <c r="N18" i="36" s="1"/>
  <c r="M23" i="36"/>
  <c r="N23" i="36" s="1"/>
  <c r="M27" i="36"/>
  <c r="N27" i="36" s="1"/>
  <c r="M31" i="36"/>
  <c r="N31" i="36" s="1"/>
  <c r="M35" i="36"/>
  <c r="N35" i="36" s="1"/>
  <c r="M39" i="36"/>
  <c r="N39" i="36" s="1"/>
  <c r="M43" i="36"/>
  <c r="N43" i="36" s="1"/>
  <c r="M47" i="36"/>
  <c r="N47" i="36" s="1"/>
  <c r="M51" i="36"/>
  <c r="N51" i="36" s="1"/>
  <c r="M55" i="36"/>
  <c r="N55" i="36" s="1"/>
  <c r="M61" i="36"/>
  <c r="N61" i="36" s="1"/>
  <c r="M106" i="36"/>
  <c r="M109" i="36"/>
  <c r="M112" i="36"/>
  <c r="N112" i="36" s="1"/>
  <c r="M133" i="36"/>
  <c r="M140" i="36"/>
  <c r="N140" i="36" s="1"/>
  <c r="M146" i="36"/>
  <c r="N146" i="36" s="1"/>
  <c r="M154" i="36"/>
  <c r="N154" i="36" s="1"/>
  <c r="M158" i="36"/>
  <c r="N158" i="36" s="1"/>
  <c r="M162" i="36"/>
  <c r="N162" i="36" s="1"/>
  <c r="M166" i="36"/>
  <c r="N166" i="36" s="1"/>
  <c r="M170" i="36"/>
  <c r="N170" i="36" s="1"/>
  <c r="M174" i="36"/>
  <c r="N174" i="36" s="1"/>
  <c r="M178" i="36"/>
  <c r="M182" i="36"/>
  <c r="M186" i="36"/>
  <c r="M190" i="36"/>
  <c r="M194" i="36"/>
  <c r="M198" i="36"/>
  <c r="M202" i="36"/>
  <c r="M206" i="36"/>
  <c r="M210" i="36"/>
  <c r="J212" i="36"/>
  <c r="M203" i="36"/>
  <c r="M65" i="36"/>
  <c r="N65" i="36" s="1"/>
  <c r="M69" i="36"/>
  <c r="N69" i="36" s="1"/>
  <c r="M73" i="36"/>
  <c r="N73" i="36" s="1"/>
  <c r="M77" i="36"/>
  <c r="N77" i="36" s="1"/>
  <c r="M81" i="36"/>
  <c r="N81" i="36" s="1"/>
  <c r="M85" i="36"/>
  <c r="N85" i="36" s="1"/>
  <c r="M89" i="36"/>
  <c r="N89" i="36" s="1"/>
  <c r="M94" i="36"/>
  <c r="N94" i="36" s="1"/>
  <c r="M98" i="36"/>
  <c r="N98" i="36" s="1"/>
  <c r="M102" i="36"/>
  <c r="N102" i="36" s="1"/>
  <c r="M123" i="36"/>
  <c r="N123" i="36" s="1"/>
  <c r="M126" i="36"/>
  <c r="M129" i="36"/>
  <c r="M139" i="36"/>
  <c r="M150" i="36"/>
  <c r="N208" i="36"/>
  <c r="M199" i="36"/>
  <c r="M2" i="36"/>
  <c r="N2" i="36" s="1"/>
  <c r="M3" i="36"/>
  <c r="N3" i="36" s="1"/>
  <c r="N7" i="36"/>
  <c r="M9" i="36"/>
  <c r="N9" i="36" s="1"/>
  <c r="M13" i="36"/>
  <c r="N13" i="36" s="1"/>
  <c r="M17" i="36"/>
  <c r="N17" i="36" s="1"/>
  <c r="M22" i="36"/>
  <c r="N22" i="36" s="1"/>
  <c r="M26" i="36"/>
  <c r="N26" i="36" s="1"/>
  <c r="M30" i="36"/>
  <c r="N30" i="36" s="1"/>
  <c r="M34" i="36"/>
  <c r="N34" i="36" s="1"/>
  <c r="M38" i="36"/>
  <c r="N38" i="36" s="1"/>
  <c r="M42" i="36"/>
  <c r="N42" i="36" s="1"/>
  <c r="M46" i="36"/>
  <c r="N46" i="36" s="1"/>
  <c r="M50" i="36"/>
  <c r="N50" i="36" s="1"/>
  <c r="M54" i="36"/>
  <c r="N54" i="36" s="1"/>
  <c r="M60" i="36"/>
  <c r="N60" i="36" s="1"/>
  <c r="M111" i="36"/>
  <c r="N111" i="36" s="1"/>
  <c r="M114" i="36"/>
  <c r="M117" i="36"/>
  <c r="M120" i="36"/>
  <c r="N120" i="36" s="1"/>
  <c r="M132" i="36"/>
  <c r="N132" i="36" s="1"/>
  <c r="M136" i="36"/>
  <c r="N136" i="36" s="1"/>
  <c r="M145" i="36"/>
  <c r="N145" i="36" s="1"/>
  <c r="M153" i="36"/>
  <c r="N153" i="36" s="1"/>
  <c r="M157" i="36"/>
  <c r="N157" i="36" s="1"/>
  <c r="M161" i="36"/>
  <c r="N161" i="36" s="1"/>
  <c r="M165" i="36"/>
  <c r="N165" i="36" s="1"/>
  <c r="M169" i="36"/>
  <c r="N169" i="36" s="1"/>
  <c r="M173" i="36"/>
  <c r="N173" i="36" s="1"/>
  <c r="M177" i="36"/>
  <c r="N177" i="36" s="1"/>
  <c r="M181" i="36"/>
  <c r="M185" i="36"/>
  <c r="M189" i="36"/>
  <c r="M193" i="36"/>
  <c r="M197" i="36"/>
  <c r="M201" i="36"/>
  <c r="M205" i="36"/>
  <c r="M209" i="36"/>
  <c r="L212" i="36"/>
  <c r="N6" i="36"/>
  <c r="M8" i="36"/>
  <c r="N8" i="36" s="1"/>
  <c r="N11" i="36"/>
  <c r="N15" i="36"/>
  <c r="N19" i="36"/>
  <c r="N56" i="36"/>
  <c r="M59" i="36"/>
  <c r="N59" i="36" s="1"/>
  <c r="N62" i="36"/>
  <c r="M64" i="36"/>
  <c r="N64" i="36" s="1"/>
  <c r="M68" i="36"/>
  <c r="N68" i="36" s="1"/>
  <c r="M72" i="36"/>
  <c r="N72" i="36" s="1"/>
  <c r="M76" i="36"/>
  <c r="N76" i="36" s="1"/>
  <c r="M80" i="36"/>
  <c r="N80" i="36" s="1"/>
  <c r="M84" i="36"/>
  <c r="N84" i="36" s="1"/>
  <c r="M88" i="36"/>
  <c r="N88" i="36" s="1"/>
  <c r="N91" i="36"/>
  <c r="M93" i="36"/>
  <c r="N93" i="36" s="1"/>
  <c r="M97" i="36"/>
  <c r="N97" i="36" s="1"/>
  <c r="M101" i="36"/>
  <c r="N101" i="36" s="1"/>
  <c r="M105" i="36"/>
  <c r="N105" i="36" s="1"/>
  <c r="M108" i="36"/>
  <c r="N108" i="36" s="1"/>
  <c r="N142" i="36"/>
  <c r="M149" i="36"/>
  <c r="N175" i="36"/>
  <c r="N179" i="36"/>
  <c r="N183" i="36"/>
  <c r="L188" i="36"/>
  <c r="J191" i="36"/>
  <c r="N191" i="36" s="1"/>
  <c r="L192" i="36"/>
  <c r="J195" i="36"/>
  <c r="L196" i="36"/>
  <c r="J199" i="36"/>
  <c r="L200" i="36"/>
  <c r="J203" i="36"/>
  <c r="L204" i="36"/>
  <c r="M12" i="36"/>
  <c r="N12" i="36" s="1"/>
  <c r="M16" i="36"/>
  <c r="N16" i="36" s="1"/>
  <c r="M20" i="36"/>
  <c r="N20" i="36" s="1"/>
  <c r="M21" i="36"/>
  <c r="N21" i="36" s="1"/>
  <c r="M25" i="36"/>
  <c r="N25" i="36" s="1"/>
  <c r="M29" i="36"/>
  <c r="N29" i="36" s="1"/>
  <c r="M33" i="36"/>
  <c r="N33" i="36" s="1"/>
  <c r="M37" i="36"/>
  <c r="N37" i="36" s="1"/>
  <c r="M41" i="36"/>
  <c r="N41" i="36" s="1"/>
  <c r="M45" i="36"/>
  <c r="N45" i="36" s="1"/>
  <c r="M49" i="36"/>
  <c r="N49" i="36" s="1"/>
  <c r="M53" i="36"/>
  <c r="N53" i="36" s="1"/>
  <c r="M58" i="36"/>
  <c r="N58" i="36" s="1"/>
  <c r="M63" i="36"/>
  <c r="N63" i="36" s="1"/>
  <c r="M92" i="36"/>
  <c r="N92" i="36" s="1"/>
  <c r="M119" i="36"/>
  <c r="M122" i="36"/>
  <c r="M125" i="36"/>
  <c r="N125" i="36" s="1"/>
  <c r="M128" i="36"/>
  <c r="N128" i="36" s="1"/>
  <c r="M131" i="36"/>
  <c r="M135" i="36"/>
  <c r="N135" i="36" s="1"/>
  <c r="M138" i="36"/>
  <c r="M143" i="36"/>
  <c r="N143" i="36" s="1"/>
  <c r="M144" i="36"/>
  <c r="N144" i="36" s="1"/>
  <c r="M156" i="36"/>
  <c r="N156" i="36" s="1"/>
  <c r="M160" i="36"/>
  <c r="N160" i="36" s="1"/>
  <c r="M164" i="36"/>
  <c r="N164" i="36" s="1"/>
  <c r="M168" i="36"/>
  <c r="N168" i="36" s="1"/>
  <c r="M172" i="36"/>
  <c r="N172" i="36" s="1"/>
  <c r="M176" i="36"/>
  <c r="N176" i="36" s="1"/>
  <c r="M180" i="36"/>
  <c r="N180" i="36" s="1"/>
  <c r="M184" i="36"/>
  <c r="N184" i="36" s="1"/>
  <c r="M188" i="36"/>
  <c r="M192" i="36"/>
  <c r="M196" i="36"/>
  <c r="M200" i="36"/>
  <c r="M204" i="36"/>
  <c r="J107" i="36"/>
  <c r="J111" i="36"/>
  <c r="J115" i="36"/>
  <c r="J119" i="36"/>
  <c r="J123" i="36"/>
  <c r="J127" i="36"/>
  <c r="N127" i="36" s="1"/>
  <c r="J133" i="36"/>
  <c r="J134" i="36"/>
  <c r="N134" i="36" s="1"/>
  <c r="J139" i="36"/>
  <c r="N139" i="36" s="1"/>
  <c r="J106" i="36"/>
  <c r="N106" i="36" s="1"/>
  <c r="J110" i="36"/>
  <c r="J114" i="36"/>
  <c r="J118" i="36"/>
  <c r="J122" i="36"/>
  <c r="J126" i="36"/>
  <c r="J130" i="36"/>
  <c r="N130" i="36" s="1"/>
  <c r="J131" i="36"/>
  <c r="J138" i="36"/>
  <c r="J211" i="36"/>
  <c r="J109" i="36"/>
  <c r="J113" i="36"/>
  <c r="J117" i="36"/>
  <c r="J121" i="36"/>
  <c r="J125" i="36"/>
  <c r="J129" i="36"/>
  <c r="J137" i="36"/>
  <c r="J149" i="36"/>
  <c r="N67" i="36"/>
  <c r="F22" i="36"/>
  <c r="N24" i="36"/>
  <c r="N28" i="36"/>
  <c r="N32" i="36"/>
  <c r="N36" i="36"/>
  <c r="N40" i="36"/>
  <c r="N44" i="36"/>
  <c r="N48" i="36"/>
  <c r="N52" i="36"/>
  <c r="F54" i="36"/>
  <c r="F90" i="36"/>
  <c r="F6" i="36"/>
  <c r="F8" i="36"/>
  <c r="F10" i="36"/>
  <c r="F12" i="36"/>
  <c r="F14" i="36"/>
  <c r="F16" i="36"/>
  <c r="F18" i="36"/>
  <c r="F23" i="36"/>
  <c r="F26" i="36"/>
  <c r="F27" i="36"/>
  <c r="F30" i="36"/>
  <c r="F31" i="36"/>
  <c r="F34" i="36"/>
  <c r="F35" i="36"/>
  <c r="F38" i="36"/>
  <c r="F39" i="36"/>
  <c r="F42" i="36"/>
  <c r="F43" i="36"/>
  <c r="F46" i="36"/>
  <c r="F47" i="36"/>
  <c r="F50" i="36"/>
  <c r="F51" i="36"/>
  <c r="F56" i="36"/>
  <c r="F110" i="36"/>
  <c r="F95" i="36"/>
  <c r="F113" i="36"/>
  <c r="F24" i="36"/>
  <c r="F28" i="36"/>
  <c r="F32" i="36"/>
  <c r="F36" i="36"/>
  <c r="F40" i="36"/>
  <c r="F44" i="36"/>
  <c r="F48" i="36"/>
  <c r="F52" i="36"/>
  <c r="F96" i="36"/>
  <c r="F97" i="36"/>
  <c r="F108" i="36"/>
  <c r="F111" i="36"/>
  <c r="F120" i="36"/>
  <c r="F121" i="36"/>
  <c r="F126" i="36"/>
  <c r="F143" i="36"/>
  <c r="F58" i="36"/>
  <c r="F60" i="36"/>
  <c r="F62" i="36"/>
  <c r="F64" i="36"/>
  <c r="F66" i="36"/>
  <c r="F68" i="36"/>
  <c r="F70" i="36"/>
  <c r="F72" i="36"/>
  <c r="F74" i="36"/>
  <c r="F75" i="36"/>
  <c r="F78" i="36"/>
  <c r="F79" i="36"/>
  <c r="F82" i="36"/>
  <c r="F83" i="36"/>
  <c r="F86" i="36"/>
  <c r="F87" i="36"/>
  <c r="F106" i="36"/>
  <c r="F109" i="36"/>
  <c r="F92" i="36"/>
  <c r="F104" i="36"/>
  <c r="F107" i="36"/>
  <c r="F118" i="36"/>
  <c r="F119" i="36"/>
  <c r="F98" i="36"/>
  <c r="F102" i="36"/>
  <c r="F105" i="36"/>
  <c r="F124" i="36"/>
  <c r="F88" i="36"/>
  <c r="F100" i="36"/>
  <c r="F103" i="36"/>
  <c r="F116" i="36"/>
  <c r="F117" i="36"/>
  <c r="F76" i="36"/>
  <c r="F80" i="36"/>
  <c r="F84" i="36"/>
  <c r="F94" i="36"/>
  <c r="F101" i="36"/>
  <c r="F114" i="36"/>
  <c r="F128" i="36"/>
  <c r="F112" i="36"/>
  <c r="F115" i="36"/>
  <c r="F122" i="36"/>
  <c r="F137" i="36"/>
  <c r="F123" i="36"/>
  <c r="F125" i="36"/>
  <c r="F127" i="36"/>
  <c r="F145" i="36"/>
  <c r="N155" i="36"/>
  <c r="N159" i="36"/>
  <c r="N163" i="36"/>
  <c r="N167" i="36"/>
  <c r="N171" i="36"/>
  <c r="Q250" i="2"/>
  <c r="Q227" i="2"/>
  <c r="Q232" i="2"/>
  <c r="Q251" i="2"/>
  <c r="Q247" i="2"/>
  <c r="Q243" i="2"/>
  <c r="Q239" i="2"/>
  <c r="Q233" i="2"/>
  <c r="Q228" i="2"/>
  <c r="Q221" i="2"/>
  <c r="Q248" i="2"/>
  <c r="Q244" i="2"/>
  <c r="Q240" i="2"/>
  <c r="Q236" i="2"/>
  <c r="Q229" i="2"/>
  <c r="Q222" i="2"/>
  <c r="Q234" i="2"/>
  <c r="Q230" i="2"/>
  <c r="Q223" i="2"/>
  <c r="Q249" i="2"/>
  <c r="Q245" i="2"/>
  <c r="Q241" i="2"/>
  <c r="Q237" i="2"/>
  <c r="Q224" i="2"/>
  <c r="Q235" i="2"/>
  <c r="Q231" i="2"/>
  <c r="Q225" i="2"/>
  <c r="Q246" i="2"/>
  <c r="Q242" i="2"/>
  <c r="Q238" i="2"/>
  <c r="Q226" i="2"/>
  <c r="O148" i="35"/>
  <c r="O136" i="35"/>
  <c r="O128" i="35"/>
  <c r="O124" i="35"/>
  <c r="O120" i="35"/>
  <c r="O144" i="35"/>
  <c r="O139" i="35"/>
  <c r="O131" i="35"/>
  <c r="O123" i="35"/>
  <c r="O122" i="35"/>
  <c r="O116" i="35"/>
  <c r="O85" i="35"/>
  <c r="O114" i="35"/>
  <c r="O113" i="35"/>
  <c r="O109" i="35"/>
  <c r="O88" i="35"/>
  <c r="O111" i="35"/>
  <c r="R2" i="35" l="1"/>
  <c r="P121" i="38"/>
  <c r="P33" i="38"/>
  <c r="P24" i="38"/>
  <c r="P63" i="38"/>
  <c r="P45" i="38"/>
  <c r="P19" i="38"/>
  <c r="P150" i="38"/>
  <c r="P118" i="38"/>
  <c r="P119" i="38"/>
  <c r="P115" i="38"/>
  <c r="P70" i="38"/>
  <c r="P57" i="38"/>
  <c r="P91" i="38"/>
  <c r="P20" i="38"/>
  <c r="P27" i="38"/>
  <c r="P123" i="38"/>
  <c r="P44" i="38"/>
  <c r="P90" i="38"/>
  <c r="P59" i="38"/>
  <c r="P72" i="38"/>
  <c r="P98" i="38"/>
  <c r="P114" i="38"/>
  <c r="P127" i="38"/>
  <c r="P142" i="38"/>
  <c r="P12" i="38"/>
  <c r="P100" i="38"/>
  <c r="P151" i="38"/>
  <c r="P53" i="38"/>
  <c r="P138" i="38"/>
  <c r="P125" i="38"/>
  <c r="P99" i="38"/>
  <c r="P137" i="38"/>
  <c r="P109" i="38"/>
  <c r="O2" i="38"/>
  <c r="P2" i="38" s="1"/>
  <c r="P81" i="38"/>
  <c r="P74" i="38"/>
  <c r="P128" i="38"/>
  <c r="P39" i="38"/>
  <c r="P87" i="38"/>
  <c r="P41" i="38"/>
  <c r="P36" i="38"/>
  <c r="P67" i="38"/>
  <c r="P122" i="38"/>
  <c r="P141" i="38"/>
  <c r="P84" i="38"/>
  <c r="P148" i="38"/>
  <c r="P117" i="38"/>
  <c r="P22" i="38"/>
  <c r="P101" i="38"/>
  <c r="P132" i="38"/>
  <c r="P76" i="38"/>
  <c r="P83" i="38"/>
  <c r="P86" i="38"/>
  <c r="P94" i="38"/>
  <c r="P79" i="38"/>
  <c r="P30" i="38"/>
  <c r="P6" i="38"/>
  <c r="P139" i="38"/>
  <c r="P133" i="38"/>
  <c r="P143" i="38"/>
  <c r="P31" i="38"/>
  <c r="P4" i="38"/>
  <c r="P3" i="38"/>
  <c r="P113" i="38"/>
  <c r="P47" i="38"/>
  <c r="P17" i="38"/>
  <c r="P149" i="38"/>
  <c r="P55" i="38"/>
  <c r="P130" i="38"/>
  <c r="P11" i="38"/>
  <c r="P145" i="38"/>
  <c r="P16" i="38"/>
  <c r="P131" i="38"/>
  <c r="P80" i="38"/>
  <c r="P61" i="38"/>
  <c r="P85" i="38"/>
  <c r="P102" i="38"/>
  <c r="P111" i="38"/>
  <c r="P46" i="38"/>
  <c r="P51" i="38"/>
  <c r="P5" i="38"/>
  <c r="P43" i="38"/>
  <c r="P106" i="38"/>
  <c r="P14" i="38"/>
  <c r="P71" i="38"/>
  <c r="P32" i="38"/>
  <c r="P82" i="38"/>
  <c r="P65" i="38"/>
  <c r="P8" i="38"/>
  <c r="P18" i="38"/>
  <c r="P136" i="38"/>
  <c r="P95" i="38"/>
  <c r="P110" i="38"/>
  <c r="P126" i="38"/>
  <c r="P13" i="38"/>
  <c r="P21" i="38"/>
  <c r="P15" i="38"/>
  <c r="P103" i="38"/>
  <c r="P112" i="38"/>
  <c r="P23" i="38"/>
  <c r="P107" i="38"/>
  <c r="P92" i="38"/>
  <c r="P9" i="38"/>
  <c r="P116" i="38"/>
  <c r="P88" i="38"/>
  <c r="P108" i="38"/>
  <c r="P124" i="38"/>
  <c r="P38" i="38"/>
  <c r="P69" i="38"/>
  <c r="P29" i="38"/>
  <c r="P7" i="38"/>
  <c r="P77" i="38"/>
  <c r="P42" i="38"/>
  <c r="P68" i="38"/>
  <c r="P60" i="38"/>
  <c r="P52" i="38"/>
  <c r="P40" i="38"/>
  <c r="V2" i="38"/>
  <c r="U2" i="38" s="1"/>
  <c r="P97" i="38"/>
  <c r="P66" i="38"/>
  <c r="P58" i="38"/>
  <c r="P50" i="38"/>
  <c r="T2" i="38"/>
  <c r="P89" i="38"/>
  <c r="P64" i="38"/>
  <c r="P56" i="38"/>
  <c r="P93" i="38"/>
  <c r="P48" i="38"/>
  <c r="P73" i="38"/>
  <c r="P62" i="38"/>
  <c r="P54" i="38"/>
  <c r="N117" i="36"/>
  <c r="N149" i="36"/>
  <c r="N203" i="36"/>
  <c r="N109" i="36"/>
  <c r="N199" i="36"/>
  <c r="N126" i="36"/>
  <c r="N207" i="36"/>
  <c r="N114" i="36"/>
  <c r="N121" i="36"/>
  <c r="N211" i="36"/>
  <c r="N119" i="36"/>
  <c r="N192" i="36"/>
  <c r="N133" i="36"/>
  <c r="N178" i="36"/>
  <c r="N188" i="36"/>
  <c r="N200" i="36"/>
  <c r="N212" i="36"/>
  <c r="N129" i="36"/>
  <c r="N196" i="36"/>
  <c r="N195" i="36"/>
  <c r="N201" i="36"/>
  <c r="N185" i="36"/>
  <c r="N204" i="36"/>
  <c r="N187" i="36"/>
  <c r="N131" i="36"/>
  <c r="N209" i="36"/>
  <c r="N193" i="36"/>
  <c r="N202" i="36"/>
  <c r="N186" i="36"/>
  <c r="N205" i="36"/>
  <c r="N189" i="36"/>
  <c r="N150" i="36"/>
  <c r="N198" i="36"/>
  <c r="N182" i="36"/>
  <c r="N137" i="36"/>
  <c r="N122" i="36"/>
  <c r="N210" i="36"/>
  <c r="N194" i="36"/>
  <c r="N138" i="36"/>
  <c r="N197" i="36"/>
  <c r="N181" i="36"/>
  <c r="N206" i="36"/>
  <c r="N190" i="36"/>
  <c r="S2" i="38" l="1"/>
  <c r="S3" i="38"/>
  <c r="M105" i="35" l="1"/>
  <c r="E105" i="35"/>
  <c r="F105" i="35"/>
  <c r="M104" i="35"/>
  <c r="E104" i="35"/>
  <c r="F104" i="35"/>
  <c r="M103" i="35"/>
  <c r="E103" i="35"/>
  <c r="F103" i="35"/>
  <c r="M102" i="35"/>
  <c r="E102" i="35"/>
  <c r="F102" i="35"/>
  <c r="M101" i="35"/>
  <c r="F101" i="35"/>
  <c r="E101" i="35"/>
  <c r="M100" i="35"/>
  <c r="E100" i="35"/>
  <c r="F100" i="35"/>
  <c r="M99" i="35"/>
  <c r="E99" i="35"/>
  <c r="F99" i="35"/>
  <c r="M98" i="35"/>
  <c r="E98" i="35"/>
  <c r="F98" i="35"/>
  <c r="M97" i="35"/>
  <c r="E97" i="35"/>
  <c r="F97" i="35"/>
  <c r="M96" i="35"/>
  <c r="E96" i="35"/>
  <c r="F96" i="35"/>
  <c r="M95" i="35"/>
  <c r="E95" i="35"/>
  <c r="F95" i="35"/>
  <c r="M94" i="35"/>
  <c r="E94" i="35"/>
  <c r="F94" i="35"/>
  <c r="M93" i="35"/>
  <c r="E93" i="35"/>
  <c r="F93" i="35"/>
  <c r="M92" i="35"/>
  <c r="E92" i="35"/>
  <c r="F92" i="35"/>
  <c r="M91" i="35"/>
  <c r="E91" i="35"/>
  <c r="F91" i="35"/>
  <c r="M90" i="35"/>
  <c r="E90" i="35"/>
  <c r="F90" i="35"/>
  <c r="M89" i="35"/>
  <c r="E89" i="35"/>
  <c r="F89" i="35"/>
  <c r="M88" i="35"/>
  <c r="E88" i="35"/>
  <c r="F88" i="35"/>
  <c r="M87" i="35"/>
  <c r="F87" i="35"/>
  <c r="E87" i="35"/>
  <c r="M86" i="35"/>
  <c r="E86" i="35"/>
  <c r="F86" i="35"/>
  <c r="M85" i="35"/>
  <c r="E85" i="35"/>
  <c r="F85" i="35"/>
  <c r="M84" i="35"/>
  <c r="E84" i="35"/>
  <c r="F84" i="35"/>
  <c r="M83" i="35"/>
  <c r="E83" i="35"/>
  <c r="F83" i="35"/>
  <c r="M82" i="35"/>
  <c r="E82" i="35"/>
  <c r="F8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2" i="35"/>
  <c r="E12" i="35"/>
  <c r="F12" i="35"/>
  <c r="E13" i="35"/>
  <c r="F13" i="35"/>
  <c r="E14" i="35"/>
  <c r="F14" i="35"/>
  <c r="E15" i="35"/>
  <c r="F15" i="35"/>
  <c r="E16" i="35"/>
  <c r="F16" i="35"/>
  <c r="E17" i="35"/>
  <c r="F17" i="35"/>
  <c r="E18" i="35"/>
  <c r="F18" i="35"/>
  <c r="E19" i="35"/>
  <c r="F19" i="35"/>
  <c r="E20" i="35"/>
  <c r="F20" i="35"/>
  <c r="E21" i="35"/>
  <c r="F21" i="35"/>
  <c r="E22" i="35"/>
  <c r="F22" i="35"/>
  <c r="E23" i="35"/>
  <c r="F23" i="35"/>
  <c r="E24" i="35"/>
  <c r="F24" i="35"/>
  <c r="E25" i="35"/>
  <c r="F25" i="35"/>
  <c r="E26" i="35"/>
  <c r="F26" i="35"/>
  <c r="E27" i="35"/>
  <c r="F27" i="35"/>
  <c r="E28" i="35"/>
  <c r="F28" i="35"/>
  <c r="E29" i="35"/>
  <c r="F29" i="35"/>
  <c r="E30" i="35"/>
  <c r="F30" i="35"/>
  <c r="E31" i="35"/>
  <c r="F31" i="35"/>
  <c r="E32" i="35"/>
  <c r="F32" i="35"/>
  <c r="E33" i="35"/>
  <c r="F33" i="35"/>
  <c r="E34" i="35"/>
  <c r="F34" i="35"/>
  <c r="E35" i="35"/>
  <c r="F35" i="35"/>
  <c r="E36" i="35"/>
  <c r="F36" i="35"/>
  <c r="E37" i="35"/>
  <c r="F37" i="35"/>
  <c r="E38" i="35"/>
  <c r="F38" i="35"/>
  <c r="E39" i="35"/>
  <c r="F39" i="35"/>
  <c r="E40" i="35"/>
  <c r="F40" i="35"/>
  <c r="E41" i="35"/>
  <c r="F41" i="35"/>
  <c r="E42" i="35"/>
  <c r="F42" i="35"/>
  <c r="E43" i="35"/>
  <c r="F43" i="35"/>
  <c r="E44" i="35"/>
  <c r="F44" i="35"/>
  <c r="E45" i="35"/>
  <c r="F45" i="35"/>
  <c r="E46" i="35"/>
  <c r="F46" i="35"/>
  <c r="E47" i="35"/>
  <c r="F47" i="35"/>
  <c r="E48" i="35"/>
  <c r="F48" i="35"/>
  <c r="E49" i="35"/>
  <c r="F49" i="35"/>
  <c r="E50" i="35"/>
  <c r="F50" i="35"/>
  <c r="E51" i="35"/>
  <c r="F51" i="35"/>
  <c r="E52" i="35"/>
  <c r="F52" i="35"/>
  <c r="E53" i="35"/>
  <c r="F53" i="35"/>
  <c r="E54" i="35"/>
  <c r="F54" i="35"/>
  <c r="E55" i="35"/>
  <c r="F55" i="35"/>
  <c r="E56" i="35"/>
  <c r="F56" i="35"/>
  <c r="E57" i="35"/>
  <c r="F57" i="35"/>
  <c r="E58" i="35"/>
  <c r="F58" i="35"/>
  <c r="E59" i="35"/>
  <c r="F59" i="35"/>
  <c r="E60" i="35"/>
  <c r="F60" i="35"/>
  <c r="E61" i="35"/>
  <c r="F61" i="35"/>
  <c r="E62" i="35"/>
  <c r="F62" i="35"/>
  <c r="E63" i="35"/>
  <c r="F63" i="35"/>
  <c r="E64" i="35"/>
  <c r="F64" i="35"/>
  <c r="E65" i="35"/>
  <c r="F65" i="35"/>
  <c r="E66" i="35"/>
  <c r="F66" i="35"/>
  <c r="E67" i="35"/>
  <c r="F67" i="35"/>
  <c r="E68" i="35"/>
  <c r="F68" i="35"/>
  <c r="E69" i="35"/>
  <c r="F69" i="35"/>
  <c r="E70" i="35"/>
  <c r="F70" i="35"/>
  <c r="E71" i="35"/>
  <c r="F71" i="35"/>
  <c r="E72" i="35"/>
  <c r="F72" i="35"/>
  <c r="E73" i="35"/>
  <c r="F73" i="35"/>
  <c r="E74" i="35"/>
  <c r="F74" i="35"/>
  <c r="E75" i="35"/>
  <c r="F75" i="35"/>
  <c r="E76" i="35"/>
  <c r="F76" i="35"/>
  <c r="E77" i="35"/>
  <c r="F77" i="35"/>
  <c r="E78" i="35"/>
  <c r="F78" i="35"/>
  <c r="E79" i="35"/>
  <c r="F79" i="35"/>
  <c r="E80" i="35"/>
  <c r="F80" i="35"/>
  <c r="E81" i="35"/>
  <c r="F81" i="35"/>
  <c r="N80" i="35"/>
  <c r="O77" i="35" s="1"/>
  <c r="N81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8" i="35"/>
  <c r="O5" i="35"/>
  <c r="N79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3" i="35"/>
  <c r="F11" i="35"/>
  <c r="E11" i="35"/>
  <c r="O81" i="35" l="1"/>
  <c r="O80" i="35"/>
  <c r="O79" i="35"/>
  <c r="C151" i="17"/>
  <c r="G151" i="33"/>
  <c r="T151" i="2"/>
  <c r="M151" i="2"/>
  <c r="O151" i="2" s="1"/>
  <c r="P151" i="2" s="1"/>
  <c r="N151" i="2"/>
  <c r="H201" i="33" l="1"/>
  <c r="J201" i="33"/>
  <c r="K201" i="33"/>
  <c r="L201" i="33"/>
  <c r="M201" i="33"/>
  <c r="P201" i="33"/>
  <c r="H202" i="33"/>
  <c r="J202" i="33"/>
  <c r="K202" i="33"/>
  <c r="L202" i="33"/>
  <c r="M202" i="33"/>
  <c r="P202" i="33"/>
  <c r="H203" i="33"/>
  <c r="J203" i="33"/>
  <c r="K203" i="33"/>
  <c r="L203" i="33"/>
  <c r="M203" i="33"/>
  <c r="P203" i="33"/>
  <c r="H204" i="33"/>
  <c r="J204" i="33"/>
  <c r="K204" i="33"/>
  <c r="L204" i="33"/>
  <c r="M204" i="33"/>
  <c r="P204" i="33"/>
  <c r="H205" i="33"/>
  <c r="J205" i="33"/>
  <c r="K205" i="33"/>
  <c r="L205" i="33"/>
  <c r="M205" i="33"/>
  <c r="P205" i="33"/>
  <c r="H206" i="33"/>
  <c r="J206" i="33"/>
  <c r="K206" i="33"/>
  <c r="L206" i="33"/>
  <c r="M206" i="33"/>
  <c r="P206" i="33"/>
  <c r="H207" i="33"/>
  <c r="J207" i="33"/>
  <c r="K207" i="33"/>
  <c r="L207" i="33"/>
  <c r="M207" i="33"/>
  <c r="P207" i="33"/>
  <c r="H208" i="33"/>
  <c r="J208" i="33"/>
  <c r="K208" i="33"/>
  <c r="L208" i="33"/>
  <c r="M208" i="33"/>
  <c r="P208" i="33"/>
  <c r="H209" i="33"/>
  <c r="J209" i="33"/>
  <c r="K209" i="33"/>
  <c r="L209" i="33"/>
  <c r="M209" i="33"/>
  <c r="P209" i="33"/>
  <c r="H210" i="33"/>
  <c r="J210" i="33"/>
  <c r="K210" i="33"/>
  <c r="L210" i="33"/>
  <c r="M210" i="33"/>
  <c r="P210" i="33"/>
  <c r="H211" i="33"/>
  <c r="J211" i="33"/>
  <c r="K211" i="33"/>
  <c r="L211" i="33"/>
  <c r="M211" i="33"/>
  <c r="P211" i="33"/>
  <c r="H212" i="33"/>
  <c r="J212" i="33"/>
  <c r="K212" i="33"/>
  <c r="L212" i="33"/>
  <c r="M212" i="33"/>
  <c r="P212" i="33"/>
  <c r="N209" i="33" l="1"/>
  <c r="N210" i="33"/>
  <c r="N202" i="33"/>
  <c r="N205" i="33"/>
  <c r="N206" i="33"/>
  <c r="N211" i="33"/>
  <c r="N207" i="33"/>
  <c r="N203" i="33"/>
  <c r="N212" i="33"/>
  <c r="N208" i="33"/>
  <c r="N204" i="33"/>
  <c r="N201" i="33"/>
  <c r="P153" i="33"/>
  <c r="P154" i="33"/>
  <c r="P155" i="33"/>
  <c r="P156" i="33"/>
  <c r="P157" i="33"/>
  <c r="P158" i="33"/>
  <c r="P159" i="33"/>
  <c r="P160" i="33"/>
  <c r="P161" i="33"/>
  <c r="P162" i="33"/>
  <c r="P163" i="33"/>
  <c r="P164" i="33"/>
  <c r="P165" i="33"/>
  <c r="P166" i="33"/>
  <c r="P167" i="33"/>
  <c r="P168" i="33"/>
  <c r="P169" i="33"/>
  <c r="P170" i="33"/>
  <c r="P171" i="33"/>
  <c r="P172" i="33"/>
  <c r="P173" i="33"/>
  <c r="P174" i="33"/>
  <c r="P175" i="33"/>
  <c r="P176" i="33"/>
  <c r="P177" i="33"/>
  <c r="P178" i="33"/>
  <c r="P179" i="33"/>
  <c r="P180" i="33"/>
  <c r="P181" i="33"/>
  <c r="P182" i="33"/>
  <c r="P183" i="33"/>
  <c r="P184" i="33"/>
  <c r="P185" i="33"/>
  <c r="P186" i="33"/>
  <c r="P187" i="33"/>
  <c r="P188" i="33"/>
  <c r="P189" i="33"/>
  <c r="P190" i="33"/>
  <c r="P191" i="33"/>
  <c r="P192" i="33"/>
  <c r="P193" i="33"/>
  <c r="P194" i="33"/>
  <c r="P195" i="33"/>
  <c r="P196" i="33"/>
  <c r="P197" i="33"/>
  <c r="P198" i="33"/>
  <c r="P199" i="33"/>
  <c r="P200" i="33"/>
  <c r="C150" i="17"/>
  <c r="T150" i="2"/>
  <c r="G150" i="33" s="1"/>
  <c r="M150" i="2"/>
  <c r="O150" i="2"/>
  <c r="N150" i="2"/>
  <c r="P150" i="2" l="1"/>
  <c r="C149" i="17"/>
  <c r="D152" i="17" s="1"/>
  <c r="H152" i="37" s="1"/>
  <c r="T149" i="2"/>
  <c r="M149" i="2"/>
  <c r="O149" i="2"/>
  <c r="N149" i="2"/>
  <c r="F152" i="37" l="1"/>
  <c r="G149" i="33"/>
  <c r="U152" i="2"/>
  <c r="H152" i="36" s="1"/>
  <c r="P149" i="2"/>
  <c r="C144" i="17"/>
  <c r="C145" i="17"/>
  <c r="C146" i="17"/>
  <c r="C147" i="17"/>
  <c r="C148" i="17"/>
  <c r="T147" i="2"/>
  <c r="T148" i="2"/>
  <c r="U151" i="2" s="1"/>
  <c r="M148" i="2"/>
  <c r="O148" i="2" s="1"/>
  <c r="N148" i="2"/>
  <c r="M147" i="2"/>
  <c r="O147" i="2" s="1"/>
  <c r="N147" i="2"/>
  <c r="J149" i="33"/>
  <c r="K149" i="33"/>
  <c r="L149" i="33"/>
  <c r="M149" i="33"/>
  <c r="J150" i="33"/>
  <c r="K150" i="33"/>
  <c r="L150" i="33"/>
  <c r="M150" i="33"/>
  <c r="J151" i="33"/>
  <c r="K151" i="33"/>
  <c r="L151" i="33"/>
  <c r="M151" i="33"/>
  <c r="H152" i="33"/>
  <c r="J152" i="33"/>
  <c r="K152" i="33"/>
  <c r="L152" i="33"/>
  <c r="M152" i="33"/>
  <c r="H153" i="33"/>
  <c r="J153" i="33"/>
  <c r="K153" i="33"/>
  <c r="L153" i="33"/>
  <c r="M153" i="33"/>
  <c r="H154" i="33"/>
  <c r="J154" i="33"/>
  <c r="K154" i="33"/>
  <c r="L154" i="33"/>
  <c r="M154" i="33"/>
  <c r="H155" i="33"/>
  <c r="J155" i="33"/>
  <c r="K155" i="33"/>
  <c r="L155" i="33"/>
  <c r="M155" i="33"/>
  <c r="H156" i="33"/>
  <c r="J156" i="33"/>
  <c r="K156" i="33"/>
  <c r="L156" i="33"/>
  <c r="M156" i="33"/>
  <c r="H157" i="33"/>
  <c r="J157" i="33"/>
  <c r="K157" i="33"/>
  <c r="L157" i="33"/>
  <c r="M157" i="33"/>
  <c r="H158" i="33"/>
  <c r="J158" i="33"/>
  <c r="K158" i="33"/>
  <c r="L158" i="33"/>
  <c r="M158" i="33"/>
  <c r="H159" i="33"/>
  <c r="J159" i="33"/>
  <c r="K159" i="33"/>
  <c r="L159" i="33"/>
  <c r="M159" i="33"/>
  <c r="H160" i="33"/>
  <c r="J160" i="33"/>
  <c r="K160" i="33"/>
  <c r="L160" i="33"/>
  <c r="M160" i="33"/>
  <c r="H161" i="33"/>
  <c r="J161" i="33"/>
  <c r="K161" i="33"/>
  <c r="L161" i="33"/>
  <c r="M161" i="33"/>
  <c r="H162" i="33"/>
  <c r="J162" i="33"/>
  <c r="K162" i="33"/>
  <c r="L162" i="33"/>
  <c r="M162" i="33"/>
  <c r="H163" i="33"/>
  <c r="J163" i="33"/>
  <c r="K163" i="33"/>
  <c r="L163" i="33"/>
  <c r="M163" i="33"/>
  <c r="H164" i="33"/>
  <c r="J164" i="33"/>
  <c r="K164" i="33"/>
  <c r="L164" i="33"/>
  <c r="M164" i="33"/>
  <c r="H165" i="33"/>
  <c r="J165" i="33"/>
  <c r="K165" i="33"/>
  <c r="L165" i="33"/>
  <c r="M165" i="33"/>
  <c r="H166" i="33"/>
  <c r="J166" i="33"/>
  <c r="K166" i="33"/>
  <c r="L166" i="33"/>
  <c r="M166" i="33"/>
  <c r="H167" i="33"/>
  <c r="J167" i="33"/>
  <c r="K167" i="33"/>
  <c r="L167" i="33"/>
  <c r="M167" i="33"/>
  <c r="H168" i="33"/>
  <c r="J168" i="33"/>
  <c r="K168" i="33"/>
  <c r="L168" i="33"/>
  <c r="M168" i="33"/>
  <c r="H169" i="33"/>
  <c r="J169" i="33"/>
  <c r="K169" i="33"/>
  <c r="L169" i="33"/>
  <c r="M169" i="33"/>
  <c r="H170" i="33"/>
  <c r="J170" i="33"/>
  <c r="K170" i="33"/>
  <c r="L170" i="33"/>
  <c r="M170" i="33"/>
  <c r="H171" i="33"/>
  <c r="J171" i="33"/>
  <c r="K171" i="33"/>
  <c r="L171" i="33"/>
  <c r="M171" i="33"/>
  <c r="H172" i="33"/>
  <c r="J172" i="33"/>
  <c r="K172" i="33"/>
  <c r="L172" i="33"/>
  <c r="M172" i="33"/>
  <c r="H173" i="33"/>
  <c r="J173" i="33"/>
  <c r="K173" i="33"/>
  <c r="L173" i="33"/>
  <c r="M173" i="33"/>
  <c r="H174" i="33"/>
  <c r="J174" i="33"/>
  <c r="K174" i="33"/>
  <c r="L174" i="33"/>
  <c r="M174" i="33"/>
  <c r="H175" i="33"/>
  <c r="J175" i="33"/>
  <c r="K175" i="33"/>
  <c r="L175" i="33"/>
  <c r="M175" i="33"/>
  <c r="H176" i="33"/>
  <c r="J176" i="33"/>
  <c r="K176" i="33"/>
  <c r="L176" i="33"/>
  <c r="M176" i="33"/>
  <c r="H177" i="33"/>
  <c r="J177" i="33"/>
  <c r="K177" i="33"/>
  <c r="L177" i="33"/>
  <c r="M177" i="33"/>
  <c r="H178" i="33"/>
  <c r="J178" i="33"/>
  <c r="K178" i="33"/>
  <c r="L178" i="33"/>
  <c r="M178" i="33"/>
  <c r="H179" i="33"/>
  <c r="J179" i="33"/>
  <c r="K179" i="33"/>
  <c r="L179" i="33"/>
  <c r="M179" i="33"/>
  <c r="H180" i="33"/>
  <c r="J180" i="33"/>
  <c r="K180" i="33"/>
  <c r="L180" i="33"/>
  <c r="M180" i="33"/>
  <c r="H181" i="33"/>
  <c r="J181" i="33"/>
  <c r="K181" i="33"/>
  <c r="L181" i="33"/>
  <c r="M181" i="33"/>
  <c r="H182" i="33"/>
  <c r="J182" i="33"/>
  <c r="K182" i="33"/>
  <c r="L182" i="33"/>
  <c r="M182" i="33"/>
  <c r="H183" i="33"/>
  <c r="J183" i="33"/>
  <c r="K183" i="33"/>
  <c r="L183" i="33"/>
  <c r="M183" i="33"/>
  <c r="H184" i="33"/>
  <c r="J184" i="33"/>
  <c r="K184" i="33"/>
  <c r="L184" i="33"/>
  <c r="M184" i="33"/>
  <c r="H185" i="33"/>
  <c r="J185" i="33"/>
  <c r="K185" i="33"/>
  <c r="L185" i="33"/>
  <c r="M185" i="33"/>
  <c r="H186" i="33"/>
  <c r="J186" i="33"/>
  <c r="K186" i="33"/>
  <c r="L186" i="33"/>
  <c r="M186" i="33"/>
  <c r="H187" i="33"/>
  <c r="J187" i="33"/>
  <c r="K187" i="33"/>
  <c r="L187" i="33"/>
  <c r="M187" i="33"/>
  <c r="H188" i="33"/>
  <c r="J188" i="33"/>
  <c r="K188" i="33"/>
  <c r="L188" i="33"/>
  <c r="M188" i="33"/>
  <c r="H189" i="33"/>
  <c r="J189" i="33"/>
  <c r="K189" i="33"/>
  <c r="L189" i="33"/>
  <c r="M189" i="33"/>
  <c r="H190" i="33"/>
  <c r="J190" i="33"/>
  <c r="K190" i="33"/>
  <c r="L190" i="33"/>
  <c r="M190" i="33"/>
  <c r="H191" i="33"/>
  <c r="J191" i="33"/>
  <c r="K191" i="33"/>
  <c r="L191" i="33"/>
  <c r="M191" i="33"/>
  <c r="H192" i="33"/>
  <c r="J192" i="33"/>
  <c r="K192" i="33"/>
  <c r="L192" i="33"/>
  <c r="M192" i="33"/>
  <c r="H193" i="33"/>
  <c r="J193" i="33"/>
  <c r="K193" i="33"/>
  <c r="L193" i="33"/>
  <c r="M193" i="33"/>
  <c r="H194" i="33"/>
  <c r="J194" i="33"/>
  <c r="K194" i="33"/>
  <c r="L194" i="33"/>
  <c r="M194" i="33"/>
  <c r="H195" i="33"/>
  <c r="J195" i="33"/>
  <c r="K195" i="33"/>
  <c r="L195" i="33"/>
  <c r="M195" i="33"/>
  <c r="H196" i="33"/>
  <c r="J196" i="33"/>
  <c r="K196" i="33"/>
  <c r="L196" i="33"/>
  <c r="M196" i="33"/>
  <c r="H197" i="33"/>
  <c r="J197" i="33"/>
  <c r="K197" i="33"/>
  <c r="L197" i="33"/>
  <c r="M197" i="33"/>
  <c r="H198" i="33"/>
  <c r="J198" i="33"/>
  <c r="K198" i="33"/>
  <c r="L198" i="33"/>
  <c r="M198" i="33"/>
  <c r="H199" i="33"/>
  <c r="J199" i="33"/>
  <c r="K199" i="33"/>
  <c r="L199" i="33"/>
  <c r="M199" i="33"/>
  <c r="H200" i="33"/>
  <c r="J200" i="33"/>
  <c r="K200" i="33"/>
  <c r="L200" i="33"/>
  <c r="M200" i="33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T145" i="2"/>
  <c r="U148" i="2" s="1"/>
  <c r="T146" i="2"/>
  <c r="U149" i="2" s="1"/>
  <c r="H149" i="33" s="1"/>
  <c r="F149" i="33" s="1"/>
  <c r="M146" i="2"/>
  <c r="O146" i="2" s="1"/>
  <c r="M145" i="2"/>
  <c r="O145" i="2" s="1"/>
  <c r="N146" i="2"/>
  <c r="N145" i="2"/>
  <c r="H151" i="33" l="1"/>
  <c r="F151" i="33" s="1"/>
  <c r="H151" i="36"/>
  <c r="F152" i="36"/>
  <c r="D150" i="17"/>
  <c r="H150" i="37" s="1"/>
  <c r="D147" i="17"/>
  <c r="D151" i="17"/>
  <c r="H151" i="37" s="1"/>
  <c r="P145" i="2"/>
  <c r="G147" i="33"/>
  <c r="U150" i="2"/>
  <c r="F152" i="33"/>
  <c r="P147" i="2"/>
  <c r="P148" i="2"/>
  <c r="D149" i="17"/>
  <c r="H149" i="37" s="1"/>
  <c r="I153" i="37" s="1"/>
  <c r="O153" i="37" s="1"/>
  <c r="P153" i="37" s="1"/>
  <c r="G146" i="33"/>
  <c r="G145" i="33"/>
  <c r="P146" i="2"/>
  <c r="G148" i="33"/>
  <c r="D148" i="17"/>
  <c r="N172" i="33"/>
  <c r="N162" i="33"/>
  <c r="N184" i="33"/>
  <c r="N176" i="33"/>
  <c r="N152" i="33"/>
  <c r="N164" i="33"/>
  <c r="N196" i="33"/>
  <c r="N168" i="33"/>
  <c r="N199" i="33"/>
  <c r="N182" i="33"/>
  <c r="N177" i="33"/>
  <c r="N188" i="33"/>
  <c r="N192" i="33"/>
  <c r="N191" i="33"/>
  <c r="N180" i="33"/>
  <c r="N150" i="33"/>
  <c r="N194" i="33"/>
  <c r="N200" i="33"/>
  <c r="N156" i="33"/>
  <c r="N160" i="33"/>
  <c r="N159" i="33"/>
  <c r="N157" i="33"/>
  <c r="N186" i="33"/>
  <c r="N154" i="33"/>
  <c r="N151" i="33"/>
  <c r="N198" i="33"/>
  <c r="N195" i="33"/>
  <c r="N166" i="33"/>
  <c r="N163" i="33"/>
  <c r="N149" i="33"/>
  <c r="N193" i="33"/>
  <c r="N181" i="33"/>
  <c r="N178" i="33"/>
  <c r="N175" i="33"/>
  <c r="N161" i="33"/>
  <c r="N189" i="33"/>
  <c r="N174" i="33"/>
  <c r="N169" i="33"/>
  <c r="N190" i="33"/>
  <c r="N187" i="33"/>
  <c r="N173" i="33"/>
  <c r="N158" i="33"/>
  <c r="N155" i="33"/>
  <c r="N185" i="33"/>
  <c r="N179" i="33"/>
  <c r="N170" i="33"/>
  <c r="N167" i="33"/>
  <c r="N153" i="33"/>
  <c r="N197" i="33"/>
  <c r="N165" i="33"/>
  <c r="N183" i="33"/>
  <c r="N171" i="33"/>
  <c r="I4" i="37" l="1"/>
  <c r="O4" i="37" s="1"/>
  <c r="P4" i="37" s="1"/>
  <c r="F149" i="37"/>
  <c r="I11" i="37"/>
  <c r="O11" i="37" s="1"/>
  <c r="P11" i="37" s="1"/>
  <c r="I7" i="37"/>
  <c r="O7" i="37" s="1"/>
  <c r="P7" i="37" s="1"/>
  <c r="I24" i="37"/>
  <c r="O24" i="37" s="1"/>
  <c r="P24" i="37" s="1"/>
  <c r="I56" i="37"/>
  <c r="O56" i="37" s="1"/>
  <c r="P56" i="37" s="1"/>
  <c r="I36" i="37"/>
  <c r="O36" i="37" s="1"/>
  <c r="P36" i="37" s="1"/>
  <c r="I15" i="37"/>
  <c r="O15" i="37" s="1"/>
  <c r="P15" i="37" s="1"/>
  <c r="I127" i="37"/>
  <c r="O127" i="37" s="1"/>
  <c r="P127" i="37" s="1"/>
  <c r="I60" i="37"/>
  <c r="O60" i="37" s="1"/>
  <c r="P60" i="37" s="1"/>
  <c r="Q101" i="37"/>
  <c r="I39" i="37"/>
  <c r="O39" i="37" s="1"/>
  <c r="P39" i="37" s="1"/>
  <c r="I144" i="37"/>
  <c r="O144" i="37" s="1"/>
  <c r="P144" i="37" s="1"/>
  <c r="I126" i="37"/>
  <c r="O126" i="37" s="1"/>
  <c r="P126" i="37" s="1"/>
  <c r="I102" i="37"/>
  <c r="O102" i="37" s="1"/>
  <c r="P102" i="37" s="1"/>
  <c r="I86" i="37"/>
  <c r="O86" i="37" s="1"/>
  <c r="P86" i="37" s="1"/>
  <c r="I70" i="37"/>
  <c r="O70" i="37" s="1"/>
  <c r="P70" i="37" s="1"/>
  <c r="I116" i="37"/>
  <c r="O116" i="37" s="1"/>
  <c r="P116" i="37" s="1"/>
  <c r="I97" i="37"/>
  <c r="O97" i="37" s="1"/>
  <c r="P97" i="37" s="1"/>
  <c r="I81" i="37"/>
  <c r="O81" i="37" s="1"/>
  <c r="P81" i="37" s="1"/>
  <c r="I65" i="37"/>
  <c r="O65" i="37" s="1"/>
  <c r="P65" i="37" s="1"/>
  <c r="I50" i="37"/>
  <c r="O50" i="37" s="1"/>
  <c r="P50" i="37" s="1"/>
  <c r="I145" i="37"/>
  <c r="O145" i="37" s="1"/>
  <c r="P145" i="37" s="1"/>
  <c r="I111" i="37"/>
  <c r="O111" i="37" s="1"/>
  <c r="P111" i="37" s="1"/>
  <c r="I95" i="37"/>
  <c r="O95" i="37" s="1"/>
  <c r="P95" i="37" s="1"/>
  <c r="I79" i="37"/>
  <c r="O79" i="37" s="1"/>
  <c r="P79" i="37" s="1"/>
  <c r="I63" i="37"/>
  <c r="O63" i="37" s="1"/>
  <c r="P63" i="37" s="1"/>
  <c r="Q97" i="37"/>
  <c r="I129" i="37"/>
  <c r="O129" i="37" s="1"/>
  <c r="P129" i="37" s="1"/>
  <c r="Q135" i="37"/>
  <c r="I143" i="37"/>
  <c r="O143" i="37" s="1"/>
  <c r="P143" i="37" s="1"/>
  <c r="I12" i="37"/>
  <c r="O12" i="37" s="1"/>
  <c r="P12" i="37" s="1"/>
  <c r="I72" i="37"/>
  <c r="O72" i="37" s="1"/>
  <c r="P72" i="37" s="1"/>
  <c r="I2" i="37"/>
  <c r="O2" i="37" s="1"/>
  <c r="I14" i="37"/>
  <c r="O14" i="37" s="1"/>
  <c r="P14" i="37" s="1"/>
  <c r="I17" i="37"/>
  <c r="O17" i="37" s="1"/>
  <c r="P17" i="37" s="1"/>
  <c r="Q63" i="37"/>
  <c r="I28" i="37"/>
  <c r="O28" i="37" s="1"/>
  <c r="P28" i="37" s="1"/>
  <c r="Q93" i="37"/>
  <c r="I41" i="37"/>
  <c r="O41" i="37" s="1"/>
  <c r="P41" i="37" s="1"/>
  <c r="I117" i="37"/>
  <c r="O117" i="37" s="1"/>
  <c r="P117" i="37" s="1"/>
  <c r="I44" i="37"/>
  <c r="O44" i="37" s="1"/>
  <c r="P44" i="37" s="1"/>
  <c r="I142" i="37"/>
  <c r="O142" i="37" s="1"/>
  <c r="P142" i="37" s="1"/>
  <c r="I122" i="37"/>
  <c r="O122" i="37" s="1"/>
  <c r="P122" i="37" s="1"/>
  <c r="I100" i="37"/>
  <c r="O100" i="37" s="1"/>
  <c r="P100" i="37" s="1"/>
  <c r="I84" i="37"/>
  <c r="O84" i="37" s="1"/>
  <c r="P84" i="37" s="1"/>
  <c r="I68" i="37"/>
  <c r="O68" i="37" s="1"/>
  <c r="P68" i="37" s="1"/>
  <c r="I130" i="37"/>
  <c r="O130" i="37" s="1"/>
  <c r="P130" i="37" s="1"/>
  <c r="I147" i="37"/>
  <c r="O147" i="37" s="1"/>
  <c r="P147" i="37" s="1"/>
  <c r="I10" i="37"/>
  <c r="O10" i="37" s="1"/>
  <c r="P10" i="37" s="1"/>
  <c r="I26" i="37"/>
  <c r="O26" i="37" s="1"/>
  <c r="P26" i="37" s="1"/>
  <c r="I30" i="37"/>
  <c r="O30" i="37" s="1"/>
  <c r="P30" i="37" s="1"/>
  <c r="I113" i="37"/>
  <c r="O113" i="37" s="1"/>
  <c r="P113" i="37" s="1"/>
  <c r="I47" i="37"/>
  <c r="O47" i="37" s="1"/>
  <c r="P47" i="37" s="1"/>
  <c r="I37" i="37"/>
  <c r="O37" i="37" s="1"/>
  <c r="P37" i="37" s="1"/>
  <c r="I25" i="37"/>
  <c r="O25" i="37" s="1"/>
  <c r="P25" i="37" s="1"/>
  <c r="I16" i="37"/>
  <c r="O16" i="37" s="1"/>
  <c r="P16" i="37" s="1"/>
  <c r="I125" i="37"/>
  <c r="O125" i="37" s="1"/>
  <c r="P125" i="37" s="1"/>
  <c r="I140" i="37"/>
  <c r="O140" i="37" s="1"/>
  <c r="P140" i="37" s="1"/>
  <c r="I118" i="37"/>
  <c r="O118" i="37" s="1"/>
  <c r="P118" i="37" s="1"/>
  <c r="I98" i="37"/>
  <c r="O98" i="37" s="1"/>
  <c r="P98" i="37" s="1"/>
  <c r="I82" i="37"/>
  <c r="O82" i="37" s="1"/>
  <c r="P82" i="37" s="1"/>
  <c r="I66" i="37"/>
  <c r="O66" i="37" s="1"/>
  <c r="P66" i="37" s="1"/>
  <c r="I109" i="37"/>
  <c r="O109" i="37" s="1"/>
  <c r="P109" i="37" s="1"/>
  <c r="I93" i="37"/>
  <c r="O93" i="37" s="1"/>
  <c r="P93" i="37" s="1"/>
  <c r="I77" i="37"/>
  <c r="O77" i="37" s="1"/>
  <c r="P77" i="37" s="1"/>
  <c r="I61" i="37"/>
  <c r="O61" i="37" s="1"/>
  <c r="P61" i="37" s="1"/>
  <c r="I114" i="37"/>
  <c r="O114" i="37" s="1"/>
  <c r="P114" i="37" s="1"/>
  <c r="I131" i="37"/>
  <c r="O131" i="37" s="1"/>
  <c r="P131" i="37" s="1"/>
  <c r="I149" i="37"/>
  <c r="O149" i="37" s="1"/>
  <c r="P149" i="37" s="1"/>
  <c r="I55" i="37"/>
  <c r="O55" i="37" s="1"/>
  <c r="P55" i="37" s="1"/>
  <c r="I54" i="37"/>
  <c r="O54" i="37" s="1"/>
  <c r="P54" i="37" s="1"/>
  <c r="I120" i="37"/>
  <c r="O120" i="37" s="1"/>
  <c r="P120" i="37" s="1"/>
  <c r="I22" i="37"/>
  <c r="O22" i="37" s="1"/>
  <c r="P22" i="37" s="1"/>
  <c r="Q109" i="37"/>
  <c r="I52" i="37"/>
  <c r="O52" i="37" s="1"/>
  <c r="P52" i="37" s="1"/>
  <c r="I42" i="37"/>
  <c r="O42" i="37" s="1"/>
  <c r="P42" i="37" s="1"/>
  <c r="I32" i="37"/>
  <c r="O32" i="37" s="1"/>
  <c r="P32" i="37" s="1"/>
  <c r="I19" i="37"/>
  <c r="O19" i="37" s="1"/>
  <c r="P19" i="37" s="1"/>
  <c r="I46" i="37"/>
  <c r="O46" i="37" s="1"/>
  <c r="P46" i="37" s="1"/>
  <c r="Q83" i="37"/>
  <c r="I138" i="37"/>
  <c r="O138" i="37" s="1"/>
  <c r="P138" i="37" s="1"/>
  <c r="I112" i="37"/>
  <c r="O112" i="37" s="1"/>
  <c r="P112" i="37" s="1"/>
  <c r="I96" i="37"/>
  <c r="O96" i="37" s="1"/>
  <c r="P96" i="37" s="1"/>
  <c r="I80" i="37"/>
  <c r="O80" i="37" s="1"/>
  <c r="P80" i="37" s="1"/>
  <c r="I64" i="37"/>
  <c r="O64" i="37" s="1"/>
  <c r="P64" i="37" s="1"/>
  <c r="I107" i="37"/>
  <c r="O107" i="37" s="1"/>
  <c r="P107" i="37" s="1"/>
  <c r="I91" i="37"/>
  <c r="O91" i="37" s="1"/>
  <c r="P91" i="37" s="1"/>
  <c r="I75" i="37"/>
  <c r="O75" i="37" s="1"/>
  <c r="P75" i="37" s="1"/>
  <c r="I59" i="37"/>
  <c r="O59" i="37" s="1"/>
  <c r="P59" i="37" s="1"/>
  <c r="I115" i="37"/>
  <c r="O115" i="37" s="1"/>
  <c r="P115" i="37" s="1"/>
  <c r="I133" i="37"/>
  <c r="O133" i="37" s="1"/>
  <c r="P133" i="37" s="1"/>
  <c r="I119" i="37"/>
  <c r="O119" i="37" s="1"/>
  <c r="P119" i="37" s="1"/>
  <c r="I104" i="37"/>
  <c r="O104" i="37" s="1"/>
  <c r="P104" i="37" s="1"/>
  <c r="I45" i="37"/>
  <c r="O45" i="37" s="1"/>
  <c r="P45" i="37" s="1"/>
  <c r="I8" i="37"/>
  <c r="O8" i="37" s="1"/>
  <c r="P8" i="37" s="1"/>
  <c r="I5" i="37"/>
  <c r="O5" i="37" s="1"/>
  <c r="P5" i="37" s="1"/>
  <c r="I35" i="37"/>
  <c r="O35" i="37" s="1"/>
  <c r="P35" i="37" s="1"/>
  <c r="I141" i="37"/>
  <c r="O141" i="37" s="1"/>
  <c r="P141" i="37" s="1"/>
  <c r="Q75" i="37"/>
  <c r="I53" i="37"/>
  <c r="O53" i="37" s="1"/>
  <c r="P53" i="37" s="1"/>
  <c r="I33" i="37"/>
  <c r="O33" i="37" s="1"/>
  <c r="P33" i="37" s="1"/>
  <c r="I121" i="37"/>
  <c r="O121" i="37" s="1"/>
  <c r="P121" i="37" s="1"/>
  <c r="I136" i="37"/>
  <c r="O136" i="37" s="1"/>
  <c r="P136" i="37" s="1"/>
  <c r="I110" i="37"/>
  <c r="O110" i="37" s="1"/>
  <c r="P110" i="37" s="1"/>
  <c r="I94" i="37"/>
  <c r="O94" i="37" s="1"/>
  <c r="P94" i="37" s="1"/>
  <c r="I78" i="37"/>
  <c r="O78" i="37" s="1"/>
  <c r="P78" i="37" s="1"/>
  <c r="I62" i="37"/>
  <c r="O62" i="37" s="1"/>
  <c r="P62" i="37" s="1"/>
  <c r="I105" i="37"/>
  <c r="O105" i="37" s="1"/>
  <c r="P105" i="37" s="1"/>
  <c r="I89" i="37"/>
  <c r="O89" i="37" s="1"/>
  <c r="P89" i="37" s="1"/>
  <c r="I73" i="37"/>
  <c r="O73" i="37" s="1"/>
  <c r="P73" i="37" s="1"/>
  <c r="I20" i="37"/>
  <c r="O20" i="37" s="1"/>
  <c r="P20" i="37" s="1"/>
  <c r="I123" i="37"/>
  <c r="O123" i="37" s="1"/>
  <c r="P123" i="37" s="1"/>
  <c r="I135" i="37"/>
  <c r="O135" i="37" s="1"/>
  <c r="P135" i="37" s="1"/>
  <c r="I92" i="37"/>
  <c r="O92" i="37" s="1"/>
  <c r="P92" i="37" s="1"/>
  <c r="I103" i="37"/>
  <c r="O103" i="37" s="1"/>
  <c r="P103" i="37" s="1"/>
  <c r="I71" i="37"/>
  <c r="O71" i="37" s="1"/>
  <c r="P71" i="37" s="1"/>
  <c r="I139" i="37"/>
  <c r="O139" i="37" s="1"/>
  <c r="P139" i="37" s="1"/>
  <c r="I6" i="37"/>
  <c r="O6" i="37" s="1"/>
  <c r="P6" i="37" s="1"/>
  <c r="I88" i="37"/>
  <c r="O88" i="37" s="1"/>
  <c r="P88" i="37" s="1"/>
  <c r="I67" i="37"/>
  <c r="O67" i="37" s="1"/>
  <c r="P67" i="37" s="1"/>
  <c r="I9" i="37"/>
  <c r="O9" i="37" s="1"/>
  <c r="P9" i="37" s="1"/>
  <c r="Q55" i="37"/>
  <c r="I40" i="37"/>
  <c r="O40" i="37" s="1"/>
  <c r="P40" i="37" s="1"/>
  <c r="I18" i="37"/>
  <c r="O18" i="37" s="1"/>
  <c r="P18" i="37" s="1"/>
  <c r="I58" i="37"/>
  <c r="O58" i="37" s="1"/>
  <c r="P58" i="37" s="1"/>
  <c r="I43" i="37"/>
  <c r="O43" i="37" s="1"/>
  <c r="P43" i="37" s="1"/>
  <c r="I38" i="37"/>
  <c r="O38" i="37" s="1"/>
  <c r="P38" i="37" s="1"/>
  <c r="I13" i="37"/>
  <c r="O13" i="37" s="1"/>
  <c r="P13" i="37" s="1"/>
  <c r="I134" i="37"/>
  <c r="O134" i="37" s="1"/>
  <c r="P134" i="37" s="1"/>
  <c r="I108" i="37"/>
  <c r="O108" i="37" s="1"/>
  <c r="P108" i="37" s="1"/>
  <c r="I76" i="37"/>
  <c r="O76" i="37" s="1"/>
  <c r="P76" i="37" s="1"/>
  <c r="I128" i="37"/>
  <c r="O128" i="37" s="1"/>
  <c r="P128" i="37" s="1"/>
  <c r="I87" i="37"/>
  <c r="O87" i="37" s="1"/>
  <c r="P87" i="37" s="1"/>
  <c r="I23" i="37"/>
  <c r="O23" i="37" s="1"/>
  <c r="P23" i="37" s="1"/>
  <c r="I137" i="37"/>
  <c r="O137" i="37" s="1"/>
  <c r="P137" i="37" s="1"/>
  <c r="I31" i="37"/>
  <c r="O31" i="37" s="1"/>
  <c r="P31" i="37" s="1"/>
  <c r="I146" i="37"/>
  <c r="O146" i="37" s="1"/>
  <c r="P146" i="37" s="1"/>
  <c r="I99" i="37"/>
  <c r="O99" i="37" s="1"/>
  <c r="P99" i="37" s="1"/>
  <c r="I27" i="37"/>
  <c r="O27" i="37" s="1"/>
  <c r="P27" i="37" s="1"/>
  <c r="I3" i="37"/>
  <c r="O3" i="37" s="1"/>
  <c r="P3" i="37" s="1"/>
  <c r="I21" i="37"/>
  <c r="O21" i="37" s="1"/>
  <c r="P21" i="37" s="1"/>
  <c r="I57" i="37"/>
  <c r="O57" i="37" s="1"/>
  <c r="P57" i="37" s="1"/>
  <c r="Q116" i="37"/>
  <c r="I48" i="37"/>
  <c r="O48" i="37" s="1"/>
  <c r="P48" i="37" s="1"/>
  <c r="I49" i="37"/>
  <c r="O49" i="37" s="1"/>
  <c r="P49" i="37" s="1"/>
  <c r="I29" i="37"/>
  <c r="O29" i="37" s="1"/>
  <c r="P29" i="37" s="1"/>
  <c r="I148" i="37"/>
  <c r="O148" i="37" s="1"/>
  <c r="P148" i="37" s="1"/>
  <c r="I132" i="37"/>
  <c r="O132" i="37" s="1"/>
  <c r="P132" i="37" s="1"/>
  <c r="I106" i="37"/>
  <c r="O106" i="37" s="1"/>
  <c r="P106" i="37" s="1"/>
  <c r="I90" i="37"/>
  <c r="O90" i="37" s="1"/>
  <c r="P90" i="37" s="1"/>
  <c r="I74" i="37"/>
  <c r="O74" i="37" s="1"/>
  <c r="P74" i="37" s="1"/>
  <c r="I124" i="37"/>
  <c r="O124" i="37" s="1"/>
  <c r="P124" i="37" s="1"/>
  <c r="I101" i="37"/>
  <c r="O101" i="37" s="1"/>
  <c r="P101" i="37" s="1"/>
  <c r="I85" i="37"/>
  <c r="O85" i="37" s="1"/>
  <c r="P85" i="37" s="1"/>
  <c r="I69" i="37"/>
  <c r="O69" i="37" s="1"/>
  <c r="P69" i="37" s="1"/>
  <c r="I34" i="37"/>
  <c r="O34" i="37" s="1"/>
  <c r="P34" i="37" s="1"/>
  <c r="I51" i="37"/>
  <c r="O51" i="37" s="1"/>
  <c r="P51" i="37" s="1"/>
  <c r="I83" i="37"/>
  <c r="O83" i="37" s="1"/>
  <c r="P83" i="37" s="1"/>
  <c r="Q38" i="37"/>
  <c r="Q204" i="37"/>
  <c r="Q200" i="37"/>
  <c r="Q17" i="37"/>
  <c r="Q30" i="37"/>
  <c r="Q102" i="37"/>
  <c r="Q163" i="37"/>
  <c r="Q169" i="37"/>
  <c r="Q134" i="37"/>
  <c r="Q199" i="37"/>
  <c r="Q3" i="37"/>
  <c r="Q33" i="37"/>
  <c r="Q26" i="37"/>
  <c r="Q194" i="37"/>
  <c r="Q142" i="37"/>
  <c r="Q69" i="37"/>
  <c r="Q72" i="37"/>
  <c r="Q45" i="37"/>
  <c r="Q28" i="37"/>
  <c r="Q164" i="37"/>
  <c r="Q160" i="37"/>
  <c r="Q10" i="37"/>
  <c r="Q123" i="37"/>
  <c r="Q64" i="37"/>
  <c r="Q96" i="37"/>
  <c r="Q14" i="37"/>
  <c r="Q128" i="37"/>
  <c r="Q170" i="37"/>
  <c r="Q151" i="37"/>
  <c r="Q133" i="37"/>
  <c r="Q112" i="37"/>
  <c r="Q79" i="37"/>
  <c r="Q173" i="37"/>
  <c r="Q210" i="37"/>
  <c r="Q29" i="37"/>
  <c r="Q74" i="37"/>
  <c r="Q11" i="37"/>
  <c r="Q78" i="37"/>
  <c r="Q155" i="37"/>
  <c r="Q161" i="37"/>
  <c r="Q6" i="37"/>
  <c r="Q131" i="37"/>
  <c r="Q19" i="37"/>
  <c r="Q105" i="37"/>
  <c r="Q183" i="37"/>
  <c r="Q203" i="37"/>
  <c r="Q209" i="37"/>
  <c r="Q48" i="37"/>
  <c r="Q44" i="37"/>
  <c r="Q124" i="37"/>
  <c r="Q139" i="37"/>
  <c r="Q181" i="37"/>
  <c r="Q136" i="37"/>
  <c r="Q61" i="37"/>
  <c r="Q37" i="37"/>
  <c r="Q208" i="37"/>
  <c r="Q15" i="37"/>
  <c r="Q21" i="37"/>
  <c r="Q73" i="37"/>
  <c r="Q182" i="37"/>
  <c r="Q147" i="37"/>
  <c r="Q166" i="37"/>
  <c r="Q35" i="37"/>
  <c r="Q125" i="37"/>
  <c r="Q202" i="37"/>
  <c r="Q9" i="37"/>
  <c r="Q67" i="37"/>
  <c r="Q117" i="37"/>
  <c r="Q205" i="37"/>
  <c r="Q43" i="37"/>
  <c r="Q146" i="37"/>
  <c r="Q59" i="37"/>
  <c r="Q137" i="37"/>
  <c r="Q107" i="37"/>
  <c r="Q175" i="37"/>
  <c r="Q195" i="37"/>
  <c r="Q201" i="37"/>
  <c r="Q127" i="37"/>
  <c r="Q113" i="37"/>
  <c r="Q36" i="37"/>
  <c r="Q165" i="37"/>
  <c r="Q76" i="37"/>
  <c r="Q172" i="37"/>
  <c r="Q80" i="37"/>
  <c r="Q88" i="37"/>
  <c r="Q149" i="37"/>
  <c r="Q171" i="37"/>
  <c r="Q177" i="37"/>
  <c r="Q85" i="37"/>
  <c r="Q23" i="37"/>
  <c r="Q68" i="37"/>
  <c r="Q95" i="37"/>
  <c r="Q115" i="37"/>
  <c r="Q145" i="37"/>
  <c r="Q158" i="37"/>
  <c r="Q4" i="37"/>
  <c r="Q34" i="37"/>
  <c r="Q143" i="37"/>
  <c r="Q71" i="37"/>
  <c r="Q20" i="37"/>
  <c r="Q186" i="37"/>
  <c r="Q206" i="37"/>
  <c r="Q31" i="37"/>
  <c r="Q56" i="37"/>
  <c r="Q98" i="37"/>
  <c r="Q100" i="37"/>
  <c r="Q156" i="37"/>
  <c r="Q148" i="37"/>
  <c r="Q8" i="37"/>
  <c r="Q132" i="37"/>
  <c r="Q162" i="37"/>
  <c r="Q168" i="37"/>
  <c r="Q190" i="37"/>
  <c r="Q185" i="37"/>
  <c r="Q13" i="37"/>
  <c r="Q52" i="37"/>
  <c r="Q84" i="37"/>
  <c r="Q114" i="37"/>
  <c r="Q157" i="37"/>
  <c r="Q77" i="37"/>
  <c r="Q51" i="37"/>
  <c r="Q121" i="37"/>
  <c r="Q5" i="37"/>
  <c r="Q32" i="37"/>
  <c r="Q81" i="37"/>
  <c r="Q180" i="37"/>
  <c r="Q176" i="37"/>
  <c r="Q47" i="37"/>
  <c r="Q53" i="37"/>
  <c r="Q110" i="37"/>
  <c r="Q126" i="37"/>
  <c r="Q104" i="37"/>
  <c r="Q178" i="37"/>
  <c r="Q198" i="37"/>
  <c r="Q18" i="37"/>
  <c r="Q41" i="37"/>
  <c r="Q27" i="37"/>
  <c r="Q120" i="37"/>
  <c r="Q2" i="37"/>
  <c r="Q207" i="37"/>
  <c r="Q118" i="37"/>
  <c r="Q70" i="37"/>
  <c r="Q16" i="37"/>
  <c r="Q140" i="37"/>
  <c r="Q154" i="37"/>
  <c r="Q174" i="37"/>
  <c r="Q40" i="37"/>
  <c r="Q196" i="37"/>
  <c r="Q192" i="37"/>
  <c r="Q111" i="37"/>
  <c r="Q58" i="37"/>
  <c r="Q42" i="37"/>
  <c r="Q150" i="37"/>
  <c r="Q60" i="37"/>
  <c r="Q152" i="37"/>
  <c r="Q86" i="37"/>
  <c r="Q62" i="37"/>
  <c r="Q25" i="37"/>
  <c r="Q22" i="37"/>
  <c r="Q197" i="37"/>
  <c r="Q12" i="37"/>
  <c r="Q65" i="37"/>
  <c r="Q92" i="37"/>
  <c r="Q106" i="37"/>
  <c r="Q99" i="37"/>
  <c r="Q167" i="37"/>
  <c r="Q187" i="37"/>
  <c r="Q193" i="37"/>
  <c r="Q89" i="37"/>
  <c r="Q179" i="37"/>
  <c r="Q66" i="37"/>
  <c r="Q129" i="37"/>
  <c r="Q119" i="37"/>
  <c r="Q24" i="37"/>
  <c r="Q82" i="37"/>
  <c r="Q7" i="37"/>
  <c r="Q122" i="37"/>
  <c r="Q108" i="37"/>
  <c r="Q130" i="37"/>
  <c r="Q57" i="37"/>
  <c r="Q188" i="37"/>
  <c r="Q184" i="37"/>
  <c r="Q87" i="37"/>
  <c r="Q212" i="37"/>
  <c r="Q191" i="37"/>
  <c r="Q211" i="37"/>
  <c r="Q153" i="37"/>
  <c r="Q54" i="37"/>
  <c r="Q141" i="37"/>
  <c r="Q39" i="37"/>
  <c r="Q159" i="37"/>
  <c r="Q189" i="37"/>
  <c r="Q138" i="37"/>
  <c r="Q103" i="37"/>
  <c r="Q49" i="37"/>
  <c r="Q90" i="37"/>
  <c r="Q91" i="37"/>
  <c r="Q50" i="37"/>
  <c r="Q94" i="37"/>
  <c r="Q144" i="37"/>
  <c r="Q46" i="37"/>
  <c r="I152" i="37"/>
  <c r="O152" i="37" s="1"/>
  <c r="P152" i="37" s="1"/>
  <c r="F151" i="37"/>
  <c r="I151" i="37"/>
  <c r="O151" i="37" s="1"/>
  <c r="P151" i="37" s="1"/>
  <c r="F150" i="37"/>
  <c r="I150" i="37"/>
  <c r="O150" i="37" s="1"/>
  <c r="P150" i="37" s="1"/>
  <c r="H150" i="33"/>
  <c r="F150" i="33" s="1"/>
  <c r="H150" i="36"/>
  <c r="I151" i="36"/>
  <c r="O151" i="36" s="1"/>
  <c r="P151" i="36" s="1"/>
  <c r="F151" i="36"/>
  <c r="T144" i="2"/>
  <c r="U147" i="2" s="1"/>
  <c r="M144" i="2"/>
  <c r="O144" i="2" s="1"/>
  <c r="N144" i="2"/>
  <c r="T2" i="37" l="1"/>
  <c r="S2" i="37"/>
  <c r="P2" i="37"/>
  <c r="S3" i="37" s="1"/>
  <c r="V2" i="37"/>
  <c r="U2" i="37" s="1"/>
  <c r="I5" i="36"/>
  <c r="O5" i="36" s="1"/>
  <c r="P5" i="36" s="1"/>
  <c r="F150" i="36"/>
  <c r="V2" i="36" s="1"/>
  <c r="I14" i="36"/>
  <c r="O14" i="36" s="1"/>
  <c r="P14" i="36" s="1"/>
  <c r="Q240" i="36"/>
  <c r="Q213" i="36"/>
  <c r="I18" i="36"/>
  <c r="O18" i="36" s="1"/>
  <c r="P18" i="36" s="1"/>
  <c r="Q245" i="36"/>
  <c r="I35" i="36"/>
  <c r="O35" i="36" s="1"/>
  <c r="P35" i="36" s="1"/>
  <c r="Q266" i="36"/>
  <c r="I90" i="36"/>
  <c r="O90" i="36" s="1"/>
  <c r="P90" i="36" s="1"/>
  <c r="I42" i="36"/>
  <c r="O42" i="36" s="1"/>
  <c r="P42" i="36" s="1"/>
  <c r="I145" i="36"/>
  <c r="O145" i="36" s="1"/>
  <c r="P145" i="36" s="1"/>
  <c r="I67" i="36"/>
  <c r="O67" i="36" s="1"/>
  <c r="P67" i="36" s="1"/>
  <c r="I89" i="36"/>
  <c r="O89" i="36" s="1"/>
  <c r="P89" i="36" s="1"/>
  <c r="I13" i="36"/>
  <c r="O13" i="36" s="1"/>
  <c r="P13" i="36" s="1"/>
  <c r="I36" i="36"/>
  <c r="O36" i="36" s="1"/>
  <c r="P36" i="36" s="1"/>
  <c r="I52" i="36"/>
  <c r="O52" i="36" s="1"/>
  <c r="P52" i="36" s="1"/>
  <c r="I64" i="36"/>
  <c r="O64" i="36" s="1"/>
  <c r="P64" i="36" s="1"/>
  <c r="I106" i="36"/>
  <c r="O106" i="36" s="1"/>
  <c r="P106" i="36" s="1"/>
  <c r="I104" i="36"/>
  <c r="O104" i="36" s="1"/>
  <c r="P104" i="36" s="1"/>
  <c r="I131" i="36"/>
  <c r="O131" i="36" s="1"/>
  <c r="P131" i="36" s="1"/>
  <c r="I124" i="36"/>
  <c r="O124" i="36" s="1"/>
  <c r="P124" i="36" s="1"/>
  <c r="I103" i="36"/>
  <c r="O103" i="36" s="1"/>
  <c r="P103" i="36" s="1"/>
  <c r="I139" i="36"/>
  <c r="O139" i="36" s="1"/>
  <c r="P139" i="36" s="1"/>
  <c r="I132" i="36"/>
  <c r="O132" i="36" s="1"/>
  <c r="P132" i="36" s="1"/>
  <c r="I58" i="36"/>
  <c r="O58" i="36" s="1"/>
  <c r="P58" i="36" s="1"/>
  <c r="I119" i="36"/>
  <c r="O119" i="36" s="1"/>
  <c r="P119" i="36" s="1"/>
  <c r="I23" i="36"/>
  <c r="O23" i="36" s="1"/>
  <c r="P23" i="36" s="1"/>
  <c r="Q220" i="36"/>
  <c r="Q216" i="36"/>
  <c r="I27" i="36"/>
  <c r="O27" i="36" s="1"/>
  <c r="P27" i="36" s="1"/>
  <c r="I47" i="36"/>
  <c r="O47" i="36" s="1"/>
  <c r="P47" i="36" s="1"/>
  <c r="Q223" i="36"/>
  <c r="Q250" i="36"/>
  <c r="I135" i="36"/>
  <c r="O135" i="36" s="1"/>
  <c r="P135" i="36" s="1"/>
  <c r="I54" i="36"/>
  <c r="O54" i="36" s="1"/>
  <c r="P54" i="36" s="1"/>
  <c r="I56" i="36"/>
  <c r="O56" i="36" s="1"/>
  <c r="P56" i="36" s="1"/>
  <c r="I11" i="36"/>
  <c r="O11" i="36" s="1"/>
  <c r="P11" i="36" s="1"/>
  <c r="I113" i="36"/>
  <c r="O113" i="36" s="1"/>
  <c r="P113" i="36" s="1"/>
  <c r="I33" i="36"/>
  <c r="O33" i="36" s="1"/>
  <c r="P33" i="36" s="1"/>
  <c r="I70" i="36"/>
  <c r="O70" i="36" s="1"/>
  <c r="P70" i="36" s="1"/>
  <c r="I111" i="36"/>
  <c r="O111" i="36" s="1"/>
  <c r="P111" i="36" s="1"/>
  <c r="I127" i="36"/>
  <c r="O127" i="36" s="1"/>
  <c r="P127" i="36" s="1"/>
  <c r="I141" i="36"/>
  <c r="O141" i="36" s="1"/>
  <c r="P141" i="36" s="1"/>
  <c r="I80" i="36"/>
  <c r="O80" i="36" s="1"/>
  <c r="P80" i="36" s="1"/>
  <c r="I114" i="36"/>
  <c r="O114" i="36" s="1"/>
  <c r="P114" i="36" s="1"/>
  <c r="I122" i="36"/>
  <c r="O122" i="36" s="1"/>
  <c r="P122" i="36" s="1"/>
  <c r="I140" i="36"/>
  <c r="O140" i="36" s="1"/>
  <c r="P140" i="36" s="1"/>
  <c r="I138" i="36"/>
  <c r="O138" i="36" s="1"/>
  <c r="P138" i="36" s="1"/>
  <c r="I148" i="36"/>
  <c r="O148" i="36" s="1"/>
  <c r="P148" i="36" s="1"/>
  <c r="I50" i="36"/>
  <c r="O50" i="36" s="1"/>
  <c r="P50" i="36" s="1"/>
  <c r="I105" i="36"/>
  <c r="O105" i="36" s="1"/>
  <c r="P105" i="36" s="1"/>
  <c r="I8" i="36"/>
  <c r="O8" i="36" s="1"/>
  <c r="P8" i="36" s="1"/>
  <c r="I21" i="36"/>
  <c r="O21" i="36" s="1"/>
  <c r="P21" i="36" s="1"/>
  <c r="I39" i="36"/>
  <c r="O39" i="36" s="1"/>
  <c r="P39" i="36" s="1"/>
  <c r="Q272" i="36"/>
  <c r="Q219" i="36"/>
  <c r="Q239" i="36"/>
  <c r="Q242" i="36"/>
  <c r="Q235" i="36"/>
  <c r="I129" i="36"/>
  <c r="O129" i="36" s="1"/>
  <c r="P129" i="36" s="1"/>
  <c r="I97" i="36"/>
  <c r="O97" i="36" s="1"/>
  <c r="P97" i="36" s="1"/>
  <c r="I34" i="36"/>
  <c r="O34" i="36" s="1"/>
  <c r="P34" i="36" s="1"/>
  <c r="I49" i="36"/>
  <c r="O49" i="36" s="1"/>
  <c r="P49" i="36" s="1"/>
  <c r="I95" i="36"/>
  <c r="O95" i="36" s="1"/>
  <c r="P95" i="36" s="1"/>
  <c r="I24" i="36"/>
  <c r="O24" i="36" s="1"/>
  <c r="P24" i="36" s="1"/>
  <c r="I40" i="36"/>
  <c r="O40" i="36" s="1"/>
  <c r="P40" i="36" s="1"/>
  <c r="I81" i="36"/>
  <c r="O81" i="36" s="1"/>
  <c r="P81" i="36" s="1"/>
  <c r="I87" i="36"/>
  <c r="O87" i="36" s="1"/>
  <c r="P87" i="36" s="1"/>
  <c r="I82" i="36"/>
  <c r="O82" i="36" s="1"/>
  <c r="P82" i="36" s="1"/>
  <c r="I109" i="36"/>
  <c r="O109" i="36" s="1"/>
  <c r="P109" i="36" s="1"/>
  <c r="I107" i="36"/>
  <c r="O107" i="36" s="1"/>
  <c r="P107" i="36" s="1"/>
  <c r="I98" i="36"/>
  <c r="O98" i="36" s="1"/>
  <c r="P98" i="36" s="1"/>
  <c r="I125" i="36"/>
  <c r="O125" i="36" s="1"/>
  <c r="P125" i="36" s="1"/>
  <c r="I116" i="36"/>
  <c r="O116" i="36" s="1"/>
  <c r="P116" i="36" s="1"/>
  <c r="I134" i="36"/>
  <c r="O134" i="36" s="1"/>
  <c r="P134" i="36" s="1"/>
  <c r="I142" i="36"/>
  <c r="O142" i="36" s="1"/>
  <c r="P142" i="36" s="1"/>
  <c r="I6" i="36"/>
  <c r="O6" i="36" s="1"/>
  <c r="P6" i="36" s="1"/>
  <c r="Q214" i="36"/>
  <c r="I32" i="36"/>
  <c r="O32" i="36" s="1"/>
  <c r="P32" i="36" s="1"/>
  <c r="I146" i="36"/>
  <c r="O146" i="36" s="1"/>
  <c r="P146" i="36" s="1"/>
  <c r="I43" i="36"/>
  <c r="O43" i="36" s="1"/>
  <c r="P43" i="36" s="1"/>
  <c r="I12" i="36"/>
  <c r="O12" i="36" s="1"/>
  <c r="P12" i="36" s="1"/>
  <c r="Q215" i="36"/>
  <c r="Q246" i="36"/>
  <c r="Q231" i="36"/>
  <c r="Q234" i="36"/>
  <c r="I99" i="36"/>
  <c r="O99" i="36" s="1"/>
  <c r="P99" i="36" s="1"/>
  <c r="I69" i="36"/>
  <c r="O69" i="36" s="1"/>
  <c r="P69" i="36" s="1"/>
  <c r="I2" i="36"/>
  <c r="O2" i="36" s="1"/>
  <c r="I46" i="36"/>
  <c r="O46" i="36" s="1"/>
  <c r="P46" i="36" s="1"/>
  <c r="I57" i="36"/>
  <c r="O57" i="36" s="1"/>
  <c r="P57" i="36" s="1"/>
  <c r="I110" i="36"/>
  <c r="O110" i="36" s="1"/>
  <c r="P110" i="36" s="1"/>
  <c r="I19" i="36"/>
  <c r="O19" i="36" s="1"/>
  <c r="P19" i="36" s="1"/>
  <c r="I17" i="36"/>
  <c r="O17" i="36" s="1"/>
  <c r="P17" i="36" s="1"/>
  <c r="I25" i="36"/>
  <c r="O25" i="36" s="1"/>
  <c r="P25" i="36" s="1"/>
  <c r="I61" i="36"/>
  <c r="O61" i="36" s="1"/>
  <c r="P61" i="36" s="1"/>
  <c r="I120" i="36"/>
  <c r="O120" i="36" s="1"/>
  <c r="P120" i="36" s="1"/>
  <c r="I143" i="36"/>
  <c r="O143" i="36" s="1"/>
  <c r="P143" i="36" s="1"/>
  <c r="I147" i="36"/>
  <c r="O147" i="36" s="1"/>
  <c r="P147" i="36" s="1"/>
  <c r="I84" i="36"/>
  <c r="O84" i="36" s="1"/>
  <c r="P84" i="36" s="1"/>
  <c r="I128" i="36"/>
  <c r="O128" i="36" s="1"/>
  <c r="P128" i="36" s="1"/>
  <c r="I123" i="36"/>
  <c r="O123" i="36" s="1"/>
  <c r="P123" i="36" s="1"/>
  <c r="I150" i="36"/>
  <c r="O150" i="36" s="1"/>
  <c r="P150" i="36" s="1"/>
  <c r="I51" i="36"/>
  <c r="O51" i="36" s="1"/>
  <c r="P51" i="36" s="1"/>
  <c r="I77" i="36"/>
  <c r="O77" i="36" s="1"/>
  <c r="P77" i="36" s="1"/>
  <c r="I100" i="36"/>
  <c r="O100" i="36" s="1"/>
  <c r="P100" i="36" s="1"/>
  <c r="I31" i="36"/>
  <c r="O31" i="36" s="1"/>
  <c r="P31" i="36" s="1"/>
  <c r="I15" i="36"/>
  <c r="O15" i="36" s="1"/>
  <c r="P15" i="36" s="1"/>
  <c r="Q333" i="36"/>
  <c r="Q238" i="36"/>
  <c r="I10" i="36"/>
  <c r="O10" i="36" s="1"/>
  <c r="P10" i="36" s="1"/>
  <c r="Q265" i="36"/>
  <c r="Q226" i="36"/>
  <c r="I93" i="36"/>
  <c r="O93" i="36" s="1"/>
  <c r="P93" i="36" s="1"/>
  <c r="I75" i="36"/>
  <c r="O75" i="36" s="1"/>
  <c r="P75" i="36" s="1"/>
  <c r="I26" i="36"/>
  <c r="O26" i="36" s="1"/>
  <c r="P26" i="36" s="1"/>
  <c r="I59" i="36"/>
  <c r="O59" i="36" s="1"/>
  <c r="P59" i="36" s="1"/>
  <c r="I37" i="36"/>
  <c r="O37" i="36" s="1"/>
  <c r="P37" i="36" s="1"/>
  <c r="I41" i="36"/>
  <c r="O41" i="36" s="1"/>
  <c r="P41" i="36" s="1"/>
  <c r="I28" i="36"/>
  <c r="O28" i="36" s="1"/>
  <c r="P28" i="36" s="1"/>
  <c r="I44" i="36"/>
  <c r="O44" i="36" s="1"/>
  <c r="P44" i="36" s="1"/>
  <c r="I45" i="36"/>
  <c r="O45" i="36" s="1"/>
  <c r="P45" i="36" s="1"/>
  <c r="I96" i="36"/>
  <c r="O96" i="36" s="1"/>
  <c r="P96" i="36" s="1"/>
  <c r="I74" i="36"/>
  <c r="O74" i="36" s="1"/>
  <c r="P74" i="36" s="1"/>
  <c r="I118" i="36"/>
  <c r="O118" i="36" s="1"/>
  <c r="P118" i="36" s="1"/>
  <c r="I102" i="36"/>
  <c r="O102" i="36" s="1"/>
  <c r="P102" i="36" s="1"/>
  <c r="I88" i="36"/>
  <c r="O88" i="36" s="1"/>
  <c r="P88" i="36" s="1"/>
  <c r="I117" i="36"/>
  <c r="O117" i="36" s="1"/>
  <c r="P117" i="36" s="1"/>
  <c r="I137" i="36"/>
  <c r="O137" i="36" s="1"/>
  <c r="P137" i="36" s="1"/>
  <c r="Q236" i="36"/>
  <c r="Q285" i="36"/>
  <c r="I133" i="36"/>
  <c r="O133" i="36" s="1"/>
  <c r="P133" i="36" s="1"/>
  <c r="I66" i="36"/>
  <c r="O66" i="36" s="1"/>
  <c r="P66" i="36" s="1"/>
  <c r="I92" i="36"/>
  <c r="O92" i="36" s="1"/>
  <c r="P92" i="36" s="1"/>
  <c r="I3" i="36"/>
  <c r="O3" i="36" s="1"/>
  <c r="P3" i="36" s="1"/>
  <c r="Q222" i="36"/>
  <c r="I16" i="36"/>
  <c r="O16" i="36" s="1"/>
  <c r="P16" i="36" s="1"/>
  <c r="Q249" i="36"/>
  <c r="Q218" i="36"/>
  <c r="I149" i="36"/>
  <c r="O149" i="36" s="1"/>
  <c r="P149" i="36" s="1"/>
  <c r="I85" i="36"/>
  <c r="O85" i="36" s="1"/>
  <c r="P85" i="36" s="1"/>
  <c r="I38" i="36"/>
  <c r="O38" i="36" s="1"/>
  <c r="P38" i="36" s="1"/>
  <c r="I68" i="36"/>
  <c r="O68" i="36" s="1"/>
  <c r="P68" i="36" s="1"/>
  <c r="I20" i="36"/>
  <c r="O20" i="36" s="1"/>
  <c r="P20" i="36" s="1"/>
  <c r="I72" i="36"/>
  <c r="O72" i="36" s="1"/>
  <c r="P72" i="36" s="1"/>
  <c r="I65" i="36"/>
  <c r="O65" i="36" s="1"/>
  <c r="P65" i="36" s="1"/>
  <c r="I55" i="36"/>
  <c r="O55" i="36" s="1"/>
  <c r="P55" i="36" s="1"/>
  <c r="I121" i="36"/>
  <c r="O121" i="36" s="1"/>
  <c r="P121" i="36" s="1"/>
  <c r="I86" i="36"/>
  <c r="O86" i="36" s="1"/>
  <c r="P86" i="36" s="1"/>
  <c r="I94" i="36"/>
  <c r="O94" i="36" s="1"/>
  <c r="P94" i="36" s="1"/>
  <c r="I112" i="36"/>
  <c r="O112" i="36" s="1"/>
  <c r="P112" i="36" s="1"/>
  <c r="Q221" i="36"/>
  <c r="Q268" i="36"/>
  <c r="Q225" i="36"/>
  <c r="I73" i="36"/>
  <c r="O73" i="36" s="1"/>
  <c r="P73" i="36" s="1"/>
  <c r="I53" i="36"/>
  <c r="O53" i="36" s="1"/>
  <c r="P53" i="36" s="1"/>
  <c r="I4" i="36"/>
  <c r="O4" i="36" s="1"/>
  <c r="P4" i="36" s="1"/>
  <c r="Q232" i="36"/>
  <c r="I7" i="36"/>
  <c r="O7" i="36" s="1"/>
  <c r="P7" i="36" s="1"/>
  <c r="I9" i="36"/>
  <c r="O9" i="36" s="1"/>
  <c r="P9" i="36" s="1"/>
  <c r="Q264" i="36"/>
  <c r="Q224" i="36"/>
  <c r="Q217" i="36"/>
  <c r="I22" i="36"/>
  <c r="O22" i="36" s="1"/>
  <c r="P22" i="36" s="1"/>
  <c r="I91" i="36"/>
  <c r="O91" i="36" s="1"/>
  <c r="P91" i="36" s="1"/>
  <c r="I62" i="36"/>
  <c r="O62" i="36" s="1"/>
  <c r="P62" i="36" s="1"/>
  <c r="I30" i="36"/>
  <c r="O30" i="36" s="1"/>
  <c r="P30" i="36" s="1"/>
  <c r="I79" i="36"/>
  <c r="O79" i="36" s="1"/>
  <c r="P79" i="36" s="1"/>
  <c r="I60" i="36"/>
  <c r="O60" i="36" s="1"/>
  <c r="P60" i="36" s="1"/>
  <c r="I83" i="36"/>
  <c r="O83" i="36" s="1"/>
  <c r="P83" i="36" s="1"/>
  <c r="I71" i="36"/>
  <c r="O71" i="36" s="1"/>
  <c r="P71" i="36" s="1"/>
  <c r="I63" i="36"/>
  <c r="O63" i="36" s="1"/>
  <c r="P63" i="36" s="1"/>
  <c r="I108" i="36"/>
  <c r="O108" i="36" s="1"/>
  <c r="P108" i="36" s="1"/>
  <c r="I126" i="36"/>
  <c r="O126" i="36" s="1"/>
  <c r="P126" i="36" s="1"/>
  <c r="I78" i="36"/>
  <c r="O78" i="36" s="1"/>
  <c r="P78" i="36" s="1"/>
  <c r="I76" i="36"/>
  <c r="O76" i="36" s="1"/>
  <c r="P76" i="36" s="1"/>
  <c r="I101" i="36"/>
  <c r="O101" i="36" s="1"/>
  <c r="P101" i="36" s="1"/>
  <c r="I115" i="36"/>
  <c r="O115" i="36" s="1"/>
  <c r="P115" i="36" s="1"/>
  <c r="I136" i="36"/>
  <c r="O136" i="36" s="1"/>
  <c r="P136" i="36" s="1"/>
  <c r="I144" i="36"/>
  <c r="O144" i="36" s="1"/>
  <c r="P144" i="36" s="1"/>
  <c r="Q179" i="36"/>
  <c r="I29" i="36"/>
  <c r="O29" i="36" s="1"/>
  <c r="P29" i="36" s="1"/>
  <c r="I48" i="36"/>
  <c r="O48" i="36" s="1"/>
  <c r="P48" i="36" s="1"/>
  <c r="I130" i="36"/>
  <c r="O130" i="36" s="1"/>
  <c r="P130" i="36" s="1"/>
  <c r="Q59" i="36"/>
  <c r="Q91" i="36"/>
  <c r="Q69" i="36"/>
  <c r="Q286" i="36"/>
  <c r="Q261" i="36"/>
  <c r="Q382" i="36"/>
  <c r="Q99" i="36"/>
  <c r="Q128" i="36"/>
  <c r="Q22" i="36"/>
  <c r="Q71" i="36"/>
  <c r="Q346" i="36"/>
  <c r="Q325" i="36"/>
  <c r="Q318" i="36"/>
  <c r="Q108" i="36"/>
  <c r="Q146" i="36"/>
  <c r="Q355" i="36"/>
  <c r="Q353" i="36"/>
  <c r="Q332" i="36"/>
  <c r="Q12" i="36"/>
  <c r="Q85" i="36"/>
  <c r="Q259" i="36"/>
  <c r="Q384" i="36"/>
  <c r="Q158" i="36"/>
  <c r="Q144" i="36"/>
  <c r="Q9" i="36"/>
  <c r="Q267" i="36"/>
  <c r="Q388" i="36"/>
  <c r="Q359" i="36"/>
  <c r="Q24" i="36"/>
  <c r="Q68" i="36"/>
  <c r="Q78" i="36"/>
  <c r="Q334" i="36"/>
  <c r="Q383" i="36"/>
  <c r="Q67" i="36"/>
  <c r="Q29" i="36"/>
  <c r="Q166" i="36"/>
  <c r="Q283" i="36"/>
  <c r="Q351" i="36"/>
  <c r="Q322" i="36"/>
  <c r="Q21" i="36"/>
  <c r="Q58" i="36"/>
  <c r="Q171" i="36"/>
  <c r="Q48" i="36"/>
  <c r="Q62" i="36"/>
  <c r="Q162" i="36"/>
  <c r="Q291" i="36"/>
  <c r="Q368" i="36"/>
  <c r="Q365" i="36"/>
  <c r="Q338" i="36"/>
  <c r="Q49" i="36"/>
  <c r="Q208" i="36"/>
  <c r="Q263" i="36"/>
  <c r="Q237" i="36"/>
  <c r="Q390" i="36"/>
  <c r="Q313" i="36"/>
  <c r="Q80" i="36"/>
  <c r="Q51" i="36"/>
  <c r="Q293" i="36"/>
  <c r="Q394" i="36"/>
  <c r="Q233" i="36"/>
  <c r="Q191" i="36"/>
  <c r="Q140" i="36"/>
  <c r="Q279" i="36"/>
  <c r="Q375" i="36"/>
  <c r="Q75" i="36"/>
  <c r="Q37" i="36"/>
  <c r="Q81" i="36"/>
  <c r="Q273" i="36"/>
  <c r="Q379" i="36"/>
  <c r="Q168" i="36"/>
  <c r="Q130" i="36"/>
  <c r="Q165" i="36"/>
  <c r="Q148" i="36"/>
  <c r="Q316" i="36"/>
  <c r="Q341" i="36"/>
  <c r="Q26" i="36"/>
  <c r="Q93" i="36"/>
  <c r="Q35" i="36"/>
  <c r="Q282" i="36"/>
  <c r="Q301" i="36"/>
  <c r="Q393" i="36"/>
  <c r="Q70" i="36"/>
  <c r="Q134" i="36"/>
  <c r="Q6" i="36"/>
  <c r="Q31" i="36"/>
  <c r="Q290" i="36"/>
  <c r="Q314" i="36"/>
  <c r="Q309" i="36"/>
  <c r="Q256" i="36"/>
  <c r="Q20" i="36"/>
  <c r="Q94" i="36"/>
  <c r="Q305" i="36"/>
  <c r="Q269" i="36"/>
  <c r="Q373" i="36"/>
  <c r="Q369" i="36"/>
  <c r="Q15" i="36"/>
  <c r="Q90" i="36"/>
  <c r="Q354" i="36"/>
  <c r="Q377" i="36"/>
  <c r="Q386" i="36"/>
  <c r="Q105" i="36"/>
  <c r="Q47" i="36"/>
  <c r="Q319" i="36"/>
  <c r="Q357" i="36"/>
  <c r="Q372" i="36"/>
  <c r="Q101" i="36"/>
  <c r="Q174" i="36"/>
  <c r="Q287" i="36"/>
  <c r="Q337" i="36"/>
  <c r="Q60" i="36"/>
  <c r="Q180" i="36"/>
  <c r="Q38" i="36"/>
  <c r="Q87" i="36"/>
  <c r="Q315" i="36"/>
  <c r="Q247" i="36"/>
  <c r="Q61" i="36"/>
  <c r="Q64" i="36"/>
  <c r="Q4" i="36"/>
  <c r="Q289" i="36"/>
  <c r="Q248" i="36"/>
  <c r="Q320" i="36"/>
  <c r="Q23" i="36"/>
  <c r="Q8" i="36"/>
  <c r="Q16" i="36"/>
  <c r="Q30" i="36"/>
  <c r="Q40" i="36"/>
  <c r="Q172" i="36"/>
  <c r="Q157" i="36"/>
  <c r="Q151" i="36"/>
  <c r="Q297" i="36"/>
  <c r="Q252" i="36"/>
  <c r="Q230" i="36"/>
  <c r="Q321" i="36"/>
  <c r="Q142" i="36"/>
  <c r="Q154" i="36"/>
  <c r="Q303" i="36"/>
  <c r="Q376" i="36"/>
  <c r="Q336" i="36"/>
  <c r="Q163" i="36"/>
  <c r="Q177" i="36"/>
  <c r="Q104" i="36"/>
  <c r="Q241" i="36"/>
  <c r="Q344" i="36"/>
  <c r="Q159" i="36"/>
  <c r="Q76" i="36"/>
  <c r="Q14" i="36"/>
  <c r="Q356" i="36"/>
  <c r="Q381" i="36"/>
  <c r="Q296" i="36"/>
  <c r="Q72" i="36"/>
  <c r="Q43" i="36"/>
  <c r="Q326" i="36"/>
  <c r="Q243" i="36"/>
  <c r="Q27" i="36"/>
  <c r="Q143" i="36"/>
  <c r="Q7" i="36"/>
  <c r="Q270" i="36"/>
  <c r="Q253" i="36"/>
  <c r="Q374" i="36"/>
  <c r="Q358" i="36"/>
  <c r="Q161" i="36"/>
  <c r="Q115" i="36"/>
  <c r="Q342" i="36"/>
  <c r="Q284" i="36"/>
  <c r="Q258" i="36"/>
  <c r="Q331" i="36"/>
  <c r="Q135" i="36"/>
  <c r="Q111" i="36"/>
  <c r="Q103" i="36"/>
  <c r="Q350" i="36"/>
  <c r="Q292" i="36"/>
  <c r="Q262" i="36"/>
  <c r="Q167" i="36"/>
  <c r="Q84" i="36"/>
  <c r="Q55" i="36"/>
  <c r="Q366" i="36"/>
  <c r="Q228" i="36"/>
  <c r="Q327" i="36"/>
  <c r="Q36" i="36"/>
  <c r="Q136" i="36"/>
  <c r="Q271" i="36"/>
  <c r="Q277" i="36"/>
  <c r="Q335" i="36"/>
  <c r="Q32" i="36"/>
  <c r="Q173" i="36"/>
  <c r="Q124" i="36"/>
  <c r="Q300" i="36"/>
  <c r="Q352" i="36"/>
  <c r="Q328" i="36"/>
  <c r="Q11" i="36"/>
  <c r="Q10" i="36"/>
  <c r="Q364" i="36"/>
  <c r="Q370" i="36"/>
  <c r="Q110" i="36"/>
  <c r="Q92" i="36"/>
  <c r="Q77" i="36"/>
  <c r="Q275" i="36"/>
  <c r="Q310" i="36"/>
  <c r="Q302" i="36"/>
  <c r="Q52" i="36"/>
  <c r="Q34" i="36"/>
  <c r="Q74" i="36"/>
  <c r="Q280" i="36"/>
  <c r="Q387" i="36"/>
  <c r="Q39" i="36"/>
  <c r="Q18" i="36"/>
  <c r="Q391" i="36"/>
  <c r="Q175" i="36"/>
  <c r="Q102" i="36"/>
  <c r="Q79" i="36"/>
  <c r="Q229" i="36"/>
  <c r="Q304" i="36"/>
  <c r="Q65" i="36"/>
  <c r="Q164" i="36"/>
  <c r="Q54" i="36"/>
  <c r="Q107" i="36"/>
  <c r="Q288" i="36"/>
  <c r="Q317" i="36"/>
  <c r="Q294" i="36"/>
  <c r="Q45" i="36"/>
  <c r="Q89" i="36"/>
  <c r="Q361" i="36"/>
  <c r="Q329" i="36"/>
  <c r="Q66" i="36"/>
  <c r="Q41" i="36"/>
  <c r="Q13" i="36"/>
  <c r="Q57" i="36"/>
  <c r="Q362" i="36"/>
  <c r="Q19" i="36"/>
  <c r="Q184" i="36"/>
  <c r="Q42" i="36"/>
  <c r="Q96" i="36"/>
  <c r="Q306" i="36"/>
  <c r="Q360" i="36"/>
  <c r="Q227" i="36"/>
  <c r="Q97" i="36"/>
  <c r="Q118" i="36"/>
  <c r="Q295" i="36"/>
  <c r="Q276" i="36"/>
  <c r="Q254" i="36"/>
  <c r="Q63" i="36"/>
  <c r="Q73" i="36"/>
  <c r="Q278" i="36"/>
  <c r="Q257" i="36"/>
  <c r="Q378" i="36"/>
  <c r="Q25" i="36"/>
  <c r="Q145" i="36"/>
  <c r="Q147" i="36"/>
  <c r="Q371" i="36"/>
  <c r="Q100" i="36"/>
  <c r="Q120" i="36"/>
  <c r="Q339" i="36"/>
  <c r="Q244" i="36"/>
  <c r="Q83" i="36"/>
  <c r="Q385" i="36"/>
  <c r="Q2" i="36"/>
  <c r="Q141" i="36"/>
  <c r="Q160" i="36"/>
  <c r="Q53" i="36"/>
  <c r="Q363" i="36"/>
  <c r="Q82" i="36"/>
  <c r="Q33" i="36"/>
  <c r="Q389" i="36"/>
  <c r="Q324" i="36"/>
  <c r="Q28" i="36"/>
  <c r="Q113" i="36"/>
  <c r="Q95" i="36"/>
  <c r="Q125" i="36"/>
  <c r="Q153" i="36"/>
  <c r="Q299" i="36"/>
  <c r="Q152" i="36"/>
  <c r="Q183" i="36"/>
  <c r="Q312" i="36"/>
  <c r="Q323" i="36"/>
  <c r="Q367" i="36"/>
  <c r="Q330" i="36"/>
  <c r="Q340" i="36"/>
  <c r="Q50" i="36"/>
  <c r="Q106" i="36"/>
  <c r="Q343" i="36"/>
  <c r="Q308" i="36"/>
  <c r="Q170" i="36"/>
  <c r="Q139" i="36"/>
  <c r="Q345" i="36"/>
  <c r="Q46" i="36"/>
  <c r="Q349" i="36"/>
  <c r="Q347" i="36"/>
  <c r="Q17" i="36"/>
  <c r="Q156" i="36"/>
  <c r="Q44" i="36"/>
  <c r="Q307" i="36"/>
  <c r="Q112" i="36"/>
  <c r="Q176" i="36"/>
  <c r="Q251" i="36"/>
  <c r="Q5" i="36"/>
  <c r="Q348" i="36"/>
  <c r="Q88" i="36"/>
  <c r="Q260" i="36"/>
  <c r="Q311" i="36"/>
  <c r="Q132" i="36"/>
  <c r="Q155" i="36"/>
  <c r="Q298" i="36"/>
  <c r="Q274" i="36"/>
  <c r="Q3" i="36"/>
  <c r="Q127" i="36"/>
  <c r="Q123" i="36"/>
  <c r="Q56" i="36"/>
  <c r="Q98" i="36"/>
  <c r="Q380" i="36"/>
  <c r="Q86" i="36"/>
  <c r="Q169" i="36"/>
  <c r="Q255" i="36"/>
  <c r="Q392" i="36"/>
  <c r="Q116" i="36"/>
  <c r="Q281" i="36"/>
  <c r="Q192" i="36"/>
  <c r="Q198" i="36"/>
  <c r="Q137" i="36"/>
  <c r="Q121" i="36"/>
  <c r="Q212" i="36"/>
  <c r="Q201" i="36"/>
  <c r="Q188" i="36"/>
  <c r="Q126" i="36"/>
  <c r="Q203" i="36"/>
  <c r="Q186" i="36"/>
  <c r="Q199" i="36"/>
  <c r="Q205" i="36"/>
  <c r="Q185" i="36"/>
  <c r="Q119" i="36"/>
  <c r="Q195" i="36"/>
  <c r="Q200" i="36"/>
  <c r="Q189" i="36"/>
  <c r="Q129" i="36"/>
  <c r="Q117" i="36"/>
  <c r="Q109" i="36"/>
  <c r="Q207" i="36"/>
  <c r="Q194" i="36"/>
  <c r="Q204" i="36"/>
  <c r="Q206" i="36"/>
  <c r="Q197" i="36"/>
  <c r="Q178" i="36"/>
  <c r="Q193" i="36"/>
  <c r="Q187" i="36"/>
  <c r="Q182" i="36"/>
  <c r="Q149" i="36"/>
  <c r="Q150" i="36"/>
  <c r="Q209" i="36"/>
  <c r="Q114" i="36"/>
  <c r="Q202" i="36"/>
  <c r="Q131" i="36"/>
  <c r="Q181" i="36"/>
  <c r="Q210" i="36"/>
  <c r="Q211" i="36"/>
  <c r="Q196" i="36"/>
  <c r="Q122" i="36"/>
  <c r="Q138" i="36"/>
  <c r="Q133" i="36"/>
  <c r="Q190" i="36"/>
  <c r="I152" i="36"/>
  <c r="O152" i="36" s="1"/>
  <c r="P152" i="36" s="1"/>
  <c r="P144" i="2"/>
  <c r="G144" i="33"/>
  <c r="C142" i="17"/>
  <c r="C143" i="17"/>
  <c r="T143" i="2"/>
  <c r="M143" i="2"/>
  <c r="O143" i="2" s="1"/>
  <c r="N143" i="2"/>
  <c r="T142" i="2"/>
  <c r="M142" i="2"/>
  <c r="O142" i="2" s="1"/>
  <c r="N142" i="2"/>
  <c r="C141" i="17"/>
  <c r="T141" i="2"/>
  <c r="G141" i="33" s="1"/>
  <c r="M141" i="2"/>
  <c r="O141" i="2" s="1"/>
  <c r="N141" i="2"/>
  <c r="P2" i="36" l="1"/>
  <c r="S3" i="36" s="1"/>
  <c r="S2" i="36"/>
  <c r="U2" i="36"/>
  <c r="T2" i="36"/>
  <c r="D144" i="17"/>
  <c r="P143" i="2"/>
  <c r="P141" i="2"/>
  <c r="D146" i="17"/>
  <c r="D145" i="17"/>
  <c r="P142" i="2"/>
  <c r="U146" i="2"/>
  <c r="G143" i="33"/>
  <c r="U145" i="2"/>
  <c r="G142" i="33"/>
  <c r="U144" i="2"/>
  <c r="C140" i="17" l="1"/>
  <c r="T140" i="2"/>
  <c r="M140" i="2"/>
  <c r="O140" i="2" s="1"/>
  <c r="N140" i="2"/>
  <c r="P140" i="2" l="1"/>
  <c r="D143" i="17"/>
  <c r="U143" i="2"/>
  <c r="G140" i="33"/>
  <c r="AJ32" i="2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T139" i="2"/>
  <c r="M139" i="2"/>
  <c r="O139" i="2" s="1"/>
  <c r="P139" i="2" s="1"/>
  <c r="N139" i="2"/>
  <c r="C139" i="17"/>
  <c r="C138" i="17"/>
  <c r="D141" i="17" s="1"/>
  <c r="C136" i="17"/>
  <c r="C137" i="17"/>
  <c r="D140" i="17" s="1"/>
  <c r="T138" i="2"/>
  <c r="M138" i="2"/>
  <c r="O138" i="2" s="1"/>
  <c r="P138" i="2" s="1"/>
  <c r="N138" i="2"/>
  <c r="U141" i="2" l="1"/>
  <c r="D142" i="17"/>
  <c r="U142" i="2"/>
  <c r="G139" i="33"/>
  <c r="G138" i="33"/>
  <c r="D139" i="17"/>
  <c r="M3" i="33" l="1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M102" i="33"/>
  <c r="M103" i="33"/>
  <c r="M104" i="33"/>
  <c r="M105" i="33"/>
  <c r="M106" i="33"/>
  <c r="M107" i="33"/>
  <c r="M108" i="33"/>
  <c r="M109" i="33"/>
  <c r="M110" i="33"/>
  <c r="M111" i="33"/>
  <c r="M112" i="33"/>
  <c r="M113" i="33"/>
  <c r="M114" i="33"/>
  <c r="M115" i="33"/>
  <c r="M116" i="33"/>
  <c r="M117" i="33"/>
  <c r="M118" i="33"/>
  <c r="M119" i="33"/>
  <c r="M120" i="33"/>
  <c r="M121" i="33"/>
  <c r="M122" i="33"/>
  <c r="M123" i="33"/>
  <c r="M124" i="33"/>
  <c r="M125" i="33"/>
  <c r="M126" i="33"/>
  <c r="M127" i="33"/>
  <c r="M128" i="33"/>
  <c r="M129" i="33"/>
  <c r="M130" i="33"/>
  <c r="M131" i="33"/>
  <c r="M132" i="33"/>
  <c r="M133" i="33"/>
  <c r="M134" i="33"/>
  <c r="M135" i="33"/>
  <c r="M136" i="33"/>
  <c r="M137" i="33"/>
  <c r="M138" i="33"/>
  <c r="M139" i="33"/>
  <c r="M140" i="33"/>
  <c r="M141" i="33"/>
  <c r="M142" i="33"/>
  <c r="M143" i="33"/>
  <c r="M144" i="33"/>
  <c r="M145" i="33"/>
  <c r="M146" i="33"/>
  <c r="M147" i="33"/>
  <c r="M148" i="33"/>
  <c r="M2" i="33"/>
  <c r="B5" i="33"/>
  <c r="C138" i="2"/>
  <c r="C139" i="2"/>
  <c r="C140" i="2"/>
  <c r="C141" i="2"/>
  <c r="C142" i="2"/>
  <c r="C143" i="2"/>
  <c r="C144" i="2"/>
  <c r="C145" i="2"/>
  <c r="C146" i="2"/>
  <c r="T137" i="2"/>
  <c r="U140" i="2" s="1"/>
  <c r="M137" i="2"/>
  <c r="O137" i="2" s="1"/>
  <c r="N137" i="2"/>
  <c r="P137" i="2" l="1"/>
  <c r="G137" i="33"/>
  <c r="T136" i="2"/>
  <c r="M136" i="2"/>
  <c r="O136" i="2" s="1"/>
  <c r="N136" i="2"/>
  <c r="P136" i="2" l="1"/>
  <c r="U139" i="2"/>
  <c r="G136" i="33"/>
  <c r="C133" i="17"/>
  <c r="C134" i="17"/>
  <c r="C135" i="17"/>
  <c r="T135" i="2"/>
  <c r="M135" i="2"/>
  <c r="O135" i="2" s="1"/>
  <c r="N135" i="2"/>
  <c r="T134" i="2"/>
  <c r="M134" i="2"/>
  <c r="O134" i="2" s="1"/>
  <c r="N134" i="2"/>
  <c r="M133" i="2"/>
  <c r="O133" i="2" s="1"/>
  <c r="N133" i="2"/>
  <c r="D137" i="17" l="1"/>
  <c r="D136" i="17"/>
  <c r="D138" i="17"/>
  <c r="U138" i="2"/>
  <c r="G135" i="33"/>
  <c r="U137" i="2"/>
  <c r="G134" i="33"/>
  <c r="P135" i="2"/>
  <c r="P133" i="2"/>
  <c r="P134" i="2"/>
  <c r="C132" i="17"/>
  <c r="T132" i="2"/>
  <c r="T133" i="2"/>
  <c r="M132" i="2"/>
  <c r="O132" i="2" s="1"/>
  <c r="N132" i="2"/>
  <c r="C130" i="17"/>
  <c r="D133" i="17" s="1"/>
  <c r="C131" i="17"/>
  <c r="T130" i="2"/>
  <c r="G130" i="33" s="1"/>
  <c r="T131" i="2"/>
  <c r="G131" i="33" s="1"/>
  <c r="M131" i="2"/>
  <c r="N131" i="2"/>
  <c r="O131" i="2"/>
  <c r="P131" i="2" s="1"/>
  <c r="M130" i="2"/>
  <c r="O130" i="2" s="1"/>
  <c r="N130" i="2"/>
  <c r="D134" i="17" l="1"/>
  <c r="D135" i="17"/>
  <c r="U136" i="2"/>
  <c r="G133" i="33"/>
  <c r="U135" i="2"/>
  <c r="G132" i="33"/>
  <c r="P130" i="2"/>
  <c r="U134" i="2"/>
  <c r="P132" i="2"/>
  <c r="U133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29" i="17"/>
  <c r="T129" i="2"/>
  <c r="M129" i="2"/>
  <c r="O129" i="2" s="1"/>
  <c r="N129" i="2"/>
  <c r="D132" i="17" l="1"/>
  <c r="P129" i="2"/>
  <c r="G129" i="33"/>
  <c r="U132" i="2"/>
  <c r="C128" i="17"/>
  <c r="T128" i="2"/>
  <c r="M128" i="2"/>
  <c r="O128" i="2" s="1"/>
  <c r="N128" i="2"/>
  <c r="C127" i="17"/>
  <c r="T127" i="2"/>
  <c r="M127" i="2"/>
  <c r="O127" i="2" s="1"/>
  <c r="N127" i="2"/>
  <c r="C123" i="17"/>
  <c r="C126" i="17"/>
  <c r="T125" i="2"/>
  <c r="G125" i="33" s="1"/>
  <c r="T126" i="2"/>
  <c r="M126" i="2"/>
  <c r="N126" i="2"/>
  <c r="O126" i="2"/>
  <c r="P126" i="2" s="1"/>
  <c r="M125" i="2"/>
  <c r="O125" i="2" s="1"/>
  <c r="N125" i="2"/>
  <c r="C125" i="2"/>
  <c r="T124" i="2"/>
  <c r="M124" i="2"/>
  <c r="O124" i="2" s="1"/>
  <c r="N124" i="2"/>
  <c r="C124" i="2"/>
  <c r="D129" i="17" l="1"/>
  <c r="D131" i="17"/>
  <c r="D130" i="17"/>
  <c r="U129" i="2"/>
  <c r="P127" i="2"/>
  <c r="P128" i="2"/>
  <c r="G126" i="33"/>
  <c r="U127" i="2"/>
  <c r="U130" i="2"/>
  <c r="P125" i="2"/>
  <c r="G127" i="33"/>
  <c r="G124" i="33"/>
  <c r="U128" i="2"/>
  <c r="U131" i="2"/>
  <c r="G128" i="33"/>
  <c r="P124" i="2"/>
  <c r="T123" i="2" l="1"/>
  <c r="M123" i="2"/>
  <c r="O123" i="2" s="1"/>
  <c r="N123" i="2"/>
  <c r="C123" i="2"/>
  <c r="P123" i="2" l="1"/>
  <c r="U126" i="2"/>
  <c r="G123" i="33"/>
  <c r="H3" i="33"/>
  <c r="H4" i="33"/>
  <c r="H126" i="33"/>
  <c r="F126" i="33" s="1"/>
  <c r="H127" i="33"/>
  <c r="F127" i="33" s="1"/>
  <c r="H128" i="33"/>
  <c r="F128" i="33" s="1"/>
  <c r="H129" i="33"/>
  <c r="F129" i="33" s="1"/>
  <c r="H130" i="33"/>
  <c r="F130" i="33" s="1"/>
  <c r="H131" i="33"/>
  <c r="F131" i="33" s="1"/>
  <c r="H132" i="33"/>
  <c r="F132" i="33" s="1"/>
  <c r="H133" i="33"/>
  <c r="F133" i="33" s="1"/>
  <c r="H134" i="33"/>
  <c r="F134" i="33" s="1"/>
  <c r="H135" i="33"/>
  <c r="F135" i="33" s="1"/>
  <c r="H136" i="33"/>
  <c r="F136" i="33" s="1"/>
  <c r="H137" i="33"/>
  <c r="F137" i="33" s="1"/>
  <c r="H138" i="33"/>
  <c r="F138" i="33" s="1"/>
  <c r="H139" i="33"/>
  <c r="F139" i="33" s="1"/>
  <c r="H140" i="33"/>
  <c r="F140" i="33" s="1"/>
  <c r="H141" i="33"/>
  <c r="F141" i="33" s="1"/>
  <c r="H142" i="33"/>
  <c r="F142" i="33" s="1"/>
  <c r="H143" i="33"/>
  <c r="F143" i="33" s="1"/>
  <c r="H144" i="33"/>
  <c r="F144" i="33" s="1"/>
  <c r="H145" i="33"/>
  <c r="F145" i="33" s="1"/>
  <c r="H146" i="33"/>
  <c r="F146" i="33" s="1"/>
  <c r="H147" i="33"/>
  <c r="F147" i="33" s="1"/>
  <c r="H148" i="33"/>
  <c r="F148" i="33" s="1"/>
  <c r="H2" i="33"/>
  <c r="G2" i="33"/>
  <c r="J123" i="33"/>
  <c r="K123" i="33"/>
  <c r="L123" i="33"/>
  <c r="J124" i="33"/>
  <c r="K124" i="33"/>
  <c r="L124" i="33"/>
  <c r="J125" i="33"/>
  <c r="K125" i="33"/>
  <c r="L125" i="33"/>
  <c r="J126" i="33"/>
  <c r="K126" i="33"/>
  <c r="L126" i="33"/>
  <c r="J127" i="33"/>
  <c r="K127" i="33"/>
  <c r="L127" i="33"/>
  <c r="J128" i="33"/>
  <c r="K128" i="33"/>
  <c r="L128" i="33"/>
  <c r="J129" i="33"/>
  <c r="K129" i="33"/>
  <c r="L129" i="33"/>
  <c r="J130" i="33"/>
  <c r="K130" i="33"/>
  <c r="L130" i="33"/>
  <c r="J131" i="33"/>
  <c r="K131" i="33"/>
  <c r="L131" i="33"/>
  <c r="J132" i="33"/>
  <c r="K132" i="33"/>
  <c r="L132" i="33"/>
  <c r="J133" i="33"/>
  <c r="K133" i="33"/>
  <c r="L133" i="33"/>
  <c r="J134" i="33"/>
  <c r="K134" i="33"/>
  <c r="L134" i="33"/>
  <c r="J135" i="33"/>
  <c r="K135" i="33"/>
  <c r="L135" i="33"/>
  <c r="J136" i="33"/>
  <c r="K136" i="33"/>
  <c r="L136" i="33"/>
  <c r="J137" i="33"/>
  <c r="K137" i="33"/>
  <c r="L137" i="33"/>
  <c r="J138" i="33"/>
  <c r="K138" i="33"/>
  <c r="L138" i="33"/>
  <c r="J139" i="33"/>
  <c r="K139" i="33"/>
  <c r="L139" i="33"/>
  <c r="J140" i="33"/>
  <c r="K140" i="33"/>
  <c r="L140" i="33"/>
  <c r="J141" i="33"/>
  <c r="K141" i="33"/>
  <c r="L141" i="33"/>
  <c r="J142" i="33"/>
  <c r="K142" i="33"/>
  <c r="L142" i="33"/>
  <c r="J143" i="33"/>
  <c r="K143" i="33"/>
  <c r="L143" i="33"/>
  <c r="J144" i="33"/>
  <c r="K144" i="33"/>
  <c r="L144" i="33"/>
  <c r="J145" i="33"/>
  <c r="K145" i="33"/>
  <c r="L145" i="33"/>
  <c r="J146" i="33"/>
  <c r="K146" i="33"/>
  <c r="L146" i="33"/>
  <c r="J147" i="33"/>
  <c r="K147" i="33"/>
  <c r="L147" i="33"/>
  <c r="J148" i="33"/>
  <c r="K148" i="33"/>
  <c r="L148" i="33"/>
  <c r="J3" i="33"/>
  <c r="K3" i="33"/>
  <c r="L3" i="33"/>
  <c r="J4" i="33"/>
  <c r="K4" i="33"/>
  <c r="L4" i="33"/>
  <c r="J5" i="33"/>
  <c r="K5" i="33"/>
  <c r="L5" i="33"/>
  <c r="J6" i="33"/>
  <c r="K6" i="33"/>
  <c r="L6" i="33"/>
  <c r="J7" i="33"/>
  <c r="K7" i="33"/>
  <c r="L7" i="33"/>
  <c r="J8" i="33"/>
  <c r="K8" i="33"/>
  <c r="L8" i="33"/>
  <c r="J9" i="33"/>
  <c r="K9" i="33"/>
  <c r="L9" i="33"/>
  <c r="J10" i="33"/>
  <c r="K10" i="33"/>
  <c r="L10" i="33"/>
  <c r="J11" i="33"/>
  <c r="K11" i="33"/>
  <c r="L11" i="33"/>
  <c r="J12" i="33"/>
  <c r="K12" i="33"/>
  <c r="L12" i="33"/>
  <c r="J13" i="33"/>
  <c r="K13" i="33"/>
  <c r="L13" i="33"/>
  <c r="J14" i="33"/>
  <c r="K14" i="33"/>
  <c r="L14" i="33"/>
  <c r="J15" i="33"/>
  <c r="K15" i="33"/>
  <c r="L15" i="33"/>
  <c r="J16" i="33"/>
  <c r="K16" i="33"/>
  <c r="L16" i="33"/>
  <c r="J17" i="33"/>
  <c r="K17" i="33"/>
  <c r="L17" i="33"/>
  <c r="J18" i="33"/>
  <c r="K18" i="33"/>
  <c r="L18" i="33"/>
  <c r="J19" i="33"/>
  <c r="K19" i="33"/>
  <c r="L19" i="33"/>
  <c r="J20" i="33"/>
  <c r="K20" i="33"/>
  <c r="L20" i="33"/>
  <c r="J21" i="33"/>
  <c r="K21" i="33"/>
  <c r="L21" i="33"/>
  <c r="J22" i="33"/>
  <c r="K22" i="33"/>
  <c r="L22" i="33"/>
  <c r="J23" i="33"/>
  <c r="K23" i="33"/>
  <c r="L23" i="33"/>
  <c r="J24" i="33"/>
  <c r="K24" i="33"/>
  <c r="L24" i="33"/>
  <c r="J25" i="33"/>
  <c r="K25" i="33"/>
  <c r="L25" i="33"/>
  <c r="J26" i="33"/>
  <c r="K26" i="33"/>
  <c r="L26" i="33"/>
  <c r="J27" i="33"/>
  <c r="K27" i="33"/>
  <c r="L27" i="33"/>
  <c r="J28" i="33"/>
  <c r="K28" i="33"/>
  <c r="L28" i="33"/>
  <c r="J29" i="33"/>
  <c r="K29" i="33"/>
  <c r="L29" i="33"/>
  <c r="J30" i="33"/>
  <c r="K30" i="33"/>
  <c r="L30" i="33"/>
  <c r="J31" i="33"/>
  <c r="K31" i="33"/>
  <c r="L31" i="33"/>
  <c r="J32" i="33"/>
  <c r="K32" i="33"/>
  <c r="L32" i="33"/>
  <c r="J33" i="33"/>
  <c r="K33" i="33"/>
  <c r="L33" i="33"/>
  <c r="J34" i="33"/>
  <c r="K34" i="33"/>
  <c r="L34" i="33"/>
  <c r="J35" i="33"/>
  <c r="K35" i="33"/>
  <c r="L35" i="33"/>
  <c r="J36" i="33"/>
  <c r="K36" i="33"/>
  <c r="L36" i="33"/>
  <c r="J37" i="33"/>
  <c r="K37" i="33"/>
  <c r="L37" i="33"/>
  <c r="J38" i="33"/>
  <c r="K38" i="33"/>
  <c r="L38" i="33"/>
  <c r="J39" i="33"/>
  <c r="K39" i="33"/>
  <c r="L39" i="33"/>
  <c r="J40" i="33"/>
  <c r="K40" i="33"/>
  <c r="L40" i="33"/>
  <c r="J41" i="33"/>
  <c r="K41" i="33"/>
  <c r="L41" i="33"/>
  <c r="J42" i="33"/>
  <c r="K42" i="33"/>
  <c r="L42" i="33"/>
  <c r="J43" i="33"/>
  <c r="K43" i="33"/>
  <c r="L43" i="33"/>
  <c r="J44" i="33"/>
  <c r="K44" i="33"/>
  <c r="L44" i="33"/>
  <c r="J45" i="33"/>
  <c r="K45" i="33"/>
  <c r="L45" i="33"/>
  <c r="J46" i="33"/>
  <c r="K46" i="33"/>
  <c r="L46" i="33"/>
  <c r="J47" i="33"/>
  <c r="K47" i="33"/>
  <c r="L47" i="33"/>
  <c r="J48" i="33"/>
  <c r="K48" i="33"/>
  <c r="L48" i="33"/>
  <c r="J49" i="33"/>
  <c r="K49" i="33"/>
  <c r="L49" i="33"/>
  <c r="J50" i="33"/>
  <c r="K50" i="33"/>
  <c r="L50" i="33"/>
  <c r="J51" i="33"/>
  <c r="K51" i="33"/>
  <c r="L51" i="33"/>
  <c r="J52" i="33"/>
  <c r="K52" i="33"/>
  <c r="L52" i="33"/>
  <c r="J53" i="33"/>
  <c r="K53" i="33"/>
  <c r="L53" i="33"/>
  <c r="J54" i="33"/>
  <c r="K54" i="33"/>
  <c r="L54" i="33"/>
  <c r="J55" i="33"/>
  <c r="K55" i="33"/>
  <c r="L55" i="33"/>
  <c r="J56" i="33"/>
  <c r="K56" i="33"/>
  <c r="L56" i="33"/>
  <c r="J57" i="33"/>
  <c r="K57" i="33"/>
  <c r="L57" i="33"/>
  <c r="J58" i="33"/>
  <c r="K58" i="33"/>
  <c r="L58" i="33"/>
  <c r="J59" i="33"/>
  <c r="K59" i="33"/>
  <c r="L59" i="33"/>
  <c r="J60" i="33"/>
  <c r="K60" i="33"/>
  <c r="L60" i="33"/>
  <c r="J61" i="33"/>
  <c r="K61" i="33"/>
  <c r="L61" i="33"/>
  <c r="J62" i="33"/>
  <c r="K62" i="33"/>
  <c r="L62" i="33"/>
  <c r="J63" i="33"/>
  <c r="K63" i="33"/>
  <c r="L63" i="33"/>
  <c r="J64" i="33"/>
  <c r="K64" i="33"/>
  <c r="L64" i="33"/>
  <c r="J65" i="33"/>
  <c r="K65" i="33"/>
  <c r="L65" i="33"/>
  <c r="J66" i="33"/>
  <c r="K66" i="33"/>
  <c r="L66" i="33"/>
  <c r="J67" i="33"/>
  <c r="K67" i="33"/>
  <c r="L67" i="33"/>
  <c r="J68" i="33"/>
  <c r="K68" i="33"/>
  <c r="L68" i="33"/>
  <c r="J69" i="33"/>
  <c r="K69" i="33"/>
  <c r="L69" i="33"/>
  <c r="J70" i="33"/>
  <c r="K70" i="33"/>
  <c r="L70" i="33"/>
  <c r="J71" i="33"/>
  <c r="K71" i="33"/>
  <c r="L71" i="33"/>
  <c r="J72" i="33"/>
  <c r="K72" i="33"/>
  <c r="L72" i="33"/>
  <c r="J73" i="33"/>
  <c r="K73" i="33"/>
  <c r="L73" i="33"/>
  <c r="J74" i="33"/>
  <c r="K74" i="33"/>
  <c r="L74" i="33"/>
  <c r="J75" i="33"/>
  <c r="K75" i="33"/>
  <c r="L75" i="33"/>
  <c r="J76" i="33"/>
  <c r="K76" i="33"/>
  <c r="L76" i="33"/>
  <c r="J77" i="33"/>
  <c r="K77" i="33"/>
  <c r="L77" i="33"/>
  <c r="J78" i="33"/>
  <c r="K78" i="33"/>
  <c r="L78" i="33"/>
  <c r="J79" i="33"/>
  <c r="K79" i="33"/>
  <c r="L79" i="33"/>
  <c r="J80" i="33"/>
  <c r="K80" i="33"/>
  <c r="L80" i="33"/>
  <c r="J81" i="33"/>
  <c r="K81" i="33"/>
  <c r="L81" i="33"/>
  <c r="J82" i="33"/>
  <c r="K82" i="33"/>
  <c r="L82" i="33"/>
  <c r="J83" i="33"/>
  <c r="K83" i="33"/>
  <c r="L83" i="33"/>
  <c r="J84" i="33"/>
  <c r="K84" i="33"/>
  <c r="L84" i="33"/>
  <c r="J85" i="33"/>
  <c r="K85" i="33"/>
  <c r="L85" i="33"/>
  <c r="J86" i="33"/>
  <c r="K86" i="33"/>
  <c r="L86" i="33"/>
  <c r="J87" i="33"/>
  <c r="K87" i="33"/>
  <c r="L87" i="33"/>
  <c r="J88" i="33"/>
  <c r="K88" i="33"/>
  <c r="L88" i="33"/>
  <c r="J89" i="33"/>
  <c r="K89" i="33"/>
  <c r="L89" i="33"/>
  <c r="J90" i="33"/>
  <c r="K90" i="33"/>
  <c r="L90" i="33"/>
  <c r="J91" i="33"/>
  <c r="K91" i="33"/>
  <c r="L91" i="33"/>
  <c r="J92" i="33"/>
  <c r="K92" i="33"/>
  <c r="L92" i="33"/>
  <c r="J93" i="33"/>
  <c r="K93" i="33"/>
  <c r="L93" i="33"/>
  <c r="J94" i="33"/>
  <c r="K94" i="33"/>
  <c r="L94" i="33"/>
  <c r="J95" i="33"/>
  <c r="K95" i="33"/>
  <c r="L95" i="33"/>
  <c r="J96" i="33"/>
  <c r="K96" i="33"/>
  <c r="L96" i="33"/>
  <c r="J97" i="33"/>
  <c r="K97" i="33"/>
  <c r="L97" i="33"/>
  <c r="J98" i="33"/>
  <c r="K98" i="33"/>
  <c r="L98" i="33"/>
  <c r="J99" i="33"/>
  <c r="K99" i="33"/>
  <c r="L99" i="33"/>
  <c r="J100" i="33"/>
  <c r="K100" i="33"/>
  <c r="L100" i="33"/>
  <c r="J101" i="33"/>
  <c r="K101" i="33"/>
  <c r="L101" i="33"/>
  <c r="J102" i="33"/>
  <c r="K102" i="33"/>
  <c r="L102" i="33"/>
  <c r="J103" i="33"/>
  <c r="K103" i="33"/>
  <c r="L103" i="33"/>
  <c r="J104" i="33"/>
  <c r="K104" i="33"/>
  <c r="L104" i="33"/>
  <c r="J105" i="33"/>
  <c r="K105" i="33"/>
  <c r="L105" i="33"/>
  <c r="J106" i="33"/>
  <c r="K106" i="33"/>
  <c r="L106" i="33"/>
  <c r="J107" i="33"/>
  <c r="K107" i="33"/>
  <c r="L107" i="33"/>
  <c r="J108" i="33"/>
  <c r="K108" i="33"/>
  <c r="L108" i="33"/>
  <c r="J109" i="33"/>
  <c r="K109" i="33"/>
  <c r="L109" i="33"/>
  <c r="J110" i="33"/>
  <c r="K110" i="33"/>
  <c r="L110" i="33"/>
  <c r="J111" i="33"/>
  <c r="K111" i="33"/>
  <c r="L111" i="33"/>
  <c r="J112" i="33"/>
  <c r="K112" i="33"/>
  <c r="L112" i="33"/>
  <c r="J113" i="33"/>
  <c r="K113" i="33"/>
  <c r="L113" i="33"/>
  <c r="J114" i="33"/>
  <c r="K114" i="33"/>
  <c r="L114" i="33"/>
  <c r="J115" i="33"/>
  <c r="K115" i="33"/>
  <c r="L115" i="33"/>
  <c r="J116" i="33"/>
  <c r="K116" i="33"/>
  <c r="L116" i="33"/>
  <c r="J117" i="33"/>
  <c r="K117" i="33"/>
  <c r="L117" i="33"/>
  <c r="J118" i="33"/>
  <c r="K118" i="33"/>
  <c r="L118" i="33"/>
  <c r="J119" i="33"/>
  <c r="K119" i="33"/>
  <c r="L119" i="33"/>
  <c r="J120" i="33"/>
  <c r="K120" i="33"/>
  <c r="L120" i="33"/>
  <c r="J121" i="33"/>
  <c r="K121" i="33"/>
  <c r="L121" i="33"/>
  <c r="J122" i="33"/>
  <c r="K122" i="33"/>
  <c r="L122" i="33"/>
  <c r="L2" i="33"/>
  <c r="K2" i="33"/>
  <c r="J2" i="33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T122" i="2"/>
  <c r="U125" i="2" s="1"/>
  <c r="H125" i="33" s="1"/>
  <c r="F125" i="33" s="1"/>
  <c r="M114" i="2"/>
  <c r="O114" i="2" s="1"/>
  <c r="P114" i="2" s="1"/>
  <c r="N114" i="2"/>
  <c r="M115" i="2"/>
  <c r="O115" i="2" s="1"/>
  <c r="N115" i="2"/>
  <c r="M116" i="2"/>
  <c r="O116" i="2" s="1"/>
  <c r="P116" i="2" s="1"/>
  <c r="N116" i="2"/>
  <c r="M117" i="2"/>
  <c r="O117" i="2" s="1"/>
  <c r="N117" i="2"/>
  <c r="M118" i="2"/>
  <c r="O118" i="2" s="1"/>
  <c r="N118" i="2"/>
  <c r="M119" i="2"/>
  <c r="O119" i="2" s="1"/>
  <c r="N119" i="2"/>
  <c r="M120" i="2"/>
  <c r="O120" i="2" s="1"/>
  <c r="N120" i="2"/>
  <c r="M121" i="2"/>
  <c r="O121" i="2" s="1"/>
  <c r="N121" i="2"/>
  <c r="M122" i="2"/>
  <c r="O122" i="2" s="1"/>
  <c r="N122" i="2"/>
  <c r="C114" i="2"/>
  <c r="C115" i="2"/>
  <c r="C116" i="2"/>
  <c r="C117" i="2"/>
  <c r="C118" i="2"/>
  <c r="C119" i="2"/>
  <c r="C120" i="2"/>
  <c r="C121" i="2"/>
  <c r="C122" i="2"/>
  <c r="T119" i="2"/>
  <c r="G119" i="33" s="1"/>
  <c r="T114" i="2"/>
  <c r="G114" i="33" s="1"/>
  <c r="T115" i="2"/>
  <c r="G115" i="33" s="1"/>
  <c r="T116" i="2"/>
  <c r="G116" i="33" s="1"/>
  <c r="T117" i="2"/>
  <c r="G117" i="33" s="1"/>
  <c r="T118" i="2"/>
  <c r="G118" i="33" s="1"/>
  <c r="D119" i="17" l="1"/>
  <c r="D118" i="17"/>
  <c r="P121" i="2"/>
  <c r="P119" i="2"/>
  <c r="D115" i="17"/>
  <c r="P117" i="2"/>
  <c r="P120" i="2"/>
  <c r="D114" i="17"/>
  <c r="P115" i="2"/>
  <c r="P122" i="2"/>
  <c r="N2" i="33"/>
  <c r="N36" i="33"/>
  <c r="N28" i="33"/>
  <c r="N20" i="33"/>
  <c r="N4" i="33"/>
  <c r="N142" i="33"/>
  <c r="N134" i="33"/>
  <c r="N126" i="33"/>
  <c r="N60" i="33"/>
  <c r="N44" i="33"/>
  <c r="N12" i="33"/>
  <c r="N116" i="33"/>
  <c r="N108" i="33"/>
  <c r="N100" i="33"/>
  <c r="N84" i="33"/>
  <c r="N76" i="33"/>
  <c r="N68" i="33"/>
  <c r="N52" i="33"/>
  <c r="N122" i="33"/>
  <c r="N114" i="33"/>
  <c r="N106" i="33"/>
  <c r="N98" i="33"/>
  <c r="N90" i="33"/>
  <c r="N92" i="33"/>
  <c r="N82" i="33"/>
  <c r="N74" i="33"/>
  <c r="N66" i="33"/>
  <c r="N58" i="33"/>
  <c r="N50" i="33"/>
  <c r="N115" i="33"/>
  <c r="N107" i="33"/>
  <c r="N42" i="33"/>
  <c r="N34" i="33"/>
  <c r="N26" i="33"/>
  <c r="N18" i="33"/>
  <c r="N10" i="33"/>
  <c r="N148" i="33"/>
  <c r="N140" i="33"/>
  <c r="N132" i="33"/>
  <c r="N99" i="33"/>
  <c r="N91" i="33"/>
  <c r="N83" i="33"/>
  <c r="N75" i="33"/>
  <c r="N67" i="33"/>
  <c r="N59" i="33"/>
  <c r="N51" i="33"/>
  <c r="N43" i="33"/>
  <c r="N35" i="33"/>
  <c r="N27" i="33"/>
  <c r="N19" i="33"/>
  <c r="N11" i="33"/>
  <c r="N3" i="33"/>
  <c r="N141" i="33"/>
  <c r="N133" i="33"/>
  <c r="N125" i="33"/>
  <c r="N119" i="33"/>
  <c r="N111" i="33"/>
  <c r="N103" i="33"/>
  <c r="N95" i="33"/>
  <c r="N87" i="33"/>
  <c r="N79" i="33"/>
  <c r="N71" i="33"/>
  <c r="N23" i="33"/>
  <c r="N15" i="33"/>
  <c r="N7" i="33"/>
  <c r="N145" i="33"/>
  <c r="N121" i="33"/>
  <c r="N113" i="33"/>
  <c r="N105" i="33"/>
  <c r="N97" i="33"/>
  <c r="N89" i="33"/>
  <c r="N81" i="33"/>
  <c r="N73" i="33"/>
  <c r="N65" i="33"/>
  <c r="N57" i="33"/>
  <c r="N49" i="33"/>
  <c r="N41" i="33"/>
  <c r="N33" i="33"/>
  <c r="N25" i="33"/>
  <c r="N17" i="33"/>
  <c r="N9" i="33"/>
  <c r="N147" i="33"/>
  <c r="N139" i="33"/>
  <c r="N131" i="33"/>
  <c r="N123" i="33"/>
  <c r="N118" i="33"/>
  <c r="N110" i="33"/>
  <c r="N102" i="33"/>
  <c r="N94" i="33"/>
  <c r="N86" i="33"/>
  <c r="N78" i="33"/>
  <c r="N70" i="33"/>
  <c r="N62" i="33"/>
  <c r="N54" i="33"/>
  <c r="N46" i="33"/>
  <c r="N38" i="33"/>
  <c r="N30" i="33"/>
  <c r="N22" i="33"/>
  <c r="N14" i="33"/>
  <c r="N6" i="33"/>
  <c r="N144" i="33"/>
  <c r="N136" i="33"/>
  <c r="N128" i="33"/>
  <c r="N120" i="33"/>
  <c r="N112" i="33"/>
  <c r="N104" i="33"/>
  <c r="N96" i="33"/>
  <c r="N88" i="33"/>
  <c r="N80" i="33"/>
  <c r="N72" i="33"/>
  <c r="N64" i="33"/>
  <c r="N56" i="33"/>
  <c r="N48" i="33"/>
  <c r="N40" i="33"/>
  <c r="N32" i="33"/>
  <c r="N24" i="33"/>
  <c r="N16" i="33"/>
  <c r="N8" i="33"/>
  <c r="N146" i="33"/>
  <c r="N138" i="33"/>
  <c r="N130" i="33"/>
  <c r="N117" i="33"/>
  <c r="N109" i="33"/>
  <c r="N101" i="33"/>
  <c r="N93" i="33"/>
  <c r="N85" i="33"/>
  <c r="N77" i="33"/>
  <c r="N69" i="33"/>
  <c r="N61" i="33"/>
  <c r="N53" i="33"/>
  <c r="N45" i="33"/>
  <c r="N37" i="33"/>
  <c r="N29" i="33"/>
  <c r="N21" i="33"/>
  <c r="N13" i="33"/>
  <c r="N5" i="33"/>
  <c r="N143" i="33"/>
  <c r="N135" i="33"/>
  <c r="N127" i="33"/>
  <c r="N124" i="33"/>
  <c r="N63" i="33"/>
  <c r="N55" i="33"/>
  <c r="N47" i="33"/>
  <c r="N39" i="33"/>
  <c r="N31" i="33"/>
  <c r="N137" i="33"/>
  <c r="N129" i="33"/>
  <c r="P118" i="2"/>
  <c r="G122" i="33"/>
  <c r="I140" i="25"/>
  <c r="L140" i="25" s="1"/>
  <c r="I148" i="25"/>
  <c r="I150" i="25"/>
  <c r="I142" i="25"/>
  <c r="I132" i="25"/>
  <c r="L132" i="25" s="1"/>
  <c r="I146" i="25"/>
  <c r="I138" i="25"/>
  <c r="L138" i="25" s="1"/>
  <c r="I130" i="25"/>
  <c r="L130" i="25" s="1"/>
  <c r="I134" i="25"/>
  <c r="L134" i="25" s="1"/>
  <c r="I126" i="25"/>
  <c r="L126" i="25" s="1"/>
  <c r="I135" i="25"/>
  <c r="L135" i="25" s="1"/>
  <c r="I127" i="25"/>
  <c r="L127" i="25" s="1"/>
  <c r="I143" i="25"/>
  <c r="I147" i="25"/>
  <c r="I139" i="25"/>
  <c r="L139" i="25" s="1"/>
  <c r="I131" i="25"/>
  <c r="L131" i="25" s="1"/>
  <c r="I144" i="25"/>
  <c r="I136" i="25"/>
  <c r="L136" i="25" s="1"/>
  <c r="I128" i="25"/>
  <c r="L128" i="25" s="1"/>
  <c r="I145" i="25"/>
  <c r="I137" i="25"/>
  <c r="L137" i="25" s="1"/>
  <c r="I129" i="25"/>
  <c r="L129" i="25" s="1"/>
  <c r="I149" i="25"/>
  <c r="I141" i="25"/>
  <c r="L141" i="25" s="1"/>
  <c r="I133" i="25"/>
  <c r="L133" i="25" s="1"/>
  <c r="D117" i="17"/>
  <c r="D113" i="17"/>
  <c r="D116" i="17"/>
  <c r="T113" i="2"/>
  <c r="M113" i="2"/>
  <c r="O113" i="2" s="1"/>
  <c r="N113" i="2"/>
  <c r="C113" i="2"/>
  <c r="P113" i="2" l="1"/>
  <c r="U116" i="2"/>
  <c r="H116" i="33" s="1"/>
  <c r="F116" i="33" s="1"/>
  <c r="G113" i="33"/>
  <c r="T112" i="2"/>
  <c r="G112" i="33" s="1"/>
  <c r="M112" i="2"/>
  <c r="O112" i="2" s="1"/>
  <c r="N112" i="2"/>
  <c r="C112" i="2"/>
  <c r="P112" i="2" l="1"/>
  <c r="U115" i="2"/>
  <c r="H115" i="33" s="1"/>
  <c r="F115" i="33" s="1"/>
  <c r="T110" i="2"/>
  <c r="G110" i="33" s="1"/>
  <c r="T111" i="2"/>
  <c r="M111" i="2"/>
  <c r="O111" i="2" s="1"/>
  <c r="M110" i="2"/>
  <c r="O110" i="2" s="1"/>
  <c r="P110" i="2" s="1"/>
  <c r="N111" i="2"/>
  <c r="N110" i="2"/>
  <c r="C111" i="2"/>
  <c r="C110" i="2"/>
  <c r="U114" i="2" l="1"/>
  <c r="H114" i="33" s="1"/>
  <c r="F114" i="33" s="1"/>
  <c r="G111" i="33"/>
  <c r="U113" i="2"/>
  <c r="H113" i="33" s="1"/>
  <c r="F113" i="33" s="1"/>
  <c r="P111" i="2"/>
  <c r="C108" i="17"/>
  <c r="C109" i="17"/>
  <c r="D112" i="17" s="1"/>
  <c r="T109" i="2"/>
  <c r="M109" i="2"/>
  <c r="O109" i="2"/>
  <c r="N109" i="2"/>
  <c r="C109" i="2"/>
  <c r="P109" i="2" l="1"/>
  <c r="D111" i="17"/>
  <c r="U112" i="2"/>
  <c r="H112" i="33" s="1"/>
  <c r="F112" i="33" s="1"/>
  <c r="G109" i="33"/>
  <c r="T108" i="2"/>
  <c r="M108" i="2"/>
  <c r="O108" i="2" s="1"/>
  <c r="N108" i="2"/>
  <c r="C108" i="2"/>
  <c r="U111" i="2" l="1"/>
  <c r="H111" i="33" s="1"/>
  <c r="F111" i="33" s="1"/>
  <c r="G108" i="33"/>
  <c r="P108" i="2"/>
  <c r="C107" i="17"/>
  <c r="D110" i="17" s="1"/>
  <c r="C106" i="17" l="1"/>
  <c r="T107" i="2"/>
  <c r="G107" i="33" s="1"/>
  <c r="M107" i="2"/>
  <c r="O107" i="2" s="1"/>
  <c r="N107" i="2"/>
  <c r="C107" i="2"/>
  <c r="T106" i="2"/>
  <c r="M106" i="2"/>
  <c r="O106" i="2" s="1"/>
  <c r="P106" i="2" s="1"/>
  <c r="N106" i="2"/>
  <c r="C106" i="2"/>
  <c r="D109" i="17" l="1"/>
  <c r="U109" i="2"/>
  <c r="H109" i="33" s="1"/>
  <c r="F109" i="33" s="1"/>
  <c r="G106" i="33"/>
  <c r="U110" i="2"/>
  <c r="H110" i="33" s="1"/>
  <c r="F110" i="33" s="1"/>
  <c r="P107" i="2"/>
  <c r="T105" i="2"/>
  <c r="M105" i="2"/>
  <c r="O105" i="2" s="1"/>
  <c r="P105" i="2" s="1"/>
  <c r="N105" i="2"/>
  <c r="C105" i="2"/>
  <c r="C100" i="17"/>
  <c r="C101" i="17"/>
  <c r="C102" i="17"/>
  <c r="C103" i="17"/>
  <c r="C104" i="17"/>
  <c r="C105" i="17"/>
  <c r="D108" i="17" s="1"/>
  <c r="D104" i="17" l="1"/>
  <c r="D103" i="17"/>
  <c r="D106" i="17"/>
  <c r="D105" i="17"/>
  <c r="D107" i="17"/>
  <c r="U108" i="2"/>
  <c r="H108" i="33" s="1"/>
  <c r="F108" i="33" s="1"/>
  <c r="G105" i="33"/>
  <c r="T104" i="2"/>
  <c r="G104" i="33" s="1"/>
  <c r="M104" i="2"/>
  <c r="O104" i="2" s="1"/>
  <c r="N104" i="2"/>
  <c r="C104" i="2"/>
  <c r="P104" i="2" l="1"/>
  <c r="U107" i="2"/>
  <c r="H107" i="33" s="1"/>
  <c r="F107" i="33" s="1"/>
  <c r="K99" i="25"/>
  <c r="K100" i="25"/>
  <c r="K101" i="25"/>
  <c r="K102" i="25"/>
  <c r="K103" i="25"/>
  <c r="K104" i="25"/>
  <c r="K105" i="25"/>
  <c r="K99" i="4"/>
  <c r="K100" i="4"/>
  <c r="K101" i="4"/>
  <c r="K102" i="4"/>
  <c r="K103" i="4"/>
  <c r="K104" i="4"/>
  <c r="K105" i="4"/>
  <c r="T103" i="2"/>
  <c r="M103" i="2"/>
  <c r="O103" i="2" s="1"/>
  <c r="N103" i="2"/>
  <c r="C103" i="2"/>
  <c r="T102" i="2"/>
  <c r="G102" i="33" s="1"/>
  <c r="M102" i="2"/>
  <c r="O102" i="2" s="1"/>
  <c r="P102" i="2" s="1"/>
  <c r="N102" i="2"/>
  <c r="C102" i="2"/>
  <c r="T101" i="2"/>
  <c r="M101" i="2"/>
  <c r="O101" i="2" s="1"/>
  <c r="N101" i="2"/>
  <c r="C101" i="2"/>
  <c r="U106" i="2" l="1"/>
  <c r="H106" i="33" s="1"/>
  <c r="F106" i="33" s="1"/>
  <c r="G103" i="33"/>
  <c r="U104" i="2"/>
  <c r="H104" i="33" s="1"/>
  <c r="F104" i="33" s="1"/>
  <c r="G101" i="33"/>
  <c r="P103" i="2"/>
  <c r="U105" i="2"/>
  <c r="H105" i="33" s="1"/>
  <c r="F105" i="33" s="1"/>
  <c r="P101" i="2"/>
  <c r="C99" i="17" l="1"/>
  <c r="T100" i="2"/>
  <c r="T99" i="2"/>
  <c r="G99" i="33" s="1"/>
  <c r="M100" i="2"/>
  <c r="O100" i="2" s="1"/>
  <c r="M99" i="2"/>
  <c r="O99" i="2" s="1"/>
  <c r="N100" i="2"/>
  <c r="N99" i="2"/>
  <c r="C100" i="2"/>
  <c r="C99" i="2"/>
  <c r="P100" i="2" l="1"/>
  <c r="D102" i="17"/>
  <c r="U103" i="2"/>
  <c r="H103" i="33" s="1"/>
  <c r="F103" i="33" s="1"/>
  <c r="G100" i="33"/>
  <c r="U102" i="2"/>
  <c r="H102" i="33" s="1"/>
  <c r="F102" i="33" s="1"/>
  <c r="P99" i="2"/>
  <c r="T98" i="2"/>
  <c r="G98" i="33" s="1"/>
  <c r="M98" i="2"/>
  <c r="O98" i="2" s="1"/>
  <c r="P98" i="2" s="1"/>
  <c r="N98" i="2"/>
  <c r="C98" i="2"/>
  <c r="C97" i="17"/>
  <c r="C98" i="17"/>
  <c r="D101" i="17" s="1"/>
  <c r="D100" i="17" l="1"/>
  <c r="U101" i="2"/>
  <c r="H101" i="33" s="1"/>
  <c r="F101" i="33" s="1"/>
  <c r="T97" i="2"/>
  <c r="G97" i="33" s="1"/>
  <c r="M97" i="2"/>
  <c r="O97" i="2" s="1"/>
  <c r="N97" i="2"/>
  <c r="C97" i="2"/>
  <c r="P97" i="2" l="1"/>
  <c r="U100" i="2"/>
  <c r="H100" i="33" s="1"/>
  <c r="F100" i="33" s="1"/>
  <c r="K92" i="25"/>
  <c r="K93" i="25"/>
  <c r="K94" i="25"/>
  <c r="K95" i="25"/>
  <c r="K96" i="25"/>
  <c r="K97" i="25"/>
  <c r="K98" i="25"/>
  <c r="K92" i="4"/>
  <c r="K93" i="4"/>
  <c r="K94" i="4"/>
  <c r="K95" i="4"/>
  <c r="K96" i="4"/>
  <c r="K97" i="4"/>
  <c r="K98" i="4"/>
  <c r="C96" i="17"/>
  <c r="D99" i="17" s="1"/>
  <c r="T96" i="2"/>
  <c r="M96" i="2"/>
  <c r="O96" i="2" s="1"/>
  <c r="N96" i="2"/>
  <c r="C96" i="2"/>
  <c r="P96" i="2" l="1"/>
  <c r="U99" i="2"/>
  <c r="H99" i="33" s="1"/>
  <c r="F99" i="33" s="1"/>
  <c r="G96" i="33"/>
  <c r="C95" i="17"/>
  <c r="D98" i="17" s="1"/>
  <c r="T95" i="2"/>
  <c r="M95" i="2"/>
  <c r="O95" i="2" s="1"/>
  <c r="N95" i="2"/>
  <c r="C95" i="2"/>
  <c r="C94" i="17"/>
  <c r="C92" i="17"/>
  <c r="C93" i="17"/>
  <c r="T94" i="2"/>
  <c r="M94" i="2"/>
  <c r="O94" i="2" s="1"/>
  <c r="N94" i="2"/>
  <c r="C94" i="2"/>
  <c r="D96" i="17" l="1"/>
  <c r="D95" i="17"/>
  <c r="D97" i="17"/>
  <c r="U98" i="2"/>
  <c r="H98" i="33" s="1"/>
  <c r="F98" i="33" s="1"/>
  <c r="G95" i="33"/>
  <c r="U97" i="2"/>
  <c r="H97" i="33" s="1"/>
  <c r="F97" i="33" s="1"/>
  <c r="G94" i="33"/>
  <c r="P94" i="2"/>
  <c r="P95" i="2"/>
  <c r="T93" i="2"/>
  <c r="M93" i="2"/>
  <c r="O93" i="2" s="1"/>
  <c r="N93" i="2"/>
  <c r="C93" i="2"/>
  <c r="T92" i="2"/>
  <c r="M92" i="2"/>
  <c r="O92" i="2" s="1"/>
  <c r="N92" i="2"/>
  <c r="C92" i="2"/>
  <c r="C91" i="17"/>
  <c r="D94" i="17" s="1"/>
  <c r="T91" i="2"/>
  <c r="G91" i="33" s="1"/>
  <c r="M91" i="2"/>
  <c r="O91" i="2" s="1"/>
  <c r="N91" i="2"/>
  <c r="C91" i="2"/>
  <c r="U95" i="2" l="1"/>
  <c r="H95" i="33" s="1"/>
  <c r="F95" i="33" s="1"/>
  <c r="G92" i="33"/>
  <c r="U96" i="2"/>
  <c r="H96" i="33" s="1"/>
  <c r="F96" i="33" s="1"/>
  <c r="G93" i="33"/>
  <c r="P91" i="2"/>
  <c r="P92" i="2"/>
  <c r="P93" i="2"/>
  <c r="U94" i="2"/>
  <c r="H94" i="33" s="1"/>
  <c r="F94" i="33" s="1"/>
  <c r="C86" i="17"/>
  <c r="C87" i="17"/>
  <c r="C88" i="17"/>
  <c r="C89" i="17"/>
  <c r="C90" i="17"/>
  <c r="D93" i="17" s="1"/>
  <c r="T90" i="2"/>
  <c r="M90" i="2"/>
  <c r="O90" i="2" s="1"/>
  <c r="N90" i="2"/>
  <c r="C90" i="2"/>
  <c r="D90" i="17" l="1"/>
  <c r="D91" i="17"/>
  <c r="D89" i="17"/>
  <c r="D92" i="17"/>
  <c r="U93" i="2"/>
  <c r="H93" i="33" s="1"/>
  <c r="F93" i="33" s="1"/>
  <c r="G90" i="33"/>
  <c r="P90" i="2"/>
  <c r="R130" i="29"/>
  <c r="R131" i="29"/>
  <c r="M131" i="29"/>
  <c r="O131" i="29" s="1"/>
  <c r="M130" i="29"/>
  <c r="O130" i="29"/>
  <c r="N131" i="29"/>
  <c r="N130" i="29"/>
  <c r="P130" i="29" l="1"/>
  <c r="P131" i="29"/>
  <c r="K84" i="4"/>
  <c r="K85" i="4"/>
  <c r="K86" i="4"/>
  <c r="K87" i="4"/>
  <c r="K88" i="4"/>
  <c r="K89" i="4"/>
  <c r="K90" i="4"/>
  <c r="K91" i="4"/>
  <c r="K84" i="25"/>
  <c r="K85" i="25"/>
  <c r="K86" i="25"/>
  <c r="K87" i="25"/>
  <c r="K88" i="25"/>
  <c r="K89" i="25"/>
  <c r="K90" i="25"/>
  <c r="K91" i="25"/>
  <c r="T89" i="2"/>
  <c r="M89" i="2"/>
  <c r="O89" i="2" s="1"/>
  <c r="N89" i="2"/>
  <c r="C89" i="2"/>
  <c r="U92" i="2" l="1"/>
  <c r="H92" i="33" s="1"/>
  <c r="F92" i="33" s="1"/>
  <c r="G89" i="33"/>
  <c r="P89" i="2"/>
  <c r="R126" i="28"/>
  <c r="M126" i="28"/>
  <c r="O126" i="28" s="1"/>
  <c r="P126" i="28" s="1"/>
  <c r="N126" i="28"/>
  <c r="T88" i="2" l="1"/>
  <c r="M88" i="2"/>
  <c r="O88" i="2" s="1"/>
  <c r="N88" i="2"/>
  <c r="C88" i="2"/>
  <c r="R125" i="28"/>
  <c r="M125" i="28"/>
  <c r="O125" i="28" s="1"/>
  <c r="N125" i="28"/>
  <c r="R129" i="29"/>
  <c r="M129" i="29"/>
  <c r="O129" i="29" s="1"/>
  <c r="P129" i="29" s="1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N129" i="29"/>
  <c r="D133" i="29"/>
  <c r="U133" i="29"/>
  <c r="D134" i="29"/>
  <c r="U134" i="29"/>
  <c r="D135" i="29"/>
  <c r="U135" i="29"/>
  <c r="D136" i="29"/>
  <c r="U136" i="29"/>
  <c r="V136" i="29" s="1"/>
  <c r="D137" i="29"/>
  <c r="U137" i="29"/>
  <c r="V137" i="29"/>
  <c r="D138" i="29"/>
  <c r="U138" i="29"/>
  <c r="D139" i="29"/>
  <c r="U139" i="29"/>
  <c r="V139" i="29" s="1"/>
  <c r="D140" i="29"/>
  <c r="U140" i="29"/>
  <c r="D141" i="29"/>
  <c r="U141" i="29"/>
  <c r="V141" i="29" s="1"/>
  <c r="D142" i="29"/>
  <c r="U142" i="29"/>
  <c r="D143" i="29"/>
  <c r="U143" i="29"/>
  <c r="D144" i="29"/>
  <c r="U144" i="29"/>
  <c r="V144" i="29"/>
  <c r="D145" i="29"/>
  <c r="U145" i="29"/>
  <c r="D146" i="29"/>
  <c r="U146" i="29"/>
  <c r="V146" i="29" s="1"/>
  <c r="D147" i="29"/>
  <c r="U147" i="29"/>
  <c r="V148" i="29" s="1"/>
  <c r="D148" i="29"/>
  <c r="U148" i="29"/>
  <c r="D149" i="29"/>
  <c r="U149" i="29"/>
  <c r="V149" i="29" s="1"/>
  <c r="D150" i="29"/>
  <c r="U150" i="29"/>
  <c r="D151" i="29"/>
  <c r="U151" i="29"/>
  <c r="D152" i="29"/>
  <c r="U152" i="29"/>
  <c r="D153" i="29"/>
  <c r="U153" i="29"/>
  <c r="D154" i="29"/>
  <c r="U154" i="29"/>
  <c r="D155" i="29"/>
  <c r="U155" i="29"/>
  <c r="D156" i="29"/>
  <c r="U156" i="29"/>
  <c r="D157" i="29"/>
  <c r="U157" i="29"/>
  <c r="D158" i="29"/>
  <c r="U158" i="29"/>
  <c r="D159" i="29"/>
  <c r="U159" i="29"/>
  <c r="D160" i="29"/>
  <c r="U160" i="29"/>
  <c r="D161" i="29"/>
  <c r="U161" i="29"/>
  <c r="D162" i="29"/>
  <c r="U162" i="29"/>
  <c r="V162" i="29" s="1"/>
  <c r="D163" i="29"/>
  <c r="U163" i="29"/>
  <c r="D164" i="29"/>
  <c r="U164" i="29"/>
  <c r="D165" i="29"/>
  <c r="U165" i="29"/>
  <c r="D166" i="29"/>
  <c r="U166" i="29"/>
  <c r="D167" i="29"/>
  <c r="U167" i="29"/>
  <c r="D168" i="29"/>
  <c r="U168" i="29"/>
  <c r="V168" i="29" s="1"/>
  <c r="D169" i="29"/>
  <c r="U169" i="29"/>
  <c r="V169" i="29"/>
  <c r="D170" i="29"/>
  <c r="U170" i="29"/>
  <c r="V164" i="29" l="1"/>
  <c r="V160" i="29"/>
  <c r="P125" i="28"/>
  <c r="V161" i="29"/>
  <c r="V157" i="29"/>
  <c r="U91" i="2"/>
  <c r="H91" i="33" s="1"/>
  <c r="F91" i="33" s="1"/>
  <c r="G88" i="33"/>
  <c r="P88" i="2"/>
  <c r="V152" i="29"/>
  <c r="V165" i="29"/>
  <c r="V138" i="29"/>
  <c r="V156" i="29"/>
  <c r="V145" i="29"/>
  <c r="V153" i="29"/>
  <c r="V170" i="29"/>
  <c r="V163" i="29"/>
  <c r="V155" i="29"/>
  <c r="V147" i="29"/>
  <c r="V140" i="29"/>
  <c r="V154" i="29"/>
  <c r="V142" i="29"/>
  <c r="V143" i="29"/>
  <c r="V134" i="29"/>
  <c r="V135" i="29"/>
  <c r="V150" i="29"/>
  <c r="V151" i="29"/>
  <c r="V166" i="29"/>
  <c r="V167" i="29"/>
  <c r="V158" i="29"/>
  <c r="V159" i="29"/>
  <c r="T87" i="2"/>
  <c r="G87" i="33" s="1"/>
  <c r="M87" i="2"/>
  <c r="O87" i="2" s="1"/>
  <c r="N87" i="2"/>
  <c r="C87" i="2"/>
  <c r="R110" i="26"/>
  <c r="R111" i="26"/>
  <c r="R112" i="26"/>
  <c r="R113" i="26"/>
  <c r="R114" i="26"/>
  <c r="R115" i="26"/>
  <c r="R116" i="26"/>
  <c r="R117" i="26"/>
  <c r="R118" i="26"/>
  <c r="S117" i="26" s="1"/>
  <c r="R119" i="26"/>
  <c r="N119" i="26"/>
  <c r="N118" i="26"/>
  <c r="N117" i="26"/>
  <c r="N116" i="26"/>
  <c r="N115" i="26"/>
  <c r="N114" i="26"/>
  <c r="N113" i="26"/>
  <c r="N112" i="26"/>
  <c r="N111" i="26"/>
  <c r="N110" i="26"/>
  <c r="R122" i="28"/>
  <c r="S125" i="28" s="1"/>
  <c r="R123" i="28"/>
  <c r="R124" i="28"/>
  <c r="M124" i="28"/>
  <c r="O124" i="28" s="1"/>
  <c r="M123" i="28"/>
  <c r="O123" i="28" s="1"/>
  <c r="M122" i="28"/>
  <c r="O122" i="28"/>
  <c r="N124" i="28"/>
  <c r="N123" i="28"/>
  <c r="N122" i="28"/>
  <c r="R126" i="29"/>
  <c r="S129" i="29" s="1"/>
  <c r="R127" i="29"/>
  <c r="R128" i="29"/>
  <c r="S131" i="29" s="1"/>
  <c r="M128" i="29"/>
  <c r="O128" i="29" s="1"/>
  <c r="M127" i="29"/>
  <c r="O127" i="29" s="1"/>
  <c r="M126" i="29"/>
  <c r="O126" i="29" s="1"/>
  <c r="N128" i="29"/>
  <c r="N127" i="29"/>
  <c r="N126" i="29"/>
  <c r="C79" i="17"/>
  <c r="C80" i="17"/>
  <c r="C81" i="17"/>
  <c r="C82" i="17"/>
  <c r="C83" i="17"/>
  <c r="C84" i="17"/>
  <c r="C85" i="17"/>
  <c r="D88" i="17" s="1"/>
  <c r="T86" i="2"/>
  <c r="M86" i="2"/>
  <c r="O86" i="2" s="1"/>
  <c r="N86" i="2"/>
  <c r="C86" i="2"/>
  <c r="D87" i="17" l="1"/>
  <c r="S119" i="26"/>
  <c r="D86" i="17"/>
  <c r="P123" i="28"/>
  <c r="S118" i="26"/>
  <c r="S114" i="26"/>
  <c r="S130" i="29"/>
  <c r="P124" i="28"/>
  <c r="S113" i="26"/>
  <c r="S126" i="28"/>
  <c r="S115" i="26"/>
  <c r="P87" i="2"/>
  <c r="U89" i="2"/>
  <c r="H89" i="33" s="1"/>
  <c r="F89" i="33" s="1"/>
  <c r="G86" i="33"/>
  <c r="U90" i="2"/>
  <c r="H90" i="33" s="1"/>
  <c r="F90" i="33" s="1"/>
  <c r="P86" i="2"/>
  <c r="P122" i="28"/>
  <c r="P128" i="29"/>
  <c r="P126" i="29"/>
  <c r="P127" i="29"/>
  <c r="S116" i="26"/>
  <c r="D83" i="17" l="1"/>
  <c r="D84" i="17"/>
  <c r="D85" i="17"/>
  <c r="T85" i="2"/>
  <c r="M85" i="2"/>
  <c r="O85" i="2" s="1"/>
  <c r="N85" i="2"/>
  <c r="C85" i="2"/>
  <c r="T84" i="2"/>
  <c r="G84" i="33" s="1"/>
  <c r="M84" i="2"/>
  <c r="O84" i="2" s="1"/>
  <c r="N84" i="2"/>
  <c r="C84" i="2"/>
  <c r="R118" i="28"/>
  <c r="R119" i="28"/>
  <c r="R120" i="28"/>
  <c r="R121" i="28"/>
  <c r="M121" i="28"/>
  <c r="O121" i="28" s="1"/>
  <c r="M120" i="28"/>
  <c r="O120" i="28" s="1"/>
  <c r="M119" i="28"/>
  <c r="O119" i="28" s="1"/>
  <c r="P119" i="28" s="1"/>
  <c r="M118" i="28"/>
  <c r="O118" i="28" s="1"/>
  <c r="P118" i="28" s="1"/>
  <c r="N121" i="28"/>
  <c r="N120" i="28"/>
  <c r="N119" i="28"/>
  <c r="N118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18" i="28"/>
  <c r="C119" i="28"/>
  <c r="C120" i="28"/>
  <c r="C121" i="28"/>
  <c r="D139" i="28"/>
  <c r="U139" i="28"/>
  <c r="D140" i="28"/>
  <c r="U140" i="28"/>
  <c r="D141" i="28"/>
  <c r="U141" i="28"/>
  <c r="D128" i="28"/>
  <c r="U128" i="28"/>
  <c r="D129" i="28"/>
  <c r="U129" i="28"/>
  <c r="D130" i="28"/>
  <c r="U130" i="28"/>
  <c r="D131" i="28"/>
  <c r="U131" i="28"/>
  <c r="D132" i="28"/>
  <c r="U132" i="28"/>
  <c r="D133" i="28"/>
  <c r="U133" i="28"/>
  <c r="D134" i="28"/>
  <c r="U134" i="28"/>
  <c r="V134" i="28" s="1"/>
  <c r="D135" i="28"/>
  <c r="U135" i="28"/>
  <c r="D136" i="28"/>
  <c r="U136" i="28"/>
  <c r="D137" i="28"/>
  <c r="U137" i="28"/>
  <c r="V137" i="28" s="1"/>
  <c r="D138" i="28"/>
  <c r="U138" i="28"/>
  <c r="R123" i="29"/>
  <c r="R124" i="29"/>
  <c r="R125" i="29"/>
  <c r="S128" i="29" s="1"/>
  <c r="N124" i="29"/>
  <c r="N125" i="29"/>
  <c r="M125" i="29"/>
  <c r="O125" i="29" s="1"/>
  <c r="P125" i="29" s="1"/>
  <c r="M123" i="29"/>
  <c r="O123" i="29" s="1"/>
  <c r="N123" i="29"/>
  <c r="T83" i="2"/>
  <c r="G83" i="33" s="1"/>
  <c r="M83" i="2"/>
  <c r="O83" i="2" s="1"/>
  <c r="N83" i="2"/>
  <c r="C83" i="2"/>
  <c r="V141" i="28" l="1"/>
  <c r="V133" i="28"/>
  <c r="V129" i="28"/>
  <c r="P120" i="28"/>
  <c r="P121" i="28"/>
  <c r="V135" i="28"/>
  <c r="U88" i="2"/>
  <c r="H88" i="33" s="1"/>
  <c r="F88" i="33" s="1"/>
  <c r="G85" i="33"/>
  <c r="U86" i="2"/>
  <c r="H86" i="33" s="1"/>
  <c r="F86" i="33" s="1"/>
  <c r="V138" i="28"/>
  <c r="V130" i="28"/>
  <c r="V140" i="28"/>
  <c r="V136" i="28"/>
  <c r="S124" i="28"/>
  <c r="S123" i="28"/>
  <c r="S122" i="28"/>
  <c r="P123" i="29"/>
  <c r="S127" i="29"/>
  <c r="S126" i="29"/>
  <c r="P85" i="2"/>
  <c r="U87" i="2"/>
  <c r="H87" i="33" s="1"/>
  <c r="F87" i="33" s="1"/>
  <c r="P84" i="2"/>
  <c r="P83" i="2"/>
  <c r="S121" i="28"/>
  <c r="V139" i="28"/>
  <c r="V132" i="28"/>
  <c r="V131" i="28"/>
  <c r="D82" i="17"/>
  <c r="T82" i="2"/>
  <c r="M82" i="2"/>
  <c r="O82" i="2" s="1"/>
  <c r="N82" i="2"/>
  <c r="C82" i="2"/>
  <c r="U85" i="2" l="1"/>
  <c r="H85" i="33" s="1"/>
  <c r="F85" i="33" s="1"/>
  <c r="G82" i="33"/>
  <c r="P82" i="2"/>
  <c r="K81" i="25"/>
  <c r="K82" i="25"/>
  <c r="K83" i="25"/>
  <c r="K81" i="4"/>
  <c r="K82" i="4"/>
  <c r="K83" i="4"/>
  <c r="T81" i="2"/>
  <c r="M81" i="2"/>
  <c r="O81" i="2" s="1"/>
  <c r="N81" i="2"/>
  <c r="C81" i="2"/>
  <c r="AK32" i="2"/>
  <c r="R122" i="29"/>
  <c r="S125" i="29" s="1"/>
  <c r="N122" i="29"/>
  <c r="R117" i="28"/>
  <c r="S120" i="28" s="1"/>
  <c r="M117" i="28"/>
  <c r="O117" i="28" s="1"/>
  <c r="N117" i="28"/>
  <c r="T80" i="2"/>
  <c r="G80" i="33" s="1"/>
  <c r="M80" i="2"/>
  <c r="O80" i="2" s="1"/>
  <c r="N80" i="2"/>
  <c r="C80" i="2"/>
  <c r="R121" i="29"/>
  <c r="M121" i="29"/>
  <c r="O121" i="29" s="1"/>
  <c r="N121" i="29"/>
  <c r="C76" i="17"/>
  <c r="C77" i="17"/>
  <c r="C78" i="17"/>
  <c r="D81" i="17" s="1"/>
  <c r="R115" i="28"/>
  <c r="R116" i="28"/>
  <c r="S119" i="28" s="1"/>
  <c r="M115" i="28"/>
  <c r="O115" i="28" s="1"/>
  <c r="P115" i="28" s="1"/>
  <c r="M116" i="28"/>
  <c r="O116" i="28" s="1"/>
  <c r="P116" i="28" s="1"/>
  <c r="N116" i="28"/>
  <c r="N115" i="28"/>
  <c r="T79" i="2"/>
  <c r="G79" i="33" s="1"/>
  <c r="M79" i="2"/>
  <c r="O79" i="2" s="1"/>
  <c r="N79" i="2"/>
  <c r="C79" i="2"/>
  <c r="R120" i="29"/>
  <c r="N120" i="29"/>
  <c r="K76" i="25"/>
  <c r="K77" i="25"/>
  <c r="K78" i="25"/>
  <c r="K79" i="25"/>
  <c r="K80" i="25"/>
  <c r="K76" i="4"/>
  <c r="K77" i="4"/>
  <c r="K78" i="4"/>
  <c r="K79" i="4"/>
  <c r="K80" i="4"/>
  <c r="T78" i="2"/>
  <c r="G78" i="33" s="1"/>
  <c r="M78" i="2"/>
  <c r="O78" i="2" s="1"/>
  <c r="N78" i="2"/>
  <c r="C78" i="2"/>
  <c r="R119" i="29"/>
  <c r="M119" i="29"/>
  <c r="O119" i="29" s="1"/>
  <c r="N119" i="29"/>
  <c r="T77" i="2"/>
  <c r="G77" i="33" s="1"/>
  <c r="M77" i="2"/>
  <c r="O77" i="2" s="1"/>
  <c r="N77" i="2"/>
  <c r="C77" i="2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O70" i="27"/>
  <c r="P70" i="27" s="1"/>
  <c r="N70" i="27"/>
  <c r="O69" i="27"/>
  <c r="P69" i="27" s="1"/>
  <c r="N69" i="27"/>
  <c r="O68" i="27"/>
  <c r="P68" i="27" s="1"/>
  <c r="N68" i="27"/>
  <c r="O67" i="27"/>
  <c r="P67" i="27" s="1"/>
  <c r="N67" i="27"/>
  <c r="O66" i="27"/>
  <c r="P66" i="27" s="1"/>
  <c r="N66" i="27"/>
  <c r="P65" i="27"/>
  <c r="O65" i="27"/>
  <c r="N65" i="27"/>
  <c r="O64" i="27"/>
  <c r="P64" i="27" s="1"/>
  <c r="N64" i="27"/>
  <c r="O63" i="27"/>
  <c r="N63" i="27"/>
  <c r="O62" i="27"/>
  <c r="P62" i="27" s="1"/>
  <c r="N62" i="27"/>
  <c r="O61" i="27"/>
  <c r="P61" i="27" s="1"/>
  <c r="N61" i="27"/>
  <c r="O60" i="27"/>
  <c r="P60" i="27" s="1"/>
  <c r="N60" i="27"/>
  <c r="O59" i="27"/>
  <c r="P59" i="27" s="1"/>
  <c r="N59" i="27"/>
  <c r="O58" i="27"/>
  <c r="P58" i="27" s="1"/>
  <c r="N58" i="27"/>
  <c r="P57" i="27"/>
  <c r="O57" i="27"/>
  <c r="N57" i="27"/>
  <c r="O56" i="27"/>
  <c r="N56" i="27"/>
  <c r="O55" i="27"/>
  <c r="N55" i="27"/>
  <c r="O54" i="27"/>
  <c r="P54" i="27" s="1"/>
  <c r="N54" i="27"/>
  <c r="O53" i="27"/>
  <c r="P53" i="27" s="1"/>
  <c r="N53" i="27"/>
  <c r="O52" i="27"/>
  <c r="P52" i="27" s="1"/>
  <c r="N52" i="27"/>
  <c r="O51" i="27"/>
  <c r="N51" i="27"/>
  <c r="O50" i="27"/>
  <c r="P50" i="27" s="1"/>
  <c r="N50" i="27"/>
  <c r="O49" i="27"/>
  <c r="P49" i="27" s="1"/>
  <c r="N49" i="27"/>
  <c r="O48" i="27"/>
  <c r="P48" i="27" s="1"/>
  <c r="N48" i="27"/>
  <c r="O47" i="27"/>
  <c r="N47" i="27"/>
  <c r="P47" i="27" s="1"/>
  <c r="O46" i="27"/>
  <c r="P46" i="27" s="1"/>
  <c r="N46" i="27"/>
  <c r="O45" i="27"/>
  <c r="P45" i="27" s="1"/>
  <c r="N45" i="27"/>
  <c r="O44" i="27"/>
  <c r="P44" i="27" s="1"/>
  <c r="N44" i="27"/>
  <c r="O43" i="27"/>
  <c r="P43" i="27" s="1"/>
  <c r="N43" i="27"/>
  <c r="O42" i="27"/>
  <c r="P42" i="27" s="1"/>
  <c r="N42" i="27"/>
  <c r="O41" i="27"/>
  <c r="P41" i="27" s="1"/>
  <c r="N41" i="27"/>
  <c r="O40" i="27"/>
  <c r="N40" i="27"/>
  <c r="O39" i="27"/>
  <c r="N39" i="27"/>
  <c r="P39" i="27" s="1"/>
  <c r="O38" i="27"/>
  <c r="P38" i="27" s="1"/>
  <c r="N38" i="27"/>
  <c r="O37" i="27"/>
  <c r="P37" i="27" s="1"/>
  <c r="N37" i="27"/>
  <c r="O36" i="27"/>
  <c r="N36" i="27"/>
  <c r="O35" i="27"/>
  <c r="P35" i="27" s="1"/>
  <c r="N35" i="27"/>
  <c r="O34" i="27"/>
  <c r="P34" i="27" s="1"/>
  <c r="N34" i="27"/>
  <c r="O33" i="27"/>
  <c r="P33" i="27" s="1"/>
  <c r="N33" i="27"/>
  <c r="O32" i="27"/>
  <c r="P32" i="27" s="1"/>
  <c r="N32" i="27"/>
  <c r="O31" i="27"/>
  <c r="N31" i="27"/>
  <c r="P31" i="27" s="1"/>
  <c r="O30" i="27"/>
  <c r="P30" i="27" s="1"/>
  <c r="N30" i="27"/>
  <c r="O29" i="27"/>
  <c r="N29" i="27"/>
  <c r="P29" i="27" s="1"/>
  <c r="O28" i="27"/>
  <c r="P28" i="27" s="1"/>
  <c r="N28" i="27"/>
  <c r="O27" i="27"/>
  <c r="P27" i="27" s="1"/>
  <c r="N27" i="27"/>
  <c r="O26" i="27"/>
  <c r="P26" i="27" s="1"/>
  <c r="N26" i="27"/>
  <c r="O25" i="27"/>
  <c r="P25" i="27" s="1"/>
  <c r="N25" i="27"/>
  <c r="O24" i="27"/>
  <c r="P24" i="27" s="1"/>
  <c r="N24" i="27"/>
  <c r="O23" i="27"/>
  <c r="N23" i="27"/>
  <c r="P23" i="27" s="1"/>
  <c r="O22" i="27"/>
  <c r="P22" i="27" s="1"/>
  <c r="N22" i="27"/>
  <c r="O21" i="27"/>
  <c r="N21" i="27"/>
  <c r="P21" i="27" s="1"/>
  <c r="O20" i="27"/>
  <c r="P20" i="27" s="1"/>
  <c r="N20" i="27"/>
  <c r="O19" i="27"/>
  <c r="P19" i="27" s="1"/>
  <c r="N19" i="27"/>
  <c r="O18" i="27"/>
  <c r="P18" i="27" s="1"/>
  <c r="N18" i="27"/>
  <c r="O17" i="27"/>
  <c r="P17" i="27" s="1"/>
  <c r="N17" i="27"/>
  <c r="O16" i="27"/>
  <c r="P16" i="27" s="1"/>
  <c r="N16" i="27"/>
  <c r="O15" i="27"/>
  <c r="N15" i="27"/>
  <c r="P15" i="27" s="1"/>
  <c r="O14" i="27"/>
  <c r="P14" i="27" s="1"/>
  <c r="N14" i="27"/>
  <c r="O13" i="27"/>
  <c r="N13" i="27"/>
  <c r="P13" i="27" s="1"/>
  <c r="O12" i="27"/>
  <c r="P12" i="27" s="1"/>
  <c r="N12" i="27"/>
  <c r="O11" i="27"/>
  <c r="P11" i="27" s="1"/>
  <c r="N11" i="27"/>
  <c r="O10" i="27"/>
  <c r="P10" i="27" s="1"/>
  <c r="N10" i="27"/>
  <c r="O9" i="27"/>
  <c r="P9" i="27" s="1"/>
  <c r="N9" i="27"/>
  <c r="O8" i="27"/>
  <c r="N8" i="27"/>
  <c r="O7" i="27"/>
  <c r="N7" i="27"/>
  <c r="P7" i="27" s="1"/>
  <c r="O6" i="27"/>
  <c r="P6" i="27" s="1"/>
  <c r="N6" i="27"/>
  <c r="O5" i="27"/>
  <c r="N5" i="27"/>
  <c r="P5" i="27" s="1"/>
  <c r="O4" i="27"/>
  <c r="P4" i="27" s="1"/>
  <c r="N4" i="27"/>
  <c r="O3" i="27"/>
  <c r="P3" i="27" s="1"/>
  <c r="N3" i="27"/>
  <c r="O2" i="27"/>
  <c r="P2" i="27" s="1"/>
  <c r="N2" i="27"/>
  <c r="R100" i="27"/>
  <c r="R101" i="27"/>
  <c r="R102" i="27"/>
  <c r="R103" i="27"/>
  <c r="R104" i="27"/>
  <c r="R105" i="27"/>
  <c r="S107" i="27" s="1"/>
  <c r="R106" i="27"/>
  <c r="R107" i="27"/>
  <c r="S108" i="27" s="1"/>
  <c r="R108" i="27"/>
  <c r="R109" i="27"/>
  <c r="M101" i="27"/>
  <c r="O101" i="27" s="1"/>
  <c r="P101" i="27" s="1"/>
  <c r="M102" i="27"/>
  <c r="O102" i="27" s="1"/>
  <c r="P102" i="27" s="1"/>
  <c r="M103" i="27"/>
  <c r="O103" i="27" s="1"/>
  <c r="M104" i="27"/>
  <c r="O104" i="27" s="1"/>
  <c r="P104" i="27" s="1"/>
  <c r="M105" i="27"/>
  <c r="O105" i="27" s="1"/>
  <c r="P105" i="27" s="1"/>
  <c r="M106" i="27"/>
  <c r="O106" i="27" s="1"/>
  <c r="P106" i="27" s="1"/>
  <c r="M107" i="27"/>
  <c r="O107" i="27" s="1"/>
  <c r="P107" i="27" s="1"/>
  <c r="M108" i="27"/>
  <c r="O108" i="27" s="1"/>
  <c r="P108" i="27" s="1"/>
  <c r="R106" i="26"/>
  <c r="R107" i="26"/>
  <c r="S110" i="26" s="1"/>
  <c r="R108" i="26"/>
  <c r="S111" i="26" s="1"/>
  <c r="R109" i="26"/>
  <c r="S112" i="26" s="1"/>
  <c r="N109" i="26"/>
  <c r="N108" i="26"/>
  <c r="N107" i="26"/>
  <c r="N106" i="26"/>
  <c r="R110" i="28"/>
  <c r="R111" i="28"/>
  <c r="R112" i="28"/>
  <c r="R113" i="28"/>
  <c r="R114" i="28"/>
  <c r="S117" i="28" s="1"/>
  <c r="M110" i="28"/>
  <c r="O110" i="28" s="1"/>
  <c r="M111" i="28"/>
  <c r="O111" i="28" s="1"/>
  <c r="M112" i="28"/>
  <c r="O112" i="28" s="1"/>
  <c r="M113" i="28"/>
  <c r="O113" i="28" s="1"/>
  <c r="P113" i="28" s="1"/>
  <c r="M114" i="28"/>
  <c r="O114" i="28" s="1"/>
  <c r="P114" i="28" s="1"/>
  <c r="N114" i="28"/>
  <c r="N113" i="28"/>
  <c r="N112" i="28"/>
  <c r="N111" i="28"/>
  <c r="N110" i="28"/>
  <c r="AJ27" i="29"/>
  <c r="N116" i="29"/>
  <c r="N117" i="29"/>
  <c r="N118" i="29"/>
  <c r="R115" i="29"/>
  <c r="R116" i="29"/>
  <c r="R117" i="29"/>
  <c r="R118" i="29"/>
  <c r="M117" i="29"/>
  <c r="O117" i="29" s="1"/>
  <c r="P117" i="29" s="1"/>
  <c r="M115" i="29"/>
  <c r="O115" i="29" s="1"/>
  <c r="P115" i="29" s="1"/>
  <c r="N115" i="29"/>
  <c r="C75" i="17"/>
  <c r="T76" i="2"/>
  <c r="G76" i="33" s="1"/>
  <c r="M76" i="2"/>
  <c r="O76" i="2" s="1"/>
  <c r="N76" i="2"/>
  <c r="C76" i="2"/>
  <c r="T75" i="2"/>
  <c r="G75" i="33" s="1"/>
  <c r="M75" i="2"/>
  <c r="O75" i="2" s="1"/>
  <c r="N75" i="2"/>
  <c r="C75" i="2"/>
  <c r="D80" i="17" l="1"/>
  <c r="P51" i="27"/>
  <c r="S109" i="27"/>
  <c r="P55" i="27"/>
  <c r="S106" i="27"/>
  <c r="S104" i="27"/>
  <c r="P36" i="27"/>
  <c r="P56" i="27"/>
  <c r="P63" i="27"/>
  <c r="P112" i="28"/>
  <c r="P8" i="27"/>
  <c r="P111" i="28"/>
  <c r="P40" i="27"/>
  <c r="P110" i="28"/>
  <c r="U84" i="2"/>
  <c r="H84" i="33" s="1"/>
  <c r="F84" i="33" s="1"/>
  <c r="G81" i="33"/>
  <c r="F81" i="33" s="1"/>
  <c r="P80" i="2"/>
  <c r="U82" i="2"/>
  <c r="H82" i="33" s="1"/>
  <c r="F82" i="33" s="1"/>
  <c r="U83" i="2"/>
  <c r="H83" i="33" s="1"/>
  <c r="F83" i="33" s="1"/>
  <c r="S116" i="28"/>
  <c r="S115" i="28"/>
  <c r="S118" i="28"/>
  <c r="S114" i="28"/>
  <c r="P117" i="28"/>
  <c r="P121" i="29"/>
  <c r="S122" i="29"/>
  <c r="S124" i="29"/>
  <c r="S121" i="29"/>
  <c r="P119" i="29"/>
  <c r="S120" i="29"/>
  <c r="S123" i="29"/>
  <c r="P81" i="2"/>
  <c r="P76" i="2"/>
  <c r="P78" i="2"/>
  <c r="P75" i="2"/>
  <c r="P77" i="2"/>
  <c r="P79" i="2"/>
  <c r="U81" i="2"/>
  <c r="H81" i="33" s="1"/>
  <c r="U80" i="2"/>
  <c r="H80" i="33" s="1"/>
  <c r="F80" i="33" s="1"/>
  <c r="U79" i="2"/>
  <c r="H79" i="33" s="1"/>
  <c r="F79" i="33" s="1"/>
  <c r="D79" i="17"/>
  <c r="D78" i="17"/>
  <c r="U78" i="2"/>
  <c r="H78" i="33" s="1"/>
  <c r="F78" i="33" s="1"/>
  <c r="S119" i="29"/>
  <c r="P103" i="27"/>
  <c r="S103" i="27"/>
  <c r="S105" i="27"/>
  <c r="S109" i="26"/>
  <c r="S113" i="28"/>
  <c r="S118" i="29"/>
  <c r="C73" i="17" l="1"/>
  <c r="C74" i="17"/>
  <c r="D77" i="17" s="1"/>
  <c r="T74" i="2"/>
  <c r="M74" i="2"/>
  <c r="O74" i="2" s="1"/>
  <c r="N74" i="2"/>
  <c r="C74" i="2"/>
  <c r="K72" i="4"/>
  <c r="K73" i="4"/>
  <c r="K74" i="4"/>
  <c r="K75" i="4"/>
  <c r="T73" i="2"/>
  <c r="M73" i="2"/>
  <c r="O73" i="2" s="1"/>
  <c r="N73" i="2"/>
  <c r="C73" i="2"/>
  <c r="D76" i="17" l="1"/>
  <c r="U76" i="2"/>
  <c r="H76" i="33" s="1"/>
  <c r="F76" i="33" s="1"/>
  <c r="G73" i="33"/>
  <c r="U77" i="2"/>
  <c r="H77" i="33" s="1"/>
  <c r="F77" i="33" s="1"/>
  <c r="G74" i="33"/>
  <c r="P74" i="2"/>
  <c r="P73" i="2"/>
  <c r="R114" i="29"/>
  <c r="N114" i="29"/>
  <c r="O2" i="28"/>
  <c r="AG31" i="26"/>
  <c r="R105" i="26"/>
  <c r="N105" i="26"/>
  <c r="R109" i="28"/>
  <c r="S112" i="28" s="1"/>
  <c r="R108" i="28"/>
  <c r="M108" i="28"/>
  <c r="O108" i="28" s="1"/>
  <c r="M109" i="28"/>
  <c r="O109" i="28" s="1"/>
  <c r="P109" i="28" s="1"/>
  <c r="N109" i="28"/>
  <c r="N108" i="28"/>
  <c r="C72" i="17"/>
  <c r="T72" i="2"/>
  <c r="M72" i="2"/>
  <c r="O72" i="2" s="1"/>
  <c r="N72" i="2"/>
  <c r="C72" i="2"/>
  <c r="D75" i="17" l="1"/>
  <c r="S108" i="26"/>
  <c r="P108" i="28"/>
  <c r="U75" i="2"/>
  <c r="H75" i="33" s="1"/>
  <c r="F75" i="33" s="1"/>
  <c r="G72" i="33"/>
  <c r="S117" i="29"/>
  <c r="S111" i="28"/>
  <c r="P72" i="2"/>
  <c r="K72" i="25"/>
  <c r="K73" i="25"/>
  <c r="K74" i="25"/>
  <c r="K75" i="25"/>
  <c r="R113" i="29"/>
  <c r="M113" i="29"/>
  <c r="O113" i="29" s="1"/>
  <c r="N113" i="29"/>
  <c r="R104" i="26"/>
  <c r="S107" i="26" s="1"/>
  <c r="N104" i="26"/>
  <c r="M71" i="2"/>
  <c r="O71" i="2" s="1"/>
  <c r="C71" i="17"/>
  <c r="T71" i="2"/>
  <c r="G71" i="33" s="1"/>
  <c r="N71" i="2"/>
  <c r="C71" i="2"/>
  <c r="C70" i="17"/>
  <c r="R112" i="29"/>
  <c r="S115" i="29" s="1"/>
  <c r="N112" i="29"/>
  <c r="D74" i="17" l="1"/>
  <c r="D73" i="17"/>
  <c r="P71" i="2"/>
  <c r="P113" i="29"/>
  <c r="S116" i="29"/>
  <c r="U74" i="2"/>
  <c r="H74" i="33" s="1"/>
  <c r="F74" i="33" s="1"/>
  <c r="T70" i="2"/>
  <c r="R102" i="26"/>
  <c r="R103" i="26"/>
  <c r="S106" i="26" s="1"/>
  <c r="N103" i="26"/>
  <c r="M70" i="2"/>
  <c r="O70" i="2" s="1"/>
  <c r="N70" i="2"/>
  <c r="C70" i="2"/>
  <c r="C60" i="17"/>
  <c r="C61" i="17"/>
  <c r="C62" i="17"/>
  <c r="C63" i="17"/>
  <c r="C64" i="17"/>
  <c r="C65" i="17"/>
  <c r="C66" i="17"/>
  <c r="C67" i="17"/>
  <c r="C68" i="17"/>
  <c r="C69" i="17"/>
  <c r="D72" i="17" s="1"/>
  <c r="K69" i="25"/>
  <c r="K70" i="25"/>
  <c r="K71" i="25"/>
  <c r="K69" i="4"/>
  <c r="K70" i="4"/>
  <c r="K71" i="4"/>
  <c r="R106" i="28"/>
  <c r="R107" i="28"/>
  <c r="S110" i="28" s="1"/>
  <c r="M106" i="28"/>
  <c r="O106" i="28" s="1"/>
  <c r="M107" i="28"/>
  <c r="O107" i="28" s="1"/>
  <c r="N107" i="28"/>
  <c r="N106" i="28"/>
  <c r="R111" i="29"/>
  <c r="M111" i="29"/>
  <c r="O111" i="29" s="1"/>
  <c r="N111" i="29"/>
  <c r="N102" i="26"/>
  <c r="T69" i="2"/>
  <c r="G69" i="33" s="1"/>
  <c r="M69" i="2"/>
  <c r="O69" i="2" s="1"/>
  <c r="N69" i="2"/>
  <c r="C69" i="2"/>
  <c r="R100" i="26"/>
  <c r="R101" i="26"/>
  <c r="S104" i="26" s="1"/>
  <c r="N101" i="26"/>
  <c r="N100" i="26"/>
  <c r="P7" i="26"/>
  <c r="N106" i="29"/>
  <c r="N107" i="29"/>
  <c r="N108" i="29"/>
  <c r="N109" i="29"/>
  <c r="N110" i="29"/>
  <c r="O3" i="26"/>
  <c r="P3" i="26" s="1"/>
  <c r="O4" i="26"/>
  <c r="P4" i="26" s="1"/>
  <c r="O5" i="26"/>
  <c r="P5" i="26" s="1"/>
  <c r="O6" i="26"/>
  <c r="P6" i="26" s="1"/>
  <c r="O7" i="26"/>
  <c r="O8" i="26"/>
  <c r="P8" i="26" s="1"/>
  <c r="O9" i="26"/>
  <c r="P9" i="26" s="1"/>
  <c r="O10" i="26"/>
  <c r="P10" i="26" s="1"/>
  <c r="O2" i="26"/>
  <c r="P2" i="26" s="1"/>
  <c r="N105" i="29"/>
  <c r="N104" i="29"/>
  <c r="N103" i="29"/>
  <c r="N102" i="29"/>
  <c r="N101" i="29"/>
  <c r="N100" i="29"/>
  <c r="N99" i="29"/>
  <c r="N98" i="29"/>
  <c r="N97" i="29"/>
  <c r="N96" i="29"/>
  <c r="N95" i="29"/>
  <c r="N94" i="29"/>
  <c r="N93" i="29"/>
  <c r="N92" i="29"/>
  <c r="N91" i="29"/>
  <c r="N90" i="29"/>
  <c r="N89" i="29"/>
  <c r="N88" i="29"/>
  <c r="N87" i="29"/>
  <c r="N86" i="29"/>
  <c r="N85" i="29"/>
  <c r="N84" i="29"/>
  <c r="N83" i="29"/>
  <c r="N82" i="29"/>
  <c r="N81" i="29"/>
  <c r="N80" i="29"/>
  <c r="N79" i="29"/>
  <c r="N78" i="29"/>
  <c r="N77" i="29"/>
  <c r="N76" i="29"/>
  <c r="N75" i="29"/>
  <c r="N74" i="29"/>
  <c r="N73" i="29"/>
  <c r="N72" i="29"/>
  <c r="N71" i="29"/>
  <c r="N70" i="29"/>
  <c r="N69" i="29"/>
  <c r="N68" i="29"/>
  <c r="N67" i="29"/>
  <c r="N66" i="29"/>
  <c r="N65" i="29"/>
  <c r="N64" i="29"/>
  <c r="N63" i="29"/>
  <c r="N62" i="29"/>
  <c r="N61" i="29"/>
  <c r="N60" i="29"/>
  <c r="N59" i="29"/>
  <c r="N58" i="29"/>
  <c r="N57" i="29"/>
  <c r="N56" i="29"/>
  <c r="N55" i="29"/>
  <c r="N54" i="29"/>
  <c r="N53" i="29"/>
  <c r="N52" i="29"/>
  <c r="N51" i="29"/>
  <c r="N50" i="29"/>
  <c r="N49" i="29"/>
  <c r="N48" i="29"/>
  <c r="N47" i="29"/>
  <c r="N46" i="29"/>
  <c r="N45" i="29"/>
  <c r="N44" i="29"/>
  <c r="N43" i="29"/>
  <c r="N42" i="29"/>
  <c r="N41" i="29"/>
  <c r="N40" i="29"/>
  <c r="N39" i="29"/>
  <c r="N38" i="29"/>
  <c r="N37" i="29"/>
  <c r="N36" i="29"/>
  <c r="N35" i="29"/>
  <c r="N34" i="29"/>
  <c r="N33" i="29"/>
  <c r="N32" i="29"/>
  <c r="N31" i="29"/>
  <c r="N30" i="29"/>
  <c r="N29" i="29"/>
  <c r="N28" i="29"/>
  <c r="N27" i="29"/>
  <c r="N26" i="29"/>
  <c r="N25" i="29"/>
  <c r="N24" i="29"/>
  <c r="N23" i="29"/>
  <c r="N22" i="29"/>
  <c r="N21" i="29"/>
  <c r="N20" i="29"/>
  <c r="N19" i="29"/>
  <c r="N18" i="29"/>
  <c r="N17" i="29"/>
  <c r="N16" i="29"/>
  <c r="N15" i="29"/>
  <c r="N14" i="29"/>
  <c r="N13" i="29"/>
  <c r="N12" i="29"/>
  <c r="N11" i="29"/>
  <c r="N10" i="29"/>
  <c r="N9" i="29"/>
  <c r="N8" i="29"/>
  <c r="N7" i="29"/>
  <c r="N6" i="29"/>
  <c r="N5" i="29"/>
  <c r="N4" i="29"/>
  <c r="N3" i="29"/>
  <c r="N2" i="29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N99" i="26"/>
  <c r="N98" i="26"/>
  <c r="N97" i="26"/>
  <c r="N96" i="26"/>
  <c r="N95" i="26"/>
  <c r="N94" i="26"/>
  <c r="N93" i="26"/>
  <c r="N92" i="26"/>
  <c r="N91" i="26"/>
  <c r="N90" i="26"/>
  <c r="N89" i="26"/>
  <c r="N88" i="26"/>
  <c r="N87" i="26"/>
  <c r="N86" i="26"/>
  <c r="N85" i="26"/>
  <c r="N84" i="26"/>
  <c r="N83" i="26"/>
  <c r="N82" i="26"/>
  <c r="N81" i="26"/>
  <c r="N80" i="26"/>
  <c r="N79" i="26"/>
  <c r="N78" i="26"/>
  <c r="N77" i="26"/>
  <c r="N76" i="26"/>
  <c r="N75" i="26"/>
  <c r="N74" i="26"/>
  <c r="N73" i="26"/>
  <c r="N72" i="26"/>
  <c r="N71" i="26"/>
  <c r="N70" i="26"/>
  <c r="N69" i="26"/>
  <c r="N68" i="26"/>
  <c r="N67" i="26"/>
  <c r="N66" i="26"/>
  <c r="N65" i="26"/>
  <c r="N64" i="26"/>
  <c r="N63" i="26"/>
  <c r="N62" i="26"/>
  <c r="N61" i="26"/>
  <c r="N60" i="26"/>
  <c r="N59" i="26"/>
  <c r="N58" i="26"/>
  <c r="N57" i="26"/>
  <c r="N56" i="26"/>
  <c r="N55" i="26"/>
  <c r="N54" i="26"/>
  <c r="N53" i="26"/>
  <c r="N52" i="26"/>
  <c r="N51" i="26"/>
  <c r="N50" i="26"/>
  <c r="N49" i="26"/>
  <c r="N48" i="26"/>
  <c r="N47" i="26"/>
  <c r="N46" i="26"/>
  <c r="N45" i="26"/>
  <c r="N44" i="26"/>
  <c r="N43" i="26"/>
  <c r="N42" i="26"/>
  <c r="N41" i="26"/>
  <c r="N40" i="26"/>
  <c r="N39" i="26"/>
  <c r="N38" i="26"/>
  <c r="N37" i="26"/>
  <c r="N36" i="26"/>
  <c r="N35" i="26"/>
  <c r="N34" i="26"/>
  <c r="N33" i="26"/>
  <c r="N32" i="26"/>
  <c r="N31" i="26"/>
  <c r="N30" i="26"/>
  <c r="N29" i="26"/>
  <c r="N28" i="26"/>
  <c r="N27" i="26"/>
  <c r="N26" i="26"/>
  <c r="N25" i="26"/>
  <c r="N24" i="26"/>
  <c r="N23" i="26"/>
  <c r="N22" i="26"/>
  <c r="N21" i="26"/>
  <c r="N20" i="26"/>
  <c r="N19" i="26"/>
  <c r="N18" i="26"/>
  <c r="N17" i="26"/>
  <c r="N16" i="26"/>
  <c r="N15" i="26"/>
  <c r="N14" i="26"/>
  <c r="N13" i="26"/>
  <c r="N12" i="26"/>
  <c r="N11" i="26"/>
  <c r="N10" i="26"/>
  <c r="N9" i="26"/>
  <c r="N8" i="26"/>
  <c r="N7" i="26"/>
  <c r="N6" i="26"/>
  <c r="N5" i="26"/>
  <c r="N4" i="26"/>
  <c r="N3" i="26"/>
  <c r="N2" i="26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9" i="2"/>
  <c r="N8" i="2"/>
  <c r="N7" i="2"/>
  <c r="N6" i="2"/>
  <c r="N5" i="2"/>
  <c r="N4" i="2"/>
  <c r="N3" i="2"/>
  <c r="N2" i="2"/>
  <c r="N47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104" i="28"/>
  <c r="N105" i="28"/>
  <c r="N2" i="28"/>
  <c r="P2" i="28" s="1"/>
  <c r="R110" i="29"/>
  <c r="S113" i="29" s="1"/>
  <c r="T68" i="2"/>
  <c r="C68" i="2"/>
  <c r="R105" i="28"/>
  <c r="M105" i="28"/>
  <c r="O105" i="28" s="1"/>
  <c r="R109" i="29"/>
  <c r="S112" i="29" s="1"/>
  <c r="M109" i="29"/>
  <c r="O109" i="29" s="1"/>
  <c r="P109" i="29" s="1"/>
  <c r="R99" i="27"/>
  <c r="S102" i="27" s="1"/>
  <c r="R104" i="28"/>
  <c r="M104" i="28"/>
  <c r="O104" i="28" s="1"/>
  <c r="P104" i="28" s="1"/>
  <c r="T67" i="2"/>
  <c r="G67" i="33" s="1"/>
  <c r="C67" i="2"/>
  <c r="R108" i="29"/>
  <c r="R99" i="26"/>
  <c r="K68" i="25"/>
  <c r="K68" i="4"/>
  <c r="T66" i="2"/>
  <c r="G66" i="33" s="1"/>
  <c r="C66" i="2"/>
  <c r="R102" i="28"/>
  <c r="R103" i="28"/>
  <c r="M102" i="28"/>
  <c r="O102" i="28" s="1"/>
  <c r="P102" i="28" s="1"/>
  <c r="M103" i="28"/>
  <c r="O103" i="28" s="1"/>
  <c r="P103" i="28" s="1"/>
  <c r="R107" i="29"/>
  <c r="M107" i="29"/>
  <c r="O107" i="29" s="1"/>
  <c r="P107" i="29" s="1"/>
  <c r="N92" i="30"/>
  <c r="N93" i="30"/>
  <c r="N94" i="30"/>
  <c r="N95" i="30"/>
  <c r="N96" i="30"/>
  <c r="L92" i="30"/>
  <c r="L93" i="30"/>
  <c r="L94" i="30"/>
  <c r="L95" i="30"/>
  <c r="L96" i="30"/>
  <c r="R95" i="27"/>
  <c r="R96" i="27"/>
  <c r="S99" i="27" s="1"/>
  <c r="R97" i="27"/>
  <c r="S100" i="27" s="1"/>
  <c r="R98" i="27"/>
  <c r="S101" i="27" s="1"/>
  <c r="R97" i="26"/>
  <c r="R98" i="26"/>
  <c r="K67" i="25"/>
  <c r="K67" i="4"/>
  <c r="T65" i="2"/>
  <c r="G65" i="33" s="1"/>
  <c r="C65" i="2"/>
  <c r="R106" i="29"/>
  <c r="T64" i="2"/>
  <c r="G64" i="33" s="1"/>
  <c r="C64" i="2"/>
  <c r="D70" i="17" l="1"/>
  <c r="D68" i="17"/>
  <c r="D66" i="17"/>
  <c r="D69" i="17"/>
  <c r="D67" i="17"/>
  <c r="D64" i="17"/>
  <c r="D63" i="17"/>
  <c r="D71" i="17"/>
  <c r="D65" i="17"/>
  <c r="O96" i="30"/>
  <c r="P105" i="28"/>
  <c r="S101" i="26"/>
  <c r="S102" i="26"/>
  <c r="S105" i="26"/>
  <c r="U73" i="2"/>
  <c r="H73" i="33" s="1"/>
  <c r="F73" i="33" s="1"/>
  <c r="G70" i="33"/>
  <c r="U71" i="2"/>
  <c r="H71" i="33" s="1"/>
  <c r="F71" i="33" s="1"/>
  <c r="G68" i="33"/>
  <c r="U72" i="2"/>
  <c r="H72" i="33" s="1"/>
  <c r="F72" i="33" s="1"/>
  <c r="P76" i="28"/>
  <c r="P68" i="28"/>
  <c r="P60" i="28"/>
  <c r="P52" i="28"/>
  <c r="P44" i="28"/>
  <c r="P36" i="28"/>
  <c r="P28" i="28"/>
  <c r="P20" i="28"/>
  <c r="P12" i="28"/>
  <c r="P4" i="28"/>
  <c r="P75" i="28"/>
  <c r="P67" i="28"/>
  <c r="P59" i="28"/>
  <c r="P51" i="28"/>
  <c r="P43" i="28"/>
  <c r="P35" i="28"/>
  <c r="P27" i="28"/>
  <c r="P19" i="28"/>
  <c r="P11" i="28"/>
  <c r="P3" i="28"/>
  <c r="P74" i="28"/>
  <c r="P66" i="28"/>
  <c r="P58" i="28"/>
  <c r="P50" i="28"/>
  <c r="P42" i="28"/>
  <c r="P34" i="28"/>
  <c r="P26" i="28"/>
  <c r="P18" i="28"/>
  <c r="P10" i="28"/>
  <c r="P73" i="28"/>
  <c r="P65" i="28"/>
  <c r="P57" i="28"/>
  <c r="P49" i="28"/>
  <c r="P41" i="28"/>
  <c r="P33" i="28"/>
  <c r="P25" i="28"/>
  <c r="P17" i="28"/>
  <c r="P9" i="28"/>
  <c r="P72" i="28"/>
  <c r="P64" i="28"/>
  <c r="P56" i="28"/>
  <c r="P48" i="28"/>
  <c r="P40" i="28"/>
  <c r="P32" i="28"/>
  <c r="P24" i="28"/>
  <c r="P16" i="28"/>
  <c r="P8" i="28"/>
  <c r="P71" i="28"/>
  <c r="P63" i="28"/>
  <c r="P55" i="28"/>
  <c r="P47" i="28"/>
  <c r="P39" i="28"/>
  <c r="P31" i="28"/>
  <c r="P23" i="28"/>
  <c r="P15" i="28"/>
  <c r="P7" i="28"/>
  <c r="P107" i="28"/>
  <c r="P70" i="28"/>
  <c r="P62" i="28"/>
  <c r="P54" i="28"/>
  <c r="P46" i="28"/>
  <c r="P38" i="28"/>
  <c r="P30" i="28"/>
  <c r="P22" i="28"/>
  <c r="P14" i="28"/>
  <c r="P6" i="28"/>
  <c r="P106" i="28"/>
  <c r="P69" i="28"/>
  <c r="P61" i="28"/>
  <c r="P53" i="28"/>
  <c r="P45" i="28"/>
  <c r="P37" i="28"/>
  <c r="P29" i="28"/>
  <c r="P21" i="28"/>
  <c r="P13" i="28"/>
  <c r="P5" i="28"/>
  <c r="P111" i="29"/>
  <c r="S111" i="29"/>
  <c r="S114" i="29"/>
  <c r="S105" i="28"/>
  <c r="S108" i="28"/>
  <c r="S106" i="28"/>
  <c r="S109" i="28"/>
  <c r="U70" i="2"/>
  <c r="H70" i="33" s="1"/>
  <c r="P70" i="2"/>
  <c r="P69" i="2"/>
  <c r="U69" i="2"/>
  <c r="H69" i="33" s="1"/>
  <c r="F69" i="33" s="1"/>
  <c r="S100" i="26"/>
  <c r="S103" i="26"/>
  <c r="S107" i="28"/>
  <c r="S110" i="29"/>
  <c r="S109" i="29"/>
  <c r="U68" i="2"/>
  <c r="H68" i="33" s="1"/>
  <c r="U67" i="2"/>
  <c r="H67" i="33" s="1"/>
  <c r="F67" i="33" s="1"/>
  <c r="O95" i="30"/>
  <c r="S98" i="27"/>
  <c r="R95" i="26"/>
  <c r="S98" i="26" s="1"/>
  <c r="R96" i="26"/>
  <c r="R101" i="28"/>
  <c r="M101" i="28"/>
  <c r="O101" i="28" s="1"/>
  <c r="P101" i="28" s="1"/>
  <c r="R105" i="29"/>
  <c r="M105" i="29"/>
  <c r="O105" i="29" s="1"/>
  <c r="P105" i="29" s="1"/>
  <c r="K65" i="25"/>
  <c r="K66" i="25"/>
  <c r="K63" i="25"/>
  <c r="K65" i="4"/>
  <c r="K66" i="4"/>
  <c r="T63" i="2"/>
  <c r="G63" i="33" s="1"/>
  <c r="R100" i="28"/>
  <c r="M100" i="28"/>
  <c r="O100" i="28" s="1"/>
  <c r="P100" i="28" s="1"/>
  <c r="C63" i="2"/>
  <c r="R104" i="29"/>
  <c r="F68" i="33" l="1"/>
  <c r="F70" i="33"/>
  <c r="S99" i="26"/>
  <c r="S107" i="29"/>
  <c r="S103" i="28"/>
  <c r="S108" i="29"/>
  <c r="U66" i="2"/>
  <c r="H66" i="33" s="1"/>
  <c r="F66" i="33" s="1"/>
  <c r="S104" i="28"/>
  <c r="K64" i="25"/>
  <c r="K64" i="4"/>
  <c r="T62" i="2"/>
  <c r="G62" i="33" s="1"/>
  <c r="C62" i="2"/>
  <c r="R94" i="26"/>
  <c r="R99" i="28"/>
  <c r="M99" i="28"/>
  <c r="O99" i="28" s="1"/>
  <c r="P99" i="28" s="1"/>
  <c r="R94" i="27"/>
  <c r="D132" i="29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R103" i="29"/>
  <c r="M103" i="29"/>
  <c r="O103" i="29" s="1"/>
  <c r="P103" i="29" s="1"/>
  <c r="T60" i="2"/>
  <c r="G60" i="33" s="1"/>
  <c r="T61" i="2"/>
  <c r="G61" i="33" s="1"/>
  <c r="C61" i="2"/>
  <c r="C60" i="2"/>
  <c r="R98" i="28"/>
  <c r="S101" i="28" s="1"/>
  <c r="M98" i="28"/>
  <c r="O98" i="28" s="1"/>
  <c r="P98" i="28" s="1"/>
  <c r="R102" i="29"/>
  <c r="S105" i="29" s="1"/>
  <c r="C59" i="17"/>
  <c r="L124" i="31"/>
  <c r="Q124" i="31"/>
  <c r="L125" i="31"/>
  <c r="Q125" i="31"/>
  <c r="R125" i="31" s="1"/>
  <c r="L126" i="31"/>
  <c r="Q126" i="31"/>
  <c r="R126" i="31" s="1"/>
  <c r="L127" i="31"/>
  <c r="Q127" i="31"/>
  <c r="R127" i="31"/>
  <c r="L128" i="31"/>
  <c r="Q128" i="31"/>
  <c r="R128" i="31" s="1"/>
  <c r="L129" i="31"/>
  <c r="Q129" i="31"/>
  <c r="R129" i="31" s="1"/>
  <c r="L130" i="31"/>
  <c r="Q130" i="31"/>
  <c r="R131" i="31" s="1"/>
  <c r="L131" i="31"/>
  <c r="Q131" i="31"/>
  <c r="L132" i="31"/>
  <c r="Q132" i="31"/>
  <c r="R132" i="31" s="1"/>
  <c r="L133" i="31"/>
  <c r="Q133" i="31"/>
  <c r="R133" i="31" s="1"/>
  <c r="L134" i="31"/>
  <c r="Q134" i="31"/>
  <c r="R134" i="31" s="1"/>
  <c r="L135" i="31"/>
  <c r="Q135" i="31"/>
  <c r="R136" i="31" s="1"/>
  <c r="L136" i="31"/>
  <c r="Q136" i="31"/>
  <c r="L137" i="31"/>
  <c r="Q137" i="31"/>
  <c r="R137" i="31" s="1"/>
  <c r="L138" i="31"/>
  <c r="Q138" i="31"/>
  <c r="R139" i="31" s="1"/>
  <c r="L139" i="31"/>
  <c r="Q139" i="31"/>
  <c r="L140" i="31"/>
  <c r="Q140" i="31"/>
  <c r="R140" i="31" s="1"/>
  <c r="L141" i="31"/>
  <c r="Q141" i="31"/>
  <c r="R141" i="31"/>
  <c r="L142" i="31"/>
  <c r="Q142" i="31"/>
  <c r="R142" i="31" s="1"/>
  <c r="L143" i="31"/>
  <c r="Q143" i="31"/>
  <c r="L144" i="31"/>
  <c r="Q144" i="31"/>
  <c r="R144" i="31"/>
  <c r="L145" i="31"/>
  <c r="Q145" i="31"/>
  <c r="R145" i="31" s="1"/>
  <c r="L146" i="31"/>
  <c r="Q146" i="31"/>
  <c r="L147" i="31"/>
  <c r="Q147" i="31"/>
  <c r="L148" i="31"/>
  <c r="Q148" i="31"/>
  <c r="R148" i="31" s="1"/>
  <c r="L149" i="31"/>
  <c r="Q149" i="31"/>
  <c r="R149" i="31"/>
  <c r="L150" i="31"/>
  <c r="Q150" i="31"/>
  <c r="R150" i="31" s="1"/>
  <c r="L151" i="31"/>
  <c r="Q151" i="31"/>
  <c r="L152" i="31"/>
  <c r="Q152" i="31"/>
  <c r="R152" i="31" s="1"/>
  <c r="C126" i="31"/>
  <c r="D126" i="31"/>
  <c r="C127" i="31"/>
  <c r="D127" i="31"/>
  <c r="C128" i="31"/>
  <c r="D128" i="31"/>
  <c r="C129" i="31"/>
  <c r="D129" i="31"/>
  <c r="C130" i="31"/>
  <c r="D130" i="31"/>
  <c r="C131" i="31"/>
  <c r="D131" i="31"/>
  <c r="C132" i="31"/>
  <c r="D132" i="31"/>
  <c r="C133" i="31"/>
  <c r="D133" i="31"/>
  <c r="C134" i="31"/>
  <c r="D134" i="31"/>
  <c r="C135" i="31"/>
  <c r="D135" i="31"/>
  <c r="C136" i="31"/>
  <c r="D136" i="31"/>
  <c r="C137" i="31"/>
  <c r="D137" i="31"/>
  <c r="C138" i="31"/>
  <c r="D138" i="31"/>
  <c r="C139" i="31"/>
  <c r="D139" i="31"/>
  <c r="C140" i="31"/>
  <c r="D140" i="31"/>
  <c r="C141" i="31"/>
  <c r="D141" i="31"/>
  <c r="C142" i="31"/>
  <c r="D142" i="31"/>
  <c r="C143" i="31"/>
  <c r="D143" i="31"/>
  <c r="C144" i="31"/>
  <c r="D144" i="31"/>
  <c r="C145" i="31"/>
  <c r="D145" i="31"/>
  <c r="C146" i="31"/>
  <c r="D146" i="31"/>
  <c r="C147" i="31"/>
  <c r="D147" i="31"/>
  <c r="C148" i="31"/>
  <c r="D148" i="31"/>
  <c r="C149" i="31"/>
  <c r="D149" i="31"/>
  <c r="C150" i="31"/>
  <c r="D150" i="31"/>
  <c r="C151" i="31"/>
  <c r="D151" i="31"/>
  <c r="C152" i="31"/>
  <c r="D152" i="31"/>
  <c r="K62" i="25"/>
  <c r="K62" i="4"/>
  <c r="K63" i="4"/>
  <c r="N94" i="31"/>
  <c r="N95" i="31"/>
  <c r="N96" i="31"/>
  <c r="N97" i="31"/>
  <c r="N98" i="31"/>
  <c r="N99" i="31"/>
  <c r="N100" i="31"/>
  <c r="D125" i="31"/>
  <c r="C125" i="31"/>
  <c r="D124" i="31"/>
  <c r="C124" i="31"/>
  <c r="Q123" i="31"/>
  <c r="L123" i="31"/>
  <c r="D123" i="31"/>
  <c r="C123" i="31"/>
  <c r="Q122" i="31"/>
  <c r="L122" i="31"/>
  <c r="D122" i="31"/>
  <c r="C122" i="31"/>
  <c r="Q121" i="31"/>
  <c r="L121" i="31"/>
  <c r="D121" i="31"/>
  <c r="C121" i="31"/>
  <c r="Q120" i="31"/>
  <c r="L120" i="31"/>
  <c r="D120" i="31"/>
  <c r="C120" i="31"/>
  <c r="Q119" i="31"/>
  <c r="L119" i="31"/>
  <c r="D119" i="31"/>
  <c r="C119" i="31"/>
  <c r="Q118" i="31"/>
  <c r="L118" i="31"/>
  <c r="D118" i="31"/>
  <c r="C118" i="31"/>
  <c r="Q117" i="31"/>
  <c r="L117" i="31"/>
  <c r="D117" i="31"/>
  <c r="C117" i="31"/>
  <c r="Q116" i="31"/>
  <c r="L116" i="31"/>
  <c r="D116" i="31"/>
  <c r="C116" i="31"/>
  <c r="Q115" i="31"/>
  <c r="L115" i="31"/>
  <c r="D115" i="31"/>
  <c r="C115" i="31"/>
  <c r="Q114" i="31"/>
  <c r="L114" i="31"/>
  <c r="D114" i="31"/>
  <c r="C114" i="31"/>
  <c r="Q113" i="31"/>
  <c r="L113" i="31"/>
  <c r="D113" i="31"/>
  <c r="C113" i="31"/>
  <c r="Q112" i="31"/>
  <c r="L112" i="31"/>
  <c r="D112" i="31"/>
  <c r="C112" i="31"/>
  <c r="Q111" i="31"/>
  <c r="L111" i="31"/>
  <c r="D111" i="31"/>
  <c r="C111" i="31"/>
  <c r="Q110" i="31"/>
  <c r="L110" i="31"/>
  <c r="D110" i="31"/>
  <c r="C110" i="31"/>
  <c r="Q109" i="31"/>
  <c r="L109" i="31"/>
  <c r="D109" i="31"/>
  <c r="C109" i="31"/>
  <c r="Q108" i="31"/>
  <c r="L108" i="31"/>
  <c r="D108" i="31"/>
  <c r="C108" i="31"/>
  <c r="Q107" i="31"/>
  <c r="L107" i="31"/>
  <c r="D107" i="31"/>
  <c r="C107" i="31"/>
  <c r="Q106" i="31"/>
  <c r="L106" i="31"/>
  <c r="D106" i="31"/>
  <c r="C106" i="31"/>
  <c r="Q105" i="31"/>
  <c r="L105" i="31"/>
  <c r="D105" i="31"/>
  <c r="C105" i="31"/>
  <c r="Q104" i="31"/>
  <c r="L104" i="31"/>
  <c r="D104" i="31"/>
  <c r="C104" i="31"/>
  <c r="Q103" i="31"/>
  <c r="L103" i="31"/>
  <c r="D103" i="31"/>
  <c r="C103" i="31"/>
  <c r="Q102" i="31"/>
  <c r="L102" i="31"/>
  <c r="D102" i="31"/>
  <c r="C102" i="31"/>
  <c r="Q101" i="31"/>
  <c r="L101" i="31"/>
  <c r="D101" i="31"/>
  <c r="C101" i="31"/>
  <c r="Q100" i="31"/>
  <c r="L100" i="31"/>
  <c r="D100" i="31"/>
  <c r="C100" i="31"/>
  <c r="Q99" i="31"/>
  <c r="L99" i="31"/>
  <c r="C99" i="31"/>
  <c r="Q98" i="31"/>
  <c r="L98" i="31"/>
  <c r="C98" i="31"/>
  <c r="Q97" i="31"/>
  <c r="L97" i="31"/>
  <c r="C97" i="31"/>
  <c r="Q96" i="31"/>
  <c r="L96" i="31"/>
  <c r="C96" i="31"/>
  <c r="Q95" i="31"/>
  <c r="L95" i="31"/>
  <c r="C95" i="31"/>
  <c r="Q94" i="31"/>
  <c r="L94" i="31"/>
  <c r="C94" i="31"/>
  <c r="Q93" i="31"/>
  <c r="N93" i="31"/>
  <c r="L93" i="31"/>
  <c r="C93" i="31"/>
  <c r="Q92" i="31"/>
  <c r="N92" i="31"/>
  <c r="L92" i="31"/>
  <c r="C92" i="31"/>
  <c r="Q91" i="31"/>
  <c r="N91" i="31"/>
  <c r="L91" i="31"/>
  <c r="C91" i="31"/>
  <c r="AN90" i="31"/>
  <c r="Q90" i="31"/>
  <c r="N90" i="31"/>
  <c r="L90" i="31"/>
  <c r="C90" i="31"/>
  <c r="AN89" i="31"/>
  <c r="Q89" i="31"/>
  <c r="N89" i="31"/>
  <c r="L89" i="31"/>
  <c r="C89" i="31"/>
  <c r="AN88" i="31"/>
  <c r="Q88" i="31"/>
  <c r="N88" i="31"/>
  <c r="L88" i="31"/>
  <c r="C88" i="31"/>
  <c r="AN87" i="31"/>
  <c r="Q87" i="31"/>
  <c r="N87" i="31"/>
  <c r="L87" i="31"/>
  <c r="C87" i="31"/>
  <c r="AN86" i="31"/>
  <c r="Q86" i="31"/>
  <c r="N86" i="31"/>
  <c r="L86" i="31"/>
  <c r="C86" i="31"/>
  <c r="AN85" i="31"/>
  <c r="Q85" i="31"/>
  <c r="R85" i="31" s="1"/>
  <c r="N85" i="31"/>
  <c r="L85" i="31"/>
  <c r="C85" i="31"/>
  <c r="AN84" i="31"/>
  <c r="Q84" i="31"/>
  <c r="N84" i="31"/>
  <c r="L84" i="31"/>
  <c r="C84" i="31"/>
  <c r="AN83" i="31"/>
  <c r="Q83" i="31"/>
  <c r="N83" i="31"/>
  <c r="L83" i="31"/>
  <c r="C83" i="31"/>
  <c r="AN82" i="31"/>
  <c r="Q82" i="31"/>
  <c r="N82" i="31"/>
  <c r="L82" i="31"/>
  <c r="C82" i="31"/>
  <c r="AN81" i="31"/>
  <c r="Q81" i="31"/>
  <c r="N81" i="31"/>
  <c r="L81" i="31"/>
  <c r="C81" i="31"/>
  <c r="AN80" i="31"/>
  <c r="Q80" i="31"/>
  <c r="N80" i="31"/>
  <c r="L80" i="31"/>
  <c r="C80" i="31"/>
  <c r="AN79" i="31"/>
  <c r="Q79" i="31"/>
  <c r="N79" i="31"/>
  <c r="L79" i="31"/>
  <c r="C79" i="31"/>
  <c r="AN78" i="31"/>
  <c r="Q78" i="31"/>
  <c r="N78" i="31"/>
  <c r="L78" i="31"/>
  <c r="C78" i="31"/>
  <c r="AN77" i="31"/>
  <c r="Q77" i="31"/>
  <c r="N77" i="31"/>
  <c r="L77" i="31"/>
  <c r="C77" i="31"/>
  <c r="AN76" i="31"/>
  <c r="Q76" i="31"/>
  <c r="N76" i="31"/>
  <c r="L76" i="31"/>
  <c r="C76" i="31"/>
  <c r="AN75" i="31"/>
  <c r="Q75" i="31"/>
  <c r="N75" i="31"/>
  <c r="L75" i="31"/>
  <c r="C75" i="31"/>
  <c r="AN74" i="31"/>
  <c r="Q74" i="31"/>
  <c r="N74" i="31"/>
  <c r="L74" i="31"/>
  <c r="C74" i="31"/>
  <c r="AN73" i="31"/>
  <c r="Q73" i="31"/>
  <c r="N73" i="31"/>
  <c r="L73" i="31"/>
  <c r="C73" i="31"/>
  <c r="AN72" i="31"/>
  <c r="Q72" i="31"/>
  <c r="N72" i="31"/>
  <c r="O75" i="31" s="1"/>
  <c r="L72" i="31"/>
  <c r="C72" i="31"/>
  <c r="AN71" i="31"/>
  <c r="Q71" i="31"/>
  <c r="N71" i="31"/>
  <c r="L71" i="31"/>
  <c r="C71" i="31"/>
  <c r="AN70" i="31"/>
  <c r="Q70" i="31"/>
  <c r="N70" i="31"/>
  <c r="L70" i="31"/>
  <c r="C70" i="31"/>
  <c r="AN69" i="31"/>
  <c r="Q69" i="31"/>
  <c r="N69" i="31"/>
  <c r="L69" i="31"/>
  <c r="C69" i="31"/>
  <c r="AN68" i="31"/>
  <c r="Q68" i="31"/>
  <c r="N68" i="31"/>
  <c r="L68" i="31"/>
  <c r="C68" i="31"/>
  <c r="AN67" i="31"/>
  <c r="Q67" i="31"/>
  <c r="N67" i="31"/>
  <c r="L67" i="31"/>
  <c r="C67" i="31"/>
  <c r="AN66" i="31"/>
  <c r="Q66" i="31"/>
  <c r="N66" i="31"/>
  <c r="L66" i="31"/>
  <c r="C66" i="31"/>
  <c r="AN65" i="31"/>
  <c r="Q65" i="31"/>
  <c r="N65" i="31"/>
  <c r="L65" i="31"/>
  <c r="C65" i="31"/>
  <c r="AN64" i="31"/>
  <c r="Q64" i="31"/>
  <c r="N64" i="31"/>
  <c r="L64" i="31"/>
  <c r="C64" i="31"/>
  <c r="AN63" i="31"/>
  <c r="Q63" i="31"/>
  <c r="N63" i="31"/>
  <c r="L63" i="31"/>
  <c r="C63" i="31"/>
  <c r="AN62" i="31"/>
  <c r="Q62" i="31"/>
  <c r="N62" i="31"/>
  <c r="L62" i="31"/>
  <c r="C62" i="31"/>
  <c r="AN61" i="31"/>
  <c r="Q61" i="31"/>
  <c r="N61" i="31"/>
  <c r="L61" i="31"/>
  <c r="C61" i="31"/>
  <c r="AN60" i="31"/>
  <c r="Q60" i="31"/>
  <c r="N60" i="31"/>
  <c r="L60" i="31"/>
  <c r="C60" i="31"/>
  <c r="AN59" i="31"/>
  <c r="Q59" i="31"/>
  <c r="N59" i="31"/>
  <c r="L59" i="31"/>
  <c r="C59" i="31"/>
  <c r="AN58" i="31"/>
  <c r="Q58" i="31"/>
  <c r="N58" i="31"/>
  <c r="L58" i="31"/>
  <c r="C58" i="31"/>
  <c r="AN57" i="31"/>
  <c r="Q57" i="31"/>
  <c r="N57" i="31"/>
  <c r="L57" i="31"/>
  <c r="C57" i="31"/>
  <c r="AN56" i="31"/>
  <c r="Q56" i="31"/>
  <c r="N56" i="31"/>
  <c r="L56" i="31"/>
  <c r="C56" i="31"/>
  <c r="AN55" i="31"/>
  <c r="Q55" i="31"/>
  <c r="N55" i="31"/>
  <c r="L55" i="31"/>
  <c r="C55" i="31"/>
  <c r="AN54" i="31"/>
  <c r="Q54" i="31"/>
  <c r="N54" i="31"/>
  <c r="L54" i="31"/>
  <c r="C54" i="31"/>
  <c r="AN53" i="31"/>
  <c r="Q53" i="31"/>
  <c r="N53" i="31"/>
  <c r="L53" i="31"/>
  <c r="C53" i="31"/>
  <c r="AN52" i="31"/>
  <c r="Q52" i="31"/>
  <c r="N52" i="31"/>
  <c r="L52" i="31"/>
  <c r="C52" i="31"/>
  <c r="AN51" i="31"/>
  <c r="Q51" i="31"/>
  <c r="N51" i="31"/>
  <c r="L51" i="31"/>
  <c r="C51" i="31"/>
  <c r="AN50" i="31"/>
  <c r="Q50" i="31"/>
  <c r="N50" i="31"/>
  <c r="L50" i="31"/>
  <c r="C50" i="31"/>
  <c r="AN49" i="31"/>
  <c r="Q49" i="31"/>
  <c r="N49" i="31"/>
  <c r="L49" i="31"/>
  <c r="C49" i="31"/>
  <c r="AN48" i="31"/>
  <c r="Q48" i="31"/>
  <c r="N48" i="31"/>
  <c r="L48" i="31"/>
  <c r="C48" i="31"/>
  <c r="AN47" i="31"/>
  <c r="Q47" i="31"/>
  <c r="N47" i="31"/>
  <c r="L47" i="31"/>
  <c r="C47" i="31"/>
  <c r="AN46" i="31"/>
  <c r="Q46" i="31"/>
  <c r="N46" i="31"/>
  <c r="L46" i="31"/>
  <c r="C46" i="31"/>
  <c r="AN45" i="31"/>
  <c r="Q45" i="31"/>
  <c r="N45" i="31"/>
  <c r="L45" i="31"/>
  <c r="C45" i="31"/>
  <c r="AN44" i="31"/>
  <c r="Q44" i="31"/>
  <c r="N44" i="31"/>
  <c r="L44" i="31"/>
  <c r="C44" i="31"/>
  <c r="AN43" i="31"/>
  <c r="Q43" i="31"/>
  <c r="N43" i="31"/>
  <c r="L43" i="31"/>
  <c r="C43" i="31"/>
  <c r="AN42" i="31"/>
  <c r="Q42" i="31"/>
  <c r="N42" i="31"/>
  <c r="L42" i="31"/>
  <c r="C42" i="31"/>
  <c r="AN41" i="31"/>
  <c r="Q41" i="31"/>
  <c r="N41" i="31"/>
  <c r="L41" i="31"/>
  <c r="C41" i="31"/>
  <c r="AN40" i="31"/>
  <c r="Q40" i="31"/>
  <c r="N40" i="31"/>
  <c r="L40" i="31"/>
  <c r="C40" i="31"/>
  <c r="AN39" i="31"/>
  <c r="Q39" i="31"/>
  <c r="N39" i="31"/>
  <c r="L39" i="31"/>
  <c r="C39" i="31"/>
  <c r="AN38" i="31"/>
  <c r="Q38" i="31"/>
  <c r="N38" i="31"/>
  <c r="L38" i="31"/>
  <c r="C38" i="31"/>
  <c r="AN37" i="31"/>
  <c r="Q37" i="31"/>
  <c r="N37" i="31"/>
  <c r="L37" i="31"/>
  <c r="C37" i="31"/>
  <c r="AN36" i="31"/>
  <c r="Q36" i="31"/>
  <c r="N36" i="31"/>
  <c r="L36" i="31"/>
  <c r="C36" i="31"/>
  <c r="AN35" i="31"/>
  <c r="Q35" i="31"/>
  <c r="N35" i="31"/>
  <c r="L35" i="31"/>
  <c r="C35" i="31"/>
  <c r="AN34" i="31"/>
  <c r="Q34" i="31"/>
  <c r="N34" i="31"/>
  <c r="L34" i="31"/>
  <c r="C34" i="31"/>
  <c r="AN33" i="31"/>
  <c r="Q33" i="31"/>
  <c r="N33" i="31"/>
  <c r="L33" i="31"/>
  <c r="C33" i="31"/>
  <c r="AN32" i="31"/>
  <c r="Q32" i="31"/>
  <c r="N32" i="31"/>
  <c r="L32" i="31"/>
  <c r="C32" i="31"/>
  <c r="AN31" i="31"/>
  <c r="Q31" i="31"/>
  <c r="N31" i="31"/>
  <c r="L31" i="31"/>
  <c r="C31" i="31"/>
  <c r="AN30" i="31"/>
  <c r="Q30" i="31"/>
  <c r="N30" i="31"/>
  <c r="L30" i="31"/>
  <c r="C30" i="31"/>
  <c r="AN29" i="31"/>
  <c r="Q29" i="31"/>
  <c r="N29" i="31"/>
  <c r="L29" i="31"/>
  <c r="C29" i="31"/>
  <c r="AN28" i="31"/>
  <c r="Q28" i="31"/>
  <c r="N28" i="31"/>
  <c r="L28" i="31"/>
  <c r="C28" i="31"/>
  <c r="AN27" i="31"/>
  <c r="Q27" i="31"/>
  <c r="N27" i="31"/>
  <c r="L27" i="31"/>
  <c r="C27" i="31"/>
  <c r="AN26" i="31"/>
  <c r="Q26" i="31"/>
  <c r="N26" i="31"/>
  <c r="L26" i="31"/>
  <c r="C26" i="31"/>
  <c r="AN25" i="31"/>
  <c r="Q25" i="31"/>
  <c r="N25" i="31"/>
  <c r="L25" i="31"/>
  <c r="C25" i="31"/>
  <c r="AN24" i="31"/>
  <c r="Q24" i="31"/>
  <c r="N24" i="31"/>
  <c r="L24" i="31"/>
  <c r="C24" i="31"/>
  <c r="AN23" i="31"/>
  <c r="Q23" i="31"/>
  <c r="N23" i="31"/>
  <c r="L23" i="31"/>
  <c r="C23" i="31"/>
  <c r="AN22" i="31"/>
  <c r="Q22" i="31"/>
  <c r="N22" i="31"/>
  <c r="L22" i="31"/>
  <c r="C22" i="31"/>
  <c r="AN21" i="31"/>
  <c r="Q21" i="31"/>
  <c r="N21" i="31"/>
  <c r="L21" i="31"/>
  <c r="C21" i="31"/>
  <c r="AN20" i="31"/>
  <c r="Q20" i="31"/>
  <c r="N20" i="31"/>
  <c r="L20" i="31"/>
  <c r="C20" i="31"/>
  <c r="AN19" i="31"/>
  <c r="Q19" i="31"/>
  <c r="N19" i="31"/>
  <c r="L19" i="31"/>
  <c r="C19" i="31"/>
  <c r="AN18" i="31"/>
  <c r="Q18" i="31"/>
  <c r="N18" i="31"/>
  <c r="O19" i="31" s="1"/>
  <c r="D18" i="31" s="1"/>
  <c r="L18" i="31"/>
  <c r="C18" i="31"/>
  <c r="AN17" i="31"/>
  <c r="Q17" i="31"/>
  <c r="N17" i="31"/>
  <c r="L17" i="31"/>
  <c r="C17" i="31"/>
  <c r="AN16" i="31"/>
  <c r="Q16" i="31"/>
  <c r="N16" i="31"/>
  <c r="L16" i="31"/>
  <c r="C16" i="31"/>
  <c r="AN15" i="31"/>
  <c r="Q15" i="31"/>
  <c r="N15" i="31"/>
  <c r="L15" i="31"/>
  <c r="C15" i="31"/>
  <c r="AN14" i="31"/>
  <c r="Q14" i="31"/>
  <c r="N14" i="31"/>
  <c r="L14" i="31"/>
  <c r="C14" i="31"/>
  <c r="B14" i="31"/>
  <c r="B3" i="31" s="1"/>
  <c r="AN13" i="31"/>
  <c r="Q13" i="31"/>
  <c r="N13" i="31"/>
  <c r="L13" i="31"/>
  <c r="C13" i="31"/>
  <c r="AN12" i="31"/>
  <c r="Q12" i="31"/>
  <c r="N12" i="31"/>
  <c r="L12" i="31"/>
  <c r="C12" i="31"/>
  <c r="AN11" i="31"/>
  <c r="Q11" i="31"/>
  <c r="N11" i="31"/>
  <c r="L11" i="31"/>
  <c r="C11" i="31"/>
  <c r="A11" i="31"/>
  <c r="AN10" i="31"/>
  <c r="Q10" i="31"/>
  <c r="N10" i="31"/>
  <c r="C10" i="31"/>
  <c r="AN9" i="31"/>
  <c r="Q9" i="31"/>
  <c r="N9" i="31"/>
  <c r="C9" i="31"/>
  <c r="AN8" i="31"/>
  <c r="Q8" i="31"/>
  <c r="N8" i="31"/>
  <c r="C8" i="31"/>
  <c r="B8" i="31"/>
  <c r="AN7" i="31"/>
  <c r="Q7" i="31"/>
  <c r="N7" i="31"/>
  <c r="C7" i="31"/>
  <c r="AN6" i="31"/>
  <c r="Q6" i="31"/>
  <c r="N6" i="31"/>
  <c r="C6" i="31"/>
  <c r="B6" i="31"/>
  <c r="B7" i="31" s="1"/>
  <c r="AN5" i="31"/>
  <c r="Q5" i="31"/>
  <c r="N5" i="31"/>
  <c r="C5" i="31"/>
  <c r="AN4" i="31"/>
  <c r="Q4" i="31"/>
  <c r="N4" i="31"/>
  <c r="D4" i="31"/>
  <c r="C4" i="31"/>
  <c r="B4" i="31"/>
  <c r="B5" i="31" s="1"/>
  <c r="AN3" i="31"/>
  <c r="Q3" i="31"/>
  <c r="N3" i="31"/>
  <c r="H3" i="31"/>
  <c r="H4" i="31" s="1"/>
  <c r="D3" i="31"/>
  <c r="C3" i="31"/>
  <c r="AN2" i="31"/>
  <c r="AM2" i="31"/>
  <c r="AM3" i="31" s="1"/>
  <c r="AM4" i="31" s="1"/>
  <c r="AM5" i="31" s="1"/>
  <c r="AM6" i="31" s="1"/>
  <c r="AM7" i="31" s="1"/>
  <c r="AM8" i="31" s="1"/>
  <c r="AM9" i="31" s="1"/>
  <c r="AM10" i="31" s="1"/>
  <c r="AM11" i="31" s="1"/>
  <c r="AM12" i="31" s="1"/>
  <c r="AM13" i="31" s="1"/>
  <c r="AM14" i="31" s="1"/>
  <c r="AM15" i="31" s="1"/>
  <c r="AM16" i="31" s="1"/>
  <c r="AM17" i="31" s="1"/>
  <c r="AM18" i="31" s="1"/>
  <c r="AM19" i="31" s="1"/>
  <c r="AM20" i="31" s="1"/>
  <c r="AM21" i="31" s="1"/>
  <c r="AM22" i="31" s="1"/>
  <c r="AM23" i="31" s="1"/>
  <c r="AM24" i="31" s="1"/>
  <c r="AM25" i="31" s="1"/>
  <c r="AM26" i="31" s="1"/>
  <c r="AM27" i="31" s="1"/>
  <c r="AM28" i="31" s="1"/>
  <c r="AM29" i="31" s="1"/>
  <c r="AM30" i="31" s="1"/>
  <c r="AM31" i="31" s="1"/>
  <c r="AM32" i="31" s="1"/>
  <c r="AM33" i="31" s="1"/>
  <c r="AM34" i="31" s="1"/>
  <c r="AM35" i="31" s="1"/>
  <c r="AM36" i="31" s="1"/>
  <c r="AM37" i="31" s="1"/>
  <c r="AM38" i="31" s="1"/>
  <c r="AM39" i="31" s="1"/>
  <c r="AM40" i="31" s="1"/>
  <c r="AM41" i="31" s="1"/>
  <c r="AM42" i="31" s="1"/>
  <c r="AM43" i="31" s="1"/>
  <c r="AM44" i="31" s="1"/>
  <c r="AM45" i="31" s="1"/>
  <c r="AM46" i="31" s="1"/>
  <c r="AM47" i="31" s="1"/>
  <c r="AM48" i="31" s="1"/>
  <c r="AM49" i="31" s="1"/>
  <c r="AM50" i="31" s="1"/>
  <c r="AM51" i="31" s="1"/>
  <c r="AM52" i="31" s="1"/>
  <c r="AM53" i="31" s="1"/>
  <c r="AM54" i="31" s="1"/>
  <c r="AM55" i="31" s="1"/>
  <c r="AM56" i="31" s="1"/>
  <c r="AM57" i="31" s="1"/>
  <c r="AM58" i="31" s="1"/>
  <c r="AM59" i="31" s="1"/>
  <c r="AM60" i="31" s="1"/>
  <c r="AM61" i="31" s="1"/>
  <c r="AM62" i="31" s="1"/>
  <c r="AM63" i="31" s="1"/>
  <c r="AM64" i="31" s="1"/>
  <c r="AM65" i="31" s="1"/>
  <c r="AM66" i="31" s="1"/>
  <c r="AM67" i="31" s="1"/>
  <c r="AM68" i="31" s="1"/>
  <c r="AM69" i="31" s="1"/>
  <c r="AM70" i="31" s="1"/>
  <c r="AM71" i="31" s="1"/>
  <c r="AM72" i="31" s="1"/>
  <c r="AM73" i="31" s="1"/>
  <c r="AM74" i="31" s="1"/>
  <c r="AM75" i="31" s="1"/>
  <c r="AM76" i="31" s="1"/>
  <c r="AM77" i="31" s="1"/>
  <c r="AM78" i="31" s="1"/>
  <c r="AM79" i="31" s="1"/>
  <c r="AM80" i="31" s="1"/>
  <c r="AM81" i="31" s="1"/>
  <c r="AM82" i="31" s="1"/>
  <c r="AM83" i="31" s="1"/>
  <c r="AM84" i="31" s="1"/>
  <c r="AM85" i="31" s="1"/>
  <c r="AM86" i="31" s="1"/>
  <c r="AM87" i="31" s="1"/>
  <c r="AM88" i="31" s="1"/>
  <c r="AM89" i="31" s="1"/>
  <c r="AM90" i="31" s="1"/>
  <c r="AL2" i="31"/>
  <c r="AL3" i="31" s="1"/>
  <c r="AL4" i="31" s="1"/>
  <c r="AL5" i="31" s="1"/>
  <c r="AL6" i="31" s="1"/>
  <c r="AL7" i="31" s="1"/>
  <c r="AL8" i="31" s="1"/>
  <c r="AL9" i="31" s="1"/>
  <c r="AL10" i="31" s="1"/>
  <c r="AL11" i="31" s="1"/>
  <c r="AL12" i="31" s="1"/>
  <c r="AL13" i="31" s="1"/>
  <c r="AL14" i="31" s="1"/>
  <c r="AL15" i="31" s="1"/>
  <c r="AL16" i="31" s="1"/>
  <c r="AL17" i="31" s="1"/>
  <c r="AL18" i="31" s="1"/>
  <c r="AL19" i="31" s="1"/>
  <c r="AL20" i="31" s="1"/>
  <c r="AL21" i="31" s="1"/>
  <c r="AL22" i="31" s="1"/>
  <c r="AL23" i="31" s="1"/>
  <c r="AL24" i="31" s="1"/>
  <c r="AL25" i="31" s="1"/>
  <c r="AL26" i="31" s="1"/>
  <c r="AL27" i="31" s="1"/>
  <c r="AL28" i="31" s="1"/>
  <c r="AL29" i="31" s="1"/>
  <c r="AL30" i="31" s="1"/>
  <c r="AL31" i="31" s="1"/>
  <c r="AL32" i="31" s="1"/>
  <c r="AL33" i="31" s="1"/>
  <c r="AL34" i="31" s="1"/>
  <c r="AL35" i="31" s="1"/>
  <c r="AL36" i="31" s="1"/>
  <c r="AL37" i="31" s="1"/>
  <c r="AL38" i="31" s="1"/>
  <c r="AL39" i="31" s="1"/>
  <c r="AL40" i="31" s="1"/>
  <c r="AL41" i="31" s="1"/>
  <c r="AL42" i="31" s="1"/>
  <c r="AL43" i="31" s="1"/>
  <c r="AL44" i="31" s="1"/>
  <c r="AL45" i="31" s="1"/>
  <c r="AL46" i="31" s="1"/>
  <c r="AL47" i="31" s="1"/>
  <c r="AL48" i="31" s="1"/>
  <c r="AL49" i="31" s="1"/>
  <c r="AL50" i="31" s="1"/>
  <c r="AL51" i="31" s="1"/>
  <c r="AL52" i="31" s="1"/>
  <c r="AL53" i="31" s="1"/>
  <c r="AL54" i="31" s="1"/>
  <c r="AL55" i="31" s="1"/>
  <c r="AL56" i="31" s="1"/>
  <c r="AL57" i="31" s="1"/>
  <c r="AL58" i="31" s="1"/>
  <c r="AL59" i="31" s="1"/>
  <c r="AL60" i="31" s="1"/>
  <c r="AL61" i="31" s="1"/>
  <c r="AL62" i="31" s="1"/>
  <c r="AL63" i="31" s="1"/>
  <c r="AL64" i="31" s="1"/>
  <c r="AL65" i="31" s="1"/>
  <c r="AL66" i="31" s="1"/>
  <c r="AL67" i="31" s="1"/>
  <c r="AL68" i="31" s="1"/>
  <c r="AL69" i="31" s="1"/>
  <c r="AL70" i="31" s="1"/>
  <c r="AL71" i="31" s="1"/>
  <c r="AL72" i="31" s="1"/>
  <c r="AL73" i="31" s="1"/>
  <c r="AL74" i="31" s="1"/>
  <c r="AL75" i="31" s="1"/>
  <c r="AL76" i="31" s="1"/>
  <c r="AL77" i="31" s="1"/>
  <c r="AL78" i="31" s="1"/>
  <c r="AL79" i="31" s="1"/>
  <c r="AL80" i="31" s="1"/>
  <c r="AL81" i="31" s="1"/>
  <c r="AL82" i="31" s="1"/>
  <c r="AL83" i="31" s="1"/>
  <c r="AL84" i="31" s="1"/>
  <c r="AL85" i="31" s="1"/>
  <c r="AL86" i="31" s="1"/>
  <c r="AL87" i="31" s="1"/>
  <c r="AL88" i="31" s="1"/>
  <c r="AL89" i="31" s="1"/>
  <c r="AL90" i="31" s="1"/>
  <c r="AK2" i="31"/>
  <c r="AK3" i="31" s="1"/>
  <c r="AK4" i="31" s="1"/>
  <c r="AK5" i="31" s="1"/>
  <c r="AK6" i="31" s="1"/>
  <c r="AK7" i="31" s="1"/>
  <c r="AK8" i="31" s="1"/>
  <c r="AK9" i="31" s="1"/>
  <c r="AK10" i="31" s="1"/>
  <c r="AK11" i="31" s="1"/>
  <c r="AK12" i="31" s="1"/>
  <c r="AK13" i="31" s="1"/>
  <c r="AJ2" i="31"/>
  <c r="AJ3" i="31" s="1"/>
  <c r="AJ4" i="31" s="1"/>
  <c r="AJ5" i="31" s="1"/>
  <c r="AJ6" i="31" s="1"/>
  <c r="AJ7" i="31" s="1"/>
  <c r="AJ8" i="31" s="1"/>
  <c r="AJ9" i="31" s="1"/>
  <c r="AJ10" i="31" s="1"/>
  <c r="AJ11" i="31" s="1"/>
  <c r="AJ12" i="31" s="1"/>
  <c r="AJ13" i="31" s="1"/>
  <c r="AJ14" i="31" s="1"/>
  <c r="AJ15" i="31" s="1"/>
  <c r="AJ16" i="31" s="1"/>
  <c r="AJ17" i="31" s="1"/>
  <c r="AJ18" i="31" s="1"/>
  <c r="AJ19" i="31" s="1"/>
  <c r="AJ20" i="31" s="1"/>
  <c r="AJ21" i="31" s="1"/>
  <c r="AJ22" i="31" s="1"/>
  <c r="AJ23" i="31" s="1"/>
  <c r="AJ24" i="31" s="1"/>
  <c r="AJ25" i="31" s="1"/>
  <c r="AJ26" i="31" s="1"/>
  <c r="AJ27" i="31" s="1"/>
  <c r="AJ28" i="31" s="1"/>
  <c r="AJ29" i="31" s="1"/>
  <c r="AJ30" i="31" s="1"/>
  <c r="AJ31" i="31" s="1"/>
  <c r="AJ32" i="31" s="1"/>
  <c r="AJ33" i="31" s="1"/>
  <c r="AJ34" i="31" s="1"/>
  <c r="AJ35" i="31" s="1"/>
  <c r="AJ36" i="31" s="1"/>
  <c r="AJ37" i="31" s="1"/>
  <c r="AJ38" i="31" s="1"/>
  <c r="AJ39" i="31" s="1"/>
  <c r="AJ40" i="31" s="1"/>
  <c r="AJ41" i="31" s="1"/>
  <c r="AJ42" i="31" s="1"/>
  <c r="AJ43" i="31" s="1"/>
  <c r="AJ44" i="31" s="1"/>
  <c r="AJ45" i="31" s="1"/>
  <c r="AJ46" i="31" s="1"/>
  <c r="AJ47" i="31" s="1"/>
  <c r="AJ48" i="31" s="1"/>
  <c r="AJ49" i="31" s="1"/>
  <c r="AJ50" i="31" s="1"/>
  <c r="AJ51" i="31" s="1"/>
  <c r="AJ52" i="31" s="1"/>
  <c r="AJ53" i="31" s="1"/>
  <c r="AJ54" i="31" s="1"/>
  <c r="AJ55" i="31" s="1"/>
  <c r="AJ56" i="31" s="1"/>
  <c r="AJ57" i="31" s="1"/>
  <c r="AJ58" i="31" s="1"/>
  <c r="AJ59" i="31" s="1"/>
  <c r="AJ60" i="31" s="1"/>
  <c r="AJ61" i="31" s="1"/>
  <c r="AJ62" i="31" s="1"/>
  <c r="AJ63" i="31" s="1"/>
  <c r="AJ64" i="31" s="1"/>
  <c r="AJ65" i="31" s="1"/>
  <c r="AJ66" i="31" s="1"/>
  <c r="AJ67" i="31" s="1"/>
  <c r="AJ68" i="31" s="1"/>
  <c r="AJ69" i="31" s="1"/>
  <c r="AJ70" i="31" s="1"/>
  <c r="AJ71" i="31" s="1"/>
  <c r="AJ72" i="31" s="1"/>
  <c r="AJ73" i="31" s="1"/>
  <c r="AJ74" i="31" s="1"/>
  <c r="AJ75" i="31" s="1"/>
  <c r="AJ76" i="31" s="1"/>
  <c r="AJ77" i="31" s="1"/>
  <c r="AJ78" i="31" s="1"/>
  <c r="AJ79" i="31" s="1"/>
  <c r="AJ80" i="31" s="1"/>
  <c r="AJ81" i="31" s="1"/>
  <c r="AJ82" i="31" s="1"/>
  <c r="AJ83" i="31" s="1"/>
  <c r="AJ84" i="31" s="1"/>
  <c r="AJ85" i="31" s="1"/>
  <c r="AJ86" i="31" s="1"/>
  <c r="AJ87" i="31" s="1"/>
  <c r="AJ88" i="31" s="1"/>
  <c r="AJ89" i="31" s="1"/>
  <c r="AJ90" i="31" s="1"/>
  <c r="Q2" i="31"/>
  <c r="M2" i="31"/>
  <c r="D2" i="31"/>
  <c r="C2" i="31"/>
  <c r="N90" i="30"/>
  <c r="O93" i="30" s="1"/>
  <c r="N91" i="30"/>
  <c r="O94" i="30" s="1"/>
  <c r="O91" i="30"/>
  <c r="L90" i="30"/>
  <c r="L91" i="30"/>
  <c r="R92" i="27"/>
  <c r="S95" i="27" s="1"/>
  <c r="R93" i="27"/>
  <c r="S96" i="27" s="1"/>
  <c r="R97" i="28"/>
  <c r="M97" i="28"/>
  <c r="O97" i="28" s="1"/>
  <c r="P97" i="28" s="1"/>
  <c r="R92" i="26"/>
  <c r="S95" i="26" s="1"/>
  <c r="R93" i="26"/>
  <c r="S96" i="26" s="1"/>
  <c r="R101" i="29"/>
  <c r="M101" i="29"/>
  <c r="O101" i="29" s="1"/>
  <c r="P101" i="29" s="1"/>
  <c r="K61" i="4"/>
  <c r="K61" i="25"/>
  <c r="T59" i="2"/>
  <c r="G59" i="33" s="1"/>
  <c r="R96" i="28"/>
  <c r="M96" i="28"/>
  <c r="O96" i="28" s="1"/>
  <c r="P96" i="28" s="1"/>
  <c r="R100" i="29"/>
  <c r="C53" i="17"/>
  <c r="C54" i="17"/>
  <c r="C55" i="17"/>
  <c r="C56" i="17"/>
  <c r="C57" i="17"/>
  <c r="C58" i="17"/>
  <c r="L88" i="30"/>
  <c r="L89" i="30"/>
  <c r="N88" i="30"/>
  <c r="N89" i="30"/>
  <c r="M103" i="26"/>
  <c r="O103" i="26" s="1"/>
  <c r="P103" i="26" s="1"/>
  <c r="U103" i="26"/>
  <c r="M104" i="26"/>
  <c r="O104" i="26" s="1"/>
  <c r="P104" i="26" s="1"/>
  <c r="U104" i="26"/>
  <c r="V104" i="26"/>
  <c r="M105" i="26"/>
  <c r="O105" i="26" s="1"/>
  <c r="P105" i="26" s="1"/>
  <c r="U105" i="26"/>
  <c r="V105" i="26" s="1"/>
  <c r="M106" i="26"/>
  <c r="O106" i="26" s="1"/>
  <c r="P106" i="26" s="1"/>
  <c r="U106" i="26"/>
  <c r="V106" i="26" s="1"/>
  <c r="M107" i="26"/>
  <c r="O107" i="26" s="1"/>
  <c r="P107" i="26" s="1"/>
  <c r="U107" i="26"/>
  <c r="M108" i="26"/>
  <c r="O108" i="26" s="1"/>
  <c r="P108" i="26" s="1"/>
  <c r="U108" i="26"/>
  <c r="V108" i="26" s="1"/>
  <c r="M109" i="26"/>
  <c r="O109" i="26" s="1"/>
  <c r="P109" i="26" s="1"/>
  <c r="U109" i="26"/>
  <c r="V110" i="26" s="1"/>
  <c r="M110" i="26"/>
  <c r="O110" i="26" s="1"/>
  <c r="P110" i="26" s="1"/>
  <c r="U110" i="26"/>
  <c r="V111" i="26" s="1"/>
  <c r="M111" i="26"/>
  <c r="O111" i="26" s="1"/>
  <c r="P111" i="26" s="1"/>
  <c r="U111" i="26"/>
  <c r="M112" i="26"/>
  <c r="O112" i="26" s="1"/>
  <c r="P112" i="26" s="1"/>
  <c r="U112" i="26"/>
  <c r="V112" i="26" s="1"/>
  <c r="M113" i="26"/>
  <c r="O113" i="26" s="1"/>
  <c r="P113" i="26" s="1"/>
  <c r="U113" i="26"/>
  <c r="V113" i="26" s="1"/>
  <c r="M114" i="26"/>
  <c r="O114" i="26" s="1"/>
  <c r="P114" i="26" s="1"/>
  <c r="U114" i="26"/>
  <c r="V114" i="26" s="1"/>
  <c r="M115" i="26"/>
  <c r="O115" i="26" s="1"/>
  <c r="P115" i="26" s="1"/>
  <c r="U115" i="26"/>
  <c r="M116" i="26"/>
  <c r="O116" i="26" s="1"/>
  <c r="P116" i="26" s="1"/>
  <c r="U116" i="26"/>
  <c r="V116" i="26" s="1"/>
  <c r="M117" i="26"/>
  <c r="O117" i="26" s="1"/>
  <c r="P117" i="26" s="1"/>
  <c r="U117" i="26"/>
  <c r="V118" i="26" s="1"/>
  <c r="M118" i="26"/>
  <c r="O118" i="26" s="1"/>
  <c r="P118" i="26" s="1"/>
  <c r="U118" i="26"/>
  <c r="M119" i="26"/>
  <c r="O119" i="26" s="1"/>
  <c r="P119" i="26" s="1"/>
  <c r="U119" i="26"/>
  <c r="M120" i="26"/>
  <c r="U120" i="26"/>
  <c r="V120" i="26"/>
  <c r="M121" i="26"/>
  <c r="U121" i="26"/>
  <c r="V121" i="26" s="1"/>
  <c r="M122" i="26"/>
  <c r="U122" i="26"/>
  <c r="M123" i="26"/>
  <c r="U123" i="26"/>
  <c r="R90" i="26"/>
  <c r="R91" i="26"/>
  <c r="R95" i="28"/>
  <c r="M95" i="28"/>
  <c r="O95" i="28" s="1"/>
  <c r="P95" i="28" s="1"/>
  <c r="R91" i="27"/>
  <c r="K60" i="25"/>
  <c r="K60" i="4"/>
  <c r="T58" i="2"/>
  <c r="G58" i="33" s="1"/>
  <c r="R99" i="29"/>
  <c r="S102" i="29" s="1"/>
  <c r="R94" i="28"/>
  <c r="M94" i="28"/>
  <c r="O94" i="28" s="1"/>
  <c r="P94" i="28" s="1"/>
  <c r="R89" i="27"/>
  <c r="S92" i="27" s="1"/>
  <c r="R90" i="27"/>
  <c r="K59" i="25"/>
  <c r="K59" i="4"/>
  <c r="R98" i="29"/>
  <c r="T57" i="2"/>
  <c r="G57" i="33" s="1"/>
  <c r="N87" i="30"/>
  <c r="R89" i="26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R93" i="28"/>
  <c r="M93" i="28"/>
  <c r="O93" i="28" s="1"/>
  <c r="P93" i="28" s="1"/>
  <c r="D57" i="17" l="1"/>
  <c r="D61" i="17"/>
  <c r="D58" i="17"/>
  <c r="D56" i="17"/>
  <c r="V123" i="26"/>
  <c r="O12" i="31"/>
  <c r="D11" i="31" s="1"/>
  <c r="O68" i="31"/>
  <c r="R124" i="31"/>
  <c r="O10" i="31"/>
  <c r="V115" i="26"/>
  <c r="O66" i="31"/>
  <c r="O100" i="31"/>
  <c r="D99" i="31" s="1"/>
  <c r="R151" i="31"/>
  <c r="S94" i="26"/>
  <c r="S97" i="26"/>
  <c r="V122" i="26"/>
  <c r="O31" i="31"/>
  <c r="O61" i="31"/>
  <c r="O95" i="31"/>
  <c r="D94" i="31" s="1"/>
  <c r="V119" i="26"/>
  <c r="V107" i="26"/>
  <c r="O36" i="31"/>
  <c r="O87" i="31"/>
  <c r="D86" i="31" s="1"/>
  <c r="O94" i="31"/>
  <c r="D93" i="31" s="1"/>
  <c r="R143" i="31"/>
  <c r="O6" i="31"/>
  <c r="D5" i="31" s="1"/>
  <c r="O13" i="31"/>
  <c r="R147" i="31"/>
  <c r="D59" i="17"/>
  <c r="D62" i="17"/>
  <c r="O92" i="30"/>
  <c r="O54" i="31"/>
  <c r="D53" i="31" s="1"/>
  <c r="O81" i="31"/>
  <c r="O89" i="31"/>
  <c r="R135" i="31"/>
  <c r="O90" i="30"/>
  <c r="O97" i="31"/>
  <c r="D96" i="31" s="1"/>
  <c r="S94" i="27"/>
  <c r="S97" i="27"/>
  <c r="U61" i="2"/>
  <c r="H61" i="33" s="1"/>
  <c r="F61" i="33" s="1"/>
  <c r="S101" i="29"/>
  <c r="S103" i="29"/>
  <c r="S106" i="29"/>
  <c r="S104" i="29"/>
  <c r="S100" i="28"/>
  <c r="U64" i="2"/>
  <c r="U63" i="2"/>
  <c r="H63" i="33" s="1"/>
  <c r="F63" i="33" s="1"/>
  <c r="U62" i="2"/>
  <c r="U65" i="2"/>
  <c r="H65" i="33" s="1"/>
  <c r="F65" i="33" s="1"/>
  <c r="S99" i="28"/>
  <c r="S102" i="28"/>
  <c r="U60" i="2"/>
  <c r="S97" i="28"/>
  <c r="S98" i="28"/>
  <c r="S93" i="27"/>
  <c r="D60" i="17"/>
  <c r="R146" i="31"/>
  <c r="R130" i="31"/>
  <c r="R138" i="31"/>
  <c r="R89" i="31"/>
  <c r="R99" i="31"/>
  <c r="R9" i="31"/>
  <c r="R82" i="31"/>
  <c r="R25" i="31"/>
  <c r="R65" i="31"/>
  <c r="R90" i="31"/>
  <c r="R62" i="31"/>
  <c r="R27" i="31"/>
  <c r="R10" i="31"/>
  <c r="R16" i="31"/>
  <c r="R50" i="31"/>
  <c r="R54" i="31"/>
  <c r="R7" i="31"/>
  <c r="R15" i="31"/>
  <c r="R18" i="31"/>
  <c r="R32" i="31"/>
  <c r="R40" i="31"/>
  <c r="R48" i="31"/>
  <c r="R101" i="31"/>
  <c r="R103" i="31"/>
  <c r="R105" i="31"/>
  <c r="R107" i="31"/>
  <c r="R109" i="31"/>
  <c r="R111" i="31"/>
  <c r="R113" i="31"/>
  <c r="R115" i="31"/>
  <c r="R117" i="31"/>
  <c r="R119" i="31"/>
  <c r="R121" i="31"/>
  <c r="R123" i="31"/>
  <c r="R73" i="31"/>
  <c r="R97" i="31"/>
  <c r="R5" i="31"/>
  <c r="R24" i="31"/>
  <c r="R35" i="31"/>
  <c r="R70" i="31"/>
  <c r="R81" i="31"/>
  <c r="R22" i="31"/>
  <c r="R95" i="31"/>
  <c r="R29" i="31"/>
  <c r="R37" i="31"/>
  <c r="R45" i="31"/>
  <c r="R61" i="31"/>
  <c r="R75" i="31"/>
  <c r="R86" i="31"/>
  <c r="R17" i="31"/>
  <c r="R23" i="31"/>
  <c r="R34" i="31"/>
  <c r="R42" i="31"/>
  <c r="R69" i="31"/>
  <c r="R91" i="31"/>
  <c r="R4" i="31"/>
  <c r="R12" i="31"/>
  <c r="R31" i="31"/>
  <c r="R66" i="31"/>
  <c r="R74" i="31"/>
  <c r="O96" i="31"/>
  <c r="D95" i="31" s="1"/>
  <c r="O99" i="31"/>
  <c r="D98" i="31" s="1"/>
  <c r="O98" i="31"/>
  <c r="D97" i="31" s="1"/>
  <c r="R20" i="31"/>
  <c r="R28" i="31"/>
  <c r="R52" i="31"/>
  <c r="R8" i="31"/>
  <c r="R33" i="31"/>
  <c r="R53" i="31"/>
  <c r="R21" i="31"/>
  <c r="S2" i="31"/>
  <c r="R14" i="31"/>
  <c r="R41" i="31"/>
  <c r="R58" i="31"/>
  <c r="R92" i="31"/>
  <c r="R94" i="31"/>
  <c r="R96" i="31"/>
  <c r="R98" i="31"/>
  <c r="R100" i="31"/>
  <c r="R102" i="31"/>
  <c r="R106" i="31"/>
  <c r="R110" i="31"/>
  <c r="R114" i="31"/>
  <c r="R118" i="31"/>
  <c r="R120" i="31"/>
  <c r="R122" i="31"/>
  <c r="R3" i="31"/>
  <c r="R6" i="31"/>
  <c r="R43" i="31"/>
  <c r="R57" i="31"/>
  <c r="R77" i="31"/>
  <c r="M3" i="31"/>
  <c r="S3" i="31" s="1"/>
  <c r="O9" i="31"/>
  <c r="O21" i="31"/>
  <c r="O24" i="31"/>
  <c r="D23" i="31" s="1"/>
  <c r="O27" i="31"/>
  <c r="O33" i="31"/>
  <c r="D32" i="31" s="1"/>
  <c r="O65" i="31"/>
  <c r="O71" i="31"/>
  <c r="O7" i="31"/>
  <c r="AK14" i="31"/>
  <c r="AK15" i="31" s="1"/>
  <c r="AK16" i="31" s="1"/>
  <c r="AK17" i="31" s="1"/>
  <c r="AK18" i="31" s="1"/>
  <c r="AK19" i="31" s="1"/>
  <c r="AK20" i="31" s="1"/>
  <c r="AK21" i="31" s="1"/>
  <c r="AK22" i="31" s="1"/>
  <c r="AK23" i="31" s="1"/>
  <c r="AK24" i="31" s="1"/>
  <c r="AK25" i="31" s="1"/>
  <c r="AK26" i="31" s="1"/>
  <c r="AK27" i="31" s="1"/>
  <c r="AK28" i="31" s="1"/>
  <c r="AK29" i="31" s="1"/>
  <c r="AK30" i="31" s="1"/>
  <c r="AK31" i="31" s="1"/>
  <c r="AK32" i="31" s="1"/>
  <c r="AK33" i="31" s="1"/>
  <c r="AK34" i="31" s="1"/>
  <c r="AK35" i="31" s="1"/>
  <c r="AK36" i="31" s="1"/>
  <c r="AK37" i="31" s="1"/>
  <c r="AK38" i="31" s="1"/>
  <c r="AK39" i="31" s="1"/>
  <c r="AK40" i="31" s="1"/>
  <c r="AK41" i="31" s="1"/>
  <c r="AK42" i="31" s="1"/>
  <c r="AK43" i="31" s="1"/>
  <c r="AK44" i="31" s="1"/>
  <c r="AK45" i="31" s="1"/>
  <c r="AK46" i="31" s="1"/>
  <c r="AK47" i="31" s="1"/>
  <c r="AK48" i="31" s="1"/>
  <c r="AK49" i="31" s="1"/>
  <c r="AK50" i="31" s="1"/>
  <c r="AK51" i="31" s="1"/>
  <c r="AK52" i="31" s="1"/>
  <c r="AK53" i="31" s="1"/>
  <c r="AK54" i="31" s="1"/>
  <c r="AK55" i="31" s="1"/>
  <c r="AK56" i="31" s="1"/>
  <c r="AK57" i="31" s="1"/>
  <c r="AK58" i="31" s="1"/>
  <c r="AK59" i="31" s="1"/>
  <c r="AK60" i="31" s="1"/>
  <c r="AK61" i="31" s="1"/>
  <c r="AK62" i="31" s="1"/>
  <c r="AK63" i="31" s="1"/>
  <c r="AK64" i="31" s="1"/>
  <c r="AK65" i="31" s="1"/>
  <c r="AK66" i="31" s="1"/>
  <c r="AK67" i="31" s="1"/>
  <c r="AK68" i="31" s="1"/>
  <c r="AK69" i="31" s="1"/>
  <c r="AK70" i="31" s="1"/>
  <c r="AK71" i="31" s="1"/>
  <c r="AK72" i="31" s="1"/>
  <c r="AK73" i="31" s="1"/>
  <c r="AK74" i="31" s="1"/>
  <c r="AK75" i="31" s="1"/>
  <c r="AK76" i="31" s="1"/>
  <c r="AK77" i="31" s="1"/>
  <c r="AK78" i="31" s="1"/>
  <c r="AK79" i="31" s="1"/>
  <c r="AK80" i="31" s="1"/>
  <c r="AK81" i="31" s="1"/>
  <c r="AK82" i="31" s="1"/>
  <c r="AK83" i="31" s="1"/>
  <c r="AK84" i="31" s="1"/>
  <c r="AK85" i="31" s="1"/>
  <c r="AK86" i="31" s="1"/>
  <c r="AK87" i="31" s="1"/>
  <c r="AK88" i="31" s="1"/>
  <c r="AK89" i="31" s="1"/>
  <c r="AK90" i="31" s="1"/>
  <c r="O11" i="31"/>
  <c r="O20" i="31"/>
  <c r="D19" i="31" s="1"/>
  <c r="O59" i="31"/>
  <c r="O86" i="31"/>
  <c r="O47" i="31"/>
  <c r="O73" i="31"/>
  <c r="O8" i="31"/>
  <c r="D7" i="31" s="1"/>
  <c r="O15" i="31"/>
  <c r="D14" i="31" s="1"/>
  <c r="O23" i="31"/>
  <c r="O26" i="31"/>
  <c r="O41" i="31"/>
  <c r="O55" i="31"/>
  <c r="D54" i="31" s="1"/>
  <c r="O60" i="31"/>
  <c r="D59" i="31" s="1"/>
  <c r="O67" i="31"/>
  <c r="D66" i="31" s="1"/>
  <c r="O88" i="31"/>
  <c r="D87" i="31" s="1"/>
  <c r="O25" i="31"/>
  <c r="D24" i="31" s="1"/>
  <c r="O51" i="31"/>
  <c r="O29" i="31"/>
  <c r="D28" i="31" s="1"/>
  <c r="O58" i="31"/>
  <c r="O91" i="31"/>
  <c r="D90" i="31" s="1"/>
  <c r="O18" i="31"/>
  <c r="O22" i="31"/>
  <c r="D21" i="31" s="1"/>
  <c r="O46" i="31"/>
  <c r="D45" i="31" s="1"/>
  <c r="O57" i="31"/>
  <c r="D56" i="31" s="1"/>
  <c r="O74" i="31"/>
  <c r="O78" i="31"/>
  <c r="D77" i="31" s="1"/>
  <c r="D9" i="31"/>
  <c r="D30" i="31"/>
  <c r="M4" i="31"/>
  <c r="H5" i="31"/>
  <c r="D6" i="31"/>
  <c r="D8" i="31"/>
  <c r="D20" i="31"/>
  <c r="D26" i="31"/>
  <c r="D10" i="31"/>
  <c r="D22" i="31"/>
  <c r="D25" i="31"/>
  <c r="D17" i="31"/>
  <c r="O38" i="31"/>
  <c r="O37" i="31"/>
  <c r="O52" i="31"/>
  <c r="O50" i="31"/>
  <c r="R55" i="31"/>
  <c r="R56" i="31"/>
  <c r="R59" i="31"/>
  <c r="R60" i="31"/>
  <c r="D40" i="31"/>
  <c r="D50" i="31"/>
  <c r="R63" i="31"/>
  <c r="R64" i="31"/>
  <c r="R67" i="31"/>
  <c r="R68" i="31"/>
  <c r="D88" i="31"/>
  <c r="R11" i="31"/>
  <c r="D12" i="31"/>
  <c r="R26" i="31"/>
  <c r="R39" i="31"/>
  <c r="R38" i="31"/>
  <c r="O48" i="31"/>
  <c r="D57" i="31"/>
  <c r="D67" i="31"/>
  <c r="R71" i="31"/>
  <c r="R72" i="31"/>
  <c r="O14" i="31"/>
  <c r="R30" i="31"/>
  <c r="O44" i="31"/>
  <c r="O42" i="31"/>
  <c r="D65" i="31"/>
  <c r="R13" i="31"/>
  <c r="R19" i="31"/>
  <c r="O43" i="31"/>
  <c r="D46" i="31"/>
  <c r="D60" i="31"/>
  <c r="D64" i="31"/>
  <c r="O16" i="31"/>
  <c r="O28" i="31"/>
  <c r="O34" i="31"/>
  <c r="D35" i="31"/>
  <c r="O40" i="31"/>
  <c r="D58" i="31"/>
  <c r="D70" i="31"/>
  <c r="D72" i="31"/>
  <c r="O17" i="31"/>
  <c r="O35" i="31"/>
  <c r="O49" i="31"/>
  <c r="O30" i="31"/>
  <c r="O32" i="31"/>
  <c r="R47" i="31"/>
  <c r="R46" i="31"/>
  <c r="D73" i="31"/>
  <c r="D85" i="31"/>
  <c r="R36" i="31"/>
  <c r="O39" i="31"/>
  <c r="R44" i="31"/>
  <c r="O63" i="31"/>
  <c r="D80" i="31"/>
  <c r="O85" i="31"/>
  <c r="O84" i="31"/>
  <c r="R116" i="31"/>
  <c r="O56" i="31"/>
  <c r="O64" i="31"/>
  <c r="O72" i="31"/>
  <c r="R78" i="31"/>
  <c r="R80" i="31"/>
  <c r="R79" i="31"/>
  <c r="R84" i="31"/>
  <c r="R83" i="31"/>
  <c r="R108" i="31"/>
  <c r="O53" i="31"/>
  <c r="O69" i="31"/>
  <c r="D74" i="31"/>
  <c r="R93" i="31"/>
  <c r="O76" i="31"/>
  <c r="O79" i="31"/>
  <c r="R49" i="31"/>
  <c r="R112" i="31"/>
  <c r="O45" i="31"/>
  <c r="O62" i="31"/>
  <c r="O70" i="31"/>
  <c r="O80" i="31"/>
  <c r="R88" i="31"/>
  <c r="R87" i="31"/>
  <c r="R51" i="31"/>
  <c r="R76" i="31"/>
  <c r="O77" i="31"/>
  <c r="O83" i="31"/>
  <c r="O93" i="31"/>
  <c r="O92" i="31"/>
  <c r="R104" i="31"/>
  <c r="O82" i="31"/>
  <c r="O90" i="31"/>
  <c r="S96" i="28"/>
  <c r="S92" i="26"/>
  <c r="S93" i="26"/>
  <c r="V109" i="26"/>
  <c r="V117" i="26"/>
  <c r="S91" i="26"/>
  <c r="S89" i="26"/>
  <c r="T56" i="2"/>
  <c r="G56" i="33" s="1"/>
  <c r="R97" i="29"/>
  <c r="S100" i="29" s="1"/>
  <c r="K58" i="25"/>
  <c r="K58" i="4"/>
  <c r="R88" i="26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3" i="2"/>
  <c r="D2" i="2"/>
  <c r="N83" i="30"/>
  <c r="N84" i="30"/>
  <c r="O87" i="30" s="1"/>
  <c r="N85" i="30"/>
  <c r="N86" i="30"/>
  <c r="C117" i="24"/>
  <c r="J117" i="24"/>
  <c r="C118" i="24"/>
  <c r="J118" i="24"/>
  <c r="C100" i="24"/>
  <c r="J100" i="24"/>
  <c r="C101" i="24"/>
  <c r="J101" i="24"/>
  <c r="C102" i="24"/>
  <c r="J102" i="24"/>
  <c r="C103" i="24"/>
  <c r="J103" i="24"/>
  <c r="C104" i="24"/>
  <c r="J104" i="24"/>
  <c r="C105" i="24"/>
  <c r="J105" i="24"/>
  <c r="C106" i="24"/>
  <c r="J106" i="24"/>
  <c r="C107" i="24"/>
  <c r="J107" i="24"/>
  <c r="C108" i="24"/>
  <c r="J108" i="24"/>
  <c r="C109" i="24"/>
  <c r="J109" i="24"/>
  <c r="C110" i="24"/>
  <c r="J110" i="24"/>
  <c r="C111" i="24"/>
  <c r="J111" i="24"/>
  <c r="C112" i="24"/>
  <c r="J112" i="24"/>
  <c r="C113" i="24"/>
  <c r="J113" i="24"/>
  <c r="C114" i="24"/>
  <c r="J114" i="24"/>
  <c r="C115" i="24"/>
  <c r="J115" i="24"/>
  <c r="C116" i="24"/>
  <c r="J116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R96" i="29"/>
  <c r="S99" i="29" s="1"/>
  <c r="R87" i="27"/>
  <c r="S90" i="27" s="1"/>
  <c r="R88" i="27"/>
  <c r="S91" i="27" s="1"/>
  <c r="BB55" i="2"/>
  <c r="K56" i="25"/>
  <c r="K57" i="25"/>
  <c r="K57" i="4"/>
  <c r="K56" i="4"/>
  <c r="R92" i="28"/>
  <c r="S95" i="28" s="1"/>
  <c r="M92" i="28"/>
  <c r="O92" i="28" s="1"/>
  <c r="P92" i="28" s="1"/>
  <c r="T55" i="2"/>
  <c r="G55" i="33" s="1"/>
  <c r="BB53" i="2"/>
  <c r="BB54" i="2"/>
  <c r="R87" i="26"/>
  <c r="S90" i="26" s="1"/>
  <c r="R86" i="27"/>
  <c r="S89" i="27" s="1"/>
  <c r="R95" i="29"/>
  <c r="S98" i="29" s="1"/>
  <c r="R84" i="26"/>
  <c r="S87" i="26" s="1"/>
  <c r="R85" i="26"/>
  <c r="S88" i="26" s="1"/>
  <c r="R86" i="26"/>
  <c r="R91" i="28"/>
  <c r="M91" i="28"/>
  <c r="O91" i="28" s="1"/>
  <c r="P91" i="28" s="1"/>
  <c r="T54" i="2"/>
  <c r="G54" i="33" s="1"/>
  <c r="K55" i="25"/>
  <c r="K55" i="4"/>
  <c r="R90" i="28"/>
  <c r="M90" i="28"/>
  <c r="O90" i="28" s="1"/>
  <c r="P90" i="28" s="1"/>
  <c r="R93" i="29"/>
  <c r="R94" i="29"/>
  <c r="T53" i="2"/>
  <c r="G53" i="33" s="1"/>
  <c r="R84" i="27"/>
  <c r="S87" i="27" s="1"/>
  <c r="R85" i="27"/>
  <c r="R89" i="28"/>
  <c r="M89" i="28"/>
  <c r="O89" i="28" s="1"/>
  <c r="P89" i="28" s="1"/>
  <c r="C52" i="17"/>
  <c r="D55" i="17" s="1"/>
  <c r="K54" i="4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T52" i="2"/>
  <c r="G52" i="33" s="1"/>
  <c r="D64" i="2" l="1"/>
  <c r="O88" i="30"/>
  <c r="O86" i="30"/>
  <c r="O89" i="30"/>
  <c r="D62" i="2"/>
  <c r="B20" i="31" a="1"/>
  <c r="B20" i="31" s="1"/>
  <c r="S88" i="27"/>
  <c r="D60" i="2"/>
  <c r="D63" i="2"/>
  <c r="H64" i="33"/>
  <c r="F64" i="33" s="1"/>
  <c r="D59" i="2"/>
  <c r="H60" i="33"/>
  <c r="F60" i="33" s="1"/>
  <c r="D61" i="2"/>
  <c r="H62" i="33"/>
  <c r="F62" i="33" s="1"/>
  <c r="U55" i="2"/>
  <c r="H55" i="33" s="1"/>
  <c r="F55" i="33" s="1"/>
  <c r="S92" i="28"/>
  <c r="S94" i="28"/>
  <c r="S96" i="29"/>
  <c r="U57" i="2"/>
  <c r="U56" i="2"/>
  <c r="U59" i="2"/>
  <c r="U58" i="2"/>
  <c r="S93" i="28"/>
  <c r="P3" i="31"/>
  <c r="D92" i="31"/>
  <c r="D78" i="31"/>
  <c r="D34" i="31"/>
  <c r="D79" i="31"/>
  <c r="D75" i="31"/>
  <c r="D71" i="31"/>
  <c r="D62" i="31"/>
  <c r="D16" i="31"/>
  <c r="D33" i="31"/>
  <c r="D42" i="31"/>
  <c r="D41" i="31"/>
  <c r="D69" i="31"/>
  <c r="D63" i="31"/>
  <c r="D27" i="31"/>
  <c r="D43" i="31"/>
  <c r="D49" i="31"/>
  <c r="D38" i="31"/>
  <c r="D82" i="31"/>
  <c r="D31" i="31"/>
  <c r="D81" i="31"/>
  <c r="D76" i="31"/>
  <c r="D44" i="31"/>
  <c r="D29" i="31"/>
  <c r="D89" i="31"/>
  <c r="D15" i="31"/>
  <c r="D83" i="31"/>
  <c r="D13" i="31"/>
  <c r="D36" i="31"/>
  <c r="D61" i="31"/>
  <c r="D55" i="31"/>
  <c r="D51" i="31"/>
  <c r="D91" i="31"/>
  <c r="D68" i="31"/>
  <c r="D84" i="31"/>
  <c r="D47" i="31"/>
  <c r="D37" i="31"/>
  <c r="M5" i="31"/>
  <c r="H6" i="31"/>
  <c r="D52" i="31"/>
  <c r="D48" i="31"/>
  <c r="D39" i="31"/>
  <c r="S4" i="31"/>
  <c r="P4" i="31"/>
  <c r="S97" i="29"/>
  <c r="D55" i="2" l="1"/>
  <c r="H56" i="33"/>
  <c r="F56" i="33" s="1"/>
  <c r="D57" i="2"/>
  <c r="H58" i="33"/>
  <c r="F58" i="33" s="1"/>
  <c r="D58" i="2"/>
  <c r="H59" i="33"/>
  <c r="F59" i="33" s="1"/>
  <c r="D54" i="2"/>
  <c r="D56" i="2"/>
  <c r="H57" i="33"/>
  <c r="F57" i="33" s="1"/>
  <c r="E3" i="31"/>
  <c r="E4" i="31" s="1"/>
  <c r="E5" i="31" s="1"/>
  <c r="E6" i="31" s="1"/>
  <c r="E7" i="31" s="1"/>
  <c r="E8" i="31" s="1"/>
  <c r="E9" i="31" s="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H7" i="31"/>
  <c r="M6" i="31"/>
  <c r="S5" i="31"/>
  <c r="P5" i="31"/>
  <c r="E94" i="31" l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S6" i="31"/>
  <c r="P6" i="31"/>
  <c r="H8" i="31"/>
  <c r="M7" i="31"/>
  <c r="B21" i="31" l="1"/>
  <c r="B22" i="31"/>
  <c r="B23" i="31" s="1"/>
  <c r="B24" i="31" s="1"/>
  <c r="P7" i="31"/>
  <c r="S7" i="31"/>
  <c r="M8" i="31"/>
  <c r="H9" i="31"/>
  <c r="K53" i="25"/>
  <c r="K54" i="25"/>
  <c r="C50" i="17"/>
  <c r="C51" i="17"/>
  <c r="D54" i="17" s="1"/>
  <c r="Q126" i="30"/>
  <c r="D126" i="30"/>
  <c r="C126" i="30"/>
  <c r="Q125" i="30"/>
  <c r="D125" i="30"/>
  <c r="C125" i="30"/>
  <c r="Q124" i="30"/>
  <c r="D124" i="30"/>
  <c r="C124" i="30"/>
  <c r="Q123" i="30"/>
  <c r="D123" i="30"/>
  <c r="C123" i="30"/>
  <c r="Q122" i="30"/>
  <c r="D122" i="30"/>
  <c r="C122" i="30"/>
  <c r="Q121" i="30"/>
  <c r="D121" i="30"/>
  <c r="C121" i="30"/>
  <c r="Q120" i="30"/>
  <c r="D120" i="30"/>
  <c r="C120" i="30"/>
  <c r="Q119" i="30"/>
  <c r="D119" i="30"/>
  <c r="C119" i="30"/>
  <c r="Q118" i="30"/>
  <c r="D118" i="30"/>
  <c r="C118" i="30"/>
  <c r="Q117" i="30"/>
  <c r="D117" i="30"/>
  <c r="C117" i="30"/>
  <c r="Q116" i="30"/>
  <c r="D116" i="30"/>
  <c r="C116" i="30"/>
  <c r="Q115" i="30"/>
  <c r="D115" i="30"/>
  <c r="C115" i="30"/>
  <c r="Q114" i="30"/>
  <c r="D114" i="30"/>
  <c r="C114" i="30"/>
  <c r="Q113" i="30"/>
  <c r="D113" i="30"/>
  <c r="C113" i="30"/>
  <c r="Q112" i="30"/>
  <c r="D112" i="30"/>
  <c r="C112" i="30"/>
  <c r="Q111" i="30"/>
  <c r="D111" i="30"/>
  <c r="C111" i="30"/>
  <c r="Q110" i="30"/>
  <c r="D110" i="30"/>
  <c r="C110" i="30"/>
  <c r="Q109" i="30"/>
  <c r="D109" i="30"/>
  <c r="C109" i="30"/>
  <c r="Q108" i="30"/>
  <c r="D108" i="30"/>
  <c r="C108" i="30"/>
  <c r="Q107" i="30"/>
  <c r="D107" i="30"/>
  <c r="C107" i="30"/>
  <c r="Q106" i="30"/>
  <c r="D106" i="30"/>
  <c r="C106" i="30"/>
  <c r="Q105" i="30"/>
  <c r="D105" i="30"/>
  <c r="C105" i="30"/>
  <c r="Q104" i="30"/>
  <c r="D104" i="30"/>
  <c r="C104" i="30"/>
  <c r="Q103" i="30"/>
  <c r="D103" i="30"/>
  <c r="C103" i="30"/>
  <c r="Q102" i="30"/>
  <c r="D102" i="30"/>
  <c r="C102" i="30"/>
  <c r="Q101" i="30"/>
  <c r="D101" i="30"/>
  <c r="C101" i="30"/>
  <c r="Q100" i="30"/>
  <c r="D100" i="30"/>
  <c r="C100" i="30"/>
  <c r="Q99" i="30"/>
  <c r="D99" i="30"/>
  <c r="C99" i="30"/>
  <c r="Q98" i="30"/>
  <c r="D98" i="30"/>
  <c r="C98" i="30"/>
  <c r="Q97" i="30"/>
  <c r="D97" i="30"/>
  <c r="C97" i="30"/>
  <c r="Q96" i="30"/>
  <c r="D96" i="30"/>
  <c r="C96" i="30"/>
  <c r="Q95" i="30"/>
  <c r="D95" i="30"/>
  <c r="C95" i="30"/>
  <c r="Q94" i="30"/>
  <c r="D94" i="30"/>
  <c r="C94" i="30"/>
  <c r="Q93" i="30"/>
  <c r="D93" i="30"/>
  <c r="C93" i="30"/>
  <c r="Q92" i="30"/>
  <c r="D92" i="30"/>
  <c r="C92" i="30"/>
  <c r="Q91" i="30"/>
  <c r="D91" i="30"/>
  <c r="C91" i="30"/>
  <c r="Q90" i="30"/>
  <c r="D90" i="30"/>
  <c r="C90" i="30"/>
  <c r="Q89" i="30"/>
  <c r="D89" i="30"/>
  <c r="C89" i="30"/>
  <c r="Q88" i="30"/>
  <c r="D88" i="30"/>
  <c r="C88" i="30"/>
  <c r="Q87" i="30"/>
  <c r="L87" i="30"/>
  <c r="D87" i="30"/>
  <c r="C87" i="30"/>
  <c r="Q86" i="30"/>
  <c r="L86" i="30"/>
  <c r="C86" i="30"/>
  <c r="Q85" i="30"/>
  <c r="L85" i="30"/>
  <c r="C85" i="30"/>
  <c r="Q84" i="30"/>
  <c r="D86" i="30"/>
  <c r="L84" i="30"/>
  <c r="C84" i="30"/>
  <c r="Q83" i="30"/>
  <c r="D85" i="30"/>
  <c r="L83" i="30"/>
  <c r="C83" i="30"/>
  <c r="Q82" i="30"/>
  <c r="N82" i="30"/>
  <c r="O85" i="30" s="1"/>
  <c r="L82" i="30"/>
  <c r="C82" i="30"/>
  <c r="Q81" i="30"/>
  <c r="N81" i="30"/>
  <c r="L81" i="30"/>
  <c r="C81" i="30"/>
  <c r="Q80" i="30"/>
  <c r="N80" i="30"/>
  <c r="L80" i="30"/>
  <c r="C80" i="30"/>
  <c r="Q79" i="30"/>
  <c r="N79" i="30"/>
  <c r="L79" i="30"/>
  <c r="C79" i="30"/>
  <c r="Q78" i="30"/>
  <c r="N78" i="30"/>
  <c r="L78" i="30"/>
  <c r="C78" i="30"/>
  <c r="Q77" i="30"/>
  <c r="N77" i="30"/>
  <c r="L77" i="30"/>
  <c r="C77" i="30"/>
  <c r="Q76" i="30"/>
  <c r="N76" i="30"/>
  <c r="L76" i="30"/>
  <c r="C76" i="30"/>
  <c r="Q75" i="30"/>
  <c r="N75" i="30"/>
  <c r="C75" i="30"/>
  <c r="Q74" i="30"/>
  <c r="N74" i="30"/>
  <c r="C74" i="30"/>
  <c r="Q73" i="30"/>
  <c r="N73" i="30"/>
  <c r="C73" i="30"/>
  <c r="Q72" i="30"/>
  <c r="N72" i="30"/>
  <c r="C72" i="30"/>
  <c r="Q71" i="30"/>
  <c r="N71" i="30"/>
  <c r="C71" i="30"/>
  <c r="Q70" i="30"/>
  <c r="N70" i="30"/>
  <c r="C70" i="30"/>
  <c r="Q69" i="30"/>
  <c r="N69" i="30"/>
  <c r="C69" i="30"/>
  <c r="Q68" i="30"/>
  <c r="N68" i="30"/>
  <c r="C68" i="30"/>
  <c r="Q67" i="30"/>
  <c r="N67" i="30"/>
  <c r="C67" i="30"/>
  <c r="Q66" i="30"/>
  <c r="N66" i="30"/>
  <c r="C66" i="30"/>
  <c r="Q65" i="30"/>
  <c r="N65" i="30"/>
  <c r="C65" i="30"/>
  <c r="Q64" i="30"/>
  <c r="N64" i="30"/>
  <c r="C64" i="30"/>
  <c r="Q63" i="30"/>
  <c r="N63" i="30"/>
  <c r="C63" i="30"/>
  <c r="Q62" i="30"/>
  <c r="N62" i="30"/>
  <c r="C62" i="30"/>
  <c r="Q61" i="30"/>
  <c r="N61" i="30"/>
  <c r="C61" i="30"/>
  <c r="Q60" i="30"/>
  <c r="N60" i="30"/>
  <c r="C60" i="30"/>
  <c r="Q59" i="30"/>
  <c r="N59" i="30"/>
  <c r="C59" i="30"/>
  <c r="Q58" i="30"/>
  <c r="N58" i="30"/>
  <c r="C58" i="30"/>
  <c r="Q57" i="30"/>
  <c r="N57" i="30"/>
  <c r="C57" i="30"/>
  <c r="Q56" i="30"/>
  <c r="N56" i="30"/>
  <c r="C56" i="30"/>
  <c r="Q55" i="30"/>
  <c r="N55" i="30"/>
  <c r="C55" i="30"/>
  <c r="Q54" i="30"/>
  <c r="N54" i="30"/>
  <c r="C54" i="30"/>
  <c r="Q53" i="30"/>
  <c r="N53" i="30"/>
  <c r="C53" i="30"/>
  <c r="Q52" i="30"/>
  <c r="N52" i="30"/>
  <c r="C52" i="30"/>
  <c r="Q51" i="30"/>
  <c r="N51" i="30"/>
  <c r="C51" i="30"/>
  <c r="Q50" i="30"/>
  <c r="N50" i="30"/>
  <c r="C50" i="30"/>
  <c r="Q49" i="30"/>
  <c r="N49" i="30"/>
  <c r="C49" i="30"/>
  <c r="Q48" i="30"/>
  <c r="N48" i="30"/>
  <c r="C48" i="30"/>
  <c r="Q47" i="30"/>
  <c r="N47" i="30"/>
  <c r="C47" i="30"/>
  <c r="Q46" i="30"/>
  <c r="N46" i="30"/>
  <c r="C46" i="30"/>
  <c r="Q45" i="30"/>
  <c r="N45" i="30"/>
  <c r="C45" i="30"/>
  <c r="Q44" i="30"/>
  <c r="N44" i="30"/>
  <c r="C44" i="30"/>
  <c r="Q43" i="30"/>
  <c r="N43" i="30"/>
  <c r="C43" i="30"/>
  <c r="Q42" i="30"/>
  <c r="N42" i="30"/>
  <c r="C42" i="30"/>
  <c r="Q41" i="30"/>
  <c r="N41" i="30"/>
  <c r="C41" i="30"/>
  <c r="Q40" i="30"/>
  <c r="N40" i="30"/>
  <c r="C40" i="30"/>
  <c r="Q39" i="30"/>
  <c r="N39" i="30"/>
  <c r="C39" i="30"/>
  <c r="Q38" i="30"/>
  <c r="N38" i="30"/>
  <c r="C38" i="30"/>
  <c r="Q37" i="30"/>
  <c r="N37" i="30"/>
  <c r="C37" i="30"/>
  <c r="Q36" i="30"/>
  <c r="N36" i="30"/>
  <c r="C36" i="30"/>
  <c r="Q35" i="30"/>
  <c r="N35" i="30"/>
  <c r="C35" i="30"/>
  <c r="Q34" i="30"/>
  <c r="N34" i="30"/>
  <c r="C34" i="30"/>
  <c r="Q33" i="30"/>
  <c r="N33" i="30"/>
  <c r="C33" i="30"/>
  <c r="Q32" i="30"/>
  <c r="N32" i="30"/>
  <c r="C32" i="30"/>
  <c r="Q31" i="30"/>
  <c r="N31" i="30"/>
  <c r="C31" i="30"/>
  <c r="Q30" i="30"/>
  <c r="N30" i="30"/>
  <c r="C30" i="30"/>
  <c r="AN29" i="30"/>
  <c r="Q29" i="30"/>
  <c r="N29" i="30"/>
  <c r="C29" i="30"/>
  <c r="AN28" i="30"/>
  <c r="Q28" i="30"/>
  <c r="N28" i="30"/>
  <c r="C28" i="30"/>
  <c r="AN27" i="30"/>
  <c r="Q27" i="30"/>
  <c r="N27" i="30"/>
  <c r="C27" i="30"/>
  <c r="AN26" i="30"/>
  <c r="Q26" i="30"/>
  <c r="N26" i="30"/>
  <c r="C26" i="30"/>
  <c r="AN25" i="30"/>
  <c r="Q25" i="30"/>
  <c r="N25" i="30"/>
  <c r="C25" i="30"/>
  <c r="AN24" i="30"/>
  <c r="Q24" i="30"/>
  <c r="N24" i="30"/>
  <c r="O27" i="30" s="1"/>
  <c r="D26" i="30" s="1"/>
  <c r="C24" i="30"/>
  <c r="AN23" i="30"/>
  <c r="Q23" i="30"/>
  <c r="N23" i="30"/>
  <c r="O26" i="30" s="1"/>
  <c r="D25" i="30" s="1"/>
  <c r="C23" i="30"/>
  <c r="AN22" i="30"/>
  <c r="Q22" i="30"/>
  <c r="N22" i="30"/>
  <c r="C22" i="30"/>
  <c r="AN21" i="30"/>
  <c r="Q21" i="30"/>
  <c r="N21" i="30"/>
  <c r="C21" i="30"/>
  <c r="AN20" i="30"/>
  <c r="Q20" i="30"/>
  <c r="N20" i="30"/>
  <c r="C20" i="30"/>
  <c r="AN19" i="30"/>
  <c r="Q19" i="30"/>
  <c r="N19" i="30"/>
  <c r="C19" i="30"/>
  <c r="AN18" i="30"/>
  <c r="Q18" i="30"/>
  <c r="N18" i="30"/>
  <c r="C18" i="30"/>
  <c r="AN17" i="30"/>
  <c r="Q17" i="30"/>
  <c r="N17" i="30"/>
  <c r="C17" i="30"/>
  <c r="AN16" i="30"/>
  <c r="Q16" i="30"/>
  <c r="N16" i="30"/>
  <c r="C16" i="30"/>
  <c r="AN15" i="30"/>
  <c r="Q15" i="30"/>
  <c r="N15" i="30"/>
  <c r="O18" i="30" s="1"/>
  <c r="D17" i="30" s="1"/>
  <c r="C15" i="30"/>
  <c r="AN14" i="30"/>
  <c r="Q14" i="30"/>
  <c r="N14" i="30"/>
  <c r="O17" i="30" s="1"/>
  <c r="C14" i="30"/>
  <c r="AN13" i="30"/>
  <c r="Q13" i="30"/>
  <c r="N13" i="30"/>
  <c r="C13" i="30"/>
  <c r="B13" i="30"/>
  <c r="B2" i="30" s="1"/>
  <c r="AN12" i="30"/>
  <c r="Q12" i="30"/>
  <c r="N12" i="30"/>
  <c r="C12" i="30"/>
  <c r="AN11" i="30"/>
  <c r="Q11" i="30"/>
  <c r="N11" i="30"/>
  <c r="O14" i="30" s="1"/>
  <c r="C11" i="30"/>
  <c r="AN10" i="30"/>
  <c r="Q10" i="30"/>
  <c r="N10" i="30"/>
  <c r="C10" i="30"/>
  <c r="A10" i="30"/>
  <c r="AN9" i="30"/>
  <c r="Q9" i="30"/>
  <c r="N9" i="30"/>
  <c r="C9" i="30"/>
  <c r="AN8" i="30"/>
  <c r="Q8" i="30"/>
  <c r="N8" i="30"/>
  <c r="C8" i="30"/>
  <c r="AN7" i="30"/>
  <c r="Q7" i="30"/>
  <c r="N7" i="30"/>
  <c r="C7" i="30"/>
  <c r="B7" i="30"/>
  <c r="AN6" i="30"/>
  <c r="Q6" i="30"/>
  <c r="N6" i="30"/>
  <c r="C6" i="30"/>
  <c r="AN5" i="30"/>
  <c r="Q5" i="30"/>
  <c r="N5" i="30"/>
  <c r="C5" i="30"/>
  <c r="B5" i="30"/>
  <c r="B6" i="30" s="1"/>
  <c r="AN4" i="30"/>
  <c r="Q4" i="30"/>
  <c r="N4" i="30"/>
  <c r="C4" i="30"/>
  <c r="AN3" i="30"/>
  <c r="Q3" i="30"/>
  <c r="N3" i="30"/>
  <c r="D3" i="30"/>
  <c r="C3" i="30"/>
  <c r="B3" i="30"/>
  <c r="B4" i="30" s="1"/>
  <c r="AN2" i="30"/>
  <c r="Q2" i="30"/>
  <c r="N2" i="30"/>
  <c r="H2" i="30"/>
  <c r="H3" i="30" s="1"/>
  <c r="D2" i="30"/>
  <c r="C2" i="30"/>
  <c r="AN1" i="30"/>
  <c r="AM1" i="30"/>
  <c r="AM2" i="30" s="1"/>
  <c r="AM3" i="30" s="1"/>
  <c r="AM4" i="30" s="1"/>
  <c r="AM5" i="30" s="1"/>
  <c r="AM6" i="30" s="1"/>
  <c r="AM7" i="30" s="1"/>
  <c r="AM8" i="30" s="1"/>
  <c r="AM9" i="30" s="1"/>
  <c r="AM10" i="30" s="1"/>
  <c r="AM11" i="30" s="1"/>
  <c r="AM12" i="30" s="1"/>
  <c r="AM13" i="30" s="1"/>
  <c r="AM14" i="30" s="1"/>
  <c r="AM15" i="30" s="1"/>
  <c r="AM16" i="30" s="1"/>
  <c r="AM17" i="30" s="1"/>
  <c r="AM18" i="30" s="1"/>
  <c r="AM19" i="30" s="1"/>
  <c r="AM20" i="30" s="1"/>
  <c r="AM21" i="30" s="1"/>
  <c r="AM22" i="30" s="1"/>
  <c r="AM23" i="30" s="1"/>
  <c r="AM24" i="30" s="1"/>
  <c r="AM25" i="30" s="1"/>
  <c r="AM26" i="30" s="1"/>
  <c r="AM27" i="30" s="1"/>
  <c r="AM28" i="30" s="1"/>
  <c r="AM29" i="30" s="1"/>
  <c r="AL1" i="30"/>
  <c r="AL2" i="30" s="1"/>
  <c r="AL3" i="30" s="1"/>
  <c r="AL4" i="30" s="1"/>
  <c r="AL5" i="30" s="1"/>
  <c r="AL6" i="30" s="1"/>
  <c r="AL7" i="30" s="1"/>
  <c r="AL8" i="30" s="1"/>
  <c r="AL9" i="30" s="1"/>
  <c r="AL10" i="30" s="1"/>
  <c r="AL11" i="30" s="1"/>
  <c r="AL12" i="30" s="1"/>
  <c r="AL13" i="30" s="1"/>
  <c r="AL14" i="30" s="1"/>
  <c r="AL15" i="30" s="1"/>
  <c r="AL16" i="30" s="1"/>
  <c r="AL17" i="30" s="1"/>
  <c r="AL18" i="30" s="1"/>
  <c r="AL19" i="30" s="1"/>
  <c r="AL20" i="30" s="1"/>
  <c r="AL21" i="30" s="1"/>
  <c r="AL22" i="30" s="1"/>
  <c r="AL23" i="30" s="1"/>
  <c r="AL24" i="30" s="1"/>
  <c r="AL25" i="30" s="1"/>
  <c r="AL26" i="30" s="1"/>
  <c r="AL27" i="30" s="1"/>
  <c r="AL28" i="30" s="1"/>
  <c r="AL29" i="30" s="1"/>
  <c r="AK1" i="30"/>
  <c r="AK2" i="30" s="1"/>
  <c r="AK3" i="30" s="1"/>
  <c r="AK4" i="30" s="1"/>
  <c r="AK5" i="30" s="1"/>
  <c r="AK6" i="30" s="1"/>
  <c r="AK7" i="30" s="1"/>
  <c r="AK8" i="30" s="1"/>
  <c r="AK9" i="30" s="1"/>
  <c r="AK10" i="30" s="1"/>
  <c r="AK11" i="30" s="1"/>
  <c r="AK12" i="30" s="1"/>
  <c r="AK13" i="30" s="1"/>
  <c r="AK14" i="30" s="1"/>
  <c r="AK15" i="30" s="1"/>
  <c r="AK16" i="30" s="1"/>
  <c r="AK17" i="30" s="1"/>
  <c r="AK18" i="30" s="1"/>
  <c r="AK19" i="30" s="1"/>
  <c r="AK20" i="30" s="1"/>
  <c r="AK21" i="30" s="1"/>
  <c r="AK22" i="30" s="1"/>
  <c r="AK23" i="30" s="1"/>
  <c r="AK24" i="30" s="1"/>
  <c r="AK25" i="30" s="1"/>
  <c r="AK26" i="30" s="1"/>
  <c r="AK27" i="30" s="1"/>
  <c r="AK28" i="30" s="1"/>
  <c r="AK29" i="30" s="1"/>
  <c r="AJ1" i="30"/>
  <c r="AJ2" i="30" s="1"/>
  <c r="AJ3" i="30" s="1"/>
  <c r="AJ4" i="30" s="1"/>
  <c r="AJ5" i="30" s="1"/>
  <c r="AJ6" i="30" s="1"/>
  <c r="AJ7" i="30" s="1"/>
  <c r="AJ8" i="30" s="1"/>
  <c r="AJ9" i="30" s="1"/>
  <c r="AJ10" i="30" s="1"/>
  <c r="AJ11" i="30" s="1"/>
  <c r="AJ12" i="30" s="1"/>
  <c r="AJ13" i="30" s="1"/>
  <c r="AJ14" i="30" s="1"/>
  <c r="AJ15" i="30" s="1"/>
  <c r="AJ16" i="30" s="1"/>
  <c r="AJ17" i="30" s="1"/>
  <c r="AJ18" i="30" s="1"/>
  <c r="AJ19" i="30" s="1"/>
  <c r="AJ20" i="30" s="1"/>
  <c r="AJ21" i="30" s="1"/>
  <c r="AJ22" i="30" s="1"/>
  <c r="AJ23" i="30" s="1"/>
  <c r="AJ24" i="30" s="1"/>
  <c r="AJ25" i="30" s="1"/>
  <c r="AJ26" i="30" s="1"/>
  <c r="AJ27" i="30" s="1"/>
  <c r="AJ28" i="30" s="1"/>
  <c r="AJ29" i="30" s="1"/>
  <c r="Q1" i="30"/>
  <c r="M1" i="30"/>
  <c r="D1" i="30"/>
  <c r="C1" i="30"/>
  <c r="K52" i="4"/>
  <c r="K53" i="4"/>
  <c r="D4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3" i="28"/>
  <c r="D2" i="28"/>
  <c r="U3" i="28"/>
  <c r="U4" i="28"/>
  <c r="U5" i="28"/>
  <c r="U6" i="28"/>
  <c r="U7" i="28"/>
  <c r="U8" i="28"/>
  <c r="U9" i="28"/>
  <c r="U10" i="28"/>
  <c r="U11" i="28"/>
  <c r="U12" i="28"/>
  <c r="U13" i="28"/>
  <c r="U14" i="28"/>
  <c r="U15" i="28"/>
  <c r="U16" i="28"/>
  <c r="U17" i="28"/>
  <c r="U18" i="28"/>
  <c r="U19" i="28"/>
  <c r="U20" i="28"/>
  <c r="U21" i="28"/>
  <c r="U22" i="28"/>
  <c r="U23" i="28"/>
  <c r="U24" i="28"/>
  <c r="U25" i="28"/>
  <c r="U26" i="28"/>
  <c r="U27" i="28"/>
  <c r="U28" i="28"/>
  <c r="U29" i="28"/>
  <c r="U30" i="28"/>
  <c r="U31" i="28"/>
  <c r="U32" i="28"/>
  <c r="U33" i="28"/>
  <c r="U34" i="28"/>
  <c r="U35" i="28"/>
  <c r="U36" i="28"/>
  <c r="U37" i="28"/>
  <c r="U38" i="28"/>
  <c r="U39" i="28"/>
  <c r="U40" i="28"/>
  <c r="U41" i="28"/>
  <c r="U42" i="28"/>
  <c r="U43" i="28"/>
  <c r="U44" i="28"/>
  <c r="U45" i="28"/>
  <c r="U46" i="28"/>
  <c r="U47" i="28"/>
  <c r="U48" i="28"/>
  <c r="U49" i="28"/>
  <c r="U50" i="28"/>
  <c r="U51" i="28"/>
  <c r="U52" i="28"/>
  <c r="U53" i="28"/>
  <c r="U54" i="28"/>
  <c r="U55" i="28"/>
  <c r="U56" i="28"/>
  <c r="U57" i="28"/>
  <c r="U58" i="28"/>
  <c r="U59" i="28"/>
  <c r="U60" i="28"/>
  <c r="U61" i="28"/>
  <c r="U62" i="28"/>
  <c r="U63" i="28"/>
  <c r="U64" i="28"/>
  <c r="U65" i="28"/>
  <c r="U66" i="28"/>
  <c r="U67" i="28"/>
  <c r="U68" i="28"/>
  <c r="U69" i="28"/>
  <c r="U70" i="28"/>
  <c r="U71" i="28"/>
  <c r="U72" i="28"/>
  <c r="U73" i="28"/>
  <c r="U74" i="28"/>
  <c r="U75" i="28"/>
  <c r="U76" i="28"/>
  <c r="U77" i="28"/>
  <c r="U78" i="28"/>
  <c r="U79" i="28"/>
  <c r="U80" i="28"/>
  <c r="U81" i="28"/>
  <c r="U82" i="28"/>
  <c r="U83" i="28"/>
  <c r="U84" i="28"/>
  <c r="U85" i="28"/>
  <c r="U86" i="28"/>
  <c r="U87" i="28"/>
  <c r="U88" i="28"/>
  <c r="U89" i="28"/>
  <c r="U90" i="28"/>
  <c r="U91" i="28"/>
  <c r="U92" i="28"/>
  <c r="U93" i="28"/>
  <c r="U94" i="28"/>
  <c r="U95" i="28"/>
  <c r="U96" i="28"/>
  <c r="U97" i="28"/>
  <c r="U98" i="28"/>
  <c r="U99" i="28"/>
  <c r="U100" i="28"/>
  <c r="U101" i="28"/>
  <c r="U102" i="28"/>
  <c r="U103" i="28"/>
  <c r="U104" i="28"/>
  <c r="U105" i="28"/>
  <c r="U106" i="28"/>
  <c r="U107" i="28"/>
  <c r="U108" i="28"/>
  <c r="U109" i="28"/>
  <c r="U110" i="28"/>
  <c r="U111" i="28"/>
  <c r="U112" i="28"/>
  <c r="U113" i="28"/>
  <c r="U114" i="28"/>
  <c r="U115" i="28"/>
  <c r="U116" i="28"/>
  <c r="U117" i="28"/>
  <c r="U118" i="28"/>
  <c r="U119" i="28"/>
  <c r="U120" i="28"/>
  <c r="U121" i="28"/>
  <c r="U122" i="28"/>
  <c r="U123" i="28"/>
  <c r="U124" i="28"/>
  <c r="U125" i="28"/>
  <c r="U126" i="28"/>
  <c r="U127" i="28"/>
  <c r="V128" i="28" s="1"/>
  <c r="U2" i="28"/>
  <c r="Q2" i="28"/>
  <c r="R87" i="28"/>
  <c r="R88" i="28"/>
  <c r="S91" i="28" s="1"/>
  <c r="D90" i="28" s="1"/>
  <c r="M87" i="28"/>
  <c r="O87" i="28" s="1"/>
  <c r="P87" i="28" s="1"/>
  <c r="M88" i="28"/>
  <c r="O88" i="28" s="1"/>
  <c r="P88" i="28" s="1"/>
  <c r="U3" i="26"/>
  <c r="U4" i="26"/>
  <c r="U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U44" i="26"/>
  <c r="U45" i="26"/>
  <c r="U46" i="26"/>
  <c r="U47" i="26"/>
  <c r="U48" i="26"/>
  <c r="U49" i="26"/>
  <c r="U50" i="26"/>
  <c r="U51" i="26"/>
  <c r="U52" i="26"/>
  <c r="U53" i="26"/>
  <c r="U54" i="26"/>
  <c r="U55" i="26"/>
  <c r="U56" i="26"/>
  <c r="U57" i="26"/>
  <c r="U58" i="26"/>
  <c r="U59" i="26"/>
  <c r="U60" i="26"/>
  <c r="U61" i="26"/>
  <c r="U62" i="26"/>
  <c r="U63" i="26"/>
  <c r="U64" i="26"/>
  <c r="U65" i="26"/>
  <c r="U66" i="26"/>
  <c r="U67" i="26"/>
  <c r="U68" i="26"/>
  <c r="U69" i="26"/>
  <c r="U70" i="26"/>
  <c r="U71" i="26"/>
  <c r="U72" i="26"/>
  <c r="U73" i="26"/>
  <c r="U74" i="26"/>
  <c r="U75" i="26"/>
  <c r="U76" i="26"/>
  <c r="U77" i="26"/>
  <c r="U78" i="26"/>
  <c r="U79" i="26"/>
  <c r="U80" i="26"/>
  <c r="U81" i="26"/>
  <c r="U82" i="26"/>
  <c r="U83" i="26"/>
  <c r="U84" i="26"/>
  <c r="U85" i="26"/>
  <c r="U86" i="26"/>
  <c r="U87" i="26"/>
  <c r="U88" i="26"/>
  <c r="U89" i="26"/>
  <c r="U90" i="26"/>
  <c r="U91" i="26"/>
  <c r="U92" i="26"/>
  <c r="U93" i="26"/>
  <c r="U94" i="26"/>
  <c r="U95" i="26"/>
  <c r="U96" i="26"/>
  <c r="U97" i="26"/>
  <c r="U98" i="26"/>
  <c r="U99" i="26"/>
  <c r="U100" i="26"/>
  <c r="U101" i="26"/>
  <c r="U102" i="26"/>
  <c r="V103" i="26" s="1"/>
  <c r="U2" i="26"/>
  <c r="Q2" i="26"/>
  <c r="A11" i="2"/>
  <c r="D3" i="26"/>
  <c r="D4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2" i="26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69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92" i="29"/>
  <c r="U93" i="29"/>
  <c r="U94" i="29"/>
  <c r="U95" i="29"/>
  <c r="U96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U110" i="29"/>
  <c r="U111" i="29"/>
  <c r="U112" i="29"/>
  <c r="U113" i="29"/>
  <c r="U114" i="29"/>
  <c r="U115" i="29"/>
  <c r="U116" i="29"/>
  <c r="U117" i="29"/>
  <c r="U118" i="29"/>
  <c r="U119" i="29"/>
  <c r="U120" i="29"/>
  <c r="U121" i="29"/>
  <c r="U122" i="29"/>
  <c r="U123" i="29"/>
  <c r="U124" i="29"/>
  <c r="U125" i="29"/>
  <c r="U126" i="29"/>
  <c r="U127" i="29"/>
  <c r="U128" i="29"/>
  <c r="U129" i="29"/>
  <c r="U130" i="29"/>
  <c r="U131" i="29"/>
  <c r="U132" i="29"/>
  <c r="V133" i="29" s="1"/>
  <c r="U2" i="29"/>
  <c r="Q2" i="29"/>
  <c r="R92" i="29"/>
  <c r="T51" i="2"/>
  <c r="O71" i="30" l="1"/>
  <c r="D70" i="30" s="1"/>
  <c r="B25" i="31"/>
  <c r="B19" i="31" s="1"/>
  <c r="B26" i="31"/>
  <c r="O50" i="30"/>
  <c r="D49" i="30" s="1"/>
  <c r="O28" i="30"/>
  <c r="D27" i="30" s="1"/>
  <c r="O83" i="30"/>
  <c r="D82" i="30" s="1"/>
  <c r="O48" i="30"/>
  <c r="D53" i="17"/>
  <c r="O11" i="30"/>
  <c r="D10" i="30" s="1"/>
  <c r="O45" i="30"/>
  <c r="D44" i="30" s="1"/>
  <c r="O84" i="30"/>
  <c r="O33" i="30"/>
  <c r="O6" i="30"/>
  <c r="D5" i="30" s="1"/>
  <c r="O31" i="30"/>
  <c r="O57" i="30"/>
  <c r="U54" i="2"/>
  <c r="G51" i="33"/>
  <c r="S90" i="28"/>
  <c r="D89" i="28" s="1"/>
  <c r="S95" i="29"/>
  <c r="M9" i="31"/>
  <c r="H10" i="31"/>
  <c r="P8" i="31"/>
  <c r="S8" i="31"/>
  <c r="R71" i="30"/>
  <c r="R76" i="30"/>
  <c r="R80" i="30"/>
  <c r="R84" i="30"/>
  <c r="R97" i="30"/>
  <c r="R113" i="30"/>
  <c r="R121" i="30"/>
  <c r="R10" i="30"/>
  <c r="R103" i="30"/>
  <c r="R111" i="30"/>
  <c r="R119" i="30"/>
  <c r="M2" i="30"/>
  <c r="P2" i="30" s="1"/>
  <c r="R4" i="30"/>
  <c r="R15" i="30"/>
  <c r="R17" i="30"/>
  <c r="R28" i="30"/>
  <c r="R29" i="30"/>
  <c r="R96" i="30"/>
  <c r="R66" i="30"/>
  <c r="R92" i="30"/>
  <c r="R100" i="30"/>
  <c r="R108" i="30"/>
  <c r="R116" i="30"/>
  <c r="R124" i="30"/>
  <c r="R38" i="30"/>
  <c r="R46" i="30"/>
  <c r="R52" i="30"/>
  <c r="R8" i="30"/>
  <c r="R59" i="30"/>
  <c r="R12" i="30"/>
  <c r="R53" i="30"/>
  <c r="R85" i="30"/>
  <c r="R90" i="30"/>
  <c r="R98" i="30"/>
  <c r="R106" i="30"/>
  <c r="R18" i="30"/>
  <c r="R21" i="30"/>
  <c r="R22" i="30"/>
  <c r="R24" i="30"/>
  <c r="R30" i="30"/>
  <c r="R81" i="30"/>
  <c r="R101" i="30"/>
  <c r="R33" i="30"/>
  <c r="R58" i="30"/>
  <c r="R86" i="30"/>
  <c r="R99" i="30"/>
  <c r="R31" i="30"/>
  <c r="R48" i="30"/>
  <c r="R60" i="30"/>
  <c r="R94" i="30"/>
  <c r="R102" i="30"/>
  <c r="R9" i="30"/>
  <c r="R77" i="30"/>
  <c r="R11" i="30"/>
  <c r="R26" i="30"/>
  <c r="R51" i="30"/>
  <c r="R56" i="30"/>
  <c r="R16" i="30"/>
  <c r="R35" i="30"/>
  <c r="R68" i="30"/>
  <c r="R114" i="30"/>
  <c r="R122" i="30"/>
  <c r="R43" i="30"/>
  <c r="R95" i="30"/>
  <c r="R104" i="30"/>
  <c r="R109" i="30"/>
  <c r="R117" i="30"/>
  <c r="R125" i="30"/>
  <c r="R19" i="30"/>
  <c r="R23" i="30"/>
  <c r="R61" i="30"/>
  <c r="R93" i="30"/>
  <c r="R112" i="30"/>
  <c r="R120" i="30"/>
  <c r="R3" i="30"/>
  <c r="R25" i="30"/>
  <c r="R42" i="30"/>
  <c r="R65" i="30"/>
  <c r="R91" i="30"/>
  <c r="R115" i="30"/>
  <c r="R123" i="30"/>
  <c r="R5" i="30"/>
  <c r="R45" i="30"/>
  <c r="R54" i="30"/>
  <c r="R73" i="30"/>
  <c r="R89" i="30"/>
  <c r="R105" i="30"/>
  <c r="R110" i="30"/>
  <c r="R118" i="30"/>
  <c r="R126" i="30"/>
  <c r="R2" i="30"/>
  <c r="R27" i="30"/>
  <c r="R47" i="30"/>
  <c r="R67" i="30"/>
  <c r="R37" i="30"/>
  <c r="R50" i="30"/>
  <c r="R62" i="30"/>
  <c r="R41" i="30"/>
  <c r="R49" i="30"/>
  <c r="R55" i="30"/>
  <c r="R69" i="30"/>
  <c r="R88" i="30"/>
  <c r="S1" i="30"/>
  <c r="R7" i="30"/>
  <c r="R78" i="30"/>
  <c r="R87" i="30"/>
  <c r="R44" i="30"/>
  <c r="R64" i="30"/>
  <c r="R72" i="30"/>
  <c r="R14" i="30"/>
  <c r="R57" i="30"/>
  <c r="R63" i="30"/>
  <c r="R82" i="30"/>
  <c r="R107" i="30"/>
  <c r="O55" i="30"/>
  <c r="O44" i="30"/>
  <c r="O60" i="30"/>
  <c r="O82" i="30"/>
  <c r="D81" i="30" s="1"/>
  <c r="O13" i="30"/>
  <c r="D12" i="30" s="1"/>
  <c r="O19" i="30"/>
  <c r="D18" i="30" s="1"/>
  <c r="O58" i="30"/>
  <c r="D57" i="30" s="1"/>
  <c r="O65" i="30"/>
  <c r="O5" i="30"/>
  <c r="O10" i="30"/>
  <c r="O46" i="30"/>
  <c r="O49" i="30"/>
  <c r="O51" i="30"/>
  <c r="D50" i="30" s="1"/>
  <c r="O63" i="30"/>
  <c r="D62" i="30" s="1"/>
  <c r="O62" i="30"/>
  <c r="D61" i="30" s="1"/>
  <c r="O12" i="30"/>
  <c r="D11" i="30" s="1"/>
  <c r="O40" i="30"/>
  <c r="O70" i="30"/>
  <c r="O9" i="30"/>
  <c r="O54" i="30"/>
  <c r="D53" i="30" s="1"/>
  <c r="O25" i="30"/>
  <c r="D24" i="30" s="1"/>
  <c r="O52" i="30"/>
  <c r="D51" i="30" s="1"/>
  <c r="O59" i="30"/>
  <c r="D58" i="30" s="1"/>
  <c r="O73" i="30"/>
  <c r="D72" i="30" s="1"/>
  <c r="O78" i="30"/>
  <c r="D77" i="30" s="1"/>
  <c r="D13" i="30"/>
  <c r="D4" i="30"/>
  <c r="M3" i="30"/>
  <c r="H4" i="30"/>
  <c r="D8" i="30"/>
  <c r="O7" i="30"/>
  <c r="O8" i="30"/>
  <c r="R13" i="30"/>
  <c r="O21" i="30"/>
  <c r="O30" i="30"/>
  <c r="O29" i="30"/>
  <c r="O35" i="30"/>
  <c r="O32" i="30"/>
  <c r="R34" i="30"/>
  <c r="O42" i="30"/>
  <c r="O41" i="30"/>
  <c r="O43" i="30"/>
  <c r="R6" i="30"/>
  <c r="O16" i="30"/>
  <c r="O23" i="30"/>
  <c r="O22" i="30"/>
  <c r="R32" i="30"/>
  <c r="O38" i="30"/>
  <c r="O37" i="30"/>
  <c r="D59" i="30"/>
  <c r="O66" i="30"/>
  <c r="R75" i="30"/>
  <c r="R74" i="30"/>
  <c r="D9" i="30"/>
  <c r="O15" i="30"/>
  <c r="O20" i="30"/>
  <c r="R40" i="30"/>
  <c r="R39" i="30"/>
  <c r="D45" i="30"/>
  <c r="O68" i="30"/>
  <c r="B19" i="30" s="1"/>
  <c r="D39" i="30"/>
  <c r="D48" i="30"/>
  <c r="D69" i="30"/>
  <c r="D16" i="30"/>
  <c r="R20" i="30"/>
  <c r="D32" i="30"/>
  <c r="R36" i="30"/>
  <c r="D43" i="30"/>
  <c r="D54" i="30"/>
  <c r="D30" i="30"/>
  <c r="O36" i="30"/>
  <c r="O34" i="30"/>
  <c r="D56" i="30"/>
  <c r="O67" i="30"/>
  <c r="O39" i="30"/>
  <c r="O24" i="30"/>
  <c r="D47" i="30"/>
  <c r="D64" i="30"/>
  <c r="O53" i="30"/>
  <c r="O61" i="30"/>
  <c r="O69" i="30"/>
  <c r="O80" i="30"/>
  <c r="R79" i="30"/>
  <c r="R83" i="30"/>
  <c r="O74" i="30"/>
  <c r="O72" i="30"/>
  <c r="O77" i="30"/>
  <c r="O81" i="30"/>
  <c r="O47" i="30"/>
  <c r="O76" i="30"/>
  <c r="R70" i="30"/>
  <c r="O56" i="30"/>
  <c r="O64" i="30"/>
  <c r="O75" i="30"/>
  <c r="O79" i="30"/>
  <c r="R83" i="27"/>
  <c r="S86" i="27" s="1"/>
  <c r="R83" i="26"/>
  <c r="R90" i="29"/>
  <c r="R91" i="29"/>
  <c r="S94" i="29" s="1"/>
  <c r="T50" i="2"/>
  <c r="C49" i="17"/>
  <c r="D52" i="17" s="1"/>
  <c r="R86" i="28"/>
  <c r="S89" i="28" s="1"/>
  <c r="D88" i="28" s="1"/>
  <c r="M86" i="28"/>
  <c r="O86" i="28" s="1"/>
  <c r="P86" i="28" s="1"/>
  <c r="K52" i="25"/>
  <c r="M91" i="26"/>
  <c r="O91" i="26" s="1"/>
  <c r="P91" i="26" s="1"/>
  <c r="M92" i="26"/>
  <c r="O92" i="26" s="1"/>
  <c r="P92" i="26" s="1"/>
  <c r="M93" i="26"/>
  <c r="O93" i="26" s="1"/>
  <c r="P93" i="26" s="1"/>
  <c r="M94" i="26"/>
  <c r="O94" i="26" s="1"/>
  <c r="P94" i="26" s="1"/>
  <c r="V95" i="26"/>
  <c r="M95" i="26"/>
  <c r="O95" i="26" s="1"/>
  <c r="P95" i="26" s="1"/>
  <c r="M96" i="26"/>
  <c r="O96" i="26" s="1"/>
  <c r="P96" i="26" s="1"/>
  <c r="M97" i="26"/>
  <c r="O97" i="26" s="1"/>
  <c r="P97" i="26" s="1"/>
  <c r="M98" i="26"/>
  <c r="O98" i="26" s="1"/>
  <c r="P98" i="26" s="1"/>
  <c r="V98" i="26"/>
  <c r="M99" i="26"/>
  <c r="O99" i="26" s="1"/>
  <c r="P99" i="26" s="1"/>
  <c r="V99" i="26"/>
  <c r="M100" i="26"/>
  <c r="O100" i="26" s="1"/>
  <c r="P100" i="26" s="1"/>
  <c r="M101" i="26"/>
  <c r="O101" i="26" s="1"/>
  <c r="P101" i="26" s="1"/>
  <c r="M102" i="26"/>
  <c r="O102" i="26" s="1"/>
  <c r="P102" i="26" s="1"/>
  <c r="V102" i="26"/>
  <c r="R81" i="26"/>
  <c r="R82" i="26"/>
  <c r="S85" i="26" s="1"/>
  <c r="D84" i="26" s="1"/>
  <c r="R82" i="27"/>
  <c r="S85" i="27" s="1"/>
  <c r="K51" i="4"/>
  <c r="K51" i="25"/>
  <c r="V130" i="29"/>
  <c r="V131" i="29"/>
  <c r="C102" i="29"/>
  <c r="M102" i="29"/>
  <c r="O102" i="29" s="1"/>
  <c r="P102" i="29" s="1"/>
  <c r="C103" i="29"/>
  <c r="V104" i="29"/>
  <c r="C104" i="29"/>
  <c r="M104" i="29"/>
  <c r="O104" i="29" s="1"/>
  <c r="P104" i="29" s="1"/>
  <c r="C105" i="29"/>
  <c r="V105" i="29"/>
  <c r="C106" i="29"/>
  <c r="M106" i="29"/>
  <c r="O106" i="29" s="1"/>
  <c r="P106" i="29" s="1"/>
  <c r="C107" i="29"/>
  <c r="C108" i="29"/>
  <c r="M108" i="29"/>
  <c r="O108" i="29" s="1"/>
  <c r="P108" i="29" s="1"/>
  <c r="V108" i="29"/>
  <c r="C109" i="29"/>
  <c r="C110" i="29"/>
  <c r="M110" i="29"/>
  <c r="O110" i="29" s="1"/>
  <c r="P110" i="29" s="1"/>
  <c r="C111" i="29"/>
  <c r="V111" i="29"/>
  <c r="C112" i="29"/>
  <c r="M112" i="29"/>
  <c r="O112" i="29" s="1"/>
  <c r="P112" i="29" s="1"/>
  <c r="C113" i="29"/>
  <c r="V113" i="29"/>
  <c r="C114" i="29"/>
  <c r="M114" i="29"/>
  <c r="O114" i="29" s="1"/>
  <c r="P114" i="29" s="1"/>
  <c r="C115" i="29"/>
  <c r="C116" i="29"/>
  <c r="M116" i="29"/>
  <c r="O116" i="29" s="1"/>
  <c r="P116" i="29" s="1"/>
  <c r="V116" i="29"/>
  <c r="C117" i="29"/>
  <c r="V118" i="29"/>
  <c r="C118" i="29"/>
  <c r="M118" i="29"/>
  <c r="O118" i="29" s="1"/>
  <c r="P118" i="29" s="1"/>
  <c r="C119" i="29"/>
  <c r="V119" i="29"/>
  <c r="C120" i="29"/>
  <c r="M120" i="29"/>
  <c r="O120" i="29" s="1"/>
  <c r="P120" i="29" s="1"/>
  <c r="V120" i="29"/>
  <c r="C121" i="29"/>
  <c r="C122" i="29"/>
  <c r="M122" i="29"/>
  <c r="O122" i="29" s="1"/>
  <c r="P122" i="29" s="1"/>
  <c r="C123" i="29"/>
  <c r="V123" i="29"/>
  <c r="C124" i="29"/>
  <c r="M124" i="29"/>
  <c r="O124" i="29" s="1"/>
  <c r="P124" i="29" s="1"/>
  <c r="C125" i="29"/>
  <c r="C126" i="29"/>
  <c r="V126" i="29"/>
  <c r="C127" i="29"/>
  <c r="V128" i="29"/>
  <c r="T49" i="2"/>
  <c r="G49" i="33" s="1"/>
  <c r="C48" i="17"/>
  <c r="W2" i="2"/>
  <c r="S2" i="2"/>
  <c r="Q126" i="27"/>
  <c r="Q127" i="27"/>
  <c r="Q128" i="27"/>
  <c r="Q129" i="27"/>
  <c r="Q130" i="27"/>
  <c r="U3" i="27"/>
  <c r="U4" i="27"/>
  <c r="U5" i="27"/>
  <c r="U6" i="27"/>
  <c r="U7" i="27"/>
  <c r="U8" i="27"/>
  <c r="U9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U63" i="27"/>
  <c r="U64" i="27"/>
  <c r="U65" i="27"/>
  <c r="U66" i="27"/>
  <c r="U67" i="27"/>
  <c r="U68" i="27"/>
  <c r="U69" i="27"/>
  <c r="U70" i="27"/>
  <c r="U71" i="27"/>
  <c r="U72" i="27"/>
  <c r="U73" i="27"/>
  <c r="U74" i="27"/>
  <c r="U75" i="27"/>
  <c r="U76" i="27"/>
  <c r="U77" i="27"/>
  <c r="U78" i="27"/>
  <c r="U79" i="27"/>
  <c r="U80" i="27"/>
  <c r="U81" i="27"/>
  <c r="U82" i="27"/>
  <c r="U83" i="27"/>
  <c r="U84" i="27"/>
  <c r="U85" i="27"/>
  <c r="U86" i="27"/>
  <c r="U87" i="27"/>
  <c r="U88" i="27"/>
  <c r="U89" i="27"/>
  <c r="U90" i="27"/>
  <c r="U91" i="27"/>
  <c r="U92" i="27"/>
  <c r="U93" i="27"/>
  <c r="U94" i="27"/>
  <c r="U95" i="27"/>
  <c r="U96" i="27"/>
  <c r="U97" i="27"/>
  <c r="U98" i="27"/>
  <c r="U99" i="27"/>
  <c r="U100" i="27"/>
  <c r="U101" i="27"/>
  <c r="U102" i="27"/>
  <c r="U103" i="27"/>
  <c r="U104" i="27"/>
  <c r="U105" i="27"/>
  <c r="U106" i="27"/>
  <c r="U107" i="27"/>
  <c r="U108" i="27"/>
  <c r="U109" i="27"/>
  <c r="U110" i="27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U123" i="27"/>
  <c r="U124" i="27"/>
  <c r="U125" i="27"/>
  <c r="U2" i="27"/>
  <c r="Q2" i="27"/>
  <c r="D51" i="17" l="1"/>
  <c r="S86" i="26"/>
  <c r="D85" i="26" s="1"/>
  <c r="S84" i="26"/>
  <c r="D83" i="26" s="1"/>
  <c r="U53" i="2"/>
  <c r="G50" i="33"/>
  <c r="D53" i="2"/>
  <c r="H54" i="33"/>
  <c r="F54" i="33" s="1"/>
  <c r="S93" i="29"/>
  <c r="U52" i="2"/>
  <c r="P9" i="31"/>
  <c r="S9" i="31"/>
  <c r="H11" i="31"/>
  <c r="M10" i="31"/>
  <c r="S2" i="30"/>
  <c r="D19" i="30"/>
  <c r="D63" i="30"/>
  <c r="D71" i="30"/>
  <c r="D52" i="30"/>
  <c r="D23" i="30"/>
  <c r="D41" i="30"/>
  <c r="D7" i="30"/>
  <c r="M4" i="30"/>
  <c r="H5" i="30"/>
  <c r="D73" i="30"/>
  <c r="D38" i="30"/>
  <c r="D35" i="30"/>
  <c r="D14" i="30"/>
  <c r="D36" i="30"/>
  <c r="D31" i="30"/>
  <c r="D55" i="30"/>
  <c r="D6" i="30"/>
  <c r="P3" i="30"/>
  <c r="S3" i="30"/>
  <c r="D75" i="30"/>
  <c r="D83" i="30"/>
  <c r="D66" i="30"/>
  <c r="D37" i="30"/>
  <c r="D34" i="30"/>
  <c r="D33" i="30"/>
  <c r="D46" i="30"/>
  <c r="D67" i="30"/>
  <c r="D28" i="30"/>
  <c r="D84" i="30"/>
  <c r="D79" i="30"/>
  <c r="D21" i="30"/>
  <c r="D29" i="30"/>
  <c r="D78" i="30"/>
  <c r="D80" i="30"/>
  <c r="D68" i="30"/>
  <c r="D65" i="30"/>
  <c r="D22" i="30"/>
  <c r="D42" i="30"/>
  <c r="D20" i="30"/>
  <c r="D74" i="30"/>
  <c r="D76" i="30"/>
  <c r="D60" i="30"/>
  <c r="D15" i="30"/>
  <c r="D40" i="30"/>
  <c r="V93" i="26"/>
  <c r="V96" i="26"/>
  <c r="V124" i="29"/>
  <c r="V121" i="29"/>
  <c r="V127" i="29"/>
  <c r="V132" i="29"/>
  <c r="V117" i="29"/>
  <c r="V110" i="29"/>
  <c r="V112" i="29"/>
  <c r="V125" i="29"/>
  <c r="V122" i="29"/>
  <c r="V109" i="29"/>
  <c r="V107" i="29"/>
  <c r="V114" i="29"/>
  <c r="V129" i="29"/>
  <c r="V92" i="26"/>
  <c r="V101" i="26"/>
  <c r="V94" i="26"/>
  <c r="V97" i="26"/>
  <c r="V100" i="26"/>
  <c r="V103" i="29"/>
  <c r="V106" i="29"/>
  <c r="V115" i="29"/>
  <c r="D51" i="2" l="1"/>
  <c r="H52" i="33"/>
  <c r="F52" i="33" s="1"/>
  <c r="D52" i="2"/>
  <c r="H53" i="33"/>
  <c r="F53" i="33" s="1"/>
  <c r="P10" i="31"/>
  <c r="S10" i="31"/>
  <c r="M11" i="31"/>
  <c r="H12" i="31"/>
  <c r="H6" i="30"/>
  <c r="M5" i="30"/>
  <c r="S4" i="30"/>
  <c r="P4" i="30"/>
  <c r="E2" i="30"/>
  <c r="E3" i="30" s="1"/>
  <c r="E4" i="30" s="1"/>
  <c r="E5" i="30" s="1"/>
  <c r="E6" i="30" s="1"/>
  <c r="E7" i="30" s="1"/>
  <c r="E8" i="30" s="1"/>
  <c r="E9" i="30" s="1"/>
  <c r="E10" i="30" s="1"/>
  <c r="E11" i="30" s="1"/>
  <c r="E12" i="30" s="1"/>
  <c r="E13" i="30" s="1"/>
  <c r="E14" i="30" s="1"/>
  <c r="E15" i="30" s="1"/>
  <c r="E16" i="30" s="1"/>
  <c r="E17" i="30" s="1"/>
  <c r="E18" i="30" s="1"/>
  <c r="E19" i="30" s="1"/>
  <c r="E20" i="30" s="1"/>
  <c r="E21" i="30" s="1"/>
  <c r="E22" i="30" s="1"/>
  <c r="E23" i="30" s="1"/>
  <c r="E24" i="30" s="1"/>
  <c r="E25" i="30" s="1"/>
  <c r="E26" i="30" s="1"/>
  <c r="E27" i="30" s="1"/>
  <c r="E28" i="30" s="1"/>
  <c r="E29" i="30" s="1"/>
  <c r="E30" i="30" s="1"/>
  <c r="E31" i="30" s="1"/>
  <c r="E32" i="30" s="1"/>
  <c r="E33" i="30" s="1"/>
  <c r="E34" i="30" s="1"/>
  <c r="E35" i="30" s="1"/>
  <c r="E36" i="30" s="1"/>
  <c r="E37" i="30" s="1"/>
  <c r="E38" i="30" s="1"/>
  <c r="E39" i="30" s="1"/>
  <c r="E40" i="30" s="1"/>
  <c r="E41" i="30" s="1"/>
  <c r="E42" i="30" s="1"/>
  <c r="E43" i="30" s="1"/>
  <c r="E44" i="30" s="1"/>
  <c r="E45" i="30" s="1"/>
  <c r="E46" i="30" s="1"/>
  <c r="E47" i="30" s="1"/>
  <c r="E48" i="30" s="1"/>
  <c r="E49" i="30" s="1"/>
  <c r="E50" i="30" s="1"/>
  <c r="E51" i="30" s="1"/>
  <c r="E52" i="30" s="1"/>
  <c r="E53" i="30" s="1"/>
  <c r="E54" i="30" s="1"/>
  <c r="E55" i="30" s="1"/>
  <c r="E56" i="30" s="1"/>
  <c r="E57" i="30" s="1"/>
  <c r="E58" i="30" s="1"/>
  <c r="E59" i="30" s="1"/>
  <c r="E60" i="30" s="1"/>
  <c r="E61" i="30" s="1"/>
  <c r="E62" i="30" s="1"/>
  <c r="E63" i="30" s="1"/>
  <c r="E64" i="30" s="1"/>
  <c r="E65" i="30" s="1"/>
  <c r="E66" i="30" s="1"/>
  <c r="E67" i="30" s="1"/>
  <c r="E68" i="30" s="1"/>
  <c r="E69" i="30" s="1"/>
  <c r="E70" i="30" s="1"/>
  <c r="E71" i="30" s="1"/>
  <c r="E72" i="30" s="1"/>
  <c r="E73" i="30" s="1"/>
  <c r="E74" i="30" s="1"/>
  <c r="E75" i="30" s="1"/>
  <c r="E76" i="30" s="1"/>
  <c r="E77" i="30" s="1"/>
  <c r="E78" i="30" s="1"/>
  <c r="E79" i="30" s="1"/>
  <c r="E80" i="30" s="1"/>
  <c r="E81" i="30" s="1"/>
  <c r="E82" i="30" s="1"/>
  <c r="E83" i="30" s="1"/>
  <c r="E84" i="30" s="1"/>
  <c r="E85" i="30" s="1"/>
  <c r="E86" i="30" s="1"/>
  <c r="E87" i="30" s="1"/>
  <c r="E88" i="30" s="1"/>
  <c r="E89" i="30" s="1"/>
  <c r="E90" i="30" s="1"/>
  <c r="E91" i="30" s="1"/>
  <c r="E92" i="30" s="1"/>
  <c r="E93" i="30" s="1"/>
  <c r="E94" i="30" s="1"/>
  <c r="E95" i="30" s="1"/>
  <c r="E96" i="30" s="1"/>
  <c r="E97" i="30" s="1"/>
  <c r="E98" i="30" s="1"/>
  <c r="E99" i="30" s="1"/>
  <c r="E100" i="30" s="1"/>
  <c r="E101" i="30" s="1"/>
  <c r="E102" i="30" s="1"/>
  <c r="E103" i="30" s="1"/>
  <c r="E104" i="30" s="1"/>
  <c r="E105" i="30" s="1"/>
  <c r="E106" i="30" s="1"/>
  <c r="E107" i="30" s="1"/>
  <c r="E108" i="30" s="1"/>
  <c r="E109" i="30" s="1"/>
  <c r="E110" i="30" s="1"/>
  <c r="E111" i="30" s="1"/>
  <c r="E112" i="30" s="1"/>
  <c r="E113" i="30" s="1"/>
  <c r="E114" i="30" s="1"/>
  <c r="E115" i="30" s="1"/>
  <c r="E116" i="30" s="1"/>
  <c r="E117" i="30" s="1"/>
  <c r="E118" i="30" s="1"/>
  <c r="E119" i="30" s="1"/>
  <c r="E120" i="30" s="1"/>
  <c r="E121" i="30" s="1"/>
  <c r="E122" i="30" s="1"/>
  <c r="E123" i="30" s="1"/>
  <c r="E124" i="30" s="1"/>
  <c r="E125" i="30" s="1"/>
  <c r="E126" i="30" s="1"/>
  <c r="M12" i="31" l="1"/>
  <c r="H13" i="31"/>
  <c r="S11" i="31"/>
  <c r="P11" i="31"/>
  <c r="B21" i="30"/>
  <c r="B20" i="30"/>
  <c r="H7" i="30"/>
  <c r="M6" i="30"/>
  <c r="P5" i="30"/>
  <c r="S5" i="30"/>
  <c r="H14" i="31" l="1"/>
  <c r="M13" i="31"/>
  <c r="S12" i="31"/>
  <c r="P12" i="31"/>
  <c r="B22" i="30"/>
  <c r="B23" i="30" s="1"/>
  <c r="S6" i="30"/>
  <c r="P6" i="30"/>
  <c r="M7" i="30"/>
  <c r="H8" i="30"/>
  <c r="K50" i="4"/>
  <c r="R79" i="27"/>
  <c r="S82" i="27" s="1"/>
  <c r="R80" i="27"/>
  <c r="S83" i="27" s="1"/>
  <c r="R81" i="27"/>
  <c r="S84" i="27" s="1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D50" i="17" s="1"/>
  <c r="R85" i="28"/>
  <c r="S88" i="28" s="1"/>
  <c r="D87" i="28" s="1"/>
  <c r="M85" i="28"/>
  <c r="O85" i="28" s="1"/>
  <c r="P85" i="28" s="1"/>
  <c r="R89" i="29"/>
  <c r="S92" i="29" s="1"/>
  <c r="T48" i="2"/>
  <c r="R78" i="28"/>
  <c r="R79" i="28"/>
  <c r="R80" i="28"/>
  <c r="R81" i="28"/>
  <c r="R82" i="28"/>
  <c r="R83" i="28"/>
  <c r="R84" i="28"/>
  <c r="M78" i="28"/>
  <c r="O78" i="28" s="1"/>
  <c r="P78" i="28" s="1"/>
  <c r="M79" i="28"/>
  <c r="O79" i="28" s="1"/>
  <c r="P79" i="28" s="1"/>
  <c r="M80" i="28"/>
  <c r="O80" i="28" s="1"/>
  <c r="P80" i="28" s="1"/>
  <c r="M81" i="28"/>
  <c r="O81" i="28" s="1"/>
  <c r="P81" i="28" s="1"/>
  <c r="M82" i="28"/>
  <c r="O82" i="28" s="1"/>
  <c r="P82" i="28" s="1"/>
  <c r="M83" i="28"/>
  <c r="O83" i="28" s="1"/>
  <c r="P83" i="28" s="1"/>
  <c r="M84" i="28"/>
  <c r="O84" i="28" s="1"/>
  <c r="P84" i="28" s="1"/>
  <c r="M77" i="28"/>
  <c r="O77" i="28" s="1"/>
  <c r="P77" i="28" s="1"/>
  <c r="R78" i="26"/>
  <c r="R79" i="26"/>
  <c r="S82" i="26" s="1"/>
  <c r="D81" i="26" s="1"/>
  <c r="R80" i="26"/>
  <c r="S83" i="26" s="1"/>
  <c r="D82" i="26" s="1"/>
  <c r="K49" i="4"/>
  <c r="R87" i="29"/>
  <c r="R88" i="29"/>
  <c r="T47" i="2"/>
  <c r="G47" i="33" s="1"/>
  <c r="K48" i="4"/>
  <c r="T46" i="2"/>
  <c r="G46" i="33" s="1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R77" i="26"/>
  <c r="K47" i="25"/>
  <c r="K48" i="25"/>
  <c r="K49" i="25"/>
  <c r="K50" i="25"/>
  <c r="K47" i="4"/>
  <c r="R73" i="27"/>
  <c r="R74" i="27"/>
  <c r="R75" i="27"/>
  <c r="R76" i="27"/>
  <c r="R77" i="27"/>
  <c r="S80" i="27" s="1"/>
  <c r="R78" i="27"/>
  <c r="M72" i="27"/>
  <c r="O72" i="27" s="1"/>
  <c r="P72" i="27" s="1"/>
  <c r="M73" i="27"/>
  <c r="O73" i="27" s="1"/>
  <c r="P73" i="27" s="1"/>
  <c r="M74" i="27"/>
  <c r="O74" i="27" s="1"/>
  <c r="P74" i="27" s="1"/>
  <c r="M75" i="27"/>
  <c r="O75" i="27" s="1"/>
  <c r="P75" i="27" s="1"/>
  <c r="M76" i="27"/>
  <c r="O76" i="27" s="1"/>
  <c r="P76" i="27" s="1"/>
  <c r="M77" i="27"/>
  <c r="O77" i="27" s="1"/>
  <c r="P77" i="27" s="1"/>
  <c r="M78" i="27"/>
  <c r="O78" i="27" s="1"/>
  <c r="P78" i="27" s="1"/>
  <c r="M79" i="27"/>
  <c r="O79" i="27" s="1"/>
  <c r="P79" i="27" s="1"/>
  <c r="M80" i="27"/>
  <c r="O80" i="27" s="1"/>
  <c r="P80" i="27" s="1"/>
  <c r="M81" i="27"/>
  <c r="O81" i="27" s="1"/>
  <c r="P81" i="27" s="1"/>
  <c r="M82" i="27"/>
  <c r="O82" i="27" s="1"/>
  <c r="P82" i="27" s="1"/>
  <c r="M83" i="27"/>
  <c r="O83" i="27" s="1"/>
  <c r="P83" i="27" s="1"/>
  <c r="M84" i="27"/>
  <c r="O84" i="27" s="1"/>
  <c r="P84" i="27" s="1"/>
  <c r="M85" i="27"/>
  <c r="O85" i="27" s="1"/>
  <c r="P85" i="27" s="1"/>
  <c r="M86" i="27"/>
  <c r="O86" i="27" s="1"/>
  <c r="P86" i="27" s="1"/>
  <c r="M87" i="27"/>
  <c r="O87" i="27" s="1"/>
  <c r="P87" i="27" s="1"/>
  <c r="M88" i="27"/>
  <c r="O88" i="27" s="1"/>
  <c r="P88" i="27" s="1"/>
  <c r="M89" i="27"/>
  <c r="O89" i="27" s="1"/>
  <c r="P89" i="27" s="1"/>
  <c r="M90" i="27"/>
  <c r="O90" i="27" s="1"/>
  <c r="P90" i="27" s="1"/>
  <c r="M91" i="27"/>
  <c r="O91" i="27" s="1"/>
  <c r="P91" i="27" s="1"/>
  <c r="M92" i="27"/>
  <c r="O92" i="27" s="1"/>
  <c r="P92" i="27" s="1"/>
  <c r="M93" i="27"/>
  <c r="O93" i="27" s="1"/>
  <c r="P93" i="27" s="1"/>
  <c r="M94" i="27"/>
  <c r="O94" i="27" s="1"/>
  <c r="P94" i="27" s="1"/>
  <c r="M95" i="27"/>
  <c r="O95" i="27" s="1"/>
  <c r="P95" i="27" s="1"/>
  <c r="M96" i="27"/>
  <c r="O96" i="27" s="1"/>
  <c r="P96" i="27" s="1"/>
  <c r="M97" i="27"/>
  <c r="O97" i="27" s="1"/>
  <c r="P97" i="27" s="1"/>
  <c r="M98" i="27"/>
  <c r="O98" i="27" s="1"/>
  <c r="P98" i="27" s="1"/>
  <c r="M99" i="27"/>
  <c r="O99" i="27" s="1"/>
  <c r="P99" i="27" s="1"/>
  <c r="M100" i="27"/>
  <c r="O100" i="27" s="1"/>
  <c r="P100" i="27" s="1"/>
  <c r="M71" i="27"/>
  <c r="O71" i="27" s="1"/>
  <c r="P71" i="27" s="1"/>
  <c r="R86" i="29"/>
  <c r="T45" i="2"/>
  <c r="G45" i="33" s="1"/>
  <c r="R83" i="29"/>
  <c r="R84" i="29"/>
  <c r="R85" i="29"/>
  <c r="R74" i="26"/>
  <c r="R75" i="26"/>
  <c r="R76" i="26"/>
  <c r="M12" i="26"/>
  <c r="O12" i="26" s="1"/>
  <c r="P12" i="26" s="1"/>
  <c r="M13" i="26"/>
  <c r="O13" i="26" s="1"/>
  <c r="P13" i="26" s="1"/>
  <c r="M14" i="26"/>
  <c r="O14" i="26" s="1"/>
  <c r="P14" i="26" s="1"/>
  <c r="M15" i="26"/>
  <c r="O15" i="26" s="1"/>
  <c r="P15" i="26" s="1"/>
  <c r="M16" i="26"/>
  <c r="O16" i="26" s="1"/>
  <c r="P16" i="26" s="1"/>
  <c r="M17" i="26"/>
  <c r="O17" i="26" s="1"/>
  <c r="P17" i="26" s="1"/>
  <c r="M18" i="26"/>
  <c r="O18" i="26" s="1"/>
  <c r="P18" i="26" s="1"/>
  <c r="M19" i="26"/>
  <c r="O19" i="26" s="1"/>
  <c r="P19" i="26" s="1"/>
  <c r="M20" i="26"/>
  <c r="O20" i="26" s="1"/>
  <c r="P20" i="26" s="1"/>
  <c r="M21" i="26"/>
  <c r="O21" i="26" s="1"/>
  <c r="P21" i="26" s="1"/>
  <c r="M22" i="26"/>
  <c r="O22" i="26" s="1"/>
  <c r="P22" i="26" s="1"/>
  <c r="M23" i="26"/>
  <c r="O23" i="26" s="1"/>
  <c r="P23" i="26" s="1"/>
  <c r="M24" i="26"/>
  <c r="O24" i="26" s="1"/>
  <c r="P24" i="26" s="1"/>
  <c r="M25" i="26"/>
  <c r="O25" i="26" s="1"/>
  <c r="P25" i="26" s="1"/>
  <c r="M26" i="26"/>
  <c r="O26" i="26" s="1"/>
  <c r="P26" i="26" s="1"/>
  <c r="M27" i="26"/>
  <c r="O27" i="26" s="1"/>
  <c r="P27" i="26" s="1"/>
  <c r="M28" i="26"/>
  <c r="O28" i="26" s="1"/>
  <c r="P28" i="26" s="1"/>
  <c r="M29" i="26"/>
  <c r="O29" i="26" s="1"/>
  <c r="P29" i="26" s="1"/>
  <c r="M30" i="26"/>
  <c r="O30" i="26" s="1"/>
  <c r="P30" i="26" s="1"/>
  <c r="M31" i="26"/>
  <c r="O31" i="26" s="1"/>
  <c r="P31" i="26" s="1"/>
  <c r="M32" i="26"/>
  <c r="O32" i="26" s="1"/>
  <c r="P32" i="26" s="1"/>
  <c r="M33" i="26"/>
  <c r="O33" i="26" s="1"/>
  <c r="P33" i="26" s="1"/>
  <c r="M34" i="26"/>
  <c r="O34" i="26" s="1"/>
  <c r="P34" i="26" s="1"/>
  <c r="M35" i="26"/>
  <c r="O35" i="26" s="1"/>
  <c r="P35" i="26" s="1"/>
  <c r="M36" i="26"/>
  <c r="O36" i="26" s="1"/>
  <c r="P36" i="26" s="1"/>
  <c r="M37" i="26"/>
  <c r="O37" i="26" s="1"/>
  <c r="P37" i="26" s="1"/>
  <c r="M38" i="26"/>
  <c r="O38" i="26" s="1"/>
  <c r="P38" i="26" s="1"/>
  <c r="M39" i="26"/>
  <c r="O39" i="26" s="1"/>
  <c r="P39" i="26" s="1"/>
  <c r="M40" i="26"/>
  <c r="O40" i="26" s="1"/>
  <c r="P40" i="26" s="1"/>
  <c r="M41" i="26"/>
  <c r="O41" i="26" s="1"/>
  <c r="P41" i="26" s="1"/>
  <c r="M42" i="26"/>
  <c r="O42" i="26" s="1"/>
  <c r="P42" i="26" s="1"/>
  <c r="M43" i="26"/>
  <c r="O43" i="26" s="1"/>
  <c r="P43" i="26" s="1"/>
  <c r="M44" i="26"/>
  <c r="O44" i="26" s="1"/>
  <c r="P44" i="26" s="1"/>
  <c r="M45" i="26"/>
  <c r="O45" i="26" s="1"/>
  <c r="P45" i="26" s="1"/>
  <c r="M46" i="26"/>
  <c r="O46" i="26" s="1"/>
  <c r="P46" i="26" s="1"/>
  <c r="M47" i="26"/>
  <c r="O47" i="26" s="1"/>
  <c r="P47" i="26" s="1"/>
  <c r="M48" i="26"/>
  <c r="O48" i="26" s="1"/>
  <c r="P48" i="26" s="1"/>
  <c r="M49" i="26"/>
  <c r="O49" i="26" s="1"/>
  <c r="P49" i="26" s="1"/>
  <c r="M50" i="26"/>
  <c r="O50" i="26" s="1"/>
  <c r="P50" i="26" s="1"/>
  <c r="M51" i="26"/>
  <c r="O51" i="26" s="1"/>
  <c r="P51" i="26" s="1"/>
  <c r="M52" i="26"/>
  <c r="O52" i="26" s="1"/>
  <c r="P52" i="26" s="1"/>
  <c r="M53" i="26"/>
  <c r="O53" i="26" s="1"/>
  <c r="P53" i="26" s="1"/>
  <c r="M54" i="26"/>
  <c r="O54" i="26" s="1"/>
  <c r="P54" i="26" s="1"/>
  <c r="M55" i="26"/>
  <c r="O55" i="26" s="1"/>
  <c r="P55" i="26" s="1"/>
  <c r="M56" i="26"/>
  <c r="O56" i="26" s="1"/>
  <c r="P56" i="26" s="1"/>
  <c r="M57" i="26"/>
  <c r="O57" i="26" s="1"/>
  <c r="P57" i="26" s="1"/>
  <c r="M58" i="26"/>
  <c r="O58" i="26" s="1"/>
  <c r="P58" i="26" s="1"/>
  <c r="M59" i="26"/>
  <c r="O59" i="26" s="1"/>
  <c r="P59" i="26" s="1"/>
  <c r="M60" i="26"/>
  <c r="O60" i="26" s="1"/>
  <c r="P60" i="26" s="1"/>
  <c r="M61" i="26"/>
  <c r="O61" i="26" s="1"/>
  <c r="P61" i="26" s="1"/>
  <c r="M62" i="26"/>
  <c r="O62" i="26" s="1"/>
  <c r="P62" i="26" s="1"/>
  <c r="M63" i="26"/>
  <c r="O63" i="26" s="1"/>
  <c r="P63" i="26" s="1"/>
  <c r="M64" i="26"/>
  <c r="O64" i="26" s="1"/>
  <c r="P64" i="26" s="1"/>
  <c r="M65" i="26"/>
  <c r="O65" i="26" s="1"/>
  <c r="P65" i="26" s="1"/>
  <c r="M66" i="26"/>
  <c r="O66" i="26" s="1"/>
  <c r="P66" i="26" s="1"/>
  <c r="M67" i="26"/>
  <c r="O67" i="26" s="1"/>
  <c r="P67" i="26" s="1"/>
  <c r="M68" i="26"/>
  <c r="O68" i="26" s="1"/>
  <c r="P68" i="26" s="1"/>
  <c r="M69" i="26"/>
  <c r="O69" i="26" s="1"/>
  <c r="P69" i="26" s="1"/>
  <c r="M70" i="26"/>
  <c r="O70" i="26" s="1"/>
  <c r="P70" i="26" s="1"/>
  <c r="M71" i="26"/>
  <c r="O71" i="26" s="1"/>
  <c r="P71" i="26" s="1"/>
  <c r="M72" i="26"/>
  <c r="O72" i="26" s="1"/>
  <c r="P72" i="26" s="1"/>
  <c r="M73" i="26"/>
  <c r="O73" i="26" s="1"/>
  <c r="P73" i="26" s="1"/>
  <c r="M74" i="26"/>
  <c r="O74" i="26" s="1"/>
  <c r="P74" i="26" s="1"/>
  <c r="M75" i="26"/>
  <c r="O75" i="26" s="1"/>
  <c r="P75" i="26" s="1"/>
  <c r="M76" i="26"/>
  <c r="O76" i="26" s="1"/>
  <c r="P76" i="26" s="1"/>
  <c r="M77" i="26"/>
  <c r="O77" i="26" s="1"/>
  <c r="P77" i="26" s="1"/>
  <c r="M78" i="26"/>
  <c r="O78" i="26" s="1"/>
  <c r="P78" i="26" s="1"/>
  <c r="M79" i="26"/>
  <c r="O79" i="26" s="1"/>
  <c r="P79" i="26" s="1"/>
  <c r="M80" i="26"/>
  <c r="O80" i="26" s="1"/>
  <c r="P80" i="26" s="1"/>
  <c r="M81" i="26"/>
  <c r="O81" i="26" s="1"/>
  <c r="P81" i="26" s="1"/>
  <c r="M82" i="26"/>
  <c r="O82" i="26" s="1"/>
  <c r="P82" i="26" s="1"/>
  <c r="M83" i="26"/>
  <c r="O83" i="26" s="1"/>
  <c r="P83" i="26" s="1"/>
  <c r="M84" i="26"/>
  <c r="O84" i="26" s="1"/>
  <c r="P84" i="26" s="1"/>
  <c r="M85" i="26"/>
  <c r="O85" i="26" s="1"/>
  <c r="P85" i="26" s="1"/>
  <c r="M86" i="26"/>
  <c r="O86" i="26" s="1"/>
  <c r="P86" i="26" s="1"/>
  <c r="M87" i="26"/>
  <c r="O87" i="26" s="1"/>
  <c r="P87" i="26" s="1"/>
  <c r="M88" i="26"/>
  <c r="O88" i="26" s="1"/>
  <c r="P88" i="26" s="1"/>
  <c r="M89" i="26"/>
  <c r="O89" i="26" s="1"/>
  <c r="P89" i="26" s="1"/>
  <c r="M90" i="26"/>
  <c r="O90" i="26" s="1"/>
  <c r="P90" i="26" s="1"/>
  <c r="M124" i="26"/>
  <c r="M125" i="26"/>
  <c r="M11" i="26"/>
  <c r="O11" i="26" s="1"/>
  <c r="P11" i="26" s="1"/>
  <c r="T44" i="2"/>
  <c r="G44" i="33" s="1"/>
  <c r="T43" i="2"/>
  <c r="G43" i="33" s="1"/>
  <c r="T42" i="2"/>
  <c r="G42" i="33" s="1"/>
  <c r="R82" i="29"/>
  <c r="M3" i="29"/>
  <c r="O3" i="29" s="1"/>
  <c r="P3" i="29" s="1"/>
  <c r="M4" i="29"/>
  <c r="O4" i="29" s="1"/>
  <c r="P4" i="29" s="1"/>
  <c r="M5" i="29"/>
  <c r="O5" i="29" s="1"/>
  <c r="P5" i="29" s="1"/>
  <c r="M6" i="29"/>
  <c r="O6" i="29" s="1"/>
  <c r="P6" i="29" s="1"/>
  <c r="M7" i="29"/>
  <c r="O7" i="29" s="1"/>
  <c r="P7" i="29" s="1"/>
  <c r="M8" i="29"/>
  <c r="O8" i="29" s="1"/>
  <c r="P8" i="29" s="1"/>
  <c r="M9" i="29"/>
  <c r="O9" i="29" s="1"/>
  <c r="P9" i="29" s="1"/>
  <c r="M10" i="29"/>
  <c r="O10" i="29" s="1"/>
  <c r="P10" i="29" s="1"/>
  <c r="M11" i="29"/>
  <c r="O11" i="29" s="1"/>
  <c r="P11" i="29" s="1"/>
  <c r="M12" i="29"/>
  <c r="O12" i="29" s="1"/>
  <c r="P12" i="29" s="1"/>
  <c r="M13" i="29"/>
  <c r="O13" i="29" s="1"/>
  <c r="P13" i="29" s="1"/>
  <c r="M14" i="29"/>
  <c r="O14" i="29" s="1"/>
  <c r="P14" i="29" s="1"/>
  <c r="M15" i="29"/>
  <c r="O15" i="29" s="1"/>
  <c r="P15" i="29" s="1"/>
  <c r="M16" i="29"/>
  <c r="O16" i="29" s="1"/>
  <c r="P16" i="29" s="1"/>
  <c r="M17" i="29"/>
  <c r="O17" i="29" s="1"/>
  <c r="P17" i="29" s="1"/>
  <c r="M18" i="29"/>
  <c r="O18" i="29" s="1"/>
  <c r="P18" i="29" s="1"/>
  <c r="M19" i="29"/>
  <c r="O19" i="29" s="1"/>
  <c r="P19" i="29" s="1"/>
  <c r="M20" i="29"/>
  <c r="O20" i="29" s="1"/>
  <c r="P20" i="29" s="1"/>
  <c r="M21" i="29"/>
  <c r="O21" i="29" s="1"/>
  <c r="P21" i="29" s="1"/>
  <c r="M22" i="29"/>
  <c r="O22" i="29" s="1"/>
  <c r="P22" i="29" s="1"/>
  <c r="M23" i="29"/>
  <c r="O23" i="29" s="1"/>
  <c r="P23" i="29" s="1"/>
  <c r="M24" i="29"/>
  <c r="O24" i="29" s="1"/>
  <c r="P24" i="29" s="1"/>
  <c r="M25" i="29"/>
  <c r="O25" i="29" s="1"/>
  <c r="P25" i="29" s="1"/>
  <c r="M26" i="29"/>
  <c r="O26" i="29" s="1"/>
  <c r="P26" i="29" s="1"/>
  <c r="M27" i="29"/>
  <c r="O27" i="29" s="1"/>
  <c r="P27" i="29" s="1"/>
  <c r="M28" i="29"/>
  <c r="O28" i="29" s="1"/>
  <c r="P28" i="29" s="1"/>
  <c r="M29" i="29"/>
  <c r="O29" i="29" s="1"/>
  <c r="P29" i="29" s="1"/>
  <c r="M30" i="29"/>
  <c r="O30" i="29" s="1"/>
  <c r="P30" i="29" s="1"/>
  <c r="M31" i="29"/>
  <c r="O31" i="29" s="1"/>
  <c r="P31" i="29" s="1"/>
  <c r="M32" i="29"/>
  <c r="O32" i="29" s="1"/>
  <c r="P32" i="29" s="1"/>
  <c r="M33" i="29"/>
  <c r="O33" i="29" s="1"/>
  <c r="P33" i="29" s="1"/>
  <c r="M34" i="29"/>
  <c r="O34" i="29" s="1"/>
  <c r="P34" i="29" s="1"/>
  <c r="M35" i="29"/>
  <c r="O35" i="29" s="1"/>
  <c r="P35" i="29" s="1"/>
  <c r="M36" i="29"/>
  <c r="O36" i="29" s="1"/>
  <c r="P36" i="29" s="1"/>
  <c r="M37" i="29"/>
  <c r="O37" i="29" s="1"/>
  <c r="P37" i="29" s="1"/>
  <c r="M38" i="29"/>
  <c r="O38" i="29" s="1"/>
  <c r="P38" i="29" s="1"/>
  <c r="M39" i="29"/>
  <c r="O39" i="29" s="1"/>
  <c r="P39" i="29" s="1"/>
  <c r="M40" i="29"/>
  <c r="O40" i="29" s="1"/>
  <c r="P40" i="29" s="1"/>
  <c r="M41" i="29"/>
  <c r="O41" i="29" s="1"/>
  <c r="P41" i="29" s="1"/>
  <c r="M42" i="29"/>
  <c r="O42" i="29" s="1"/>
  <c r="P42" i="29" s="1"/>
  <c r="M43" i="29"/>
  <c r="O43" i="29" s="1"/>
  <c r="P43" i="29" s="1"/>
  <c r="M44" i="29"/>
  <c r="O44" i="29" s="1"/>
  <c r="P44" i="29" s="1"/>
  <c r="M45" i="29"/>
  <c r="O45" i="29" s="1"/>
  <c r="P45" i="29" s="1"/>
  <c r="M46" i="29"/>
  <c r="O46" i="29" s="1"/>
  <c r="P46" i="29" s="1"/>
  <c r="M47" i="29"/>
  <c r="O47" i="29" s="1"/>
  <c r="P47" i="29" s="1"/>
  <c r="M48" i="29"/>
  <c r="O48" i="29" s="1"/>
  <c r="P48" i="29" s="1"/>
  <c r="M49" i="29"/>
  <c r="O49" i="29" s="1"/>
  <c r="P49" i="29" s="1"/>
  <c r="M50" i="29"/>
  <c r="O50" i="29" s="1"/>
  <c r="P50" i="29" s="1"/>
  <c r="M51" i="29"/>
  <c r="O51" i="29" s="1"/>
  <c r="P51" i="29" s="1"/>
  <c r="M52" i="29"/>
  <c r="O52" i="29" s="1"/>
  <c r="P52" i="29" s="1"/>
  <c r="M53" i="29"/>
  <c r="O53" i="29" s="1"/>
  <c r="P53" i="29" s="1"/>
  <c r="M54" i="29"/>
  <c r="O54" i="29" s="1"/>
  <c r="P54" i="29" s="1"/>
  <c r="M55" i="29"/>
  <c r="O55" i="29" s="1"/>
  <c r="P55" i="29" s="1"/>
  <c r="M56" i="29"/>
  <c r="O56" i="29" s="1"/>
  <c r="P56" i="29" s="1"/>
  <c r="M57" i="29"/>
  <c r="O57" i="29" s="1"/>
  <c r="P57" i="29" s="1"/>
  <c r="M58" i="29"/>
  <c r="O58" i="29" s="1"/>
  <c r="P58" i="29" s="1"/>
  <c r="M59" i="29"/>
  <c r="O59" i="29" s="1"/>
  <c r="P59" i="29" s="1"/>
  <c r="M60" i="29"/>
  <c r="O60" i="29" s="1"/>
  <c r="P60" i="29" s="1"/>
  <c r="M61" i="29"/>
  <c r="O61" i="29" s="1"/>
  <c r="P61" i="29" s="1"/>
  <c r="M62" i="29"/>
  <c r="O62" i="29" s="1"/>
  <c r="P62" i="29" s="1"/>
  <c r="M63" i="29"/>
  <c r="O63" i="29" s="1"/>
  <c r="P63" i="29" s="1"/>
  <c r="M64" i="29"/>
  <c r="O64" i="29" s="1"/>
  <c r="P64" i="29" s="1"/>
  <c r="M65" i="29"/>
  <c r="O65" i="29" s="1"/>
  <c r="P65" i="29" s="1"/>
  <c r="M66" i="29"/>
  <c r="O66" i="29" s="1"/>
  <c r="P66" i="29" s="1"/>
  <c r="M67" i="29"/>
  <c r="O67" i="29" s="1"/>
  <c r="P67" i="29" s="1"/>
  <c r="M68" i="29"/>
  <c r="O68" i="29" s="1"/>
  <c r="P68" i="29" s="1"/>
  <c r="M69" i="29"/>
  <c r="O69" i="29" s="1"/>
  <c r="P69" i="29" s="1"/>
  <c r="M70" i="29"/>
  <c r="O70" i="29" s="1"/>
  <c r="P70" i="29" s="1"/>
  <c r="M71" i="29"/>
  <c r="O71" i="29" s="1"/>
  <c r="P71" i="29" s="1"/>
  <c r="M72" i="29"/>
  <c r="O72" i="29" s="1"/>
  <c r="P72" i="29" s="1"/>
  <c r="M73" i="29"/>
  <c r="O73" i="29" s="1"/>
  <c r="P73" i="29" s="1"/>
  <c r="M74" i="29"/>
  <c r="O74" i="29" s="1"/>
  <c r="P74" i="29" s="1"/>
  <c r="M75" i="29"/>
  <c r="O75" i="29" s="1"/>
  <c r="P75" i="29" s="1"/>
  <c r="M76" i="29"/>
  <c r="O76" i="29" s="1"/>
  <c r="P76" i="29" s="1"/>
  <c r="M77" i="29"/>
  <c r="O77" i="29" s="1"/>
  <c r="P77" i="29" s="1"/>
  <c r="M78" i="29"/>
  <c r="O78" i="29" s="1"/>
  <c r="P78" i="29" s="1"/>
  <c r="M79" i="29"/>
  <c r="O79" i="29" s="1"/>
  <c r="P79" i="29" s="1"/>
  <c r="M80" i="29"/>
  <c r="O80" i="29" s="1"/>
  <c r="P80" i="29" s="1"/>
  <c r="M81" i="29"/>
  <c r="O81" i="29" s="1"/>
  <c r="P81" i="29" s="1"/>
  <c r="M82" i="29"/>
  <c r="O82" i="29" s="1"/>
  <c r="P82" i="29" s="1"/>
  <c r="M83" i="29"/>
  <c r="O83" i="29" s="1"/>
  <c r="P83" i="29" s="1"/>
  <c r="M84" i="29"/>
  <c r="O84" i="29" s="1"/>
  <c r="P84" i="29" s="1"/>
  <c r="M85" i="29"/>
  <c r="O85" i="29" s="1"/>
  <c r="P85" i="29" s="1"/>
  <c r="M86" i="29"/>
  <c r="O86" i="29" s="1"/>
  <c r="P86" i="29" s="1"/>
  <c r="M87" i="29"/>
  <c r="O87" i="29" s="1"/>
  <c r="P87" i="29" s="1"/>
  <c r="M88" i="29"/>
  <c r="O88" i="29" s="1"/>
  <c r="P88" i="29" s="1"/>
  <c r="M89" i="29"/>
  <c r="O89" i="29" s="1"/>
  <c r="P89" i="29" s="1"/>
  <c r="M90" i="29"/>
  <c r="O90" i="29" s="1"/>
  <c r="P90" i="29" s="1"/>
  <c r="M91" i="29"/>
  <c r="O91" i="29" s="1"/>
  <c r="P91" i="29" s="1"/>
  <c r="M92" i="29"/>
  <c r="O92" i="29" s="1"/>
  <c r="P92" i="29" s="1"/>
  <c r="M93" i="29"/>
  <c r="O93" i="29" s="1"/>
  <c r="P93" i="29" s="1"/>
  <c r="M94" i="29"/>
  <c r="O94" i="29" s="1"/>
  <c r="P94" i="29" s="1"/>
  <c r="M95" i="29"/>
  <c r="O95" i="29" s="1"/>
  <c r="P95" i="29" s="1"/>
  <c r="M96" i="29"/>
  <c r="O96" i="29" s="1"/>
  <c r="P96" i="29" s="1"/>
  <c r="M97" i="29"/>
  <c r="O97" i="29" s="1"/>
  <c r="P97" i="29" s="1"/>
  <c r="M98" i="29"/>
  <c r="O98" i="29" s="1"/>
  <c r="P98" i="29" s="1"/>
  <c r="M99" i="29"/>
  <c r="O99" i="29" s="1"/>
  <c r="P99" i="29" s="1"/>
  <c r="M100" i="29"/>
  <c r="O100" i="29" s="1"/>
  <c r="P100" i="29" s="1"/>
  <c r="M2" i="29"/>
  <c r="O2" i="29" s="1"/>
  <c r="P2" i="29" s="1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AZ90" i="26"/>
  <c r="AZ31" i="26"/>
  <c r="AZ32" i="26"/>
  <c r="AZ33" i="26"/>
  <c r="AZ34" i="26"/>
  <c r="AZ35" i="26"/>
  <c r="AZ36" i="26"/>
  <c r="AZ37" i="26"/>
  <c r="AZ38" i="26"/>
  <c r="AZ39" i="26"/>
  <c r="AZ40" i="26"/>
  <c r="AZ41" i="26"/>
  <c r="AZ42" i="26"/>
  <c r="AZ43" i="26"/>
  <c r="AZ44" i="26"/>
  <c r="AZ45" i="26"/>
  <c r="AZ46" i="26"/>
  <c r="AZ47" i="26"/>
  <c r="AZ48" i="26"/>
  <c r="AZ49" i="26"/>
  <c r="AZ50" i="26"/>
  <c r="AZ51" i="26"/>
  <c r="AZ52" i="26"/>
  <c r="AZ53" i="26"/>
  <c r="AZ54" i="26"/>
  <c r="AZ55" i="26"/>
  <c r="AZ56" i="26"/>
  <c r="AZ57" i="26"/>
  <c r="AZ58" i="26"/>
  <c r="AZ59" i="26"/>
  <c r="AZ60" i="26"/>
  <c r="AZ61" i="26"/>
  <c r="AZ62" i="26"/>
  <c r="AZ63" i="26"/>
  <c r="AZ64" i="26"/>
  <c r="AZ65" i="26"/>
  <c r="AZ66" i="26"/>
  <c r="AZ67" i="26"/>
  <c r="AZ68" i="26"/>
  <c r="AZ69" i="26"/>
  <c r="AZ70" i="26"/>
  <c r="AZ71" i="26"/>
  <c r="AZ72" i="26"/>
  <c r="AZ73" i="26"/>
  <c r="AZ74" i="26"/>
  <c r="AZ75" i="26"/>
  <c r="AZ76" i="26"/>
  <c r="AZ77" i="26"/>
  <c r="AZ78" i="26"/>
  <c r="AZ79" i="26"/>
  <c r="AZ80" i="26"/>
  <c r="AZ81" i="26"/>
  <c r="AZ82" i="26"/>
  <c r="AZ83" i="26"/>
  <c r="AZ84" i="26"/>
  <c r="AZ85" i="26"/>
  <c r="AZ86" i="26"/>
  <c r="AZ87" i="26"/>
  <c r="AZ88" i="26"/>
  <c r="AZ89" i="26"/>
  <c r="T41" i="2"/>
  <c r="G41" i="33" s="1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R73" i="29"/>
  <c r="R74" i="29"/>
  <c r="R75" i="29"/>
  <c r="R76" i="29"/>
  <c r="R77" i="29"/>
  <c r="R78" i="29"/>
  <c r="R79" i="29"/>
  <c r="R80" i="29"/>
  <c r="R81" i="29"/>
  <c r="V102" i="29"/>
  <c r="R72" i="29"/>
  <c r="R71" i="29"/>
  <c r="R70" i="29"/>
  <c r="R69" i="29"/>
  <c r="R68" i="29"/>
  <c r="R67" i="29"/>
  <c r="R66" i="29"/>
  <c r="R65" i="29"/>
  <c r="R64" i="29"/>
  <c r="R63" i="29"/>
  <c r="R62" i="29"/>
  <c r="R61" i="29"/>
  <c r="R60" i="29"/>
  <c r="R59" i="29"/>
  <c r="C59" i="29"/>
  <c r="R58" i="29"/>
  <c r="C58" i="29"/>
  <c r="R57" i="29"/>
  <c r="C57" i="29"/>
  <c r="R56" i="29"/>
  <c r="C56" i="29"/>
  <c r="R55" i="29"/>
  <c r="C55" i="29"/>
  <c r="R54" i="29"/>
  <c r="C54" i="29"/>
  <c r="R53" i="29"/>
  <c r="C53" i="29"/>
  <c r="R52" i="29"/>
  <c r="C52" i="29"/>
  <c r="R51" i="29"/>
  <c r="C51" i="29"/>
  <c r="R50" i="29"/>
  <c r="C50" i="29"/>
  <c r="R49" i="29"/>
  <c r="C49" i="29"/>
  <c r="R48" i="29"/>
  <c r="C48" i="29"/>
  <c r="R47" i="29"/>
  <c r="C47" i="29"/>
  <c r="R46" i="29"/>
  <c r="C46" i="29"/>
  <c r="R45" i="29"/>
  <c r="C45" i="29"/>
  <c r="R44" i="29"/>
  <c r="C44" i="29"/>
  <c r="R43" i="29"/>
  <c r="C43" i="29"/>
  <c r="R42" i="29"/>
  <c r="C42" i="29"/>
  <c r="R41" i="29"/>
  <c r="C41" i="29"/>
  <c r="R40" i="29"/>
  <c r="C40" i="29"/>
  <c r="R39" i="29"/>
  <c r="C39" i="29"/>
  <c r="R38" i="29"/>
  <c r="C38" i="29"/>
  <c r="R37" i="29"/>
  <c r="C37" i="29"/>
  <c r="R36" i="29"/>
  <c r="C36" i="29"/>
  <c r="R35" i="29"/>
  <c r="C35" i="29"/>
  <c r="R34" i="29"/>
  <c r="C34" i="29"/>
  <c r="R33" i="29"/>
  <c r="C33" i="29"/>
  <c r="R32" i="29"/>
  <c r="C32" i="29"/>
  <c r="R31" i="29"/>
  <c r="C31" i="29"/>
  <c r="BB30" i="29"/>
  <c r="R30" i="29"/>
  <c r="C30" i="29"/>
  <c r="BB29" i="29"/>
  <c r="R29" i="29"/>
  <c r="C29" i="29"/>
  <c r="BB28" i="29"/>
  <c r="R28" i="29"/>
  <c r="C28" i="29"/>
  <c r="BB27" i="29"/>
  <c r="R27" i="29"/>
  <c r="C27" i="29"/>
  <c r="BB26" i="29"/>
  <c r="R26" i="29"/>
  <c r="C26" i="29"/>
  <c r="BB25" i="29"/>
  <c r="R25" i="29"/>
  <c r="C25" i="29"/>
  <c r="BB24" i="29"/>
  <c r="R24" i="29"/>
  <c r="C24" i="29"/>
  <c r="BB23" i="29"/>
  <c r="R23" i="29"/>
  <c r="C23" i="29"/>
  <c r="BB22" i="29"/>
  <c r="R22" i="29"/>
  <c r="C22" i="29"/>
  <c r="BB21" i="29"/>
  <c r="R21" i="29"/>
  <c r="C21" i="29"/>
  <c r="BB20" i="29"/>
  <c r="R20" i="29"/>
  <c r="C20" i="29"/>
  <c r="BB19" i="29"/>
  <c r="R19" i="29"/>
  <c r="C19" i="29"/>
  <c r="BB18" i="29"/>
  <c r="R18" i="29"/>
  <c r="C18" i="29"/>
  <c r="BB17" i="29"/>
  <c r="R17" i="29"/>
  <c r="C17" i="29"/>
  <c r="BB16" i="29"/>
  <c r="R16" i="29"/>
  <c r="C16" i="29"/>
  <c r="BB15" i="29"/>
  <c r="R15" i="29"/>
  <c r="C15" i="29"/>
  <c r="BB14" i="29"/>
  <c r="R14" i="29"/>
  <c r="C14" i="29"/>
  <c r="B14" i="29"/>
  <c r="BB13" i="29"/>
  <c r="R13" i="29"/>
  <c r="C13" i="29"/>
  <c r="BB12" i="29"/>
  <c r="R12" i="29"/>
  <c r="C12" i="29"/>
  <c r="BB11" i="29"/>
  <c r="R11" i="29"/>
  <c r="C11" i="29"/>
  <c r="A11" i="29"/>
  <c r="BB10" i="29"/>
  <c r="R10" i="29"/>
  <c r="C10" i="29"/>
  <c r="BB9" i="29"/>
  <c r="R9" i="29"/>
  <c r="C9" i="29"/>
  <c r="BB8" i="29"/>
  <c r="R8" i="29"/>
  <c r="C8" i="29"/>
  <c r="B8" i="29"/>
  <c r="BB7" i="29"/>
  <c r="R7" i="29"/>
  <c r="C7" i="29"/>
  <c r="BB6" i="29"/>
  <c r="R6" i="29"/>
  <c r="C6" i="29"/>
  <c r="B6" i="29"/>
  <c r="B7" i="29" s="1"/>
  <c r="BB5" i="29"/>
  <c r="R5" i="29"/>
  <c r="C5" i="29"/>
  <c r="BB4" i="29"/>
  <c r="R4" i="29"/>
  <c r="C4" i="29"/>
  <c r="B4" i="29"/>
  <c r="B5" i="29" s="1"/>
  <c r="BB3" i="29"/>
  <c r="R3" i="29"/>
  <c r="I3" i="29"/>
  <c r="Q3" i="29" s="1"/>
  <c r="W3" i="29" s="1"/>
  <c r="C3" i="29"/>
  <c r="BB2" i="29"/>
  <c r="BA2" i="29"/>
  <c r="BA3" i="29" s="1"/>
  <c r="BA4" i="29" s="1"/>
  <c r="BA5" i="29" s="1"/>
  <c r="BA6" i="29" s="1"/>
  <c r="BA7" i="29" s="1"/>
  <c r="BA8" i="29" s="1"/>
  <c r="BA9" i="29" s="1"/>
  <c r="BA10" i="29" s="1"/>
  <c r="BA11" i="29" s="1"/>
  <c r="BA12" i="29" s="1"/>
  <c r="BA13" i="29" s="1"/>
  <c r="BA14" i="29" s="1"/>
  <c r="BA15" i="29" s="1"/>
  <c r="BA16" i="29" s="1"/>
  <c r="BA17" i="29" s="1"/>
  <c r="BA18" i="29" s="1"/>
  <c r="BA19" i="29" s="1"/>
  <c r="BA20" i="29" s="1"/>
  <c r="BA21" i="29" s="1"/>
  <c r="BA22" i="29" s="1"/>
  <c r="BA23" i="29" s="1"/>
  <c r="BA24" i="29" s="1"/>
  <c r="BA25" i="29" s="1"/>
  <c r="BA26" i="29" s="1"/>
  <c r="BA27" i="29" s="1"/>
  <c r="BA28" i="29" s="1"/>
  <c r="BA29" i="29" s="1"/>
  <c r="BA30" i="29" s="1"/>
  <c r="AZ2" i="29"/>
  <c r="AZ3" i="29" s="1"/>
  <c r="AZ4" i="29" s="1"/>
  <c r="AZ5" i="29" s="1"/>
  <c r="AZ6" i="29" s="1"/>
  <c r="AZ7" i="29" s="1"/>
  <c r="AZ8" i="29" s="1"/>
  <c r="AZ9" i="29" s="1"/>
  <c r="AZ10" i="29" s="1"/>
  <c r="AZ11" i="29" s="1"/>
  <c r="AZ12" i="29" s="1"/>
  <c r="AZ13" i="29" s="1"/>
  <c r="AZ14" i="29" s="1"/>
  <c r="AZ15" i="29" s="1"/>
  <c r="AZ16" i="29" s="1"/>
  <c r="AZ17" i="29" s="1"/>
  <c r="AZ18" i="29" s="1"/>
  <c r="AZ19" i="29" s="1"/>
  <c r="AZ20" i="29" s="1"/>
  <c r="AZ21" i="29" s="1"/>
  <c r="AZ22" i="29" s="1"/>
  <c r="AZ23" i="29" s="1"/>
  <c r="AZ24" i="29" s="1"/>
  <c r="AZ25" i="29" s="1"/>
  <c r="AZ26" i="29" s="1"/>
  <c r="AZ27" i="29" s="1"/>
  <c r="AZ28" i="29" s="1"/>
  <c r="AZ29" i="29" s="1"/>
  <c r="AZ30" i="29" s="1"/>
  <c r="AX2" i="29"/>
  <c r="AX3" i="29" s="1"/>
  <c r="AX4" i="29" s="1"/>
  <c r="AX5" i="29" s="1"/>
  <c r="AX6" i="29" s="1"/>
  <c r="AX7" i="29" s="1"/>
  <c r="AX8" i="29" s="1"/>
  <c r="AX9" i="29" s="1"/>
  <c r="AX10" i="29" s="1"/>
  <c r="AX11" i="29" s="1"/>
  <c r="AX12" i="29" s="1"/>
  <c r="AX13" i="29" s="1"/>
  <c r="AX14" i="29" s="1"/>
  <c r="AX15" i="29" s="1"/>
  <c r="AX16" i="29" s="1"/>
  <c r="AX17" i="29" s="1"/>
  <c r="AX18" i="29" s="1"/>
  <c r="AX19" i="29" s="1"/>
  <c r="AX20" i="29" s="1"/>
  <c r="AX21" i="29" s="1"/>
  <c r="AX22" i="29" s="1"/>
  <c r="AX23" i="29" s="1"/>
  <c r="AX24" i="29" s="1"/>
  <c r="AX25" i="29" s="1"/>
  <c r="AX26" i="29" s="1"/>
  <c r="AX27" i="29" s="1"/>
  <c r="AX28" i="29" s="1"/>
  <c r="AX29" i="29" s="1"/>
  <c r="AX30" i="29" s="1"/>
  <c r="C2" i="29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R73" i="28"/>
  <c r="R74" i="28"/>
  <c r="R75" i="28"/>
  <c r="R76" i="28"/>
  <c r="R77" i="28"/>
  <c r="R72" i="28"/>
  <c r="R71" i="28"/>
  <c r="R70" i="28"/>
  <c r="R69" i="28"/>
  <c r="R68" i="28"/>
  <c r="R67" i="28"/>
  <c r="R66" i="28"/>
  <c r="R65" i="28"/>
  <c r="R64" i="28"/>
  <c r="R63" i="28"/>
  <c r="R62" i="28"/>
  <c r="R61" i="28"/>
  <c r="R60" i="28"/>
  <c r="R59" i="28"/>
  <c r="C59" i="28"/>
  <c r="R58" i="28"/>
  <c r="C58" i="28"/>
  <c r="R57" i="28"/>
  <c r="C57" i="28"/>
  <c r="R56" i="28"/>
  <c r="C56" i="28"/>
  <c r="R55" i="28"/>
  <c r="C55" i="28"/>
  <c r="R54" i="28"/>
  <c r="C54" i="28"/>
  <c r="R53" i="28"/>
  <c r="C53" i="28"/>
  <c r="R52" i="28"/>
  <c r="C52" i="28"/>
  <c r="R51" i="28"/>
  <c r="C51" i="28"/>
  <c r="R50" i="28"/>
  <c r="C50" i="28"/>
  <c r="R49" i="28"/>
  <c r="C49" i="28"/>
  <c r="R48" i="28"/>
  <c r="C48" i="28"/>
  <c r="R47" i="28"/>
  <c r="C47" i="28"/>
  <c r="R46" i="28"/>
  <c r="C46" i="28"/>
  <c r="R45" i="28"/>
  <c r="C45" i="28"/>
  <c r="R44" i="28"/>
  <c r="C44" i="28"/>
  <c r="R43" i="28"/>
  <c r="C43" i="28"/>
  <c r="R42" i="28"/>
  <c r="C42" i="28"/>
  <c r="R41" i="28"/>
  <c r="C41" i="28"/>
  <c r="R40" i="28"/>
  <c r="C40" i="28"/>
  <c r="R39" i="28"/>
  <c r="C39" i="28"/>
  <c r="R38" i="28"/>
  <c r="C38" i="28"/>
  <c r="R37" i="28"/>
  <c r="C37" i="28"/>
  <c r="R36" i="28"/>
  <c r="C36" i="28"/>
  <c r="R35" i="28"/>
  <c r="C35" i="28"/>
  <c r="R34" i="28"/>
  <c r="C34" i="28"/>
  <c r="R33" i="28"/>
  <c r="C33" i="28"/>
  <c r="R32" i="28"/>
  <c r="C32" i="28"/>
  <c r="R31" i="28"/>
  <c r="C31" i="28"/>
  <c r="AZ30" i="28"/>
  <c r="R30" i="28"/>
  <c r="C30" i="28"/>
  <c r="AZ29" i="28"/>
  <c r="R29" i="28"/>
  <c r="C29" i="28"/>
  <c r="AZ28" i="28"/>
  <c r="R28" i="28"/>
  <c r="C28" i="28"/>
  <c r="AZ27" i="28"/>
  <c r="R27" i="28"/>
  <c r="C27" i="28"/>
  <c r="AZ26" i="28"/>
  <c r="R26" i="28"/>
  <c r="C26" i="28"/>
  <c r="AZ25" i="28"/>
  <c r="R25" i="28"/>
  <c r="C25" i="28"/>
  <c r="AZ24" i="28"/>
  <c r="R24" i="28"/>
  <c r="C24" i="28"/>
  <c r="AZ23" i="28"/>
  <c r="R23" i="28"/>
  <c r="C23" i="28"/>
  <c r="AZ22" i="28"/>
  <c r="R22" i="28"/>
  <c r="C22" i="28"/>
  <c r="AZ21" i="28"/>
  <c r="R21" i="28"/>
  <c r="C21" i="28"/>
  <c r="AZ20" i="28"/>
  <c r="R20" i="28"/>
  <c r="C20" i="28"/>
  <c r="AZ19" i="28"/>
  <c r="R19" i="28"/>
  <c r="C19" i="28"/>
  <c r="AZ18" i="28"/>
  <c r="R18" i="28"/>
  <c r="C18" i="28"/>
  <c r="AZ17" i="28"/>
  <c r="R17" i="28"/>
  <c r="C17" i="28"/>
  <c r="AZ16" i="28"/>
  <c r="R16" i="28"/>
  <c r="C16" i="28"/>
  <c r="AZ15" i="28"/>
  <c r="R15" i="28"/>
  <c r="C15" i="28"/>
  <c r="AZ14" i="28"/>
  <c r="R14" i="28"/>
  <c r="C14" i="28"/>
  <c r="B14" i="28"/>
  <c r="B3" i="28" s="1"/>
  <c r="AZ13" i="28"/>
  <c r="R13" i="28"/>
  <c r="C13" i="28"/>
  <c r="AZ12" i="28"/>
  <c r="R12" i="28"/>
  <c r="C12" i="28"/>
  <c r="AZ11" i="28"/>
  <c r="R11" i="28"/>
  <c r="C11" i="28"/>
  <c r="A11" i="28"/>
  <c r="AZ10" i="28"/>
  <c r="R10" i="28"/>
  <c r="C10" i="28"/>
  <c r="AZ9" i="28"/>
  <c r="R9" i="28"/>
  <c r="C9" i="28"/>
  <c r="AZ8" i="28"/>
  <c r="R8" i="28"/>
  <c r="C8" i="28"/>
  <c r="B8" i="28"/>
  <c r="AZ7" i="28"/>
  <c r="R7" i="28"/>
  <c r="C7" i="28"/>
  <c r="AZ6" i="28"/>
  <c r="R6" i="28"/>
  <c r="C6" i="28"/>
  <c r="B6" i="28"/>
  <c r="B7" i="28" s="1"/>
  <c r="AZ5" i="28"/>
  <c r="R5" i="28"/>
  <c r="C5" i="28"/>
  <c r="AZ4" i="28"/>
  <c r="R4" i="28"/>
  <c r="C4" i="28"/>
  <c r="B4" i="28"/>
  <c r="B5" i="28" s="1"/>
  <c r="AZ3" i="28"/>
  <c r="R3" i="28"/>
  <c r="I3" i="28"/>
  <c r="C3" i="28"/>
  <c r="AZ2" i="28"/>
  <c r="AY2" i="28"/>
  <c r="AY3" i="28" s="1"/>
  <c r="AY4" i="28" s="1"/>
  <c r="AY5" i="28" s="1"/>
  <c r="AY6" i="28" s="1"/>
  <c r="AY7" i="28" s="1"/>
  <c r="AY8" i="28" s="1"/>
  <c r="AY9" i="28" s="1"/>
  <c r="AY10" i="28" s="1"/>
  <c r="AY11" i="28" s="1"/>
  <c r="AY12" i="28" s="1"/>
  <c r="AY13" i="28" s="1"/>
  <c r="AY14" i="28" s="1"/>
  <c r="AY15" i="28" s="1"/>
  <c r="AY16" i="28" s="1"/>
  <c r="AY17" i="28" s="1"/>
  <c r="AY18" i="28" s="1"/>
  <c r="AY19" i="28" s="1"/>
  <c r="AY20" i="28" s="1"/>
  <c r="AY21" i="28" s="1"/>
  <c r="AY22" i="28" s="1"/>
  <c r="AY23" i="28" s="1"/>
  <c r="AY24" i="28" s="1"/>
  <c r="AY25" i="28" s="1"/>
  <c r="AY26" i="28" s="1"/>
  <c r="AY27" i="28" s="1"/>
  <c r="AY28" i="28" s="1"/>
  <c r="AY29" i="28" s="1"/>
  <c r="AY30" i="28" s="1"/>
  <c r="AX2" i="28"/>
  <c r="AX3" i="28" s="1"/>
  <c r="AX4" i="28" s="1"/>
  <c r="AX5" i="28" s="1"/>
  <c r="AX6" i="28" s="1"/>
  <c r="AX7" i="28" s="1"/>
  <c r="AX8" i="28" s="1"/>
  <c r="AX9" i="28" s="1"/>
  <c r="AX10" i="28" s="1"/>
  <c r="AX11" i="28" s="1"/>
  <c r="AX12" i="28" s="1"/>
  <c r="AX13" i="28" s="1"/>
  <c r="AX14" i="28" s="1"/>
  <c r="AX15" i="28" s="1"/>
  <c r="AX16" i="28" s="1"/>
  <c r="AX17" i="28" s="1"/>
  <c r="AX18" i="28" s="1"/>
  <c r="AX19" i="28" s="1"/>
  <c r="AX20" i="28" s="1"/>
  <c r="AX21" i="28" s="1"/>
  <c r="AX22" i="28" s="1"/>
  <c r="AX23" i="28" s="1"/>
  <c r="AX24" i="28" s="1"/>
  <c r="AX25" i="28" s="1"/>
  <c r="AX26" i="28" s="1"/>
  <c r="AX27" i="28" s="1"/>
  <c r="AX28" i="28" s="1"/>
  <c r="AX29" i="28" s="1"/>
  <c r="AX30" i="28" s="1"/>
  <c r="AW2" i="28"/>
  <c r="AW3" i="28" s="1"/>
  <c r="AW4" i="28" s="1"/>
  <c r="AW5" i="28" s="1"/>
  <c r="AW6" i="28" s="1"/>
  <c r="AW7" i="28" s="1"/>
  <c r="AW8" i="28" s="1"/>
  <c r="AW9" i="28" s="1"/>
  <c r="AW10" i="28" s="1"/>
  <c r="AW11" i="28" s="1"/>
  <c r="AW12" i="28" s="1"/>
  <c r="AW13" i="28" s="1"/>
  <c r="AW14" i="28" s="1"/>
  <c r="AW15" i="28" s="1"/>
  <c r="AW16" i="28" s="1"/>
  <c r="AW17" i="28" s="1"/>
  <c r="AW18" i="28" s="1"/>
  <c r="AW19" i="28" s="1"/>
  <c r="AW20" i="28" s="1"/>
  <c r="AW21" i="28" s="1"/>
  <c r="AW22" i="28" s="1"/>
  <c r="AW23" i="28" s="1"/>
  <c r="AW24" i="28" s="1"/>
  <c r="AW25" i="28" s="1"/>
  <c r="AW26" i="28" s="1"/>
  <c r="AW27" i="28" s="1"/>
  <c r="AW28" i="28" s="1"/>
  <c r="AW29" i="28" s="1"/>
  <c r="AW30" i="28" s="1"/>
  <c r="AV2" i="28"/>
  <c r="AV3" i="28" s="1"/>
  <c r="AV4" i="28" s="1"/>
  <c r="AV5" i="28" s="1"/>
  <c r="AV6" i="28" s="1"/>
  <c r="AV7" i="28" s="1"/>
  <c r="AV8" i="28" s="1"/>
  <c r="AV9" i="28" s="1"/>
  <c r="AV10" i="28" s="1"/>
  <c r="AV11" i="28" s="1"/>
  <c r="AV12" i="28" s="1"/>
  <c r="AV13" i="28" s="1"/>
  <c r="AV14" i="28" s="1"/>
  <c r="AV15" i="28" s="1"/>
  <c r="AV16" i="28" s="1"/>
  <c r="AV17" i="28" s="1"/>
  <c r="AV18" i="28" s="1"/>
  <c r="AV19" i="28" s="1"/>
  <c r="AV20" i="28" s="1"/>
  <c r="AV21" i="28" s="1"/>
  <c r="AV22" i="28" s="1"/>
  <c r="AV23" i="28" s="1"/>
  <c r="AV24" i="28" s="1"/>
  <c r="AV25" i="28" s="1"/>
  <c r="AV26" i="28" s="1"/>
  <c r="AV27" i="28" s="1"/>
  <c r="AV28" i="28" s="1"/>
  <c r="AV29" i="28" s="1"/>
  <c r="AV30" i="28" s="1"/>
  <c r="C2" i="28"/>
  <c r="K43" i="25"/>
  <c r="K44" i="25"/>
  <c r="K45" i="25"/>
  <c r="K46" i="25"/>
  <c r="R72" i="27"/>
  <c r="R71" i="27"/>
  <c r="R70" i="27"/>
  <c r="R69" i="27"/>
  <c r="R68" i="27"/>
  <c r="S71" i="27" s="1"/>
  <c r="R67" i="27"/>
  <c r="R66" i="27"/>
  <c r="R65" i="27"/>
  <c r="R64" i="27"/>
  <c r="R63" i="27"/>
  <c r="R62" i="27"/>
  <c r="R61" i="27"/>
  <c r="R60" i="27"/>
  <c r="S63" i="27" s="1"/>
  <c r="R59" i="27"/>
  <c r="C59" i="27"/>
  <c r="R58" i="27"/>
  <c r="C58" i="27"/>
  <c r="R57" i="27"/>
  <c r="C57" i="27"/>
  <c r="R56" i="27"/>
  <c r="C56" i="27"/>
  <c r="R55" i="27"/>
  <c r="C55" i="27"/>
  <c r="R54" i="27"/>
  <c r="C54" i="27"/>
  <c r="R53" i="27"/>
  <c r="S56" i="27" s="1"/>
  <c r="C53" i="27"/>
  <c r="R52" i="27"/>
  <c r="C52" i="27"/>
  <c r="R51" i="27"/>
  <c r="C51" i="27"/>
  <c r="R50" i="27"/>
  <c r="C50" i="27"/>
  <c r="R49" i="27"/>
  <c r="S52" i="27" s="1"/>
  <c r="C49" i="27"/>
  <c r="R48" i="27"/>
  <c r="C48" i="27"/>
  <c r="R47" i="27"/>
  <c r="C47" i="27"/>
  <c r="R46" i="27"/>
  <c r="C46" i="27"/>
  <c r="R45" i="27"/>
  <c r="S48" i="27" s="1"/>
  <c r="C45" i="27"/>
  <c r="R44" i="27"/>
  <c r="C44" i="27"/>
  <c r="R43" i="27"/>
  <c r="C43" i="27"/>
  <c r="R42" i="27"/>
  <c r="C42" i="27"/>
  <c r="R41" i="27"/>
  <c r="S44" i="27" s="1"/>
  <c r="C41" i="27"/>
  <c r="R40" i="27"/>
  <c r="C40" i="27"/>
  <c r="R39" i="27"/>
  <c r="C39" i="27"/>
  <c r="R38" i="27"/>
  <c r="C38" i="27"/>
  <c r="R37" i="27"/>
  <c r="S40" i="27" s="1"/>
  <c r="C37" i="27"/>
  <c r="R36" i="27"/>
  <c r="C36" i="27"/>
  <c r="R35" i="27"/>
  <c r="C35" i="27"/>
  <c r="R34" i="27"/>
  <c r="C34" i="27"/>
  <c r="R33" i="27"/>
  <c r="S36" i="27" s="1"/>
  <c r="C33" i="27"/>
  <c r="R32" i="27"/>
  <c r="C32" i="27"/>
  <c r="R31" i="27"/>
  <c r="C31" i="27"/>
  <c r="AR30" i="27"/>
  <c r="R30" i="27"/>
  <c r="C30" i="27"/>
  <c r="AR29" i="27"/>
  <c r="R29" i="27"/>
  <c r="C29" i="27"/>
  <c r="AR28" i="27"/>
  <c r="R28" i="27"/>
  <c r="C28" i="27"/>
  <c r="AR27" i="27"/>
  <c r="R27" i="27"/>
  <c r="S30" i="27" s="1"/>
  <c r="C27" i="27"/>
  <c r="AR26" i="27"/>
  <c r="R26" i="27"/>
  <c r="S29" i="27" s="1"/>
  <c r="C26" i="27"/>
  <c r="AR25" i="27"/>
  <c r="R25" i="27"/>
  <c r="C25" i="27"/>
  <c r="AR24" i="27"/>
  <c r="R24" i="27"/>
  <c r="C24" i="27"/>
  <c r="AR23" i="27"/>
  <c r="R23" i="27"/>
  <c r="C23" i="27"/>
  <c r="AR22" i="27"/>
  <c r="R22" i="27"/>
  <c r="C22" i="27"/>
  <c r="AR21" i="27"/>
  <c r="R21" i="27"/>
  <c r="C21" i="27"/>
  <c r="AR20" i="27"/>
  <c r="R20" i="27"/>
  <c r="C20" i="27"/>
  <c r="AR19" i="27"/>
  <c r="R19" i="27"/>
  <c r="S22" i="27" s="1"/>
  <c r="C19" i="27"/>
  <c r="AR18" i="27"/>
  <c r="R18" i="27"/>
  <c r="S21" i="27" s="1"/>
  <c r="C18" i="27"/>
  <c r="AR17" i="27"/>
  <c r="R17" i="27"/>
  <c r="C17" i="27"/>
  <c r="AR16" i="27"/>
  <c r="R16" i="27"/>
  <c r="C16" i="27"/>
  <c r="AR15" i="27"/>
  <c r="R15" i="27"/>
  <c r="C15" i="27"/>
  <c r="AR14" i="27"/>
  <c r="R14" i="27"/>
  <c r="C14" i="27"/>
  <c r="B14" i="27"/>
  <c r="B3" i="27" s="1"/>
  <c r="AR13" i="27"/>
  <c r="R13" i="27"/>
  <c r="S16" i="27" s="1"/>
  <c r="C13" i="27"/>
  <c r="AR12" i="27"/>
  <c r="R12" i="27"/>
  <c r="C12" i="27"/>
  <c r="AR11" i="27"/>
  <c r="R11" i="27"/>
  <c r="C11" i="27"/>
  <c r="A11" i="27"/>
  <c r="AR10" i="27"/>
  <c r="R10" i="27"/>
  <c r="C10" i="27"/>
  <c r="AR9" i="27"/>
  <c r="R9" i="27"/>
  <c r="C9" i="27"/>
  <c r="AR8" i="27"/>
  <c r="R8" i="27"/>
  <c r="S11" i="27" s="1"/>
  <c r="C8" i="27"/>
  <c r="B8" i="27"/>
  <c r="AR7" i="27"/>
  <c r="R7" i="27"/>
  <c r="C7" i="27"/>
  <c r="AR6" i="27"/>
  <c r="R6" i="27"/>
  <c r="C6" i="27"/>
  <c r="B6" i="27"/>
  <c r="B7" i="27" s="1"/>
  <c r="AR5" i="27"/>
  <c r="R5" i="27"/>
  <c r="C5" i="27"/>
  <c r="AR4" i="27"/>
  <c r="R4" i="27"/>
  <c r="C4" i="27"/>
  <c r="B4" i="27"/>
  <c r="B5" i="27" s="1"/>
  <c r="AR3" i="27"/>
  <c r="R3" i="27"/>
  <c r="I3" i="27"/>
  <c r="Q3" i="27" s="1"/>
  <c r="C3" i="27"/>
  <c r="AR2" i="27"/>
  <c r="AQ2" i="27"/>
  <c r="AQ3" i="27" s="1"/>
  <c r="AQ4" i="27" s="1"/>
  <c r="AQ5" i="27" s="1"/>
  <c r="AQ6" i="27" s="1"/>
  <c r="AQ7" i="27" s="1"/>
  <c r="AQ8" i="27" s="1"/>
  <c r="AQ9" i="27" s="1"/>
  <c r="AQ10" i="27" s="1"/>
  <c r="AQ11" i="27" s="1"/>
  <c r="AQ12" i="27" s="1"/>
  <c r="AQ13" i="27" s="1"/>
  <c r="AQ14" i="27" s="1"/>
  <c r="AQ15" i="27" s="1"/>
  <c r="AQ16" i="27" s="1"/>
  <c r="AQ17" i="27" s="1"/>
  <c r="AQ18" i="27" s="1"/>
  <c r="AQ19" i="27" s="1"/>
  <c r="AQ20" i="27" s="1"/>
  <c r="AQ21" i="27" s="1"/>
  <c r="AQ22" i="27" s="1"/>
  <c r="AQ23" i="27" s="1"/>
  <c r="AQ24" i="27" s="1"/>
  <c r="AQ25" i="27" s="1"/>
  <c r="AQ26" i="27" s="1"/>
  <c r="AQ27" i="27" s="1"/>
  <c r="AQ28" i="27" s="1"/>
  <c r="AQ29" i="27" s="1"/>
  <c r="AQ30" i="27" s="1"/>
  <c r="AP2" i="27"/>
  <c r="AP3" i="27" s="1"/>
  <c r="AP4" i="27" s="1"/>
  <c r="AP5" i="27" s="1"/>
  <c r="AP6" i="27" s="1"/>
  <c r="AP7" i="27" s="1"/>
  <c r="AP8" i="27" s="1"/>
  <c r="AP9" i="27" s="1"/>
  <c r="AP10" i="27" s="1"/>
  <c r="AP11" i="27" s="1"/>
  <c r="AP12" i="27" s="1"/>
  <c r="AP13" i="27" s="1"/>
  <c r="AP14" i="27" s="1"/>
  <c r="AP15" i="27" s="1"/>
  <c r="AP16" i="27" s="1"/>
  <c r="AP17" i="27" s="1"/>
  <c r="AP18" i="27" s="1"/>
  <c r="AP19" i="27" s="1"/>
  <c r="AP20" i="27" s="1"/>
  <c r="AP21" i="27" s="1"/>
  <c r="AP22" i="27" s="1"/>
  <c r="AP23" i="27" s="1"/>
  <c r="AP24" i="27" s="1"/>
  <c r="AP25" i="27" s="1"/>
  <c r="AP26" i="27" s="1"/>
  <c r="AP27" i="27" s="1"/>
  <c r="AP28" i="27" s="1"/>
  <c r="AP29" i="27" s="1"/>
  <c r="AP30" i="27" s="1"/>
  <c r="AO2" i="27"/>
  <c r="AO3" i="27" s="1"/>
  <c r="AO4" i="27" s="1"/>
  <c r="AO5" i="27" s="1"/>
  <c r="AO6" i="27" s="1"/>
  <c r="AO7" i="27" s="1"/>
  <c r="AO8" i="27" s="1"/>
  <c r="AO9" i="27" s="1"/>
  <c r="AO10" i="27" s="1"/>
  <c r="AO11" i="27" s="1"/>
  <c r="AO12" i="27" s="1"/>
  <c r="AO13" i="27" s="1"/>
  <c r="AO14" i="27" s="1"/>
  <c r="AO15" i="27" s="1"/>
  <c r="AO16" i="27" s="1"/>
  <c r="AO17" i="27" s="1"/>
  <c r="AO18" i="27" s="1"/>
  <c r="AO19" i="27" s="1"/>
  <c r="AO20" i="27" s="1"/>
  <c r="AO21" i="27" s="1"/>
  <c r="AO22" i="27" s="1"/>
  <c r="AO23" i="27" s="1"/>
  <c r="AO24" i="27" s="1"/>
  <c r="AO25" i="27" s="1"/>
  <c r="AO26" i="27" s="1"/>
  <c r="AO27" i="27" s="1"/>
  <c r="AO28" i="27" s="1"/>
  <c r="AO29" i="27" s="1"/>
  <c r="AO30" i="27" s="1"/>
  <c r="AN2" i="27"/>
  <c r="AN3" i="27" s="1"/>
  <c r="AN4" i="27" s="1"/>
  <c r="AN5" i="27" s="1"/>
  <c r="AN6" i="27" s="1"/>
  <c r="AN7" i="27" s="1"/>
  <c r="AN8" i="27" s="1"/>
  <c r="AN9" i="27" s="1"/>
  <c r="AN10" i="27" s="1"/>
  <c r="AN11" i="27" s="1"/>
  <c r="AN12" i="27" s="1"/>
  <c r="AN13" i="27" s="1"/>
  <c r="AN14" i="27" s="1"/>
  <c r="AN15" i="27" s="1"/>
  <c r="AN16" i="27" s="1"/>
  <c r="AN17" i="27" s="1"/>
  <c r="AN18" i="27" s="1"/>
  <c r="AN19" i="27" s="1"/>
  <c r="AN20" i="27" s="1"/>
  <c r="AN21" i="27" s="1"/>
  <c r="AN22" i="27" s="1"/>
  <c r="AN23" i="27" s="1"/>
  <c r="AN24" i="27" s="1"/>
  <c r="AN25" i="27" s="1"/>
  <c r="AN26" i="27" s="1"/>
  <c r="AN27" i="27" s="1"/>
  <c r="AN28" i="27" s="1"/>
  <c r="AN29" i="27" s="1"/>
  <c r="AN30" i="27" s="1"/>
  <c r="C2" i="27"/>
  <c r="R41" i="26"/>
  <c r="R42" i="26"/>
  <c r="R43" i="26"/>
  <c r="R44" i="26"/>
  <c r="R45" i="26"/>
  <c r="R46" i="26"/>
  <c r="S49" i="26" s="1"/>
  <c r="D48" i="26" s="1"/>
  <c r="R47" i="26"/>
  <c r="R48" i="26"/>
  <c r="R49" i="26"/>
  <c r="R50" i="26"/>
  <c r="R51" i="26"/>
  <c r="R52" i="26"/>
  <c r="R53" i="26"/>
  <c r="R54" i="26"/>
  <c r="S57" i="26" s="1"/>
  <c r="D56" i="26" s="1"/>
  <c r="R55" i="26"/>
  <c r="R56" i="26"/>
  <c r="R57" i="26"/>
  <c r="R58" i="26"/>
  <c r="R59" i="26"/>
  <c r="R60" i="26"/>
  <c r="R61" i="26"/>
  <c r="R62" i="26"/>
  <c r="S65" i="26" s="1"/>
  <c r="D64" i="26" s="1"/>
  <c r="R63" i="26"/>
  <c r="R64" i="26"/>
  <c r="R65" i="26"/>
  <c r="R66" i="26"/>
  <c r="R67" i="26"/>
  <c r="R68" i="26"/>
  <c r="R69" i="26"/>
  <c r="R70" i="26"/>
  <c r="S73" i="26" s="1"/>
  <c r="D72" i="26" s="1"/>
  <c r="R71" i="26"/>
  <c r="S74" i="26" s="1"/>
  <c r="D73" i="26" s="1"/>
  <c r="R72" i="26"/>
  <c r="R73" i="26"/>
  <c r="S76" i="26" s="1"/>
  <c r="D75" i="26" s="1"/>
  <c r="V91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5" i="26"/>
  <c r="C44" i="26"/>
  <c r="C43" i="26"/>
  <c r="C42" i="26"/>
  <c r="C41" i="26"/>
  <c r="R40" i="26"/>
  <c r="S43" i="26" s="1"/>
  <c r="D42" i="26" s="1"/>
  <c r="C40" i="26"/>
  <c r="R39" i="26"/>
  <c r="C39" i="26"/>
  <c r="R38" i="26"/>
  <c r="C38" i="26"/>
  <c r="R37" i="26"/>
  <c r="C37" i="26"/>
  <c r="R36" i="26"/>
  <c r="S39" i="26" s="1"/>
  <c r="D38" i="26" s="1"/>
  <c r="C36" i="26"/>
  <c r="R35" i="26"/>
  <c r="C35" i="26"/>
  <c r="R34" i="26"/>
  <c r="C34" i="26"/>
  <c r="R33" i="26"/>
  <c r="C33" i="26"/>
  <c r="R32" i="26"/>
  <c r="S35" i="26" s="1"/>
  <c r="D34" i="26" s="1"/>
  <c r="C32" i="26"/>
  <c r="R31" i="26"/>
  <c r="C31" i="26"/>
  <c r="AZ30" i="26"/>
  <c r="R30" i="26"/>
  <c r="C30" i="26"/>
  <c r="AZ29" i="26"/>
  <c r="R29" i="26"/>
  <c r="S32" i="26" s="1"/>
  <c r="D31" i="26" s="1"/>
  <c r="C29" i="26"/>
  <c r="AZ28" i="26"/>
  <c r="R28" i="26"/>
  <c r="C28" i="26"/>
  <c r="AZ27" i="26"/>
  <c r="R27" i="26"/>
  <c r="C27" i="26"/>
  <c r="AZ26" i="26"/>
  <c r="R26" i="26"/>
  <c r="C26" i="26"/>
  <c r="AZ25" i="26"/>
  <c r="R25" i="26"/>
  <c r="C25" i="26"/>
  <c r="AZ24" i="26"/>
  <c r="R24" i="26"/>
  <c r="C24" i="26"/>
  <c r="AZ23" i="26"/>
  <c r="R23" i="26"/>
  <c r="C23" i="26"/>
  <c r="AZ22" i="26"/>
  <c r="R22" i="26"/>
  <c r="S25" i="26" s="1"/>
  <c r="D24" i="26" s="1"/>
  <c r="C22" i="26"/>
  <c r="AZ21" i="26"/>
  <c r="R21" i="26"/>
  <c r="S24" i="26" s="1"/>
  <c r="D23" i="26" s="1"/>
  <c r="C21" i="26"/>
  <c r="AZ20" i="26"/>
  <c r="R20" i="26"/>
  <c r="C20" i="26"/>
  <c r="AZ19" i="26"/>
  <c r="R19" i="26"/>
  <c r="C19" i="26"/>
  <c r="AZ18" i="26"/>
  <c r="R18" i="26"/>
  <c r="C18" i="26"/>
  <c r="AZ17" i="26"/>
  <c r="R17" i="26"/>
  <c r="C17" i="26"/>
  <c r="AZ16" i="26"/>
  <c r="R16" i="26"/>
  <c r="C16" i="26"/>
  <c r="AZ15" i="26"/>
  <c r="R15" i="26"/>
  <c r="C15" i="26"/>
  <c r="AZ14" i="26"/>
  <c r="R14" i="26"/>
  <c r="S17" i="26" s="1"/>
  <c r="D16" i="26" s="1"/>
  <c r="C14" i="26"/>
  <c r="B14" i="26"/>
  <c r="B3" i="26" s="1"/>
  <c r="AZ13" i="26"/>
  <c r="R13" i="26"/>
  <c r="C13" i="26"/>
  <c r="AZ12" i="26"/>
  <c r="R12" i="26"/>
  <c r="C12" i="26"/>
  <c r="AZ11" i="26"/>
  <c r="R11" i="26"/>
  <c r="C11" i="26"/>
  <c r="A11" i="26"/>
  <c r="AZ10" i="26"/>
  <c r="R10" i="26"/>
  <c r="C10" i="26"/>
  <c r="AZ9" i="26"/>
  <c r="R9" i="26"/>
  <c r="C9" i="26"/>
  <c r="AZ8" i="26"/>
  <c r="R8" i="26"/>
  <c r="C8" i="26"/>
  <c r="B8" i="26"/>
  <c r="AZ7" i="26"/>
  <c r="R7" i="26"/>
  <c r="S10" i="26" s="1"/>
  <c r="D9" i="26" s="1"/>
  <c r="C7" i="26"/>
  <c r="AZ6" i="26"/>
  <c r="R6" i="26"/>
  <c r="S9" i="26" s="1"/>
  <c r="D8" i="26" s="1"/>
  <c r="C6" i="26"/>
  <c r="B6" i="26"/>
  <c r="B7" i="26" s="1"/>
  <c r="AZ5" i="26"/>
  <c r="R5" i="26"/>
  <c r="C5" i="26"/>
  <c r="AZ4" i="26"/>
  <c r="R4" i="26"/>
  <c r="C4" i="26"/>
  <c r="B4" i="26"/>
  <c r="B5" i="26" s="1"/>
  <c r="AZ3" i="26"/>
  <c r="R3" i="26"/>
  <c r="I3" i="26"/>
  <c r="C3" i="26"/>
  <c r="AZ2" i="26"/>
  <c r="AY2" i="26"/>
  <c r="AY3" i="26" s="1"/>
  <c r="AY4" i="26" s="1"/>
  <c r="AY5" i="26" s="1"/>
  <c r="AY6" i="26" s="1"/>
  <c r="AY7" i="26" s="1"/>
  <c r="AY8" i="26" s="1"/>
  <c r="AY9" i="26" s="1"/>
  <c r="AY10" i="26" s="1"/>
  <c r="AY11" i="26" s="1"/>
  <c r="AY12" i="26" s="1"/>
  <c r="AY13" i="26" s="1"/>
  <c r="AY14" i="26" s="1"/>
  <c r="AY15" i="26" s="1"/>
  <c r="AY16" i="26" s="1"/>
  <c r="AY17" i="26" s="1"/>
  <c r="AY18" i="26" s="1"/>
  <c r="AY19" i="26" s="1"/>
  <c r="AY20" i="26" s="1"/>
  <c r="AY21" i="26" s="1"/>
  <c r="AY22" i="26" s="1"/>
  <c r="AY23" i="26" s="1"/>
  <c r="AY24" i="26" s="1"/>
  <c r="AY25" i="26" s="1"/>
  <c r="AY26" i="26" s="1"/>
  <c r="AY27" i="26" s="1"/>
  <c r="AY28" i="26" s="1"/>
  <c r="AY29" i="26" s="1"/>
  <c r="AY30" i="26" s="1"/>
  <c r="AY31" i="26" s="1"/>
  <c r="AY32" i="26" s="1"/>
  <c r="AY33" i="26" s="1"/>
  <c r="AY34" i="26" s="1"/>
  <c r="AY35" i="26" s="1"/>
  <c r="AY36" i="26" s="1"/>
  <c r="AY37" i="26" s="1"/>
  <c r="AY38" i="26" s="1"/>
  <c r="AY39" i="26" s="1"/>
  <c r="AY40" i="26" s="1"/>
  <c r="AY41" i="26" s="1"/>
  <c r="AY42" i="26" s="1"/>
  <c r="AY43" i="26" s="1"/>
  <c r="AY44" i="26" s="1"/>
  <c r="AY45" i="26" s="1"/>
  <c r="AY46" i="26" s="1"/>
  <c r="AY47" i="26" s="1"/>
  <c r="AY48" i="26" s="1"/>
  <c r="AY49" i="26" s="1"/>
  <c r="AY50" i="26" s="1"/>
  <c r="AY51" i="26" s="1"/>
  <c r="AY52" i="26" s="1"/>
  <c r="AY53" i="26" s="1"/>
  <c r="AY54" i="26" s="1"/>
  <c r="AY55" i="26" s="1"/>
  <c r="AY56" i="26" s="1"/>
  <c r="AY57" i="26" s="1"/>
  <c r="AY58" i="26" s="1"/>
  <c r="AY59" i="26" s="1"/>
  <c r="AY60" i="26" s="1"/>
  <c r="AY61" i="26" s="1"/>
  <c r="AY62" i="26" s="1"/>
  <c r="AY63" i="26" s="1"/>
  <c r="AY64" i="26" s="1"/>
  <c r="AY65" i="26" s="1"/>
  <c r="AY66" i="26" s="1"/>
  <c r="AY67" i="26" s="1"/>
  <c r="AY68" i="26" s="1"/>
  <c r="AY69" i="26" s="1"/>
  <c r="AY70" i="26" s="1"/>
  <c r="AY71" i="26" s="1"/>
  <c r="AY72" i="26" s="1"/>
  <c r="AY73" i="26" s="1"/>
  <c r="AY74" i="26" s="1"/>
  <c r="AY75" i="26" s="1"/>
  <c r="AY76" i="26" s="1"/>
  <c r="AY77" i="26" s="1"/>
  <c r="AY78" i="26" s="1"/>
  <c r="AY79" i="26" s="1"/>
  <c r="AY80" i="26" s="1"/>
  <c r="AY81" i="26" s="1"/>
  <c r="AY82" i="26" s="1"/>
  <c r="AY83" i="26" s="1"/>
  <c r="AY84" i="26" s="1"/>
  <c r="AY85" i="26" s="1"/>
  <c r="AY86" i="26" s="1"/>
  <c r="AY87" i="26" s="1"/>
  <c r="AY88" i="26" s="1"/>
  <c r="AY89" i="26" s="1"/>
  <c r="AY90" i="26" s="1"/>
  <c r="AX2" i="26"/>
  <c r="AX3" i="26" s="1"/>
  <c r="AX4" i="26" s="1"/>
  <c r="AX5" i="26" s="1"/>
  <c r="AX6" i="26" s="1"/>
  <c r="AX7" i="26" s="1"/>
  <c r="AX8" i="26" s="1"/>
  <c r="AX9" i="26" s="1"/>
  <c r="AX10" i="26" s="1"/>
  <c r="AX11" i="26" s="1"/>
  <c r="AX12" i="26" s="1"/>
  <c r="AX13" i="26" s="1"/>
  <c r="AX14" i="26" s="1"/>
  <c r="AX15" i="26" s="1"/>
  <c r="AX16" i="26" s="1"/>
  <c r="AX17" i="26" s="1"/>
  <c r="AX18" i="26" s="1"/>
  <c r="AX19" i="26" s="1"/>
  <c r="AX20" i="26" s="1"/>
  <c r="AX21" i="26" s="1"/>
  <c r="AX22" i="26" s="1"/>
  <c r="AX23" i="26" s="1"/>
  <c r="AX24" i="26" s="1"/>
  <c r="AX25" i="26" s="1"/>
  <c r="AX26" i="26" s="1"/>
  <c r="AX27" i="26" s="1"/>
  <c r="AX28" i="26" s="1"/>
  <c r="AX29" i="26" s="1"/>
  <c r="AX30" i="26" s="1"/>
  <c r="AX31" i="26" s="1"/>
  <c r="AX32" i="26" s="1"/>
  <c r="AX33" i="26" s="1"/>
  <c r="AX34" i="26" s="1"/>
  <c r="AX35" i="26" s="1"/>
  <c r="AX36" i="26" s="1"/>
  <c r="AX37" i="26" s="1"/>
  <c r="AX38" i="26" s="1"/>
  <c r="AX39" i="26" s="1"/>
  <c r="AX40" i="26" s="1"/>
  <c r="AX41" i="26" s="1"/>
  <c r="AX42" i="26" s="1"/>
  <c r="AX43" i="26" s="1"/>
  <c r="AX44" i="26" s="1"/>
  <c r="AX45" i="26" s="1"/>
  <c r="AX46" i="26" s="1"/>
  <c r="AX47" i="26" s="1"/>
  <c r="AX48" i="26" s="1"/>
  <c r="AX49" i="26" s="1"/>
  <c r="AX50" i="26" s="1"/>
  <c r="AX51" i="26" s="1"/>
  <c r="AX52" i="26" s="1"/>
  <c r="AX53" i="26" s="1"/>
  <c r="AX54" i="26" s="1"/>
  <c r="AX55" i="26" s="1"/>
  <c r="AX56" i="26" s="1"/>
  <c r="AX57" i="26" s="1"/>
  <c r="AX58" i="26" s="1"/>
  <c r="AX59" i="26" s="1"/>
  <c r="AX60" i="26" s="1"/>
  <c r="AX61" i="26" s="1"/>
  <c r="AX62" i="26" s="1"/>
  <c r="AX63" i="26" s="1"/>
  <c r="AX64" i="26" s="1"/>
  <c r="AX65" i="26" s="1"/>
  <c r="AX66" i="26" s="1"/>
  <c r="AX67" i="26" s="1"/>
  <c r="AX68" i="26" s="1"/>
  <c r="AX69" i="26" s="1"/>
  <c r="AX70" i="26" s="1"/>
  <c r="AX71" i="26" s="1"/>
  <c r="AX72" i="26" s="1"/>
  <c r="AX73" i="26" s="1"/>
  <c r="AX74" i="26" s="1"/>
  <c r="AX75" i="26" s="1"/>
  <c r="AX76" i="26" s="1"/>
  <c r="AX77" i="26" s="1"/>
  <c r="AX78" i="26" s="1"/>
  <c r="AX79" i="26" s="1"/>
  <c r="AX80" i="26" s="1"/>
  <c r="AX81" i="26" s="1"/>
  <c r="AX82" i="26" s="1"/>
  <c r="AX83" i="26" s="1"/>
  <c r="AX84" i="26" s="1"/>
  <c r="AX85" i="26" s="1"/>
  <c r="AX86" i="26" s="1"/>
  <c r="AX87" i="26" s="1"/>
  <c r="AX88" i="26" s="1"/>
  <c r="AX89" i="26" s="1"/>
  <c r="AX90" i="26" s="1"/>
  <c r="AV2" i="26"/>
  <c r="AV3" i="26" s="1"/>
  <c r="AV4" i="26" s="1"/>
  <c r="AV5" i="26" s="1"/>
  <c r="AV6" i="26" s="1"/>
  <c r="AV7" i="26" s="1"/>
  <c r="AV8" i="26" s="1"/>
  <c r="AV9" i="26" s="1"/>
  <c r="AV10" i="26" s="1"/>
  <c r="AV11" i="26" s="1"/>
  <c r="AV12" i="26" s="1"/>
  <c r="AV13" i="26" s="1"/>
  <c r="AV14" i="26" s="1"/>
  <c r="AV15" i="26" s="1"/>
  <c r="AV16" i="26" s="1"/>
  <c r="AV17" i="26" s="1"/>
  <c r="AV18" i="26" s="1"/>
  <c r="AV19" i="26" s="1"/>
  <c r="AV20" i="26" s="1"/>
  <c r="AV21" i="26" s="1"/>
  <c r="AV22" i="26" s="1"/>
  <c r="AV23" i="26" s="1"/>
  <c r="AV24" i="26" s="1"/>
  <c r="AV25" i="26" s="1"/>
  <c r="AV26" i="26" s="1"/>
  <c r="AV27" i="26" s="1"/>
  <c r="AV28" i="26" s="1"/>
  <c r="AV29" i="26" s="1"/>
  <c r="AV30" i="26" s="1"/>
  <c r="AV31" i="26" s="1"/>
  <c r="AV32" i="26" s="1"/>
  <c r="AV33" i="26" s="1"/>
  <c r="AV34" i="26" s="1"/>
  <c r="AV35" i="26" s="1"/>
  <c r="AV36" i="26" s="1"/>
  <c r="AV37" i="26" s="1"/>
  <c r="AV38" i="26" s="1"/>
  <c r="AV39" i="26" s="1"/>
  <c r="AV40" i="26" s="1"/>
  <c r="AV41" i="26" s="1"/>
  <c r="AV42" i="26" s="1"/>
  <c r="AV43" i="26" s="1"/>
  <c r="AV44" i="26" s="1"/>
  <c r="AV45" i="26" s="1"/>
  <c r="AV46" i="26" s="1"/>
  <c r="AV47" i="26" s="1"/>
  <c r="AV48" i="26" s="1"/>
  <c r="AV49" i="26" s="1"/>
  <c r="AV50" i="26" s="1"/>
  <c r="AV51" i="26" s="1"/>
  <c r="AV52" i="26" s="1"/>
  <c r="AV53" i="26" s="1"/>
  <c r="AV54" i="26" s="1"/>
  <c r="AV55" i="26" s="1"/>
  <c r="AV56" i="26" s="1"/>
  <c r="AV57" i="26" s="1"/>
  <c r="AV58" i="26" s="1"/>
  <c r="AV59" i="26" s="1"/>
  <c r="AV60" i="26" s="1"/>
  <c r="AV61" i="26" s="1"/>
  <c r="AV62" i="26" s="1"/>
  <c r="AV63" i="26" s="1"/>
  <c r="AV64" i="26" s="1"/>
  <c r="AV65" i="26" s="1"/>
  <c r="AV66" i="26" s="1"/>
  <c r="AV67" i="26" s="1"/>
  <c r="AV68" i="26" s="1"/>
  <c r="AV69" i="26" s="1"/>
  <c r="AV70" i="26" s="1"/>
  <c r="AV71" i="26" s="1"/>
  <c r="AV72" i="26" s="1"/>
  <c r="AV73" i="26" s="1"/>
  <c r="AV74" i="26" s="1"/>
  <c r="AV75" i="26" s="1"/>
  <c r="AV76" i="26" s="1"/>
  <c r="AV77" i="26" s="1"/>
  <c r="AV78" i="26" s="1"/>
  <c r="AV79" i="26" s="1"/>
  <c r="AV80" i="26" s="1"/>
  <c r="AV81" i="26" s="1"/>
  <c r="AV82" i="26" s="1"/>
  <c r="AV83" i="26" s="1"/>
  <c r="AV84" i="26" s="1"/>
  <c r="AV85" i="26" s="1"/>
  <c r="AV86" i="26" s="1"/>
  <c r="AV87" i="26" s="1"/>
  <c r="AV88" i="26" s="1"/>
  <c r="AV89" i="26" s="1"/>
  <c r="AV90" i="26" s="1"/>
  <c r="AW2" i="26"/>
  <c r="AW3" i="26" s="1"/>
  <c r="AW4" i="26" s="1"/>
  <c r="AW5" i="26" s="1"/>
  <c r="AW6" i="26" s="1"/>
  <c r="AW7" i="26" s="1"/>
  <c r="AW8" i="26" s="1"/>
  <c r="AW9" i="26" s="1"/>
  <c r="AW10" i="26" s="1"/>
  <c r="AW11" i="26" s="1"/>
  <c r="C2" i="26"/>
  <c r="B14" i="2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I125" i="25" s="1"/>
  <c r="L125" i="25" s="1"/>
  <c r="H4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1" i="25"/>
  <c r="K10" i="25"/>
  <c r="K9" i="25"/>
  <c r="K8" i="25"/>
  <c r="K7" i="25"/>
  <c r="K6" i="25"/>
  <c r="K5" i="25"/>
  <c r="B5" i="25"/>
  <c r="E5" i="25" s="1"/>
  <c r="G4" i="25"/>
  <c r="F4" i="25"/>
  <c r="E4" i="25"/>
  <c r="D4" i="25"/>
  <c r="C4" i="25"/>
  <c r="K43" i="4"/>
  <c r="K44" i="4"/>
  <c r="K45" i="4"/>
  <c r="K46" i="4"/>
  <c r="K42" i="4"/>
  <c r="T40" i="2"/>
  <c r="S7" i="26" l="1"/>
  <c r="D6" i="26" s="1"/>
  <c r="S14" i="26"/>
  <c r="D13" i="26" s="1"/>
  <c r="S19" i="26"/>
  <c r="D18" i="26" s="1"/>
  <c r="S27" i="26"/>
  <c r="D26" i="26" s="1"/>
  <c r="S72" i="26"/>
  <c r="D71" i="26" s="1"/>
  <c r="S64" i="26"/>
  <c r="D63" i="26" s="1"/>
  <c r="S56" i="26"/>
  <c r="D55" i="26" s="1"/>
  <c r="S48" i="26"/>
  <c r="D47" i="26" s="1"/>
  <c r="S9" i="27"/>
  <c r="D5" i="27" s="1"/>
  <c r="S24" i="27"/>
  <c r="S32" i="27"/>
  <c r="S35" i="27"/>
  <c r="S39" i="27"/>
  <c r="S43" i="27"/>
  <c r="S47" i="27"/>
  <c r="S51" i="27"/>
  <c r="S55" i="27"/>
  <c r="S59" i="27"/>
  <c r="S64" i="27"/>
  <c r="S72" i="27"/>
  <c r="AY2" i="29"/>
  <c r="AY3" i="29" s="1"/>
  <c r="AY4" i="29" s="1"/>
  <c r="AY5" i="29" s="1"/>
  <c r="S63" i="29"/>
  <c r="S71" i="29"/>
  <c r="S79" i="26"/>
  <c r="D78" i="26" s="1"/>
  <c r="S79" i="27"/>
  <c r="S12" i="26"/>
  <c r="D11" i="26" s="1"/>
  <c r="S22" i="26"/>
  <c r="D21" i="26" s="1"/>
  <c r="S30" i="26"/>
  <c r="D29" i="26" s="1"/>
  <c r="S36" i="26"/>
  <c r="D35" i="26" s="1"/>
  <c r="S40" i="26"/>
  <c r="D39" i="26" s="1"/>
  <c r="S71" i="26"/>
  <c r="D70" i="26" s="1"/>
  <c r="S63" i="26"/>
  <c r="D62" i="26" s="1"/>
  <c r="S55" i="26"/>
  <c r="D54" i="26" s="1"/>
  <c r="S47" i="26"/>
  <c r="D46" i="26" s="1"/>
  <c r="S7" i="27"/>
  <c r="D3" i="27" s="1"/>
  <c r="S14" i="27"/>
  <c r="S19" i="27"/>
  <c r="S27" i="27"/>
  <c r="S65" i="27"/>
  <c r="S73" i="27"/>
  <c r="S78" i="26"/>
  <c r="D77" i="26" s="1"/>
  <c r="S78" i="27"/>
  <c r="S80" i="26"/>
  <c r="D79" i="26" s="1"/>
  <c r="D42" i="17"/>
  <c r="D34" i="17"/>
  <c r="D26" i="17"/>
  <c r="D18" i="17"/>
  <c r="D10" i="17"/>
  <c r="S62" i="26"/>
  <c r="D61" i="26" s="1"/>
  <c r="S46" i="26"/>
  <c r="D45" i="26" s="1"/>
  <c r="S12" i="27"/>
  <c r="S60" i="27"/>
  <c r="S66" i="27"/>
  <c r="S74" i="27"/>
  <c r="S77" i="26"/>
  <c r="D76" i="26" s="1"/>
  <c r="S77" i="27"/>
  <c r="S33" i="26"/>
  <c r="D32" i="26" s="1"/>
  <c r="S70" i="26"/>
  <c r="D69" i="26" s="1"/>
  <c r="T3" i="26"/>
  <c r="Q3" i="26"/>
  <c r="S8" i="26"/>
  <c r="D7" i="26" s="1"/>
  <c r="S15" i="26"/>
  <c r="D14" i="26" s="1"/>
  <c r="S20" i="26"/>
  <c r="D19" i="26" s="1"/>
  <c r="S28" i="26"/>
  <c r="D27" i="26" s="1"/>
  <c r="S37" i="26"/>
  <c r="D36" i="26" s="1"/>
  <c r="S41" i="26"/>
  <c r="D40" i="26" s="1"/>
  <c r="S69" i="26"/>
  <c r="D68" i="26" s="1"/>
  <c r="S61" i="26"/>
  <c r="D60" i="26" s="1"/>
  <c r="S53" i="26"/>
  <c r="D52" i="26" s="1"/>
  <c r="S45" i="26"/>
  <c r="D44" i="26" s="1"/>
  <c r="S10" i="27"/>
  <c r="S17" i="27"/>
  <c r="S25" i="27"/>
  <c r="S33" i="27"/>
  <c r="S67" i="27"/>
  <c r="S75" i="27"/>
  <c r="S72" i="28"/>
  <c r="D71" i="28" s="1"/>
  <c r="S22" i="29"/>
  <c r="S30" i="29"/>
  <c r="S36" i="29"/>
  <c r="S40" i="29"/>
  <c r="S44" i="29"/>
  <c r="S48" i="29"/>
  <c r="S52" i="29"/>
  <c r="S56" i="29"/>
  <c r="S74" i="29"/>
  <c r="S76" i="27"/>
  <c r="S6" i="26"/>
  <c r="S13" i="26"/>
  <c r="D12" i="26" s="1"/>
  <c r="S23" i="26"/>
  <c r="D22" i="26" s="1"/>
  <c r="S31" i="26"/>
  <c r="D30" i="26" s="1"/>
  <c r="S68" i="26"/>
  <c r="D67" i="26" s="1"/>
  <c r="S60" i="26"/>
  <c r="D59" i="26" s="1"/>
  <c r="S52" i="26"/>
  <c r="D51" i="26" s="1"/>
  <c r="S44" i="26"/>
  <c r="D43" i="26" s="1"/>
  <c r="S8" i="27"/>
  <c r="D4" i="27" s="1"/>
  <c r="S15" i="27"/>
  <c r="S20" i="27"/>
  <c r="S28" i="27"/>
  <c r="S37" i="27"/>
  <c r="S41" i="27"/>
  <c r="S45" i="27"/>
  <c r="S49" i="27"/>
  <c r="S53" i="27"/>
  <c r="S57" i="27"/>
  <c r="S61" i="27"/>
  <c r="S68" i="27"/>
  <c r="S54" i="26"/>
  <c r="D53" i="26" s="1"/>
  <c r="AW12" i="26"/>
  <c r="AW13" i="26" s="1"/>
  <c r="AW14" i="26" s="1"/>
  <c r="AW15" i="26" s="1"/>
  <c r="AW16" i="26" s="1"/>
  <c r="AW17" i="26" s="1"/>
  <c r="AW18" i="26" s="1"/>
  <c r="AW19" i="26" s="1"/>
  <c r="AW20" i="26" s="1"/>
  <c r="AW21" i="26" s="1"/>
  <c r="AW22" i="26" s="1"/>
  <c r="AW23" i="26" s="1"/>
  <c r="AW24" i="26" s="1"/>
  <c r="AW25" i="26" s="1"/>
  <c r="AW26" i="26" s="1"/>
  <c r="AW27" i="26" s="1"/>
  <c r="AW28" i="26" s="1"/>
  <c r="AW29" i="26" s="1"/>
  <c r="AW30" i="26" s="1"/>
  <c r="AW31" i="26" s="1"/>
  <c r="AW32" i="26" s="1"/>
  <c r="AW33" i="26" s="1"/>
  <c r="AW34" i="26" s="1"/>
  <c r="AW35" i="26" s="1"/>
  <c r="AW36" i="26" s="1"/>
  <c r="AW37" i="26" s="1"/>
  <c r="AW38" i="26" s="1"/>
  <c r="AW39" i="26" s="1"/>
  <c r="AW40" i="26" s="1"/>
  <c r="AW41" i="26" s="1"/>
  <c r="AW42" i="26" s="1"/>
  <c r="AW43" i="26" s="1"/>
  <c r="AW44" i="26" s="1"/>
  <c r="AW45" i="26" s="1"/>
  <c r="AW46" i="26" s="1"/>
  <c r="AW47" i="26" s="1"/>
  <c r="AW48" i="26" s="1"/>
  <c r="AW49" i="26" s="1"/>
  <c r="AW50" i="26" s="1"/>
  <c r="AW51" i="26" s="1"/>
  <c r="AW52" i="26" s="1"/>
  <c r="AW53" i="26" s="1"/>
  <c r="AW54" i="26" s="1"/>
  <c r="AW55" i="26" s="1"/>
  <c r="AW56" i="26" s="1"/>
  <c r="AW57" i="26" s="1"/>
  <c r="AW58" i="26" s="1"/>
  <c r="AW59" i="26" s="1"/>
  <c r="AW60" i="26" s="1"/>
  <c r="AW61" i="26" s="1"/>
  <c r="AW62" i="26" s="1"/>
  <c r="AW63" i="26" s="1"/>
  <c r="AW64" i="26" s="1"/>
  <c r="AW65" i="26" s="1"/>
  <c r="AW66" i="26" s="1"/>
  <c r="AW67" i="26" s="1"/>
  <c r="AW68" i="26" s="1"/>
  <c r="AW69" i="26" s="1"/>
  <c r="AW70" i="26" s="1"/>
  <c r="AW71" i="26" s="1"/>
  <c r="AW72" i="26" s="1"/>
  <c r="AW73" i="26" s="1"/>
  <c r="AW74" i="26" s="1"/>
  <c r="AW75" i="26" s="1"/>
  <c r="AW76" i="26" s="1"/>
  <c r="AW77" i="26" s="1"/>
  <c r="AW78" i="26" s="1"/>
  <c r="AW79" i="26" s="1"/>
  <c r="AW80" i="26" s="1"/>
  <c r="AW81" i="26" s="1"/>
  <c r="AW82" i="26" s="1"/>
  <c r="AW83" i="26" s="1"/>
  <c r="AW84" i="26" s="1"/>
  <c r="AW85" i="26" s="1"/>
  <c r="AW86" i="26" s="1"/>
  <c r="AW87" i="26" s="1"/>
  <c r="AW88" i="26" s="1"/>
  <c r="AW89" i="26" s="1"/>
  <c r="AW90" i="26" s="1"/>
  <c r="S18" i="26"/>
  <c r="D17" i="26" s="1"/>
  <c r="S26" i="26"/>
  <c r="D25" i="26" s="1"/>
  <c r="S34" i="26"/>
  <c r="D33" i="26" s="1"/>
  <c r="S38" i="26"/>
  <c r="D37" i="26" s="1"/>
  <c r="S42" i="26"/>
  <c r="D41" i="26" s="1"/>
  <c r="S75" i="26"/>
  <c r="D74" i="26" s="1"/>
  <c r="S67" i="26"/>
  <c r="D66" i="26" s="1"/>
  <c r="S59" i="26"/>
  <c r="D58" i="26" s="1"/>
  <c r="S51" i="26"/>
  <c r="D50" i="26" s="1"/>
  <c r="S6" i="27"/>
  <c r="S13" i="27"/>
  <c r="S23" i="27"/>
  <c r="S31" i="27"/>
  <c r="S69" i="27"/>
  <c r="S81" i="26"/>
  <c r="D80" i="26" s="1"/>
  <c r="S11" i="26"/>
  <c r="D10" i="26" s="1"/>
  <c r="S16" i="26"/>
  <c r="D15" i="26" s="1"/>
  <c r="S21" i="26"/>
  <c r="D20" i="26" s="1"/>
  <c r="S29" i="26"/>
  <c r="D28" i="26" s="1"/>
  <c r="S66" i="26"/>
  <c r="D65" i="26" s="1"/>
  <c r="S58" i="26"/>
  <c r="D57" i="26" s="1"/>
  <c r="S50" i="26"/>
  <c r="D49" i="26" s="1"/>
  <c r="S18" i="27"/>
  <c r="S26" i="27"/>
  <c r="S34" i="27"/>
  <c r="S38" i="27"/>
  <c r="S42" i="27"/>
  <c r="S46" i="27"/>
  <c r="S50" i="27"/>
  <c r="S54" i="27"/>
  <c r="S58" i="27"/>
  <c r="S62" i="27"/>
  <c r="S70" i="27"/>
  <c r="S84" i="29"/>
  <c r="S81" i="27"/>
  <c r="U43" i="2"/>
  <c r="G40" i="33"/>
  <c r="U51" i="2"/>
  <c r="G48" i="33"/>
  <c r="S13" i="28"/>
  <c r="D12" i="28" s="1"/>
  <c r="S85" i="28"/>
  <c r="D84" i="28" s="1"/>
  <c r="S11" i="28"/>
  <c r="D10" i="28" s="1"/>
  <c r="S16" i="28"/>
  <c r="D15" i="28" s="1"/>
  <c r="S9" i="28"/>
  <c r="D8" i="28" s="1"/>
  <c r="S24" i="28"/>
  <c r="D23" i="28" s="1"/>
  <c r="S32" i="28"/>
  <c r="D31" i="28" s="1"/>
  <c r="S35" i="28"/>
  <c r="D34" i="28" s="1"/>
  <c r="S39" i="28"/>
  <c r="D38" i="28" s="1"/>
  <c r="S47" i="28"/>
  <c r="D46" i="28" s="1"/>
  <c r="S51" i="28"/>
  <c r="D50" i="28" s="1"/>
  <c r="S55" i="28"/>
  <c r="D54" i="28" s="1"/>
  <c r="S59" i="28"/>
  <c r="D58" i="28" s="1"/>
  <c r="S64" i="28"/>
  <c r="D63" i="28" s="1"/>
  <c r="S87" i="28"/>
  <c r="D86" i="28" s="1"/>
  <c r="S18" i="29"/>
  <c r="S26" i="29"/>
  <c r="S34" i="29"/>
  <c r="S38" i="29"/>
  <c r="S42" i="29"/>
  <c r="S46" i="29"/>
  <c r="S50" i="29"/>
  <c r="S54" i="29"/>
  <c r="S58" i="29"/>
  <c r="S62" i="29"/>
  <c r="S70" i="29"/>
  <c r="S89" i="29"/>
  <c r="S65" i="29"/>
  <c r="S73" i="29"/>
  <c r="S12" i="29"/>
  <c r="S60" i="29"/>
  <c r="S66" i="29"/>
  <c r="S67" i="29"/>
  <c r="S75" i="29"/>
  <c r="S8" i="29"/>
  <c r="D4" i="29" s="1"/>
  <c r="S15" i="29"/>
  <c r="S20" i="29"/>
  <c r="S28" i="29"/>
  <c r="S69" i="29"/>
  <c r="S76" i="29"/>
  <c r="S6" i="29"/>
  <c r="S13" i="29"/>
  <c r="S23" i="29"/>
  <c r="S31" i="29"/>
  <c r="S83" i="29"/>
  <c r="S11" i="29"/>
  <c r="S16" i="29"/>
  <c r="S21" i="29"/>
  <c r="S29" i="29"/>
  <c r="S82" i="29"/>
  <c r="S91" i="29"/>
  <c r="S9" i="29"/>
  <c r="D5" i="29" s="1"/>
  <c r="S24" i="29"/>
  <c r="S32" i="29"/>
  <c r="S35" i="29"/>
  <c r="S39" i="29"/>
  <c r="S43" i="29"/>
  <c r="S47" i="29"/>
  <c r="S51" i="29"/>
  <c r="S55" i="29"/>
  <c r="S59" i="29"/>
  <c r="S64" i="29"/>
  <c r="S72" i="29"/>
  <c r="S81" i="29"/>
  <c r="S90" i="29"/>
  <c r="S7" i="29"/>
  <c r="D3" i="29" s="1"/>
  <c r="S14" i="29"/>
  <c r="S19" i="29"/>
  <c r="S27" i="29"/>
  <c r="S80" i="29"/>
  <c r="S85" i="29"/>
  <c r="S79" i="29"/>
  <c r="S88" i="29"/>
  <c r="S10" i="29"/>
  <c r="S17" i="29"/>
  <c r="S25" i="29"/>
  <c r="S33" i="29"/>
  <c r="S78" i="29"/>
  <c r="S87" i="29"/>
  <c r="S37" i="29"/>
  <c r="S41" i="29"/>
  <c r="S45" i="29"/>
  <c r="S49" i="29"/>
  <c r="S53" i="29"/>
  <c r="S57" i="29"/>
  <c r="S61" i="29"/>
  <c r="S68" i="29"/>
  <c r="S77" i="29"/>
  <c r="S86" i="29"/>
  <c r="U50" i="2"/>
  <c r="S7" i="28"/>
  <c r="D6" i="28" s="1"/>
  <c r="S14" i="28"/>
  <c r="D13" i="28" s="1"/>
  <c r="S19" i="28"/>
  <c r="D18" i="28" s="1"/>
  <c r="S27" i="28"/>
  <c r="D26" i="28" s="1"/>
  <c r="S65" i="28"/>
  <c r="D64" i="28" s="1"/>
  <c r="S73" i="28"/>
  <c r="D72" i="28" s="1"/>
  <c r="S83" i="28"/>
  <c r="D82" i="28" s="1"/>
  <c r="S12" i="28"/>
  <c r="D11" i="28" s="1"/>
  <c r="S22" i="28"/>
  <c r="D21" i="28" s="1"/>
  <c r="S30" i="28"/>
  <c r="D29" i="28" s="1"/>
  <c r="S36" i="28"/>
  <c r="D35" i="28" s="1"/>
  <c r="S40" i="28"/>
  <c r="D39" i="28" s="1"/>
  <c r="S44" i="28"/>
  <c r="D43" i="28" s="1"/>
  <c r="S48" i="28"/>
  <c r="D47" i="28" s="1"/>
  <c r="S52" i="28"/>
  <c r="D51" i="28" s="1"/>
  <c r="S56" i="28"/>
  <c r="D55" i="28" s="1"/>
  <c r="S60" i="28"/>
  <c r="D59" i="28" s="1"/>
  <c r="S66" i="28"/>
  <c r="D65" i="28" s="1"/>
  <c r="S74" i="28"/>
  <c r="D73" i="28" s="1"/>
  <c r="S80" i="28"/>
  <c r="S43" i="28"/>
  <c r="D42" i="28" s="1"/>
  <c r="S10" i="28"/>
  <c r="D9" i="28" s="1"/>
  <c r="S17" i="28"/>
  <c r="D16" i="28" s="1"/>
  <c r="S25" i="28"/>
  <c r="D24" i="28" s="1"/>
  <c r="S33" i="28"/>
  <c r="D32" i="28" s="1"/>
  <c r="S67" i="28"/>
  <c r="D66" i="28" s="1"/>
  <c r="S75" i="28"/>
  <c r="D74" i="28" s="1"/>
  <c r="S81" i="28"/>
  <c r="D80" i="28" s="1"/>
  <c r="S8" i="28"/>
  <c r="D7" i="28" s="1"/>
  <c r="S15" i="28"/>
  <c r="D14" i="28" s="1"/>
  <c r="S20" i="28"/>
  <c r="D19" i="28" s="1"/>
  <c r="S28" i="28"/>
  <c r="D27" i="28" s="1"/>
  <c r="S37" i="28"/>
  <c r="D36" i="28" s="1"/>
  <c r="S41" i="28"/>
  <c r="D40" i="28" s="1"/>
  <c r="S45" i="28"/>
  <c r="D44" i="28" s="1"/>
  <c r="S49" i="28"/>
  <c r="D48" i="28" s="1"/>
  <c r="S53" i="28"/>
  <c r="D52" i="28" s="1"/>
  <c r="S57" i="28"/>
  <c r="D56" i="28" s="1"/>
  <c r="S61" i="28"/>
  <c r="D60" i="28" s="1"/>
  <c r="S68" i="28"/>
  <c r="D67" i="28" s="1"/>
  <c r="S6" i="28"/>
  <c r="D5" i="28" s="1"/>
  <c r="S23" i="28"/>
  <c r="D22" i="28" s="1"/>
  <c r="S31" i="28"/>
  <c r="D30" i="28" s="1"/>
  <c r="S69" i="28"/>
  <c r="D68" i="28" s="1"/>
  <c r="S79" i="28"/>
  <c r="D78" i="28" s="1"/>
  <c r="S18" i="28"/>
  <c r="D17" i="28" s="1"/>
  <c r="S26" i="28"/>
  <c r="D25" i="28" s="1"/>
  <c r="S34" i="28"/>
  <c r="D33" i="28" s="1"/>
  <c r="S38" i="28"/>
  <c r="D37" i="28" s="1"/>
  <c r="S42" i="28"/>
  <c r="D41" i="28" s="1"/>
  <c r="S46" i="28"/>
  <c r="D45" i="28" s="1"/>
  <c r="S50" i="28"/>
  <c r="D49" i="28" s="1"/>
  <c r="S54" i="28"/>
  <c r="D53" i="28" s="1"/>
  <c r="S58" i="28"/>
  <c r="D57" i="28" s="1"/>
  <c r="S62" i="28"/>
  <c r="D61" i="28" s="1"/>
  <c r="S70" i="28"/>
  <c r="D69" i="28" s="1"/>
  <c r="S78" i="28"/>
  <c r="D77" i="28" s="1"/>
  <c r="S86" i="28"/>
  <c r="S21" i="28"/>
  <c r="D20" i="28" s="1"/>
  <c r="S29" i="28"/>
  <c r="D28" i="28" s="1"/>
  <c r="S63" i="28"/>
  <c r="D62" i="28" s="1"/>
  <c r="S71" i="28"/>
  <c r="D70" i="28" s="1"/>
  <c r="S76" i="28"/>
  <c r="D75" i="28" s="1"/>
  <c r="B24" i="30"/>
  <c r="B18" i="30" s="1"/>
  <c r="B25" i="30"/>
  <c r="Z2" i="2"/>
  <c r="B3" i="2"/>
  <c r="S13" i="31"/>
  <c r="P13" i="31"/>
  <c r="M14" i="31"/>
  <c r="H15" i="31"/>
  <c r="D49" i="17"/>
  <c r="D48" i="17"/>
  <c r="D40" i="17"/>
  <c r="D32" i="17"/>
  <c r="D24" i="17"/>
  <c r="D16" i="17"/>
  <c r="D8" i="17"/>
  <c r="D9" i="17"/>
  <c r="D47" i="17"/>
  <c r="D39" i="17"/>
  <c r="D31" i="17"/>
  <c r="D23" i="17"/>
  <c r="D15" i="17"/>
  <c r="D7" i="17"/>
  <c r="D25" i="17"/>
  <c r="D46" i="17"/>
  <c r="D38" i="17"/>
  <c r="D30" i="17"/>
  <c r="D22" i="17"/>
  <c r="D14" i="17"/>
  <c r="D17" i="17"/>
  <c r="D45" i="17"/>
  <c r="D37" i="17"/>
  <c r="D29" i="17"/>
  <c r="D21" i="17"/>
  <c r="D13" i="17"/>
  <c r="D33" i="17"/>
  <c r="D44" i="17"/>
  <c r="D36" i="17"/>
  <c r="D28" i="17"/>
  <c r="D20" i="17"/>
  <c r="D12" i="17"/>
  <c r="D41" i="17"/>
  <c r="D43" i="17"/>
  <c r="D35" i="17"/>
  <c r="D27" i="17"/>
  <c r="D19" i="17"/>
  <c r="D11" i="17"/>
  <c r="D85" i="28"/>
  <c r="M8" i="30"/>
  <c r="H9" i="30"/>
  <c r="P7" i="30"/>
  <c r="S7" i="30"/>
  <c r="I5" i="25"/>
  <c r="L5" i="25" s="1"/>
  <c r="I4" i="28"/>
  <c r="Q4" i="28" s="1"/>
  <c r="Q3" i="28"/>
  <c r="S77" i="28"/>
  <c r="D76" i="28" s="1"/>
  <c r="S84" i="28"/>
  <c r="D83" i="28" s="1"/>
  <c r="U49" i="2"/>
  <c r="S82" i="28"/>
  <c r="D81" i="28" s="1"/>
  <c r="U44" i="2"/>
  <c r="X3" i="29"/>
  <c r="X2" i="29"/>
  <c r="U48" i="2"/>
  <c r="U45" i="2"/>
  <c r="U46" i="2"/>
  <c r="U47" i="2"/>
  <c r="V123" i="27"/>
  <c r="V115" i="27"/>
  <c r="V107" i="27"/>
  <c r="V125" i="27"/>
  <c r="V109" i="27"/>
  <c r="V104" i="27"/>
  <c r="V119" i="27"/>
  <c r="V111" i="27"/>
  <c r="V102" i="27"/>
  <c r="V122" i="27"/>
  <c r="V106" i="27"/>
  <c r="V116" i="27"/>
  <c r="V108" i="27"/>
  <c r="V121" i="27"/>
  <c r="V114" i="27"/>
  <c r="V117" i="27"/>
  <c r="V124" i="27"/>
  <c r="V103" i="27"/>
  <c r="V120" i="27"/>
  <c r="V118" i="27"/>
  <c r="V112" i="27"/>
  <c r="V105" i="27"/>
  <c r="V60" i="28"/>
  <c r="V113" i="27"/>
  <c r="V110" i="27"/>
  <c r="V95" i="27"/>
  <c r="I4" i="27"/>
  <c r="X102" i="2"/>
  <c r="X94" i="2"/>
  <c r="X105" i="2"/>
  <c r="X97" i="2"/>
  <c r="X95" i="2"/>
  <c r="X185" i="2"/>
  <c r="X177" i="2"/>
  <c r="X217" i="2"/>
  <c r="X209" i="2"/>
  <c r="X129" i="2"/>
  <c r="X236" i="2"/>
  <c r="X187" i="2"/>
  <c r="X251" i="2"/>
  <c r="X113" i="2"/>
  <c r="X171" i="2"/>
  <c r="X159" i="2"/>
  <c r="X155" i="2"/>
  <c r="X198" i="2"/>
  <c r="X182" i="2"/>
  <c r="X249" i="2"/>
  <c r="X241" i="2"/>
  <c r="X166" i="2"/>
  <c r="X150" i="2"/>
  <c r="X232" i="2"/>
  <c r="X228" i="2"/>
  <c r="X139" i="2"/>
  <c r="X223" i="2"/>
  <c r="X204" i="2"/>
  <c r="X200" i="2"/>
  <c r="X196" i="2"/>
  <c r="X134" i="2"/>
  <c r="X127" i="2"/>
  <c r="X123" i="2"/>
  <c r="X219" i="2"/>
  <c r="X145" i="2"/>
  <c r="X108" i="2"/>
  <c r="X104" i="2"/>
  <c r="X100" i="2"/>
  <c r="X230" i="2"/>
  <c r="X172" i="2"/>
  <c r="X168" i="2"/>
  <c r="X164" i="2"/>
  <c r="X156" i="2"/>
  <c r="X152" i="2"/>
  <c r="X148" i="2"/>
  <c r="X137" i="2"/>
  <c r="X126" i="2"/>
  <c r="X118" i="2"/>
  <c r="X111" i="2"/>
  <c r="X239" i="2"/>
  <c r="X175" i="2"/>
  <c r="X153" i="2"/>
  <c r="X142" i="2"/>
  <c r="X124" i="2"/>
  <c r="X120" i="2"/>
  <c r="X116" i="2"/>
  <c r="X246" i="2"/>
  <c r="X235" i="2"/>
  <c r="X220" i="2"/>
  <c r="X216" i="2"/>
  <c r="X212" i="2"/>
  <c r="X201" i="2"/>
  <c r="X193" i="2"/>
  <c r="X207" i="2"/>
  <c r="X248" i="2"/>
  <c r="X244" i="2"/>
  <c r="X233" i="2"/>
  <c r="X225" i="2"/>
  <c r="X214" i="2"/>
  <c r="X203" i="2"/>
  <c r="X188" i="2"/>
  <c r="X184" i="2"/>
  <c r="X180" i="2"/>
  <c r="X169" i="2"/>
  <c r="X140" i="2"/>
  <c r="X136" i="2"/>
  <c r="X132" i="2"/>
  <c r="X107" i="2"/>
  <c r="X92" i="2"/>
  <c r="X206" i="2"/>
  <c r="X191" i="2"/>
  <c r="X161" i="2"/>
  <c r="X143" i="2"/>
  <c r="X121" i="2"/>
  <c r="X110" i="2"/>
  <c r="X250" i="2"/>
  <c r="X247" i="2"/>
  <c r="X234" i="2"/>
  <c r="X231" i="2"/>
  <c r="X218" i="2"/>
  <c r="X215" i="2"/>
  <c r="X202" i="2"/>
  <c r="X199" i="2"/>
  <c r="X186" i="2"/>
  <c r="X183" i="2"/>
  <c r="X170" i="2"/>
  <c r="X167" i="2"/>
  <c r="X154" i="2"/>
  <c r="X151" i="2"/>
  <c r="X138" i="2"/>
  <c r="X135" i="2"/>
  <c r="X122" i="2"/>
  <c r="X119" i="2"/>
  <c r="X106" i="2"/>
  <c r="X103" i="2"/>
  <c r="X240" i="2"/>
  <c r="X237" i="2"/>
  <c r="X224" i="2"/>
  <c r="X221" i="2"/>
  <c r="X208" i="2"/>
  <c r="X205" i="2"/>
  <c r="X192" i="2"/>
  <c r="X189" i="2"/>
  <c r="X176" i="2"/>
  <c r="X173" i="2"/>
  <c r="X160" i="2"/>
  <c r="X157" i="2"/>
  <c r="X144" i="2"/>
  <c r="X141" i="2"/>
  <c r="X128" i="2"/>
  <c r="X125" i="2"/>
  <c r="X112" i="2"/>
  <c r="X109" i="2"/>
  <c r="X96" i="2"/>
  <c r="X93" i="2"/>
  <c r="X243" i="2"/>
  <c r="X227" i="2"/>
  <c r="X211" i="2"/>
  <c r="X195" i="2"/>
  <c r="X179" i="2"/>
  <c r="X163" i="2"/>
  <c r="X147" i="2"/>
  <c r="X131" i="2"/>
  <c r="X115" i="2"/>
  <c r="X99" i="2"/>
  <c r="X242" i="2"/>
  <c r="X226" i="2"/>
  <c r="X210" i="2"/>
  <c r="X194" i="2"/>
  <c r="X178" i="2"/>
  <c r="X162" i="2"/>
  <c r="X146" i="2"/>
  <c r="X130" i="2"/>
  <c r="X114" i="2"/>
  <c r="X98" i="2"/>
  <c r="X245" i="2"/>
  <c r="X229" i="2"/>
  <c r="X213" i="2"/>
  <c r="X197" i="2"/>
  <c r="X181" i="2"/>
  <c r="X165" i="2"/>
  <c r="X149" i="2"/>
  <c r="X133" i="2"/>
  <c r="X117" i="2"/>
  <c r="X101" i="2"/>
  <c r="X238" i="2"/>
  <c r="X222" i="2"/>
  <c r="X190" i="2"/>
  <c r="X174" i="2"/>
  <c r="X158" i="2"/>
  <c r="X91" i="2"/>
  <c r="I4" i="29"/>
  <c r="AY6" i="29"/>
  <c r="AY7" i="29" s="1"/>
  <c r="AY8" i="29" s="1"/>
  <c r="AY9" i="29" s="1"/>
  <c r="AY10" i="29" s="1"/>
  <c r="AY11" i="29" s="1"/>
  <c r="AY12" i="29" s="1"/>
  <c r="AY13" i="29" s="1"/>
  <c r="AY14" i="29" s="1"/>
  <c r="AY15" i="29" s="1"/>
  <c r="AY16" i="29" s="1"/>
  <c r="AY17" i="29" s="1"/>
  <c r="AY18" i="29" s="1"/>
  <c r="AY19" i="29" s="1"/>
  <c r="AY20" i="29" s="1"/>
  <c r="AY21" i="29" s="1"/>
  <c r="AY22" i="29" s="1"/>
  <c r="AY23" i="29" s="1"/>
  <c r="AY24" i="29" s="1"/>
  <c r="AY25" i="29" s="1"/>
  <c r="AY26" i="29" s="1"/>
  <c r="AY27" i="29" s="1"/>
  <c r="AY28" i="29" s="1"/>
  <c r="AY29" i="29" s="1"/>
  <c r="AY30" i="29" s="1"/>
  <c r="V101" i="27"/>
  <c r="V96" i="27"/>
  <c r="V59" i="29"/>
  <c r="V10" i="29"/>
  <c r="V56" i="29"/>
  <c r="V51" i="29"/>
  <c r="V27" i="29"/>
  <c r="V31" i="29"/>
  <c r="V55" i="29"/>
  <c r="V53" i="29"/>
  <c r="V58" i="29"/>
  <c r="V49" i="29"/>
  <c r="V54" i="29"/>
  <c r="V77" i="29"/>
  <c r="V85" i="29"/>
  <c r="V39" i="29"/>
  <c r="V47" i="29"/>
  <c r="V57" i="29"/>
  <c r="V60" i="29"/>
  <c r="V97" i="27"/>
  <c r="V100" i="27"/>
  <c r="V92" i="27"/>
  <c r="V94" i="27"/>
  <c r="V98" i="27"/>
  <c r="V91" i="27"/>
  <c r="V99" i="27"/>
  <c r="V93" i="27"/>
  <c r="V5" i="29"/>
  <c r="V19" i="29"/>
  <c r="V22" i="29"/>
  <c r="V26" i="29"/>
  <c r="V86" i="29"/>
  <c r="V7" i="29"/>
  <c r="V11" i="29"/>
  <c r="V36" i="29"/>
  <c r="V44" i="29"/>
  <c r="V52" i="29"/>
  <c r="V3" i="29"/>
  <c r="V50" i="29"/>
  <c r="V73" i="29"/>
  <c r="V81" i="29"/>
  <c r="V89" i="29"/>
  <c r="V100" i="29"/>
  <c r="V95" i="29"/>
  <c r="V18" i="29"/>
  <c r="V34" i="29"/>
  <c r="V42" i="29"/>
  <c r="V65" i="29"/>
  <c r="V68" i="29"/>
  <c r="V72" i="29"/>
  <c r="V80" i="29"/>
  <c r="V88" i="29"/>
  <c r="V96" i="29"/>
  <c r="V37" i="29"/>
  <c r="V45" i="29"/>
  <c r="V87" i="29"/>
  <c r="V32" i="29"/>
  <c r="V40" i="29"/>
  <c r="V79" i="29"/>
  <c r="V15" i="29"/>
  <c r="V30" i="29"/>
  <c r="V35" i="29"/>
  <c r="V43" i="29"/>
  <c r="V75" i="29"/>
  <c r="V83" i="29"/>
  <c r="V91" i="29"/>
  <c r="V99" i="29"/>
  <c r="V6" i="29"/>
  <c r="V38" i="29"/>
  <c r="V46" i="29"/>
  <c r="V62" i="29"/>
  <c r="V66" i="29"/>
  <c r="V70" i="29"/>
  <c r="V76" i="29"/>
  <c r="V84" i="29"/>
  <c r="V92" i="29"/>
  <c r="V23" i="29"/>
  <c r="V33" i="29"/>
  <c r="V41" i="29"/>
  <c r="V101" i="29"/>
  <c r="T3" i="29"/>
  <c r="V16" i="29"/>
  <c r="V78" i="29"/>
  <c r="V9" i="29"/>
  <c r="V28" i="29"/>
  <c r="V29" i="29"/>
  <c r="V17" i="29"/>
  <c r="V48" i="29"/>
  <c r="V74" i="29"/>
  <c r="V90" i="29"/>
  <c r="V13" i="29"/>
  <c r="V67" i="29"/>
  <c r="V4" i="29"/>
  <c r="V8" i="29"/>
  <c r="V12" i="29"/>
  <c r="V93" i="29"/>
  <c r="V94" i="29"/>
  <c r="V20" i="29"/>
  <c r="V21" i="29"/>
  <c r="V24" i="29"/>
  <c r="V97" i="29"/>
  <c r="V98" i="29"/>
  <c r="V14" i="29"/>
  <c r="V25" i="29"/>
  <c r="V82" i="29"/>
  <c r="V64" i="29"/>
  <c r="V63" i="29"/>
  <c r="V71" i="29"/>
  <c r="V61" i="29"/>
  <c r="V69" i="29"/>
  <c r="V109" i="28"/>
  <c r="V103" i="28"/>
  <c r="V127" i="28"/>
  <c r="V116" i="28"/>
  <c r="V115" i="28"/>
  <c r="V119" i="28"/>
  <c r="V108" i="28"/>
  <c r="V111" i="28"/>
  <c r="V124" i="28"/>
  <c r="V117" i="28"/>
  <c r="V110" i="28"/>
  <c r="V125" i="28"/>
  <c r="V107" i="28"/>
  <c r="V126" i="28"/>
  <c r="V120" i="28"/>
  <c r="V112" i="28"/>
  <c r="V102" i="28"/>
  <c r="V123" i="28"/>
  <c r="V118" i="28"/>
  <c r="V104" i="28"/>
  <c r="V122" i="28"/>
  <c r="V114" i="28"/>
  <c r="V106" i="28"/>
  <c r="V121" i="28"/>
  <c r="V113" i="28"/>
  <c r="V105" i="28"/>
  <c r="V39" i="28"/>
  <c r="V47" i="28"/>
  <c r="V8" i="28"/>
  <c r="V101" i="28"/>
  <c r="V83" i="28"/>
  <c r="V91" i="28"/>
  <c r="W2" i="28"/>
  <c r="V57" i="28"/>
  <c r="V5" i="28"/>
  <c r="V17" i="28"/>
  <c r="V18" i="28"/>
  <c r="V25" i="28"/>
  <c r="V26" i="28"/>
  <c r="V52" i="28"/>
  <c r="V87" i="28"/>
  <c r="V95" i="28"/>
  <c r="V72" i="28"/>
  <c r="V51" i="28"/>
  <c r="V74" i="28"/>
  <c r="V76" i="28"/>
  <c r="V56" i="28"/>
  <c r="V55" i="28"/>
  <c r="V59" i="28"/>
  <c r="V71" i="28"/>
  <c r="V13" i="28"/>
  <c r="V44" i="28"/>
  <c r="V22" i="28"/>
  <c r="V27" i="28"/>
  <c r="V31" i="28"/>
  <c r="V58" i="28"/>
  <c r="V80" i="28"/>
  <c r="V54" i="28"/>
  <c r="V82" i="28"/>
  <c r="V98" i="28"/>
  <c r="V42" i="28"/>
  <c r="V11" i="28"/>
  <c r="V53" i="28"/>
  <c r="V79" i="28"/>
  <c r="V30" i="28"/>
  <c r="V6" i="28"/>
  <c r="V73" i="28"/>
  <c r="V97" i="28"/>
  <c r="V7" i="28"/>
  <c r="V29" i="28"/>
  <c r="V93" i="28"/>
  <c r="V86" i="28"/>
  <c r="V92" i="28"/>
  <c r="V99" i="28"/>
  <c r="V4" i="28"/>
  <c r="V37" i="28"/>
  <c r="V45" i="28"/>
  <c r="V62" i="28"/>
  <c r="V66" i="28"/>
  <c r="V70" i="28"/>
  <c r="V75" i="28"/>
  <c r="V81" i="28"/>
  <c r="V89" i="28"/>
  <c r="V94" i="28"/>
  <c r="V100" i="28"/>
  <c r="V40" i="28"/>
  <c r="V48" i="28"/>
  <c r="V88" i="28"/>
  <c r="V19" i="28"/>
  <c r="V21" i="28"/>
  <c r="V35" i="28"/>
  <c r="V43" i="28"/>
  <c r="V63" i="28"/>
  <c r="V3" i="28"/>
  <c r="V23" i="28"/>
  <c r="V38" i="28"/>
  <c r="V46" i="28"/>
  <c r="V77" i="28"/>
  <c r="V85" i="28"/>
  <c r="V90" i="28"/>
  <c r="V96" i="28"/>
  <c r="V14" i="28"/>
  <c r="V16" i="28"/>
  <c r="V33" i="28"/>
  <c r="V41" i="28"/>
  <c r="V49" i="28"/>
  <c r="V65" i="28"/>
  <c r="V68" i="28"/>
  <c r="V78" i="28"/>
  <c r="V84" i="28"/>
  <c r="T3" i="28"/>
  <c r="V20" i="28"/>
  <c r="V24" i="28"/>
  <c r="V32" i="28"/>
  <c r="V34" i="28"/>
  <c r="V36" i="28"/>
  <c r="V9" i="28"/>
  <c r="V15" i="28"/>
  <c r="V28" i="28"/>
  <c r="V64" i="28"/>
  <c r="V10" i="28"/>
  <c r="V12" i="28"/>
  <c r="V61" i="28"/>
  <c r="V69" i="28"/>
  <c r="V50" i="28"/>
  <c r="V67" i="28"/>
  <c r="V18" i="27"/>
  <c r="V20" i="27"/>
  <c r="V3" i="27"/>
  <c r="W2" i="27"/>
  <c r="V14" i="27"/>
  <c r="V74" i="27"/>
  <c r="V90" i="27"/>
  <c r="V28" i="27"/>
  <c r="V73" i="27"/>
  <c r="V81" i="27"/>
  <c r="V89" i="27"/>
  <c r="V82" i="27"/>
  <c r="V77" i="27"/>
  <c r="V35" i="27"/>
  <c r="V11" i="27"/>
  <c r="V15" i="27"/>
  <c r="V75" i="27"/>
  <c r="V83" i="27"/>
  <c r="V62" i="27"/>
  <c r="V70" i="27"/>
  <c r="V6" i="27"/>
  <c r="V43" i="27"/>
  <c r="V51" i="27"/>
  <c r="V59" i="27"/>
  <c r="V85" i="27"/>
  <c r="V8" i="27"/>
  <c r="V19" i="27"/>
  <c r="V60" i="27"/>
  <c r="V79" i="27"/>
  <c r="V87" i="27"/>
  <c r="V5" i="27"/>
  <c r="V12" i="27"/>
  <c r="V16" i="27"/>
  <c r="V17" i="27"/>
  <c r="V38" i="27"/>
  <c r="V46" i="27"/>
  <c r="V54" i="27"/>
  <c r="V33" i="27"/>
  <c r="V41" i="27"/>
  <c r="V49" i="27"/>
  <c r="V57" i="27"/>
  <c r="V63" i="27"/>
  <c r="V67" i="27"/>
  <c r="V23" i="27"/>
  <c r="V25" i="27"/>
  <c r="V27" i="27"/>
  <c r="V36" i="27"/>
  <c r="V44" i="27"/>
  <c r="V52" i="27"/>
  <c r="V71" i="27"/>
  <c r="V78" i="27"/>
  <c r="V86" i="27"/>
  <c r="V9" i="27"/>
  <c r="V31" i="27"/>
  <c r="V4" i="27"/>
  <c r="V61" i="27"/>
  <c r="V65" i="27"/>
  <c r="V69" i="27"/>
  <c r="W3" i="27"/>
  <c r="T3" i="27"/>
  <c r="V76" i="27"/>
  <c r="V80" i="27"/>
  <c r="V84" i="27"/>
  <c r="V88" i="27"/>
  <c r="V10" i="27"/>
  <c r="V26" i="27"/>
  <c r="V39" i="27"/>
  <c r="V47" i="27"/>
  <c r="V55" i="27"/>
  <c r="V24" i="27"/>
  <c r="V34" i="27"/>
  <c r="V42" i="27"/>
  <c r="V50" i="27"/>
  <c r="V58" i="27"/>
  <c r="V13" i="27"/>
  <c r="V37" i="27"/>
  <c r="V45" i="27"/>
  <c r="V53" i="27"/>
  <c r="V68" i="27"/>
  <c r="V7" i="27"/>
  <c r="V22" i="27"/>
  <c r="V21" i="27"/>
  <c r="V32" i="27"/>
  <c r="V40" i="27"/>
  <c r="V48" i="27"/>
  <c r="V56" i="27"/>
  <c r="V30" i="27"/>
  <c r="V29" i="27"/>
  <c r="V66" i="27"/>
  <c r="V64" i="27"/>
  <c r="V72" i="27"/>
  <c r="V34" i="26"/>
  <c r="V43" i="26"/>
  <c r="V47" i="26"/>
  <c r="V51" i="26"/>
  <c r="V55" i="26"/>
  <c r="V59" i="26"/>
  <c r="V67" i="26"/>
  <c r="V75" i="26"/>
  <c r="V83" i="26"/>
  <c r="W125" i="26"/>
  <c r="W124" i="26"/>
  <c r="V17" i="26"/>
  <c r="V20" i="26"/>
  <c r="V63" i="26"/>
  <c r="V9" i="26"/>
  <c r="V18" i="26"/>
  <c r="V22" i="26"/>
  <c r="V71" i="26"/>
  <c r="V31" i="26"/>
  <c r="V62" i="26"/>
  <c r="V70" i="26"/>
  <c r="V78" i="26"/>
  <c r="V86" i="26"/>
  <c r="V41" i="26"/>
  <c r="V45" i="26"/>
  <c r="V49" i="26"/>
  <c r="V53" i="26"/>
  <c r="V57" i="26"/>
  <c r="V33" i="26"/>
  <c r="V15" i="26"/>
  <c r="V27" i="26"/>
  <c r="V39" i="26"/>
  <c r="V66" i="26"/>
  <c r="V74" i="26"/>
  <c r="V82" i="26"/>
  <c r="V90" i="26"/>
  <c r="V24" i="26"/>
  <c r="V26" i="26"/>
  <c r="V28" i="26"/>
  <c r="V30" i="26"/>
  <c r="V32" i="26"/>
  <c r="V35" i="26"/>
  <c r="V10" i="26"/>
  <c r="V19" i="26"/>
  <c r="V21" i="26"/>
  <c r="V79" i="26"/>
  <c r="V87" i="26"/>
  <c r="V23" i="26"/>
  <c r="V29" i="26"/>
  <c r="V81" i="26"/>
  <c r="V89" i="26"/>
  <c r="I4" i="26"/>
  <c r="Q4" i="26" s="1"/>
  <c r="V84" i="26"/>
  <c r="V3" i="26"/>
  <c r="V11" i="26"/>
  <c r="V13" i="26"/>
  <c r="V40" i="26"/>
  <c r="V61" i="26"/>
  <c r="V69" i="26"/>
  <c r="V77" i="26"/>
  <c r="V85" i="26"/>
  <c r="V76" i="26"/>
  <c r="V38" i="26"/>
  <c r="V68" i="26"/>
  <c r="V60" i="26"/>
  <c r="V5" i="26"/>
  <c r="V37" i="26"/>
  <c r="V64" i="26"/>
  <c r="V72" i="26"/>
  <c r="V80" i="26"/>
  <c r="V88" i="26"/>
  <c r="V16" i="26"/>
  <c r="V7" i="26"/>
  <c r="V12" i="26"/>
  <c r="V25" i="26"/>
  <c r="V65" i="26"/>
  <c r="V73" i="26"/>
  <c r="W2" i="26"/>
  <c r="W3" i="26"/>
  <c r="V46" i="26"/>
  <c r="V54" i="26"/>
  <c r="V14" i="26"/>
  <c r="V48" i="26"/>
  <c r="V56" i="26"/>
  <c r="V8" i="26"/>
  <c r="V36" i="26"/>
  <c r="V6" i="26"/>
  <c r="V44" i="26"/>
  <c r="V52" i="26"/>
  <c r="V4" i="26"/>
  <c r="V42" i="26"/>
  <c r="V50" i="26"/>
  <c r="V58" i="26"/>
  <c r="X67" i="2"/>
  <c r="X59" i="2"/>
  <c r="X90" i="2"/>
  <c r="X85" i="2"/>
  <c r="X77" i="2"/>
  <c r="X69" i="2"/>
  <c r="X21" i="2"/>
  <c r="X5" i="2"/>
  <c r="X61" i="2"/>
  <c r="X53" i="2"/>
  <c r="X45" i="2"/>
  <c r="X37" i="2"/>
  <c r="X29" i="2"/>
  <c r="X87" i="2"/>
  <c r="X79" i="2"/>
  <c r="X71" i="2"/>
  <c r="X63" i="2"/>
  <c r="X55" i="2"/>
  <c r="X47" i="2"/>
  <c r="X39" i="2"/>
  <c r="X31" i="2"/>
  <c r="X23" i="2"/>
  <c r="X15" i="2"/>
  <c r="X7" i="2"/>
  <c r="X13" i="2"/>
  <c r="X22" i="2"/>
  <c r="X14" i="2"/>
  <c r="X6" i="2"/>
  <c r="X88" i="2"/>
  <c r="X80" i="2"/>
  <c r="X72" i="2"/>
  <c r="X64" i="2"/>
  <c r="X56" i="2"/>
  <c r="X48" i="2"/>
  <c r="X40" i="2"/>
  <c r="X32" i="2"/>
  <c r="X24" i="2"/>
  <c r="X84" i="2"/>
  <c r="X76" i="2"/>
  <c r="X68" i="2"/>
  <c r="X60" i="2"/>
  <c r="X52" i="2"/>
  <c r="X44" i="2"/>
  <c r="X12" i="2"/>
  <c r="X82" i="2"/>
  <c r="X74" i="2"/>
  <c r="X66" i="2"/>
  <c r="X58" i="2"/>
  <c r="X50" i="2"/>
  <c r="X42" i="2"/>
  <c r="X34" i="2"/>
  <c r="X26" i="2"/>
  <c r="X18" i="2"/>
  <c r="X10" i="2"/>
  <c r="X83" i="2"/>
  <c r="X51" i="2"/>
  <c r="X19" i="2"/>
  <c r="X89" i="2"/>
  <c r="X81" i="2"/>
  <c r="X73" i="2"/>
  <c r="X65" i="2"/>
  <c r="X57" i="2"/>
  <c r="X49" i="2"/>
  <c r="X41" i="2"/>
  <c r="X33" i="2"/>
  <c r="X25" i="2"/>
  <c r="X17" i="2"/>
  <c r="X9" i="2"/>
  <c r="X16" i="2"/>
  <c r="X36" i="2"/>
  <c r="X11" i="2"/>
  <c r="X86" i="2"/>
  <c r="X78" i="2"/>
  <c r="X70" i="2"/>
  <c r="X62" i="2"/>
  <c r="X54" i="2"/>
  <c r="X46" i="2"/>
  <c r="X38" i="2"/>
  <c r="X30" i="2"/>
  <c r="X35" i="2"/>
  <c r="X8" i="2"/>
  <c r="X75" i="2"/>
  <c r="X28" i="2"/>
  <c r="X43" i="2"/>
  <c r="X27" i="2"/>
  <c r="X20" i="2"/>
  <c r="X3" i="2"/>
  <c r="X4" i="2"/>
  <c r="G5" i="25"/>
  <c r="D5" i="25"/>
  <c r="F5" i="25"/>
  <c r="B6" i="25"/>
  <c r="G6" i="25" s="1"/>
  <c r="I6" i="25"/>
  <c r="L6" i="25" s="1"/>
  <c r="C5" i="25"/>
  <c r="B20" i="27" l="1"/>
  <c r="B20" i="26" a="1"/>
  <c r="B20" i="26" s="1"/>
  <c r="D5" i="26"/>
  <c r="I5" i="27"/>
  <c r="Q4" i="27"/>
  <c r="W4" i="27" s="1"/>
  <c r="D6" i="27"/>
  <c r="D7" i="27" s="1"/>
  <c r="D8" i="27" s="1"/>
  <c r="D9" i="27" s="1"/>
  <c r="D10" i="27" s="1"/>
  <c r="D11" i="27" s="1"/>
  <c r="D12" i="27" s="1"/>
  <c r="D13" i="27" s="1"/>
  <c r="D14" i="27" s="1"/>
  <c r="D15" i="27" s="1"/>
  <c r="D16" i="27" s="1"/>
  <c r="D17" i="27" s="1"/>
  <c r="D18" i="27" s="1"/>
  <c r="D19" i="27" s="1"/>
  <c r="D20" i="27" s="1"/>
  <c r="D21" i="27" s="1"/>
  <c r="D22" i="27" s="1"/>
  <c r="D23" i="27" s="1"/>
  <c r="D24" i="27" s="1"/>
  <c r="D25" i="27" s="1"/>
  <c r="D26" i="27" s="1"/>
  <c r="D27" i="27" s="1"/>
  <c r="D28" i="27" s="1"/>
  <c r="D29" i="27" s="1"/>
  <c r="D30" i="27" s="1"/>
  <c r="D31" i="27" s="1"/>
  <c r="D32" i="27" s="1"/>
  <c r="D33" i="27" s="1"/>
  <c r="D34" i="27" s="1"/>
  <c r="D35" i="27" s="1"/>
  <c r="D36" i="27" s="1"/>
  <c r="D37" i="27" s="1"/>
  <c r="D38" i="27" s="1"/>
  <c r="D39" i="27" s="1"/>
  <c r="D40" i="27" s="1"/>
  <c r="D41" i="27" s="1"/>
  <c r="D42" i="27" s="1"/>
  <c r="D43" i="27" s="1"/>
  <c r="D44" i="27" s="1"/>
  <c r="D45" i="27" s="1"/>
  <c r="D46" i="27" s="1"/>
  <c r="D47" i="27" s="1"/>
  <c r="D48" i="27" s="1"/>
  <c r="D49" i="27" s="1"/>
  <c r="D50" i="27" s="1"/>
  <c r="D51" i="27" s="1"/>
  <c r="D52" i="27" s="1"/>
  <c r="D53" i="27" s="1"/>
  <c r="D54" i="27" s="1"/>
  <c r="D55" i="27" s="1"/>
  <c r="D56" i="27" s="1"/>
  <c r="D57" i="27" s="1"/>
  <c r="D58" i="27" s="1"/>
  <c r="D59" i="27" s="1"/>
  <c r="D60" i="27" s="1"/>
  <c r="D61" i="27" s="1"/>
  <c r="D62" i="27" s="1"/>
  <c r="D63" i="27" s="1"/>
  <c r="D64" i="27" s="1"/>
  <c r="D65" i="27" s="1"/>
  <c r="D66" i="27" s="1"/>
  <c r="D67" i="27" s="1"/>
  <c r="D68" i="27" s="1"/>
  <c r="D69" i="27" s="1"/>
  <c r="D70" i="27" s="1"/>
  <c r="D71" i="27" s="1"/>
  <c r="D72" i="27" s="1"/>
  <c r="D73" i="27" s="1"/>
  <c r="D74" i="27" s="1"/>
  <c r="D75" i="27" s="1"/>
  <c r="D76" i="27" s="1"/>
  <c r="D77" i="27" s="1"/>
  <c r="D78" i="27" s="1"/>
  <c r="D79" i="27" s="1"/>
  <c r="D80" i="27" s="1"/>
  <c r="D81" i="27" s="1"/>
  <c r="D82" i="27" s="1"/>
  <c r="D83" i="27" s="1"/>
  <c r="D84" i="27" s="1"/>
  <c r="D85" i="27" s="1"/>
  <c r="D86" i="27" s="1"/>
  <c r="D87" i="27" s="1"/>
  <c r="D88" i="27" s="1"/>
  <c r="D89" i="27" s="1"/>
  <c r="D90" i="27" s="1"/>
  <c r="D91" i="27" s="1"/>
  <c r="D92" i="27" s="1"/>
  <c r="D93" i="27" s="1"/>
  <c r="D94" i="27" s="1"/>
  <c r="D95" i="27" s="1"/>
  <c r="D96" i="27" s="1"/>
  <c r="D97" i="27" s="1"/>
  <c r="D98" i="27" s="1"/>
  <c r="D99" i="27" s="1"/>
  <c r="D100" i="27" s="1"/>
  <c r="D101" i="27" s="1"/>
  <c r="D102" i="27" s="1"/>
  <c r="D103" i="27" s="1"/>
  <c r="D104" i="27" s="1"/>
  <c r="D105" i="27" s="1"/>
  <c r="D106" i="27" s="1"/>
  <c r="D107" i="27" s="1"/>
  <c r="D108" i="27" s="1"/>
  <c r="D109" i="27" s="1"/>
  <c r="D49" i="2"/>
  <c r="H50" i="33"/>
  <c r="F50" i="33" s="1"/>
  <c r="D46" i="2"/>
  <c r="H47" i="33"/>
  <c r="F47" i="33" s="1"/>
  <c r="D43" i="2"/>
  <c r="H44" i="33"/>
  <c r="F44" i="33" s="1"/>
  <c r="D45" i="2"/>
  <c r="H46" i="33"/>
  <c r="F46" i="33" s="1"/>
  <c r="D50" i="2"/>
  <c r="H51" i="33"/>
  <c r="F51" i="33" s="1"/>
  <c r="D44" i="2"/>
  <c r="H45" i="33"/>
  <c r="F45" i="33" s="1"/>
  <c r="D48" i="2"/>
  <c r="H49" i="33"/>
  <c r="F49" i="33" s="1"/>
  <c r="D47" i="2"/>
  <c r="H48" i="33"/>
  <c r="F48" i="33" s="1"/>
  <c r="D42" i="2"/>
  <c r="H43" i="33"/>
  <c r="F43" i="33" s="1"/>
  <c r="D6" i="29"/>
  <c r="D7" i="29" s="1"/>
  <c r="D8" i="29" s="1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D121" i="29" s="1"/>
  <c r="D122" i="29" s="1"/>
  <c r="D123" i="29" s="1"/>
  <c r="D124" i="29" s="1"/>
  <c r="D125" i="29" s="1"/>
  <c r="D126" i="29" s="1"/>
  <c r="D127" i="29" s="1"/>
  <c r="D128" i="29" s="1"/>
  <c r="D129" i="29" s="1"/>
  <c r="D130" i="29" s="1"/>
  <c r="D131" i="29" s="1"/>
  <c r="B20" i="29"/>
  <c r="A32" i="29" s="1"/>
  <c r="B20" i="28"/>
  <c r="D79" i="28"/>
  <c r="M15" i="31"/>
  <c r="H16" i="31"/>
  <c r="S14" i="31"/>
  <c r="P14" i="31"/>
  <c r="I5" i="29"/>
  <c r="Q5" i="29" s="1"/>
  <c r="X5" i="29" s="1"/>
  <c r="Q4" i="29"/>
  <c r="X4" i="29" s="1"/>
  <c r="H10" i="30"/>
  <c r="M9" i="30"/>
  <c r="P8" i="30"/>
  <c r="S8" i="30"/>
  <c r="I5" i="28"/>
  <c r="Q5" i="28" s="1"/>
  <c r="T5" i="28" s="1"/>
  <c r="T4" i="28"/>
  <c r="W3" i="28"/>
  <c r="W4" i="28"/>
  <c r="T4" i="27"/>
  <c r="I5" i="26"/>
  <c r="Q5" i="26" s="1"/>
  <c r="T4" i="26"/>
  <c r="E6" i="25"/>
  <c r="C6" i="25"/>
  <c r="D6" i="25"/>
  <c r="F6" i="25"/>
  <c r="B7" i="25"/>
  <c r="K41" i="4"/>
  <c r="T39" i="2"/>
  <c r="I6" i="27" l="1"/>
  <c r="Q5" i="27"/>
  <c r="W5" i="27" s="1"/>
  <c r="E3" i="26"/>
  <c r="E3" i="27"/>
  <c r="U42" i="2"/>
  <c r="G39" i="33"/>
  <c r="E3" i="29"/>
  <c r="W4" i="29" s="1"/>
  <c r="I6" i="29"/>
  <c r="Q6" i="29" s="1"/>
  <c r="X6" i="29" s="1"/>
  <c r="E3" i="28"/>
  <c r="E4" i="28" s="1"/>
  <c r="E5" i="28" s="1"/>
  <c r="E6" i="28" s="1"/>
  <c r="E7" i="28" s="1"/>
  <c r="E8" i="28" s="1"/>
  <c r="E9" i="28" s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I6" i="28"/>
  <c r="Q6" i="28" s="1"/>
  <c r="T6" i="28" s="1"/>
  <c r="P15" i="31"/>
  <c r="S15" i="31"/>
  <c r="M16" i="31"/>
  <c r="H17" i="31"/>
  <c r="T4" i="29"/>
  <c r="M10" i="30"/>
  <c r="H11" i="30"/>
  <c r="P9" i="30"/>
  <c r="S9" i="30"/>
  <c r="T5" i="27"/>
  <c r="T5" i="29"/>
  <c r="W5" i="28"/>
  <c r="W4" i="26"/>
  <c r="I6" i="26"/>
  <c r="Q6" i="26" s="1"/>
  <c r="T5" i="26"/>
  <c r="D7" i="25"/>
  <c r="E7" i="25"/>
  <c r="F7" i="25"/>
  <c r="G7" i="25"/>
  <c r="I7" i="25"/>
  <c r="L7" i="25" s="1"/>
  <c r="B8" i="25"/>
  <c r="C7" i="25"/>
  <c r="K40" i="4"/>
  <c r="T38" i="2"/>
  <c r="E4" i="27" l="1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73" i="27" s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4" i="26"/>
  <c r="E5" i="26" s="1"/>
  <c r="E6" i="26" s="1"/>
  <c r="E7" i="26" s="1"/>
  <c r="E8" i="26" s="1"/>
  <c r="E9" i="26" s="1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Q6" i="27"/>
  <c r="I7" i="27"/>
  <c r="U41" i="2"/>
  <c r="G38" i="33"/>
  <c r="D41" i="2"/>
  <c r="H42" i="33"/>
  <c r="F42" i="33" s="1"/>
  <c r="I7" i="28"/>
  <c r="Q7" i="28" s="1"/>
  <c r="T7" i="28" s="1"/>
  <c r="T6" i="29"/>
  <c r="I7" i="29"/>
  <c r="Q7" i="29" s="1"/>
  <c r="X7" i="29" s="1"/>
  <c r="E4" i="29"/>
  <c r="M17" i="31"/>
  <c r="H18" i="31"/>
  <c r="P16" i="31"/>
  <c r="S16" i="31"/>
  <c r="B21" i="28"/>
  <c r="B22" i="28"/>
  <c r="B23" i="28" s="1"/>
  <c r="B24" i="28" s="1"/>
  <c r="M11" i="30"/>
  <c r="H12" i="30"/>
  <c r="S10" i="30"/>
  <c r="P10" i="30"/>
  <c r="W6" i="28"/>
  <c r="W5" i="26"/>
  <c r="I7" i="26"/>
  <c r="Q7" i="26" s="1"/>
  <c r="T6" i="26"/>
  <c r="I8" i="25"/>
  <c r="L8" i="25" s="1"/>
  <c r="F8" i="25"/>
  <c r="C8" i="25"/>
  <c r="B9" i="25"/>
  <c r="G8" i="25"/>
  <c r="E8" i="25"/>
  <c r="D8" i="25"/>
  <c r="T37" i="2"/>
  <c r="K39" i="4"/>
  <c r="Q7" i="27" l="1"/>
  <c r="I8" i="27"/>
  <c r="W6" i="27"/>
  <c r="T6" i="27"/>
  <c r="B22" i="26"/>
  <c r="B23" i="26" s="1"/>
  <c r="B24" i="26" s="1"/>
  <c r="B21" i="26"/>
  <c r="I8" i="29"/>
  <c r="Q8" i="29" s="1"/>
  <c r="X8" i="29" s="1"/>
  <c r="E107" i="27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B21" i="27"/>
  <c r="U40" i="2"/>
  <c r="G37" i="33"/>
  <c r="D40" i="2"/>
  <c r="H41" i="33"/>
  <c r="F41" i="33" s="1"/>
  <c r="I8" i="28"/>
  <c r="Q8" i="28" s="1"/>
  <c r="E5" i="29"/>
  <c r="W5" i="29"/>
  <c r="T7" i="29"/>
  <c r="B25" i="28"/>
  <c r="B19" i="28" s="1"/>
  <c r="AH28" i="28" s="1"/>
  <c r="B26" i="28"/>
  <c r="P17" i="31"/>
  <c r="S17" i="31"/>
  <c r="H19" i="31"/>
  <c r="M18" i="31"/>
  <c r="I9" i="29"/>
  <c r="Q9" i="29" s="1"/>
  <c r="X9" i="29" s="1"/>
  <c r="M12" i="30"/>
  <c r="H13" i="30"/>
  <c r="S11" i="30"/>
  <c r="P11" i="30"/>
  <c r="T8" i="29"/>
  <c r="W7" i="28"/>
  <c r="T8" i="28"/>
  <c r="I9" i="28"/>
  <c r="Q9" i="28" s="1"/>
  <c r="W6" i="26"/>
  <c r="T7" i="26"/>
  <c r="I8" i="26"/>
  <c r="Q8" i="26" s="1"/>
  <c r="B10" i="25"/>
  <c r="D9" i="25"/>
  <c r="C9" i="25"/>
  <c r="G9" i="25"/>
  <c r="I9" i="25"/>
  <c r="L9" i="25" s="1"/>
  <c r="E9" i="25"/>
  <c r="F9" i="25"/>
  <c r="T36" i="2"/>
  <c r="B22" i="27" l="1"/>
  <c r="B23" i="27" s="1"/>
  <c r="B24" i="27" s="1"/>
  <c r="B25" i="26"/>
  <c r="B19" i="26" s="1"/>
  <c r="AH31" i="26" s="1"/>
  <c r="B26" i="26"/>
  <c r="Q8" i="27"/>
  <c r="I9" i="27"/>
  <c r="T7" i="27"/>
  <c r="W7" i="27"/>
  <c r="U39" i="2"/>
  <c r="G36" i="33"/>
  <c r="D39" i="2"/>
  <c r="H40" i="33"/>
  <c r="F40" i="33" s="1"/>
  <c r="E6" i="29"/>
  <c r="W6" i="29"/>
  <c r="S18" i="31"/>
  <c r="P18" i="31"/>
  <c r="M19" i="31"/>
  <c r="H20" i="31"/>
  <c r="I10" i="29"/>
  <c r="Q10" i="29" s="1"/>
  <c r="X10" i="29" s="1"/>
  <c r="M13" i="30"/>
  <c r="H14" i="30"/>
  <c r="P12" i="30"/>
  <c r="S12" i="30"/>
  <c r="T9" i="29"/>
  <c r="I10" i="28"/>
  <c r="Q10" i="28" s="1"/>
  <c r="T9" i="28"/>
  <c r="W8" i="28"/>
  <c r="W7" i="26"/>
  <c r="I9" i="26"/>
  <c r="Q9" i="26" s="1"/>
  <c r="T8" i="26"/>
  <c r="I10" i="25"/>
  <c r="L10" i="25" s="1"/>
  <c r="E10" i="25"/>
  <c r="D10" i="25"/>
  <c r="B11" i="25"/>
  <c r="G10" i="25"/>
  <c r="C10" i="25"/>
  <c r="F10" i="25"/>
  <c r="T35" i="2"/>
  <c r="K37" i="4"/>
  <c r="K38" i="4"/>
  <c r="T34" i="2"/>
  <c r="G34" i="33" s="1"/>
  <c r="K35" i="4"/>
  <c r="K36" i="4"/>
  <c r="T33" i="2"/>
  <c r="G33" i="33" s="1"/>
  <c r="B25" i="27" l="1"/>
  <c r="B19" i="27" s="1"/>
  <c r="B26" i="27"/>
  <c r="Q9" i="27"/>
  <c r="I10" i="27"/>
  <c r="W8" i="27"/>
  <c r="T8" i="27"/>
  <c r="U38" i="2"/>
  <c r="G35" i="33"/>
  <c r="D38" i="2"/>
  <c r="H39" i="33"/>
  <c r="F39" i="33" s="1"/>
  <c r="E7" i="29"/>
  <c r="W7" i="29"/>
  <c r="U37" i="2"/>
  <c r="H37" i="33" s="1"/>
  <c r="F37" i="33" s="1"/>
  <c r="H21" i="31"/>
  <c r="M20" i="31"/>
  <c r="S19" i="31"/>
  <c r="P19" i="31"/>
  <c r="I11" i="29"/>
  <c r="Q11" i="29" s="1"/>
  <c r="X11" i="29" s="1"/>
  <c r="M14" i="30"/>
  <c r="H15" i="30"/>
  <c r="S13" i="30"/>
  <c r="P13" i="30"/>
  <c r="U36" i="2"/>
  <c r="T10" i="29"/>
  <c r="W9" i="28"/>
  <c r="I11" i="28"/>
  <c r="Q11" i="28" s="1"/>
  <c r="T10" i="28"/>
  <c r="W8" i="26"/>
  <c r="T9" i="26"/>
  <c r="I10" i="26"/>
  <c r="Q10" i="26" s="1"/>
  <c r="G11" i="25"/>
  <c r="F11" i="25"/>
  <c r="C11" i="25"/>
  <c r="B12" i="25"/>
  <c r="E11" i="25"/>
  <c r="D11" i="25"/>
  <c r="I11" i="25"/>
  <c r="L11" i="25" s="1"/>
  <c r="K34" i="4"/>
  <c r="W9" i="27" l="1"/>
  <c r="T9" i="27"/>
  <c r="Q10" i="27"/>
  <c r="I11" i="27"/>
  <c r="D35" i="2"/>
  <c r="H36" i="33"/>
  <c r="F36" i="33" s="1"/>
  <c r="D37" i="2"/>
  <c r="H38" i="33"/>
  <c r="F38" i="33" s="1"/>
  <c r="E8" i="29"/>
  <c r="W8" i="29"/>
  <c r="D36" i="2"/>
  <c r="B20" i="2"/>
  <c r="E3" i="2" s="1"/>
  <c r="P20" i="31"/>
  <c r="S20" i="31"/>
  <c r="H22" i="31"/>
  <c r="M21" i="31"/>
  <c r="I12" i="29"/>
  <c r="Q12" i="29" s="1"/>
  <c r="X12" i="29" s="1"/>
  <c r="H16" i="30"/>
  <c r="M15" i="30"/>
  <c r="P14" i="30"/>
  <c r="S14" i="30"/>
  <c r="T11" i="29"/>
  <c r="W10" i="28"/>
  <c r="T11" i="28"/>
  <c r="I12" i="28"/>
  <c r="Q12" i="28" s="1"/>
  <c r="I11" i="26"/>
  <c r="Q11" i="26" s="1"/>
  <c r="T10" i="26"/>
  <c r="W9" i="26"/>
  <c r="F12" i="25"/>
  <c r="I12" i="25"/>
  <c r="L12" i="25" s="1"/>
  <c r="E12" i="25"/>
  <c r="C12" i="25"/>
  <c r="G12" i="25"/>
  <c r="B13" i="25"/>
  <c r="D12" i="25"/>
  <c r="T32" i="2"/>
  <c r="T31" i="2"/>
  <c r="G31" i="33" s="1"/>
  <c r="BB29" i="2"/>
  <c r="BB30" i="2"/>
  <c r="K33" i="4"/>
  <c r="Q11" i="27" l="1"/>
  <c r="I12" i="27"/>
  <c r="W10" i="27"/>
  <c r="T10" i="27"/>
  <c r="U35" i="2"/>
  <c r="G32" i="33"/>
  <c r="E4" i="2"/>
  <c r="E9" i="29"/>
  <c r="W9" i="29"/>
  <c r="U34" i="2"/>
  <c r="P21" i="31"/>
  <c r="S21" i="31"/>
  <c r="H23" i="31"/>
  <c r="M22" i="31"/>
  <c r="I13" i="29"/>
  <c r="Q13" i="29" s="1"/>
  <c r="X13" i="29" s="1"/>
  <c r="S15" i="30"/>
  <c r="P15" i="30"/>
  <c r="H17" i="30"/>
  <c r="M16" i="30"/>
  <c r="T12" i="29"/>
  <c r="I13" i="28"/>
  <c r="Q13" i="28" s="1"/>
  <c r="T12" i="28"/>
  <c r="W11" i="28"/>
  <c r="W10" i="26"/>
  <c r="I12" i="26"/>
  <c r="Q12" i="26" s="1"/>
  <c r="T11" i="26"/>
  <c r="B14" i="25"/>
  <c r="G13" i="25"/>
  <c r="F13" i="25"/>
  <c r="E13" i="25"/>
  <c r="D13" i="25"/>
  <c r="C13" i="25"/>
  <c r="I13" i="25"/>
  <c r="L13" i="25" s="1"/>
  <c r="K32" i="4"/>
  <c r="T30" i="2"/>
  <c r="K31" i="4"/>
  <c r="AI54" i="24"/>
  <c r="AI55" i="24"/>
  <c r="AI56" i="24"/>
  <c r="AI57" i="24"/>
  <c r="L56" i="24"/>
  <c r="L57" i="24"/>
  <c r="AH3" i="24"/>
  <c r="AH4" i="24" s="1"/>
  <c r="AH5" i="24" s="1"/>
  <c r="AH6" i="24" s="1"/>
  <c r="AH7" i="24" s="1"/>
  <c r="AH8" i="24" s="1"/>
  <c r="AH9" i="24" s="1"/>
  <c r="AH10" i="24" s="1"/>
  <c r="AH11" i="24" s="1"/>
  <c r="AH12" i="24" s="1"/>
  <c r="AH13" i="24" s="1"/>
  <c r="AH14" i="24" s="1"/>
  <c r="AH15" i="24" s="1"/>
  <c r="AH16" i="24" s="1"/>
  <c r="AH17" i="24" s="1"/>
  <c r="AH18" i="24" s="1"/>
  <c r="AH19" i="24" s="1"/>
  <c r="AH20" i="24" s="1"/>
  <c r="AH21" i="24" s="1"/>
  <c r="AH22" i="24" s="1"/>
  <c r="AH23" i="24" s="1"/>
  <c r="AH24" i="24" s="1"/>
  <c r="AH25" i="24" s="1"/>
  <c r="AH26" i="24" s="1"/>
  <c r="AH27" i="24" s="1"/>
  <c r="AH28" i="24" s="1"/>
  <c r="AH29" i="24" s="1"/>
  <c r="AH30" i="24" s="1"/>
  <c r="AH31" i="24" s="1"/>
  <c r="AH32" i="24" s="1"/>
  <c r="AH33" i="24" s="1"/>
  <c r="AH34" i="24" s="1"/>
  <c r="AH35" i="24" s="1"/>
  <c r="AH36" i="24" s="1"/>
  <c r="AH37" i="24" s="1"/>
  <c r="AH38" i="24" s="1"/>
  <c r="AH39" i="24" s="1"/>
  <c r="AH40" i="24" s="1"/>
  <c r="AH41" i="24" s="1"/>
  <c r="AH42" i="24" s="1"/>
  <c r="AH43" i="24" s="1"/>
  <c r="AH44" i="24" s="1"/>
  <c r="AH45" i="24" s="1"/>
  <c r="AH46" i="24" s="1"/>
  <c r="AH47" i="24" s="1"/>
  <c r="AH48" i="24" s="1"/>
  <c r="AH49" i="24" s="1"/>
  <c r="AH50" i="24" s="1"/>
  <c r="AH51" i="24" s="1"/>
  <c r="AH52" i="24" s="1"/>
  <c r="AH53" i="24" s="1"/>
  <c r="AH54" i="24" s="1"/>
  <c r="AH55" i="24" s="1"/>
  <c r="AH56" i="24" s="1"/>
  <c r="AH57" i="24" s="1"/>
  <c r="AI3" i="24"/>
  <c r="AI4" i="24"/>
  <c r="AI5" i="24"/>
  <c r="AI6" i="24"/>
  <c r="AI7" i="24"/>
  <c r="AI8" i="24"/>
  <c r="AI9" i="24"/>
  <c r="AI10" i="24"/>
  <c r="AI11" i="24"/>
  <c r="AI12" i="24"/>
  <c r="AI13" i="24"/>
  <c r="AI14" i="24"/>
  <c r="AI15" i="24"/>
  <c r="AI16" i="24"/>
  <c r="AI17" i="24"/>
  <c r="AI18" i="24"/>
  <c r="AI19" i="24"/>
  <c r="AI20" i="24"/>
  <c r="AI21" i="24"/>
  <c r="AI22" i="24"/>
  <c r="AI23" i="24"/>
  <c r="AI24" i="24"/>
  <c r="AI25" i="24"/>
  <c r="AI26" i="24"/>
  <c r="AI27" i="24"/>
  <c r="AI28" i="24"/>
  <c r="AI29" i="24"/>
  <c r="AI30" i="24"/>
  <c r="AI31" i="24"/>
  <c r="AI32" i="24"/>
  <c r="AI33" i="24"/>
  <c r="AI34" i="24"/>
  <c r="AI35" i="24"/>
  <c r="AI36" i="24"/>
  <c r="AI37" i="24"/>
  <c r="AI38" i="24"/>
  <c r="AI39" i="24"/>
  <c r="AI40" i="24"/>
  <c r="AI41" i="24"/>
  <c r="AI42" i="24"/>
  <c r="AI43" i="24"/>
  <c r="AI44" i="24"/>
  <c r="AI45" i="24"/>
  <c r="AI46" i="24"/>
  <c r="AI47" i="24"/>
  <c r="AI48" i="24"/>
  <c r="AI49" i="24"/>
  <c r="AI50" i="24"/>
  <c r="AI51" i="24"/>
  <c r="AI52" i="24"/>
  <c r="AI53" i="24"/>
  <c r="AI2" i="24"/>
  <c r="AI1" i="24"/>
  <c r="AH1" i="24"/>
  <c r="AH2" i="24" s="1"/>
  <c r="AG1" i="24"/>
  <c r="AG2" i="24" s="1"/>
  <c r="AG3" i="24" s="1"/>
  <c r="AG4" i="24" s="1"/>
  <c r="AG5" i="24" s="1"/>
  <c r="AG6" i="24" s="1"/>
  <c r="AG7" i="24" s="1"/>
  <c r="AG8" i="24" s="1"/>
  <c r="AG9" i="24" s="1"/>
  <c r="AG10" i="24" s="1"/>
  <c r="AG11" i="24" s="1"/>
  <c r="AG12" i="24" s="1"/>
  <c r="AG13" i="24" s="1"/>
  <c r="AG14" i="24" s="1"/>
  <c r="AG15" i="24" s="1"/>
  <c r="AG16" i="24" s="1"/>
  <c r="AG17" i="24" s="1"/>
  <c r="AG18" i="24" s="1"/>
  <c r="AG19" i="24" s="1"/>
  <c r="AG20" i="24" s="1"/>
  <c r="AG21" i="24" s="1"/>
  <c r="AG22" i="24" s="1"/>
  <c r="AG23" i="24" s="1"/>
  <c r="AG24" i="24" s="1"/>
  <c r="AG25" i="24" s="1"/>
  <c r="AG26" i="24" s="1"/>
  <c r="AG27" i="24" s="1"/>
  <c r="AG28" i="24" s="1"/>
  <c r="AG29" i="24" s="1"/>
  <c r="AG30" i="24" s="1"/>
  <c r="AG31" i="24" s="1"/>
  <c r="AG32" i="24" s="1"/>
  <c r="AG33" i="24" s="1"/>
  <c r="AG34" i="24" s="1"/>
  <c r="AG35" i="24" s="1"/>
  <c r="AG36" i="24" s="1"/>
  <c r="AG37" i="24" s="1"/>
  <c r="AG38" i="24" s="1"/>
  <c r="AG39" i="24" s="1"/>
  <c r="AG40" i="24" s="1"/>
  <c r="AG41" i="24" s="1"/>
  <c r="AG42" i="24" s="1"/>
  <c r="AG43" i="24" s="1"/>
  <c r="AG44" i="24" s="1"/>
  <c r="AG45" i="24" s="1"/>
  <c r="AG46" i="24" s="1"/>
  <c r="AG47" i="24" s="1"/>
  <c r="AG48" i="24" s="1"/>
  <c r="AG49" i="24" s="1"/>
  <c r="AG50" i="24" s="1"/>
  <c r="AG51" i="24" s="1"/>
  <c r="AG52" i="24" s="1"/>
  <c r="AG53" i="24" s="1"/>
  <c r="AG54" i="24" s="1"/>
  <c r="AG55" i="24" s="1"/>
  <c r="AG56" i="24" s="1"/>
  <c r="AG57" i="24" s="1"/>
  <c r="AE1" i="24"/>
  <c r="AE2" i="24" s="1"/>
  <c r="T11" i="27" l="1"/>
  <c r="W11" i="27"/>
  <c r="Q12" i="27"/>
  <c r="I13" i="27"/>
  <c r="D33" i="2"/>
  <c r="H34" i="33"/>
  <c r="F34" i="33" s="1"/>
  <c r="U33" i="2"/>
  <c r="G30" i="33"/>
  <c r="D34" i="2"/>
  <c r="H35" i="33"/>
  <c r="F35" i="33" s="1"/>
  <c r="E10" i="29"/>
  <c r="W10" i="29"/>
  <c r="I14" i="29"/>
  <c r="Q14" i="29" s="1"/>
  <c r="X14" i="29" s="1"/>
  <c r="S22" i="31"/>
  <c r="P22" i="31"/>
  <c r="H24" i="31"/>
  <c r="M23" i="31"/>
  <c r="S16" i="30"/>
  <c r="P16" i="30"/>
  <c r="M17" i="30"/>
  <c r="H18" i="30"/>
  <c r="T13" i="29"/>
  <c r="W12" i="28"/>
  <c r="T13" i="28"/>
  <c r="I14" i="28"/>
  <c r="Q14" i="28" s="1"/>
  <c r="W11" i="26"/>
  <c r="T12" i="26"/>
  <c r="I13" i="26"/>
  <c r="Q13" i="26" s="1"/>
  <c r="I14" i="25"/>
  <c r="L14" i="25" s="1"/>
  <c r="E14" i="25"/>
  <c r="G14" i="25"/>
  <c r="D14" i="25"/>
  <c r="B15" i="25"/>
  <c r="C14" i="25"/>
  <c r="F14" i="25"/>
  <c r="T29" i="2"/>
  <c r="BB28" i="2"/>
  <c r="K30" i="4"/>
  <c r="Q13" i="27" l="1"/>
  <c r="I14" i="27"/>
  <c r="T12" i="27"/>
  <c r="W12" i="27"/>
  <c r="D32" i="2"/>
  <c r="H33" i="33"/>
  <c r="F33" i="33" s="1"/>
  <c r="U32" i="2"/>
  <c r="G29" i="33"/>
  <c r="E11" i="29"/>
  <c r="W11" i="29"/>
  <c r="I15" i="29"/>
  <c r="Q15" i="29" s="1"/>
  <c r="X15" i="29" s="1"/>
  <c r="S23" i="31"/>
  <c r="P23" i="31"/>
  <c r="H25" i="31"/>
  <c r="M24" i="31"/>
  <c r="S17" i="30"/>
  <c r="P17" i="30"/>
  <c r="M18" i="30"/>
  <c r="H19" i="30"/>
  <c r="T14" i="29"/>
  <c r="I16" i="29"/>
  <c r="Q16" i="29" s="1"/>
  <c r="X16" i="29" s="1"/>
  <c r="W13" i="28"/>
  <c r="T14" i="28"/>
  <c r="I15" i="28"/>
  <c r="Q15" i="28" s="1"/>
  <c r="T13" i="26"/>
  <c r="I14" i="26"/>
  <c r="Q14" i="26" s="1"/>
  <c r="W12" i="26"/>
  <c r="G15" i="25"/>
  <c r="F15" i="25"/>
  <c r="C15" i="25"/>
  <c r="E15" i="25"/>
  <c r="B16" i="25"/>
  <c r="D15" i="25"/>
  <c r="I15" i="25"/>
  <c r="L15" i="25" s="1"/>
  <c r="T28" i="2"/>
  <c r="Q14" i="27" l="1"/>
  <c r="I15" i="27"/>
  <c r="W13" i="27"/>
  <c r="T13" i="27"/>
  <c r="U31" i="2"/>
  <c r="G28" i="33"/>
  <c r="D31" i="2"/>
  <c r="H32" i="33"/>
  <c r="F32" i="33" s="1"/>
  <c r="E12" i="29"/>
  <c r="W12" i="29"/>
  <c r="M25" i="31"/>
  <c r="H26" i="31"/>
  <c r="P24" i="31"/>
  <c r="S24" i="31"/>
  <c r="P18" i="30"/>
  <c r="S18" i="30"/>
  <c r="M19" i="30"/>
  <c r="H20" i="30"/>
  <c r="T15" i="29"/>
  <c r="I17" i="29"/>
  <c r="Q17" i="29" s="1"/>
  <c r="X17" i="29" s="1"/>
  <c r="I16" i="28"/>
  <c r="Q16" i="28" s="1"/>
  <c r="T15" i="28"/>
  <c r="W14" i="28"/>
  <c r="T14" i="26"/>
  <c r="I15" i="26"/>
  <c r="Q15" i="26" s="1"/>
  <c r="W13" i="26"/>
  <c r="F16" i="25"/>
  <c r="I16" i="25"/>
  <c r="L16" i="25" s="1"/>
  <c r="C16" i="25"/>
  <c r="E16" i="25"/>
  <c r="D16" i="25"/>
  <c r="B17" i="25"/>
  <c r="G16" i="25"/>
  <c r="BB3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" i="2"/>
  <c r="BA2" i="2"/>
  <c r="BA3" i="2" s="1"/>
  <c r="BA4" i="2" s="1"/>
  <c r="BA5" i="2" s="1"/>
  <c r="BA6" i="2" s="1"/>
  <c r="BA7" i="2" s="1"/>
  <c r="BA8" i="2" s="1"/>
  <c r="BA9" i="2" s="1"/>
  <c r="BA10" i="2" s="1"/>
  <c r="BA11" i="2" s="1"/>
  <c r="BA12" i="2" s="1"/>
  <c r="BA13" i="2" s="1"/>
  <c r="BA14" i="2" s="1"/>
  <c r="BA15" i="2" s="1"/>
  <c r="BA16" i="2" s="1"/>
  <c r="BA17" i="2" s="1"/>
  <c r="BA18" i="2" s="1"/>
  <c r="BA19" i="2" s="1"/>
  <c r="BA20" i="2" s="1"/>
  <c r="BA21" i="2" s="1"/>
  <c r="BA22" i="2" s="1"/>
  <c r="BA23" i="2" s="1"/>
  <c r="BA24" i="2" s="1"/>
  <c r="BA25" i="2" s="1"/>
  <c r="BA26" i="2" s="1"/>
  <c r="BA27" i="2" s="1"/>
  <c r="BA28" i="2" s="1"/>
  <c r="BA29" i="2" s="1"/>
  <c r="BA30" i="2" s="1"/>
  <c r="BA31" i="2" s="1"/>
  <c r="BA32" i="2" s="1"/>
  <c r="BA33" i="2" s="1"/>
  <c r="BA34" i="2" s="1"/>
  <c r="BA35" i="2" s="1"/>
  <c r="BA36" i="2" s="1"/>
  <c r="BA37" i="2" s="1"/>
  <c r="BA38" i="2" s="1"/>
  <c r="BA39" i="2" s="1"/>
  <c r="BA40" i="2" s="1"/>
  <c r="BA41" i="2" s="1"/>
  <c r="BA42" i="2" s="1"/>
  <c r="BA43" i="2" s="1"/>
  <c r="BA44" i="2" s="1"/>
  <c r="BA45" i="2" s="1"/>
  <c r="BA46" i="2" s="1"/>
  <c r="BA47" i="2" s="1"/>
  <c r="BA48" i="2" s="1"/>
  <c r="BA49" i="2" s="1"/>
  <c r="BA50" i="2" s="1"/>
  <c r="BA51" i="2" s="1"/>
  <c r="BA52" i="2" s="1"/>
  <c r="BA53" i="2" s="1"/>
  <c r="BA54" i="2" s="1"/>
  <c r="BA55" i="2" s="1"/>
  <c r="AZ2" i="2"/>
  <c r="AZ3" i="2" s="1"/>
  <c r="AZ4" i="2" s="1"/>
  <c r="AZ5" i="2" s="1"/>
  <c r="AZ6" i="2" s="1"/>
  <c r="AZ7" i="2" s="1"/>
  <c r="AZ8" i="2" s="1"/>
  <c r="AZ9" i="2" s="1"/>
  <c r="AZ10" i="2" s="1"/>
  <c r="AZ11" i="2" s="1"/>
  <c r="AZ12" i="2" s="1"/>
  <c r="AZ13" i="2" s="1"/>
  <c r="AZ14" i="2" s="1"/>
  <c r="AZ15" i="2" s="1"/>
  <c r="AZ16" i="2" s="1"/>
  <c r="AZ17" i="2" s="1"/>
  <c r="AZ18" i="2" s="1"/>
  <c r="AZ19" i="2" s="1"/>
  <c r="AZ20" i="2" s="1"/>
  <c r="AZ21" i="2" s="1"/>
  <c r="AZ22" i="2" s="1"/>
  <c r="AZ23" i="2" s="1"/>
  <c r="AZ24" i="2" s="1"/>
  <c r="AZ25" i="2" s="1"/>
  <c r="AZ26" i="2" s="1"/>
  <c r="AZ27" i="2" s="1"/>
  <c r="AZ28" i="2" s="1"/>
  <c r="AZ29" i="2" s="1"/>
  <c r="AZ30" i="2" s="1"/>
  <c r="AZ31" i="2" s="1"/>
  <c r="AZ32" i="2" s="1"/>
  <c r="AZ33" i="2" s="1"/>
  <c r="AZ34" i="2" s="1"/>
  <c r="AZ35" i="2" s="1"/>
  <c r="AZ36" i="2" s="1"/>
  <c r="AZ37" i="2" s="1"/>
  <c r="AZ38" i="2" s="1"/>
  <c r="AZ39" i="2" s="1"/>
  <c r="AZ40" i="2" s="1"/>
  <c r="AZ41" i="2" s="1"/>
  <c r="AZ42" i="2" s="1"/>
  <c r="AZ43" i="2" s="1"/>
  <c r="AZ44" i="2" s="1"/>
  <c r="AZ45" i="2" s="1"/>
  <c r="AZ46" i="2" s="1"/>
  <c r="AZ47" i="2" s="1"/>
  <c r="AZ48" i="2" s="1"/>
  <c r="AZ49" i="2" s="1"/>
  <c r="AZ50" i="2" s="1"/>
  <c r="AZ51" i="2" s="1"/>
  <c r="AZ52" i="2" s="1"/>
  <c r="AZ53" i="2" s="1"/>
  <c r="AZ54" i="2" s="1"/>
  <c r="AZ55" i="2" s="1"/>
  <c r="L54" i="24"/>
  <c r="L55" i="24"/>
  <c r="T27" i="2"/>
  <c r="M60" i="2"/>
  <c r="O60" i="2" s="1"/>
  <c r="P60" i="2" s="1"/>
  <c r="M61" i="2"/>
  <c r="O61" i="2" s="1"/>
  <c r="P61" i="2" s="1"/>
  <c r="M62" i="2"/>
  <c r="O62" i="2" s="1"/>
  <c r="P62" i="2" s="1"/>
  <c r="M63" i="2"/>
  <c r="O63" i="2" s="1"/>
  <c r="P63" i="2" s="1"/>
  <c r="M64" i="2"/>
  <c r="O64" i="2" s="1"/>
  <c r="P64" i="2" s="1"/>
  <c r="M65" i="2"/>
  <c r="O65" i="2" s="1"/>
  <c r="P65" i="2" s="1"/>
  <c r="M66" i="2"/>
  <c r="O66" i="2" s="1"/>
  <c r="P66" i="2" s="1"/>
  <c r="M67" i="2"/>
  <c r="O67" i="2" s="1"/>
  <c r="P67" i="2" s="1"/>
  <c r="M68" i="2"/>
  <c r="O68" i="2" s="1"/>
  <c r="P68" i="2" s="1"/>
  <c r="K29" i="4"/>
  <c r="T26" i="2"/>
  <c r="G26" i="33" s="1"/>
  <c r="Q15" i="27" l="1"/>
  <c r="I16" i="27"/>
  <c r="W14" i="27"/>
  <c r="T14" i="27"/>
  <c r="U30" i="2"/>
  <c r="G27" i="33"/>
  <c r="D30" i="2"/>
  <c r="H31" i="33"/>
  <c r="F31" i="33" s="1"/>
  <c r="U29" i="2"/>
  <c r="E13" i="29"/>
  <c r="W13" i="29"/>
  <c r="M26" i="31"/>
  <c r="H27" i="31"/>
  <c r="P25" i="31"/>
  <c r="S25" i="31"/>
  <c r="S19" i="30"/>
  <c r="P19" i="30"/>
  <c r="H21" i="30"/>
  <c r="M20" i="30"/>
  <c r="I18" i="29"/>
  <c r="Q18" i="29" s="1"/>
  <c r="X18" i="29" s="1"/>
  <c r="T16" i="29"/>
  <c r="W15" i="28"/>
  <c r="T16" i="28"/>
  <c r="I17" i="28"/>
  <c r="Q17" i="28" s="1"/>
  <c r="I16" i="26"/>
  <c r="Q16" i="26" s="1"/>
  <c r="T15" i="26"/>
  <c r="W14" i="26"/>
  <c r="B18" i="25"/>
  <c r="D17" i="25"/>
  <c r="C17" i="25"/>
  <c r="G17" i="25"/>
  <c r="I17" i="25"/>
  <c r="L17" i="25" s="1"/>
  <c r="E17" i="25"/>
  <c r="F17" i="25"/>
  <c r="J99" i="24"/>
  <c r="C99" i="24"/>
  <c r="J98" i="24"/>
  <c r="C98" i="24"/>
  <c r="J97" i="24"/>
  <c r="C97" i="24"/>
  <c r="J96" i="24"/>
  <c r="C96" i="24"/>
  <c r="J95" i="24"/>
  <c r="C95" i="24"/>
  <c r="J94" i="24"/>
  <c r="C94" i="24"/>
  <c r="J93" i="24"/>
  <c r="C93" i="24"/>
  <c r="J92" i="24"/>
  <c r="C92" i="24"/>
  <c r="J91" i="24"/>
  <c r="C91" i="24"/>
  <c r="J90" i="24"/>
  <c r="C90" i="24"/>
  <c r="J89" i="24"/>
  <c r="C89" i="24"/>
  <c r="J88" i="24"/>
  <c r="C88" i="24"/>
  <c r="J87" i="24"/>
  <c r="C87" i="24"/>
  <c r="J86" i="24"/>
  <c r="C86" i="24"/>
  <c r="J85" i="24"/>
  <c r="C85" i="24"/>
  <c r="J84" i="24"/>
  <c r="C84" i="24"/>
  <c r="J83" i="24"/>
  <c r="C83" i="24"/>
  <c r="J82" i="24"/>
  <c r="C82" i="24"/>
  <c r="J81" i="24"/>
  <c r="C81" i="24"/>
  <c r="J80" i="24"/>
  <c r="C80" i="24"/>
  <c r="J79" i="24"/>
  <c r="C79" i="24"/>
  <c r="J78" i="24"/>
  <c r="C78" i="24"/>
  <c r="J77" i="24"/>
  <c r="C77" i="24"/>
  <c r="J76" i="24"/>
  <c r="C76" i="24"/>
  <c r="J75" i="24"/>
  <c r="C75" i="24"/>
  <c r="J74" i="24"/>
  <c r="C74" i="24"/>
  <c r="J73" i="24"/>
  <c r="C73" i="24"/>
  <c r="J72" i="24"/>
  <c r="C72" i="24"/>
  <c r="J71" i="24"/>
  <c r="C71" i="24"/>
  <c r="J70" i="24"/>
  <c r="C70" i="24"/>
  <c r="J69" i="24"/>
  <c r="C69" i="24"/>
  <c r="J68" i="24"/>
  <c r="C68" i="24"/>
  <c r="J67" i="24"/>
  <c r="C67" i="24"/>
  <c r="J66" i="24"/>
  <c r="C66" i="24"/>
  <c r="J65" i="24"/>
  <c r="C65" i="24"/>
  <c r="J64" i="24"/>
  <c r="C64" i="24"/>
  <c r="J63" i="24"/>
  <c r="C63" i="24"/>
  <c r="J62" i="24"/>
  <c r="C62" i="24"/>
  <c r="J61" i="24"/>
  <c r="C61" i="24"/>
  <c r="J60" i="24"/>
  <c r="C60" i="24"/>
  <c r="J59" i="24"/>
  <c r="C59" i="24"/>
  <c r="J58" i="24"/>
  <c r="C58" i="24"/>
  <c r="J57" i="24"/>
  <c r="C57" i="24"/>
  <c r="J56" i="24"/>
  <c r="C56" i="24"/>
  <c r="J55" i="24"/>
  <c r="C55" i="24"/>
  <c r="J54" i="24"/>
  <c r="C54" i="24"/>
  <c r="L53" i="24"/>
  <c r="J53" i="24"/>
  <c r="C53" i="24"/>
  <c r="L52" i="24"/>
  <c r="J52" i="24"/>
  <c r="C52" i="24"/>
  <c r="L51" i="24"/>
  <c r="J51" i="24"/>
  <c r="C51" i="24"/>
  <c r="L50" i="24"/>
  <c r="J50" i="24"/>
  <c r="C50" i="24"/>
  <c r="L49" i="24"/>
  <c r="J49" i="24"/>
  <c r="C49" i="24"/>
  <c r="L48" i="24"/>
  <c r="J48" i="24"/>
  <c r="C48" i="24"/>
  <c r="L47" i="24"/>
  <c r="J47" i="24"/>
  <c r="C47" i="24"/>
  <c r="L46" i="24"/>
  <c r="J46" i="24"/>
  <c r="C46" i="24"/>
  <c r="L45" i="24"/>
  <c r="J45" i="24"/>
  <c r="C45" i="24"/>
  <c r="L44" i="24"/>
  <c r="J44" i="24"/>
  <c r="C44" i="24"/>
  <c r="L43" i="24"/>
  <c r="J43" i="24"/>
  <c r="C43" i="24"/>
  <c r="L42" i="24"/>
  <c r="J42" i="24"/>
  <c r="C42" i="24"/>
  <c r="L41" i="24"/>
  <c r="J41" i="24"/>
  <c r="C41" i="24"/>
  <c r="L40" i="24"/>
  <c r="J40" i="24"/>
  <c r="C40" i="24"/>
  <c r="L39" i="24"/>
  <c r="J39" i="24"/>
  <c r="C39" i="24"/>
  <c r="L38" i="24"/>
  <c r="J38" i="24"/>
  <c r="C38" i="24"/>
  <c r="L37" i="24"/>
  <c r="J37" i="24"/>
  <c r="C37" i="24"/>
  <c r="L36" i="24"/>
  <c r="J36" i="24"/>
  <c r="C36" i="24"/>
  <c r="L35" i="24"/>
  <c r="J35" i="24"/>
  <c r="C35" i="24"/>
  <c r="L34" i="24"/>
  <c r="J34" i="24"/>
  <c r="C34" i="24"/>
  <c r="L33" i="24"/>
  <c r="J33" i="24"/>
  <c r="C33" i="24"/>
  <c r="L32" i="24"/>
  <c r="J32" i="24"/>
  <c r="C32" i="24"/>
  <c r="L31" i="24"/>
  <c r="J31" i="24"/>
  <c r="C31" i="24"/>
  <c r="L30" i="24"/>
  <c r="J30" i="24"/>
  <c r="C30" i="24"/>
  <c r="L29" i="24"/>
  <c r="J29" i="24"/>
  <c r="C29" i="24"/>
  <c r="L28" i="24"/>
  <c r="J28" i="24"/>
  <c r="C28" i="24"/>
  <c r="L27" i="24"/>
  <c r="J27" i="24"/>
  <c r="C27" i="24"/>
  <c r="L26" i="24"/>
  <c r="J26" i="24"/>
  <c r="C26" i="24"/>
  <c r="L25" i="24"/>
  <c r="J25" i="24"/>
  <c r="C25" i="24"/>
  <c r="L24" i="24"/>
  <c r="J24" i="24"/>
  <c r="C24" i="24"/>
  <c r="L23" i="24"/>
  <c r="J23" i="24"/>
  <c r="C23" i="24"/>
  <c r="L22" i="24"/>
  <c r="J22" i="24"/>
  <c r="C22" i="24"/>
  <c r="L21" i="24"/>
  <c r="J21" i="24"/>
  <c r="C21" i="24"/>
  <c r="L20" i="24"/>
  <c r="J20" i="24"/>
  <c r="C20" i="24"/>
  <c r="L19" i="24"/>
  <c r="J19" i="24"/>
  <c r="C19" i="24"/>
  <c r="L18" i="24"/>
  <c r="J18" i="24"/>
  <c r="C18" i="24"/>
  <c r="L17" i="24"/>
  <c r="J17" i="24"/>
  <c r="C17" i="24"/>
  <c r="L16" i="24"/>
  <c r="J16" i="24"/>
  <c r="C16" i="24"/>
  <c r="L15" i="24"/>
  <c r="J15" i="24"/>
  <c r="C15" i="24"/>
  <c r="L14" i="24"/>
  <c r="J14" i="24"/>
  <c r="C14" i="24"/>
  <c r="L13" i="24"/>
  <c r="J13" i="24"/>
  <c r="C13" i="24"/>
  <c r="L12" i="24"/>
  <c r="J12" i="24"/>
  <c r="C12" i="24"/>
  <c r="L11" i="24"/>
  <c r="J11" i="24"/>
  <c r="C11" i="24"/>
  <c r="L10" i="24"/>
  <c r="J10" i="24"/>
  <c r="C10" i="24"/>
  <c r="L9" i="24"/>
  <c r="J9" i="24"/>
  <c r="C9" i="24"/>
  <c r="L8" i="24"/>
  <c r="J8" i="24"/>
  <c r="C8" i="24"/>
  <c r="L7" i="24"/>
  <c r="J7" i="24"/>
  <c r="C7" i="24"/>
  <c r="B7" i="24"/>
  <c r="L6" i="24"/>
  <c r="J6" i="24"/>
  <c r="C6" i="24"/>
  <c r="L5" i="24"/>
  <c r="J5" i="24"/>
  <c r="C5" i="24"/>
  <c r="B5" i="24"/>
  <c r="B6" i="24" s="1"/>
  <c r="L4" i="24"/>
  <c r="J4" i="24"/>
  <c r="C4" i="24"/>
  <c r="L3" i="24"/>
  <c r="J3" i="24"/>
  <c r="C3" i="24"/>
  <c r="B3" i="24"/>
  <c r="B4" i="24" s="1"/>
  <c r="L2" i="24"/>
  <c r="J2" i="24"/>
  <c r="F2" i="24"/>
  <c r="K2" i="24" s="1"/>
  <c r="C2" i="24"/>
  <c r="AE3" i="24"/>
  <c r="AE4" i="24" s="1"/>
  <c r="AE5" i="24" s="1"/>
  <c r="AE6" i="24" s="1"/>
  <c r="AE7" i="24" s="1"/>
  <c r="AE8" i="24" s="1"/>
  <c r="AE9" i="24" s="1"/>
  <c r="AE10" i="24" s="1"/>
  <c r="AE11" i="24" s="1"/>
  <c r="AE12" i="24" s="1"/>
  <c r="AE13" i="24" s="1"/>
  <c r="AE14" i="24" s="1"/>
  <c r="AE15" i="24" s="1"/>
  <c r="AE16" i="24" s="1"/>
  <c r="AE17" i="24" s="1"/>
  <c r="AE18" i="24" s="1"/>
  <c r="AE19" i="24" s="1"/>
  <c r="AE20" i="24" s="1"/>
  <c r="AE21" i="24" s="1"/>
  <c r="AE22" i="24" s="1"/>
  <c r="AE23" i="24" s="1"/>
  <c r="AE24" i="24" s="1"/>
  <c r="AE25" i="24" s="1"/>
  <c r="AE26" i="24" s="1"/>
  <c r="AE27" i="24" s="1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47" i="24" s="1"/>
  <c r="AE48" i="24" s="1"/>
  <c r="AE49" i="24" s="1"/>
  <c r="AE50" i="24" s="1"/>
  <c r="AE51" i="24" s="1"/>
  <c r="AE52" i="24" s="1"/>
  <c r="AE53" i="24" s="1"/>
  <c r="AE54" i="24" s="1"/>
  <c r="AE55" i="24" s="1"/>
  <c r="AE56" i="24" s="1"/>
  <c r="AE57" i="24" s="1"/>
  <c r="K1" i="24"/>
  <c r="J1" i="24"/>
  <c r="AF1" i="24" s="1"/>
  <c r="AF2" i="24" s="1"/>
  <c r="AF3" i="24" s="1"/>
  <c r="AF4" i="24" s="1"/>
  <c r="AF5" i="24" s="1"/>
  <c r="AF6" i="24" s="1"/>
  <c r="AF7" i="24" s="1"/>
  <c r="AF8" i="24" s="1"/>
  <c r="AF9" i="24" s="1"/>
  <c r="AF10" i="24" s="1"/>
  <c r="AF11" i="24" s="1"/>
  <c r="AF12" i="24" s="1"/>
  <c r="AF13" i="24" s="1"/>
  <c r="AF14" i="24" s="1"/>
  <c r="AF15" i="24" s="1"/>
  <c r="AF16" i="24" s="1"/>
  <c r="AF17" i="24" s="1"/>
  <c r="AF18" i="24" s="1"/>
  <c r="AF19" i="24" s="1"/>
  <c r="AF20" i="24" s="1"/>
  <c r="AF21" i="24" s="1"/>
  <c r="AF22" i="24" s="1"/>
  <c r="AF23" i="24" s="1"/>
  <c r="AF24" i="24" s="1"/>
  <c r="AF25" i="24" s="1"/>
  <c r="AF26" i="24" s="1"/>
  <c r="AF27" i="24" s="1"/>
  <c r="AF28" i="24" s="1"/>
  <c r="AF29" i="24" s="1"/>
  <c r="AF30" i="24" s="1"/>
  <c r="AF31" i="24" s="1"/>
  <c r="C1" i="24"/>
  <c r="B8" i="2"/>
  <c r="M3" i="2"/>
  <c r="O3" i="2" s="1"/>
  <c r="P3" i="2" s="1"/>
  <c r="M4" i="2"/>
  <c r="O4" i="2" s="1"/>
  <c r="P4" i="2" s="1"/>
  <c r="M5" i="2"/>
  <c r="O5" i="2" s="1"/>
  <c r="P5" i="2" s="1"/>
  <c r="M6" i="2"/>
  <c r="O6" i="2" s="1"/>
  <c r="P6" i="2" s="1"/>
  <c r="M7" i="2"/>
  <c r="O7" i="2" s="1"/>
  <c r="P7" i="2" s="1"/>
  <c r="M8" i="2"/>
  <c r="O8" i="2" s="1"/>
  <c r="P8" i="2" s="1"/>
  <c r="M9" i="2"/>
  <c r="O9" i="2" s="1"/>
  <c r="P9" i="2" s="1"/>
  <c r="M10" i="2"/>
  <c r="O10" i="2" s="1"/>
  <c r="P10" i="2" s="1"/>
  <c r="M11" i="2"/>
  <c r="O11" i="2" s="1"/>
  <c r="P11" i="2" s="1"/>
  <c r="M12" i="2"/>
  <c r="O12" i="2" s="1"/>
  <c r="P12" i="2" s="1"/>
  <c r="M13" i="2"/>
  <c r="O13" i="2" s="1"/>
  <c r="P13" i="2" s="1"/>
  <c r="M14" i="2"/>
  <c r="O14" i="2" s="1"/>
  <c r="P14" i="2" s="1"/>
  <c r="M15" i="2"/>
  <c r="O15" i="2" s="1"/>
  <c r="P15" i="2" s="1"/>
  <c r="M16" i="2"/>
  <c r="O16" i="2" s="1"/>
  <c r="P16" i="2" s="1"/>
  <c r="M17" i="2"/>
  <c r="O17" i="2" s="1"/>
  <c r="P17" i="2" s="1"/>
  <c r="M18" i="2"/>
  <c r="O18" i="2" s="1"/>
  <c r="P18" i="2" s="1"/>
  <c r="M19" i="2"/>
  <c r="O19" i="2" s="1"/>
  <c r="P19" i="2" s="1"/>
  <c r="M20" i="2"/>
  <c r="O20" i="2" s="1"/>
  <c r="P20" i="2" s="1"/>
  <c r="M21" i="2"/>
  <c r="O21" i="2" s="1"/>
  <c r="P21" i="2" s="1"/>
  <c r="M22" i="2"/>
  <c r="O22" i="2" s="1"/>
  <c r="P22" i="2" s="1"/>
  <c r="M23" i="2"/>
  <c r="O23" i="2" s="1"/>
  <c r="P23" i="2" s="1"/>
  <c r="M24" i="2"/>
  <c r="O24" i="2" s="1"/>
  <c r="P24" i="2" s="1"/>
  <c r="M25" i="2"/>
  <c r="O25" i="2" s="1"/>
  <c r="P25" i="2" s="1"/>
  <c r="M26" i="2"/>
  <c r="O26" i="2" s="1"/>
  <c r="P26" i="2" s="1"/>
  <c r="M27" i="2"/>
  <c r="O27" i="2" s="1"/>
  <c r="P27" i="2" s="1"/>
  <c r="M28" i="2"/>
  <c r="O28" i="2" s="1"/>
  <c r="P28" i="2" s="1"/>
  <c r="M29" i="2"/>
  <c r="O29" i="2" s="1"/>
  <c r="P29" i="2" s="1"/>
  <c r="M30" i="2"/>
  <c r="O30" i="2" s="1"/>
  <c r="P30" i="2" s="1"/>
  <c r="M31" i="2"/>
  <c r="O31" i="2" s="1"/>
  <c r="P31" i="2" s="1"/>
  <c r="M32" i="2"/>
  <c r="O32" i="2" s="1"/>
  <c r="P32" i="2" s="1"/>
  <c r="M33" i="2"/>
  <c r="O33" i="2" s="1"/>
  <c r="P33" i="2" s="1"/>
  <c r="M34" i="2"/>
  <c r="O34" i="2" s="1"/>
  <c r="P34" i="2" s="1"/>
  <c r="M35" i="2"/>
  <c r="O35" i="2" s="1"/>
  <c r="P35" i="2" s="1"/>
  <c r="M36" i="2"/>
  <c r="O36" i="2" s="1"/>
  <c r="P36" i="2" s="1"/>
  <c r="M37" i="2"/>
  <c r="O37" i="2" s="1"/>
  <c r="P37" i="2" s="1"/>
  <c r="M38" i="2"/>
  <c r="O38" i="2" s="1"/>
  <c r="P38" i="2" s="1"/>
  <c r="M39" i="2"/>
  <c r="O39" i="2" s="1"/>
  <c r="P39" i="2" s="1"/>
  <c r="M40" i="2"/>
  <c r="O40" i="2" s="1"/>
  <c r="P40" i="2" s="1"/>
  <c r="M41" i="2"/>
  <c r="O41" i="2" s="1"/>
  <c r="P41" i="2" s="1"/>
  <c r="M42" i="2"/>
  <c r="O42" i="2" s="1"/>
  <c r="P42" i="2" s="1"/>
  <c r="M43" i="2"/>
  <c r="O43" i="2" s="1"/>
  <c r="P43" i="2" s="1"/>
  <c r="M44" i="2"/>
  <c r="O44" i="2" s="1"/>
  <c r="P44" i="2" s="1"/>
  <c r="M45" i="2"/>
  <c r="O45" i="2" s="1"/>
  <c r="P45" i="2" s="1"/>
  <c r="M46" i="2"/>
  <c r="O46" i="2" s="1"/>
  <c r="P46" i="2" s="1"/>
  <c r="M47" i="2"/>
  <c r="O47" i="2" s="1"/>
  <c r="P47" i="2" s="1"/>
  <c r="M48" i="2"/>
  <c r="O48" i="2" s="1"/>
  <c r="P48" i="2" s="1"/>
  <c r="M49" i="2"/>
  <c r="M50" i="2"/>
  <c r="O50" i="2" s="1"/>
  <c r="P50" i="2" s="1"/>
  <c r="M51" i="2"/>
  <c r="O51" i="2" s="1"/>
  <c r="P51" i="2" s="1"/>
  <c r="M52" i="2"/>
  <c r="O52" i="2" s="1"/>
  <c r="P52" i="2" s="1"/>
  <c r="M53" i="2"/>
  <c r="O53" i="2" s="1"/>
  <c r="P53" i="2" s="1"/>
  <c r="M54" i="2"/>
  <c r="O54" i="2" s="1"/>
  <c r="P54" i="2" s="1"/>
  <c r="M55" i="2"/>
  <c r="O55" i="2" s="1"/>
  <c r="P55" i="2" s="1"/>
  <c r="M56" i="2"/>
  <c r="O56" i="2" s="1"/>
  <c r="P56" i="2" s="1"/>
  <c r="M57" i="2"/>
  <c r="O57" i="2" s="1"/>
  <c r="P57" i="2" s="1"/>
  <c r="M58" i="2"/>
  <c r="O58" i="2" s="1"/>
  <c r="P58" i="2" s="1"/>
  <c r="M59" i="2"/>
  <c r="O59" i="2" s="1"/>
  <c r="P59" i="2" s="1"/>
  <c r="M2" i="2"/>
  <c r="AX2" i="2"/>
  <c r="AX3" i="2" s="1"/>
  <c r="AX4" i="2" s="1"/>
  <c r="AX5" i="2" s="1"/>
  <c r="AX6" i="2" s="1"/>
  <c r="AX7" i="2" s="1"/>
  <c r="AX8" i="2" s="1"/>
  <c r="AX9" i="2" s="1"/>
  <c r="AX10" i="2" s="1"/>
  <c r="AX11" i="2" s="1"/>
  <c r="AX12" i="2" s="1"/>
  <c r="AX13" i="2" s="1"/>
  <c r="AX14" i="2" s="1"/>
  <c r="AX15" i="2" s="1"/>
  <c r="AX16" i="2" s="1"/>
  <c r="AX17" i="2" s="1"/>
  <c r="AX18" i="2" s="1"/>
  <c r="AX19" i="2" s="1"/>
  <c r="AX20" i="2" s="1"/>
  <c r="AX21" i="2" s="1"/>
  <c r="AX22" i="2" s="1"/>
  <c r="AX23" i="2" s="1"/>
  <c r="AX24" i="2" s="1"/>
  <c r="AX25" i="2" s="1"/>
  <c r="AX26" i="2" s="1"/>
  <c r="AX27" i="2" s="1"/>
  <c r="AX28" i="2" s="1"/>
  <c r="AX29" i="2" s="1"/>
  <c r="AX30" i="2" s="1"/>
  <c r="AX31" i="2" s="1"/>
  <c r="AX32" i="2" s="1"/>
  <c r="AX33" i="2" s="1"/>
  <c r="AX34" i="2" s="1"/>
  <c r="AX35" i="2" s="1"/>
  <c r="AX36" i="2" s="1"/>
  <c r="AX37" i="2" s="1"/>
  <c r="AX38" i="2" s="1"/>
  <c r="AX39" i="2" s="1"/>
  <c r="AX40" i="2" s="1"/>
  <c r="AX41" i="2" s="1"/>
  <c r="AX42" i="2" s="1"/>
  <c r="AX43" i="2" s="1"/>
  <c r="AX44" i="2" s="1"/>
  <c r="AX45" i="2" s="1"/>
  <c r="AX46" i="2" s="1"/>
  <c r="AX47" i="2" s="1"/>
  <c r="AX48" i="2" s="1"/>
  <c r="AX49" i="2" s="1"/>
  <c r="AX50" i="2" s="1"/>
  <c r="AX51" i="2" s="1"/>
  <c r="AX52" i="2" s="1"/>
  <c r="AX53" i="2" s="1"/>
  <c r="AX54" i="2" s="1"/>
  <c r="AX55" i="2" s="1"/>
  <c r="T25" i="2"/>
  <c r="Q16" i="27" l="1"/>
  <c r="I17" i="27"/>
  <c r="T15" i="27"/>
  <c r="W15" i="27"/>
  <c r="D28" i="2"/>
  <c r="H29" i="33"/>
  <c r="F29" i="33" s="1"/>
  <c r="U28" i="2"/>
  <c r="G25" i="33"/>
  <c r="D29" i="2"/>
  <c r="H30" i="33"/>
  <c r="F30" i="33" s="1"/>
  <c r="E14" i="29"/>
  <c r="W14" i="29"/>
  <c r="O49" i="2"/>
  <c r="P49" i="2" s="1"/>
  <c r="AY2" i="2"/>
  <c r="AY3" i="2" s="1"/>
  <c r="AY4" i="2" s="1"/>
  <c r="AY5" i="2" s="1"/>
  <c r="AY6" i="2" s="1"/>
  <c r="AY7" i="2" s="1"/>
  <c r="AY8" i="2" s="1"/>
  <c r="AY9" i="2" s="1"/>
  <c r="AY10" i="2" s="1"/>
  <c r="AY11" i="2" s="1"/>
  <c r="AY12" i="2" s="1"/>
  <c r="AY13" i="2" s="1"/>
  <c r="AY14" i="2" s="1"/>
  <c r="AY15" i="2" s="1"/>
  <c r="AY16" i="2" s="1"/>
  <c r="AY17" i="2" s="1"/>
  <c r="AY18" i="2" s="1"/>
  <c r="AY19" i="2" s="1"/>
  <c r="AY20" i="2" s="1"/>
  <c r="AY21" i="2" s="1"/>
  <c r="AY22" i="2" s="1"/>
  <c r="AY23" i="2" s="1"/>
  <c r="AY24" i="2" s="1"/>
  <c r="AY25" i="2" s="1"/>
  <c r="AY26" i="2" s="1"/>
  <c r="AY27" i="2" s="1"/>
  <c r="AY28" i="2" s="1"/>
  <c r="AY29" i="2" s="1"/>
  <c r="AY30" i="2" s="1"/>
  <c r="AY31" i="2" s="1"/>
  <c r="AY32" i="2" s="1"/>
  <c r="AY33" i="2" s="1"/>
  <c r="AY34" i="2" s="1"/>
  <c r="AY35" i="2" s="1"/>
  <c r="AY36" i="2" s="1"/>
  <c r="AY37" i="2" s="1"/>
  <c r="AY38" i="2" s="1"/>
  <c r="AY39" i="2" s="1"/>
  <c r="AY40" i="2" s="1"/>
  <c r="AY41" i="2" s="1"/>
  <c r="AY42" i="2" s="1"/>
  <c r="AY43" i="2" s="1"/>
  <c r="AY44" i="2" s="1"/>
  <c r="AY45" i="2" s="1"/>
  <c r="AY46" i="2" s="1"/>
  <c r="AY47" i="2" s="1"/>
  <c r="AY48" i="2" s="1"/>
  <c r="AY49" i="2" s="1"/>
  <c r="AY50" i="2" s="1"/>
  <c r="AY51" i="2" s="1"/>
  <c r="AY52" i="2" s="1"/>
  <c r="AY53" i="2" s="1"/>
  <c r="AY54" i="2" s="1"/>
  <c r="AY55" i="2" s="1"/>
  <c r="O2" i="2"/>
  <c r="P2" i="2" s="1"/>
  <c r="M27" i="31"/>
  <c r="H28" i="31"/>
  <c r="S26" i="31"/>
  <c r="P26" i="31"/>
  <c r="S20" i="30"/>
  <c r="P20" i="30"/>
  <c r="M21" i="30"/>
  <c r="H22" i="30"/>
  <c r="I19" i="29"/>
  <c r="Q19" i="29" s="1"/>
  <c r="X19" i="29" s="1"/>
  <c r="T17" i="29"/>
  <c r="T17" i="28"/>
  <c r="I18" i="28"/>
  <c r="Q18" i="28" s="1"/>
  <c r="W16" i="28"/>
  <c r="W15" i="26"/>
  <c r="T16" i="26"/>
  <c r="I17" i="26"/>
  <c r="Q17" i="26" s="1"/>
  <c r="I18" i="25"/>
  <c r="L18" i="25" s="1"/>
  <c r="E18" i="25"/>
  <c r="B19" i="25"/>
  <c r="F18" i="25"/>
  <c r="G18" i="25"/>
  <c r="C18" i="25"/>
  <c r="D18" i="25"/>
  <c r="F3" i="24"/>
  <c r="N1" i="24"/>
  <c r="AF32" i="24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47" i="24" s="1"/>
  <c r="AF48" i="24" s="1"/>
  <c r="AF49" i="24" s="1"/>
  <c r="AF50" i="24" s="1"/>
  <c r="AF51" i="24" s="1"/>
  <c r="AF52" i="24" s="1"/>
  <c r="AF53" i="24" s="1"/>
  <c r="AF54" i="24" s="1"/>
  <c r="AF55" i="24" s="1"/>
  <c r="AF56" i="24" s="1"/>
  <c r="AF57" i="24" s="1"/>
  <c r="N2" i="24"/>
  <c r="M2" i="24"/>
  <c r="T24" i="2"/>
  <c r="Q17" i="27" l="1"/>
  <c r="I18" i="27"/>
  <c r="W16" i="27"/>
  <c r="T16" i="27"/>
  <c r="D27" i="2"/>
  <c r="H28" i="33"/>
  <c r="F28" i="33" s="1"/>
  <c r="U27" i="2"/>
  <c r="G24" i="33"/>
  <c r="E15" i="29"/>
  <c r="W15" i="29"/>
  <c r="H29" i="31"/>
  <c r="M28" i="31"/>
  <c r="S27" i="31"/>
  <c r="P27" i="31"/>
  <c r="P21" i="30"/>
  <c r="S21" i="30"/>
  <c r="H23" i="30"/>
  <c r="M22" i="30"/>
  <c r="I20" i="29"/>
  <c r="Q20" i="29" s="1"/>
  <c r="X20" i="29" s="1"/>
  <c r="T18" i="29"/>
  <c r="I19" i="28"/>
  <c r="Q19" i="28" s="1"/>
  <c r="T18" i="28"/>
  <c r="W17" i="28"/>
  <c r="T17" i="26"/>
  <c r="I18" i="26"/>
  <c r="Q18" i="26" s="1"/>
  <c r="W16" i="26"/>
  <c r="G19" i="25"/>
  <c r="F19" i="25"/>
  <c r="C19" i="25"/>
  <c r="E19" i="25"/>
  <c r="D19" i="25"/>
  <c r="B20" i="25"/>
  <c r="I19" i="25"/>
  <c r="L19" i="25" s="1"/>
  <c r="F4" i="24"/>
  <c r="K3" i="24"/>
  <c r="H4" i="4"/>
  <c r="T23" i="2"/>
  <c r="K25" i="4"/>
  <c r="K26" i="4"/>
  <c r="K27" i="4"/>
  <c r="K28" i="4"/>
  <c r="K24" i="4"/>
  <c r="T22" i="2"/>
  <c r="T17" i="27" l="1"/>
  <c r="W17" i="27"/>
  <c r="Q18" i="27"/>
  <c r="I19" i="27"/>
  <c r="U26" i="2"/>
  <c r="G23" i="33"/>
  <c r="D26" i="2"/>
  <c r="H27" i="33"/>
  <c r="F27" i="33" s="1"/>
  <c r="U25" i="2"/>
  <c r="G22" i="33"/>
  <c r="E16" i="29"/>
  <c r="W16" i="29"/>
  <c r="S28" i="31"/>
  <c r="P28" i="31"/>
  <c r="H30" i="31"/>
  <c r="M29" i="31"/>
  <c r="S22" i="30"/>
  <c r="P22" i="30"/>
  <c r="M23" i="30"/>
  <c r="H24" i="30"/>
  <c r="T19" i="29"/>
  <c r="I21" i="29"/>
  <c r="Q21" i="29" s="1"/>
  <c r="X21" i="29" s="1"/>
  <c r="W18" i="28"/>
  <c r="T19" i="28"/>
  <c r="I20" i="28"/>
  <c r="Q20" i="28" s="1"/>
  <c r="I19" i="26"/>
  <c r="Q19" i="26" s="1"/>
  <c r="T18" i="26"/>
  <c r="W17" i="26"/>
  <c r="F20" i="25"/>
  <c r="E20" i="25"/>
  <c r="C20" i="25"/>
  <c r="B21" i="25"/>
  <c r="D20" i="25"/>
  <c r="I20" i="25"/>
  <c r="L20" i="25" s="1"/>
  <c r="G20" i="25"/>
  <c r="M3" i="24"/>
  <c r="N3" i="24"/>
  <c r="K4" i="24"/>
  <c r="F5" i="24"/>
  <c r="K23" i="4"/>
  <c r="Q19" i="27" l="1"/>
  <c r="I20" i="27"/>
  <c r="W18" i="27"/>
  <c r="T18" i="27"/>
  <c r="D24" i="2"/>
  <c r="H25" i="33"/>
  <c r="F25" i="33" s="1"/>
  <c r="D25" i="2"/>
  <c r="H26" i="33"/>
  <c r="F26" i="33" s="1"/>
  <c r="E17" i="29"/>
  <c r="W17" i="29"/>
  <c r="S29" i="31"/>
  <c r="P29" i="31"/>
  <c r="M30" i="31"/>
  <c r="H31" i="31"/>
  <c r="M24" i="30"/>
  <c r="H25" i="30"/>
  <c r="S23" i="30"/>
  <c r="P23" i="30"/>
  <c r="T20" i="29"/>
  <c r="I22" i="29"/>
  <c r="Q22" i="29" s="1"/>
  <c r="X22" i="29" s="1"/>
  <c r="I21" i="28"/>
  <c r="Q21" i="28" s="1"/>
  <c r="T20" i="28"/>
  <c r="W19" i="28"/>
  <c r="I20" i="26"/>
  <c r="Q20" i="26" s="1"/>
  <c r="T19" i="26"/>
  <c r="W18" i="26"/>
  <c r="B22" i="25"/>
  <c r="C21" i="25"/>
  <c r="E21" i="25"/>
  <c r="D21" i="25"/>
  <c r="G21" i="25"/>
  <c r="I21" i="25"/>
  <c r="L21" i="25" s="1"/>
  <c r="F21" i="25"/>
  <c r="N4" i="24"/>
  <c r="M4" i="24"/>
  <c r="F6" i="24"/>
  <c r="K5" i="24"/>
  <c r="T21" i="2"/>
  <c r="T19" i="27" l="1"/>
  <c r="W19" i="27"/>
  <c r="Q20" i="27"/>
  <c r="I21" i="27"/>
  <c r="U24" i="2"/>
  <c r="G21" i="33"/>
  <c r="E18" i="29"/>
  <c r="W18" i="29"/>
  <c r="H32" i="31"/>
  <c r="M31" i="31"/>
  <c r="S30" i="31"/>
  <c r="P30" i="31"/>
  <c r="M25" i="30"/>
  <c r="H26" i="30"/>
  <c r="P24" i="30"/>
  <c r="S24" i="30"/>
  <c r="T21" i="29"/>
  <c r="I23" i="29"/>
  <c r="Q23" i="29" s="1"/>
  <c r="X23" i="29" s="1"/>
  <c r="W20" i="28"/>
  <c r="T21" i="28"/>
  <c r="I22" i="28"/>
  <c r="Q22" i="28" s="1"/>
  <c r="W19" i="26"/>
  <c r="I21" i="26"/>
  <c r="Q21" i="26" s="1"/>
  <c r="T20" i="26"/>
  <c r="I22" i="25"/>
  <c r="L22" i="25" s="1"/>
  <c r="E22" i="25"/>
  <c r="G22" i="25"/>
  <c r="F22" i="25"/>
  <c r="D22" i="25"/>
  <c r="B23" i="25"/>
  <c r="C22" i="25"/>
  <c r="M5" i="24"/>
  <c r="N5" i="24"/>
  <c r="F7" i="24"/>
  <c r="K6" i="24"/>
  <c r="K22" i="4"/>
  <c r="T20" i="2"/>
  <c r="C3" i="17"/>
  <c r="D6" i="17" s="1"/>
  <c r="K21" i="4"/>
  <c r="H3" i="4"/>
  <c r="T19" i="2"/>
  <c r="W20" i="27" l="1"/>
  <c r="T20" i="27"/>
  <c r="Q21" i="27"/>
  <c r="I22" i="27"/>
  <c r="U23" i="2"/>
  <c r="G20" i="33"/>
  <c r="U22" i="2"/>
  <c r="G19" i="33"/>
  <c r="D23" i="2"/>
  <c r="H24" i="33"/>
  <c r="F24" i="33" s="1"/>
  <c r="E19" i="29"/>
  <c r="W19" i="29"/>
  <c r="S31" i="31"/>
  <c r="P31" i="31"/>
  <c r="M32" i="31"/>
  <c r="H33" i="31"/>
  <c r="M26" i="30"/>
  <c r="H27" i="30"/>
  <c r="S25" i="30"/>
  <c r="P25" i="30"/>
  <c r="T22" i="29"/>
  <c r="I24" i="29"/>
  <c r="Q24" i="29" s="1"/>
  <c r="X24" i="29" s="1"/>
  <c r="T22" i="28"/>
  <c r="I23" i="28"/>
  <c r="Q23" i="28" s="1"/>
  <c r="W21" i="28"/>
  <c r="W20" i="26"/>
  <c r="I22" i="26"/>
  <c r="Q22" i="26" s="1"/>
  <c r="T21" i="26"/>
  <c r="G23" i="25"/>
  <c r="E23" i="25"/>
  <c r="F23" i="25"/>
  <c r="C23" i="25"/>
  <c r="B24" i="25"/>
  <c r="I23" i="25"/>
  <c r="L23" i="25" s="1"/>
  <c r="D23" i="25"/>
  <c r="M6" i="24"/>
  <c r="N6" i="24"/>
  <c r="F8" i="24"/>
  <c r="K7" i="24"/>
  <c r="T21" i="27" l="1"/>
  <c r="W21" i="27"/>
  <c r="Q22" i="27"/>
  <c r="I23" i="27"/>
  <c r="D21" i="2"/>
  <c r="H22" i="33"/>
  <c r="F22" i="33" s="1"/>
  <c r="D22" i="2"/>
  <c r="H23" i="33"/>
  <c r="F23" i="33" s="1"/>
  <c r="E20" i="29"/>
  <c r="W20" i="29"/>
  <c r="H34" i="31"/>
  <c r="M33" i="31"/>
  <c r="S32" i="31"/>
  <c r="P32" i="31"/>
  <c r="M27" i="30"/>
  <c r="H28" i="30"/>
  <c r="S26" i="30"/>
  <c r="P26" i="30"/>
  <c r="I25" i="29"/>
  <c r="Q25" i="29" s="1"/>
  <c r="X25" i="29" s="1"/>
  <c r="T23" i="29"/>
  <c r="I24" i="28"/>
  <c r="Q24" i="28" s="1"/>
  <c r="T23" i="28"/>
  <c r="W22" i="28"/>
  <c r="W21" i="26"/>
  <c r="I23" i="26"/>
  <c r="Q23" i="26" s="1"/>
  <c r="T22" i="26"/>
  <c r="F24" i="25"/>
  <c r="E24" i="25"/>
  <c r="B25" i="25"/>
  <c r="D24" i="25"/>
  <c r="C24" i="25"/>
  <c r="I24" i="25"/>
  <c r="L24" i="25" s="1"/>
  <c r="G24" i="25"/>
  <c r="N7" i="24"/>
  <c r="M7" i="24"/>
  <c r="K8" i="24"/>
  <c r="F9" i="24"/>
  <c r="Q23" i="27" l="1"/>
  <c r="I24" i="27"/>
  <c r="W22" i="27"/>
  <c r="T22" i="27"/>
  <c r="E21" i="29"/>
  <c r="W21" i="29"/>
  <c r="H35" i="31"/>
  <c r="M34" i="31"/>
  <c r="S33" i="31"/>
  <c r="P33" i="31"/>
  <c r="M28" i="30"/>
  <c r="H29" i="30"/>
  <c r="S27" i="30"/>
  <c r="P27" i="30"/>
  <c r="I26" i="29"/>
  <c r="Q26" i="29" s="1"/>
  <c r="X26" i="29" s="1"/>
  <c r="T24" i="29"/>
  <c r="W23" i="28"/>
  <c r="T24" i="28"/>
  <c r="I25" i="28"/>
  <c r="Q25" i="28" s="1"/>
  <c r="W22" i="26"/>
  <c r="I24" i="26"/>
  <c r="Q24" i="26" s="1"/>
  <c r="T23" i="26"/>
  <c r="B26" i="25"/>
  <c r="D25" i="25"/>
  <c r="C25" i="25"/>
  <c r="G25" i="25"/>
  <c r="I25" i="25"/>
  <c r="L25" i="25" s="1"/>
  <c r="E25" i="25"/>
  <c r="F25" i="25"/>
  <c r="F10" i="24"/>
  <c r="K9" i="24"/>
  <c r="N8" i="24"/>
  <c r="M8" i="24"/>
  <c r="T18" i="2"/>
  <c r="Q24" i="27" l="1"/>
  <c r="I25" i="27"/>
  <c r="W23" i="27"/>
  <c r="T23" i="27"/>
  <c r="U21" i="2"/>
  <c r="G18" i="33"/>
  <c r="E22" i="29"/>
  <c r="W22" i="29"/>
  <c r="S34" i="31"/>
  <c r="P34" i="31"/>
  <c r="M35" i="31"/>
  <c r="H36" i="31"/>
  <c r="M29" i="30"/>
  <c r="H30" i="30"/>
  <c r="S28" i="30"/>
  <c r="P28" i="30"/>
  <c r="I27" i="29"/>
  <c r="Q27" i="29" s="1"/>
  <c r="X27" i="29" s="1"/>
  <c r="T25" i="29"/>
  <c r="I26" i="28"/>
  <c r="Q26" i="28" s="1"/>
  <c r="T25" i="28"/>
  <c r="W24" i="28"/>
  <c r="W23" i="26"/>
  <c r="I25" i="26"/>
  <c r="Q25" i="26" s="1"/>
  <c r="T24" i="26"/>
  <c r="C26" i="25"/>
  <c r="F26" i="25"/>
  <c r="I26" i="25"/>
  <c r="L26" i="25" s="1"/>
  <c r="D26" i="25"/>
  <c r="G26" i="25"/>
  <c r="B27" i="25"/>
  <c r="N9" i="24"/>
  <c r="M9" i="24"/>
  <c r="F11" i="24"/>
  <c r="K10" i="24"/>
  <c r="Q25" i="27" l="1"/>
  <c r="I26" i="27"/>
  <c r="T24" i="27"/>
  <c r="W24" i="27"/>
  <c r="D20" i="2"/>
  <c r="H21" i="33"/>
  <c r="F21" i="33" s="1"/>
  <c r="E23" i="29"/>
  <c r="W23" i="29"/>
  <c r="H37" i="31"/>
  <c r="M36" i="31"/>
  <c r="P35" i="31"/>
  <c r="S35" i="31"/>
  <c r="H31" i="30"/>
  <c r="M30" i="30"/>
  <c r="P29" i="30"/>
  <c r="S29" i="30"/>
  <c r="I28" i="29"/>
  <c r="Q28" i="29" s="1"/>
  <c r="X28" i="29" s="1"/>
  <c r="T26" i="29"/>
  <c r="W25" i="28"/>
  <c r="T26" i="28"/>
  <c r="I27" i="28"/>
  <c r="Q27" i="28" s="1"/>
  <c r="W24" i="26"/>
  <c r="T25" i="26"/>
  <c r="I26" i="26"/>
  <c r="Q26" i="26" s="1"/>
  <c r="G27" i="25"/>
  <c r="D27" i="25"/>
  <c r="C27" i="25"/>
  <c r="B28" i="25"/>
  <c r="E27" i="25"/>
  <c r="F27" i="25"/>
  <c r="I27" i="25"/>
  <c r="L27" i="25" s="1"/>
  <c r="N10" i="24"/>
  <c r="M10" i="24"/>
  <c r="K11" i="24"/>
  <c r="F12" i="24"/>
  <c r="Q26" i="27" l="1"/>
  <c r="I27" i="27"/>
  <c r="T25" i="27"/>
  <c r="W25" i="27"/>
  <c r="E24" i="29"/>
  <c r="W24" i="29"/>
  <c r="P36" i="31"/>
  <c r="S36" i="31"/>
  <c r="M37" i="31"/>
  <c r="H38" i="31"/>
  <c r="S30" i="30"/>
  <c r="P30" i="30"/>
  <c r="M31" i="30"/>
  <c r="H32" i="30"/>
  <c r="T27" i="29"/>
  <c r="I29" i="29"/>
  <c r="Q29" i="29" s="1"/>
  <c r="X29" i="29" s="1"/>
  <c r="W26" i="28"/>
  <c r="T27" i="28"/>
  <c r="I28" i="28"/>
  <c r="Q28" i="28" s="1"/>
  <c r="W25" i="26"/>
  <c r="T26" i="26"/>
  <c r="I27" i="26"/>
  <c r="Q27" i="26" s="1"/>
  <c r="F28" i="25"/>
  <c r="E28" i="25"/>
  <c r="C28" i="25"/>
  <c r="B29" i="25"/>
  <c r="I28" i="25"/>
  <c r="L28" i="25" s="1"/>
  <c r="D28" i="25"/>
  <c r="G28" i="25"/>
  <c r="F13" i="24"/>
  <c r="K12" i="24"/>
  <c r="N11" i="24"/>
  <c r="M11" i="24"/>
  <c r="Q27" i="27" l="1"/>
  <c r="I28" i="27"/>
  <c r="T26" i="27"/>
  <c r="W26" i="27"/>
  <c r="E25" i="29"/>
  <c r="W25" i="29"/>
  <c r="M38" i="31"/>
  <c r="H39" i="31"/>
  <c r="P37" i="31"/>
  <c r="S37" i="31"/>
  <c r="H33" i="30"/>
  <c r="M32" i="30"/>
  <c r="S31" i="30"/>
  <c r="P31" i="30"/>
  <c r="T28" i="29"/>
  <c r="I30" i="29"/>
  <c r="Q30" i="29" s="1"/>
  <c r="X30" i="29" s="1"/>
  <c r="W27" i="28"/>
  <c r="I29" i="28"/>
  <c r="Q29" i="28" s="1"/>
  <c r="T28" i="28"/>
  <c r="I28" i="26"/>
  <c r="Q28" i="26" s="1"/>
  <c r="T27" i="26"/>
  <c r="W26" i="26"/>
  <c r="E29" i="25"/>
  <c r="B30" i="25"/>
  <c r="C29" i="25"/>
  <c r="G29" i="25"/>
  <c r="D29" i="25"/>
  <c r="I29" i="25"/>
  <c r="L29" i="25" s="1"/>
  <c r="F29" i="25"/>
  <c r="N12" i="24"/>
  <c r="M12" i="24"/>
  <c r="K13" i="24"/>
  <c r="F14" i="24"/>
  <c r="Q28" i="27" l="1"/>
  <c r="I29" i="27"/>
  <c r="W27" i="27"/>
  <c r="T27" i="27"/>
  <c r="E26" i="29"/>
  <c r="W26" i="29"/>
  <c r="M39" i="31"/>
  <c r="H40" i="31"/>
  <c r="S38" i="31"/>
  <c r="P38" i="31"/>
  <c r="S32" i="30"/>
  <c r="P32" i="30"/>
  <c r="M33" i="30"/>
  <c r="H34" i="30"/>
  <c r="T29" i="29"/>
  <c r="I31" i="29"/>
  <c r="Q31" i="29" s="1"/>
  <c r="X31" i="29" s="1"/>
  <c r="W28" i="28"/>
  <c r="T29" i="28"/>
  <c r="I30" i="28"/>
  <c r="Q30" i="28" s="1"/>
  <c r="W27" i="26"/>
  <c r="T28" i="26"/>
  <c r="I29" i="26"/>
  <c r="Q29" i="26" s="1"/>
  <c r="D30" i="25"/>
  <c r="C30" i="25"/>
  <c r="G30" i="25"/>
  <c r="B31" i="25"/>
  <c r="E30" i="25"/>
  <c r="F30" i="25"/>
  <c r="I30" i="25"/>
  <c r="L30" i="25" s="1"/>
  <c r="N13" i="24"/>
  <c r="M13" i="24"/>
  <c r="K14" i="24"/>
  <c r="F15" i="24"/>
  <c r="Q29" i="27" l="1"/>
  <c r="I30" i="27"/>
  <c r="W28" i="27"/>
  <c r="T28" i="27"/>
  <c r="E27" i="29"/>
  <c r="W27" i="29"/>
  <c r="S39" i="31"/>
  <c r="P39" i="31"/>
  <c r="M40" i="31"/>
  <c r="H41" i="31"/>
  <c r="M34" i="30"/>
  <c r="H35" i="30"/>
  <c r="P33" i="30"/>
  <c r="S33" i="30"/>
  <c r="T30" i="29"/>
  <c r="I32" i="29"/>
  <c r="Q32" i="29" s="1"/>
  <c r="X32" i="29" s="1"/>
  <c r="W29" i="28"/>
  <c r="T30" i="28"/>
  <c r="I31" i="28"/>
  <c r="Q31" i="28" s="1"/>
  <c r="W28" i="26"/>
  <c r="I30" i="26"/>
  <c r="Q30" i="26" s="1"/>
  <c r="T29" i="26"/>
  <c r="G31" i="25"/>
  <c r="E31" i="25"/>
  <c r="C31" i="25"/>
  <c r="B32" i="25"/>
  <c r="D31" i="25"/>
  <c r="I31" i="25"/>
  <c r="L31" i="25" s="1"/>
  <c r="F31" i="25"/>
  <c r="K15" i="24"/>
  <c r="F16" i="24"/>
  <c r="M14" i="24"/>
  <c r="N14" i="24"/>
  <c r="Q30" i="27" l="1"/>
  <c r="I31" i="27"/>
  <c r="W29" i="27"/>
  <c r="T29" i="27"/>
  <c r="E28" i="29"/>
  <c r="W28" i="29"/>
  <c r="S40" i="31"/>
  <c r="P40" i="31"/>
  <c r="H42" i="31"/>
  <c r="M41" i="31"/>
  <c r="H36" i="30"/>
  <c r="M35" i="30"/>
  <c r="S34" i="30"/>
  <c r="P34" i="30"/>
  <c r="T31" i="29"/>
  <c r="I33" i="29"/>
  <c r="Q33" i="29" s="1"/>
  <c r="X33" i="29" s="1"/>
  <c r="T31" i="28"/>
  <c r="I32" i="28"/>
  <c r="Q32" i="28" s="1"/>
  <c r="W30" i="28"/>
  <c r="W29" i="26"/>
  <c r="T30" i="26"/>
  <c r="I31" i="26"/>
  <c r="Q31" i="26" s="1"/>
  <c r="G32" i="25"/>
  <c r="F32" i="25"/>
  <c r="D32" i="25"/>
  <c r="I32" i="25"/>
  <c r="L32" i="25" s="1"/>
  <c r="E32" i="25"/>
  <c r="C32" i="25"/>
  <c r="B33" i="25"/>
  <c r="F17" i="24"/>
  <c r="K16" i="24"/>
  <c r="N15" i="24"/>
  <c r="M15" i="24"/>
  <c r="Q31" i="27" l="1"/>
  <c r="I32" i="27"/>
  <c r="T30" i="27"/>
  <c r="W30" i="27"/>
  <c r="E29" i="29"/>
  <c r="W29" i="29"/>
  <c r="H43" i="31"/>
  <c r="M42" i="31"/>
  <c r="S41" i="31"/>
  <c r="P41" i="31"/>
  <c r="P35" i="30"/>
  <c r="S35" i="30"/>
  <c r="H37" i="30"/>
  <c r="M36" i="30"/>
  <c r="I34" i="29"/>
  <c r="Q34" i="29" s="1"/>
  <c r="X34" i="29" s="1"/>
  <c r="T32" i="29"/>
  <c r="T32" i="28"/>
  <c r="I33" i="28"/>
  <c r="Q33" i="28" s="1"/>
  <c r="W31" i="28"/>
  <c r="T31" i="26"/>
  <c r="I32" i="26"/>
  <c r="Q32" i="26" s="1"/>
  <c r="W30" i="26"/>
  <c r="E33" i="25"/>
  <c r="B34" i="25"/>
  <c r="C33" i="25"/>
  <c r="G33" i="25"/>
  <c r="D33" i="25"/>
  <c r="I33" i="25"/>
  <c r="L33" i="25" s="1"/>
  <c r="F33" i="25"/>
  <c r="N16" i="24"/>
  <c r="M16" i="24"/>
  <c r="F18" i="24"/>
  <c r="K17" i="24"/>
  <c r="Q32" i="27" l="1"/>
  <c r="I33" i="27"/>
  <c r="W31" i="27"/>
  <c r="T31" i="27"/>
  <c r="E30" i="29"/>
  <c r="W30" i="29"/>
  <c r="S42" i="31"/>
  <c r="P42" i="31"/>
  <c r="M43" i="31"/>
  <c r="H44" i="31"/>
  <c r="S36" i="30"/>
  <c r="P36" i="30"/>
  <c r="H38" i="30"/>
  <c r="M37" i="30"/>
  <c r="I35" i="29"/>
  <c r="Q35" i="29" s="1"/>
  <c r="X35" i="29" s="1"/>
  <c r="T33" i="29"/>
  <c r="T33" i="28"/>
  <c r="I34" i="28"/>
  <c r="Q34" i="28" s="1"/>
  <c r="W32" i="28"/>
  <c r="I33" i="26"/>
  <c r="Q33" i="26" s="1"/>
  <c r="T32" i="26"/>
  <c r="W31" i="26"/>
  <c r="D34" i="25"/>
  <c r="C34" i="25"/>
  <c r="F34" i="25"/>
  <c r="E34" i="25"/>
  <c r="G34" i="25"/>
  <c r="B35" i="25"/>
  <c r="I34" i="25"/>
  <c r="L34" i="25" s="1"/>
  <c r="N17" i="24"/>
  <c r="M17" i="24"/>
  <c r="F19" i="24"/>
  <c r="K18" i="24"/>
  <c r="Q33" i="27" l="1"/>
  <c r="I34" i="27"/>
  <c r="W32" i="27"/>
  <c r="T32" i="27"/>
  <c r="E31" i="29"/>
  <c r="W31" i="29"/>
  <c r="P43" i="31"/>
  <c r="S43" i="31"/>
  <c r="M44" i="31"/>
  <c r="H45" i="31"/>
  <c r="P37" i="30"/>
  <c r="S37" i="30"/>
  <c r="H39" i="30"/>
  <c r="M38" i="30"/>
  <c r="I36" i="29"/>
  <c r="Q36" i="29" s="1"/>
  <c r="X36" i="29" s="1"/>
  <c r="T34" i="29"/>
  <c r="T34" i="28"/>
  <c r="I35" i="28"/>
  <c r="Q35" i="28" s="1"/>
  <c r="W33" i="28"/>
  <c r="W32" i="26"/>
  <c r="I34" i="26"/>
  <c r="Q34" i="26" s="1"/>
  <c r="T33" i="26"/>
  <c r="G35" i="25"/>
  <c r="E35" i="25"/>
  <c r="B36" i="25"/>
  <c r="D35" i="25"/>
  <c r="C35" i="25"/>
  <c r="F35" i="25"/>
  <c r="I35" i="25"/>
  <c r="L35" i="25" s="1"/>
  <c r="M18" i="24"/>
  <c r="N18" i="24"/>
  <c r="K19" i="24"/>
  <c r="F20" i="24"/>
  <c r="Q34" i="27" l="1"/>
  <c r="I35" i="27"/>
  <c r="W33" i="27"/>
  <c r="T33" i="27"/>
  <c r="E32" i="29"/>
  <c r="W32" i="29"/>
  <c r="M45" i="31"/>
  <c r="H46" i="31"/>
  <c r="P44" i="31"/>
  <c r="S44" i="31"/>
  <c r="M39" i="30"/>
  <c r="H40" i="30"/>
  <c r="S38" i="30"/>
  <c r="P38" i="30"/>
  <c r="I37" i="29"/>
  <c r="Q37" i="29" s="1"/>
  <c r="X37" i="29" s="1"/>
  <c r="T35" i="29"/>
  <c r="T35" i="28"/>
  <c r="I36" i="28"/>
  <c r="Q36" i="28" s="1"/>
  <c r="W34" i="28"/>
  <c r="W33" i="26"/>
  <c r="I35" i="26"/>
  <c r="Q35" i="26" s="1"/>
  <c r="T34" i="26"/>
  <c r="G36" i="25"/>
  <c r="F36" i="25"/>
  <c r="E36" i="25"/>
  <c r="D36" i="25"/>
  <c r="I36" i="25"/>
  <c r="L36" i="25" s="1"/>
  <c r="C36" i="25"/>
  <c r="B37" i="25"/>
  <c r="K20" i="24"/>
  <c r="F21" i="24"/>
  <c r="M19" i="24"/>
  <c r="N19" i="24"/>
  <c r="Q35" i="27" l="1"/>
  <c r="I36" i="27"/>
  <c r="W34" i="27"/>
  <c r="T34" i="27"/>
  <c r="E33" i="29"/>
  <c r="W33" i="29"/>
  <c r="M46" i="31"/>
  <c r="H47" i="31"/>
  <c r="P45" i="31"/>
  <c r="S45" i="31"/>
  <c r="H41" i="30"/>
  <c r="M40" i="30"/>
  <c r="S39" i="30"/>
  <c r="P39" i="30"/>
  <c r="I38" i="29"/>
  <c r="Q38" i="29" s="1"/>
  <c r="X38" i="29" s="1"/>
  <c r="T36" i="29"/>
  <c r="T36" i="28"/>
  <c r="I37" i="28"/>
  <c r="Q37" i="28" s="1"/>
  <c r="W35" i="28"/>
  <c r="I36" i="26"/>
  <c r="Q36" i="26" s="1"/>
  <c r="T35" i="26"/>
  <c r="W34" i="26"/>
  <c r="B38" i="25"/>
  <c r="D37" i="25"/>
  <c r="E37" i="25"/>
  <c r="C37" i="25"/>
  <c r="I37" i="25"/>
  <c r="L37" i="25" s="1"/>
  <c r="G37" i="25"/>
  <c r="F37" i="25"/>
  <c r="K21" i="24"/>
  <c r="F22" i="24"/>
  <c r="N20" i="24"/>
  <c r="M20" i="24"/>
  <c r="Q36" i="27" l="1"/>
  <c r="I37" i="27"/>
  <c r="W35" i="27"/>
  <c r="T35" i="27"/>
  <c r="E34" i="29"/>
  <c r="W34" i="29"/>
  <c r="M47" i="31"/>
  <c r="H48" i="31"/>
  <c r="S46" i="31"/>
  <c r="P46" i="31"/>
  <c r="S40" i="30"/>
  <c r="P40" i="30"/>
  <c r="H42" i="30"/>
  <c r="M41" i="30"/>
  <c r="I39" i="29"/>
  <c r="Q39" i="29" s="1"/>
  <c r="X39" i="29" s="1"/>
  <c r="T37" i="29"/>
  <c r="T37" i="28"/>
  <c r="I38" i="28"/>
  <c r="Q38" i="28" s="1"/>
  <c r="W36" i="28"/>
  <c r="W35" i="26"/>
  <c r="T36" i="26"/>
  <c r="I37" i="26"/>
  <c r="Q37" i="26" s="1"/>
  <c r="C38" i="25"/>
  <c r="F38" i="25"/>
  <c r="G38" i="25"/>
  <c r="I38" i="25"/>
  <c r="L38" i="25" s="1"/>
  <c r="E38" i="25"/>
  <c r="B39" i="25"/>
  <c r="D38" i="25"/>
  <c r="F23" i="24"/>
  <c r="K22" i="24"/>
  <c r="N21" i="24"/>
  <c r="M21" i="24"/>
  <c r="Q37" i="27" l="1"/>
  <c r="I38" i="27"/>
  <c r="W36" i="27"/>
  <c r="T36" i="27"/>
  <c r="E35" i="29"/>
  <c r="W35" i="29"/>
  <c r="M48" i="31"/>
  <c r="H49" i="31"/>
  <c r="S47" i="31"/>
  <c r="P47" i="31"/>
  <c r="P41" i="30"/>
  <c r="S41" i="30"/>
  <c r="H43" i="30"/>
  <c r="M42" i="30"/>
  <c r="I40" i="29"/>
  <c r="Q40" i="29" s="1"/>
  <c r="X40" i="29" s="1"/>
  <c r="T38" i="29"/>
  <c r="T38" i="28"/>
  <c r="I39" i="28"/>
  <c r="Q39" i="28" s="1"/>
  <c r="W37" i="28"/>
  <c r="T37" i="26"/>
  <c r="I38" i="26"/>
  <c r="Q38" i="26" s="1"/>
  <c r="W36" i="26"/>
  <c r="G39" i="25"/>
  <c r="B40" i="25"/>
  <c r="F39" i="25"/>
  <c r="E39" i="25"/>
  <c r="C39" i="25"/>
  <c r="I39" i="25"/>
  <c r="L39" i="25" s="1"/>
  <c r="D39" i="25"/>
  <c r="M22" i="24"/>
  <c r="N22" i="24"/>
  <c r="K23" i="24"/>
  <c r="F24" i="24"/>
  <c r="Q38" i="27" l="1"/>
  <c r="I39" i="27"/>
  <c r="T37" i="27"/>
  <c r="W37" i="27"/>
  <c r="E36" i="29"/>
  <c r="W36" i="29"/>
  <c r="H50" i="31"/>
  <c r="M49" i="31"/>
  <c r="S48" i="31"/>
  <c r="P48" i="31"/>
  <c r="H44" i="30"/>
  <c r="M43" i="30"/>
  <c r="S42" i="30"/>
  <c r="P42" i="30"/>
  <c r="I41" i="29"/>
  <c r="Q41" i="29" s="1"/>
  <c r="X41" i="29" s="1"/>
  <c r="T39" i="29"/>
  <c r="T39" i="28"/>
  <c r="I40" i="28"/>
  <c r="Q40" i="28" s="1"/>
  <c r="W38" i="28"/>
  <c r="T38" i="26"/>
  <c r="I39" i="26"/>
  <c r="Q39" i="26" s="1"/>
  <c r="W37" i="26"/>
  <c r="G40" i="25"/>
  <c r="E40" i="25"/>
  <c r="F40" i="25"/>
  <c r="B41" i="25"/>
  <c r="C40" i="25"/>
  <c r="D40" i="25"/>
  <c r="I40" i="25"/>
  <c r="L40" i="25" s="1"/>
  <c r="N23" i="24"/>
  <c r="M23" i="24"/>
  <c r="F25" i="24"/>
  <c r="K24" i="24"/>
  <c r="Q39" i="27" l="1"/>
  <c r="I40" i="27"/>
  <c r="T38" i="27"/>
  <c r="W38" i="27"/>
  <c r="E37" i="29"/>
  <c r="W37" i="29"/>
  <c r="S49" i="31"/>
  <c r="P49" i="31"/>
  <c r="H51" i="31"/>
  <c r="M50" i="31"/>
  <c r="S43" i="30"/>
  <c r="P43" i="30"/>
  <c r="H45" i="30"/>
  <c r="M44" i="30"/>
  <c r="I42" i="29"/>
  <c r="Q42" i="29" s="1"/>
  <c r="X42" i="29" s="1"/>
  <c r="T40" i="29"/>
  <c r="W39" i="28"/>
  <c r="T40" i="28"/>
  <c r="I41" i="28"/>
  <c r="Q41" i="28" s="1"/>
  <c r="I40" i="26"/>
  <c r="Q40" i="26" s="1"/>
  <c r="T39" i="26"/>
  <c r="W38" i="26"/>
  <c r="E41" i="25"/>
  <c r="D41" i="25"/>
  <c r="F41" i="25"/>
  <c r="B42" i="25"/>
  <c r="I41" i="25"/>
  <c r="L41" i="25" s="1"/>
  <c r="G41" i="25"/>
  <c r="C41" i="25"/>
  <c r="N24" i="24"/>
  <c r="M24" i="24"/>
  <c r="F26" i="24"/>
  <c r="K25" i="24"/>
  <c r="Q40" i="27" l="1"/>
  <c r="I41" i="27"/>
  <c r="T39" i="27"/>
  <c r="W39" i="27"/>
  <c r="E38" i="29"/>
  <c r="W38" i="29"/>
  <c r="M51" i="31"/>
  <c r="H52" i="31"/>
  <c r="S50" i="31"/>
  <c r="P50" i="31"/>
  <c r="P44" i="30"/>
  <c r="S44" i="30"/>
  <c r="M45" i="30"/>
  <c r="H46" i="30"/>
  <c r="I43" i="29"/>
  <c r="Q43" i="29" s="1"/>
  <c r="X43" i="29" s="1"/>
  <c r="T41" i="29"/>
  <c r="T41" i="28"/>
  <c r="I42" i="28"/>
  <c r="Q42" i="28" s="1"/>
  <c r="W40" i="28"/>
  <c r="W39" i="26"/>
  <c r="T40" i="26"/>
  <c r="I41" i="26"/>
  <c r="Q41" i="26" s="1"/>
  <c r="D42" i="25"/>
  <c r="F42" i="25"/>
  <c r="I42" i="25"/>
  <c r="L42" i="25" s="1"/>
  <c r="G42" i="25"/>
  <c r="E42" i="25"/>
  <c r="C42" i="25"/>
  <c r="B43" i="25"/>
  <c r="M25" i="24"/>
  <c r="N25" i="24"/>
  <c r="F27" i="24"/>
  <c r="K26" i="24"/>
  <c r="Q41" i="27" l="1"/>
  <c r="I42" i="27"/>
  <c r="W40" i="27"/>
  <c r="T40" i="27"/>
  <c r="E39" i="29"/>
  <c r="W39" i="29"/>
  <c r="H53" i="31"/>
  <c r="M52" i="31"/>
  <c r="P51" i="31"/>
  <c r="S51" i="31"/>
  <c r="S45" i="30"/>
  <c r="P45" i="30"/>
  <c r="H47" i="30"/>
  <c r="M46" i="30"/>
  <c r="I44" i="29"/>
  <c r="Q44" i="29" s="1"/>
  <c r="X44" i="29" s="1"/>
  <c r="T42" i="29"/>
  <c r="T42" i="28"/>
  <c r="I43" i="28"/>
  <c r="Q43" i="28" s="1"/>
  <c r="W41" i="28"/>
  <c r="W40" i="26"/>
  <c r="T41" i="26"/>
  <c r="I42" i="26"/>
  <c r="Q42" i="26" s="1"/>
  <c r="G43" i="25"/>
  <c r="B44" i="25"/>
  <c r="D43" i="25"/>
  <c r="C43" i="25"/>
  <c r="F43" i="25"/>
  <c r="E43" i="25"/>
  <c r="I43" i="25"/>
  <c r="L43" i="25" s="1"/>
  <c r="M26" i="24"/>
  <c r="N26" i="24"/>
  <c r="K27" i="24"/>
  <c r="F28" i="24"/>
  <c r="Q42" i="27" l="1"/>
  <c r="I43" i="27"/>
  <c r="W41" i="27"/>
  <c r="T41" i="27"/>
  <c r="E40" i="29"/>
  <c r="W40" i="29"/>
  <c r="S52" i="31"/>
  <c r="P52" i="31"/>
  <c r="H54" i="31"/>
  <c r="M53" i="31"/>
  <c r="S46" i="30"/>
  <c r="P46" i="30"/>
  <c r="H48" i="30"/>
  <c r="M47" i="30"/>
  <c r="I45" i="29"/>
  <c r="Q45" i="29" s="1"/>
  <c r="X45" i="29" s="1"/>
  <c r="T43" i="29"/>
  <c r="T43" i="28"/>
  <c r="I44" i="28"/>
  <c r="Q44" i="28" s="1"/>
  <c r="W42" i="28"/>
  <c r="W41" i="26"/>
  <c r="T42" i="26"/>
  <c r="I43" i="26"/>
  <c r="Q43" i="26" s="1"/>
  <c r="G44" i="25"/>
  <c r="F44" i="25"/>
  <c r="D44" i="25"/>
  <c r="B45" i="25"/>
  <c r="I44" i="25"/>
  <c r="L44" i="25" s="1"/>
  <c r="C44" i="25"/>
  <c r="E44" i="25"/>
  <c r="K28" i="24"/>
  <c r="F29" i="24"/>
  <c r="N27" i="24"/>
  <c r="M27" i="24"/>
  <c r="Q43" i="27" l="1"/>
  <c r="I44" i="27"/>
  <c r="T42" i="27"/>
  <c r="W42" i="27"/>
  <c r="E41" i="29"/>
  <c r="W41" i="29"/>
  <c r="P53" i="31"/>
  <c r="S53" i="31"/>
  <c r="M54" i="31"/>
  <c r="H55" i="31"/>
  <c r="P47" i="30"/>
  <c r="S47" i="30"/>
  <c r="H49" i="30"/>
  <c r="M48" i="30"/>
  <c r="I46" i="29"/>
  <c r="Q46" i="29" s="1"/>
  <c r="X46" i="29" s="1"/>
  <c r="T44" i="29"/>
  <c r="T44" i="28"/>
  <c r="I45" i="28"/>
  <c r="Q45" i="28" s="1"/>
  <c r="W43" i="28"/>
  <c r="W42" i="26"/>
  <c r="I44" i="26"/>
  <c r="Q44" i="26" s="1"/>
  <c r="T43" i="26"/>
  <c r="E45" i="25"/>
  <c r="B46" i="25"/>
  <c r="D45" i="25"/>
  <c r="G45" i="25"/>
  <c r="C45" i="25"/>
  <c r="I45" i="25"/>
  <c r="L45" i="25" s="1"/>
  <c r="F45" i="25"/>
  <c r="F30" i="24"/>
  <c r="K29" i="24"/>
  <c r="N28" i="24"/>
  <c r="M28" i="24"/>
  <c r="W43" i="27" l="1"/>
  <c r="T43" i="27"/>
  <c r="Q44" i="27"/>
  <c r="I45" i="27"/>
  <c r="E42" i="29"/>
  <c r="W42" i="29"/>
  <c r="S54" i="31"/>
  <c r="P54" i="31"/>
  <c r="M55" i="31"/>
  <c r="H56" i="31"/>
  <c r="H50" i="30"/>
  <c r="M49" i="30"/>
  <c r="S48" i="30"/>
  <c r="P48" i="30"/>
  <c r="I47" i="29"/>
  <c r="Q47" i="29" s="1"/>
  <c r="X47" i="29" s="1"/>
  <c r="T45" i="29"/>
  <c r="T45" i="28"/>
  <c r="I46" i="28"/>
  <c r="Q46" i="28" s="1"/>
  <c r="W44" i="28"/>
  <c r="W43" i="26"/>
  <c r="I45" i="26"/>
  <c r="Q45" i="26" s="1"/>
  <c r="T44" i="26"/>
  <c r="D46" i="25"/>
  <c r="C46" i="25"/>
  <c r="F46" i="25"/>
  <c r="I46" i="25"/>
  <c r="L46" i="25" s="1"/>
  <c r="B47" i="25"/>
  <c r="G46" i="25"/>
  <c r="E46" i="25"/>
  <c r="N29" i="24"/>
  <c r="M29" i="24"/>
  <c r="F31" i="24"/>
  <c r="K30" i="24"/>
  <c r="Q45" i="27" l="1"/>
  <c r="I46" i="27"/>
  <c r="W44" i="27"/>
  <c r="T44" i="27"/>
  <c r="E43" i="29"/>
  <c r="W43" i="29"/>
  <c r="M56" i="31"/>
  <c r="H57" i="31"/>
  <c r="P55" i="31"/>
  <c r="S55" i="31"/>
  <c r="S49" i="30"/>
  <c r="P49" i="30"/>
  <c r="H51" i="30"/>
  <c r="M50" i="30"/>
  <c r="I48" i="29"/>
  <c r="Q48" i="29" s="1"/>
  <c r="X48" i="29" s="1"/>
  <c r="T46" i="29"/>
  <c r="T46" i="28"/>
  <c r="I47" i="28"/>
  <c r="Q47" i="28" s="1"/>
  <c r="W45" i="28"/>
  <c r="W44" i="26"/>
  <c r="I46" i="26"/>
  <c r="Q46" i="26" s="1"/>
  <c r="T45" i="26"/>
  <c r="B48" i="25"/>
  <c r="D47" i="25"/>
  <c r="F47" i="25"/>
  <c r="C47" i="25"/>
  <c r="E47" i="25"/>
  <c r="I47" i="25"/>
  <c r="L47" i="25" s="1"/>
  <c r="G47" i="25"/>
  <c r="M30" i="24"/>
  <c r="N30" i="24"/>
  <c r="K31" i="24"/>
  <c r="F32" i="24"/>
  <c r="Q46" i="27" l="1"/>
  <c r="I47" i="27"/>
  <c r="W45" i="27"/>
  <c r="T45" i="27"/>
  <c r="E44" i="29"/>
  <c r="W44" i="29"/>
  <c r="P56" i="31"/>
  <c r="S56" i="31"/>
  <c r="H58" i="31"/>
  <c r="M57" i="31"/>
  <c r="P50" i="30"/>
  <c r="S50" i="30"/>
  <c r="H52" i="30"/>
  <c r="M51" i="30"/>
  <c r="I49" i="29"/>
  <c r="Q49" i="29" s="1"/>
  <c r="X49" i="29" s="1"/>
  <c r="T47" i="29"/>
  <c r="T47" i="28"/>
  <c r="I48" i="28"/>
  <c r="Q48" i="28" s="1"/>
  <c r="W46" i="28"/>
  <c r="W45" i="26"/>
  <c r="T46" i="26"/>
  <c r="I47" i="26"/>
  <c r="Q47" i="26" s="1"/>
  <c r="E48" i="25"/>
  <c r="C48" i="25"/>
  <c r="F48" i="25"/>
  <c r="G48" i="25"/>
  <c r="D48" i="25"/>
  <c r="B49" i="25"/>
  <c r="I48" i="25"/>
  <c r="L48" i="25" s="1"/>
  <c r="M31" i="24"/>
  <c r="N31" i="24"/>
  <c r="K32" i="24"/>
  <c r="F33" i="24"/>
  <c r="Q47" i="27" l="1"/>
  <c r="I48" i="27"/>
  <c r="W46" i="27"/>
  <c r="T46" i="27"/>
  <c r="E45" i="29"/>
  <c r="W45" i="29"/>
  <c r="P57" i="31"/>
  <c r="S57" i="31"/>
  <c r="M58" i="31"/>
  <c r="H59" i="31"/>
  <c r="M52" i="30"/>
  <c r="H53" i="30"/>
  <c r="S51" i="30"/>
  <c r="P51" i="30"/>
  <c r="I50" i="29"/>
  <c r="Q50" i="29" s="1"/>
  <c r="X50" i="29" s="1"/>
  <c r="T48" i="29"/>
  <c r="T48" i="28"/>
  <c r="I49" i="28"/>
  <c r="Q49" i="28" s="1"/>
  <c r="W47" i="28"/>
  <c r="W46" i="26"/>
  <c r="T47" i="26"/>
  <c r="I48" i="26"/>
  <c r="Q48" i="26" s="1"/>
  <c r="C49" i="25"/>
  <c r="E49" i="25"/>
  <c r="G49" i="25"/>
  <c r="F49" i="25"/>
  <c r="D49" i="25"/>
  <c r="B50" i="25"/>
  <c r="I49" i="25"/>
  <c r="L49" i="25" s="1"/>
  <c r="F34" i="24"/>
  <c r="K33" i="24"/>
  <c r="N32" i="24"/>
  <c r="M32" i="24"/>
  <c r="Q48" i="27" l="1"/>
  <c r="I49" i="27"/>
  <c r="T47" i="27"/>
  <c r="W47" i="27"/>
  <c r="E46" i="29"/>
  <c r="W46" i="29"/>
  <c r="H60" i="31"/>
  <c r="M59" i="31"/>
  <c r="S58" i="31"/>
  <c r="P58" i="31"/>
  <c r="M53" i="30"/>
  <c r="H54" i="30"/>
  <c r="P52" i="30"/>
  <c r="S52" i="30"/>
  <c r="I51" i="29"/>
  <c r="Q51" i="29" s="1"/>
  <c r="X51" i="29" s="1"/>
  <c r="T49" i="29"/>
  <c r="T49" i="28"/>
  <c r="I50" i="28"/>
  <c r="Q50" i="28" s="1"/>
  <c r="W48" i="28"/>
  <c r="W47" i="26"/>
  <c r="T48" i="26"/>
  <c r="I49" i="26"/>
  <c r="Q49" i="26" s="1"/>
  <c r="G50" i="25"/>
  <c r="C50" i="25"/>
  <c r="I50" i="25"/>
  <c r="L50" i="25" s="1"/>
  <c r="E50" i="25"/>
  <c r="F50" i="25"/>
  <c r="B51" i="25"/>
  <c r="D50" i="25"/>
  <c r="M33" i="24"/>
  <c r="N33" i="24"/>
  <c r="K34" i="24"/>
  <c r="F35" i="24"/>
  <c r="Q49" i="27" l="1"/>
  <c r="I50" i="27"/>
  <c r="T48" i="27"/>
  <c r="W48" i="27"/>
  <c r="E47" i="29"/>
  <c r="W47" i="29"/>
  <c r="S59" i="31"/>
  <c r="P59" i="31"/>
  <c r="H61" i="31"/>
  <c r="M60" i="31"/>
  <c r="H55" i="30"/>
  <c r="M54" i="30"/>
  <c r="S53" i="30"/>
  <c r="P53" i="30"/>
  <c r="I52" i="29"/>
  <c r="Q52" i="29" s="1"/>
  <c r="X52" i="29" s="1"/>
  <c r="T50" i="29"/>
  <c r="T50" i="28"/>
  <c r="I51" i="28"/>
  <c r="Q51" i="28" s="1"/>
  <c r="W49" i="28"/>
  <c r="W48" i="26"/>
  <c r="I50" i="26"/>
  <c r="Q50" i="26" s="1"/>
  <c r="T49" i="26"/>
  <c r="E51" i="25"/>
  <c r="I51" i="25"/>
  <c r="L51" i="25" s="1"/>
  <c r="F51" i="25"/>
  <c r="D51" i="25"/>
  <c r="G51" i="25"/>
  <c r="B52" i="25"/>
  <c r="C51" i="25"/>
  <c r="M34" i="24"/>
  <c r="N34" i="24"/>
  <c r="K35" i="24"/>
  <c r="F36" i="24"/>
  <c r="Q50" i="27" l="1"/>
  <c r="I51" i="27"/>
  <c r="W49" i="27"/>
  <c r="T49" i="27"/>
  <c r="E48" i="29"/>
  <c r="W48" i="29"/>
  <c r="S60" i="31"/>
  <c r="P60" i="31"/>
  <c r="H62" i="31"/>
  <c r="M61" i="31"/>
  <c r="S54" i="30"/>
  <c r="P54" i="30"/>
  <c r="H56" i="30"/>
  <c r="M55" i="30"/>
  <c r="I53" i="29"/>
  <c r="Q53" i="29" s="1"/>
  <c r="X53" i="29" s="1"/>
  <c r="T51" i="29"/>
  <c r="T51" i="28"/>
  <c r="I52" i="28"/>
  <c r="Q52" i="28" s="1"/>
  <c r="W50" i="28"/>
  <c r="W49" i="26"/>
  <c r="I51" i="26"/>
  <c r="Q51" i="26" s="1"/>
  <c r="T50" i="26"/>
  <c r="E52" i="25"/>
  <c r="C52" i="25"/>
  <c r="F52" i="25"/>
  <c r="I52" i="25"/>
  <c r="L52" i="25" s="1"/>
  <c r="D52" i="25"/>
  <c r="G52" i="25"/>
  <c r="B53" i="25"/>
  <c r="K36" i="24"/>
  <c r="F37" i="24"/>
  <c r="N35" i="24"/>
  <c r="M35" i="24"/>
  <c r="Q51" i="27" l="1"/>
  <c r="I52" i="27"/>
  <c r="W50" i="27"/>
  <c r="T50" i="27"/>
  <c r="E49" i="29"/>
  <c r="W49" i="29"/>
  <c r="P61" i="31"/>
  <c r="S61" i="31"/>
  <c r="M62" i="31"/>
  <c r="H63" i="31"/>
  <c r="P55" i="30"/>
  <c r="S55" i="30"/>
  <c r="H57" i="30"/>
  <c r="M56" i="30"/>
  <c r="I54" i="29"/>
  <c r="Q54" i="29" s="1"/>
  <c r="X54" i="29" s="1"/>
  <c r="T52" i="29"/>
  <c r="T52" i="28"/>
  <c r="I53" i="28"/>
  <c r="Q53" i="28" s="1"/>
  <c r="W51" i="28"/>
  <c r="W50" i="26"/>
  <c r="I52" i="26"/>
  <c r="Q52" i="26" s="1"/>
  <c r="T51" i="26"/>
  <c r="C53" i="25"/>
  <c r="F53" i="25"/>
  <c r="D53" i="25"/>
  <c r="G53" i="25"/>
  <c r="I53" i="25"/>
  <c r="L53" i="25" s="1"/>
  <c r="E53" i="25"/>
  <c r="B54" i="25"/>
  <c r="K37" i="24"/>
  <c r="F38" i="24"/>
  <c r="N36" i="24"/>
  <c r="M36" i="24"/>
  <c r="Q52" i="27" l="1"/>
  <c r="I53" i="27"/>
  <c r="W51" i="27"/>
  <c r="T51" i="27"/>
  <c r="E50" i="29"/>
  <c r="W50" i="29"/>
  <c r="M63" i="31"/>
  <c r="H64" i="31"/>
  <c r="S62" i="31"/>
  <c r="P62" i="31"/>
  <c r="H58" i="30"/>
  <c r="M57" i="30"/>
  <c r="S56" i="30"/>
  <c r="P56" i="30"/>
  <c r="I55" i="29"/>
  <c r="Q55" i="29" s="1"/>
  <c r="X55" i="29" s="1"/>
  <c r="T53" i="29"/>
  <c r="T53" i="28"/>
  <c r="I54" i="28"/>
  <c r="Q54" i="28" s="1"/>
  <c r="W52" i="28"/>
  <c r="W51" i="26"/>
  <c r="I53" i="26"/>
  <c r="Q53" i="26" s="1"/>
  <c r="T52" i="26"/>
  <c r="D54" i="25"/>
  <c r="C54" i="25"/>
  <c r="G54" i="25"/>
  <c r="I54" i="25"/>
  <c r="L54" i="25" s="1"/>
  <c r="F54" i="25"/>
  <c r="E54" i="25"/>
  <c r="B55" i="25"/>
  <c r="F39" i="24"/>
  <c r="K38" i="24"/>
  <c r="N37" i="24"/>
  <c r="M37" i="24"/>
  <c r="Q53" i="27" l="1"/>
  <c r="I54" i="27"/>
  <c r="W52" i="27"/>
  <c r="T52" i="27"/>
  <c r="E51" i="29"/>
  <c r="W51" i="29"/>
  <c r="M64" i="31"/>
  <c r="H65" i="31"/>
  <c r="P63" i="31"/>
  <c r="S63" i="31"/>
  <c r="S57" i="30"/>
  <c r="P57" i="30"/>
  <c r="H59" i="30"/>
  <c r="M58" i="30"/>
  <c r="I56" i="29"/>
  <c r="Q56" i="29" s="1"/>
  <c r="X56" i="29" s="1"/>
  <c r="T54" i="29"/>
  <c r="T54" i="28"/>
  <c r="I55" i="28"/>
  <c r="Q55" i="28" s="1"/>
  <c r="W53" i="28"/>
  <c r="W52" i="26"/>
  <c r="I54" i="26"/>
  <c r="Q54" i="26" s="1"/>
  <c r="T53" i="26"/>
  <c r="E55" i="25"/>
  <c r="B56" i="25"/>
  <c r="D55" i="25"/>
  <c r="F55" i="25"/>
  <c r="I55" i="25"/>
  <c r="L55" i="25" s="1"/>
  <c r="C55" i="25"/>
  <c r="G55" i="25"/>
  <c r="M38" i="24"/>
  <c r="N38" i="24"/>
  <c r="F40" i="24"/>
  <c r="K39" i="24"/>
  <c r="Q54" i="27" l="1"/>
  <c r="I55" i="27"/>
  <c r="T53" i="27"/>
  <c r="W53" i="27"/>
  <c r="E52" i="29"/>
  <c r="W52" i="29"/>
  <c r="H66" i="31"/>
  <c r="M65" i="31"/>
  <c r="P64" i="31"/>
  <c r="S64" i="31"/>
  <c r="P58" i="30"/>
  <c r="S58" i="30"/>
  <c r="H60" i="30"/>
  <c r="M59" i="30"/>
  <c r="I57" i="29"/>
  <c r="Q57" i="29" s="1"/>
  <c r="X57" i="29" s="1"/>
  <c r="T55" i="29"/>
  <c r="T55" i="28"/>
  <c r="I56" i="28"/>
  <c r="Q56" i="28" s="1"/>
  <c r="W54" i="28"/>
  <c r="W53" i="26"/>
  <c r="T54" i="26"/>
  <c r="I55" i="26"/>
  <c r="Q55" i="26" s="1"/>
  <c r="G56" i="25"/>
  <c r="E56" i="25"/>
  <c r="B57" i="25"/>
  <c r="F56" i="25"/>
  <c r="D56" i="25"/>
  <c r="C56" i="25"/>
  <c r="I56" i="25"/>
  <c r="L56" i="25" s="1"/>
  <c r="M39" i="24"/>
  <c r="N39" i="24"/>
  <c r="F41" i="24"/>
  <c r="K40" i="24"/>
  <c r="Q55" i="27" l="1"/>
  <c r="I56" i="27"/>
  <c r="W54" i="27"/>
  <c r="T54" i="27"/>
  <c r="E53" i="29"/>
  <c r="W53" i="29"/>
  <c r="P65" i="31"/>
  <c r="S65" i="31"/>
  <c r="M66" i="31"/>
  <c r="H67" i="31"/>
  <c r="M60" i="30"/>
  <c r="H61" i="30"/>
  <c r="S59" i="30"/>
  <c r="P59" i="30"/>
  <c r="I58" i="29"/>
  <c r="Q58" i="29" s="1"/>
  <c r="X58" i="29" s="1"/>
  <c r="T56" i="29"/>
  <c r="T56" i="28"/>
  <c r="I57" i="28"/>
  <c r="Q57" i="28" s="1"/>
  <c r="W55" i="28"/>
  <c r="W54" i="26"/>
  <c r="T55" i="26"/>
  <c r="I56" i="26"/>
  <c r="Q56" i="26" s="1"/>
  <c r="E57" i="25"/>
  <c r="G57" i="25"/>
  <c r="C57" i="25"/>
  <c r="I57" i="25"/>
  <c r="L57" i="25" s="1"/>
  <c r="D57" i="25"/>
  <c r="B58" i="25"/>
  <c r="F57" i="25"/>
  <c r="N40" i="24"/>
  <c r="M40" i="24"/>
  <c r="F42" i="24"/>
  <c r="K41" i="24"/>
  <c r="Q56" i="27" l="1"/>
  <c r="I57" i="27"/>
  <c r="W55" i="27"/>
  <c r="T55" i="27"/>
  <c r="E54" i="29"/>
  <c r="W54" i="29"/>
  <c r="S66" i="31"/>
  <c r="P66" i="31"/>
  <c r="H68" i="31"/>
  <c r="M67" i="31"/>
  <c r="M61" i="30"/>
  <c r="H62" i="30"/>
  <c r="P60" i="30"/>
  <c r="S60" i="30"/>
  <c r="I59" i="29"/>
  <c r="Q59" i="29" s="1"/>
  <c r="X59" i="29" s="1"/>
  <c r="T57" i="29"/>
  <c r="T57" i="28"/>
  <c r="I58" i="28"/>
  <c r="Q58" i="28" s="1"/>
  <c r="W56" i="28"/>
  <c r="W55" i="26"/>
  <c r="T56" i="26"/>
  <c r="I57" i="26"/>
  <c r="Q57" i="26" s="1"/>
  <c r="D58" i="25"/>
  <c r="C58" i="25"/>
  <c r="E58" i="25"/>
  <c r="F58" i="25"/>
  <c r="I58" i="25"/>
  <c r="L58" i="25" s="1"/>
  <c r="G58" i="25"/>
  <c r="B59" i="25"/>
  <c r="M41" i="24"/>
  <c r="N41" i="24"/>
  <c r="F43" i="24"/>
  <c r="K42" i="24"/>
  <c r="Q57" i="27" l="1"/>
  <c r="I58" i="27"/>
  <c r="T56" i="27"/>
  <c r="W56" i="27"/>
  <c r="E55" i="29"/>
  <c r="W55" i="29"/>
  <c r="S67" i="31"/>
  <c r="P67" i="31"/>
  <c r="H69" i="31"/>
  <c r="M68" i="31"/>
  <c r="H63" i="30"/>
  <c r="M62" i="30"/>
  <c r="S61" i="30"/>
  <c r="P61" i="30"/>
  <c r="I60" i="29"/>
  <c r="Q60" i="29" s="1"/>
  <c r="X60" i="29" s="1"/>
  <c r="T58" i="29"/>
  <c r="T58" i="28"/>
  <c r="I59" i="28"/>
  <c r="Q59" i="28" s="1"/>
  <c r="W57" i="28"/>
  <c r="W56" i="26"/>
  <c r="I58" i="26"/>
  <c r="Q58" i="26" s="1"/>
  <c r="T57" i="26"/>
  <c r="E59" i="25"/>
  <c r="F59" i="25"/>
  <c r="I59" i="25"/>
  <c r="L59" i="25" s="1"/>
  <c r="D59" i="25"/>
  <c r="C59" i="25"/>
  <c r="G59" i="25"/>
  <c r="B60" i="25"/>
  <c r="F44" i="24"/>
  <c r="K43" i="24"/>
  <c r="M42" i="24"/>
  <c r="N42" i="24"/>
  <c r="Q58" i="27" l="1"/>
  <c r="I59" i="27"/>
  <c r="W57" i="27"/>
  <c r="T57" i="27"/>
  <c r="E56" i="29"/>
  <c r="W56" i="29"/>
  <c r="S68" i="31"/>
  <c r="P68" i="31"/>
  <c r="H70" i="31"/>
  <c r="M69" i="31"/>
  <c r="S62" i="30"/>
  <c r="P62" i="30"/>
  <c r="H64" i="30"/>
  <c r="M63" i="30"/>
  <c r="T59" i="29"/>
  <c r="I61" i="29"/>
  <c r="Q61" i="29" s="1"/>
  <c r="X61" i="29" s="1"/>
  <c r="I60" i="28"/>
  <c r="Q60" i="28" s="1"/>
  <c r="T59" i="28"/>
  <c r="W58" i="28"/>
  <c r="W57" i="26"/>
  <c r="T58" i="26"/>
  <c r="I59" i="26"/>
  <c r="Q59" i="26" s="1"/>
  <c r="G60" i="25"/>
  <c r="E60" i="25"/>
  <c r="C60" i="25"/>
  <c r="F60" i="25"/>
  <c r="D60" i="25"/>
  <c r="B61" i="25"/>
  <c r="I60" i="25"/>
  <c r="L60" i="25" s="1"/>
  <c r="N43" i="24"/>
  <c r="M43" i="24"/>
  <c r="K44" i="24"/>
  <c r="F45" i="24"/>
  <c r="Q59" i="27" l="1"/>
  <c r="I60" i="27"/>
  <c r="W58" i="27"/>
  <c r="T58" i="27"/>
  <c r="E57" i="29"/>
  <c r="W57" i="29"/>
  <c r="P69" i="31"/>
  <c r="S69" i="31"/>
  <c r="M70" i="31"/>
  <c r="H71" i="31"/>
  <c r="H65" i="30"/>
  <c r="M64" i="30"/>
  <c r="P63" i="30"/>
  <c r="S63" i="30"/>
  <c r="T60" i="29"/>
  <c r="I62" i="29"/>
  <c r="Q62" i="29" s="1"/>
  <c r="X62" i="29" s="1"/>
  <c r="W59" i="28"/>
  <c r="I61" i="28"/>
  <c r="Q61" i="28" s="1"/>
  <c r="T60" i="28"/>
  <c r="W58" i="26"/>
  <c r="I60" i="26"/>
  <c r="Q60" i="26" s="1"/>
  <c r="T59" i="26"/>
  <c r="E61" i="25"/>
  <c r="C61" i="25"/>
  <c r="B62" i="25"/>
  <c r="F61" i="25"/>
  <c r="D61" i="25"/>
  <c r="G61" i="25"/>
  <c r="I61" i="25"/>
  <c r="L61" i="25" s="1"/>
  <c r="K45" i="24"/>
  <c r="F46" i="24"/>
  <c r="N44" i="24"/>
  <c r="M44" i="24"/>
  <c r="Q60" i="27" l="1"/>
  <c r="I61" i="27"/>
  <c r="W59" i="27"/>
  <c r="T59" i="27"/>
  <c r="E58" i="29"/>
  <c r="W58" i="29"/>
  <c r="M71" i="31"/>
  <c r="H72" i="31"/>
  <c r="S70" i="31"/>
  <c r="P70" i="31"/>
  <c r="S64" i="30"/>
  <c r="P64" i="30"/>
  <c r="H66" i="30"/>
  <c r="M65" i="30"/>
  <c r="T61" i="29"/>
  <c r="I63" i="29"/>
  <c r="Q63" i="29" s="1"/>
  <c r="X63" i="29" s="1"/>
  <c r="T61" i="28"/>
  <c r="I62" i="28"/>
  <c r="Q62" i="28" s="1"/>
  <c r="W60" i="28"/>
  <c r="W59" i="26"/>
  <c r="I61" i="26"/>
  <c r="Q61" i="26" s="1"/>
  <c r="T60" i="26"/>
  <c r="D62" i="25"/>
  <c r="G62" i="25"/>
  <c r="F62" i="25"/>
  <c r="E62" i="25"/>
  <c r="I62" i="25"/>
  <c r="L62" i="25" s="1"/>
  <c r="C62" i="25"/>
  <c r="B63" i="25"/>
  <c r="F47" i="24"/>
  <c r="K46" i="24"/>
  <c r="N45" i="24"/>
  <c r="M45" i="24"/>
  <c r="Q61" i="27" l="1"/>
  <c r="I62" i="27"/>
  <c r="T60" i="27"/>
  <c r="W60" i="27"/>
  <c r="E59" i="29"/>
  <c r="W59" i="29"/>
  <c r="M72" i="31"/>
  <c r="H73" i="31"/>
  <c r="P71" i="31"/>
  <c r="S71" i="31"/>
  <c r="S65" i="30"/>
  <c r="P65" i="30"/>
  <c r="H67" i="30"/>
  <c r="M66" i="30"/>
  <c r="I64" i="29"/>
  <c r="Q64" i="29" s="1"/>
  <c r="X64" i="29" s="1"/>
  <c r="T62" i="29"/>
  <c r="T62" i="28"/>
  <c r="I63" i="28"/>
  <c r="Q63" i="28" s="1"/>
  <c r="W61" i="28"/>
  <c r="W60" i="26"/>
  <c r="T61" i="26"/>
  <c r="I62" i="26"/>
  <c r="Q62" i="26" s="1"/>
  <c r="E63" i="25"/>
  <c r="I63" i="25"/>
  <c r="L63" i="25" s="1"/>
  <c r="F63" i="25"/>
  <c r="B64" i="25"/>
  <c r="D63" i="25"/>
  <c r="C63" i="25"/>
  <c r="G63" i="25"/>
  <c r="M46" i="24"/>
  <c r="N46" i="24"/>
  <c r="F48" i="24"/>
  <c r="K47" i="24"/>
  <c r="Q62" i="27" l="1"/>
  <c r="I63" i="27"/>
  <c r="T61" i="27"/>
  <c r="W61" i="27"/>
  <c r="E60" i="29"/>
  <c r="W60" i="29"/>
  <c r="H74" i="31"/>
  <c r="M73" i="31"/>
  <c r="S72" i="31"/>
  <c r="P72" i="31"/>
  <c r="P66" i="30"/>
  <c r="S66" i="30"/>
  <c r="H68" i="30"/>
  <c r="M67" i="30"/>
  <c r="T63" i="29"/>
  <c r="I65" i="29"/>
  <c r="Q65" i="29" s="1"/>
  <c r="X65" i="29" s="1"/>
  <c r="T63" i="28"/>
  <c r="I64" i="28"/>
  <c r="Q64" i="28" s="1"/>
  <c r="W62" i="28"/>
  <c r="W61" i="26"/>
  <c r="T62" i="26"/>
  <c r="I63" i="26"/>
  <c r="Q63" i="26" s="1"/>
  <c r="G64" i="25"/>
  <c r="E64" i="25"/>
  <c r="C64" i="25"/>
  <c r="D64" i="25"/>
  <c r="F64" i="25"/>
  <c r="I64" i="25"/>
  <c r="L64" i="25" s="1"/>
  <c r="B65" i="25"/>
  <c r="N47" i="24"/>
  <c r="M47" i="24"/>
  <c r="F49" i="24"/>
  <c r="K48" i="24"/>
  <c r="Q63" i="27" l="1"/>
  <c r="I64" i="27"/>
  <c r="T62" i="27"/>
  <c r="W62" i="27"/>
  <c r="E61" i="29"/>
  <c r="W61" i="29"/>
  <c r="S73" i="31"/>
  <c r="P73" i="31"/>
  <c r="M74" i="31"/>
  <c r="H75" i="31"/>
  <c r="S67" i="30"/>
  <c r="P67" i="30"/>
  <c r="M68" i="30"/>
  <c r="H69" i="30"/>
  <c r="T64" i="29"/>
  <c r="I66" i="29"/>
  <c r="Q66" i="29" s="1"/>
  <c r="X66" i="29" s="1"/>
  <c r="T64" i="28"/>
  <c r="I65" i="28"/>
  <c r="Q65" i="28" s="1"/>
  <c r="W63" i="28"/>
  <c r="W62" i="26"/>
  <c r="T63" i="26"/>
  <c r="I64" i="26"/>
  <c r="Q64" i="26" s="1"/>
  <c r="E65" i="25"/>
  <c r="C65" i="25"/>
  <c r="G65" i="25"/>
  <c r="D65" i="25"/>
  <c r="B66" i="25"/>
  <c r="I65" i="25"/>
  <c r="L65" i="25" s="1"/>
  <c r="F65" i="25"/>
  <c r="N48" i="24"/>
  <c r="M48" i="24"/>
  <c r="F50" i="24"/>
  <c r="K49" i="24"/>
  <c r="Q64" i="27" l="1"/>
  <c r="I65" i="27"/>
  <c r="T63" i="27"/>
  <c r="W63" i="27"/>
  <c r="E62" i="29"/>
  <c r="W62" i="29"/>
  <c r="H76" i="31"/>
  <c r="M75" i="31"/>
  <c r="S74" i="31"/>
  <c r="P74" i="31"/>
  <c r="M69" i="30"/>
  <c r="H70" i="30"/>
  <c r="P68" i="30"/>
  <c r="S68" i="30"/>
  <c r="I67" i="29"/>
  <c r="Q67" i="29" s="1"/>
  <c r="X67" i="29" s="1"/>
  <c r="T65" i="29"/>
  <c r="T65" i="28"/>
  <c r="I66" i="28"/>
  <c r="Q66" i="28" s="1"/>
  <c r="W64" i="28"/>
  <c r="W63" i="26"/>
  <c r="I65" i="26"/>
  <c r="Q65" i="26" s="1"/>
  <c r="T64" i="26"/>
  <c r="D66" i="25"/>
  <c r="F66" i="25"/>
  <c r="B67" i="25"/>
  <c r="C66" i="25"/>
  <c r="G66" i="25"/>
  <c r="I66" i="25"/>
  <c r="L66" i="25" s="1"/>
  <c r="E66" i="25"/>
  <c r="N49" i="24"/>
  <c r="M49" i="24"/>
  <c r="F51" i="24"/>
  <c r="K50" i="24"/>
  <c r="Q65" i="27" l="1"/>
  <c r="I66" i="27"/>
  <c r="W64" i="27"/>
  <c r="T64" i="27"/>
  <c r="E63" i="29"/>
  <c r="W63" i="29"/>
  <c r="P75" i="31"/>
  <c r="S75" i="31"/>
  <c r="M76" i="31"/>
  <c r="H77" i="31"/>
  <c r="H71" i="30"/>
  <c r="M70" i="30"/>
  <c r="S69" i="30"/>
  <c r="P69" i="30"/>
  <c r="I68" i="29"/>
  <c r="Q68" i="29" s="1"/>
  <c r="X68" i="29" s="1"/>
  <c r="T66" i="29"/>
  <c r="T66" i="28"/>
  <c r="I67" i="28"/>
  <c r="Q67" i="28" s="1"/>
  <c r="W65" i="28"/>
  <c r="W64" i="26"/>
  <c r="I66" i="26"/>
  <c r="Q66" i="26" s="1"/>
  <c r="T65" i="26"/>
  <c r="C67" i="25"/>
  <c r="B68" i="25"/>
  <c r="I67" i="25"/>
  <c r="L67" i="25" s="1"/>
  <c r="F67" i="25"/>
  <c r="D67" i="25"/>
  <c r="G67" i="25"/>
  <c r="E67" i="25"/>
  <c r="M50" i="24"/>
  <c r="N50" i="24"/>
  <c r="F52" i="24"/>
  <c r="K51" i="24"/>
  <c r="Q66" i="27" l="1"/>
  <c r="I67" i="27"/>
  <c r="W65" i="27"/>
  <c r="T65" i="27"/>
  <c r="E64" i="29"/>
  <c r="W64" i="29"/>
  <c r="M77" i="31"/>
  <c r="H78" i="31"/>
  <c r="S76" i="31"/>
  <c r="P76" i="31"/>
  <c r="S70" i="30"/>
  <c r="P70" i="30"/>
  <c r="H72" i="30"/>
  <c r="M71" i="30"/>
  <c r="T67" i="29"/>
  <c r="I69" i="29"/>
  <c r="Q69" i="29" s="1"/>
  <c r="X69" i="29" s="1"/>
  <c r="I68" i="28"/>
  <c r="Q68" i="28" s="1"/>
  <c r="T67" i="28"/>
  <c r="W66" i="28"/>
  <c r="W65" i="26"/>
  <c r="T66" i="26"/>
  <c r="I67" i="26"/>
  <c r="Q67" i="26" s="1"/>
  <c r="G68" i="25"/>
  <c r="E68" i="25"/>
  <c r="C68" i="25"/>
  <c r="F68" i="25"/>
  <c r="D68" i="25"/>
  <c r="B69" i="25"/>
  <c r="I68" i="25"/>
  <c r="L68" i="25" s="1"/>
  <c r="N51" i="24"/>
  <c r="M51" i="24"/>
  <c r="F53" i="24"/>
  <c r="K52" i="24"/>
  <c r="Q67" i="27" l="1"/>
  <c r="I68" i="27"/>
  <c r="T66" i="27"/>
  <c r="W66" i="27"/>
  <c r="E65" i="29"/>
  <c r="W65" i="29"/>
  <c r="M78" i="31"/>
  <c r="H79" i="31"/>
  <c r="P77" i="31"/>
  <c r="S77" i="31"/>
  <c r="P71" i="30"/>
  <c r="S71" i="30"/>
  <c r="M72" i="30"/>
  <c r="H73" i="30"/>
  <c r="T68" i="29"/>
  <c r="I70" i="29"/>
  <c r="Q70" i="29" s="1"/>
  <c r="X70" i="29" s="1"/>
  <c r="W67" i="28"/>
  <c r="I69" i="28"/>
  <c r="Q69" i="28" s="1"/>
  <c r="T68" i="28"/>
  <c r="W66" i="26"/>
  <c r="T67" i="26"/>
  <c r="I68" i="26"/>
  <c r="Q68" i="26" s="1"/>
  <c r="E69" i="25"/>
  <c r="C69" i="25"/>
  <c r="D69" i="25"/>
  <c r="F69" i="25"/>
  <c r="B70" i="25"/>
  <c r="I69" i="25"/>
  <c r="L69" i="25" s="1"/>
  <c r="G69" i="25"/>
  <c r="K53" i="24"/>
  <c r="F54" i="24"/>
  <c r="N52" i="24"/>
  <c r="M52" i="24"/>
  <c r="Q68" i="27" l="1"/>
  <c r="I69" i="27"/>
  <c r="W67" i="27"/>
  <c r="T67" i="27"/>
  <c r="E66" i="29"/>
  <c r="W66" i="29"/>
  <c r="S78" i="31"/>
  <c r="P78" i="31"/>
  <c r="H80" i="31"/>
  <c r="M79" i="31"/>
  <c r="S72" i="30"/>
  <c r="P72" i="30"/>
  <c r="H74" i="30"/>
  <c r="M73" i="30"/>
  <c r="I71" i="29"/>
  <c r="Q71" i="29" s="1"/>
  <c r="X71" i="29" s="1"/>
  <c r="T69" i="29"/>
  <c r="W68" i="28"/>
  <c r="T69" i="28"/>
  <c r="I70" i="28"/>
  <c r="Q70" i="28" s="1"/>
  <c r="W67" i="26"/>
  <c r="T68" i="26"/>
  <c r="I69" i="26"/>
  <c r="Q69" i="26" s="1"/>
  <c r="D70" i="25"/>
  <c r="C70" i="25"/>
  <c r="F70" i="25"/>
  <c r="E70" i="25"/>
  <c r="B71" i="25"/>
  <c r="G70" i="25"/>
  <c r="I70" i="25"/>
  <c r="L70" i="25" s="1"/>
  <c r="F55" i="24"/>
  <c r="K54" i="24"/>
  <c r="N54" i="24" s="1"/>
  <c r="N53" i="24"/>
  <c r="M53" i="24"/>
  <c r="Q69" i="27" l="1"/>
  <c r="I70" i="27"/>
  <c r="T68" i="27"/>
  <c r="W68" i="27"/>
  <c r="E67" i="29"/>
  <c r="W67" i="29"/>
  <c r="S79" i="31"/>
  <c r="P79" i="31"/>
  <c r="M80" i="31"/>
  <c r="H81" i="31"/>
  <c r="P73" i="30"/>
  <c r="S73" i="30"/>
  <c r="H75" i="30"/>
  <c r="M74" i="30"/>
  <c r="I72" i="29"/>
  <c r="Q72" i="29" s="1"/>
  <c r="X72" i="29" s="1"/>
  <c r="T70" i="29"/>
  <c r="T70" i="28"/>
  <c r="I71" i="28"/>
  <c r="Q71" i="28" s="1"/>
  <c r="W69" i="28"/>
  <c r="W68" i="26"/>
  <c r="T69" i="26"/>
  <c r="I70" i="26"/>
  <c r="Q70" i="26" s="1"/>
  <c r="E71" i="25"/>
  <c r="I71" i="25"/>
  <c r="L71" i="25" s="1"/>
  <c r="F71" i="25"/>
  <c r="D71" i="25"/>
  <c r="C71" i="25"/>
  <c r="B72" i="25"/>
  <c r="G71" i="25"/>
  <c r="M54" i="24"/>
  <c r="K55" i="24"/>
  <c r="N55" i="24" s="1"/>
  <c r="F56" i="24"/>
  <c r="Q70" i="27" l="1"/>
  <c r="I71" i="27"/>
  <c r="W69" i="27"/>
  <c r="T69" i="27"/>
  <c r="E68" i="29"/>
  <c r="W68" i="29"/>
  <c r="M81" i="31"/>
  <c r="H82" i="31"/>
  <c r="S80" i="31"/>
  <c r="P80" i="31"/>
  <c r="P74" i="30"/>
  <c r="S74" i="30"/>
  <c r="H76" i="30"/>
  <c r="M75" i="30"/>
  <c r="T71" i="29"/>
  <c r="I73" i="29"/>
  <c r="Q73" i="29" s="1"/>
  <c r="X73" i="29" s="1"/>
  <c r="T71" i="28"/>
  <c r="I72" i="28"/>
  <c r="Q72" i="28" s="1"/>
  <c r="W70" i="28"/>
  <c r="W69" i="26"/>
  <c r="I71" i="26"/>
  <c r="Q71" i="26" s="1"/>
  <c r="T70" i="26"/>
  <c r="E72" i="25"/>
  <c r="C72" i="25"/>
  <c r="G72" i="25"/>
  <c r="B73" i="25"/>
  <c r="F72" i="25"/>
  <c r="D72" i="25"/>
  <c r="I72" i="25"/>
  <c r="L72" i="25" s="1"/>
  <c r="M55" i="24"/>
  <c r="K56" i="24"/>
  <c r="N56" i="24" s="1"/>
  <c r="F57" i="24"/>
  <c r="Q71" i="27" l="1"/>
  <c r="I72" i="27"/>
  <c r="W70" i="27"/>
  <c r="T70" i="27"/>
  <c r="E69" i="29"/>
  <c r="W69" i="29"/>
  <c r="M82" i="31"/>
  <c r="H83" i="31"/>
  <c r="P81" i="31"/>
  <c r="S81" i="31"/>
  <c r="H77" i="30"/>
  <c r="M76" i="30"/>
  <c r="S75" i="30"/>
  <c r="P75" i="30"/>
  <c r="I74" i="29"/>
  <c r="Q74" i="29" s="1"/>
  <c r="X74" i="29" s="1"/>
  <c r="T72" i="29"/>
  <c r="T72" i="28"/>
  <c r="I73" i="28"/>
  <c r="Q73" i="28" s="1"/>
  <c r="W71" i="28"/>
  <c r="W70" i="26"/>
  <c r="T71" i="26"/>
  <c r="I72" i="26"/>
  <c r="Q72" i="26" s="1"/>
  <c r="E73" i="25"/>
  <c r="C73" i="25"/>
  <c r="B74" i="25"/>
  <c r="G73" i="25"/>
  <c r="I73" i="25"/>
  <c r="L73" i="25" s="1"/>
  <c r="D73" i="25"/>
  <c r="F73" i="25"/>
  <c r="M56" i="24"/>
  <c r="K57" i="24"/>
  <c r="F58" i="24"/>
  <c r="Q72" i="27" l="1"/>
  <c r="I73" i="27"/>
  <c r="T71" i="27"/>
  <c r="W71" i="27"/>
  <c r="E70" i="29"/>
  <c r="W70" i="29"/>
  <c r="H84" i="31"/>
  <c r="M83" i="31"/>
  <c r="P82" i="31"/>
  <c r="S82" i="31"/>
  <c r="P76" i="30"/>
  <c r="S76" i="30"/>
  <c r="H78" i="30"/>
  <c r="M77" i="30"/>
  <c r="I75" i="29"/>
  <c r="Q75" i="29" s="1"/>
  <c r="X75" i="29" s="1"/>
  <c r="T73" i="29"/>
  <c r="T73" i="28"/>
  <c r="I74" i="28"/>
  <c r="Q74" i="28" s="1"/>
  <c r="W72" i="28"/>
  <c r="W71" i="26"/>
  <c r="I73" i="26"/>
  <c r="Q73" i="26" s="1"/>
  <c r="T72" i="26"/>
  <c r="D74" i="25"/>
  <c r="C74" i="25"/>
  <c r="I74" i="25"/>
  <c r="L74" i="25" s="1"/>
  <c r="E74" i="25"/>
  <c r="F74" i="25"/>
  <c r="B75" i="25"/>
  <c r="G74" i="25"/>
  <c r="M57" i="24"/>
  <c r="N57" i="24"/>
  <c r="F59" i="24"/>
  <c r="K58" i="24"/>
  <c r="Q73" i="27" l="1"/>
  <c r="I74" i="27"/>
  <c r="W72" i="27"/>
  <c r="T72" i="27"/>
  <c r="E71" i="29"/>
  <c r="W71" i="29"/>
  <c r="P83" i="31"/>
  <c r="S83" i="31"/>
  <c r="M84" i="31"/>
  <c r="H85" i="31"/>
  <c r="M58" i="24"/>
  <c r="N58" i="24"/>
  <c r="H79" i="30"/>
  <c r="M78" i="30"/>
  <c r="S77" i="30"/>
  <c r="P77" i="30"/>
  <c r="T74" i="29"/>
  <c r="I76" i="29"/>
  <c r="Q76" i="29" s="1"/>
  <c r="X76" i="29" s="1"/>
  <c r="I75" i="28"/>
  <c r="Q75" i="28" s="1"/>
  <c r="T74" i="28"/>
  <c r="W73" i="28"/>
  <c r="W72" i="26"/>
  <c r="I74" i="26"/>
  <c r="Q74" i="26" s="1"/>
  <c r="T73" i="26"/>
  <c r="E75" i="25"/>
  <c r="B76" i="25"/>
  <c r="I75" i="25"/>
  <c r="L75" i="25" s="1"/>
  <c r="C75" i="25"/>
  <c r="D75" i="25"/>
  <c r="F75" i="25"/>
  <c r="G75" i="25"/>
  <c r="F60" i="24"/>
  <c r="K59" i="24"/>
  <c r="Q74" i="27" l="1"/>
  <c r="I75" i="27"/>
  <c r="T73" i="27"/>
  <c r="W73" i="27"/>
  <c r="E72" i="29"/>
  <c r="W72" i="29"/>
  <c r="M85" i="31"/>
  <c r="H86" i="31"/>
  <c r="S84" i="31"/>
  <c r="P84" i="31"/>
  <c r="M59" i="24"/>
  <c r="N59" i="24"/>
  <c r="P78" i="30"/>
  <c r="S78" i="30"/>
  <c r="H80" i="30"/>
  <c r="M79" i="30"/>
  <c r="I77" i="29"/>
  <c r="Q77" i="29" s="1"/>
  <c r="X77" i="29" s="1"/>
  <c r="T75" i="29"/>
  <c r="W74" i="28"/>
  <c r="T75" i="28"/>
  <c r="I76" i="28"/>
  <c r="Q76" i="28" s="1"/>
  <c r="W73" i="26"/>
  <c r="T74" i="26"/>
  <c r="I75" i="26"/>
  <c r="Q75" i="26" s="1"/>
  <c r="E76" i="25"/>
  <c r="B77" i="25"/>
  <c r="I76" i="25"/>
  <c r="L76" i="25" s="1"/>
  <c r="F76" i="25"/>
  <c r="D76" i="25"/>
  <c r="G76" i="25"/>
  <c r="C76" i="25"/>
  <c r="K60" i="24"/>
  <c r="F61" i="24"/>
  <c r="Q75" i="27" l="1"/>
  <c r="I76" i="27"/>
  <c r="W74" i="27"/>
  <c r="T74" i="27"/>
  <c r="E73" i="29"/>
  <c r="W73" i="29"/>
  <c r="M86" i="31"/>
  <c r="H87" i="31"/>
  <c r="P85" i="31"/>
  <c r="S85" i="31"/>
  <c r="M60" i="24"/>
  <c r="N60" i="24"/>
  <c r="S79" i="30"/>
  <c r="P79" i="30"/>
  <c r="H81" i="30"/>
  <c r="M80" i="30"/>
  <c r="T76" i="29"/>
  <c r="I78" i="29"/>
  <c r="Q78" i="29" s="1"/>
  <c r="X78" i="29" s="1"/>
  <c r="T76" i="28"/>
  <c r="I77" i="28"/>
  <c r="Q77" i="28" s="1"/>
  <c r="W75" i="28"/>
  <c r="W74" i="26"/>
  <c r="I76" i="26"/>
  <c r="Q76" i="26" s="1"/>
  <c r="T75" i="26"/>
  <c r="E77" i="25"/>
  <c r="B78" i="25"/>
  <c r="G77" i="25"/>
  <c r="F77" i="25"/>
  <c r="D77" i="25"/>
  <c r="I77" i="25"/>
  <c r="L77" i="25" s="1"/>
  <c r="C77" i="25"/>
  <c r="F62" i="24"/>
  <c r="K61" i="24"/>
  <c r="Q76" i="27" l="1"/>
  <c r="I77" i="27"/>
  <c r="W75" i="27"/>
  <c r="T75" i="27"/>
  <c r="E74" i="29"/>
  <c r="W74" i="29"/>
  <c r="M87" i="31"/>
  <c r="H88" i="31"/>
  <c r="S86" i="31"/>
  <c r="P86" i="31"/>
  <c r="M61" i="24"/>
  <c r="N61" i="24"/>
  <c r="P80" i="30"/>
  <c r="S80" i="30"/>
  <c r="H82" i="30"/>
  <c r="M81" i="30"/>
  <c r="I79" i="29"/>
  <c r="Q79" i="29" s="1"/>
  <c r="X79" i="29" s="1"/>
  <c r="T77" i="29"/>
  <c r="T77" i="28"/>
  <c r="I78" i="28"/>
  <c r="Q78" i="28" s="1"/>
  <c r="W76" i="28"/>
  <c r="W75" i="26"/>
  <c r="I77" i="26"/>
  <c r="Q77" i="26" s="1"/>
  <c r="T76" i="26"/>
  <c r="G78" i="25"/>
  <c r="I78" i="25"/>
  <c r="L78" i="25" s="1"/>
  <c r="E78" i="25"/>
  <c r="C78" i="25"/>
  <c r="B79" i="25"/>
  <c r="F78" i="25"/>
  <c r="D78" i="25"/>
  <c r="K62" i="24"/>
  <c r="F63" i="24"/>
  <c r="Q77" i="27" l="1"/>
  <c r="I78" i="27"/>
  <c r="T76" i="27"/>
  <c r="W76" i="27"/>
  <c r="E75" i="29"/>
  <c r="W75" i="29"/>
  <c r="H89" i="31"/>
  <c r="M88" i="31"/>
  <c r="S87" i="31"/>
  <c r="P87" i="31"/>
  <c r="M62" i="24"/>
  <c r="N62" i="24"/>
  <c r="S81" i="30"/>
  <c r="P81" i="30"/>
  <c r="H83" i="30"/>
  <c r="M82" i="30"/>
  <c r="T78" i="29"/>
  <c r="I80" i="29"/>
  <c r="Q80" i="29" s="1"/>
  <c r="X80" i="29" s="1"/>
  <c r="I79" i="28"/>
  <c r="Q79" i="28" s="1"/>
  <c r="T78" i="28"/>
  <c r="W77" i="28"/>
  <c r="W76" i="26"/>
  <c r="T77" i="26"/>
  <c r="I78" i="26"/>
  <c r="Q78" i="26" s="1"/>
  <c r="G79" i="25"/>
  <c r="I79" i="25"/>
  <c r="L79" i="25" s="1"/>
  <c r="E79" i="25"/>
  <c r="C79" i="25"/>
  <c r="F79" i="25"/>
  <c r="B80" i="25"/>
  <c r="D79" i="25"/>
  <c r="K63" i="24"/>
  <c r="F64" i="24"/>
  <c r="Q78" i="27" l="1"/>
  <c r="I79" i="27"/>
  <c r="T77" i="27"/>
  <c r="W77" i="27"/>
  <c r="E76" i="29"/>
  <c r="W76" i="29"/>
  <c r="S88" i="31"/>
  <c r="P88" i="31"/>
  <c r="M89" i="31"/>
  <c r="H90" i="31"/>
  <c r="M63" i="24"/>
  <c r="N63" i="24"/>
  <c r="H84" i="30"/>
  <c r="M83" i="30"/>
  <c r="P82" i="30"/>
  <c r="S82" i="30"/>
  <c r="I81" i="29"/>
  <c r="Q81" i="29" s="1"/>
  <c r="X81" i="29" s="1"/>
  <c r="T79" i="29"/>
  <c r="W78" i="28"/>
  <c r="T79" i="28"/>
  <c r="I80" i="28"/>
  <c r="Q80" i="28" s="1"/>
  <c r="W77" i="26"/>
  <c r="T78" i="26"/>
  <c r="I79" i="26"/>
  <c r="Q79" i="26" s="1"/>
  <c r="G80" i="25"/>
  <c r="E80" i="25"/>
  <c r="C80" i="25"/>
  <c r="B81" i="25"/>
  <c r="I80" i="25"/>
  <c r="L80" i="25" s="1"/>
  <c r="F80" i="25"/>
  <c r="D80" i="25"/>
  <c r="K64" i="24"/>
  <c r="F65" i="24"/>
  <c r="K20" i="4"/>
  <c r="Q79" i="27" l="1"/>
  <c r="I80" i="27"/>
  <c r="W78" i="27"/>
  <c r="T78" i="27"/>
  <c r="E77" i="29"/>
  <c r="W77" i="29"/>
  <c r="M90" i="31"/>
  <c r="H91" i="31"/>
  <c r="S89" i="31"/>
  <c r="P89" i="31"/>
  <c r="M64" i="24"/>
  <c r="N64" i="24"/>
  <c r="S83" i="30"/>
  <c r="P83" i="30"/>
  <c r="H85" i="30"/>
  <c r="M84" i="30"/>
  <c r="T80" i="29"/>
  <c r="I82" i="29"/>
  <c r="Q82" i="29" s="1"/>
  <c r="X82" i="29" s="1"/>
  <c r="W79" i="28"/>
  <c r="T80" i="28"/>
  <c r="I81" i="28"/>
  <c r="Q81" i="28" s="1"/>
  <c r="W78" i="26"/>
  <c r="T79" i="26"/>
  <c r="I80" i="26"/>
  <c r="Q80" i="26" s="1"/>
  <c r="G81" i="25"/>
  <c r="E81" i="25"/>
  <c r="C81" i="25"/>
  <c r="I81" i="25"/>
  <c r="L81" i="25" s="1"/>
  <c r="D81" i="25"/>
  <c r="F81" i="25"/>
  <c r="B82" i="25"/>
  <c r="F66" i="24"/>
  <c r="K65" i="24"/>
  <c r="T17" i="2"/>
  <c r="Q80" i="27" l="1"/>
  <c r="I81" i="27"/>
  <c r="T79" i="27"/>
  <c r="W79" i="27"/>
  <c r="U20" i="2"/>
  <c r="G17" i="33"/>
  <c r="E78" i="29"/>
  <c r="W78" i="29"/>
  <c r="H92" i="31"/>
  <c r="M91" i="31"/>
  <c r="P90" i="31"/>
  <c r="S90" i="31"/>
  <c r="M65" i="24"/>
  <c r="N65" i="24"/>
  <c r="H86" i="30"/>
  <c r="M85" i="30"/>
  <c r="P84" i="30"/>
  <c r="S84" i="30"/>
  <c r="T81" i="29"/>
  <c r="I83" i="29"/>
  <c r="Q83" i="29" s="1"/>
  <c r="X83" i="29" s="1"/>
  <c r="W80" i="28"/>
  <c r="T81" i="28"/>
  <c r="I82" i="28"/>
  <c r="Q82" i="28" s="1"/>
  <c r="W79" i="26"/>
  <c r="I81" i="26"/>
  <c r="Q81" i="26" s="1"/>
  <c r="T80" i="26"/>
  <c r="G82" i="25"/>
  <c r="E82" i="25"/>
  <c r="C82" i="25"/>
  <c r="F82" i="25"/>
  <c r="D82" i="25"/>
  <c r="I82" i="25"/>
  <c r="L82" i="25" s="1"/>
  <c r="B83" i="25"/>
  <c r="F67" i="24"/>
  <c r="K66" i="24"/>
  <c r="K19" i="4"/>
  <c r="T16" i="2"/>
  <c r="Q81" i="27" l="1"/>
  <c r="I82" i="27"/>
  <c r="T80" i="27"/>
  <c r="W80" i="27"/>
  <c r="U19" i="2"/>
  <c r="G16" i="33"/>
  <c r="D19" i="2"/>
  <c r="H20" i="33"/>
  <c r="F20" i="33" s="1"/>
  <c r="E79" i="29"/>
  <c r="W79" i="29"/>
  <c r="P91" i="31"/>
  <c r="S91" i="31"/>
  <c r="M92" i="31"/>
  <c r="H93" i="31"/>
  <c r="M66" i="24"/>
  <c r="N66" i="24"/>
  <c r="S85" i="30"/>
  <c r="P85" i="30"/>
  <c r="H87" i="30"/>
  <c r="M86" i="30"/>
  <c r="I84" i="29"/>
  <c r="Q84" i="29" s="1"/>
  <c r="X84" i="29" s="1"/>
  <c r="T82" i="29"/>
  <c r="W81" i="28"/>
  <c r="I83" i="28"/>
  <c r="Q83" i="28" s="1"/>
  <c r="T82" i="28"/>
  <c r="W80" i="26"/>
  <c r="T81" i="26"/>
  <c r="I82" i="26"/>
  <c r="Q82" i="26" s="1"/>
  <c r="G83" i="25"/>
  <c r="E83" i="25"/>
  <c r="C83" i="25"/>
  <c r="F83" i="25"/>
  <c r="B84" i="25"/>
  <c r="D83" i="25"/>
  <c r="I83" i="25"/>
  <c r="L83" i="25" s="1"/>
  <c r="K67" i="24"/>
  <c r="F68" i="24"/>
  <c r="W81" i="27" l="1"/>
  <c r="T81" i="27"/>
  <c r="Q82" i="27"/>
  <c r="I83" i="27"/>
  <c r="D18" i="2"/>
  <c r="H19" i="33"/>
  <c r="F19" i="33" s="1"/>
  <c r="E80" i="29"/>
  <c r="W80" i="29"/>
  <c r="H94" i="31"/>
  <c r="M93" i="31"/>
  <c r="S92" i="31"/>
  <c r="P92" i="31"/>
  <c r="M67" i="24"/>
  <c r="N67" i="24"/>
  <c r="P86" i="30"/>
  <c r="S86" i="30"/>
  <c r="M87" i="30"/>
  <c r="H88" i="30"/>
  <c r="I85" i="29"/>
  <c r="Q85" i="29" s="1"/>
  <c r="X85" i="29" s="1"/>
  <c r="T83" i="29"/>
  <c r="T83" i="28"/>
  <c r="I84" i="28"/>
  <c r="Q84" i="28" s="1"/>
  <c r="W82" i="28"/>
  <c r="W81" i="26"/>
  <c r="T82" i="26"/>
  <c r="I83" i="26"/>
  <c r="Q83" i="26" s="1"/>
  <c r="G84" i="25"/>
  <c r="E84" i="25"/>
  <c r="C84" i="25"/>
  <c r="B85" i="25"/>
  <c r="D84" i="25"/>
  <c r="F84" i="25"/>
  <c r="I84" i="25"/>
  <c r="L84" i="25" s="1"/>
  <c r="F69" i="24"/>
  <c r="K68" i="24"/>
  <c r="K18" i="4"/>
  <c r="Q83" i="27" l="1"/>
  <c r="I84" i="27"/>
  <c r="W82" i="27"/>
  <c r="T82" i="27"/>
  <c r="E81" i="29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P93" i="31"/>
  <c r="S93" i="31"/>
  <c r="H95" i="31"/>
  <c r="M94" i="31"/>
  <c r="M68" i="24"/>
  <c r="N68" i="24"/>
  <c r="M88" i="30"/>
  <c r="H89" i="30"/>
  <c r="S87" i="30"/>
  <c r="P87" i="30"/>
  <c r="T84" i="29"/>
  <c r="I86" i="29"/>
  <c r="Q86" i="29" s="1"/>
  <c r="X86" i="29" s="1"/>
  <c r="T84" i="28"/>
  <c r="I85" i="28"/>
  <c r="Q85" i="28" s="1"/>
  <c r="W83" i="28"/>
  <c r="W82" i="26"/>
  <c r="I84" i="26"/>
  <c r="Q84" i="26" s="1"/>
  <c r="T83" i="26"/>
  <c r="G85" i="25"/>
  <c r="C85" i="25"/>
  <c r="E85" i="25"/>
  <c r="B86" i="25"/>
  <c r="F85" i="25"/>
  <c r="D85" i="25"/>
  <c r="I85" i="25"/>
  <c r="L85" i="25" s="1"/>
  <c r="F70" i="24"/>
  <c r="K69" i="24"/>
  <c r="T15" i="2"/>
  <c r="Q84" i="27" l="1"/>
  <c r="I85" i="27"/>
  <c r="T83" i="27"/>
  <c r="W83" i="27"/>
  <c r="U18" i="2"/>
  <c r="G15" i="33"/>
  <c r="B21" i="29"/>
  <c r="B22" i="29"/>
  <c r="B23" i="29" s="1"/>
  <c r="P94" i="31"/>
  <c r="S94" i="31"/>
  <c r="H96" i="31"/>
  <c r="M95" i="31"/>
  <c r="M69" i="24"/>
  <c r="N69" i="24"/>
  <c r="H90" i="30"/>
  <c r="M89" i="30"/>
  <c r="S88" i="30"/>
  <c r="P88" i="30"/>
  <c r="I87" i="29"/>
  <c r="Q87" i="29" s="1"/>
  <c r="X87" i="29" s="1"/>
  <c r="T85" i="29"/>
  <c r="T85" i="28"/>
  <c r="I86" i="28"/>
  <c r="Q86" i="28" s="1"/>
  <c r="W84" i="28"/>
  <c r="W83" i="26"/>
  <c r="I85" i="26"/>
  <c r="Q85" i="26" s="1"/>
  <c r="T84" i="26"/>
  <c r="G86" i="25"/>
  <c r="E86" i="25"/>
  <c r="C86" i="25"/>
  <c r="B87" i="25"/>
  <c r="F86" i="25"/>
  <c r="D86" i="25"/>
  <c r="I86" i="25"/>
  <c r="L86" i="25" s="1"/>
  <c r="K70" i="24"/>
  <c r="F71" i="2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3" i="14"/>
  <c r="K17" i="4"/>
  <c r="Q85" i="27" l="1"/>
  <c r="I86" i="27"/>
  <c r="W84" i="27"/>
  <c r="T84" i="27"/>
  <c r="D17" i="2"/>
  <c r="H18" i="33"/>
  <c r="F18" i="33" s="1"/>
  <c r="B24" i="29"/>
  <c r="W81" i="29"/>
  <c r="W82" i="29" s="1"/>
  <c r="W83" i="29" s="1"/>
  <c r="W84" i="29" s="1"/>
  <c r="W85" i="29" s="1"/>
  <c r="W86" i="29" s="1"/>
  <c r="W87" i="29" s="1"/>
  <c r="W88" i="29" s="1"/>
  <c r="W89" i="29" s="1"/>
  <c r="W90" i="29" s="1"/>
  <c r="W91" i="29" s="1"/>
  <c r="W92" i="29" s="1"/>
  <c r="W93" i="29" s="1"/>
  <c r="W94" i="29" s="1"/>
  <c r="W95" i="29" s="1"/>
  <c r="W96" i="29" s="1"/>
  <c r="W97" i="29" s="1"/>
  <c r="W98" i="29" s="1"/>
  <c r="W99" i="29" s="1"/>
  <c r="W100" i="29" s="1"/>
  <c r="W101" i="29" s="1"/>
  <c r="W102" i="29" s="1"/>
  <c r="W103" i="29" s="1"/>
  <c r="W104" i="29" s="1"/>
  <c r="W105" i="29" s="1"/>
  <c r="W106" i="29" s="1"/>
  <c r="W107" i="29" s="1"/>
  <c r="W108" i="29" s="1"/>
  <c r="W109" i="29" s="1"/>
  <c r="W110" i="29" s="1"/>
  <c r="W111" i="29" s="1"/>
  <c r="W112" i="29" s="1"/>
  <c r="W113" i="29" s="1"/>
  <c r="W114" i="29" s="1"/>
  <c r="W115" i="29" s="1"/>
  <c r="W116" i="29" s="1"/>
  <c r="W117" i="29" s="1"/>
  <c r="W118" i="29" s="1"/>
  <c r="W119" i="29" s="1"/>
  <c r="W120" i="29" s="1"/>
  <c r="W121" i="29" s="1"/>
  <c r="W122" i="29" s="1"/>
  <c r="W123" i="29" s="1"/>
  <c r="W124" i="29" s="1"/>
  <c r="W125" i="29" s="1"/>
  <c r="W126" i="29" s="1"/>
  <c r="W127" i="29" s="1"/>
  <c r="W128" i="29" s="1"/>
  <c r="W129" i="29" s="1"/>
  <c r="W130" i="29" s="1"/>
  <c r="W131" i="29" s="1"/>
  <c r="W132" i="29" s="1"/>
  <c r="W133" i="29" s="1"/>
  <c r="W134" i="29" s="1"/>
  <c r="W135" i="29" s="1"/>
  <c r="W136" i="29" s="1"/>
  <c r="W137" i="29" s="1"/>
  <c r="W138" i="29" s="1"/>
  <c r="W139" i="29" s="1"/>
  <c r="W140" i="29" s="1"/>
  <c r="W141" i="29" s="1"/>
  <c r="W142" i="29" s="1"/>
  <c r="W143" i="29" s="1"/>
  <c r="W144" i="29" s="1"/>
  <c r="W145" i="29" s="1"/>
  <c r="W146" i="29" s="1"/>
  <c r="W147" i="29" s="1"/>
  <c r="W148" i="29" s="1"/>
  <c r="W149" i="29" s="1"/>
  <c r="W150" i="29" s="1"/>
  <c r="W151" i="29" s="1"/>
  <c r="W152" i="29" s="1"/>
  <c r="W153" i="29" s="1"/>
  <c r="W154" i="29" s="1"/>
  <c r="W155" i="29" s="1"/>
  <c r="W156" i="29" s="1"/>
  <c r="W157" i="29" s="1"/>
  <c r="W158" i="29" s="1"/>
  <c r="W159" i="29" s="1"/>
  <c r="W160" i="29" s="1"/>
  <c r="W161" i="29" s="1"/>
  <c r="W162" i="29" s="1"/>
  <c r="W163" i="29" s="1"/>
  <c r="W164" i="29" s="1"/>
  <c r="W165" i="29" s="1"/>
  <c r="W166" i="29" s="1"/>
  <c r="W167" i="29" s="1"/>
  <c r="W168" i="29" s="1"/>
  <c r="W169" i="29" s="1"/>
  <c r="W170" i="29" s="1"/>
  <c r="H97" i="31"/>
  <c r="M96" i="31"/>
  <c r="S95" i="31"/>
  <c r="P95" i="31"/>
  <c r="M70" i="24"/>
  <c r="N70" i="24"/>
  <c r="S89" i="30"/>
  <c r="P89" i="30"/>
  <c r="H91" i="30"/>
  <c r="M90" i="30"/>
  <c r="T86" i="29"/>
  <c r="I88" i="29"/>
  <c r="Q88" i="29" s="1"/>
  <c r="X88" i="29" s="1"/>
  <c r="W85" i="28"/>
  <c r="I87" i="28"/>
  <c r="Q87" i="28" s="1"/>
  <c r="T86" i="28"/>
  <c r="W84" i="26"/>
  <c r="T85" i="26"/>
  <c r="I86" i="26"/>
  <c r="Q86" i="26" s="1"/>
  <c r="G87" i="25"/>
  <c r="E87" i="25"/>
  <c r="C87" i="25"/>
  <c r="B88" i="25"/>
  <c r="F87" i="25"/>
  <c r="I87" i="25"/>
  <c r="L87" i="25" s="1"/>
  <c r="D87" i="25"/>
  <c r="F72" i="24"/>
  <c r="K71" i="24"/>
  <c r="T14" i="2"/>
  <c r="K16" i="4"/>
  <c r="W85" i="27" l="1"/>
  <c r="T85" i="27"/>
  <c r="Q86" i="27"/>
  <c r="I87" i="27"/>
  <c r="U17" i="2"/>
  <c r="G14" i="33"/>
  <c r="B25" i="29"/>
  <c r="B19" i="29" s="1"/>
  <c r="AK27" i="29" s="1"/>
  <c r="B26" i="29"/>
  <c r="S96" i="31"/>
  <c r="P96" i="31"/>
  <c r="H98" i="31"/>
  <c r="M97" i="31"/>
  <c r="M71" i="24"/>
  <c r="N71" i="24"/>
  <c r="S90" i="30"/>
  <c r="P90" i="30"/>
  <c r="M91" i="30"/>
  <c r="H92" i="30"/>
  <c r="T87" i="29"/>
  <c r="I89" i="29"/>
  <c r="Q89" i="29" s="1"/>
  <c r="X89" i="29" s="1"/>
  <c r="W86" i="28"/>
  <c r="T87" i="28"/>
  <c r="I88" i="28"/>
  <c r="Q88" i="28" s="1"/>
  <c r="W85" i="26"/>
  <c r="T86" i="26"/>
  <c r="I87" i="26"/>
  <c r="Q87" i="26" s="1"/>
  <c r="G88" i="25"/>
  <c r="E88" i="25"/>
  <c r="C88" i="25"/>
  <c r="D88" i="25"/>
  <c r="B89" i="25"/>
  <c r="F88" i="25"/>
  <c r="I88" i="25"/>
  <c r="L88" i="25" s="1"/>
  <c r="F73" i="24"/>
  <c r="K72" i="24"/>
  <c r="Q87" i="27" l="1"/>
  <c r="I88" i="27"/>
  <c r="W86" i="27"/>
  <c r="T86" i="27"/>
  <c r="D16" i="2"/>
  <c r="H17" i="33"/>
  <c r="F17" i="33" s="1"/>
  <c r="P97" i="31"/>
  <c r="S97" i="31"/>
  <c r="H99" i="31"/>
  <c r="M98" i="31"/>
  <c r="M72" i="24"/>
  <c r="N72" i="24"/>
  <c r="M92" i="30"/>
  <c r="H93" i="30"/>
  <c r="S91" i="30"/>
  <c r="P91" i="30"/>
  <c r="I90" i="29"/>
  <c r="Q90" i="29" s="1"/>
  <c r="X90" i="29" s="1"/>
  <c r="T88" i="29"/>
  <c r="T88" i="28"/>
  <c r="I89" i="28"/>
  <c r="Q89" i="28" s="1"/>
  <c r="W87" i="28"/>
  <c r="W86" i="26"/>
  <c r="T87" i="26"/>
  <c r="I88" i="26"/>
  <c r="Q88" i="26" s="1"/>
  <c r="E89" i="25"/>
  <c r="C89" i="25"/>
  <c r="D89" i="25"/>
  <c r="B90" i="25"/>
  <c r="F89" i="25"/>
  <c r="I89" i="25"/>
  <c r="L89" i="25" s="1"/>
  <c r="G89" i="25"/>
  <c r="K73" i="24"/>
  <c r="F74" i="24"/>
  <c r="Q88" i="27" l="1"/>
  <c r="I89" i="27"/>
  <c r="T87" i="27"/>
  <c r="W87" i="27"/>
  <c r="H100" i="31"/>
  <c r="M99" i="31"/>
  <c r="P98" i="31"/>
  <c r="S98" i="31"/>
  <c r="M73" i="24"/>
  <c r="N73" i="24"/>
  <c r="H94" i="30"/>
  <c r="M93" i="30"/>
  <c r="S92" i="30"/>
  <c r="P92" i="30"/>
  <c r="I91" i="29"/>
  <c r="Q91" i="29" s="1"/>
  <c r="X91" i="29" s="1"/>
  <c r="T89" i="29"/>
  <c r="T89" i="28"/>
  <c r="I90" i="28"/>
  <c r="Q90" i="28" s="1"/>
  <c r="W88" i="28"/>
  <c r="W87" i="26"/>
  <c r="T88" i="26"/>
  <c r="I89" i="26"/>
  <c r="Q89" i="26" s="1"/>
  <c r="G90" i="25"/>
  <c r="F90" i="25"/>
  <c r="E90" i="25"/>
  <c r="B91" i="25"/>
  <c r="D90" i="25"/>
  <c r="I90" i="25"/>
  <c r="L90" i="25" s="1"/>
  <c r="C90" i="25"/>
  <c r="F75" i="24"/>
  <c r="K74" i="24"/>
  <c r="N4" i="14"/>
  <c r="N5" i="14"/>
  <c r="N6" i="14"/>
  <c r="N7" i="14"/>
  <c r="N8" i="14"/>
  <c r="N3" i="14"/>
  <c r="G4" i="14"/>
  <c r="G5" i="14"/>
  <c r="G6" i="14"/>
  <c r="G7" i="14"/>
  <c r="G8" i="14"/>
  <c r="G3" i="14"/>
  <c r="Q89" i="27" l="1"/>
  <c r="I90" i="27"/>
  <c r="T88" i="27"/>
  <c r="W88" i="27"/>
  <c r="S99" i="31"/>
  <c r="P99" i="31"/>
  <c r="H101" i="31"/>
  <c r="M100" i="31"/>
  <c r="M74" i="24"/>
  <c r="N74" i="24"/>
  <c r="S93" i="30"/>
  <c r="P93" i="30"/>
  <c r="H95" i="30"/>
  <c r="M94" i="30"/>
  <c r="T90" i="29"/>
  <c r="I92" i="29"/>
  <c r="Q92" i="29" s="1"/>
  <c r="X92" i="29" s="1"/>
  <c r="I91" i="28"/>
  <c r="Q91" i="28" s="1"/>
  <c r="T90" i="28"/>
  <c r="W89" i="28"/>
  <c r="W88" i="26"/>
  <c r="I90" i="26"/>
  <c r="T89" i="26"/>
  <c r="G91" i="25"/>
  <c r="C91" i="25"/>
  <c r="B92" i="25"/>
  <c r="I91" i="25"/>
  <c r="L91" i="25" s="1"/>
  <c r="E91" i="25"/>
  <c r="F91" i="25"/>
  <c r="D91" i="25"/>
  <c r="F76" i="24"/>
  <c r="K75" i="24"/>
  <c r="L4" i="14"/>
  <c r="M4" i="14"/>
  <c r="L5" i="14"/>
  <c r="M5" i="14"/>
  <c r="L6" i="14"/>
  <c r="M6" i="14"/>
  <c r="L7" i="14"/>
  <c r="M7" i="14"/>
  <c r="L8" i="14"/>
  <c r="M8" i="14"/>
  <c r="L9" i="14"/>
  <c r="M3" i="14"/>
  <c r="L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3" i="14"/>
  <c r="E4" i="14"/>
  <c r="F4" i="14"/>
  <c r="E5" i="14"/>
  <c r="F5" i="14"/>
  <c r="E6" i="14"/>
  <c r="F6" i="14"/>
  <c r="E7" i="14"/>
  <c r="F7" i="14"/>
  <c r="E8" i="14"/>
  <c r="F8" i="14"/>
  <c r="E9" i="14"/>
  <c r="F3" i="14"/>
  <c r="E3" i="14"/>
  <c r="J4" i="14"/>
  <c r="J3" i="14"/>
  <c r="C4" i="14"/>
  <c r="C3" i="14"/>
  <c r="C54" i="2"/>
  <c r="C55" i="2"/>
  <c r="C56" i="2"/>
  <c r="C57" i="2"/>
  <c r="C58" i="2"/>
  <c r="C59" i="2"/>
  <c r="T4" i="2"/>
  <c r="G4" i="33" s="1"/>
  <c r="T5" i="2"/>
  <c r="G5" i="33" s="1"/>
  <c r="T6" i="2"/>
  <c r="G6" i="33" s="1"/>
  <c r="T7" i="2"/>
  <c r="G7" i="33" s="1"/>
  <c r="T8" i="2"/>
  <c r="G8" i="33" s="1"/>
  <c r="T9" i="2"/>
  <c r="G9" i="33" s="1"/>
  <c r="T10" i="2"/>
  <c r="G10" i="33" s="1"/>
  <c r="T11" i="2"/>
  <c r="G11" i="33" s="1"/>
  <c r="T12" i="2"/>
  <c r="G12" i="33" s="1"/>
  <c r="T13" i="2"/>
  <c r="T3" i="2"/>
  <c r="G3" i="33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2" i="2"/>
  <c r="Q90" i="26" l="1"/>
  <c r="W90" i="26" s="1"/>
  <c r="I91" i="26"/>
  <c r="Q90" i="27"/>
  <c r="I91" i="27"/>
  <c r="T89" i="27"/>
  <c r="W89" i="27"/>
  <c r="U16" i="2"/>
  <c r="G13" i="33"/>
  <c r="U9" i="2"/>
  <c r="U6" i="2"/>
  <c r="U5" i="2"/>
  <c r="H5" i="33" s="1"/>
  <c r="S100" i="31"/>
  <c r="P100" i="31"/>
  <c r="H102" i="31"/>
  <c r="M101" i="31"/>
  <c r="M75" i="24"/>
  <c r="N75" i="24"/>
  <c r="S94" i="30"/>
  <c r="P94" i="30"/>
  <c r="M95" i="30"/>
  <c r="H96" i="30"/>
  <c r="U8" i="2"/>
  <c r="U7" i="2"/>
  <c r="U15" i="2"/>
  <c r="U14" i="2"/>
  <c r="U12" i="2"/>
  <c r="U11" i="2"/>
  <c r="U13" i="2"/>
  <c r="U10" i="2"/>
  <c r="H10" i="33" s="1"/>
  <c r="F10" i="33" s="1"/>
  <c r="T90" i="26"/>
  <c r="I93" i="29"/>
  <c r="Q93" i="29" s="1"/>
  <c r="X93" i="29" s="1"/>
  <c r="T91" i="29"/>
  <c r="W90" i="28"/>
  <c r="T91" i="28"/>
  <c r="I92" i="28"/>
  <c r="Q92" i="28" s="1"/>
  <c r="W89" i="26"/>
  <c r="G92" i="25"/>
  <c r="I92" i="25"/>
  <c r="L92" i="25" s="1"/>
  <c r="E92" i="25"/>
  <c r="C92" i="25"/>
  <c r="F92" i="25"/>
  <c r="B93" i="25"/>
  <c r="D92" i="25"/>
  <c r="F77" i="24"/>
  <c r="K76" i="24"/>
  <c r="K15" i="4"/>
  <c r="K5" i="4"/>
  <c r="K6" i="4"/>
  <c r="K7" i="4"/>
  <c r="K8" i="4"/>
  <c r="K9" i="4"/>
  <c r="K10" i="4"/>
  <c r="K11" i="4"/>
  <c r="K12" i="4"/>
  <c r="K13" i="4"/>
  <c r="K14" i="4"/>
  <c r="B6" i="2"/>
  <c r="B7" i="2" s="1"/>
  <c r="B5" i="4"/>
  <c r="H5" i="4" s="1"/>
  <c r="I5" i="4" s="1"/>
  <c r="B4" i="2"/>
  <c r="B5" i="2" s="1"/>
  <c r="D4" i="4"/>
  <c r="E4" i="4"/>
  <c r="F4" i="4"/>
  <c r="G4" i="4"/>
  <c r="C4" i="4"/>
  <c r="T90" i="27" l="1"/>
  <c r="W90" i="27"/>
  <c r="Q91" i="26"/>
  <c r="I92" i="26"/>
  <c r="Q91" i="27"/>
  <c r="I92" i="27"/>
  <c r="D6" i="2"/>
  <c r="H7" i="33"/>
  <c r="F7" i="33" s="1"/>
  <c r="D7" i="2"/>
  <c r="H8" i="33"/>
  <c r="F8" i="33" s="1"/>
  <c r="D11" i="2"/>
  <c r="H12" i="33"/>
  <c r="F12" i="33" s="1"/>
  <c r="D13" i="2"/>
  <c r="H14" i="33"/>
  <c r="F14" i="33" s="1"/>
  <c r="D8" i="2"/>
  <c r="H9" i="33"/>
  <c r="F9" i="33" s="1"/>
  <c r="D12" i="2"/>
  <c r="H13" i="33"/>
  <c r="F13" i="33" s="1"/>
  <c r="D10" i="2"/>
  <c r="H11" i="33"/>
  <c r="F11" i="33" s="1"/>
  <c r="D5" i="2"/>
  <c r="H6" i="33"/>
  <c r="F6" i="33" s="1"/>
  <c r="D14" i="2"/>
  <c r="H15" i="33"/>
  <c r="F15" i="33" s="1"/>
  <c r="D15" i="2"/>
  <c r="H16" i="33"/>
  <c r="F16" i="33" s="1"/>
  <c r="D9" i="2"/>
  <c r="D4" i="2"/>
  <c r="E5" i="2"/>
  <c r="H103" i="31"/>
  <c r="M102" i="31"/>
  <c r="P101" i="31"/>
  <c r="S101" i="31"/>
  <c r="M76" i="24"/>
  <c r="N76" i="24"/>
  <c r="S95" i="30"/>
  <c r="P95" i="30"/>
  <c r="M96" i="30"/>
  <c r="H97" i="30"/>
  <c r="L5" i="4"/>
  <c r="T92" i="29"/>
  <c r="I94" i="29"/>
  <c r="Q94" i="29" s="1"/>
  <c r="X94" i="29" s="1"/>
  <c r="T92" i="28"/>
  <c r="I93" i="28"/>
  <c r="Q93" i="28" s="1"/>
  <c r="W91" i="28"/>
  <c r="I42" i="14"/>
  <c r="G93" i="25"/>
  <c r="E93" i="25"/>
  <c r="C93" i="25"/>
  <c r="B94" i="25"/>
  <c r="F93" i="25"/>
  <c r="D93" i="25"/>
  <c r="I93" i="25"/>
  <c r="L93" i="25" s="1"/>
  <c r="F78" i="24"/>
  <c r="K77" i="24"/>
  <c r="B6" i="4"/>
  <c r="M10" i="14"/>
  <c r="F10" i="14"/>
  <c r="M9" i="14"/>
  <c r="F9" i="14"/>
  <c r="N9" i="14"/>
  <c r="G9" i="14"/>
  <c r="B42" i="14"/>
  <c r="L10" i="14"/>
  <c r="E10" i="14"/>
  <c r="E11" i="14"/>
  <c r="L11" i="14"/>
  <c r="D3" i="14"/>
  <c r="K3" i="14"/>
  <c r="E5" i="4"/>
  <c r="D5" i="4"/>
  <c r="C5" i="4"/>
  <c r="G5" i="4"/>
  <c r="F5" i="4"/>
  <c r="Q92" i="27" l="1"/>
  <c r="I93" i="27"/>
  <c r="W91" i="27"/>
  <c r="T91" i="27"/>
  <c r="Q92" i="26"/>
  <c r="I93" i="26"/>
  <c r="W91" i="26"/>
  <c r="T91" i="26"/>
  <c r="E6" i="2"/>
  <c r="P102" i="31"/>
  <c r="S102" i="31"/>
  <c r="H104" i="31"/>
  <c r="M103" i="31"/>
  <c r="M77" i="24"/>
  <c r="N77" i="24"/>
  <c r="H98" i="30"/>
  <c r="M97" i="30"/>
  <c r="S96" i="30"/>
  <c r="P96" i="30"/>
  <c r="T93" i="29"/>
  <c r="I95" i="29"/>
  <c r="Q95" i="29" s="1"/>
  <c r="X95" i="29" s="1"/>
  <c r="T93" i="28"/>
  <c r="I94" i="28"/>
  <c r="Q94" i="28" s="1"/>
  <c r="W92" i="28"/>
  <c r="G94" i="25"/>
  <c r="B95" i="25"/>
  <c r="F94" i="25"/>
  <c r="D94" i="25"/>
  <c r="E94" i="25"/>
  <c r="C94" i="25"/>
  <c r="I94" i="25"/>
  <c r="L94" i="25" s="1"/>
  <c r="K78" i="24"/>
  <c r="F79" i="24"/>
  <c r="B7" i="4"/>
  <c r="H6" i="4"/>
  <c r="I6" i="4" s="1"/>
  <c r="L6" i="4" s="1"/>
  <c r="C5" i="14"/>
  <c r="J5" i="14"/>
  <c r="G10" i="14"/>
  <c r="N10" i="14"/>
  <c r="N11" i="14"/>
  <c r="G11" i="14"/>
  <c r="L13" i="14"/>
  <c r="E13" i="14"/>
  <c r="J6" i="14"/>
  <c r="C6" i="4"/>
  <c r="G6" i="4"/>
  <c r="D6" i="4"/>
  <c r="E6" i="4"/>
  <c r="F6" i="4"/>
  <c r="T92" i="26" l="1"/>
  <c r="W92" i="26"/>
  <c r="Q93" i="26"/>
  <c r="I94" i="26"/>
  <c r="Q93" i="27"/>
  <c r="I94" i="27"/>
  <c r="W92" i="27"/>
  <c r="T92" i="27"/>
  <c r="E7" i="2"/>
  <c r="S103" i="31"/>
  <c r="P103" i="31"/>
  <c r="M104" i="31"/>
  <c r="H105" i="31"/>
  <c r="M78" i="24"/>
  <c r="N78" i="24"/>
  <c r="S97" i="30"/>
  <c r="P97" i="30"/>
  <c r="H99" i="30"/>
  <c r="M98" i="30"/>
  <c r="I96" i="29"/>
  <c r="Q96" i="29" s="1"/>
  <c r="X96" i="29" s="1"/>
  <c r="T94" i="29"/>
  <c r="I95" i="28"/>
  <c r="Q95" i="28" s="1"/>
  <c r="T94" i="28"/>
  <c r="W93" i="28"/>
  <c r="G95" i="25"/>
  <c r="E95" i="25"/>
  <c r="B96" i="25"/>
  <c r="D95" i="25"/>
  <c r="C95" i="25"/>
  <c r="F95" i="25"/>
  <c r="I95" i="25"/>
  <c r="L95" i="25" s="1"/>
  <c r="F80" i="24"/>
  <c r="K79" i="24"/>
  <c r="H7" i="4"/>
  <c r="I7" i="4" s="1"/>
  <c r="L7" i="4" s="1"/>
  <c r="G7" i="4"/>
  <c r="B8" i="4"/>
  <c r="H8" i="4" s="1"/>
  <c r="D4" i="14"/>
  <c r="K4" i="14"/>
  <c r="C6" i="14"/>
  <c r="J42" i="14"/>
  <c r="C42" i="14"/>
  <c r="J7" i="14"/>
  <c r="C7" i="14"/>
  <c r="J8" i="14"/>
  <c r="C8" i="14"/>
  <c r="F13" i="14"/>
  <c r="M13" i="14"/>
  <c r="F12" i="14"/>
  <c r="M12" i="14"/>
  <c r="F11" i="14"/>
  <c r="M11" i="14"/>
  <c r="O3" i="14"/>
  <c r="H3" i="14"/>
  <c r="L14" i="14"/>
  <c r="E14" i="14"/>
  <c r="L12" i="14"/>
  <c r="E12" i="14"/>
  <c r="C7" i="4"/>
  <c r="D7" i="4"/>
  <c r="E7" i="4"/>
  <c r="F7" i="4"/>
  <c r="D5" i="14"/>
  <c r="J43" i="14"/>
  <c r="J9" i="14"/>
  <c r="Q94" i="27" l="1"/>
  <c r="I95" i="27"/>
  <c r="Q94" i="26"/>
  <c r="I95" i="26"/>
  <c r="W93" i="27"/>
  <c r="T93" i="27"/>
  <c r="T93" i="26"/>
  <c r="W93" i="26"/>
  <c r="E8" i="2"/>
  <c r="S104" i="31"/>
  <c r="P104" i="31"/>
  <c r="H106" i="31"/>
  <c r="M105" i="31"/>
  <c r="M79" i="24"/>
  <c r="N79" i="24"/>
  <c r="M99" i="30"/>
  <c r="H100" i="30"/>
  <c r="S98" i="30"/>
  <c r="P98" i="30"/>
  <c r="I97" i="29"/>
  <c r="Q97" i="29" s="1"/>
  <c r="X97" i="29" s="1"/>
  <c r="T95" i="29"/>
  <c r="W94" i="28"/>
  <c r="T95" i="28"/>
  <c r="I96" i="28"/>
  <c r="Q96" i="28" s="1"/>
  <c r="G96" i="25"/>
  <c r="E96" i="25"/>
  <c r="I96" i="25"/>
  <c r="L96" i="25" s="1"/>
  <c r="F96" i="25"/>
  <c r="D96" i="25"/>
  <c r="C96" i="25"/>
  <c r="B97" i="25"/>
  <c r="K80" i="24"/>
  <c r="F81" i="24"/>
  <c r="I8" i="4"/>
  <c r="L8" i="4" s="1"/>
  <c r="B9" i="4"/>
  <c r="H9" i="4" s="1"/>
  <c r="N13" i="14"/>
  <c r="K5" i="14"/>
  <c r="C43" i="14"/>
  <c r="C9" i="14"/>
  <c r="F14" i="14"/>
  <c r="M14" i="14"/>
  <c r="N12" i="14"/>
  <c r="G12" i="14"/>
  <c r="O4" i="14"/>
  <c r="H4" i="14"/>
  <c r="E15" i="14"/>
  <c r="L15" i="14"/>
  <c r="F8" i="4"/>
  <c r="G8" i="4"/>
  <c r="E8" i="4"/>
  <c r="C8" i="4"/>
  <c r="D8" i="4"/>
  <c r="D6" i="14"/>
  <c r="C44" i="14"/>
  <c r="C10" i="14"/>
  <c r="I3" i="2"/>
  <c r="S3" i="2" s="1"/>
  <c r="Q95" i="26" l="1"/>
  <c r="I96" i="26"/>
  <c r="T94" i="26"/>
  <c r="W94" i="26"/>
  <c r="Q95" i="27"/>
  <c r="I96" i="27"/>
  <c r="W94" i="27"/>
  <c r="T94" i="27"/>
  <c r="Z3" i="2"/>
  <c r="Y3" i="2"/>
  <c r="E9" i="2"/>
  <c r="H107" i="31"/>
  <c r="M106" i="31"/>
  <c r="P105" i="31"/>
  <c r="S105" i="31"/>
  <c r="M80" i="24"/>
  <c r="N80" i="24"/>
  <c r="M100" i="30"/>
  <c r="H101" i="30"/>
  <c r="S99" i="30"/>
  <c r="P99" i="30"/>
  <c r="T96" i="29"/>
  <c r="I98" i="29"/>
  <c r="Q98" i="29" s="1"/>
  <c r="X98" i="29" s="1"/>
  <c r="T96" i="28"/>
  <c r="I97" i="28"/>
  <c r="Q97" i="28" s="1"/>
  <c r="W95" i="28"/>
  <c r="G97" i="25"/>
  <c r="C97" i="25"/>
  <c r="B98" i="25"/>
  <c r="F97" i="25"/>
  <c r="E97" i="25"/>
  <c r="D97" i="25"/>
  <c r="I97" i="25"/>
  <c r="L97" i="25" s="1"/>
  <c r="F82" i="24"/>
  <c r="K81" i="24"/>
  <c r="I9" i="4"/>
  <c r="L9" i="4" s="1"/>
  <c r="B10" i="4"/>
  <c r="H10" i="4" s="1"/>
  <c r="G13" i="14"/>
  <c r="K6" i="14"/>
  <c r="J10" i="14"/>
  <c r="J44" i="14"/>
  <c r="F15" i="14"/>
  <c r="M15" i="14"/>
  <c r="N14" i="14"/>
  <c r="G14" i="14"/>
  <c r="O5" i="14"/>
  <c r="H5" i="14"/>
  <c r="C9" i="4"/>
  <c r="D9" i="4"/>
  <c r="E9" i="4"/>
  <c r="F9" i="4"/>
  <c r="G9" i="4"/>
  <c r="K7" i="14"/>
  <c r="J45" i="14"/>
  <c r="C11" i="14"/>
  <c r="I4" i="2"/>
  <c r="S4" i="2" s="1"/>
  <c r="Q96" i="27" l="1"/>
  <c r="I97" i="27"/>
  <c r="Q96" i="26"/>
  <c r="I97" i="26"/>
  <c r="T95" i="27"/>
  <c r="W95" i="27"/>
  <c r="T95" i="26"/>
  <c r="W95" i="26"/>
  <c r="Z4" i="2"/>
  <c r="Y4" i="2"/>
  <c r="E10" i="2"/>
  <c r="P106" i="31"/>
  <c r="S106" i="31"/>
  <c r="H108" i="31"/>
  <c r="M107" i="31"/>
  <c r="M81" i="24"/>
  <c r="N81" i="24"/>
  <c r="H102" i="30"/>
  <c r="M101" i="30"/>
  <c r="S100" i="30"/>
  <c r="P100" i="30"/>
  <c r="I99" i="29"/>
  <c r="Q99" i="29" s="1"/>
  <c r="X99" i="29" s="1"/>
  <c r="T97" i="29"/>
  <c r="T97" i="28"/>
  <c r="I98" i="28"/>
  <c r="Q98" i="28" s="1"/>
  <c r="W96" i="28"/>
  <c r="I43" i="14"/>
  <c r="G98" i="25"/>
  <c r="F98" i="25"/>
  <c r="E98" i="25"/>
  <c r="B99" i="25"/>
  <c r="I98" i="25"/>
  <c r="L98" i="25" s="1"/>
  <c r="C98" i="25"/>
  <c r="D98" i="25"/>
  <c r="F83" i="24"/>
  <c r="K82" i="24"/>
  <c r="I10" i="4"/>
  <c r="L10" i="4" s="1"/>
  <c r="B11" i="4"/>
  <c r="H11" i="4" s="1"/>
  <c r="D7" i="14"/>
  <c r="C45" i="14"/>
  <c r="J11" i="14"/>
  <c r="F16" i="14"/>
  <c r="M16" i="14"/>
  <c r="N15" i="14"/>
  <c r="G15" i="14"/>
  <c r="V3" i="2"/>
  <c r="B43" i="14"/>
  <c r="O6" i="14"/>
  <c r="H6" i="14"/>
  <c r="L17" i="14"/>
  <c r="E17" i="14"/>
  <c r="L16" i="14"/>
  <c r="E16" i="14"/>
  <c r="D10" i="4"/>
  <c r="E10" i="4"/>
  <c r="F10" i="4"/>
  <c r="G10" i="4"/>
  <c r="C10" i="4"/>
  <c r="D8" i="14"/>
  <c r="J46" i="14"/>
  <c r="C12" i="14"/>
  <c r="I5" i="2"/>
  <c r="S5" i="2" s="1"/>
  <c r="Q97" i="26" l="1"/>
  <c r="I98" i="26"/>
  <c r="W96" i="26"/>
  <c r="T96" i="26"/>
  <c r="Q97" i="27"/>
  <c r="I98" i="27"/>
  <c r="W96" i="27"/>
  <c r="T96" i="27"/>
  <c r="Z5" i="2"/>
  <c r="Y5" i="2"/>
  <c r="E11" i="2"/>
  <c r="S107" i="31"/>
  <c r="P107" i="31"/>
  <c r="H109" i="31"/>
  <c r="M108" i="31"/>
  <c r="M82" i="24"/>
  <c r="N82" i="24"/>
  <c r="S101" i="30"/>
  <c r="P101" i="30"/>
  <c r="H103" i="30"/>
  <c r="M102" i="30"/>
  <c r="T98" i="29"/>
  <c r="I100" i="29"/>
  <c r="Q100" i="29" s="1"/>
  <c r="X100" i="29" s="1"/>
  <c r="I99" i="28"/>
  <c r="Q99" i="28" s="1"/>
  <c r="T98" i="28"/>
  <c r="W97" i="28"/>
  <c r="I44" i="14"/>
  <c r="G99" i="25"/>
  <c r="F99" i="25"/>
  <c r="E99" i="25"/>
  <c r="C99" i="25"/>
  <c r="D99" i="25"/>
  <c r="B100" i="25"/>
  <c r="I99" i="25"/>
  <c r="L99" i="25" s="1"/>
  <c r="K83" i="24"/>
  <c r="F84" i="24"/>
  <c r="I11" i="4"/>
  <c r="L11" i="4" s="1"/>
  <c r="B12" i="4"/>
  <c r="H12" i="4" s="1"/>
  <c r="C46" i="14"/>
  <c r="K8" i="14"/>
  <c r="J12" i="14"/>
  <c r="F17" i="14"/>
  <c r="M17" i="14"/>
  <c r="N16" i="14"/>
  <c r="G16" i="14"/>
  <c r="B44" i="14"/>
  <c r="V4" i="2"/>
  <c r="O7" i="14"/>
  <c r="H7" i="14"/>
  <c r="L18" i="14"/>
  <c r="E18" i="14"/>
  <c r="G11" i="4"/>
  <c r="F11" i="4"/>
  <c r="C11" i="4"/>
  <c r="D11" i="4"/>
  <c r="E11" i="4"/>
  <c r="D9" i="14"/>
  <c r="J47" i="14"/>
  <c r="C13" i="14"/>
  <c r="I6" i="2"/>
  <c r="S6" i="2" s="1"/>
  <c r="W97" i="27" l="1"/>
  <c r="T97" i="27"/>
  <c r="Q98" i="26"/>
  <c r="I99" i="26"/>
  <c r="Q98" i="27"/>
  <c r="I99" i="27"/>
  <c r="T97" i="26"/>
  <c r="W97" i="26"/>
  <c r="Z6" i="2"/>
  <c r="Y6" i="2"/>
  <c r="E12" i="2"/>
  <c r="S108" i="31"/>
  <c r="P108" i="31"/>
  <c r="H110" i="31"/>
  <c r="M109" i="31"/>
  <c r="M83" i="24"/>
  <c r="N83" i="24"/>
  <c r="O1" i="24" s="1"/>
  <c r="S102" i="30"/>
  <c r="P102" i="30"/>
  <c r="M103" i="30"/>
  <c r="H104" i="30"/>
  <c r="I101" i="29"/>
  <c r="T99" i="29"/>
  <c r="W98" i="28"/>
  <c r="T99" i="28"/>
  <c r="I100" i="28"/>
  <c r="Q100" i="28" s="1"/>
  <c r="I45" i="14"/>
  <c r="G100" i="25"/>
  <c r="F100" i="25"/>
  <c r="E100" i="25"/>
  <c r="C100" i="25"/>
  <c r="I100" i="25"/>
  <c r="L100" i="25" s="1"/>
  <c r="B101" i="25"/>
  <c r="D100" i="25"/>
  <c r="F85" i="24"/>
  <c r="K84" i="24"/>
  <c r="M84" i="24" s="1"/>
  <c r="I12" i="4"/>
  <c r="L12" i="4" s="1"/>
  <c r="B13" i="4"/>
  <c r="H13" i="4" s="1"/>
  <c r="C47" i="14"/>
  <c r="J13" i="14"/>
  <c r="K9" i="14"/>
  <c r="M18" i="14"/>
  <c r="F18" i="14"/>
  <c r="N17" i="14"/>
  <c r="G17" i="14"/>
  <c r="V5" i="2"/>
  <c r="B45" i="14"/>
  <c r="H8" i="14"/>
  <c r="O8" i="14"/>
  <c r="E19" i="14"/>
  <c r="L19" i="14"/>
  <c r="C12" i="4"/>
  <c r="D12" i="4"/>
  <c r="E12" i="4"/>
  <c r="F12" i="4"/>
  <c r="G12" i="4"/>
  <c r="D10" i="14"/>
  <c r="C48" i="14"/>
  <c r="J14" i="14"/>
  <c r="I7" i="2"/>
  <c r="S7" i="2" s="1"/>
  <c r="W98" i="27" l="1"/>
  <c r="T98" i="27"/>
  <c r="Q99" i="26"/>
  <c r="I100" i="26"/>
  <c r="W98" i="26"/>
  <c r="T98" i="26"/>
  <c r="Q99" i="27"/>
  <c r="I100" i="27"/>
  <c r="Z7" i="2"/>
  <c r="Y7" i="2"/>
  <c r="E13" i="2"/>
  <c r="H111" i="31"/>
  <c r="M110" i="31"/>
  <c r="P109" i="31"/>
  <c r="S109" i="31"/>
  <c r="Q101" i="29"/>
  <c r="X101" i="29" s="1"/>
  <c r="I102" i="29"/>
  <c r="M104" i="30"/>
  <c r="H105" i="30"/>
  <c r="S103" i="30"/>
  <c r="P103" i="30"/>
  <c r="T100" i="29"/>
  <c r="W99" i="28"/>
  <c r="T100" i="28"/>
  <c r="I101" i="28"/>
  <c r="Q101" i="28" s="1"/>
  <c r="I46" i="14"/>
  <c r="G101" i="25"/>
  <c r="F101" i="25"/>
  <c r="E101" i="25"/>
  <c r="B102" i="25"/>
  <c r="I101" i="25"/>
  <c r="L101" i="25" s="1"/>
  <c r="C101" i="25"/>
  <c r="D101" i="25"/>
  <c r="K85" i="24"/>
  <c r="M85" i="24" s="1"/>
  <c r="F86" i="24"/>
  <c r="I13" i="4"/>
  <c r="L13" i="4" s="1"/>
  <c r="B14" i="4"/>
  <c r="H14" i="4" s="1"/>
  <c r="K10" i="14"/>
  <c r="C14" i="14"/>
  <c r="J48" i="14"/>
  <c r="F19" i="14"/>
  <c r="M19" i="14"/>
  <c r="G18" i="14"/>
  <c r="N18" i="14"/>
  <c r="B46" i="14"/>
  <c r="V6" i="2"/>
  <c r="O9" i="14"/>
  <c r="H9" i="14"/>
  <c r="L20" i="14"/>
  <c r="E20" i="14"/>
  <c r="E13" i="4"/>
  <c r="F13" i="4"/>
  <c r="G13" i="4"/>
  <c r="D13" i="4"/>
  <c r="C13" i="4"/>
  <c r="D11" i="14"/>
  <c r="C49" i="14"/>
  <c r="C15" i="14"/>
  <c r="I8" i="2"/>
  <c r="S8" i="2" s="1"/>
  <c r="Q100" i="27" l="1"/>
  <c r="I101" i="27"/>
  <c r="T99" i="27"/>
  <c r="W99" i="27"/>
  <c r="Q100" i="26"/>
  <c r="I101" i="26"/>
  <c r="T99" i="26"/>
  <c r="W99" i="26"/>
  <c r="Z8" i="2"/>
  <c r="Y8" i="2"/>
  <c r="E14" i="2"/>
  <c r="P110" i="31"/>
  <c r="S110" i="31"/>
  <c r="H112" i="31"/>
  <c r="M111" i="31"/>
  <c r="T101" i="29"/>
  <c r="Q102" i="29"/>
  <c r="I103" i="29"/>
  <c r="H106" i="30"/>
  <c r="M105" i="30"/>
  <c r="S104" i="30"/>
  <c r="P104" i="30"/>
  <c r="T101" i="28"/>
  <c r="I102" i="28"/>
  <c r="Q102" i="28" s="1"/>
  <c r="W100" i="28"/>
  <c r="G102" i="25"/>
  <c r="F102" i="25"/>
  <c r="E102" i="25"/>
  <c r="C102" i="25"/>
  <c r="D102" i="25"/>
  <c r="B103" i="25"/>
  <c r="I102" i="25"/>
  <c r="L102" i="25" s="1"/>
  <c r="K86" i="24"/>
  <c r="M86" i="24" s="1"/>
  <c r="F87" i="24"/>
  <c r="I47" i="14"/>
  <c r="I14" i="4"/>
  <c r="L14" i="4" s="1"/>
  <c r="B15" i="4"/>
  <c r="H15" i="4" s="1"/>
  <c r="K11" i="14"/>
  <c r="J49" i="14"/>
  <c r="J15" i="14"/>
  <c r="F20" i="14"/>
  <c r="M20" i="14"/>
  <c r="N19" i="14"/>
  <c r="G19" i="14"/>
  <c r="B47" i="14"/>
  <c r="V7" i="2"/>
  <c r="O10" i="14"/>
  <c r="H10" i="14"/>
  <c r="L21" i="14"/>
  <c r="E21" i="14"/>
  <c r="C50" i="14"/>
  <c r="C14" i="4"/>
  <c r="D14" i="4"/>
  <c r="E14" i="4"/>
  <c r="F14" i="4"/>
  <c r="G14" i="4"/>
  <c r="D12" i="14"/>
  <c r="C16" i="14"/>
  <c r="I9" i="2"/>
  <c r="S9" i="2" s="1"/>
  <c r="Q101" i="26" l="1"/>
  <c r="I102" i="26"/>
  <c r="T100" i="26"/>
  <c r="W100" i="26"/>
  <c r="Q101" i="27"/>
  <c r="I102" i="27"/>
  <c r="W100" i="27"/>
  <c r="T100" i="27"/>
  <c r="Z9" i="2"/>
  <c r="Y9" i="2"/>
  <c r="E15" i="2"/>
  <c r="S111" i="31"/>
  <c r="P111" i="31"/>
  <c r="M112" i="31"/>
  <c r="H113" i="31"/>
  <c r="Q103" i="29"/>
  <c r="I104" i="29"/>
  <c r="X102" i="29"/>
  <c r="T102" i="29"/>
  <c r="S105" i="30"/>
  <c r="P105" i="30"/>
  <c r="H107" i="30"/>
  <c r="M106" i="30"/>
  <c r="W101" i="28"/>
  <c r="I103" i="28"/>
  <c r="Q103" i="28" s="1"/>
  <c r="I48" i="14"/>
  <c r="G103" i="25"/>
  <c r="F103" i="25"/>
  <c r="E103" i="25"/>
  <c r="C103" i="25"/>
  <c r="B104" i="25"/>
  <c r="I103" i="25"/>
  <c r="L103" i="25" s="1"/>
  <c r="D103" i="25"/>
  <c r="F88" i="24"/>
  <c r="K87" i="24"/>
  <c r="M87" i="24" s="1"/>
  <c r="I15" i="4"/>
  <c r="L15" i="4" s="1"/>
  <c r="B16" i="4"/>
  <c r="H16" i="4" s="1"/>
  <c r="K12" i="14"/>
  <c r="J16" i="14"/>
  <c r="J50" i="14"/>
  <c r="F21" i="14"/>
  <c r="M21" i="14"/>
  <c r="N20" i="14"/>
  <c r="G20" i="14"/>
  <c r="B48" i="14"/>
  <c r="V8" i="2"/>
  <c r="O11" i="14"/>
  <c r="H11" i="14"/>
  <c r="L22" i="14"/>
  <c r="E22" i="14"/>
  <c r="C51" i="14"/>
  <c r="C15" i="4"/>
  <c r="D15" i="4"/>
  <c r="E15" i="4"/>
  <c r="F15" i="4"/>
  <c r="G15" i="4"/>
  <c r="K13" i="14"/>
  <c r="J17" i="14"/>
  <c r="I10" i="2"/>
  <c r="S10" i="2" s="1"/>
  <c r="Q102" i="27" l="1"/>
  <c r="I103" i="27"/>
  <c r="W101" i="27"/>
  <c r="T101" i="27"/>
  <c r="I103" i="26"/>
  <c r="Q102" i="26"/>
  <c r="W101" i="26"/>
  <c r="T101" i="26"/>
  <c r="Z10" i="2"/>
  <c r="Y10" i="2"/>
  <c r="E16" i="2"/>
  <c r="H114" i="31"/>
  <c r="M113" i="31"/>
  <c r="S112" i="31"/>
  <c r="P112" i="31"/>
  <c r="Q104" i="29"/>
  <c r="I105" i="29"/>
  <c r="T103" i="29"/>
  <c r="X103" i="29"/>
  <c r="S106" i="30"/>
  <c r="P106" i="30"/>
  <c r="M107" i="30"/>
  <c r="H108" i="30"/>
  <c r="W102" i="28"/>
  <c r="T102" i="28"/>
  <c r="I104" i="28"/>
  <c r="Q104" i="28" s="1"/>
  <c r="I49" i="14"/>
  <c r="G104" i="25"/>
  <c r="F104" i="25"/>
  <c r="C104" i="25"/>
  <c r="I104" i="25"/>
  <c r="L104" i="25" s="1"/>
  <c r="B105" i="25"/>
  <c r="E104" i="25"/>
  <c r="D104" i="25"/>
  <c r="F89" i="24"/>
  <c r="K88" i="24"/>
  <c r="M88" i="24" s="1"/>
  <c r="I16" i="4"/>
  <c r="L16" i="4" s="1"/>
  <c r="B17" i="4"/>
  <c r="H17" i="4" s="1"/>
  <c r="D13" i="14"/>
  <c r="J51" i="14"/>
  <c r="C17" i="14"/>
  <c r="F22" i="14"/>
  <c r="M22" i="14"/>
  <c r="N21" i="14"/>
  <c r="G21" i="14"/>
  <c r="B49" i="14"/>
  <c r="V9" i="2"/>
  <c r="O12" i="14"/>
  <c r="H12" i="14"/>
  <c r="E23" i="14"/>
  <c r="L23" i="14"/>
  <c r="C52" i="14"/>
  <c r="F16" i="4"/>
  <c r="G16" i="4"/>
  <c r="C16" i="4"/>
  <c r="D16" i="4"/>
  <c r="E16" i="4"/>
  <c r="K14" i="14"/>
  <c r="J18" i="14"/>
  <c r="I11" i="2"/>
  <c r="S11" i="2" s="1"/>
  <c r="W102" i="26" l="1"/>
  <c r="T102" i="26"/>
  <c r="Q103" i="26"/>
  <c r="I104" i="26"/>
  <c r="Q103" i="27"/>
  <c r="I104" i="27"/>
  <c r="W102" i="27"/>
  <c r="T102" i="27"/>
  <c r="Z11" i="2"/>
  <c r="Y11" i="2"/>
  <c r="E17" i="2"/>
  <c r="P113" i="31"/>
  <c r="S113" i="31"/>
  <c r="H115" i="31"/>
  <c r="M114" i="31"/>
  <c r="Q105" i="29"/>
  <c r="I106" i="29"/>
  <c r="T104" i="29"/>
  <c r="X104" i="29"/>
  <c r="M108" i="30"/>
  <c r="H109" i="30"/>
  <c r="S107" i="30"/>
  <c r="P107" i="30"/>
  <c r="W103" i="28"/>
  <c r="T103" i="28"/>
  <c r="I105" i="28"/>
  <c r="Q105" i="28" s="1"/>
  <c r="I50" i="14"/>
  <c r="G105" i="25"/>
  <c r="E105" i="25"/>
  <c r="D105" i="25"/>
  <c r="F105" i="25"/>
  <c r="C105" i="25"/>
  <c r="B106" i="25"/>
  <c r="I105" i="25"/>
  <c r="L105" i="25" s="1"/>
  <c r="F90" i="24"/>
  <c r="K89" i="24"/>
  <c r="M89" i="24" s="1"/>
  <c r="I17" i="4"/>
  <c r="L17" i="4" s="1"/>
  <c r="B18" i="4"/>
  <c r="H18" i="4" s="1"/>
  <c r="D14" i="14"/>
  <c r="J52" i="14"/>
  <c r="C18" i="14"/>
  <c r="F23" i="14"/>
  <c r="M23" i="14"/>
  <c r="N22" i="14"/>
  <c r="G22" i="14"/>
  <c r="B50" i="14"/>
  <c r="V10" i="2"/>
  <c r="O13" i="14"/>
  <c r="H13" i="14"/>
  <c r="L24" i="14"/>
  <c r="E24" i="14"/>
  <c r="C53" i="14"/>
  <c r="C17" i="4"/>
  <c r="D17" i="4"/>
  <c r="E17" i="4"/>
  <c r="F17" i="4"/>
  <c r="G17" i="4"/>
  <c r="D15" i="14"/>
  <c r="C19" i="14"/>
  <c r="I12" i="2"/>
  <c r="Q104" i="27" l="1"/>
  <c r="I105" i="27"/>
  <c r="T103" i="27"/>
  <c r="W103" i="27"/>
  <c r="Q104" i="26"/>
  <c r="I105" i="26"/>
  <c r="T103" i="26"/>
  <c r="W103" i="26"/>
  <c r="E18" i="2"/>
  <c r="P114" i="31"/>
  <c r="S114" i="31"/>
  <c r="H116" i="31"/>
  <c r="M115" i="31"/>
  <c r="Q106" i="29"/>
  <c r="I107" i="29"/>
  <c r="T105" i="29"/>
  <c r="X105" i="29"/>
  <c r="H110" i="30"/>
  <c r="M109" i="30"/>
  <c r="S108" i="30"/>
  <c r="P108" i="30"/>
  <c r="S12" i="2"/>
  <c r="W104" i="28"/>
  <c r="T104" i="28"/>
  <c r="I106" i="28"/>
  <c r="Q106" i="28" s="1"/>
  <c r="I51" i="14"/>
  <c r="I52" i="14"/>
  <c r="G106" i="25"/>
  <c r="F106" i="25"/>
  <c r="C106" i="25"/>
  <c r="D106" i="25"/>
  <c r="I106" i="25"/>
  <c r="L106" i="25" s="1"/>
  <c r="B107" i="25"/>
  <c r="E106" i="25"/>
  <c r="F91" i="24"/>
  <c r="K90" i="24"/>
  <c r="M90" i="24" s="1"/>
  <c r="I18" i="4"/>
  <c r="L18" i="4" s="1"/>
  <c r="B19" i="4"/>
  <c r="H19" i="4" s="1"/>
  <c r="K15" i="14"/>
  <c r="J19" i="14"/>
  <c r="J53" i="14"/>
  <c r="F24" i="14"/>
  <c r="M24" i="14"/>
  <c r="G23" i="14"/>
  <c r="N23" i="14"/>
  <c r="B52" i="14"/>
  <c r="B51" i="14"/>
  <c r="V11" i="2"/>
  <c r="O14" i="14"/>
  <c r="H14" i="14"/>
  <c r="L25" i="14"/>
  <c r="E25" i="14"/>
  <c r="J54" i="14"/>
  <c r="D18" i="4"/>
  <c r="E18" i="4"/>
  <c r="F18" i="4"/>
  <c r="G18" i="4"/>
  <c r="C18" i="4"/>
  <c r="K16" i="14"/>
  <c r="C20" i="14"/>
  <c r="I13" i="2"/>
  <c r="Q105" i="26" l="1"/>
  <c r="I106" i="26"/>
  <c r="T104" i="26"/>
  <c r="W104" i="26"/>
  <c r="Q105" i="27"/>
  <c r="I106" i="27"/>
  <c r="W104" i="27"/>
  <c r="T104" i="27"/>
  <c r="Z12" i="2"/>
  <c r="Y12" i="2"/>
  <c r="E19" i="2"/>
  <c r="S115" i="31"/>
  <c r="P115" i="31"/>
  <c r="M116" i="31"/>
  <c r="H117" i="31"/>
  <c r="Q107" i="29"/>
  <c r="I108" i="29"/>
  <c r="T106" i="29"/>
  <c r="X106" i="29"/>
  <c r="S109" i="30"/>
  <c r="P109" i="30"/>
  <c r="M110" i="30"/>
  <c r="H111" i="30"/>
  <c r="V12" i="2"/>
  <c r="S13" i="2"/>
  <c r="W105" i="28"/>
  <c r="T105" i="28"/>
  <c r="I107" i="28"/>
  <c r="Q107" i="28" s="1"/>
  <c r="I53" i="14"/>
  <c r="G107" i="25"/>
  <c r="B108" i="25"/>
  <c r="I107" i="25"/>
  <c r="L107" i="25" s="1"/>
  <c r="F107" i="25"/>
  <c r="E107" i="25"/>
  <c r="C107" i="25"/>
  <c r="D107" i="25"/>
  <c r="F92" i="24"/>
  <c r="K91" i="24"/>
  <c r="M91" i="24" s="1"/>
  <c r="I19" i="4"/>
  <c r="L19" i="4" s="1"/>
  <c r="B20" i="4"/>
  <c r="H20" i="4" s="1"/>
  <c r="C54" i="14"/>
  <c r="D16" i="14"/>
  <c r="J20" i="14"/>
  <c r="M25" i="14"/>
  <c r="F25" i="14"/>
  <c r="N24" i="14"/>
  <c r="G24" i="14"/>
  <c r="B53" i="14"/>
  <c r="O15" i="14"/>
  <c r="H15" i="14"/>
  <c r="L26" i="14"/>
  <c r="E26" i="14"/>
  <c r="G19" i="4"/>
  <c r="C19" i="4"/>
  <c r="D19" i="4"/>
  <c r="E19" i="4"/>
  <c r="F19" i="4"/>
  <c r="D17" i="14"/>
  <c r="C21" i="14"/>
  <c r="I14" i="2"/>
  <c r="Q106" i="27" l="1"/>
  <c r="I107" i="27"/>
  <c r="T105" i="27"/>
  <c r="W105" i="27"/>
  <c r="I107" i="26"/>
  <c r="Q106" i="26"/>
  <c r="T105" i="26"/>
  <c r="W105" i="26"/>
  <c r="Z13" i="2"/>
  <c r="Y13" i="2"/>
  <c r="E20" i="2"/>
  <c r="H118" i="31"/>
  <c r="M117" i="31"/>
  <c r="S116" i="31"/>
  <c r="P116" i="31"/>
  <c r="Q108" i="29"/>
  <c r="I109" i="29"/>
  <c r="T107" i="29"/>
  <c r="X107" i="29"/>
  <c r="M111" i="30"/>
  <c r="H112" i="30"/>
  <c r="S110" i="30"/>
  <c r="P110" i="30"/>
  <c r="V13" i="2"/>
  <c r="S14" i="2"/>
  <c r="W106" i="28"/>
  <c r="T106" i="28"/>
  <c r="I108" i="28"/>
  <c r="Q108" i="28" s="1"/>
  <c r="G108" i="25"/>
  <c r="F108" i="25"/>
  <c r="E108" i="25"/>
  <c r="D108" i="25"/>
  <c r="I108" i="25"/>
  <c r="L108" i="25" s="1"/>
  <c r="C108" i="25"/>
  <c r="B109" i="25"/>
  <c r="K92" i="24"/>
  <c r="M92" i="24" s="1"/>
  <c r="F93" i="24"/>
  <c r="I20" i="4"/>
  <c r="L20" i="4" s="1"/>
  <c r="B21" i="4"/>
  <c r="H21" i="4" s="1"/>
  <c r="J55" i="14"/>
  <c r="I54" i="14"/>
  <c r="C55" i="14"/>
  <c r="K17" i="14"/>
  <c r="J21" i="14"/>
  <c r="M26" i="14"/>
  <c r="F26" i="14"/>
  <c r="N25" i="14"/>
  <c r="G25" i="14"/>
  <c r="B54" i="14"/>
  <c r="O16" i="14"/>
  <c r="H16" i="14"/>
  <c r="E27" i="14"/>
  <c r="L27" i="14"/>
  <c r="C20" i="4"/>
  <c r="D20" i="4"/>
  <c r="E20" i="4"/>
  <c r="F20" i="4"/>
  <c r="G20" i="4"/>
  <c r="D18" i="14"/>
  <c r="J22" i="14"/>
  <c r="I15" i="2"/>
  <c r="T106" i="26" l="1"/>
  <c r="W106" i="26"/>
  <c r="I108" i="26"/>
  <c r="Q107" i="26"/>
  <c r="Q107" i="27"/>
  <c r="I108" i="27"/>
  <c r="T106" i="27"/>
  <c r="W106" i="27"/>
  <c r="Z14" i="2"/>
  <c r="Y14" i="2"/>
  <c r="E21" i="2"/>
  <c r="P117" i="31"/>
  <c r="S117" i="31"/>
  <c r="H119" i="31"/>
  <c r="M118" i="31"/>
  <c r="Q109" i="29"/>
  <c r="I110" i="29"/>
  <c r="T108" i="29"/>
  <c r="X108" i="29"/>
  <c r="M112" i="30"/>
  <c r="H113" i="30"/>
  <c r="S111" i="30"/>
  <c r="P111" i="30"/>
  <c r="V14" i="2"/>
  <c r="S15" i="2"/>
  <c r="W107" i="28"/>
  <c r="T107" i="28"/>
  <c r="I109" i="28"/>
  <c r="Q109" i="28" s="1"/>
  <c r="G109" i="25"/>
  <c r="E109" i="25"/>
  <c r="C109" i="25"/>
  <c r="B110" i="25"/>
  <c r="F109" i="25"/>
  <c r="D109" i="25"/>
  <c r="I109" i="25"/>
  <c r="L109" i="25" s="1"/>
  <c r="K93" i="24"/>
  <c r="M93" i="24" s="1"/>
  <c r="F94" i="24"/>
  <c r="I21" i="4"/>
  <c r="L21" i="4" s="1"/>
  <c r="B22" i="4"/>
  <c r="H22" i="4" s="1"/>
  <c r="J56" i="14"/>
  <c r="I55" i="14"/>
  <c r="C56" i="14"/>
  <c r="K18" i="14"/>
  <c r="C22" i="14"/>
  <c r="F27" i="14"/>
  <c r="M27" i="14"/>
  <c r="G26" i="14"/>
  <c r="N26" i="14"/>
  <c r="B55" i="14"/>
  <c r="O17" i="14"/>
  <c r="H17" i="14"/>
  <c r="L28" i="14"/>
  <c r="E28" i="14"/>
  <c r="E21" i="4"/>
  <c r="F21" i="4"/>
  <c r="G21" i="4"/>
  <c r="C21" i="4"/>
  <c r="D21" i="4"/>
  <c r="D19" i="14"/>
  <c r="C23" i="14"/>
  <c r="I16" i="2"/>
  <c r="Q108" i="27" l="1"/>
  <c r="I109" i="27"/>
  <c r="T107" i="27"/>
  <c r="W107" i="27"/>
  <c r="T107" i="26"/>
  <c r="W107" i="26"/>
  <c r="I109" i="26"/>
  <c r="Q108" i="26"/>
  <c r="Z15" i="2"/>
  <c r="Y15" i="2"/>
  <c r="E22" i="2"/>
  <c r="P118" i="31"/>
  <c r="S118" i="31"/>
  <c r="H120" i="31"/>
  <c r="M119" i="31"/>
  <c r="Q110" i="29"/>
  <c r="I111" i="29"/>
  <c r="T109" i="29"/>
  <c r="X109" i="29"/>
  <c r="H114" i="30"/>
  <c r="M113" i="30"/>
  <c r="S112" i="30"/>
  <c r="P112" i="30"/>
  <c r="V15" i="2"/>
  <c r="S16" i="2"/>
  <c r="W108" i="28"/>
  <c r="T108" i="28"/>
  <c r="I110" i="28"/>
  <c r="Q110" i="28" s="1"/>
  <c r="G110" i="25"/>
  <c r="F110" i="25"/>
  <c r="E110" i="25"/>
  <c r="C110" i="25"/>
  <c r="B111" i="25"/>
  <c r="I110" i="25"/>
  <c r="L110" i="25" s="1"/>
  <c r="D110" i="25"/>
  <c r="F95" i="24"/>
  <c r="K94" i="24"/>
  <c r="M94" i="24" s="1"/>
  <c r="I22" i="4"/>
  <c r="L22" i="4" s="1"/>
  <c r="B23" i="4"/>
  <c r="H23" i="4" s="1"/>
  <c r="J57" i="14"/>
  <c r="I56" i="14"/>
  <c r="C57" i="14"/>
  <c r="K19" i="14"/>
  <c r="J23" i="14"/>
  <c r="F28" i="14"/>
  <c r="M28" i="14"/>
  <c r="N27" i="14"/>
  <c r="G27" i="14"/>
  <c r="B56" i="14"/>
  <c r="O18" i="14"/>
  <c r="H18" i="14"/>
  <c r="L29" i="14"/>
  <c r="E29" i="14"/>
  <c r="C22" i="4"/>
  <c r="D22" i="4"/>
  <c r="E22" i="4"/>
  <c r="F22" i="4"/>
  <c r="G22" i="4"/>
  <c r="K20" i="14"/>
  <c r="C24" i="14"/>
  <c r="I17" i="2"/>
  <c r="I110" i="26" l="1"/>
  <c r="Q109" i="26"/>
  <c r="T108" i="26"/>
  <c r="W108" i="26"/>
  <c r="Q109" i="27"/>
  <c r="I110" i="27"/>
  <c r="T108" i="27"/>
  <c r="W108" i="27"/>
  <c r="Z16" i="2"/>
  <c r="Y16" i="2"/>
  <c r="E23" i="2"/>
  <c r="V16" i="2"/>
  <c r="H121" i="31"/>
  <c r="M120" i="31"/>
  <c r="S119" i="31"/>
  <c r="P119" i="31"/>
  <c r="Q111" i="29"/>
  <c r="I112" i="29"/>
  <c r="X110" i="29"/>
  <c r="T110" i="29"/>
  <c r="S113" i="30"/>
  <c r="P113" i="30"/>
  <c r="M114" i="30"/>
  <c r="H115" i="30"/>
  <c r="S17" i="2"/>
  <c r="W109" i="28"/>
  <c r="T109" i="28"/>
  <c r="I111" i="28"/>
  <c r="Q111" i="28" s="1"/>
  <c r="G111" i="25"/>
  <c r="E111" i="25"/>
  <c r="C111" i="25"/>
  <c r="I111" i="25"/>
  <c r="L111" i="25" s="1"/>
  <c r="F111" i="25"/>
  <c r="D111" i="25"/>
  <c r="B112" i="25"/>
  <c r="F96" i="24"/>
  <c r="K95" i="24"/>
  <c r="M95" i="24" s="1"/>
  <c r="I23" i="4"/>
  <c r="L23" i="4" s="1"/>
  <c r="B24" i="4"/>
  <c r="H24" i="4" s="1"/>
  <c r="J58" i="14"/>
  <c r="I57" i="14"/>
  <c r="C58" i="14"/>
  <c r="D20" i="14"/>
  <c r="J24" i="14"/>
  <c r="F29" i="14"/>
  <c r="M29" i="14"/>
  <c r="N28" i="14"/>
  <c r="G28" i="14"/>
  <c r="B57" i="14"/>
  <c r="O19" i="14"/>
  <c r="H19" i="14"/>
  <c r="L30" i="14"/>
  <c r="E30" i="14"/>
  <c r="C23" i="4"/>
  <c r="D23" i="4"/>
  <c r="E23" i="4"/>
  <c r="F23" i="4"/>
  <c r="G23" i="4"/>
  <c r="D21" i="14"/>
  <c r="J25" i="14"/>
  <c r="I18" i="2"/>
  <c r="Q110" i="27" l="1"/>
  <c r="I111" i="27"/>
  <c r="T109" i="27"/>
  <c r="W109" i="27"/>
  <c r="T109" i="26"/>
  <c r="W109" i="26"/>
  <c r="I111" i="26"/>
  <c r="Q110" i="26"/>
  <c r="Z17" i="2"/>
  <c r="Y17" i="2"/>
  <c r="E24" i="2"/>
  <c r="S120" i="31"/>
  <c r="P120" i="31"/>
  <c r="H122" i="31"/>
  <c r="M121" i="31"/>
  <c r="Q112" i="29"/>
  <c r="I113" i="29"/>
  <c r="X111" i="29"/>
  <c r="T111" i="29"/>
  <c r="M115" i="30"/>
  <c r="H116" i="30"/>
  <c r="S114" i="30"/>
  <c r="P114" i="30"/>
  <c r="V17" i="2"/>
  <c r="S18" i="2"/>
  <c r="W110" i="28"/>
  <c r="T110" i="28"/>
  <c r="I112" i="28"/>
  <c r="Q112" i="28" s="1"/>
  <c r="G112" i="25"/>
  <c r="F112" i="25"/>
  <c r="E112" i="25"/>
  <c r="C112" i="25"/>
  <c r="D112" i="25"/>
  <c r="I112" i="25"/>
  <c r="L112" i="25" s="1"/>
  <c r="B113" i="25"/>
  <c r="F97" i="24"/>
  <c r="K96" i="24"/>
  <c r="M96" i="24" s="1"/>
  <c r="I24" i="4"/>
  <c r="L24" i="4" s="1"/>
  <c r="B25" i="4"/>
  <c r="H25" i="4" s="1"/>
  <c r="J59" i="14"/>
  <c r="I58" i="14"/>
  <c r="C59" i="14"/>
  <c r="K21" i="14"/>
  <c r="C25" i="14"/>
  <c r="F30" i="14"/>
  <c r="M30" i="14"/>
  <c r="N29" i="14"/>
  <c r="G29" i="14"/>
  <c r="B58" i="14"/>
  <c r="O20" i="14"/>
  <c r="H20" i="14"/>
  <c r="E31" i="14"/>
  <c r="L31" i="14"/>
  <c r="F24" i="4"/>
  <c r="G24" i="4"/>
  <c r="C24" i="4"/>
  <c r="D24" i="4"/>
  <c r="E24" i="4"/>
  <c r="K22" i="14"/>
  <c r="C26" i="14"/>
  <c r="I19" i="2"/>
  <c r="T110" i="26" l="1"/>
  <c r="W110" i="26"/>
  <c r="I112" i="26"/>
  <c r="Q111" i="26"/>
  <c r="Q111" i="27"/>
  <c r="I112" i="27"/>
  <c r="T110" i="27"/>
  <c r="W110" i="27"/>
  <c r="Z18" i="2"/>
  <c r="Y18" i="2"/>
  <c r="E25" i="2"/>
  <c r="P121" i="31"/>
  <c r="S121" i="31"/>
  <c r="H123" i="31"/>
  <c r="M122" i="31"/>
  <c r="Q113" i="29"/>
  <c r="I114" i="29"/>
  <c r="X112" i="29"/>
  <c r="T112" i="29"/>
  <c r="M116" i="30"/>
  <c r="H117" i="30"/>
  <c r="S115" i="30"/>
  <c r="P115" i="30"/>
  <c r="V18" i="2"/>
  <c r="S19" i="2"/>
  <c r="W111" i="28"/>
  <c r="T111" i="28"/>
  <c r="I113" i="28"/>
  <c r="Q113" i="28" s="1"/>
  <c r="G113" i="25"/>
  <c r="F113" i="25"/>
  <c r="C113" i="25"/>
  <c r="B114" i="25"/>
  <c r="I113" i="25"/>
  <c r="L113" i="25" s="1"/>
  <c r="E113" i="25"/>
  <c r="D113" i="25"/>
  <c r="F98" i="24"/>
  <c r="K97" i="24"/>
  <c r="M97" i="24" s="1"/>
  <c r="C60" i="14"/>
  <c r="I25" i="4"/>
  <c r="L25" i="4" s="1"/>
  <c r="B26" i="4"/>
  <c r="H26" i="4" s="1"/>
  <c r="J60" i="14"/>
  <c r="I59" i="14"/>
  <c r="D22" i="14"/>
  <c r="J26" i="14"/>
  <c r="F31" i="14"/>
  <c r="M31" i="14"/>
  <c r="N30" i="14"/>
  <c r="G30" i="14"/>
  <c r="B59" i="14"/>
  <c r="O21" i="14"/>
  <c r="H21" i="14"/>
  <c r="L32" i="14"/>
  <c r="E32" i="14"/>
  <c r="C25" i="4"/>
  <c r="D25" i="4"/>
  <c r="E25" i="4"/>
  <c r="F25" i="4"/>
  <c r="G25" i="4"/>
  <c r="K23" i="14"/>
  <c r="J27" i="14"/>
  <c r="I20" i="2"/>
  <c r="Q112" i="27" l="1"/>
  <c r="I113" i="27"/>
  <c r="T111" i="27"/>
  <c r="W111" i="27"/>
  <c r="T111" i="26"/>
  <c r="W111" i="26"/>
  <c r="Q112" i="26"/>
  <c r="I113" i="26"/>
  <c r="M123" i="31"/>
  <c r="H124" i="31"/>
  <c r="Z19" i="2"/>
  <c r="Y19" i="2"/>
  <c r="E26" i="2"/>
  <c r="P122" i="31"/>
  <c r="S122" i="31"/>
  <c r="S123" i="31"/>
  <c r="P123" i="31"/>
  <c r="Q114" i="29"/>
  <c r="I115" i="29"/>
  <c r="X113" i="29"/>
  <c r="T113" i="29"/>
  <c r="H118" i="30"/>
  <c r="M117" i="30"/>
  <c r="S116" i="30"/>
  <c r="P116" i="30"/>
  <c r="V19" i="2"/>
  <c r="S20" i="2"/>
  <c r="W112" i="28"/>
  <c r="T112" i="28"/>
  <c r="I114" i="28"/>
  <c r="Q114" i="28" s="1"/>
  <c r="G114" i="25"/>
  <c r="F114" i="25"/>
  <c r="E114" i="25"/>
  <c r="C114" i="25"/>
  <c r="B115" i="25"/>
  <c r="D114" i="25"/>
  <c r="I114" i="25"/>
  <c r="L114" i="25" s="1"/>
  <c r="F99" i="24"/>
  <c r="K98" i="24"/>
  <c r="M98" i="24" s="1"/>
  <c r="C61" i="14"/>
  <c r="I60" i="14"/>
  <c r="I26" i="4"/>
  <c r="L26" i="4" s="1"/>
  <c r="B27" i="4"/>
  <c r="H27" i="4" s="1"/>
  <c r="J61" i="14"/>
  <c r="D23" i="14"/>
  <c r="C27" i="14"/>
  <c r="F32" i="14"/>
  <c r="M32" i="14"/>
  <c r="N31" i="14"/>
  <c r="G31" i="14"/>
  <c r="B60" i="14"/>
  <c r="O22" i="14"/>
  <c r="H22" i="14"/>
  <c r="L33" i="14"/>
  <c r="E33" i="14"/>
  <c r="D26" i="4"/>
  <c r="F26" i="4"/>
  <c r="G26" i="4"/>
  <c r="C26" i="4"/>
  <c r="K24" i="14"/>
  <c r="C28" i="14"/>
  <c r="I21" i="2"/>
  <c r="Q113" i="26" l="1"/>
  <c r="I114" i="26"/>
  <c r="T112" i="26"/>
  <c r="W112" i="26"/>
  <c r="K99" i="24"/>
  <c r="F100" i="24"/>
  <c r="M124" i="31"/>
  <c r="H125" i="31"/>
  <c r="Q113" i="27"/>
  <c r="I114" i="27"/>
  <c r="T112" i="27"/>
  <c r="W112" i="27"/>
  <c r="Z20" i="2"/>
  <c r="Y20" i="2"/>
  <c r="E27" i="2"/>
  <c r="Q115" i="29"/>
  <c r="I116" i="29"/>
  <c r="X114" i="29"/>
  <c r="T114" i="29"/>
  <c r="S117" i="30"/>
  <c r="P117" i="30"/>
  <c r="H119" i="30"/>
  <c r="M118" i="30"/>
  <c r="V20" i="2"/>
  <c r="S21" i="2"/>
  <c r="W113" i="28"/>
  <c r="T113" i="28"/>
  <c r="I115" i="28"/>
  <c r="Q115" i="28" s="1"/>
  <c r="G115" i="25"/>
  <c r="F115" i="25"/>
  <c r="E115" i="25"/>
  <c r="B116" i="25"/>
  <c r="D115" i="25"/>
  <c r="I115" i="25"/>
  <c r="L115" i="25" s="1"/>
  <c r="C115" i="25"/>
  <c r="M99" i="24"/>
  <c r="C62" i="14"/>
  <c r="I61" i="14"/>
  <c r="J62" i="14"/>
  <c r="I27" i="4"/>
  <c r="L27" i="4" s="1"/>
  <c r="B28" i="4"/>
  <c r="H28" i="4" s="1"/>
  <c r="D24" i="14"/>
  <c r="J28" i="14"/>
  <c r="M33" i="14"/>
  <c r="F33" i="14"/>
  <c r="G32" i="14"/>
  <c r="N32" i="14"/>
  <c r="B61" i="14"/>
  <c r="O23" i="14"/>
  <c r="H23" i="14"/>
  <c r="L34" i="14"/>
  <c r="E34" i="14"/>
  <c r="G27" i="4"/>
  <c r="C27" i="4"/>
  <c r="D27" i="4"/>
  <c r="E27" i="4"/>
  <c r="F27" i="4"/>
  <c r="K25" i="14"/>
  <c r="C29" i="14"/>
  <c r="I22" i="2"/>
  <c r="P124" i="31" l="1"/>
  <c r="S124" i="31"/>
  <c r="K100" i="24"/>
  <c r="F101" i="24"/>
  <c r="M100" i="24"/>
  <c r="Q114" i="27"/>
  <c r="I115" i="27"/>
  <c r="W113" i="27"/>
  <c r="T113" i="27"/>
  <c r="Q114" i="26"/>
  <c r="I115" i="26"/>
  <c r="M125" i="31"/>
  <c r="H126" i="31"/>
  <c r="T113" i="26"/>
  <c r="W113" i="26"/>
  <c r="Z21" i="2"/>
  <c r="Y21" i="2"/>
  <c r="E28" i="2"/>
  <c r="Q116" i="29"/>
  <c r="I117" i="29"/>
  <c r="X115" i="29"/>
  <c r="T115" i="29"/>
  <c r="S118" i="30"/>
  <c r="P118" i="30"/>
  <c r="H120" i="30"/>
  <c r="M119" i="30"/>
  <c r="V21" i="2"/>
  <c r="S22" i="2"/>
  <c r="W114" i="28"/>
  <c r="T114" i="28"/>
  <c r="I116" i="28"/>
  <c r="Q116" i="28" s="1"/>
  <c r="G116" i="25"/>
  <c r="E116" i="25"/>
  <c r="C116" i="25"/>
  <c r="D116" i="25"/>
  <c r="I116" i="25"/>
  <c r="L116" i="25" s="1"/>
  <c r="F116" i="25"/>
  <c r="B117" i="25"/>
  <c r="J63" i="14"/>
  <c r="I62" i="14"/>
  <c r="I28" i="4"/>
  <c r="L28" i="4" s="1"/>
  <c r="B29" i="4"/>
  <c r="H29" i="4" s="1"/>
  <c r="C63" i="14"/>
  <c r="D25" i="14"/>
  <c r="J29" i="14"/>
  <c r="M34" i="14"/>
  <c r="F34" i="14"/>
  <c r="N33" i="14"/>
  <c r="G33" i="14"/>
  <c r="B62" i="14"/>
  <c r="O24" i="14"/>
  <c r="H24" i="14"/>
  <c r="L35" i="14"/>
  <c r="E35" i="14"/>
  <c r="C64" i="14"/>
  <c r="C28" i="4"/>
  <c r="D28" i="4"/>
  <c r="E28" i="4"/>
  <c r="F28" i="4"/>
  <c r="G28" i="4"/>
  <c r="K26" i="14"/>
  <c r="J30" i="14"/>
  <c r="I23" i="2"/>
  <c r="Q115" i="27" l="1"/>
  <c r="I116" i="27"/>
  <c r="W114" i="27"/>
  <c r="T114" i="27"/>
  <c r="M126" i="31"/>
  <c r="H127" i="31"/>
  <c r="S125" i="31"/>
  <c r="P125" i="31"/>
  <c r="K101" i="24"/>
  <c r="M101" i="24" s="1"/>
  <c r="F102" i="24"/>
  <c r="Q115" i="26"/>
  <c r="I116" i="26"/>
  <c r="T114" i="26"/>
  <c r="W114" i="26"/>
  <c r="Z22" i="2"/>
  <c r="Y22" i="2"/>
  <c r="E29" i="2"/>
  <c r="Q117" i="29"/>
  <c r="I118" i="29"/>
  <c r="X116" i="29"/>
  <c r="T116" i="29"/>
  <c r="S119" i="30"/>
  <c r="P119" i="30"/>
  <c r="H121" i="30"/>
  <c r="M120" i="30"/>
  <c r="V22" i="2"/>
  <c r="S23" i="2"/>
  <c r="W115" i="28"/>
  <c r="T115" i="28"/>
  <c r="I117" i="28"/>
  <c r="Q117" i="28" s="1"/>
  <c r="G117" i="25"/>
  <c r="E117" i="25"/>
  <c r="B118" i="25"/>
  <c r="F117" i="25"/>
  <c r="C117" i="25"/>
  <c r="I117" i="25"/>
  <c r="L117" i="25" s="1"/>
  <c r="D117" i="25"/>
  <c r="I63" i="14"/>
  <c r="I29" i="4"/>
  <c r="L29" i="4" s="1"/>
  <c r="B30" i="4"/>
  <c r="H30" i="4" s="1"/>
  <c r="J64" i="14"/>
  <c r="D26" i="14"/>
  <c r="C30" i="14"/>
  <c r="F35" i="14"/>
  <c r="M35" i="14"/>
  <c r="G34" i="14"/>
  <c r="N34" i="14"/>
  <c r="B63" i="14"/>
  <c r="H25" i="14"/>
  <c r="O25" i="14"/>
  <c r="L36" i="14"/>
  <c r="E36" i="14"/>
  <c r="C65" i="14"/>
  <c r="E29" i="4"/>
  <c r="F29" i="4"/>
  <c r="G29" i="4"/>
  <c r="C29" i="4"/>
  <c r="D29" i="4"/>
  <c r="D27" i="14"/>
  <c r="C31" i="14"/>
  <c r="I24" i="2"/>
  <c r="H128" i="31" l="1"/>
  <c r="M127" i="31"/>
  <c r="P126" i="31"/>
  <c r="S126" i="31"/>
  <c r="Q116" i="26"/>
  <c r="I117" i="26"/>
  <c r="W115" i="26"/>
  <c r="T115" i="26"/>
  <c r="K102" i="24"/>
  <c r="M102" i="24" s="1"/>
  <c r="F103" i="24"/>
  <c r="Q116" i="27"/>
  <c r="I117" i="27"/>
  <c r="T115" i="27"/>
  <c r="W115" i="27"/>
  <c r="Z23" i="2"/>
  <c r="Y23" i="2"/>
  <c r="E30" i="2"/>
  <c r="Q118" i="29"/>
  <c r="I119" i="29"/>
  <c r="X117" i="29"/>
  <c r="T117" i="29"/>
  <c r="S120" i="30"/>
  <c r="P120" i="30"/>
  <c r="H122" i="30"/>
  <c r="M121" i="30"/>
  <c r="V23" i="2"/>
  <c r="S24" i="2"/>
  <c r="W116" i="28"/>
  <c r="T116" i="28"/>
  <c r="I118" i="28"/>
  <c r="Q118" i="28" s="1"/>
  <c r="W118" i="28" s="1"/>
  <c r="G118" i="25"/>
  <c r="F118" i="25"/>
  <c r="E118" i="25"/>
  <c r="C118" i="25"/>
  <c r="I118" i="25"/>
  <c r="L118" i="25" s="1"/>
  <c r="B119" i="25"/>
  <c r="D118" i="25"/>
  <c r="I64" i="14"/>
  <c r="I30" i="4"/>
  <c r="L30" i="4" s="1"/>
  <c r="B31" i="4"/>
  <c r="H31" i="4" s="1"/>
  <c r="J65" i="14"/>
  <c r="K27" i="14"/>
  <c r="J31" i="14"/>
  <c r="F36" i="14"/>
  <c r="M36" i="14"/>
  <c r="N35" i="14"/>
  <c r="G35" i="14"/>
  <c r="B64" i="14"/>
  <c r="O26" i="14"/>
  <c r="H26" i="14"/>
  <c r="L37" i="14"/>
  <c r="E37" i="14"/>
  <c r="J66" i="14"/>
  <c r="C30" i="4"/>
  <c r="D30" i="4"/>
  <c r="E30" i="4"/>
  <c r="F30" i="4"/>
  <c r="G30" i="4"/>
  <c r="D28" i="14"/>
  <c r="J32" i="14"/>
  <c r="I25" i="2"/>
  <c r="I118" i="26" l="1"/>
  <c r="Q117" i="26"/>
  <c r="W116" i="26"/>
  <c r="T116" i="26"/>
  <c r="Q117" i="27"/>
  <c r="I118" i="27"/>
  <c r="T116" i="27"/>
  <c r="W116" i="27"/>
  <c r="K103" i="24"/>
  <c r="M103" i="24" s="1"/>
  <c r="F104" i="24"/>
  <c r="P127" i="31"/>
  <c r="S127" i="31"/>
  <c r="M128" i="31"/>
  <c r="H129" i="31"/>
  <c r="Z24" i="2"/>
  <c r="Y24" i="2"/>
  <c r="E31" i="2"/>
  <c r="Q119" i="29"/>
  <c r="I120" i="29"/>
  <c r="X118" i="29"/>
  <c r="T118" i="29"/>
  <c r="S121" i="30"/>
  <c r="P121" i="30"/>
  <c r="H123" i="30"/>
  <c r="M122" i="30"/>
  <c r="V24" i="2"/>
  <c r="S25" i="2"/>
  <c r="W117" i="28"/>
  <c r="T117" i="28"/>
  <c r="I119" i="28"/>
  <c r="Q119" i="28" s="1"/>
  <c r="W119" i="28" s="1"/>
  <c r="G119" i="25"/>
  <c r="C119" i="25"/>
  <c r="F119" i="25"/>
  <c r="E119" i="25"/>
  <c r="B120" i="25"/>
  <c r="D119" i="25"/>
  <c r="I119" i="25"/>
  <c r="L119" i="25" s="1"/>
  <c r="I65" i="14"/>
  <c r="I31" i="4"/>
  <c r="L31" i="4" s="1"/>
  <c r="B32" i="4"/>
  <c r="H32" i="4" s="1"/>
  <c r="C66" i="14"/>
  <c r="K28" i="14"/>
  <c r="C32" i="14"/>
  <c r="F37" i="14"/>
  <c r="M37" i="14"/>
  <c r="N36" i="14"/>
  <c r="G36" i="14"/>
  <c r="B65" i="14"/>
  <c r="O27" i="14"/>
  <c r="H27" i="14"/>
  <c r="L38" i="14"/>
  <c r="E38" i="14"/>
  <c r="C67" i="14"/>
  <c r="C31" i="4"/>
  <c r="D31" i="4"/>
  <c r="E31" i="4"/>
  <c r="F31" i="4"/>
  <c r="G31" i="4"/>
  <c r="D29" i="14"/>
  <c r="J33" i="14"/>
  <c r="I26" i="2"/>
  <c r="H130" i="31" l="1"/>
  <c r="M129" i="31"/>
  <c r="S128" i="31"/>
  <c r="P128" i="31"/>
  <c r="Q118" i="27"/>
  <c r="I119" i="27"/>
  <c r="T117" i="27"/>
  <c r="W117" i="27"/>
  <c r="F105" i="24"/>
  <c r="K104" i="24"/>
  <c r="M104" i="24" s="1"/>
  <c r="W117" i="26"/>
  <c r="T117" i="26"/>
  <c r="Q118" i="26"/>
  <c r="I119" i="26"/>
  <c r="Z25" i="2"/>
  <c r="Y25" i="2"/>
  <c r="E32" i="2"/>
  <c r="Q120" i="29"/>
  <c r="I121" i="29"/>
  <c r="X119" i="29"/>
  <c r="T119" i="29"/>
  <c r="S122" i="30"/>
  <c r="P122" i="30"/>
  <c r="H124" i="30"/>
  <c r="M123" i="30"/>
  <c r="V25" i="2"/>
  <c r="S26" i="2"/>
  <c r="T118" i="28"/>
  <c r="I120" i="28"/>
  <c r="Q120" i="28" s="1"/>
  <c r="W120" i="28" s="1"/>
  <c r="G120" i="25"/>
  <c r="E120" i="25"/>
  <c r="C120" i="25"/>
  <c r="B121" i="25"/>
  <c r="I120" i="25"/>
  <c r="L120" i="25" s="1"/>
  <c r="F120" i="25"/>
  <c r="D120" i="25"/>
  <c r="I66" i="14"/>
  <c r="I32" i="4"/>
  <c r="L32" i="4" s="1"/>
  <c r="B33" i="4"/>
  <c r="H33" i="4" s="1"/>
  <c r="J67" i="14"/>
  <c r="K29" i="14"/>
  <c r="C33" i="14"/>
  <c r="F38" i="14"/>
  <c r="M38" i="14"/>
  <c r="N37" i="14"/>
  <c r="G37" i="14"/>
  <c r="B66" i="14"/>
  <c r="O28" i="14"/>
  <c r="H28" i="14"/>
  <c r="E39" i="14"/>
  <c r="L39" i="14"/>
  <c r="J68" i="14"/>
  <c r="F32" i="4"/>
  <c r="G32" i="4"/>
  <c r="C32" i="4"/>
  <c r="D32" i="4"/>
  <c r="E32" i="4"/>
  <c r="D30" i="14"/>
  <c r="C34" i="14"/>
  <c r="I27" i="2"/>
  <c r="Q119" i="26" l="1"/>
  <c r="I120" i="26"/>
  <c r="Q119" i="27"/>
  <c r="I120" i="27"/>
  <c r="W118" i="26"/>
  <c r="T118" i="26"/>
  <c r="W118" i="27"/>
  <c r="T118" i="27"/>
  <c r="P129" i="31"/>
  <c r="S129" i="31"/>
  <c r="K105" i="24"/>
  <c r="M105" i="24" s="1"/>
  <c r="F106" i="24"/>
  <c r="M130" i="31"/>
  <c r="H131" i="31"/>
  <c r="Z26" i="2"/>
  <c r="Y26" i="2"/>
  <c r="E33" i="2"/>
  <c r="X120" i="29"/>
  <c r="T120" i="29"/>
  <c r="Q121" i="29"/>
  <c r="I122" i="29"/>
  <c r="H125" i="30"/>
  <c r="M124" i="30"/>
  <c r="S123" i="30"/>
  <c r="P123" i="30"/>
  <c r="V26" i="2"/>
  <c r="S27" i="2"/>
  <c r="T119" i="28"/>
  <c r="I121" i="28"/>
  <c r="Q121" i="28" s="1"/>
  <c r="W121" i="28" s="1"/>
  <c r="G121" i="25"/>
  <c r="F121" i="25"/>
  <c r="E121" i="25"/>
  <c r="C121" i="25"/>
  <c r="B122" i="25"/>
  <c r="I121" i="25"/>
  <c r="L121" i="25" s="1"/>
  <c r="D121" i="25"/>
  <c r="I67" i="14"/>
  <c r="I33" i="4"/>
  <c r="L33" i="4" s="1"/>
  <c r="B34" i="4"/>
  <c r="H34" i="4" s="1"/>
  <c r="C68" i="14"/>
  <c r="K30" i="14"/>
  <c r="J34" i="14"/>
  <c r="F39" i="14"/>
  <c r="M39" i="14"/>
  <c r="N38" i="14"/>
  <c r="G38" i="14"/>
  <c r="B67" i="14"/>
  <c r="O29" i="14"/>
  <c r="H29" i="14"/>
  <c r="L40" i="14"/>
  <c r="E40" i="14"/>
  <c r="J69" i="14"/>
  <c r="C33" i="4"/>
  <c r="D33" i="4"/>
  <c r="E33" i="4"/>
  <c r="F33" i="4"/>
  <c r="G33" i="4"/>
  <c r="K31" i="14"/>
  <c r="C35" i="14"/>
  <c r="I28" i="2"/>
  <c r="H132" i="31" l="1"/>
  <c r="M131" i="31"/>
  <c r="S130" i="31"/>
  <c r="P130" i="31"/>
  <c r="F107" i="24"/>
  <c r="K106" i="24"/>
  <c r="M106" i="24" s="1"/>
  <c r="Q120" i="27"/>
  <c r="I121" i="27"/>
  <c r="W119" i="27"/>
  <c r="T119" i="27"/>
  <c r="Q120" i="26"/>
  <c r="I121" i="26"/>
  <c r="T119" i="26"/>
  <c r="W119" i="26"/>
  <c r="Z27" i="2"/>
  <c r="Y27" i="2"/>
  <c r="E34" i="2"/>
  <c r="X121" i="29"/>
  <c r="T121" i="29"/>
  <c r="Q122" i="29"/>
  <c r="I123" i="29"/>
  <c r="S124" i="30"/>
  <c r="P124" i="30"/>
  <c r="H126" i="30"/>
  <c r="M126" i="30" s="1"/>
  <c r="M125" i="30"/>
  <c r="V27" i="2"/>
  <c r="S28" i="2"/>
  <c r="T120" i="28"/>
  <c r="I122" i="28"/>
  <c r="Q122" i="28" s="1"/>
  <c r="W122" i="28" s="1"/>
  <c r="G122" i="25"/>
  <c r="F122" i="25"/>
  <c r="E122" i="25"/>
  <c r="C122" i="25"/>
  <c r="B123" i="25"/>
  <c r="D122" i="25"/>
  <c r="I122" i="25"/>
  <c r="L122" i="25" s="1"/>
  <c r="I68" i="14"/>
  <c r="I34" i="4"/>
  <c r="L34" i="4" s="1"/>
  <c r="B35" i="4"/>
  <c r="H35" i="4" s="1"/>
  <c r="C69" i="14"/>
  <c r="D31" i="14"/>
  <c r="J35" i="14"/>
  <c r="F40" i="14"/>
  <c r="M40" i="14"/>
  <c r="G39" i="14"/>
  <c r="N39" i="14"/>
  <c r="B68" i="14"/>
  <c r="O30" i="14"/>
  <c r="H30" i="14"/>
  <c r="L41" i="14"/>
  <c r="E41" i="14"/>
  <c r="J70" i="14"/>
  <c r="D34" i="4"/>
  <c r="E34" i="4"/>
  <c r="F34" i="4"/>
  <c r="G34" i="4"/>
  <c r="C34" i="4"/>
  <c r="K32" i="14"/>
  <c r="J36" i="14"/>
  <c r="I29" i="2"/>
  <c r="Q121" i="27" l="1"/>
  <c r="I122" i="27"/>
  <c r="T120" i="27"/>
  <c r="W120" i="27"/>
  <c r="F108" i="24"/>
  <c r="K107" i="24"/>
  <c r="M107" i="24" s="1"/>
  <c r="H133" i="31"/>
  <c r="M132" i="31"/>
  <c r="Q121" i="26"/>
  <c r="I122" i="26"/>
  <c r="T120" i="26"/>
  <c r="W120" i="26"/>
  <c r="S131" i="31"/>
  <c r="P131" i="31"/>
  <c r="Z28" i="2"/>
  <c r="Y28" i="2"/>
  <c r="E35" i="2"/>
  <c r="X122" i="29"/>
  <c r="T122" i="29"/>
  <c r="Q123" i="29"/>
  <c r="I124" i="29"/>
  <c r="S125" i="30"/>
  <c r="P125" i="30"/>
  <c r="S126" i="30"/>
  <c r="T1" i="30" s="1"/>
  <c r="P126" i="30"/>
  <c r="V28" i="2"/>
  <c r="S29" i="2"/>
  <c r="T121" i="28"/>
  <c r="I123" i="28"/>
  <c r="Q123" i="28" s="1"/>
  <c r="W123" i="28" s="1"/>
  <c r="G123" i="25"/>
  <c r="C123" i="25"/>
  <c r="D123" i="25"/>
  <c r="F123" i="25"/>
  <c r="B124" i="25"/>
  <c r="B125" i="25" s="1"/>
  <c r="I123" i="25"/>
  <c r="L123" i="25" s="1"/>
  <c r="E123" i="25"/>
  <c r="I69" i="14"/>
  <c r="I35" i="4"/>
  <c r="L35" i="4" s="1"/>
  <c r="B36" i="4"/>
  <c r="H36" i="4" s="1"/>
  <c r="C70" i="14"/>
  <c r="D32" i="14"/>
  <c r="C36" i="14"/>
  <c r="F41" i="14"/>
  <c r="M41" i="14"/>
  <c r="N40" i="14"/>
  <c r="G40" i="14"/>
  <c r="B69" i="14"/>
  <c r="O31" i="14"/>
  <c r="H31" i="14"/>
  <c r="L42" i="14"/>
  <c r="E42" i="14"/>
  <c r="C71" i="14"/>
  <c r="G35" i="4"/>
  <c r="C35" i="4"/>
  <c r="D35" i="4"/>
  <c r="E35" i="4"/>
  <c r="F35" i="4"/>
  <c r="D33" i="14"/>
  <c r="C37" i="14"/>
  <c r="I30" i="2"/>
  <c r="W121" i="27" l="1"/>
  <c r="T121" i="27"/>
  <c r="P132" i="31"/>
  <c r="S132" i="31"/>
  <c r="M133" i="31"/>
  <c r="H134" i="31"/>
  <c r="T121" i="26"/>
  <c r="W121" i="26"/>
  <c r="K108" i="24"/>
  <c r="M108" i="24" s="1"/>
  <c r="F109" i="24"/>
  <c r="Q122" i="26"/>
  <c r="I123" i="26"/>
  <c r="Q123" i="26" s="1"/>
  <c r="Q122" i="27"/>
  <c r="I123" i="27"/>
  <c r="B126" i="25"/>
  <c r="C125" i="25"/>
  <c r="D125" i="25"/>
  <c r="E125" i="25"/>
  <c r="F125" i="25"/>
  <c r="G125" i="25"/>
  <c r="Z29" i="2"/>
  <c r="Y29" i="2"/>
  <c r="E36" i="2"/>
  <c r="X123" i="29"/>
  <c r="T123" i="29"/>
  <c r="Q124" i="29"/>
  <c r="I125" i="29"/>
  <c r="V29" i="2"/>
  <c r="S30" i="2"/>
  <c r="T122" i="28"/>
  <c r="I124" i="28"/>
  <c r="Q124" i="28" s="1"/>
  <c r="W124" i="28" s="1"/>
  <c r="G124" i="25"/>
  <c r="F124" i="25"/>
  <c r="E124" i="25"/>
  <c r="C124" i="25"/>
  <c r="D124" i="25"/>
  <c r="I124" i="25"/>
  <c r="I70" i="14"/>
  <c r="I36" i="4"/>
  <c r="L36" i="4" s="1"/>
  <c r="B37" i="4"/>
  <c r="H37" i="4" s="1"/>
  <c r="J71" i="14"/>
  <c r="K33" i="14"/>
  <c r="J37" i="14"/>
  <c r="M42" i="14"/>
  <c r="F42" i="14"/>
  <c r="N41" i="14"/>
  <c r="G41" i="14"/>
  <c r="B70" i="14"/>
  <c r="H32" i="14"/>
  <c r="O32" i="14"/>
  <c r="E43" i="14"/>
  <c r="L43" i="14"/>
  <c r="C72" i="14"/>
  <c r="C36" i="4"/>
  <c r="D36" i="4"/>
  <c r="E36" i="4"/>
  <c r="F36" i="4"/>
  <c r="G36" i="4"/>
  <c r="K34" i="14"/>
  <c r="C38" i="14"/>
  <c r="I31" i="2"/>
  <c r="Q123" i="27" l="1"/>
  <c r="I124" i="27"/>
  <c r="M134" i="31"/>
  <c r="H135" i="31"/>
  <c r="W122" i="27"/>
  <c r="T122" i="27"/>
  <c r="P133" i="31"/>
  <c r="S133" i="31"/>
  <c r="W123" i="26"/>
  <c r="T123" i="26"/>
  <c r="T122" i="26"/>
  <c r="W122" i="26"/>
  <c r="K109" i="24"/>
  <c r="M109" i="24" s="1"/>
  <c r="F110" i="24"/>
  <c r="L124" i="25"/>
  <c r="N4" i="25" s="1"/>
  <c r="B127" i="25"/>
  <c r="C126" i="25"/>
  <c r="D126" i="25"/>
  <c r="E126" i="25"/>
  <c r="F126" i="25"/>
  <c r="G126" i="25"/>
  <c r="Z30" i="2"/>
  <c r="Y30" i="2"/>
  <c r="E37" i="2"/>
  <c r="Q125" i="29"/>
  <c r="I126" i="29"/>
  <c r="X124" i="29"/>
  <c r="T124" i="29"/>
  <c r="V30" i="2"/>
  <c r="S31" i="2"/>
  <c r="T123" i="28"/>
  <c r="I125" i="28"/>
  <c r="Q125" i="28" s="1"/>
  <c r="W125" i="28" s="1"/>
  <c r="I71" i="14"/>
  <c r="I37" i="4"/>
  <c r="L37" i="4" s="1"/>
  <c r="B38" i="4"/>
  <c r="H38" i="4" s="1"/>
  <c r="J72" i="14"/>
  <c r="D34" i="14"/>
  <c r="J38" i="14"/>
  <c r="F43" i="14"/>
  <c r="M43" i="14"/>
  <c r="G42" i="14"/>
  <c r="N42" i="14"/>
  <c r="B71" i="14"/>
  <c r="H33" i="14"/>
  <c r="O33" i="14"/>
  <c r="L44" i="14"/>
  <c r="E44" i="14"/>
  <c r="J73" i="14"/>
  <c r="E37" i="4"/>
  <c r="F37" i="4"/>
  <c r="G37" i="4"/>
  <c r="C37" i="4"/>
  <c r="D37" i="4"/>
  <c r="D35" i="14"/>
  <c r="J39" i="14"/>
  <c r="I32" i="2"/>
  <c r="F111" i="24" l="1"/>
  <c r="K110" i="24"/>
  <c r="M110" i="24" s="1"/>
  <c r="M135" i="31"/>
  <c r="H136" i="31"/>
  <c r="P134" i="31"/>
  <c r="S134" i="31"/>
  <c r="Q124" i="27"/>
  <c r="I125" i="27"/>
  <c r="Q125" i="27" s="1"/>
  <c r="X2" i="26"/>
  <c r="T123" i="27"/>
  <c r="W123" i="27"/>
  <c r="B128" i="25"/>
  <c r="C127" i="25"/>
  <c r="D127" i="25"/>
  <c r="G127" i="25"/>
  <c r="E127" i="25"/>
  <c r="F127" i="25"/>
  <c r="Z31" i="2"/>
  <c r="Y31" i="2"/>
  <c r="E38" i="2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Q126" i="29"/>
  <c r="I127" i="29"/>
  <c r="X125" i="29"/>
  <c r="T125" i="29"/>
  <c r="V31" i="2"/>
  <c r="S32" i="2"/>
  <c r="T124" i="28"/>
  <c r="I126" i="28"/>
  <c r="Q126" i="28" s="1"/>
  <c r="W126" i="28" s="1"/>
  <c r="I72" i="14"/>
  <c r="I38" i="4"/>
  <c r="L38" i="4" s="1"/>
  <c r="B39" i="4"/>
  <c r="H39" i="4" s="1"/>
  <c r="C73" i="14"/>
  <c r="K35" i="14"/>
  <c r="C39" i="14"/>
  <c r="J41" i="14"/>
  <c r="C41" i="14"/>
  <c r="J40" i="14"/>
  <c r="C40" i="14"/>
  <c r="F44" i="14"/>
  <c r="M44" i="14"/>
  <c r="N43" i="14"/>
  <c r="G43" i="14"/>
  <c r="B72" i="14"/>
  <c r="O34" i="14"/>
  <c r="H34" i="14"/>
  <c r="L45" i="14"/>
  <c r="E45" i="14"/>
  <c r="J74" i="14"/>
  <c r="C38" i="4"/>
  <c r="D38" i="4"/>
  <c r="E38" i="4"/>
  <c r="F38" i="4"/>
  <c r="G38" i="4"/>
  <c r="D36" i="14"/>
  <c r="I33" i="2"/>
  <c r="T124" i="27" l="1"/>
  <c r="W124" i="27"/>
  <c r="M136" i="31"/>
  <c r="H137" i="31"/>
  <c r="S135" i="31"/>
  <c r="P135" i="31"/>
  <c r="W125" i="27"/>
  <c r="X2" i="27" s="1"/>
  <c r="T125" i="27"/>
  <c r="F112" i="24"/>
  <c r="K111" i="24"/>
  <c r="M111" i="24" s="1"/>
  <c r="B129" i="25"/>
  <c r="G128" i="25"/>
  <c r="C128" i="25"/>
  <c r="D128" i="25"/>
  <c r="E128" i="25"/>
  <c r="F128" i="25"/>
  <c r="Z32" i="2"/>
  <c r="Y32" i="2"/>
  <c r="E89" i="2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Q127" i="29"/>
  <c r="I128" i="29"/>
  <c r="X126" i="29"/>
  <c r="T126" i="29"/>
  <c r="V32" i="2"/>
  <c r="S33" i="2"/>
  <c r="T125" i="28"/>
  <c r="I127" i="28"/>
  <c r="I73" i="14"/>
  <c r="I39" i="4"/>
  <c r="L39" i="4" s="1"/>
  <c r="B40" i="4"/>
  <c r="H40" i="4" s="1"/>
  <c r="C74" i="14"/>
  <c r="K36" i="14"/>
  <c r="F45" i="14"/>
  <c r="M45" i="14"/>
  <c r="N44" i="14"/>
  <c r="G44" i="14"/>
  <c r="B73" i="14"/>
  <c r="O35" i="14"/>
  <c r="H35" i="14"/>
  <c r="L46" i="14"/>
  <c r="E46" i="14"/>
  <c r="J75" i="14"/>
  <c r="C39" i="4"/>
  <c r="D39" i="4"/>
  <c r="E39" i="4"/>
  <c r="F39" i="4"/>
  <c r="G39" i="4"/>
  <c r="K37" i="14"/>
  <c r="I34" i="2"/>
  <c r="H138" i="31" l="1"/>
  <c r="M137" i="31"/>
  <c r="S136" i="31"/>
  <c r="P136" i="31"/>
  <c r="F113" i="24"/>
  <c r="K112" i="24"/>
  <c r="M112" i="24" s="1"/>
  <c r="B130" i="25"/>
  <c r="C129" i="25"/>
  <c r="G129" i="25"/>
  <c r="D129" i="25"/>
  <c r="E129" i="25"/>
  <c r="F129" i="25"/>
  <c r="Z33" i="2"/>
  <c r="Y33" i="2"/>
  <c r="Q127" i="28"/>
  <c r="W127" i="28" s="1"/>
  <c r="I128" i="28"/>
  <c r="Q128" i="29"/>
  <c r="I129" i="29"/>
  <c r="X127" i="29"/>
  <c r="T127" i="29"/>
  <c r="S34" i="2"/>
  <c r="V33" i="2"/>
  <c r="T126" i="28"/>
  <c r="T127" i="28"/>
  <c r="I74" i="14"/>
  <c r="I40" i="4"/>
  <c r="L40" i="4" s="1"/>
  <c r="B41" i="4"/>
  <c r="H41" i="4" s="1"/>
  <c r="C75" i="14"/>
  <c r="D37" i="14"/>
  <c r="F46" i="14"/>
  <c r="M46" i="14"/>
  <c r="N45" i="14"/>
  <c r="G45" i="14"/>
  <c r="B74" i="14"/>
  <c r="O36" i="14"/>
  <c r="H36" i="14"/>
  <c r="E47" i="14"/>
  <c r="L47" i="14"/>
  <c r="J76" i="14"/>
  <c r="F40" i="4"/>
  <c r="G40" i="4"/>
  <c r="C40" i="4"/>
  <c r="D40" i="4"/>
  <c r="E40" i="4"/>
  <c r="D38" i="14"/>
  <c r="I35" i="2"/>
  <c r="M138" i="31" l="1"/>
  <c r="H139" i="31"/>
  <c r="P137" i="31"/>
  <c r="S137" i="31"/>
  <c r="K113" i="24"/>
  <c r="M113" i="24" s="1"/>
  <c r="F114" i="24"/>
  <c r="B131" i="25"/>
  <c r="C130" i="25"/>
  <c r="D130" i="25"/>
  <c r="E130" i="25"/>
  <c r="F130" i="25"/>
  <c r="G130" i="25"/>
  <c r="Z34" i="2"/>
  <c r="Y34" i="2"/>
  <c r="Q128" i="28"/>
  <c r="W128" i="28" s="1"/>
  <c r="I129" i="28"/>
  <c r="Q129" i="29"/>
  <c r="X129" i="29" s="1"/>
  <c r="I130" i="29"/>
  <c r="X128" i="29"/>
  <c r="T128" i="29"/>
  <c r="V34" i="2"/>
  <c r="S35" i="2"/>
  <c r="I75" i="14"/>
  <c r="I41" i="4"/>
  <c r="L41" i="4" s="1"/>
  <c r="B42" i="4"/>
  <c r="H42" i="4" s="1"/>
  <c r="C76" i="14"/>
  <c r="K38" i="14"/>
  <c r="F47" i="14"/>
  <c r="M47" i="14"/>
  <c r="N46" i="14"/>
  <c r="G46" i="14"/>
  <c r="B75" i="14"/>
  <c r="O37" i="14"/>
  <c r="H37" i="14"/>
  <c r="L48" i="14"/>
  <c r="E48" i="14"/>
  <c r="C77" i="14"/>
  <c r="C41" i="4"/>
  <c r="D41" i="4"/>
  <c r="E41" i="4"/>
  <c r="F41" i="4"/>
  <c r="G41" i="4"/>
  <c r="K39" i="14"/>
  <c r="I36" i="2"/>
  <c r="F115" i="24" l="1"/>
  <c r="K114" i="24"/>
  <c r="M114" i="24" s="1"/>
  <c r="H140" i="31"/>
  <c r="M139" i="31"/>
  <c r="S138" i="31"/>
  <c r="P138" i="31"/>
  <c r="B132" i="25"/>
  <c r="C131" i="25"/>
  <c r="D131" i="25"/>
  <c r="E131" i="25"/>
  <c r="F131" i="25"/>
  <c r="G131" i="25"/>
  <c r="Z35" i="2"/>
  <c r="Y35" i="2"/>
  <c r="Q129" i="28"/>
  <c r="W129" i="28" s="1"/>
  <c r="I130" i="28"/>
  <c r="T128" i="28"/>
  <c r="Q130" i="29"/>
  <c r="X130" i="29" s="1"/>
  <c r="I131" i="29"/>
  <c r="T129" i="29"/>
  <c r="V35" i="2"/>
  <c r="S36" i="2"/>
  <c r="I76" i="14"/>
  <c r="I42" i="4"/>
  <c r="L42" i="4" s="1"/>
  <c r="B43" i="4"/>
  <c r="H43" i="4" s="1"/>
  <c r="J77" i="14"/>
  <c r="D39" i="14"/>
  <c r="J78" i="14"/>
  <c r="F48" i="14"/>
  <c r="M48" i="14"/>
  <c r="N47" i="14"/>
  <c r="G47" i="14"/>
  <c r="B76" i="14"/>
  <c r="O38" i="14"/>
  <c r="H38" i="14"/>
  <c r="L49" i="14"/>
  <c r="E49" i="14"/>
  <c r="D42" i="4"/>
  <c r="E42" i="4"/>
  <c r="F42" i="4"/>
  <c r="G42" i="4"/>
  <c r="C42" i="4"/>
  <c r="K40" i="14"/>
  <c r="I37" i="2"/>
  <c r="S37" i="2" s="1"/>
  <c r="S139" i="31" l="1"/>
  <c r="P139" i="31"/>
  <c r="M140" i="31"/>
  <c r="H141" i="31"/>
  <c r="K115" i="24"/>
  <c r="M115" i="24" s="1"/>
  <c r="F116" i="24"/>
  <c r="B133" i="25"/>
  <c r="C132" i="25"/>
  <c r="D132" i="25"/>
  <c r="E132" i="25"/>
  <c r="G132" i="25"/>
  <c r="F132" i="25"/>
  <c r="Z36" i="2"/>
  <c r="Y36" i="2"/>
  <c r="Z37" i="2"/>
  <c r="Y37" i="2"/>
  <c r="Q130" i="28"/>
  <c r="W130" i="28" s="1"/>
  <c r="I131" i="28"/>
  <c r="T129" i="28"/>
  <c r="Q131" i="29"/>
  <c r="X131" i="29" s="1"/>
  <c r="I132" i="29"/>
  <c r="T130" i="29"/>
  <c r="V36" i="2"/>
  <c r="I43" i="4"/>
  <c r="L43" i="4" s="1"/>
  <c r="B44" i="4"/>
  <c r="H44" i="4" s="1"/>
  <c r="D40" i="14"/>
  <c r="C78" i="14"/>
  <c r="J79" i="14"/>
  <c r="M49" i="14"/>
  <c r="F49" i="14"/>
  <c r="N48" i="14"/>
  <c r="G48" i="14"/>
  <c r="O39" i="14"/>
  <c r="H39" i="14"/>
  <c r="L50" i="14"/>
  <c r="E50" i="14"/>
  <c r="G43" i="4"/>
  <c r="C43" i="4"/>
  <c r="D43" i="4"/>
  <c r="E43" i="4"/>
  <c r="F43" i="4"/>
  <c r="I38" i="2"/>
  <c r="S38" i="2" s="1"/>
  <c r="Z38" i="2" s="1"/>
  <c r="K41" i="14"/>
  <c r="K116" i="24" l="1"/>
  <c r="F117" i="24"/>
  <c r="M141" i="31"/>
  <c r="H142" i="31"/>
  <c r="S140" i="31"/>
  <c r="P140" i="31"/>
  <c r="B134" i="25"/>
  <c r="C133" i="25"/>
  <c r="D133" i="25"/>
  <c r="E133" i="25"/>
  <c r="F133" i="25"/>
  <c r="G133" i="25"/>
  <c r="Q132" i="29"/>
  <c r="X132" i="29" s="1"/>
  <c r="I133" i="29"/>
  <c r="Q131" i="28"/>
  <c r="W131" i="28" s="1"/>
  <c r="I132" i="28"/>
  <c r="T130" i="28"/>
  <c r="T132" i="29"/>
  <c r="T131" i="29"/>
  <c r="I77" i="14"/>
  <c r="C79" i="14"/>
  <c r="I44" i="4"/>
  <c r="L44" i="4" s="1"/>
  <c r="B45" i="4"/>
  <c r="H45" i="4" s="1"/>
  <c r="D41" i="14"/>
  <c r="J80" i="14"/>
  <c r="M50" i="14"/>
  <c r="F50" i="14"/>
  <c r="N49" i="14"/>
  <c r="G49" i="14"/>
  <c r="B77" i="14"/>
  <c r="V37" i="2"/>
  <c r="H40" i="14"/>
  <c r="O40" i="14"/>
  <c r="L52" i="14"/>
  <c r="E52" i="14"/>
  <c r="E51" i="14"/>
  <c r="L51" i="14"/>
  <c r="C44" i="4"/>
  <c r="D44" i="4"/>
  <c r="E44" i="4"/>
  <c r="F44" i="4"/>
  <c r="G44" i="4"/>
  <c r="I39" i="2"/>
  <c r="S39" i="2" s="1"/>
  <c r="Z39" i="2" s="1"/>
  <c r="D42" i="14"/>
  <c r="M142" i="31" l="1"/>
  <c r="H143" i="31"/>
  <c r="S141" i="31"/>
  <c r="P141" i="31"/>
  <c r="K117" i="24"/>
  <c r="F118" i="24"/>
  <c r="K118" i="24" s="1"/>
  <c r="M118" i="24" s="1"/>
  <c r="M117" i="24"/>
  <c r="M116" i="24"/>
  <c r="B135" i="25"/>
  <c r="C134" i="25"/>
  <c r="D134" i="25"/>
  <c r="E134" i="25"/>
  <c r="F134" i="25"/>
  <c r="G134" i="25"/>
  <c r="Q133" i="29"/>
  <c r="X133" i="29" s="1"/>
  <c r="I134" i="29"/>
  <c r="I133" i="28"/>
  <c r="Q132" i="28"/>
  <c r="W132" i="28" s="1"/>
  <c r="T131" i="28"/>
  <c r="I78" i="14"/>
  <c r="I45" i="4"/>
  <c r="L45" i="4" s="1"/>
  <c r="B46" i="4"/>
  <c r="H46" i="4" s="1"/>
  <c r="K42" i="14"/>
  <c r="C80" i="14"/>
  <c r="J81" i="14"/>
  <c r="F51" i="14"/>
  <c r="M51" i="14"/>
  <c r="G50" i="14"/>
  <c r="N50" i="14"/>
  <c r="B78" i="14"/>
  <c r="V38" i="2"/>
  <c r="O41" i="14"/>
  <c r="H41" i="14"/>
  <c r="L53" i="14"/>
  <c r="E53" i="14"/>
  <c r="D43" i="14"/>
  <c r="E45" i="4"/>
  <c r="F45" i="4"/>
  <c r="G45" i="4"/>
  <c r="C45" i="4"/>
  <c r="D45" i="4"/>
  <c r="I40" i="2"/>
  <c r="S40" i="2" s="1"/>
  <c r="Z40" i="2" s="1"/>
  <c r="K43" i="14"/>
  <c r="M143" i="31" l="1"/>
  <c r="H144" i="31"/>
  <c r="P142" i="31"/>
  <c r="S142" i="31"/>
  <c r="B136" i="25"/>
  <c r="C135" i="25"/>
  <c r="D135" i="25"/>
  <c r="E135" i="25"/>
  <c r="F135" i="25"/>
  <c r="G135" i="25"/>
  <c r="Q134" i="29"/>
  <c r="X134" i="29" s="1"/>
  <c r="I135" i="29"/>
  <c r="T133" i="29"/>
  <c r="T132" i="28"/>
  <c r="Q133" i="28"/>
  <c r="W133" i="28" s="1"/>
  <c r="I134" i="28"/>
  <c r="I79" i="14"/>
  <c r="I46" i="4"/>
  <c r="L46" i="4" s="1"/>
  <c r="B47" i="4"/>
  <c r="H47" i="4" s="1"/>
  <c r="C81" i="14"/>
  <c r="J82" i="14"/>
  <c r="F52" i="14"/>
  <c r="M52" i="14"/>
  <c r="N51" i="14"/>
  <c r="G51" i="14"/>
  <c r="B79" i="14"/>
  <c r="V39" i="2"/>
  <c r="O42" i="14"/>
  <c r="H42" i="14"/>
  <c r="L54" i="14"/>
  <c r="E54" i="14"/>
  <c r="C46" i="4"/>
  <c r="D46" i="4"/>
  <c r="E46" i="4"/>
  <c r="F46" i="4"/>
  <c r="G46" i="4"/>
  <c r="I41" i="2"/>
  <c r="S41" i="2" s="1"/>
  <c r="Z41" i="2" s="1"/>
  <c r="D44" i="14"/>
  <c r="M144" i="31" l="1"/>
  <c r="H145" i="31"/>
  <c r="S143" i="31"/>
  <c r="P143" i="31"/>
  <c r="B137" i="25"/>
  <c r="C136" i="25"/>
  <c r="G136" i="25"/>
  <c r="D136" i="25"/>
  <c r="E136" i="25"/>
  <c r="F136" i="25"/>
  <c r="Q135" i="29"/>
  <c r="X135" i="29" s="1"/>
  <c r="I136" i="29"/>
  <c r="T134" i="29"/>
  <c r="I135" i="28"/>
  <c r="Q134" i="28"/>
  <c r="W134" i="28" s="1"/>
  <c r="T133" i="28"/>
  <c r="I80" i="14"/>
  <c r="I47" i="4"/>
  <c r="L47" i="4" s="1"/>
  <c r="B48" i="4"/>
  <c r="H48" i="4" s="1"/>
  <c r="K44" i="14"/>
  <c r="C82" i="14"/>
  <c r="C83" i="14"/>
  <c r="F53" i="14"/>
  <c r="M53" i="14"/>
  <c r="N52" i="14"/>
  <c r="G52" i="14"/>
  <c r="B80" i="14"/>
  <c r="V40" i="2"/>
  <c r="O43" i="14"/>
  <c r="H43" i="14"/>
  <c r="L55" i="14"/>
  <c r="E55" i="14"/>
  <c r="C47" i="4"/>
  <c r="D47" i="4"/>
  <c r="E47" i="4"/>
  <c r="F47" i="4"/>
  <c r="G47" i="4"/>
  <c r="I42" i="2"/>
  <c r="S42" i="2" s="1"/>
  <c r="Z42" i="2" s="1"/>
  <c r="D45" i="14"/>
  <c r="S144" i="31" l="1"/>
  <c r="P144" i="31"/>
  <c r="H146" i="31"/>
  <c r="M145" i="31"/>
  <c r="B138" i="25"/>
  <c r="C137" i="25"/>
  <c r="D137" i="25"/>
  <c r="E137" i="25"/>
  <c r="F137" i="25"/>
  <c r="G137" i="25"/>
  <c r="Q136" i="29"/>
  <c r="X136" i="29" s="1"/>
  <c r="I137" i="29"/>
  <c r="T135" i="29"/>
  <c r="T134" i="28"/>
  <c r="I136" i="28"/>
  <c r="Q135" i="28"/>
  <c r="W135" i="28" s="1"/>
  <c r="I81" i="14"/>
  <c r="K45" i="14"/>
  <c r="I48" i="4"/>
  <c r="L48" i="4" s="1"/>
  <c r="B49" i="4"/>
  <c r="H49" i="4" s="1"/>
  <c r="J83" i="14"/>
  <c r="C84" i="14"/>
  <c r="F54" i="14"/>
  <c r="M54" i="14"/>
  <c r="N53" i="14"/>
  <c r="G53" i="14"/>
  <c r="B81" i="14"/>
  <c r="V41" i="2"/>
  <c r="O44" i="14"/>
  <c r="H44" i="14"/>
  <c r="L56" i="14"/>
  <c r="E56" i="14"/>
  <c r="F48" i="4"/>
  <c r="G48" i="4"/>
  <c r="C48" i="4"/>
  <c r="D48" i="4"/>
  <c r="E48" i="4"/>
  <c r="I43" i="2"/>
  <c r="S43" i="2" s="1"/>
  <c r="Z43" i="2" s="1"/>
  <c r="D46" i="14"/>
  <c r="S145" i="31" l="1"/>
  <c r="P145" i="31"/>
  <c r="H147" i="31"/>
  <c r="M146" i="31"/>
  <c r="B139" i="25"/>
  <c r="C138" i="25"/>
  <c r="D138" i="25"/>
  <c r="G138" i="25"/>
  <c r="E138" i="25"/>
  <c r="F138" i="25"/>
  <c r="I138" i="29"/>
  <c r="Q137" i="29"/>
  <c r="X137" i="29" s="1"/>
  <c r="T136" i="29"/>
  <c r="T135" i="28"/>
  <c r="Q136" i="28"/>
  <c r="W136" i="28" s="1"/>
  <c r="I137" i="28"/>
  <c r="I82" i="14"/>
  <c r="I49" i="4"/>
  <c r="L49" i="4" s="1"/>
  <c r="B50" i="4"/>
  <c r="H50" i="4" s="1"/>
  <c r="K46" i="14"/>
  <c r="J84" i="14"/>
  <c r="J85" i="14"/>
  <c r="F55" i="14"/>
  <c r="M55" i="14"/>
  <c r="N54" i="14"/>
  <c r="G54" i="14"/>
  <c r="B82" i="14"/>
  <c r="V42" i="2"/>
  <c r="O45" i="14"/>
  <c r="H45" i="14"/>
  <c r="L57" i="14"/>
  <c r="E57" i="14"/>
  <c r="C49" i="4"/>
  <c r="D49" i="4"/>
  <c r="E49" i="4"/>
  <c r="F49" i="4"/>
  <c r="G49" i="4"/>
  <c r="I44" i="2"/>
  <c r="S44" i="2" s="1"/>
  <c r="Z44" i="2" s="1"/>
  <c r="K47" i="14"/>
  <c r="S146" i="31" l="1"/>
  <c r="P146" i="31"/>
  <c r="H148" i="31"/>
  <c r="M147" i="31"/>
  <c r="B140" i="25"/>
  <c r="G139" i="25"/>
  <c r="C139" i="25"/>
  <c r="D139" i="25"/>
  <c r="E139" i="25"/>
  <c r="F139" i="25"/>
  <c r="T137" i="29"/>
  <c r="Q138" i="29"/>
  <c r="X138" i="29" s="1"/>
  <c r="I139" i="29"/>
  <c r="Q137" i="28"/>
  <c r="W137" i="28" s="1"/>
  <c r="I138" i="28"/>
  <c r="T136" i="28"/>
  <c r="I83" i="14"/>
  <c r="C85" i="14"/>
  <c r="I50" i="4"/>
  <c r="L50" i="4" s="1"/>
  <c r="B51" i="4"/>
  <c r="H51" i="4" s="1"/>
  <c r="D47" i="14"/>
  <c r="J86" i="14"/>
  <c r="F56" i="14"/>
  <c r="M56" i="14"/>
  <c r="N55" i="14"/>
  <c r="G55" i="14"/>
  <c r="V43" i="2"/>
  <c r="B83" i="14"/>
  <c r="O46" i="14"/>
  <c r="H46" i="14"/>
  <c r="L58" i="14"/>
  <c r="E58" i="14"/>
  <c r="D50" i="4"/>
  <c r="E50" i="4"/>
  <c r="F50" i="4"/>
  <c r="G50" i="4"/>
  <c r="C50" i="4"/>
  <c r="I45" i="2"/>
  <c r="S45" i="2" s="1"/>
  <c r="Z45" i="2" s="1"/>
  <c r="K48" i="14"/>
  <c r="P147" i="31" l="1"/>
  <c r="S147" i="31"/>
  <c r="M148" i="31"/>
  <c r="H149" i="31"/>
  <c r="B141" i="25"/>
  <c r="C140" i="25"/>
  <c r="D140" i="25"/>
  <c r="E140" i="25"/>
  <c r="F140" i="25"/>
  <c r="G140" i="25"/>
  <c r="Q139" i="29"/>
  <c r="X139" i="29" s="1"/>
  <c r="I140" i="29"/>
  <c r="T138" i="29"/>
  <c r="Q138" i="28"/>
  <c r="W138" i="28" s="1"/>
  <c r="I139" i="28"/>
  <c r="T137" i="28"/>
  <c r="I84" i="14"/>
  <c r="I51" i="4"/>
  <c r="L51" i="4" s="1"/>
  <c r="B52" i="4"/>
  <c r="H52" i="4" s="1"/>
  <c r="D48" i="14"/>
  <c r="C86" i="14"/>
  <c r="C87" i="14"/>
  <c r="M57" i="14"/>
  <c r="F57" i="14"/>
  <c r="G56" i="14"/>
  <c r="N56" i="14"/>
  <c r="B84" i="14"/>
  <c r="V44" i="2"/>
  <c r="O47" i="14"/>
  <c r="H47" i="14"/>
  <c r="E59" i="14"/>
  <c r="L59" i="14"/>
  <c r="G51" i="4"/>
  <c r="C51" i="4"/>
  <c r="D51" i="4"/>
  <c r="E51" i="4"/>
  <c r="F51" i="4"/>
  <c r="I46" i="2"/>
  <c r="S46" i="2" s="1"/>
  <c r="Z46" i="2" s="1"/>
  <c r="D49" i="14"/>
  <c r="M149" i="31" l="1"/>
  <c r="H150" i="31"/>
  <c r="S148" i="31"/>
  <c r="P148" i="31"/>
  <c r="B142" i="25"/>
  <c r="C141" i="25"/>
  <c r="G141" i="25"/>
  <c r="D141" i="25"/>
  <c r="E141" i="25"/>
  <c r="F141" i="25"/>
  <c r="Q140" i="29"/>
  <c r="X140" i="29" s="1"/>
  <c r="I141" i="29"/>
  <c r="T139" i="29"/>
  <c r="Q139" i="28"/>
  <c r="W139" i="28" s="1"/>
  <c r="I140" i="28"/>
  <c r="T138" i="28"/>
  <c r="I85" i="14"/>
  <c r="I52" i="4"/>
  <c r="L52" i="4" s="1"/>
  <c r="B53" i="4"/>
  <c r="H53" i="4" s="1"/>
  <c r="J87" i="14"/>
  <c r="K49" i="14"/>
  <c r="C88" i="14"/>
  <c r="M58" i="14"/>
  <c r="F58" i="14"/>
  <c r="N57" i="14"/>
  <c r="G57" i="14"/>
  <c r="V45" i="2"/>
  <c r="B85" i="14"/>
  <c r="O48" i="14"/>
  <c r="H48" i="14"/>
  <c r="L60" i="14"/>
  <c r="E60" i="14"/>
  <c r="D50" i="14"/>
  <c r="C52" i="4"/>
  <c r="D52" i="4"/>
  <c r="E52" i="4"/>
  <c r="F52" i="4"/>
  <c r="G52" i="4"/>
  <c r="I47" i="2"/>
  <c r="S47" i="2" s="1"/>
  <c r="Z47" i="2" s="1"/>
  <c r="M150" i="31" l="1"/>
  <c r="H151" i="31"/>
  <c r="P149" i="31"/>
  <c r="S149" i="31"/>
  <c r="B143" i="25"/>
  <c r="C142" i="25"/>
  <c r="D142" i="25"/>
  <c r="E142" i="25"/>
  <c r="F142" i="25"/>
  <c r="G142" i="25"/>
  <c r="I142" i="29"/>
  <c r="Q141" i="29"/>
  <c r="X141" i="29" s="1"/>
  <c r="T140" i="29"/>
  <c r="I141" i="28"/>
  <c r="Q141" i="28" s="1"/>
  <c r="W141" i="28" s="1"/>
  <c r="X2" i="28" s="1"/>
  <c r="Q140" i="28"/>
  <c r="W140" i="28" s="1"/>
  <c r="T139" i="28"/>
  <c r="I86" i="14"/>
  <c r="I53" i="4"/>
  <c r="L53" i="4" s="1"/>
  <c r="B54" i="4"/>
  <c r="H54" i="4" s="1"/>
  <c r="K50" i="14"/>
  <c r="J88" i="14"/>
  <c r="J89" i="14"/>
  <c r="F59" i="14"/>
  <c r="M59" i="14"/>
  <c r="G58" i="14"/>
  <c r="N58" i="14"/>
  <c r="B86" i="14"/>
  <c r="V46" i="2"/>
  <c r="O49" i="14"/>
  <c r="H49" i="14"/>
  <c r="L61" i="14"/>
  <c r="E61" i="14"/>
  <c r="D51" i="14"/>
  <c r="E53" i="4"/>
  <c r="F53" i="4"/>
  <c r="G53" i="4"/>
  <c r="C53" i="4"/>
  <c r="D53" i="4"/>
  <c r="I48" i="2"/>
  <c r="S48" i="2" s="1"/>
  <c r="Z48" i="2" s="1"/>
  <c r="H152" i="31" l="1"/>
  <c r="M152" i="31" s="1"/>
  <c r="M151" i="31"/>
  <c r="P150" i="31"/>
  <c r="S150" i="31"/>
  <c r="B144" i="25"/>
  <c r="C143" i="25"/>
  <c r="D143" i="25"/>
  <c r="G143" i="25"/>
  <c r="E143" i="25"/>
  <c r="F143" i="25"/>
  <c r="T141" i="29"/>
  <c r="Q142" i="29"/>
  <c r="X142" i="29" s="1"/>
  <c r="I143" i="29"/>
  <c r="T140" i="28"/>
  <c r="T141" i="28"/>
  <c r="I87" i="14"/>
  <c r="I54" i="4"/>
  <c r="L54" i="4" s="1"/>
  <c r="B55" i="4"/>
  <c r="H55" i="4" s="1"/>
  <c r="K51" i="14"/>
  <c r="C89" i="14"/>
  <c r="J90" i="14"/>
  <c r="F60" i="14"/>
  <c r="M60" i="14"/>
  <c r="N59" i="14"/>
  <c r="G59" i="14"/>
  <c r="B87" i="14"/>
  <c r="V47" i="2"/>
  <c r="O50" i="14"/>
  <c r="H50" i="14"/>
  <c r="L62" i="14"/>
  <c r="E62" i="14"/>
  <c r="D52" i="14"/>
  <c r="C54" i="4"/>
  <c r="D54" i="4"/>
  <c r="E54" i="4"/>
  <c r="F54" i="4"/>
  <c r="G54" i="4"/>
  <c r="I49" i="2"/>
  <c r="S49" i="2" s="1"/>
  <c r="Z49" i="2" s="1"/>
  <c r="P151" i="31" l="1"/>
  <c r="S151" i="31"/>
  <c r="P152" i="31"/>
  <c r="S152" i="31"/>
  <c r="T2" i="31" s="1"/>
  <c r="B145" i="25"/>
  <c r="G144" i="25"/>
  <c r="C144" i="25"/>
  <c r="D144" i="25"/>
  <c r="E144" i="25"/>
  <c r="F144" i="25"/>
  <c r="T142" i="29"/>
  <c r="I144" i="29"/>
  <c r="Q143" i="29"/>
  <c r="X143" i="29" s="1"/>
  <c r="I88" i="14"/>
  <c r="I55" i="4"/>
  <c r="L55" i="4" s="1"/>
  <c r="B56" i="4"/>
  <c r="H56" i="4" s="1"/>
  <c r="K52" i="14"/>
  <c r="C90" i="14"/>
  <c r="J91" i="14"/>
  <c r="F61" i="14"/>
  <c r="M61" i="14"/>
  <c r="N60" i="14"/>
  <c r="G60" i="14"/>
  <c r="B88" i="14"/>
  <c r="V48" i="2"/>
  <c r="E63" i="14"/>
  <c r="L63" i="14"/>
  <c r="D53" i="14"/>
  <c r="C55" i="4"/>
  <c r="D55" i="4"/>
  <c r="E55" i="4"/>
  <c r="F55" i="4"/>
  <c r="G55" i="4"/>
  <c r="I50" i="2"/>
  <c r="S50" i="2" s="1"/>
  <c r="Z50" i="2" s="1"/>
  <c r="B146" i="25" l="1"/>
  <c r="C145" i="25"/>
  <c r="G145" i="25"/>
  <c r="D145" i="25"/>
  <c r="E145" i="25"/>
  <c r="F145" i="25"/>
  <c r="T143" i="29"/>
  <c r="Q144" i="29"/>
  <c r="X144" i="29" s="1"/>
  <c r="I145" i="29"/>
  <c r="I89" i="14"/>
  <c r="I56" i="4"/>
  <c r="L56" i="4" s="1"/>
  <c r="B57" i="4"/>
  <c r="H57" i="4" s="1"/>
  <c r="K53" i="14"/>
  <c r="C91" i="14"/>
  <c r="J92" i="14"/>
  <c r="F62" i="14"/>
  <c r="M62" i="14"/>
  <c r="N61" i="14"/>
  <c r="G61" i="14"/>
  <c r="B89" i="14"/>
  <c r="V49" i="2"/>
  <c r="O51" i="14"/>
  <c r="H51" i="14"/>
  <c r="O52" i="14"/>
  <c r="H52" i="14"/>
  <c r="L64" i="14"/>
  <c r="E64" i="14"/>
  <c r="F56" i="4"/>
  <c r="G56" i="4"/>
  <c r="C56" i="4"/>
  <c r="D56" i="4"/>
  <c r="E56" i="4"/>
  <c r="I51" i="2"/>
  <c r="S51" i="2" s="1"/>
  <c r="Z51" i="2" s="1"/>
  <c r="B147" i="25" l="1"/>
  <c r="C146" i="25"/>
  <c r="D146" i="25"/>
  <c r="E146" i="25"/>
  <c r="F146" i="25"/>
  <c r="G146" i="25"/>
  <c r="T144" i="29"/>
  <c r="Q145" i="29"/>
  <c r="X145" i="29" s="1"/>
  <c r="I146" i="29"/>
  <c r="I90" i="14"/>
  <c r="I57" i="4"/>
  <c r="L57" i="4" s="1"/>
  <c r="B58" i="4"/>
  <c r="H58" i="4" s="1"/>
  <c r="D54" i="14"/>
  <c r="C92" i="14"/>
  <c r="K54" i="14"/>
  <c r="C93" i="14"/>
  <c r="F63" i="14"/>
  <c r="M63" i="14"/>
  <c r="N62" i="14"/>
  <c r="G62" i="14"/>
  <c r="B90" i="14"/>
  <c r="V50" i="2"/>
  <c r="O53" i="14"/>
  <c r="H53" i="14"/>
  <c r="L65" i="14"/>
  <c r="E65" i="14"/>
  <c r="C57" i="4"/>
  <c r="D57" i="4"/>
  <c r="E57" i="4"/>
  <c r="F57" i="4"/>
  <c r="G57" i="4"/>
  <c r="I52" i="2"/>
  <c r="S52" i="2" s="1"/>
  <c r="Z52" i="2" s="1"/>
  <c r="B148" i="25" l="1"/>
  <c r="C147" i="25"/>
  <c r="D147" i="25"/>
  <c r="E147" i="25"/>
  <c r="F147" i="25"/>
  <c r="G147" i="25"/>
  <c r="Q146" i="29"/>
  <c r="X146" i="29" s="1"/>
  <c r="I147" i="29"/>
  <c r="T145" i="29"/>
  <c r="V52" i="2"/>
  <c r="I91" i="14"/>
  <c r="I58" i="4"/>
  <c r="L58" i="4" s="1"/>
  <c r="B59" i="4"/>
  <c r="H59" i="4" s="1"/>
  <c r="D55" i="14"/>
  <c r="K55" i="14"/>
  <c r="J93" i="14"/>
  <c r="C94" i="14"/>
  <c r="F64" i="14"/>
  <c r="M64" i="14"/>
  <c r="G63" i="14"/>
  <c r="N63" i="14"/>
  <c r="B91" i="14"/>
  <c r="V51" i="2"/>
  <c r="O54" i="14"/>
  <c r="H54" i="14"/>
  <c r="L66" i="14"/>
  <c r="E66" i="14"/>
  <c r="D58" i="4"/>
  <c r="E58" i="4"/>
  <c r="F58" i="4"/>
  <c r="G58" i="4"/>
  <c r="C58" i="4"/>
  <c r="I53" i="2"/>
  <c r="S53" i="2" s="1"/>
  <c r="Z53" i="2" s="1"/>
  <c r="B149" i="25" l="1"/>
  <c r="C148" i="25"/>
  <c r="D148" i="25"/>
  <c r="G148" i="25"/>
  <c r="E148" i="25"/>
  <c r="F148" i="25"/>
  <c r="Q147" i="29"/>
  <c r="X147" i="29" s="1"/>
  <c r="I148" i="29"/>
  <c r="T146" i="29"/>
  <c r="I92" i="14"/>
  <c r="I59" i="4"/>
  <c r="L59" i="4" s="1"/>
  <c r="B60" i="4"/>
  <c r="H60" i="4" s="1"/>
  <c r="K56" i="14"/>
  <c r="J94" i="14"/>
  <c r="D56" i="14"/>
  <c r="J95" i="14"/>
  <c r="M65" i="14"/>
  <c r="F65" i="14"/>
  <c r="N64" i="14"/>
  <c r="G64" i="14"/>
  <c r="B92" i="14"/>
  <c r="I54" i="2"/>
  <c r="S54" i="2" s="1"/>
  <c r="Z54" i="2" s="1"/>
  <c r="O55" i="14"/>
  <c r="H55" i="14"/>
  <c r="L67" i="14"/>
  <c r="E67" i="14"/>
  <c r="G59" i="4"/>
  <c r="C59" i="4"/>
  <c r="D59" i="4"/>
  <c r="E59" i="4"/>
  <c r="F59" i="4"/>
  <c r="B150" i="25" l="1"/>
  <c r="G149" i="25"/>
  <c r="C149" i="25"/>
  <c r="D149" i="25"/>
  <c r="E149" i="25"/>
  <c r="F149" i="25"/>
  <c r="Q148" i="29"/>
  <c r="X148" i="29" s="1"/>
  <c r="I149" i="29"/>
  <c r="T147" i="29"/>
  <c r="I93" i="14"/>
  <c r="K57" i="14"/>
  <c r="I60" i="4"/>
  <c r="L60" i="4" s="1"/>
  <c r="B61" i="4"/>
  <c r="H61" i="4" s="1"/>
  <c r="C95" i="14"/>
  <c r="D57" i="14"/>
  <c r="C96" i="14"/>
  <c r="M66" i="14"/>
  <c r="F66" i="14"/>
  <c r="N65" i="14"/>
  <c r="G65" i="14"/>
  <c r="I55" i="2"/>
  <c r="S55" i="2" s="1"/>
  <c r="Z55" i="2" s="1"/>
  <c r="B93" i="14"/>
  <c r="V53" i="2"/>
  <c r="H56" i="14"/>
  <c r="O56" i="14"/>
  <c r="L68" i="14"/>
  <c r="E68" i="14"/>
  <c r="C60" i="4"/>
  <c r="D60" i="4"/>
  <c r="E60" i="4"/>
  <c r="F60" i="4"/>
  <c r="G60" i="4"/>
  <c r="C150" i="25" l="1"/>
  <c r="G150" i="25"/>
  <c r="D150" i="25"/>
  <c r="E150" i="25"/>
  <c r="F150" i="25"/>
  <c r="Q149" i="29"/>
  <c r="X149" i="29" s="1"/>
  <c r="I150" i="29"/>
  <c r="T148" i="29"/>
  <c r="I94" i="14"/>
  <c r="K58" i="14"/>
  <c r="I61" i="4"/>
  <c r="L61" i="4" s="1"/>
  <c r="B62" i="4"/>
  <c r="H62" i="4" s="1"/>
  <c r="J96" i="14"/>
  <c r="D58" i="14"/>
  <c r="J97" i="14"/>
  <c r="F67" i="14"/>
  <c r="M67" i="14"/>
  <c r="G66" i="14"/>
  <c r="N66" i="14"/>
  <c r="I56" i="2"/>
  <c r="S56" i="2" s="1"/>
  <c r="Z56" i="2" s="1"/>
  <c r="B94" i="14"/>
  <c r="V54" i="2"/>
  <c r="O57" i="14"/>
  <c r="H57" i="14"/>
  <c r="L69" i="14"/>
  <c r="E69" i="14"/>
  <c r="E61" i="4"/>
  <c r="F61" i="4"/>
  <c r="G61" i="4"/>
  <c r="C61" i="4"/>
  <c r="D61" i="4"/>
  <c r="Q150" i="29" l="1"/>
  <c r="X150" i="29" s="1"/>
  <c r="I151" i="29"/>
  <c r="T149" i="29"/>
  <c r="I95" i="14"/>
  <c r="K59" i="14"/>
  <c r="I62" i="4"/>
  <c r="L62" i="4" s="1"/>
  <c r="B63" i="4"/>
  <c r="H63" i="4" s="1"/>
  <c r="D59" i="14"/>
  <c r="C97" i="14"/>
  <c r="C98" i="14"/>
  <c r="F68" i="14"/>
  <c r="M68" i="14"/>
  <c r="N67" i="14"/>
  <c r="G67" i="14"/>
  <c r="B95" i="14"/>
  <c r="V55" i="2"/>
  <c r="I57" i="2"/>
  <c r="S57" i="2" s="1"/>
  <c r="Z57" i="2" s="1"/>
  <c r="O58" i="14"/>
  <c r="H58" i="14"/>
  <c r="L70" i="14"/>
  <c r="E70" i="14"/>
  <c r="C62" i="4"/>
  <c r="D62" i="4"/>
  <c r="E62" i="4"/>
  <c r="F62" i="4"/>
  <c r="G62" i="4"/>
  <c r="Q151" i="29" l="1"/>
  <c r="X151" i="29" s="1"/>
  <c r="I152" i="29"/>
  <c r="T150" i="29"/>
  <c r="I96" i="14"/>
  <c r="D60" i="14"/>
  <c r="I63" i="4"/>
  <c r="L63" i="4" s="1"/>
  <c r="B64" i="4"/>
  <c r="H64" i="4" s="1"/>
  <c r="J98" i="14"/>
  <c r="K60" i="14"/>
  <c r="J99" i="14"/>
  <c r="C99" i="14"/>
  <c r="Q96" i="14"/>
  <c r="F69" i="14"/>
  <c r="M69" i="14"/>
  <c r="N68" i="14"/>
  <c r="G68" i="14"/>
  <c r="B96" i="14"/>
  <c r="V56" i="2"/>
  <c r="I58" i="2"/>
  <c r="S58" i="2" s="1"/>
  <c r="Z58" i="2" s="1"/>
  <c r="O59" i="14"/>
  <c r="H59" i="14"/>
  <c r="E71" i="14"/>
  <c r="L71" i="14"/>
  <c r="C63" i="4"/>
  <c r="D63" i="4"/>
  <c r="E63" i="4"/>
  <c r="F63" i="4"/>
  <c r="G63" i="4"/>
  <c r="Q152" i="29" l="1"/>
  <c r="X152" i="29" s="1"/>
  <c r="I153" i="29"/>
  <c r="T151" i="29"/>
  <c r="I97" i="14"/>
  <c r="D61" i="14"/>
  <c r="I64" i="4"/>
  <c r="L64" i="4" s="1"/>
  <c r="B65" i="4"/>
  <c r="H65" i="4" s="1"/>
  <c r="Q98" i="14"/>
  <c r="Q92" i="14"/>
  <c r="K61" i="14"/>
  <c r="Q43" i="14"/>
  <c r="Q5" i="14"/>
  <c r="Q4" i="14"/>
  <c r="Q9" i="14"/>
  <c r="Q6" i="14"/>
  <c r="Q8" i="14"/>
  <c r="Q44" i="14"/>
  <c r="Q46" i="14"/>
  <c r="Q3" i="14"/>
  <c r="Q45" i="14"/>
  <c r="Q7" i="14"/>
  <c r="Q10" i="14"/>
  <c r="Q48" i="14"/>
  <c r="Q11" i="14"/>
  <c r="Q12" i="14"/>
  <c r="Q47" i="14"/>
  <c r="Q49" i="14"/>
  <c r="Q13" i="14"/>
  <c r="Q14" i="14"/>
  <c r="Q50" i="14"/>
  <c r="Q15" i="14"/>
  <c r="Q16" i="14"/>
  <c r="Q51" i="14"/>
  <c r="Q53" i="14"/>
  <c r="Q52" i="14"/>
  <c r="Q17" i="14"/>
  <c r="Q54" i="14"/>
  <c r="Q18" i="14"/>
  <c r="Q20" i="14"/>
  <c r="Q55" i="14"/>
  <c r="Q19" i="14"/>
  <c r="Q56" i="14"/>
  <c r="Q58" i="14"/>
  <c r="Q57" i="14"/>
  <c r="Q59" i="14"/>
  <c r="Q21" i="14"/>
  <c r="Q22" i="14"/>
  <c r="Q60" i="14"/>
  <c r="Q23" i="14"/>
  <c r="Q24" i="14"/>
  <c r="Q61" i="14"/>
  <c r="Q26" i="14"/>
  <c r="Q62" i="14"/>
  <c r="Q29" i="14"/>
  <c r="Q64" i="14"/>
  <c r="Q27" i="14"/>
  <c r="Q25" i="14"/>
  <c r="Q28" i="14"/>
  <c r="Q30" i="14"/>
  <c r="Q63" i="14"/>
  <c r="Q65" i="14"/>
  <c r="Q31" i="14"/>
  <c r="Q66" i="14"/>
  <c r="Q32" i="14"/>
  <c r="Q67" i="14"/>
  <c r="Q36" i="14"/>
  <c r="Q33" i="14"/>
  <c r="Q69" i="14"/>
  <c r="Q68" i="14"/>
  <c r="Q34" i="14"/>
  <c r="Q37" i="14"/>
  <c r="Q71" i="14"/>
  <c r="Q70" i="14"/>
  <c r="Q35" i="14"/>
  <c r="Q73" i="14"/>
  <c r="Q38" i="14"/>
  <c r="Q72" i="14"/>
  <c r="Q74" i="14"/>
  <c r="Q39" i="14"/>
  <c r="Q42" i="14"/>
  <c r="Q41" i="14"/>
  <c r="Q40" i="14"/>
  <c r="Q76" i="14"/>
  <c r="Q75" i="14"/>
  <c r="Q77" i="14"/>
  <c r="Q78" i="14"/>
  <c r="Q79" i="14"/>
  <c r="Q80" i="14"/>
  <c r="Q81" i="14"/>
  <c r="Q84" i="14"/>
  <c r="Q82" i="14"/>
  <c r="Q83" i="14"/>
  <c r="Q85" i="14"/>
  <c r="Q87" i="14"/>
  <c r="Q86" i="14"/>
  <c r="Q89" i="14"/>
  <c r="Q88" i="14"/>
  <c r="Q99" i="14"/>
  <c r="Q93" i="14"/>
  <c r="Q95" i="14"/>
  <c r="Q91" i="14"/>
  <c r="Q97" i="14"/>
  <c r="Q94" i="14"/>
  <c r="Q90" i="14"/>
  <c r="F70" i="14"/>
  <c r="M70" i="14"/>
  <c r="N69" i="14"/>
  <c r="G69" i="14"/>
  <c r="V57" i="2"/>
  <c r="B97" i="14"/>
  <c r="I59" i="2"/>
  <c r="S59" i="2" s="1"/>
  <c r="Z59" i="2" s="1"/>
  <c r="O60" i="14"/>
  <c r="H60" i="14"/>
  <c r="L72" i="14"/>
  <c r="E72" i="14"/>
  <c r="F64" i="4"/>
  <c r="G64" i="4"/>
  <c r="C64" i="4"/>
  <c r="D64" i="4"/>
  <c r="E64" i="4"/>
  <c r="Q153" i="29" l="1"/>
  <c r="X153" i="29" s="1"/>
  <c r="I154" i="29"/>
  <c r="T152" i="29"/>
  <c r="I98" i="14"/>
  <c r="I60" i="2"/>
  <c r="S60" i="2" s="1"/>
  <c r="Z60" i="2" s="1"/>
  <c r="K62" i="14"/>
  <c r="I65" i="4"/>
  <c r="L65" i="4" s="1"/>
  <c r="B66" i="4"/>
  <c r="H66" i="4" s="1"/>
  <c r="D62" i="14"/>
  <c r="F71" i="14"/>
  <c r="M71" i="14"/>
  <c r="N70" i="14"/>
  <c r="G70" i="14"/>
  <c r="B98" i="14"/>
  <c r="V58" i="2"/>
  <c r="B99" i="14"/>
  <c r="O61" i="14"/>
  <c r="H61" i="14"/>
  <c r="L73" i="14"/>
  <c r="E73" i="14"/>
  <c r="K63" i="14"/>
  <c r="C65" i="4"/>
  <c r="D65" i="4"/>
  <c r="E65" i="4"/>
  <c r="F65" i="4"/>
  <c r="G65" i="4"/>
  <c r="Q154" i="29" l="1"/>
  <c r="X154" i="29" s="1"/>
  <c r="I155" i="29"/>
  <c r="T153" i="29"/>
  <c r="I99" i="14"/>
  <c r="V59" i="2"/>
  <c r="I61" i="2"/>
  <c r="S61" i="2" s="1"/>
  <c r="Z61" i="2" s="1"/>
  <c r="I66" i="4"/>
  <c r="L66" i="4" s="1"/>
  <c r="B67" i="4"/>
  <c r="H67" i="4" s="1"/>
  <c r="D63" i="14"/>
  <c r="F72" i="14"/>
  <c r="M72" i="14"/>
  <c r="G71" i="14"/>
  <c r="N71" i="14"/>
  <c r="O62" i="14"/>
  <c r="H62" i="14"/>
  <c r="L74" i="14"/>
  <c r="E74" i="14"/>
  <c r="K64" i="14"/>
  <c r="D66" i="4"/>
  <c r="E66" i="4"/>
  <c r="F66" i="4"/>
  <c r="G66" i="4"/>
  <c r="C66" i="4"/>
  <c r="Q155" i="29" l="1"/>
  <c r="X155" i="29" s="1"/>
  <c r="I156" i="29"/>
  <c r="T154" i="29"/>
  <c r="V60" i="2"/>
  <c r="I62" i="2"/>
  <c r="S62" i="2" s="1"/>
  <c r="Z62" i="2" s="1"/>
  <c r="I67" i="4"/>
  <c r="L67" i="4" s="1"/>
  <c r="B68" i="4"/>
  <c r="H68" i="4" s="1"/>
  <c r="D64" i="14"/>
  <c r="M73" i="14"/>
  <c r="F73" i="14"/>
  <c r="N72" i="14"/>
  <c r="G72" i="14"/>
  <c r="O63" i="14"/>
  <c r="H63" i="14"/>
  <c r="E75" i="14"/>
  <c r="L75" i="14"/>
  <c r="K65" i="14"/>
  <c r="G67" i="4"/>
  <c r="C67" i="4"/>
  <c r="D67" i="4"/>
  <c r="E67" i="4"/>
  <c r="F67" i="4"/>
  <c r="I157" i="29" l="1"/>
  <c r="Q156" i="29"/>
  <c r="X156" i="29" s="1"/>
  <c r="T155" i="29"/>
  <c r="V61" i="2"/>
  <c r="I63" i="2"/>
  <c r="S63" i="2" s="1"/>
  <c r="Z63" i="2" s="1"/>
  <c r="I68" i="4"/>
  <c r="L68" i="4" s="1"/>
  <c r="B69" i="4"/>
  <c r="H69" i="4" s="1"/>
  <c r="D65" i="14"/>
  <c r="M74" i="14"/>
  <c r="F74" i="14"/>
  <c r="N73" i="14"/>
  <c r="G73" i="14"/>
  <c r="H64" i="14"/>
  <c r="O64" i="14"/>
  <c r="L76" i="14"/>
  <c r="E76" i="14"/>
  <c r="D66" i="14"/>
  <c r="C68" i="4"/>
  <c r="D68" i="4"/>
  <c r="E68" i="4"/>
  <c r="F68" i="4"/>
  <c r="G68" i="4"/>
  <c r="T156" i="29" l="1"/>
  <c r="Q157" i="29"/>
  <c r="X157" i="29" s="1"/>
  <c r="I158" i="29"/>
  <c r="V62" i="2"/>
  <c r="I64" i="2"/>
  <c r="S64" i="2" s="1"/>
  <c r="Z64" i="2" s="1"/>
  <c r="I69" i="4"/>
  <c r="L69" i="4" s="1"/>
  <c r="B70" i="4"/>
  <c r="H70" i="4" s="1"/>
  <c r="K66" i="14"/>
  <c r="F75" i="14"/>
  <c r="M75" i="14"/>
  <c r="G74" i="14"/>
  <c r="N74" i="14"/>
  <c r="H65" i="14"/>
  <c r="O65" i="14"/>
  <c r="L77" i="14"/>
  <c r="E77" i="14"/>
  <c r="D67" i="14"/>
  <c r="E69" i="4"/>
  <c r="F69" i="4"/>
  <c r="G69" i="4"/>
  <c r="C69" i="4"/>
  <c r="D69" i="4"/>
  <c r="T157" i="29" l="1"/>
  <c r="Q158" i="29"/>
  <c r="X158" i="29" s="1"/>
  <c r="I159" i="29"/>
  <c r="V63" i="2"/>
  <c r="I65" i="2"/>
  <c r="S65" i="2" s="1"/>
  <c r="Z65" i="2" s="1"/>
  <c r="I70" i="4"/>
  <c r="L70" i="4" s="1"/>
  <c r="B71" i="4"/>
  <c r="H71" i="4" s="1"/>
  <c r="K67" i="14"/>
  <c r="F76" i="14"/>
  <c r="M76" i="14"/>
  <c r="N75" i="14"/>
  <c r="G75" i="14"/>
  <c r="O66" i="14"/>
  <c r="H66" i="14"/>
  <c r="L78" i="14"/>
  <c r="E78" i="14"/>
  <c r="K68" i="14"/>
  <c r="C70" i="4"/>
  <c r="D70" i="4"/>
  <c r="E70" i="4"/>
  <c r="F70" i="4"/>
  <c r="G70" i="4"/>
  <c r="T158" i="29" l="1"/>
  <c r="Q159" i="29"/>
  <c r="X159" i="29" s="1"/>
  <c r="I160" i="29"/>
  <c r="V64" i="2"/>
  <c r="I66" i="2"/>
  <c r="S66" i="2" s="1"/>
  <c r="Z66" i="2" s="1"/>
  <c r="I71" i="4"/>
  <c r="L71" i="4" s="1"/>
  <c r="B72" i="4"/>
  <c r="H72" i="4" s="1"/>
  <c r="D68" i="14"/>
  <c r="F77" i="14"/>
  <c r="M77" i="14"/>
  <c r="N76" i="14"/>
  <c r="G76" i="14"/>
  <c r="O67" i="14"/>
  <c r="H67" i="14"/>
  <c r="E79" i="14"/>
  <c r="L79" i="14"/>
  <c r="K69" i="14"/>
  <c r="C71" i="4"/>
  <c r="D71" i="4"/>
  <c r="E71" i="4"/>
  <c r="F71" i="4"/>
  <c r="G71" i="4"/>
  <c r="T159" i="29" l="1"/>
  <c r="I161" i="29"/>
  <c r="Q160" i="29"/>
  <c r="X160" i="29" s="1"/>
  <c r="V65" i="2"/>
  <c r="I67" i="2"/>
  <c r="S67" i="2" s="1"/>
  <c r="Z67" i="2" s="1"/>
  <c r="I72" i="4"/>
  <c r="L72" i="4" s="1"/>
  <c r="B73" i="4"/>
  <c r="H73" i="4" s="1"/>
  <c r="D69" i="14"/>
  <c r="F78" i="14"/>
  <c r="M78" i="14"/>
  <c r="N77" i="14"/>
  <c r="G77" i="14"/>
  <c r="O68" i="14"/>
  <c r="H68" i="14"/>
  <c r="L80" i="14"/>
  <c r="E80" i="14"/>
  <c r="K70" i="14"/>
  <c r="F72" i="4"/>
  <c r="G72" i="4"/>
  <c r="C72" i="4"/>
  <c r="D72" i="4"/>
  <c r="E72" i="4"/>
  <c r="T160" i="29" l="1"/>
  <c r="Q161" i="29"/>
  <c r="X161" i="29" s="1"/>
  <c r="I162" i="29"/>
  <c r="V66" i="2"/>
  <c r="I68" i="2"/>
  <c r="S68" i="2" s="1"/>
  <c r="Z68" i="2" s="1"/>
  <c r="I73" i="4"/>
  <c r="L73" i="4" s="1"/>
  <c r="B74" i="4"/>
  <c r="H74" i="4" s="1"/>
  <c r="D70" i="14"/>
  <c r="F79" i="14"/>
  <c r="M79" i="14"/>
  <c r="N78" i="14"/>
  <c r="G78" i="14"/>
  <c r="H69" i="14"/>
  <c r="O69" i="14"/>
  <c r="L81" i="14"/>
  <c r="E81" i="14"/>
  <c r="K71" i="14"/>
  <c r="C73" i="4"/>
  <c r="D73" i="4"/>
  <c r="E73" i="4"/>
  <c r="F73" i="4"/>
  <c r="G73" i="4"/>
  <c r="T161" i="29" l="1"/>
  <c r="Q162" i="29"/>
  <c r="X162" i="29" s="1"/>
  <c r="I163" i="29"/>
  <c r="V67" i="2"/>
  <c r="I69" i="2"/>
  <c r="S69" i="2" s="1"/>
  <c r="Z69" i="2" s="1"/>
  <c r="I74" i="4"/>
  <c r="L74" i="4" s="1"/>
  <c r="B75" i="4"/>
  <c r="H75" i="4" s="1"/>
  <c r="D71" i="14"/>
  <c r="F80" i="14"/>
  <c r="M80" i="14"/>
  <c r="N79" i="14"/>
  <c r="G79" i="14"/>
  <c r="O70" i="14"/>
  <c r="H70" i="14"/>
  <c r="L82" i="14"/>
  <c r="E82" i="14"/>
  <c r="D72" i="14"/>
  <c r="D74" i="4"/>
  <c r="E74" i="4"/>
  <c r="F74" i="4"/>
  <c r="G74" i="4"/>
  <c r="C74" i="4"/>
  <c r="Q163" i="29" l="1"/>
  <c r="X163" i="29" s="1"/>
  <c r="I164" i="29"/>
  <c r="T162" i="29"/>
  <c r="V68" i="2"/>
  <c r="I70" i="2"/>
  <c r="S70" i="2" s="1"/>
  <c r="Z70" i="2" s="1"/>
  <c r="I75" i="4"/>
  <c r="L75" i="4" s="1"/>
  <c r="B76" i="4"/>
  <c r="H76" i="4" s="1"/>
  <c r="K72" i="14"/>
  <c r="F81" i="14"/>
  <c r="M81" i="14"/>
  <c r="N80" i="14"/>
  <c r="G80" i="14"/>
  <c r="O71" i="14"/>
  <c r="H71" i="14"/>
  <c r="E83" i="14"/>
  <c r="L83" i="14"/>
  <c r="D73" i="14"/>
  <c r="G75" i="4"/>
  <c r="C75" i="4"/>
  <c r="D75" i="4"/>
  <c r="E75" i="4"/>
  <c r="F75" i="4"/>
  <c r="I165" i="29" l="1"/>
  <c r="Q164" i="29"/>
  <c r="X164" i="29" s="1"/>
  <c r="T163" i="29"/>
  <c r="V69" i="2"/>
  <c r="I71" i="2"/>
  <c r="S71" i="2" s="1"/>
  <c r="Z71" i="2" s="1"/>
  <c r="I76" i="4"/>
  <c r="L76" i="4" s="1"/>
  <c r="B77" i="4"/>
  <c r="H77" i="4" s="1"/>
  <c r="K73" i="14"/>
  <c r="M82" i="14"/>
  <c r="F82" i="14"/>
  <c r="N81" i="14"/>
  <c r="G81" i="14"/>
  <c r="O72" i="14"/>
  <c r="H72" i="14"/>
  <c r="L84" i="14"/>
  <c r="E84" i="14"/>
  <c r="K74" i="14"/>
  <c r="C76" i="4"/>
  <c r="D76" i="4"/>
  <c r="E76" i="4"/>
  <c r="F76" i="4"/>
  <c r="G76" i="4"/>
  <c r="T164" i="29" l="1"/>
  <c r="Q165" i="29"/>
  <c r="X165" i="29" s="1"/>
  <c r="I166" i="29"/>
  <c r="V70" i="2"/>
  <c r="I72" i="2"/>
  <c r="S72" i="2" s="1"/>
  <c r="Z72" i="2" s="1"/>
  <c r="I77" i="4"/>
  <c r="L77" i="4" s="1"/>
  <c r="B78" i="4"/>
  <c r="H78" i="4" s="1"/>
  <c r="D74" i="14"/>
  <c r="F83" i="14"/>
  <c r="M83" i="14"/>
  <c r="G82" i="14"/>
  <c r="N82" i="14"/>
  <c r="H73" i="14"/>
  <c r="O73" i="14"/>
  <c r="L85" i="14"/>
  <c r="E85" i="14"/>
  <c r="K75" i="14"/>
  <c r="E77" i="4"/>
  <c r="F77" i="4"/>
  <c r="G77" i="4"/>
  <c r="C77" i="4"/>
  <c r="D77" i="4"/>
  <c r="T165" i="29" l="1"/>
  <c r="I167" i="29"/>
  <c r="Q166" i="29"/>
  <c r="X166" i="29" s="1"/>
  <c r="V71" i="2"/>
  <c r="I73" i="2"/>
  <c r="S73" i="2" s="1"/>
  <c r="Z73" i="2" s="1"/>
  <c r="I78" i="4"/>
  <c r="L78" i="4" s="1"/>
  <c r="B79" i="4"/>
  <c r="H79" i="4" s="1"/>
  <c r="D75" i="14"/>
  <c r="F84" i="14"/>
  <c r="M84" i="14"/>
  <c r="N83" i="14"/>
  <c r="G83" i="14"/>
  <c r="O74" i="14"/>
  <c r="H74" i="14"/>
  <c r="L86" i="14"/>
  <c r="E86" i="14"/>
  <c r="K76" i="14"/>
  <c r="C78" i="4"/>
  <c r="D78" i="4"/>
  <c r="E78" i="4"/>
  <c r="F78" i="4"/>
  <c r="G78" i="4"/>
  <c r="T166" i="29" l="1"/>
  <c r="I168" i="29"/>
  <c r="Q167" i="29"/>
  <c r="X167" i="29" s="1"/>
  <c r="V72" i="2"/>
  <c r="I74" i="2"/>
  <c r="S74" i="2" s="1"/>
  <c r="Z74" i="2" s="1"/>
  <c r="D76" i="14"/>
  <c r="I79" i="4"/>
  <c r="L79" i="4" s="1"/>
  <c r="B80" i="4"/>
  <c r="H80" i="4" s="1"/>
  <c r="F85" i="14"/>
  <c r="M85" i="14"/>
  <c r="N84" i="14"/>
  <c r="G84" i="14"/>
  <c r="O75" i="14"/>
  <c r="H75" i="14"/>
  <c r="L87" i="14"/>
  <c r="E87" i="14"/>
  <c r="D77" i="14"/>
  <c r="C79" i="4"/>
  <c r="D79" i="4"/>
  <c r="E79" i="4"/>
  <c r="F79" i="4"/>
  <c r="G79" i="4"/>
  <c r="T167" i="29" l="1"/>
  <c r="Q168" i="29"/>
  <c r="X168" i="29" s="1"/>
  <c r="I169" i="29"/>
  <c r="V73" i="2"/>
  <c r="I75" i="2"/>
  <c r="S75" i="2" s="1"/>
  <c r="Z75" i="2" s="1"/>
  <c r="I80" i="4"/>
  <c r="L80" i="4" s="1"/>
  <c r="B81" i="4"/>
  <c r="H81" i="4" s="1"/>
  <c r="K77" i="14"/>
  <c r="F86" i="14"/>
  <c r="M86" i="14"/>
  <c r="N85" i="14"/>
  <c r="G85" i="14"/>
  <c r="O76" i="14"/>
  <c r="H76" i="14"/>
  <c r="L88" i="14"/>
  <c r="E88" i="14"/>
  <c r="D78" i="14"/>
  <c r="F80" i="4"/>
  <c r="G80" i="4"/>
  <c r="C80" i="4"/>
  <c r="D80" i="4"/>
  <c r="E80" i="4"/>
  <c r="T168" i="29" l="1"/>
  <c r="Q169" i="29"/>
  <c r="X169" i="29" s="1"/>
  <c r="I170" i="29"/>
  <c r="Q170" i="29" s="1"/>
  <c r="X170" i="29" s="1"/>
  <c r="Y2" i="29" s="1"/>
  <c r="V74" i="2"/>
  <c r="I76" i="2"/>
  <c r="S76" i="2" s="1"/>
  <c r="Z76" i="2" s="1"/>
  <c r="I81" i="4"/>
  <c r="L81" i="4" s="1"/>
  <c r="B82" i="4"/>
  <c r="H82" i="4" s="1"/>
  <c r="K78" i="14"/>
  <c r="F87" i="14"/>
  <c r="M87" i="14"/>
  <c r="N86" i="14"/>
  <c r="G86" i="14"/>
  <c r="O77" i="14"/>
  <c r="H77" i="14"/>
  <c r="L89" i="14"/>
  <c r="E89" i="14"/>
  <c r="K79" i="14"/>
  <c r="C81" i="4"/>
  <c r="D81" i="4"/>
  <c r="E81" i="4"/>
  <c r="F81" i="4"/>
  <c r="G81" i="4"/>
  <c r="T169" i="29" l="1"/>
  <c r="T170" i="29"/>
  <c r="V75" i="2"/>
  <c r="I77" i="2"/>
  <c r="S77" i="2" s="1"/>
  <c r="Z77" i="2" s="1"/>
  <c r="I82" i="4"/>
  <c r="L82" i="4" s="1"/>
  <c r="B83" i="4"/>
  <c r="H83" i="4" s="1"/>
  <c r="D79" i="14"/>
  <c r="F88" i="14"/>
  <c r="M88" i="14"/>
  <c r="G87" i="14"/>
  <c r="N87" i="14"/>
  <c r="O78" i="14"/>
  <c r="H78" i="14"/>
  <c r="L90" i="14"/>
  <c r="E90" i="14"/>
  <c r="K80" i="14"/>
  <c r="D82" i="4"/>
  <c r="E82" i="4"/>
  <c r="F82" i="4"/>
  <c r="G82" i="4"/>
  <c r="C82" i="4"/>
  <c r="V76" i="2" l="1"/>
  <c r="I78" i="2"/>
  <c r="S78" i="2" s="1"/>
  <c r="Z78" i="2" s="1"/>
  <c r="I83" i="4"/>
  <c r="L83" i="4" s="1"/>
  <c r="B84" i="4"/>
  <c r="H84" i="4" s="1"/>
  <c r="D80" i="14"/>
  <c r="M89" i="14"/>
  <c r="F89" i="14"/>
  <c r="G88" i="14"/>
  <c r="N88" i="14"/>
  <c r="O79" i="14"/>
  <c r="H79" i="14"/>
  <c r="E91" i="14"/>
  <c r="L91" i="14"/>
  <c r="K81" i="14"/>
  <c r="G83" i="4"/>
  <c r="C83" i="4"/>
  <c r="D83" i="4"/>
  <c r="E83" i="4"/>
  <c r="F83" i="4"/>
  <c r="V77" i="2" l="1"/>
  <c r="I79" i="2"/>
  <c r="S79" i="2" s="1"/>
  <c r="Z79" i="2" s="1"/>
  <c r="I84" i="4"/>
  <c r="L84" i="4" s="1"/>
  <c r="B85" i="4"/>
  <c r="H85" i="4" s="1"/>
  <c r="D81" i="14"/>
  <c r="M90" i="14"/>
  <c r="F90" i="14"/>
  <c r="N89" i="14"/>
  <c r="G89" i="14"/>
  <c r="O80" i="14"/>
  <c r="H80" i="14"/>
  <c r="L92" i="14"/>
  <c r="E92" i="14"/>
  <c r="D82" i="14"/>
  <c r="C84" i="4"/>
  <c r="D84" i="4"/>
  <c r="E84" i="4"/>
  <c r="F84" i="4"/>
  <c r="G84" i="4"/>
  <c r="V78" i="2" l="1"/>
  <c r="I80" i="2"/>
  <c r="S80" i="2" s="1"/>
  <c r="Z80" i="2" s="1"/>
  <c r="I85" i="4"/>
  <c r="L85" i="4" s="1"/>
  <c r="B86" i="4"/>
  <c r="H86" i="4" s="1"/>
  <c r="K82" i="14"/>
  <c r="F91" i="14"/>
  <c r="M91" i="14"/>
  <c r="G90" i="14"/>
  <c r="N90" i="14"/>
  <c r="O81" i="14"/>
  <c r="H81" i="14"/>
  <c r="L93" i="14"/>
  <c r="E93" i="14"/>
  <c r="K83" i="14"/>
  <c r="E85" i="4"/>
  <c r="F85" i="4"/>
  <c r="G85" i="4"/>
  <c r="C85" i="4"/>
  <c r="D85" i="4"/>
  <c r="V79" i="2" l="1"/>
  <c r="I81" i="2"/>
  <c r="S81" i="2" s="1"/>
  <c r="Z81" i="2" s="1"/>
  <c r="I86" i="4"/>
  <c r="L86" i="4" s="1"/>
  <c r="B87" i="4"/>
  <c r="H87" i="4" s="1"/>
  <c r="D83" i="14"/>
  <c r="F92" i="14"/>
  <c r="M92" i="14"/>
  <c r="N91" i="14"/>
  <c r="G91" i="14"/>
  <c r="O82" i="14"/>
  <c r="H82" i="14"/>
  <c r="L94" i="14"/>
  <c r="E94" i="14"/>
  <c r="D84" i="14"/>
  <c r="C86" i="4"/>
  <c r="D86" i="4"/>
  <c r="E86" i="4"/>
  <c r="F86" i="4"/>
  <c r="G86" i="4"/>
  <c r="V80" i="2" l="1"/>
  <c r="I82" i="2"/>
  <c r="S82" i="2" s="1"/>
  <c r="Z82" i="2" s="1"/>
  <c r="I87" i="4"/>
  <c r="L87" i="4" s="1"/>
  <c r="B88" i="4"/>
  <c r="H88" i="4" s="1"/>
  <c r="K84" i="14"/>
  <c r="F93" i="14"/>
  <c r="M93" i="14"/>
  <c r="N92" i="14"/>
  <c r="G92" i="14"/>
  <c r="O83" i="14"/>
  <c r="H83" i="14"/>
  <c r="E95" i="14"/>
  <c r="L95" i="14"/>
  <c r="D85" i="14"/>
  <c r="C87" i="4"/>
  <c r="D87" i="4"/>
  <c r="E87" i="4"/>
  <c r="F87" i="4"/>
  <c r="G87" i="4"/>
  <c r="V81" i="2" l="1"/>
  <c r="I83" i="2"/>
  <c r="S83" i="2" s="1"/>
  <c r="Z83" i="2" s="1"/>
  <c r="I88" i="4"/>
  <c r="L88" i="4" s="1"/>
  <c r="B89" i="4"/>
  <c r="H89" i="4" s="1"/>
  <c r="K85" i="14"/>
  <c r="F94" i="14"/>
  <c r="M94" i="14"/>
  <c r="N93" i="14"/>
  <c r="G93" i="14"/>
  <c r="O84" i="14"/>
  <c r="H84" i="14"/>
  <c r="L96" i="14"/>
  <c r="E96" i="14"/>
  <c r="D86" i="14"/>
  <c r="F88" i="4"/>
  <c r="G88" i="4"/>
  <c r="C88" i="4"/>
  <c r="D88" i="4"/>
  <c r="E88" i="4"/>
  <c r="V82" i="2" l="1"/>
  <c r="I84" i="2"/>
  <c r="S84" i="2" s="1"/>
  <c r="Z84" i="2" s="1"/>
  <c r="I89" i="4"/>
  <c r="L89" i="4" s="1"/>
  <c r="B90" i="4"/>
  <c r="H90" i="4" s="1"/>
  <c r="K86" i="14"/>
  <c r="F95" i="14"/>
  <c r="M95" i="14"/>
  <c r="N94" i="14"/>
  <c r="G94" i="14"/>
  <c r="O85" i="14"/>
  <c r="H85" i="14"/>
  <c r="L97" i="14"/>
  <c r="E97" i="14"/>
  <c r="D87" i="14"/>
  <c r="C89" i="4"/>
  <c r="D89" i="4"/>
  <c r="E89" i="4"/>
  <c r="F89" i="4"/>
  <c r="G89" i="4"/>
  <c r="V83" i="2" l="1"/>
  <c r="I85" i="2"/>
  <c r="S85" i="2" s="1"/>
  <c r="Z85" i="2" s="1"/>
  <c r="I90" i="4"/>
  <c r="L90" i="4" s="1"/>
  <c r="B91" i="4"/>
  <c r="H91" i="4" s="1"/>
  <c r="K87" i="14"/>
  <c r="F96" i="14"/>
  <c r="M96" i="14"/>
  <c r="N95" i="14"/>
  <c r="G95" i="14"/>
  <c r="O86" i="14"/>
  <c r="H86" i="14"/>
  <c r="L98" i="14"/>
  <c r="E98" i="14"/>
  <c r="E99" i="14"/>
  <c r="L99" i="14"/>
  <c r="K88" i="14"/>
  <c r="D90" i="4"/>
  <c r="E90" i="4"/>
  <c r="F90" i="4"/>
  <c r="G90" i="4"/>
  <c r="C90" i="4"/>
  <c r="V84" i="2" l="1"/>
  <c r="I86" i="2"/>
  <c r="S86" i="2" s="1"/>
  <c r="Z86" i="2" s="1"/>
  <c r="I91" i="4"/>
  <c r="L91" i="4" s="1"/>
  <c r="B92" i="4"/>
  <c r="H92" i="4" s="1"/>
  <c r="D88" i="14"/>
  <c r="S97" i="14"/>
  <c r="M97" i="14"/>
  <c r="F97" i="14"/>
  <c r="N96" i="14"/>
  <c r="G96" i="14"/>
  <c r="O87" i="14"/>
  <c r="H87" i="14"/>
  <c r="S90" i="14"/>
  <c r="S93" i="14"/>
  <c r="S92" i="14"/>
  <c r="S95" i="14"/>
  <c r="S94" i="14"/>
  <c r="S99" i="14"/>
  <c r="S13" i="14"/>
  <c r="S5" i="14"/>
  <c r="S12" i="14"/>
  <c r="S10" i="14"/>
  <c r="S7" i="14"/>
  <c r="S8" i="14"/>
  <c r="S3" i="14"/>
  <c r="S15" i="14"/>
  <c r="S9" i="14"/>
  <c r="S14" i="14"/>
  <c r="S4" i="14"/>
  <c r="S17" i="14"/>
  <c r="S11" i="14"/>
  <c r="S6" i="14"/>
  <c r="S18" i="14"/>
  <c r="S16" i="14"/>
  <c r="S20" i="14"/>
  <c r="S19" i="14"/>
  <c r="S22" i="14"/>
  <c r="S21" i="14"/>
  <c r="S23" i="14"/>
  <c r="S24" i="14"/>
  <c r="S25" i="14"/>
  <c r="S29" i="14"/>
  <c r="S26" i="14"/>
  <c r="S27" i="14"/>
  <c r="S28" i="14"/>
  <c r="S30" i="14"/>
  <c r="S31" i="14"/>
  <c r="S32" i="14"/>
  <c r="S34" i="14"/>
  <c r="S33" i="14"/>
  <c r="S35" i="14"/>
  <c r="S38" i="14"/>
  <c r="S37" i="14"/>
  <c r="S36" i="14"/>
  <c r="S39" i="14"/>
  <c r="S41" i="14"/>
  <c r="S40" i="14"/>
  <c r="S42" i="14"/>
  <c r="S47" i="14"/>
  <c r="S43" i="14"/>
  <c r="S44" i="14"/>
  <c r="S46" i="14"/>
  <c r="S45" i="14"/>
  <c r="S48" i="14"/>
  <c r="S49" i="14"/>
  <c r="S52" i="14"/>
  <c r="S51" i="14"/>
  <c r="S50" i="14"/>
  <c r="S53" i="14"/>
  <c r="S54" i="14"/>
  <c r="S55" i="14"/>
  <c r="S56" i="14"/>
  <c r="S58" i="14"/>
  <c r="S57" i="14"/>
  <c r="S60" i="14"/>
  <c r="S59" i="14"/>
  <c r="S61" i="14"/>
  <c r="S62" i="14"/>
  <c r="S64" i="14"/>
  <c r="S63" i="14"/>
  <c r="S66" i="14"/>
  <c r="S67" i="14"/>
  <c r="S65" i="14"/>
  <c r="S68" i="14"/>
  <c r="S69" i="14"/>
  <c r="S70" i="14"/>
  <c r="S71" i="14"/>
  <c r="S73" i="14"/>
  <c r="S72" i="14"/>
  <c r="S74" i="14"/>
  <c r="S75" i="14"/>
  <c r="S76" i="14"/>
  <c r="S77" i="14"/>
  <c r="S78" i="14"/>
  <c r="S79" i="14"/>
  <c r="S80" i="14"/>
  <c r="S82" i="14"/>
  <c r="S81" i="14"/>
  <c r="S83" i="14"/>
  <c r="S84" i="14"/>
  <c r="S85" i="14"/>
  <c r="S87" i="14"/>
  <c r="S86" i="14"/>
  <c r="S88" i="14"/>
  <c r="S89" i="14"/>
  <c r="S98" i="14"/>
  <c r="S91" i="14"/>
  <c r="S96" i="14"/>
  <c r="D89" i="14"/>
  <c r="G91" i="4"/>
  <c r="C91" i="4"/>
  <c r="D91" i="4"/>
  <c r="E91" i="4"/>
  <c r="F91" i="4"/>
  <c r="V85" i="2" l="1"/>
  <c r="I87" i="2"/>
  <c r="S87" i="2" s="1"/>
  <c r="Z87" i="2" s="1"/>
  <c r="I92" i="4"/>
  <c r="L92" i="4" s="1"/>
  <c r="B93" i="4"/>
  <c r="H93" i="4" s="1"/>
  <c r="K89" i="14"/>
  <c r="M98" i="14"/>
  <c r="F98" i="14"/>
  <c r="F99" i="14"/>
  <c r="M99" i="14"/>
  <c r="N97" i="14"/>
  <c r="G97" i="14"/>
  <c r="O88" i="14"/>
  <c r="H88" i="14"/>
  <c r="K90" i="14"/>
  <c r="C92" i="4"/>
  <c r="D92" i="4"/>
  <c r="E92" i="4"/>
  <c r="F92" i="4"/>
  <c r="G92" i="4"/>
  <c r="V86" i="2" l="1"/>
  <c r="I88" i="2"/>
  <c r="S88" i="2" s="1"/>
  <c r="Z88" i="2" s="1"/>
  <c r="T91" i="14"/>
  <c r="I93" i="4"/>
  <c r="L93" i="4" s="1"/>
  <c r="B94" i="4"/>
  <c r="H94" i="4" s="1"/>
  <c r="D90" i="14"/>
  <c r="T93" i="14"/>
  <c r="T90" i="14"/>
  <c r="T98" i="14"/>
  <c r="T94" i="14"/>
  <c r="T92" i="14"/>
  <c r="T96" i="14"/>
  <c r="T99" i="14"/>
  <c r="T13" i="14"/>
  <c r="T6" i="14"/>
  <c r="T8" i="14"/>
  <c r="T4" i="14"/>
  <c r="T9" i="14"/>
  <c r="T7" i="14"/>
  <c r="T12" i="14"/>
  <c r="T3" i="14"/>
  <c r="T10" i="14"/>
  <c r="T5" i="14"/>
  <c r="T14" i="14"/>
  <c r="T15" i="14"/>
  <c r="T11" i="14"/>
  <c r="T17" i="14"/>
  <c r="T16" i="14"/>
  <c r="T18" i="14"/>
  <c r="T21" i="14"/>
  <c r="T19" i="14"/>
  <c r="T23" i="14"/>
  <c r="T20" i="14"/>
  <c r="T22" i="14"/>
  <c r="T24" i="14"/>
  <c r="T25" i="14"/>
  <c r="T26" i="14"/>
  <c r="T29" i="14"/>
  <c r="T27" i="14"/>
  <c r="T28" i="14"/>
  <c r="T30" i="14"/>
  <c r="T31" i="14"/>
  <c r="T32" i="14"/>
  <c r="T33" i="14"/>
  <c r="T35" i="14"/>
  <c r="T34" i="14"/>
  <c r="T36" i="14"/>
  <c r="T37" i="14"/>
  <c r="T38" i="14"/>
  <c r="T39" i="14"/>
  <c r="T40" i="14"/>
  <c r="T41" i="14"/>
  <c r="T42" i="14"/>
  <c r="T44" i="14"/>
  <c r="T43" i="14"/>
  <c r="T46" i="14"/>
  <c r="T47" i="14"/>
  <c r="T48" i="14"/>
  <c r="T45" i="14"/>
  <c r="T49" i="14"/>
  <c r="T50" i="14"/>
  <c r="T52" i="14"/>
  <c r="T51" i="14"/>
  <c r="T54" i="14"/>
  <c r="T57" i="14"/>
  <c r="T53" i="14"/>
  <c r="T55" i="14"/>
  <c r="T58" i="14"/>
  <c r="T56" i="14"/>
  <c r="T59" i="14"/>
  <c r="T61" i="14"/>
  <c r="T60" i="14"/>
  <c r="T62" i="14"/>
  <c r="T63" i="14"/>
  <c r="T64" i="14"/>
  <c r="T65" i="14"/>
  <c r="T66" i="14"/>
  <c r="T67" i="14"/>
  <c r="T68" i="14"/>
  <c r="T70" i="14"/>
  <c r="T71" i="14"/>
  <c r="T69" i="14"/>
  <c r="T72" i="14"/>
  <c r="T73" i="14"/>
  <c r="T75" i="14"/>
  <c r="T74" i="14"/>
  <c r="T77" i="14"/>
  <c r="T76" i="14"/>
  <c r="T79" i="14"/>
  <c r="T80" i="14"/>
  <c r="T78" i="14"/>
  <c r="T81" i="14"/>
  <c r="T83" i="14"/>
  <c r="T82" i="14"/>
  <c r="T87" i="14"/>
  <c r="T84" i="14"/>
  <c r="T85" i="14"/>
  <c r="T86" i="14"/>
  <c r="T88" i="14"/>
  <c r="T89" i="14"/>
  <c r="T95" i="14"/>
  <c r="T97" i="14"/>
  <c r="G98" i="14"/>
  <c r="N98" i="14"/>
  <c r="O89" i="14"/>
  <c r="H89" i="14"/>
  <c r="K91" i="14"/>
  <c r="E93" i="4"/>
  <c r="F93" i="4"/>
  <c r="G93" i="4"/>
  <c r="C93" i="4"/>
  <c r="D93" i="4"/>
  <c r="V87" i="2" l="1"/>
  <c r="I89" i="2"/>
  <c r="S89" i="2" s="1"/>
  <c r="Z89" i="2" s="1"/>
  <c r="I94" i="4"/>
  <c r="L94" i="4" s="1"/>
  <c r="B95" i="4"/>
  <c r="H95" i="4" s="1"/>
  <c r="D91" i="14"/>
  <c r="U94" i="14"/>
  <c r="N99" i="14"/>
  <c r="G99" i="14"/>
  <c r="U98" i="14"/>
  <c r="U90" i="14"/>
  <c r="U96" i="14"/>
  <c r="O90" i="14"/>
  <c r="H90" i="14"/>
  <c r="D92" i="14"/>
  <c r="C94" i="4"/>
  <c r="D94" i="4"/>
  <c r="E94" i="4"/>
  <c r="F94" i="4"/>
  <c r="G94" i="4"/>
  <c r="V88" i="2" l="1"/>
  <c r="I90" i="2"/>
  <c r="S90" i="2" s="1"/>
  <c r="Z90" i="2" s="1"/>
  <c r="U92" i="14"/>
  <c r="I95" i="4"/>
  <c r="L95" i="4" s="1"/>
  <c r="B96" i="4"/>
  <c r="H96" i="4" s="1"/>
  <c r="K92" i="14"/>
  <c r="U99" i="14"/>
  <c r="U11" i="14"/>
  <c r="U5" i="14"/>
  <c r="U13" i="14"/>
  <c r="U9" i="14"/>
  <c r="U8" i="14"/>
  <c r="U4" i="14"/>
  <c r="U3" i="14"/>
  <c r="U10" i="14"/>
  <c r="U14" i="14"/>
  <c r="U6" i="14"/>
  <c r="U7" i="14"/>
  <c r="U12" i="14"/>
  <c r="U16" i="14"/>
  <c r="U15" i="14"/>
  <c r="U17" i="14"/>
  <c r="U19" i="14"/>
  <c r="U18" i="14"/>
  <c r="U24" i="14"/>
  <c r="U20" i="14"/>
  <c r="U21" i="14"/>
  <c r="U22" i="14"/>
  <c r="U25" i="14"/>
  <c r="U26" i="14"/>
  <c r="U23" i="14"/>
  <c r="U27" i="14"/>
  <c r="U28" i="14"/>
  <c r="U29" i="14"/>
  <c r="U30" i="14"/>
  <c r="U32" i="14"/>
  <c r="U33" i="14"/>
  <c r="U31" i="14"/>
  <c r="U34" i="14"/>
  <c r="U35" i="14"/>
  <c r="U37" i="14"/>
  <c r="U39" i="14"/>
  <c r="U36" i="14"/>
  <c r="U38" i="14"/>
  <c r="U40" i="14"/>
  <c r="U41" i="14"/>
  <c r="U43" i="14"/>
  <c r="U42" i="14"/>
  <c r="U47" i="14"/>
  <c r="U45" i="14"/>
  <c r="U49" i="14"/>
  <c r="U44" i="14"/>
  <c r="U46" i="14"/>
  <c r="U50" i="14"/>
  <c r="U48" i="14"/>
  <c r="U51" i="14"/>
  <c r="U53" i="14"/>
  <c r="U52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3" i="14"/>
  <c r="U97" i="14"/>
  <c r="U95" i="14"/>
  <c r="U91" i="14"/>
  <c r="O91" i="14"/>
  <c r="H91" i="14"/>
  <c r="D93" i="14"/>
  <c r="C95" i="4"/>
  <c r="D95" i="4"/>
  <c r="E95" i="4"/>
  <c r="F95" i="4"/>
  <c r="G95" i="4"/>
  <c r="V90" i="2" l="1"/>
  <c r="I91" i="2"/>
  <c r="S91" i="2" s="1"/>
  <c r="Z91" i="2" s="1"/>
  <c r="V89" i="2"/>
  <c r="I96" i="4"/>
  <c r="L96" i="4" s="1"/>
  <c r="B97" i="4"/>
  <c r="H97" i="4" s="1"/>
  <c r="K93" i="14"/>
  <c r="O92" i="14"/>
  <c r="H92" i="14"/>
  <c r="K94" i="14"/>
  <c r="F96" i="4"/>
  <c r="G96" i="4"/>
  <c r="C96" i="4"/>
  <c r="D96" i="4"/>
  <c r="E96" i="4"/>
  <c r="I92" i="2" l="1"/>
  <c r="S92" i="2" s="1"/>
  <c r="Z92" i="2" s="1"/>
  <c r="V91" i="2"/>
  <c r="D94" i="14"/>
  <c r="I97" i="4"/>
  <c r="L97" i="4" s="1"/>
  <c r="B98" i="4"/>
  <c r="H98" i="4" s="1"/>
  <c r="O93" i="14"/>
  <c r="H93" i="14"/>
  <c r="K95" i="14"/>
  <c r="C97" i="4"/>
  <c r="D97" i="4"/>
  <c r="E97" i="4"/>
  <c r="F97" i="4"/>
  <c r="G97" i="4"/>
  <c r="I93" i="2" l="1"/>
  <c r="S93" i="2" s="1"/>
  <c r="Z93" i="2" s="1"/>
  <c r="V92" i="2"/>
  <c r="I98" i="4"/>
  <c r="L98" i="4" s="1"/>
  <c r="B99" i="4"/>
  <c r="H99" i="4" s="1"/>
  <c r="D95" i="14"/>
  <c r="O94" i="14"/>
  <c r="H94" i="14"/>
  <c r="D96" i="14"/>
  <c r="D98" i="4"/>
  <c r="E98" i="4"/>
  <c r="F98" i="4"/>
  <c r="G98" i="4"/>
  <c r="C98" i="4"/>
  <c r="I94" i="2" l="1"/>
  <c r="S94" i="2" s="1"/>
  <c r="Z94" i="2" s="1"/>
  <c r="V93" i="2"/>
  <c r="I99" i="4"/>
  <c r="L99" i="4" s="1"/>
  <c r="B100" i="4"/>
  <c r="H100" i="4" s="1"/>
  <c r="K96" i="14"/>
  <c r="O95" i="14"/>
  <c r="H95" i="14"/>
  <c r="D97" i="14"/>
  <c r="G99" i="4"/>
  <c r="C99" i="4"/>
  <c r="D99" i="4"/>
  <c r="E99" i="4"/>
  <c r="F99" i="4"/>
  <c r="I95" i="2" l="1"/>
  <c r="S95" i="2" s="1"/>
  <c r="Z95" i="2" s="1"/>
  <c r="V94" i="2"/>
  <c r="I100" i="4"/>
  <c r="L100" i="4" s="1"/>
  <c r="B101" i="4"/>
  <c r="H101" i="4" s="1"/>
  <c r="K97" i="14"/>
  <c r="H96" i="14"/>
  <c r="O96" i="14"/>
  <c r="K98" i="14"/>
  <c r="C100" i="4"/>
  <c r="D100" i="4"/>
  <c r="E100" i="4"/>
  <c r="F100" i="4"/>
  <c r="G100" i="4"/>
  <c r="I96" i="2" l="1"/>
  <c r="S96" i="2" s="1"/>
  <c r="Z96" i="2" s="1"/>
  <c r="I101" i="4"/>
  <c r="L101" i="4" s="1"/>
  <c r="B102" i="4"/>
  <c r="H102" i="4" s="1"/>
  <c r="D98" i="14"/>
  <c r="O97" i="14"/>
  <c r="H97" i="14"/>
  <c r="K99" i="14"/>
  <c r="E101" i="4"/>
  <c r="F101" i="4"/>
  <c r="G101" i="4"/>
  <c r="C101" i="4"/>
  <c r="D101" i="4"/>
  <c r="V95" i="2" l="1"/>
  <c r="I97" i="2"/>
  <c r="S97" i="2" s="1"/>
  <c r="Z97" i="2" s="1"/>
  <c r="V96" i="2"/>
  <c r="I102" i="4"/>
  <c r="B103" i="4"/>
  <c r="H103" i="4" s="1"/>
  <c r="D99" i="14"/>
  <c r="V98" i="14"/>
  <c r="V97" i="14"/>
  <c r="O99" i="14"/>
  <c r="H99" i="14"/>
  <c r="O98" i="14"/>
  <c r="H98" i="14"/>
  <c r="C102" i="4"/>
  <c r="D102" i="4"/>
  <c r="E102" i="4"/>
  <c r="F102" i="4"/>
  <c r="G102" i="4"/>
  <c r="L102" i="4" l="1"/>
  <c r="I98" i="2"/>
  <c r="S98" i="2" s="1"/>
  <c r="Z98" i="2" s="1"/>
  <c r="V97" i="2"/>
  <c r="I103" i="4"/>
  <c r="L103" i="4" s="1"/>
  <c r="B104" i="4"/>
  <c r="H104" i="4" s="1"/>
  <c r="V96" i="14"/>
  <c r="V94" i="14"/>
  <c r="V95" i="14"/>
  <c r="V93" i="14"/>
  <c r="V99" i="14"/>
  <c r="V3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20" i="14"/>
  <c r="V19" i="14"/>
  <c r="V21" i="14"/>
  <c r="V22" i="14"/>
  <c r="V23" i="14"/>
  <c r="V24" i="14"/>
  <c r="V25" i="14"/>
  <c r="V26" i="14"/>
  <c r="V27" i="14"/>
  <c r="V29" i="14"/>
  <c r="V28" i="14"/>
  <c r="V30" i="14"/>
  <c r="V31" i="14"/>
  <c r="V32" i="14"/>
  <c r="V33" i="14"/>
  <c r="V34" i="14"/>
  <c r="V36" i="14"/>
  <c r="V35" i="14"/>
  <c r="V38" i="14"/>
  <c r="V37" i="14"/>
  <c r="V40" i="14"/>
  <c r="V41" i="14"/>
  <c r="V39" i="14"/>
  <c r="V43" i="14"/>
  <c r="V42" i="14"/>
  <c r="V44" i="14"/>
  <c r="V46" i="14"/>
  <c r="V45" i="14"/>
  <c r="V47" i="14"/>
  <c r="V48" i="14"/>
  <c r="V49" i="14"/>
  <c r="V50" i="14"/>
  <c r="V52" i="14"/>
  <c r="V51" i="14"/>
  <c r="V53" i="14"/>
  <c r="V54" i="14"/>
  <c r="V55" i="14"/>
  <c r="V58" i="14"/>
  <c r="V56" i="14"/>
  <c r="V61" i="14"/>
  <c r="V60" i="14"/>
  <c r="V57" i="14"/>
  <c r="V59" i="14"/>
  <c r="V63" i="14"/>
  <c r="V64" i="14"/>
  <c r="V62" i="14"/>
  <c r="V67" i="14"/>
  <c r="V65" i="14"/>
  <c r="V66" i="14"/>
  <c r="V68" i="14"/>
  <c r="V69" i="14"/>
  <c r="V71" i="14"/>
  <c r="V70" i="14"/>
  <c r="V73" i="14"/>
  <c r="V72" i="14"/>
  <c r="V74" i="14"/>
  <c r="V75" i="14"/>
  <c r="V76" i="14"/>
  <c r="V77" i="14"/>
  <c r="V78" i="14"/>
  <c r="V80" i="14"/>
  <c r="V81" i="14"/>
  <c r="V83" i="14"/>
  <c r="V79" i="14"/>
  <c r="V82" i="14"/>
  <c r="V85" i="14"/>
  <c r="V84" i="14"/>
  <c r="V86" i="14"/>
  <c r="V88" i="14"/>
  <c r="V90" i="14"/>
  <c r="V89" i="14"/>
  <c r="V87" i="14"/>
  <c r="V91" i="14"/>
  <c r="V92" i="14"/>
  <c r="R99" i="14"/>
  <c r="C103" i="4"/>
  <c r="D103" i="4"/>
  <c r="E103" i="4"/>
  <c r="F103" i="4"/>
  <c r="G103" i="4"/>
  <c r="I99" i="2" l="1"/>
  <c r="S99" i="2" s="1"/>
  <c r="Z99" i="2" s="1"/>
  <c r="V98" i="2"/>
  <c r="I104" i="4"/>
  <c r="L104" i="4" s="1"/>
  <c r="B105" i="4"/>
  <c r="H105" i="4" s="1"/>
  <c r="R96" i="14"/>
  <c r="R4" i="14"/>
  <c r="R3" i="14"/>
  <c r="R6" i="14"/>
  <c r="R5" i="14"/>
  <c r="R8" i="14"/>
  <c r="R7" i="14"/>
  <c r="R9" i="14"/>
  <c r="R10" i="14"/>
  <c r="R11" i="14"/>
  <c r="R12" i="14"/>
  <c r="R15" i="14"/>
  <c r="R13" i="14"/>
  <c r="R14" i="14"/>
  <c r="R16" i="14"/>
  <c r="R19" i="14"/>
  <c r="R18" i="14"/>
  <c r="R17" i="14"/>
  <c r="R23" i="14"/>
  <c r="R20" i="14"/>
  <c r="R21" i="14"/>
  <c r="R22" i="14"/>
  <c r="R24" i="14"/>
  <c r="R25" i="14"/>
  <c r="R28" i="14"/>
  <c r="R26" i="14"/>
  <c r="R27" i="14"/>
  <c r="R29" i="14"/>
  <c r="R30" i="14"/>
  <c r="R31" i="14"/>
  <c r="R32" i="14"/>
  <c r="R33" i="14"/>
  <c r="R37" i="14"/>
  <c r="R34" i="14"/>
  <c r="R36" i="14"/>
  <c r="R35" i="14"/>
  <c r="R38" i="14"/>
  <c r="R39" i="14"/>
  <c r="R41" i="14"/>
  <c r="R40" i="14"/>
  <c r="R43" i="14"/>
  <c r="R44" i="14"/>
  <c r="R42" i="14"/>
  <c r="R45" i="14"/>
  <c r="R47" i="14"/>
  <c r="R46" i="14"/>
  <c r="R48" i="14"/>
  <c r="R49" i="14"/>
  <c r="R50" i="14"/>
  <c r="R53" i="14"/>
  <c r="R51" i="14"/>
  <c r="R52" i="14"/>
  <c r="R54" i="14"/>
  <c r="R58" i="14"/>
  <c r="R55" i="14"/>
  <c r="R57" i="14"/>
  <c r="R56" i="14"/>
  <c r="R59" i="14"/>
  <c r="R60" i="14"/>
  <c r="R63" i="14"/>
  <c r="R61" i="14"/>
  <c r="R62" i="14"/>
  <c r="R67" i="14"/>
  <c r="R64" i="14"/>
  <c r="R66" i="14"/>
  <c r="R65" i="14"/>
  <c r="R68" i="14"/>
  <c r="R69" i="14"/>
  <c r="R70" i="14"/>
  <c r="R71" i="14"/>
  <c r="R72" i="14"/>
  <c r="R73" i="14"/>
  <c r="R75" i="14"/>
  <c r="R74" i="14"/>
  <c r="R76" i="14"/>
  <c r="R77" i="14"/>
  <c r="R78" i="14"/>
  <c r="R79" i="14"/>
  <c r="R81" i="14"/>
  <c r="R80" i="14"/>
  <c r="R82" i="14"/>
  <c r="R83" i="14"/>
  <c r="R85" i="14"/>
  <c r="R84" i="14"/>
  <c r="R86" i="14"/>
  <c r="R87" i="14"/>
  <c r="R88" i="14"/>
  <c r="R89" i="14"/>
  <c r="R90" i="14"/>
  <c r="R91" i="14"/>
  <c r="R92" i="14"/>
  <c r="R93" i="14"/>
  <c r="R95" i="14"/>
  <c r="R94" i="14"/>
  <c r="R97" i="14"/>
  <c r="R98" i="14"/>
  <c r="F104" i="4"/>
  <c r="G104" i="4"/>
  <c r="C104" i="4"/>
  <c r="D104" i="4"/>
  <c r="E104" i="4"/>
  <c r="I100" i="2" l="1"/>
  <c r="S100" i="2" s="1"/>
  <c r="Z100" i="2" s="1"/>
  <c r="V99" i="2"/>
  <c r="I105" i="4"/>
  <c r="L105" i="4" s="1"/>
  <c r="B106" i="4"/>
  <c r="H106" i="4" s="1"/>
  <c r="C105" i="4"/>
  <c r="D105" i="4"/>
  <c r="E105" i="4"/>
  <c r="F105" i="4"/>
  <c r="G105" i="4"/>
  <c r="I101" i="2" l="1"/>
  <c r="S101" i="2" s="1"/>
  <c r="Z101" i="2" s="1"/>
  <c r="V100" i="2"/>
  <c r="I106" i="4"/>
  <c r="L106" i="4" s="1"/>
  <c r="B107" i="4"/>
  <c r="H107" i="4" s="1"/>
  <c r="D106" i="4"/>
  <c r="E106" i="4"/>
  <c r="F106" i="4"/>
  <c r="G106" i="4"/>
  <c r="C106" i="4"/>
  <c r="I102" i="2" l="1"/>
  <c r="S102" i="2" s="1"/>
  <c r="Z102" i="2" s="1"/>
  <c r="V101" i="2"/>
  <c r="I107" i="4"/>
  <c r="L107" i="4" s="1"/>
  <c r="B108" i="4"/>
  <c r="H108" i="4" s="1"/>
  <c r="G107" i="4"/>
  <c r="C107" i="4"/>
  <c r="D107" i="4"/>
  <c r="E107" i="4"/>
  <c r="F107" i="4"/>
  <c r="I103" i="2" l="1"/>
  <c r="S103" i="2" s="1"/>
  <c r="Z103" i="2" s="1"/>
  <c r="V102" i="2"/>
  <c r="I108" i="4"/>
  <c r="L108" i="4" s="1"/>
  <c r="B109" i="4"/>
  <c r="H109" i="4" s="1"/>
  <c r="C108" i="4"/>
  <c r="D108" i="4"/>
  <c r="E108" i="4"/>
  <c r="F108" i="4"/>
  <c r="G108" i="4"/>
  <c r="I104" i="2" l="1"/>
  <c r="S104" i="2" s="1"/>
  <c r="Z104" i="2" s="1"/>
  <c r="V103" i="2"/>
  <c r="I109" i="4"/>
  <c r="L109" i="4" s="1"/>
  <c r="B110" i="4"/>
  <c r="H110" i="4" s="1"/>
  <c r="E109" i="4"/>
  <c r="F109" i="4"/>
  <c r="G109" i="4"/>
  <c r="C109" i="4"/>
  <c r="D109" i="4"/>
  <c r="I105" i="2" l="1"/>
  <c r="S105" i="2" s="1"/>
  <c r="Z105" i="2" s="1"/>
  <c r="V104" i="2"/>
  <c r="I110" i="4"/>
  <c r="L110" i="4" s="1"/>
  <c r="B111" i="4"/>
  <c r="H111" i="4" s="1"/>
  <c r="C110" i="4"/>
  <c r="D110" i="4"/>
  <c r="E110" i="4"/>
  <c r="F110" i="4"/>
  <c r="G110" i="4"/>
  <c r="I106" i="2" l="1"/>
  <c r="S106" i="2" s="1"/>
  <c r="Z106" i="2" s="1"/>
  <c r="V105" i="2"/>
  <c r="I111" i="4"/>
  <c r="L111" i="4" s="1"/>
  <c r="B112" i="4"/>
  <c r="H112" i="4" s="1"/>
  <c r="C111" i="4"/>
  <c r="D111" i="4"/>
  <c r="E111" i="4"/>
  <c r="F111" i="4"/>
  <c r="G111" i="4"/>
  <c r="I107" i="2" l="1"/>
  <c r="S107" i="2" s="1"/>
  <c r="Z107" i="2" s="1"/>
  <c r="V106" i="2"/>
  <c r="I112" i="4"/>
  <c r="L112" i="4" s="1"/>
  <c r="B113" i="4"/>
  <c r="H113" i="4" s="1"/>
  <c r="F112" i="4"/>
  <c r="G112" i="4"/>
  <c r="C112" i="4"/>
  <c r="D112" i="4"/>
  <c r="E112" i="4"/>
  <c r="I108" i="2" l="1"/>
  <c r="S108" i="2" s="1"/>
  <c r="Z108" i="2" s="1"/>
  <c r="V107" i="2"/>
  <c r="I113" i="4"/>
  <c r="L113" i="4" s="1"/>
  <c r="B114" i="4"/>
  <c r="H114" i="4" s="1"/>
  <c r="C113" i="4"/>
  <c r="D113" i="4"/>
  <c r="F113" i="4"/>
  <c r="E113" i="4"/>
  <c r="G113" i="4"/>
  <c r="I109" i="2" l="1"/>
  <c r="S109" i="2" s="1"/>
  <c r="Z109" i="2" s="1"/>
  <c r="V108" i="2"/>
  <c r="I114" i="4"/>
  <c r="L114" i="4" s="1"/>
  <c r="B115" i="4"/>
  <c r="H115" i="4" s="1"/>
  <c r="D114" i="4"/>
  <c r="E114" i="4"/>
  <c r="F114" i="4"/>
  <c r="G114" i="4"/>
  <c r="C114" i="4"/>
  <c r="I110" i="2" l="1"/>
  <c r="S110" i="2" s="1"/>
  <c r="Z110" i="2" s="1"/>
  <c r="V109" i="2"/>
  <c r="I115" i="4"/>
  <c r="L115" i="4" s="1"/>
  <c r="B116" i="4"/>
  <c r="H116" i="4" s="1"/>
  <c r="G115" i="4"/>
  <c r="D115" i="4"/>
  <c r="C115" i="4"/>
  <c r="E115" i="4"/>
  <c r="F115" i="4"/>
  <c r="I111" i="2" l="1"/>
  <c r="S111" i="2" s="1"/>
  <c r="Z111" i="2" s="1"/>
  <c r="V110" i="2"/>
  <c r="I116" i="4"/>
  <c r="L116" i="4" s="1"/>
  <c r="B117" i="4"/>
  <c r="H117" i="4" s="1"/>
  <c r="C116" i="4"/>
  <c r="D116" i="4"/>
  <c r="E116" i="4"/>
  <c r="F116" i="4"/>
  <c r="G116" i="4"/>
  <c r="I112" i="2" l="1"/>
  <c r="S112" i="2" s="1"/>
  <c r="Z112" i="2" s="1"/>
  <c r="V111" i="2"/>
  <c r="I117" i="4"/>
  <c r="L117" i="4" s="1"/>
  <c r="B118" i="4"/>
  <c r="H118" i="4" s="1"/>
  <c r="E117" i="4"/>
  <c r="F117" i="4"/>
  <c r="G117" i="4"/>
  <c r="C117" i="4"/>
  <c r="D117" i="4"/>
  <c r="I113" i="2" l="1"/>
  <c r="S113" i="2" s="1"/>
  <c r="Z113" i="2" s="1"/>
  <c r="V112" i="2"/>
  <c r="I118" i="4"/>
  <c r="L118" i="4" s="1"/>
  <c r="B119" i="4"/>
  <c r="H119" i="4" s="1"/>
  <c r="C118" i="4"/>
  <c r="E118" i="4"/>
  <c r="D118" i="4"/>
  <c r="F118" i="4"/>
  <c r="G118" i="4"/>
  <c r="I114" i="2" l="1"/>
  <c r="S114" i="2" s="1"/>
  <c r="Z114" i="2" s="1"/>
  <c r="V113" i="2"/>
  <c r="I119" i="4"/>
  <c r="L119" i="4" s="1"/>
  <c r="B120" i="4"/>
  <c r="H120" i="4" s="1"/>
  <c r="C119" i="4"/>
  <c r="D119" i="4"/>
  <c r="E119" i="4"/>
  <c r="F119" i="4"/>
  <c r="G119" i="4"/>
  <c r="I115" i="2" l="1"/>
  <c r="S115" i="2" s="1"/>
  <c r="Z115" i="2" s="1"/>
  <c r="V114" i="2"/>
  <c r="I120" i="4"/>
  <c r="L120" i="4" s="1"/>
  <c r="B121" i="4"/>
  <c r="H121" i="4" s="1"/>
  <c r="F120" i="4"/>
  <c r="G120" i="4"/>
  <c r="C120" i="4"/>
  <c r="D120" i="4"/>
  <c r="E120" i="4"/>
  <c r="I116" i="2" l="1"/>
  <c r="S116" i="2" s="1"/>
  <c r="Z116" i="2" s="1"/>
  <c r="V115" i="2"/>
  <c r="I121" i="4"/>
  <c r="L121" i="4" s="1"/>
  <c r="B122" i="4"/>
  <c r="H122" i="4" s="1"/>
  <c r="C121" i="4"/>
  <c r="D121" i="4"/>
  <c r="F121" i="4"/>
  <c r="E121" i="4"/>
  <c r="G121" i="4"/>
  <c r="I117" i="2" l="1"/>
  <c r="S117" i="2" s="1"/>
  <c r="Z117" i="2" s="1"/>
  <c r="V116" i="2"/>
  <c r="I122" i="4"/>
  <c r="L122" i="4" s="1"/>
  <c r="B123" i="4"/>
  <c r="H123" i="4" s="1"/>
  <c r="D122" i="4"/>
  <c r="E122" i="4"/>
  <c r="F122" i="4"/>
  <c r="G122" i="4"/>
  <c r="C122" i="4"/>
  <c r="I118" i="2" l="1"/>
  <c r="S118" i="2" s="1"/>
  <c r="Z118" i="2" s="1"/>
  <c r="V117" i="2"/>
  <c r="I123" i="4"/>
  <c r="L123" i="4" s="1"/>
  <c r="B124" i="4"/>
  <c r="G123" i="4"/>
  <c r="C123" i="4"/>
  <c r="D123" i="4"/>
  <c r="E123" i="4"/>
  <c r="F123" i="4"/>
  <c r="H124" i="4" l="1"/>
  <c r="I124" i="4" s="1"/>
  <c r="L124" i="4" s="1"/>
  <c r="B125" i="4"/>
  <c r="I119" i="2"/>
  <c r="S119" i="2" s="1"/>
  <c r="Z119" i="2" s="1"/>
  <c r="V118" i="2"/>
  <c r="C124" i="4"/>
  <c r="D124" i="4"/>
  <c r="E124" i="4"/>
  <c r="F124" i="4"/>
  <c r="G124" i="4"/>
  <c r="G125" i="4" l="1"/>
  <c r="H125" i="4"/>
  <c r="I125" i="4" s="1"/>
  <c r="L125" i="4" s="1"/>
  <c r="B126" i="4"/>
  <c r="C125" i="4"/>
  <c r="D125" i="4"/>
  <c r="E125" i="4"/>
  <c r="F125" i="4"/>
  <c r="I120" i="2"/>
  <c r="S120" i="2" s="1"/>
  <c r="Z120" i="2" s="1"/>
  <c r="V119" i="2"/>
  <c r="B127" i="4" l="1"/>
  <c r="G126" i="4"/>
  <c r="C126" i="4"/>
  <c r="F126" i="4"/>
  <c r="H126" i="4"/>
  <c r="I126" i="4" s="1"/>
  <c r="L126" i="4" s="1"/>
  <c r="D126" i="4"/>
  <c r="E126" i="4"/>
  <c r="I121" i="2"/>
  <c r="S121" i="2" s="1"/>
  <c r="Z121" i="2" s="1"/>
  <c r="V120" i="2"/>
  <c r="F127" i="4" l="1"/>
  <c r="B128" i="4"/>
  <c r="H127" i="4"/>
  <c r="I127" i="4" s="1"/>
  <c r="L127" i="4" s="1"/>
  <c r="C127" i="4"/>
  <c r="G127" i="4"/>
  <c r="D127" i="4"/>
  <c r="E127" i="4"/>
  <c r="I122" i="2"/>
  <c r="S122" i="2" s="1"/>
  <c r="Z122" i="2" s="1"/>
  <c r="V121" i="2"/>
  <c r="G128" i="4" l="1"/>
  <c r="B129" i="4"/>
  <c r="F128" i="4"/>
  <c r="C128" i="4"/>
  <c r="D128" i="4"/>
  <c r="E128" i="4"/>
  <c r="H128" i="4"/>
  <c r="I128" i="4" s="1"/>
  <c r="L128" i="4" s="1"/>
  <c r="I123" i="2"/>
  <c r="S123" i="2" s="1"/>
  <c r="Z123" i="2" s="1"/>
  <c r="V122" i="2"/>
  <c r="B130" i="4" l="1"/>
  <c r="C129" i="4"/>
  <c r="G129" i="4"/>
  <c r="D129" i="4"/>
  <c r="F129" i="4"/>
  <c r="H129" i="4"/>
  <c r="I129" i="4" s="1"/>
  <c r="L129" i="4" s="1"/>
  <c r="E129" i="4"/>
  <c r="I124" i="2"/>
  <c r="S124" i="2" s="1"/>
  <c r="Z124" i="2" s="1"/>
  <c r="V123" i="2"/>
  <c r="F130" i="4" l="1"/>
  <c r="B131" i="4"/>
  <c r="C130" i="4"/>
  <c r="H130" i="4"/>
  <c r="I130" i="4" s="1"/>
  <c r="L130" i="4" s="1"/>
  <c r="D130" i="4"/>
  <c r="E130" i="4"/>
  <c r="G130" i="4"/>
  <c r="I125" i="2"/>
  <c r="S125" i="2" s="1"/>
  <c r="Z125" i="2" s="1"/>
  <c r="V124" i="2"/>
  <c r="B132" i="4" l="1"/>
  <c r="F131" i="4"/>
  <c r="C131" i="4"/>
  <c r="G131" i="4"/>
  <c r="D131" i="4"/>
  <c r="E131" i="4"/>
  <c r="H131" i="4"/>
  <c r="I131" i="4" s="1"/>
  <c r="L131" i="4" s="1"/>
  <c r="I126" i="2"/>
  <c r="S126" i="2" s="1"/>
  <c r="Z126" i="2" s="1"/>
  <c r="V125" i="2"/>
  <c r="G132" i="4" l="1"/>
  <c r="B133" i="4"/>
  <c r="H132" i="4"/>
  <c r="I132" i="4" s="1"/>
  <c r="L132" i="4" s="1"/>
  <c r="C132" i="4"/>
  <c r="F132" i="4"/>
  <c r="D132" i="4"/>
  <c r="E132" i="4"/>
  <c r="I127" i="2"/>
  <c r="S127" i="2" s="1"/>
  <c r="Z127" i="2" s="1"/>
  <c r="V126" i="2"/>
  <c r="H133" i="4" l="1"/>
  <c r="I133" i="4" s="1"/>
  <c r="L133" i="4" s="1"/>
  <c r="B134" i="4"/>
  <c r="C133" i="4"/>
  <c r="G133" i="4"/>
  <c r="D133" i="4"/>
  <c r="F133" i="4"/>
  <c r="E133" i="4"/>
  <c r="I128" i="2"/>
  <c r="S128" i="2" s="1"/>
  <c r="Z128" i="2" s="1"/>
  <c r="V127" i="2"/>
  <c r="F134" i="4" l="1"/>
  <c r="G134" i="4"/>
  <c r="B135" i="4"/>
  <c r="C134" i="4"/>
  <c r="H134" i="4"/>
  <c r="I134" i="4" s="1"/>
  <c r="L134" i="4" s="1"/>
  <c r="D134" i="4"/>
  <c r="E134" i="4"/>
  <c r="I129" i="2"/>
  <c r="S129" i="2" s="1"/>
  <c r="Z129" i="2" s="1"/>
  <c r="V128" i="2"/>
  <c r="B136" i="4" l="1"/>
  <c r="F135" i="4"/>
  <c r="G135" i="4"/>
  <c r="C135" i="4"/>
  <c r="D135" i="4"/>
  <c r="H135" i="4"/>
  <c r="I135" i="4" s="1"/>
  <c r="L135" i="4" s="1"/>
  <c r="E135" i="4"/>
  <c r="I130" i="2"/>
  <c r="S130" i="2" s="1"/>
  <c r="Z130" i="2" s="1"/>
  <c r="V129" i="2"/>
  <c r="B137" i="4" l="1"/>
  <c r="H136" i="4"/>
  <c r="I136" i="4" s="1"/>
  <c r="L136" i="4" s="1"/>
  <c r="C136" i="4"/>
  <c r="F136" i="4"/>
  <c r="D136" i="4"/>
  <c r="E136" i="4"/>
  <c r="G136" i="4"/>
  <c r="I131" i="2"/>
  <c r="S131" i="2" s="1"/>
  <c r="Z131" i="2" s="1"/>
  <c r="V130" i="2"/>
  <c r="H137" i="4" l="1"/>
  <c r="I137" i="4" s="1"/>
  <c r="L137" i="4" s="1"/>
  <c r="B138" i="4"/>
  <c r="E137" i="4"/>
  <c r="C137" i="4"/>
  <c r="D137" i="4"/>
  <c r="F137" i="4"/>
  <c r="G137" i="4"/>
  <c r="I132" i="2"/>
  <c r="S132" i="2" s="1"/>
  <c r="Z132" i="2" s="1"/>
  <c r="V131" i="2"/>
  <c r="F138" i="4" l="1"/>
  <c r="B139" i="4"/>
  <c r="C138" i="4"/>
  <c r="G138" i="4"/>
  <c r="D138" i="4"/>
  <c r="E138" i="4"/>
  <c r="H138" i="4"/>
  <c r="I138" i="4" s="1"/>
  <c r="L138" i="4" s="1"/>
  <c r="I133" i="2"/>
  <c r="S133" i="2" s="1"/>
  <c r="Z133" i="2" s="1"/>
  <c r="V132" i="2"/>
  <c r="G139" i="4" l="1"/>
  <c r="B140" i="4"/>
  <c r="F139" i="4"/>
  <c r="C139" i="4"/>
  <c r="E139" i="4"/>
  <c r="H139" i="4"/>
  <c r="I139" i="4" s="1"/>
  <c r="L139" i="4" s="1"/>
  <c r="D139" i="4"/>
  <c r="I134" i="2"/>
  <c r="S134" i="2" s="1"/>
  <c r="Z134" i="2" s="1"/>
  <c r="V133" i="2"/>
  <c r="E140" i="4" l="1"/>
  <c r="B141" i="4"/>
  <c r="C140" i="4"/>
  <c r="F140" i="4"/>
  <c r="G140" i="4"/>
  <c r="D140" i="4"/>
  <c r="H140" i="4"/>
  <c r="I140" i="4" s="1"/>
  <c r="L140" i="4" s="1"/>
  <c r="I135" i="2"/>
  <c r="S135" i="2" s="1"/>
  <c r="Z135" i="2" s="1"/>
  <c r="V134" i="2"/>
  <c r="B142" i="4" l="1"/>
  <c r="H141" i="4"/>
  <c r="I141" i="4" s="1"/>
  <c r="L141" i="4" s="1"/>
  <c r="M4" i="4" s="1"/>
  <c r="C141" i="4"/>
  <c r="D141" i="4"/>
  <c r="F141" i="4"/>
  <c r="E141" i="4"/>
  <c r="G141" i="4"/>
  <c r="I136" i="2"/>
  <c r="S136" i="2" s="1"/>
  <c r="Z136" i="2" s="1"/>
  <c r="V135" i="2"/>
  <c r="F142" i="4" l="1"/>
  <c r="G142" i="4"/>
  <c r="H142" i="4"/>
  <c r="I142" i="4" s="1"/>
  <c r="B143" i="4"/>
  <c r="C142" i="4"/>
  <c r="E142" i="4"/>
  <c r="D142" i="4"/>
  <c r="I137" i="2"/>
  <c r="S137" i="2" s="1"/>
  <c r="Z137" i="2" s="1"/>
  <c r="V136" i="2"/>
  <c r="E143" i="4" l="1"/>
  <c r="G143" i="4"/>
  <c r="C143" i="4"/>
  <c r="H143" i="4"/>
  <c r="I143" i="4" s="1"/>
  <c r="D143" i="4"/>
  <c r="F143" i="4"/>
  <c r="I138" i="2"/>
  <c r="S138" i="2" s="1"/>
  <c r="Z138" i="2" s="1"/>
  <c r="V137" i="2"/>
  <c r="I139" i="2" l="1"/>
  <c r="S139" i="2" s="1"/>
  <c r="Z139" i="2" s="1"/>
  <c r="V138" i="2"/>
  <c r="I140" i="2" l="1"/>
  <c r="S140" i="2" s="1"/>
  <c r="Z140" i="2" s="1"/>
  <c r="V139" i="2"/>
  <c r="I141" i="2" l="1"/>
  <c r="S141" i="2" s="1"/>
  <c r="Z141" i="2" s="1"/>
  <c r="V140" i="2"/>
  <c r="I142" i="2" l="1"/>
  <c r="S142" i="2" s="1"/>
  <c r="Z142" i="2" s="1"/>
  <c r="V141" i="2"/>
  <c r="I143" i="2" l="1"/>
  <c r="S143" i="2" s="1"/>
  <c r="Z143" i="2" s="1"/>
  <c r="V142" i="2"/>
  <c r="I144" i="2" l="1"/>
  <c r="S144" i="2" s="1"/>
  <c r="Z144" i="2" s="1"/>
  <c r="V143" i="2"/>
  <c r="I145" i="2" l="1"/>
  <c r="S145" i="2" s="1"/>
  <c r="Z145" i="2" s="1"/>
  <c r="V144" i="2"/>
  <c r="I146" i="2" l="1"/>
  <c r="S146" i="2" s="1"/>
  <c r="Z146" i="2" s="1"/>
  <c r="V145" i="2"/>
  <c r="I147" i="2" l="1"/>
  <c r="S147" i="2" s="1"/>
  <c r="Z147" i="2" s="1"/>
  <c r="V146" i="2"/>
  <c r="I148" i="2" l="1"/>
  <c r="S148" i="2" s="1"/>
  <c r="Z148" i="2" s="1"/>
  <c r="V147" i="2"/>
  <c r="I149" i="2" l="1"/>
  <c r="S149" i="2" s="1"/>
  <c r="Z149" i="2" s="1"/>
  <c r="V148" i="2"/>
  <c r="I150" i="2" l="1"/>
  <c r="S150" i="2" s="1"/>
  <c r="Z150" i="2" s="1"/>
  <c r="V149" i="2"/>
  <c r="I151" i="2" l="1"/>
  <c r="S151" i="2" s="1"/>
  <c r="Z151" i="2" s="1"/>
  <c r="V150" i="2"/>
  <c r="I152" i="2" l="1"/>
  <c r="S152" i="2" s="1"/>
  <c r="Z152" i="2" s="1"/>
  <c r="AA2" i="2" s="1"/>
  <c r="V151" i="2"/>
  <c r="I153" i="2" l="1"/>
  <c r="S153" i="2" s="1"/>
  <c r="V152" i="2"/>
  <c r="I154" i="2" l="1"/>
  <c r="S154" i="2" s="1"/>
  <c r="V153" i="2"/>
  <c r="I155" i="2" l="1"/>
  <c r="S155" i="2" s="1"/>
  <c r="V154" i="2"/>
  <c r="I156" i="2" l="1"/>
  <c r="S156" i="2" s="1"/>
  <c r="V155" i="2"/>
  <c r="I157" i="2" l="1"/>
  <c r="S157" i="2" s="1"/>
  <c r="V156" i="2"/>
  <c r="I158" i="2" l="1"/>
  <c r="S158" i="2" s="1"/>
  <c r="V157" i="2"/>
  <c r="I159" i="2" l="1"/>
  <c r="S159" i="2" s="1"/>
  <c r="V158" i="2"/>
  <c r="I160" i="2" l="1"/>
  <c r="S160" i="2" s="1"/>
  <c r="V159" i="2"/>
  <c r="I161" i="2" l="1"/>
  <c r="S161" i="2" s="1"/>
  <c r="V160" i="2"/>
  <c r="I162" i="2" l="1"/>
  <c r="S162" i="2" s="1"/>
  <c r="V161" i="2"/>
  <c r="I163" i="2" l="1"/>
  <c r="S163" i="2" s="1"/>
  <c r="V162" i="2"/>
  <c r="I164" i="2" l="1"/>
  <c r="S164" i="2" s="1"/>
  <c r="V163" i="2"/>
  <c r="I165" i="2" l="1"/>
  <c r="S165" i="2" s="1"/>
  <c r="V164" i="2"/>
  <c r="I166" i="2" l="1"/>
  <c r="S166" i="2" s="1"/>
  <c r="V165" i="2"/>
  <c r="I167" i="2" l="1"/>
  <c r="S167" i="2" s="1"/>
  <c r="V166" i="2"/>
  <c r="I168" i="2" l="1"/>
  <c r="S168" i="2" s="1"/>
  <c r="V167" i="2"/>
  <c r="I169" i="2" l="1"/>
  <c r="S169" i="2" s="1"/>
  <c r="V168" i="2"/>
  <c r="I170" i="2" l="1"/>
  <c r="S170" i="2" s="1"/>
  <c r="V169" i="2"/>
  <c r="I171" i="2" l="1"/>
  <c r="S171" i="2" s="1"/>
  <c r="V170" i="2"/>
  <c r="I172" i="2" l="1"/>
  <c r="S172" i="2" s="1"/>
  <c r="V171" i="2"/>
  <c r="I173" i="2" l="1"/>
  <c r="S173" i="2" s="1"/>
  <c r="V172" i="2"/>
  <c r="I174" i="2" l="1"/>
  <c r="S174" i="2" s="1"/>
  <c r="V173" i="2"/>
  <c r="I175" i="2" l="1"/>
  <c r="S175" i="2" s="1"/>
  <c r="V174" i="2"/>
  <c r="I176" i="2" l="1"/>
  <c r="S176" i="2" s="1"/>
  <c r="V175" i="2"/>
  <c r="I177" i="2" l="1"/>
  <c r="S177" i="2" s="1"/>
  <c r="V176" i="2"/>
  <c r="I178" i="2" l="1"/>
  <c r="S178" i="2" s="1"/>
  <c r="V177" i="2"/>
  <c r="I179" i="2" l="1"/>
  <c r="S179" i="2" s="1"/>
  <c r="V178" i="2"/>
  <c r="I180" i="2" l="1"/>
  <c r="S180" i="2" s="1"/>
  <c r="V179" i="2"/>
  <c r="I181" i="2" l="1"/>
  <c r="S181" i="2" s="1"/>
  <c r="V180" i="2"/>
  <c r="I182" i="2" l="1"/>
  <c r="S182" i="2" s="1"/>
  <c r="V181" i="2"/>
  <c r="I183" i="2" l="1"/>
  <c r="S183" i="2" s="1"/>
  <c r="V182" i="2"/>
  <c r="I184" i="2" l="1"/>
  <c r="S184" i="2" s="1"/>
  <c r="V183" i="2"/>
  <c r="I185" i="2" l="1"/>
  <c r="S185" i="2" s="1"/>
  <c r="V184" i="2"/>
  <c r="I186" i="2" l="1"/>
  <c r="S186" i="2" s="1"/>
  <c r="V185" i="2"/>
  <c r="I187" i="2" l="1"/>
  <c r="S187" i="2" s="1"/>
  <c r="V186" i="2"/>
  <c r="I188" i="2" l="1"/>
  <c r="S188" i="2" s="1"/>
  <c r="V187" i="2"/>
  <c r="I189" i="2" l="1"/>
  <c r="S189" i="2" s="1"/>
  <c r="V188" i="2"/>
  <c r="I190" i="2" l="1"/>
  <c r="S190" i="2" s="1"/>
  <c r="V189" i="2"/>
  <c r="I191" i="2" l="1"/>
  <c r="S191" i="2" s="1"/>
  <c r="V190" i="2"/>
  <c r="I192" i="2" l="1"/>
  <c r="S192" i="2" s="1"/>
  <c r="V191" i="2"/>
  <c r="I193" i="2" l="1"/>
  <c r="S193" i="2" s="1"/>
  <c r="V192" i="2"/>
  <c r="I194" i="2" l="1"/>
  <c r="S194" i="2" s="1"/>
  <c r="V193" i="2"/>
  <c r="I195" i="2" l="1"/>
  <c r="S195" i="2" s="1"/>
  <c r="V194" i="2"/>
  <c r="I196" i="2" l="1"/>
  <c r="S196" i="2" s="1"/>
  <c r="V195" i="2"/>
  <c r="I197" i="2" l="1"/>
  <c r="S197" i="2" s="1"/>
  <c r="V196" i="2"/>
  <c r="I198" i="2" l="1"/>
  <c r="S198" i="2" s="1"/>
  <c r="V197" i="2"/>
  <c r="I199" i="2" l="1"/>
  <c r="S199" i="2" s="1"/>
  <c r="V198" i="2"/>
  <c r="I200" i="2" l="1"/>
  <c r="S200" i="2" s="1"/>
  <c r="V199" i="2"/>
  <c r="I201" i="2" l="1"/>
  <c r="S201" i="2" s="1"/>
  <c r="V200" i="2"/>
  <c r="I202" i="2" l="1"/>
  <c r="S202" i="2" s="1"/>
  <c r="V201" i="2"/>
  <c r="I203" i="2" l="1"/>
  <c r="S203" i="2" s="1"/>
  <c r="V202" i="2"/>
  <c r="I204" i="2" l="1"/>
  <c r="S204" i="2" s="1"/>
  <c r="V203" i="2"/>
  <c r="I205" i="2" l="1"/>
  <c r="S205" i="2" s="1"/>
  <c r="V204" i="2"/>
  <c r="I206" i="2" l="1"/>
  <c r="S206" i="2" s="1"/>
  <c r="V205" i="2"/>
  <c r="I207" i="2" l="1"/>
  <c r="S207" i="2" s="1"/>
  <c r="V206" i="2"/>
  <c r="I208" i="2" l="1"/>
  <c r="S208" i="2" s="1"/>
  <c r="V207" i="2"/>
  <c r="I209" i="2" l="1"/>
  <c r="S209" i="2" s="1"/>
  <c r="V208" i="2"/>
  <c r="I210" i="2" l="1"/>
  <c r="S210" i="2" s="1"/>
  <c r="V209" i="2"/>
  <c r="I211" i="2" l="1"/>
  <c r="S211" i="2" s="1"/>
  <c r="V210" i="2"/>
  <c r="I212" i="2" l="1"/>
  <c r="S212" i="2" s="1"/>
  <c r="V211" i="2"/>
  <c r="I213" i="2" l="1"/>
  <c r="S213" i="2" s="1"/>
  <c r="V212" i="2"/>
  <c r="I214" i="2" l="1"/>
  <c r="S214" i="2" s="1"/>
  <c r="V213" i="2"/>
  <c r="I215" i="2" l="1"/>
  <c r="S215" i="2" s="1"/>
  <c r="V214" i="2"/>
  <c r="I216" i="2" l="1"/>
  <c r="S216" i="2" s="1"/>
  <c r="V215" i="2"/>
  <c r="I217" i="2" l="1"/>
  <c r="S217" i="2" s="1"/>
  <c r="V216" i="2"/>
  <c r="I218" i="2" l="1"/>
  <c r="S218" i="2" s="1"/>
  <c r="V217" i="2"/>
  <c r="I219" i="2" l="1"/>
  <c r="S219" i="2" s="1"/>
  <c r="V218" i="2"/>
  <c r="I220" i="2" l="1"/>
  <c r="S220" i="2" s="1"/>
  <c r="V219" i="2"/>
  <c r="I221" i="2" l="1"/>
  <c r="S221" i="2" s="1"/>
  <c r="V220" i="2"/>
  <c r="I222" i="2" l="1"/>
  <c r="S222" i="2" s="1"/>
  <c r="V221" i="2"/>
  <c r="I223" i="2" l="1"/>
  <c r="S223" i="2" s="1"/>
  <c r="V222" i="2"/>
  <c r="I224" i="2" l="1"/>
  <c r="S224" i="2" s="1"/>
  <c r="V223" i="2"/>
  <c r="I225" i="2" l="1"/>
  <c r="S225" i="2" s="1"/>
  <c r="V224" i="2"/>
  <c r="I226" i="2" l="1"/>
  <c r="S226" i="2" s="1"/>
  <c r="V225" i="2"/>
  <c r="I227" i="2" l="1"/>
  <c r="S227" i="2" s="1"/>
  <c r="V226" i="2"/>
  <c r="I228" i="2" l="1"/>
  <c r="S228" i="2" s="1"/>
  <c r="V227" i="2"/>
  <c r="I229" i="2" l="1"/>
  <c r="S229" i="2" s="1"/>
  <c r="V228" i="2"/>
  <c r="I230" i="2" l="1"/>
  <c r="S230" i="2" s="1"/>
  <c r="V229" i="2"/>
  <c r="I231" i="2" l="1"/>
  <c r="S231" i="2" s="1"/>
  <c r="V230" i="2"/>
  <c r="I232" i="2" l="1"/>
  <c r="S232" i="2" s="1"/>
  <c r="V231" i="2"/>
  <c r="I233" i="2" l="1"/>
  <c r="S233" i="2" s="1"/>
  <c r="V232" i="2"/>
  <c r="I234" i="2" l="1"/>
  <c r="S234" i="2" s="1"/>
  <c r="V233" i="2"/>
  <c r="I235" i="2" l="1"/>
  <c r="S235" i="2" s="1"/>
  <c r="V234" i="2"/>
  <c r="I236" i="2" l="1"/>
  <c r="S236" i="2" s="1"/>
  <c r="V235" i="2"/>
  <c r="I237" i="2" l="1"/>
  <c r="S237" i="2" s="1"/>
  <c r="V236" i="2"/>
  <c r="I238" i="2" l="1"/>
  <c r="S238" i="2" s="1"/>
  <c r="V237" i="2"/>
  <c r="I239" i="2" l="1"/>
  <c r="S239" i="2" s="1"/>
  <c r="V238" i="2"/>
  <c r="I240" i="2" l="1"/>
  <c r="S240" i="2" s="1"/>
  <c r="V239" i="2"/>
  <c r="I241" i="2" l="1"/>
  <c r="S241" i="2" s="1"/>
  <c r="V240" i="2"/>
  <c r="I242" i="2" l="1"/>
  <c r="S242" i="2" s="1"/>
  <c r="V241" i="2"/>
  <c r="I243" i="2" l="1"/>
  <c r="S243" i="2" s="1"/>
  <c r="V242" i="2"/>
  <c r="I244" i="2" l="1"/>
  <c r="S244" i="2" s="1"/>
  <c r="V243" i="2"/>
  <c r="I245" i="2" l="1"/>
  <c r="S245" i="2" s="1"/>
  <c r="V244" i="2"/>
  <c r="I246" i="2" l="1"/>
  <c r="S246" i="2" s="1"/>
  <c r="V245" i="2"/>
  <c r="I247" i="2" l="1"/>
  <c r="S247" i="2" s="1"/>
  <c r="V246" i="2"/>
  <c r="I248" i="2" l="1"/>
  <c r="S248" i="2" s="1"/>
  <c r="V247" i="2"/>
  <c r="I249" i="2" l="1"/>
  <c r="S249" i="2" s="1"/>
  <c r="V248" i="2"/>
  <c r="I250" i="2" l="1"/>
  <c r="S250" i="2" s="1"/>
  <c r="V249" i="2"/>
  <c r="I251" i="2" l="1"/>
  <c r="S251" i="2" s="1"/>
  <c r="V250" i="2"/>
  <c r="V251" i="2" l="1"/>
  <c r="P10" i="14" s="1"/>
  <c r="P43" i="14"/>
  <c r="P42" i="14"/>
  <c r="P69" i="14"/>
  <c r="P14" i="14"/>
  <c r="P80" i="14"/>
  <c r="P76" i="14" l="1"/>
  <c r="P3" i="14"/>
  <c r="P21" i="14"/>
  <c r="P20" i="14"/>
  <c r="P15" i="14"/>
  <c r="P26" i="14"/>
  <c r="P73" i="14"/>
  <c r="P57" i="14"/>
  <c r="P58" i="14"/>
  <c r="P65" i="14"/>
  <c r="P96" i="14"/>
  <c r="P13" i="14"/>
  <c r="P62" i="14"/>
  <c r="P31" i="14"/>
  <c r="P7" i="14"/>
  <c r="P61" i="14"/>
  <c r="P36" i="14"/>
  <c r="P67" i="14"/>
  <c r="P97" i="14"/>
  <c r="P74" i="14"/>
  <c r="P83" i="14"/>
  <c r="P72" i="14"/>
  <c r="P12" i="14"/>
  <c r="P5" i="14"/>
  <c r="P27" i="14"/>
  <c r="P85" i="14"/>
  <c r="P33" i="14"/>
  <c r="P92" i="14"/>
  <c r="P19" i="14"/>
  <c r="P25" i="14"/>
  <c r="P94" i="14"/>
  <c r="P40" i="14"/>
  <c r="P17" i="14"/>
  <c r="P52" i="14"/>
  <c r="P81" i="14"/>
  <c r="P41" i="14"/>
  <c r="P53" i="14"/>
  <c r="P11" i="14"/>
  <c r="P44" i="14"/>
  <c r="P18" i="14"/>
  <c r="P79" i="14"/>
  <c r="P91" i="14"/>
  <c r="P95" i="14"/>
  <c r="P46" i="14"/>
  <c r="P82" i="14"/>
  <c r="P70" i="14"/>
  <c r="P45" i="14"/>
  <c r="P23" i="14"/>
  <c r="P87" i="14"/>
  <c r="P78" i="14"/>
  <c r="P89" i="14"/>
  <c r="P29" i="14"/>
  <c r="P37" i="14"/>
  <c r="P51" i="14"/>
  <c r="P22" i="14"/>
  <c r="P54" i="14"/>
  <c r="P75" i="14"/>
  <c r="P30" i="14"/>
  <c r="P34" i="14"/>
  <c r="P84" i="14"/>
  <c r="P64" i="14"/>
  <c r="P99" i="14"/>
  <c r="P86" i="14"/>
  <c r="P47" i="14"/>
  <c r="P49" i="14"/>
  <c r="P39" i="14"/>
  <c r="P60" i="14"/>
  <c r="P55" i="14"/>
  <c r="P63" i="14"/>
  <c r="P56" i="14"/>
  <c r="P77" i="14"/>
  <c r="P38" i="14"/>
  <c r="P50" i="14"/>
  <c r="P71" i="14"/>
  <c r="P8" i="14"/>
  <c r="P24" i="14"/>
  <c r="P90" i="14"/>
  <c r="P4" i="14"/>
  <c r="P6" i="14"/>
  <c r="P98" i="14"/>
  <c r="P93" i="14"/>
  <c r="P59" i="14"/>
  <c r="P68" i="14"/>
  <c r="P35" i="14"/>
  <c r="P48" i="14"/>
  <c r="P66" i="14"/>
  <c r="P9" i="14"/>
  <c r="P16" i="14"/>
  <c r="P28" i="14"/>
  <c r="P32" i="14"/>
  <c r="P88" i="14"/>
  <c r="T121" i="2" l="1"/>
  <c r="T120" i="2"/>
  <c r="U117" i="2"/>
  <c r="D116" i="2" s="1"/>
  <c r="E117" i="2" l="1"/>
  <c r="H117" i="33"/>
  <c r="F117" i="33" s="1"/>
  <c r="U123" i="2"/>
  <c r="G120" i="33"/>
  <c r="U122" i="2"/>
  <c r="U121" i="2"/>
  <c r="D120" i="2" s="1"/>
  <c r="U124" i="2"/>
  <c r="G121" i="33"/>
  <c r="U119" i="2"/>
  <c r="H119" i="33" s="1"/>
  <c r="F119" i="33" s="1"/>
  <c r="U118" i="2"/>
  <c r="U120" i="2"/>
  <c r="H120" i="33" s="1"/>
  <c r="F120" i="33" l="1"/>
  <c r="D118" i="2"/>
  <c r="E118" i="2"/>
  <c r="E119" i="2" s="1"/>
  <c r="E120" i="2" s="1"/>
  <c r="H118" i="33"/>
  <c r="Q86" i="33" s="1"/>
  <c r="Q86" i="2" s="1"/>
  <c r="H122" i="33"/>
  <c r="F122" i="33" s="1"/>
  <c r="D121" i="2"/>
  <c r="H124" i="33"/>
  <c r="D123" i="2"/>
  <c r="H123" i="33"/>
  <c r="F123" i="33" s="1"/>
  <c r="D122" i="2"/>
  <c r="H121" i="33"/>
  <c r="F121" i="33" s="1"/>
  <c r="D117" i="2"/>
  <c r="D119" i="2"/>
  <c r="Q218" i="2" l="1"/>
  <c r="I149" i="33"/>
  <c r="O149" i="33" s="1"/>
  <c r="P149" i="33" s="1"/>
  <c r="F118" i="33"/>
  <c r="I152" i="33"/>
  <c r="O152" i="33" s="1"/>
  <c r="P152" i="33" s="1"/>
  <c r="Q132" i="33"/>
  <c r="Q132" i="2" s="1"/>
  <c r="I151" i="33"/>
  <c r="O151" i="33" s="1"/>
  <c r="P151" i="33" s="1"/>
  <c r="F124" i="33"/>
  <c r="V2" i="33" s="1"/>
  <c r="Q8" i="33"/>
  <c r="Q8" i="2" s="1"/>
  <c r="Q121" i="33"/>
  <c r="Q121" i="2" s="1"/>
  <c r="Q154" i="33"/>
  <c r="Q154" i="2" s="1"/>
  <c r="Q116" i="33"/>
  <c r="Q116" i="2" s="1"/>
  <c r="Q200" i="33"/>
  <c r="Q200" i="2" s="1"/>
  <c r="Q2" i="33"/>
  <c r="Q2" i="2" s="1"/>
  <c r="R2" i="2" s="1"/>
  <c r="Q149" i="33"/>
  <c r="Q149" i="2" s="1"/>
  <c r="Q23" i="33"/>
  <c r="Q23" i="2" s="1"/>
  <c r="Q59" i="33"/>
  <c r="Q59" i="2" s="1"/>
  <c r="Q5" i="33"/>
  <c r="Q5" i="2" s="1"/>
  <c r="Q117" i="33"/>
  <c r="Q117" i="2" s="1"/>
  <c r="Q186" i="33"/>
  <c r="Q186" i="2" s="1"/>
  <c r="Q69" i="33"/>
  <c r="Q69" i="2" s="1"/>
  <c r="Q95" i="33"/>
  <c r="Q95" i="2" s="1"/>
  <c r="Q134" i="33"/>
  <c r="Q134" i="2" s="1"/>
  <c r="Q213" i="2"/>
  <c r="Q100" i="33"/>
  <c r="Q100" i="2" s="1"/>
  <c r="Q157" i="33"/>
  <c r="Q157" i="2" s="1"/>
  <c r="Q176" i="33"/>
  <c r="Q176" i="2" s="1"/>
  <c r="Q167" i="33"/>
  <c r="Q167" i="2" s="1"/>
  <c r="Q80" i="33"/>
  <c r="Q80" i="2" s="1"/>
  <c r="Q104" i="33"/>
  <c r="Q104" i="2" s="1"/>
  <c r="Q83" i="33"/>
  <c r="Q83" i="2" s="1"/>
  <c r="Q66" i="33"/>
  <c r="Q66" i="2" s="1"/>
  <c r="Q162" i="33"/>
  <c r="Q162" i="2" s="1"/>
  <c r="Q219" i="2"/>
  <c r="Q35" i="33"/>
  <c r="Q35" i="2" s="1"/>
  <c r="Q153" i="33"/>
  <c r="Q153" i="2" s="1"/>
  <c r="Q151" i="33"/>
  <c r="Q151" i="2" s="1"/>
  <c r="Q165" i="33"/>
  <c r="Q165" i="2" s="1"/>
  <c r="Q29" i="33"/>
  <c r="Q29" i="2" s="1"/>
  <c r="Q62" i="33"/>
  <c r="Q62" i="2" s="1"/>
  <c r="Q180" i="33"/>
  <c r="Q180" i="2" s="1"/>
  <c r="Q58" i="33"/>
  <c r="Q58" i="2" s="1"/>
  <c r="Q52" i="33"/>
  <c r="Q52" i="2" s="1"/>
  <c r="Q22" i="33"/>
  <c r="Q22" i="2" s="1"/>
  <c r="Q12" i="33"/>
  <c r="Q12" i="2" s="1"/>
  <c r="Q112" i="33"/>
  <c r="Q112" i="2" s="1"/>
  <c r="Q16" i="33"/>
  <c r="Q16" i="2" s="1"/>
  <c r="Q107" i="33"/>
  <c r="Q107" i="2" s="1"/>
  <c r="Q214" i="2"/>
  <c r="Q27" i="33"/>
  <c r="Q27" i="2" s="1"/>
  <c r="Q198" i="33"/>
  <c r="Q198" i="2" s="1"/>
  <c r="Q114" i="33"/>
  <c r="Q114" i="2" s="1"/>
  <c r="Q166" i="33"/>
  <c r="Q166" i="2" s="1"/>
  <c r="Q197" i="33"/>
  <c r="Q197" i="2" s="1"/>
  <c r="Q195" i="33"/>
  <c r="Q195" i="2" s="1"/>
  <c r="Q145" i="33"/>
  <c r="Q145" i="2" s="1"/>
  <c r="Q92" i="33"/>
  <c r="Q92" i="2" s="1"/>
  <c r="Q90" i="33"/>
  <c r="Q90" i="2" s="1"/>
  <c r="Q138" i="33"/>
  <c r="Q138" i="2" s="1"/>
  <c r="Q61" i="33"/>
  <c r="Q61" i="2" s="1"/>
  <c r="Q209" i="33"/>
  <c r="Q209" i="2" s="1"/>
  <c r="Q72" i="33"/>
  <c r="Q72" i="2" s="1"/>
  <c r="Q44" i="33"/>
  <c r="Q44" i="2" s="1"/>
  <c r="Q147" i="33"/>
  <c r="Q147" i="2" s="1"/>
  <c r="I26" i="33"/>
  <c r="O26" i="33" s="1"/>
  <c r="P26" i="33" s="1"/>
  <c r="Q48" i="33"/>
  <c r="Q48" i="2" s="1"/>
  <c r="I63" i="33"/>
  <c r="O63" i="33" s="1"/>
  <c r="P63" i="33" s="1"/>
  <c r="Q152" i="33"/>
  <c r="Q152" i="2" s="1"/>
  <c r="Q141" i="33"/>
  <c r="Q141" i="2" s="1"/>
  <c r="Q42" i="33"/>
  <c r="Q42" i="2" s="1"/>
  <c r="Q135" i="33"/>
  <c r="Q135" i="2" s="1"/>
  <c r="Q41" i="33"/>
  <c r="Q41" i="2" s="1"/>
  <c r="Q108" i="33"/>
  <c r="Q108" i="2" s="1"/>
  <c r="Q54" i="33"/>
  <c r="Q54" i="2" s="1"/>
  <c r="Q36" i="33"/>
  <c r="Q36" i="2" s="1"/>
  <c r="Q174" i="33"/>
  <c r="Q174" i="2" s="1"/>
  <c r="Q172" i="33"/>
  <c r="Q172" i="2" s="1"/>
  <c r="Q11" i="33"/>
  <c r="Q11" i="2" s="1"/>
  <c r="Q17" i="33"/>
  <c r="Q17" i="2" s="1"/>
  <c r="Q118" i="33"/>
  <c r="Q118" i="2" s="1"/>
  <c r="Q84" i="33"/>
  <c r="Q84" i="2" s="1"/>
  <c r="Q21" i="33"/>
  <c r="Q21" i="2" s="1"/>
  <c r="Q136" i="33"/>
  <c r="Q136" i="2" s="1"/>
  <c r="Q217" i="2"/>
  <c r="Q137" i="33"/>
  <c r="Q137" i="2" s="1"/>
  <c r="Q99" i="33"/>
  <c r="Q99" i="2" s="1"/>
  <c r="Q20" i="33"/>
  <c r="Q20" i="2" s="1"/>
  <c r="Q143" i="33"/>
  <c r="Q143" i="2" s="1"/>
  <c r="Q212" i="33"/>
  <c r="Q212" i="2" s="1"/>
  <c r="Q215" i="2"/>
  <c r="Q122" i="33"/>
  <c r="Q122" i="2" s="1"/>
  <c r="Q38" i="33"/>
  <c r="Q38" i="2" s="1"/>
  <c r="Q33" i="33"/>
  <c r="Q33" i="2" s="1"/>
  <c r="Q32" i="33"/>
  <c r="Q32" i="2" s="1"/>
  <c r="Q50" i="33"/>
  <c r="Q50" i="2" s="1"/>
  <c r="Q144" i="33"/>
  <c r="Q144" i="2" s="1"/>
  <c r="Q9" i="33"/>
  <c r="Q9" i="2" s="1"/>
  <c r="Q173" i="33"/>
  <c r="Q173" i="2" s="1"/>
  <c r="Q190" i="33"/>
  <c r="Q190" i="2" s="1"/>
  <c r="Q74" i="33"/>
  <c r="Q74" i="2" s="1"/>
  <c r="Q159" i="33"/>
  <c r="Q159" i="2" s="1"/>
  <c r="Q88" i="33"/>
  <c r="Q88" i="2" s="1"/>
  <c r="Q81" i="33"/>
  <c r="Q81" i="2" s="1"/>
  <c r="Q102" i="33"/>
  <c r="Q102" i="2" s="1"/>
  <c r="Q148" i="33"/>
  <c r="Q148" i="2" s="1"/>
  <c r="Q113" i="33"/>
  <c r="Q113" i="2" s="1"/>
  <c r="Q34" i="33"/>
  <c r="Q34" i="2" s="1"/>
  <c r="Q75" i="33"/>
  <c r="Q75" i="2" s="1"/>
  <c r="Q169" i="33"/>
  <c r="Q169" i="2" s="1"/>
  <c r="Q181" i="33"/>
  <c r="Q181" i="2" s="1"/>
  <c r="Q70" i="33"/>
  <c r="Q70" i="2" s="1"/>
  <c r="I106" i="33"/>
  <c r="O106" i="33" s="1"/>
  <c r="P106" i="33" s="1"/>
  <c r="Q202" i="33"/>
  <c r="Q202" i="2" s="1"/>
  <c r="I22" i="33"/>
  <c r="O22" i="33" s="1"/>
  <c r="P22" i="33" s="1"/>
  <c r="Q142" i="33"/>
  <c r="Q142" i="2" s="1"/>
  <c r="Q49" i="33"/>
  <c r="Q49" i="2" s="1"/>
  <c r="Q85" i="33"/>
  <c r="Q85" i="2" s="1"/>
  <c r="Q125" i="33"/>
  <c r="Q125" i="2" s="1"/>
  <c r="Q55" i="33"/>
  <c r="Q55" i="2" s="1"/>
  <c r="Q79" i="33"/>
  <c r="Q79" i="2" s="1"/>
  <c r="Q101" i="33"/>
  <c r="Q101" i="2" s="1"/>
  <c r="Q89" i="33"/>
  <c r="Q89" i="2" s="1"/>
  <c r="Q3" i="33"/>
  <c r="Q3" i="2" s="1"/>
  <c r="Q210" i="33"/>
  <c r="Q210" i="2" s="1"/>
  <c r="Q207" i="33"/>
  <c r="Q207" i="2" s="1"/>
  <c r="Q6" i="33"/>
  <c r="Q6" i="2" s="1"/>
  <c r="Q28" i="33"/>
  <c r="Q28" i="2" s="1"/>
  <c r="Q191" i="33"/>
  <c r="Q191" i="2" s="1"/>
  <c r="Q139" i="33"/>
  <c r="Q139" i="2" s="1"/>
  <c r="Q78" i="33"/>
  <c r="Q78" i="2" s="1"/>
  <c r="Q56" i="33"/>
  <c r="Q56" i="2" s="1"/>
  <c r="Q155" i="33"/>
  <c r="Q155" i="2" s="1"/>
  <c r="Q158" i="33"/>
  <c r="Q158" i="2" s="1"/>
  <c r="Q119" i="33"/>
  <c r="Q119" i="2" s="1"/>
  <c r="Q40" i="33"/>
  <c r="Q40" i="2" s="1"/>
  <c r="Q19" i="33"/>
  <c r="Q19" i="2" s="1"/>
  <c r="Q183" i="33"/>
  <c r="Q183" i="2" s="1"/>
  <c r="Q111" i="33"/>
  <c r="Q111" i="2" s="1"/>
  <c r="Q53" i="33"/>
  <c r="Q53" i="2" s="1"/>
  <c r="Q123" i="33"/>
  <c r="Q123" i="2" s="1"/>
  <c r="Q109" i="33"/>
  <c r="Q109" i="2" s="1"/>
  <c r="Q7" i="33"/>
  <c r="Q7" i="2" s="1"/>
  <c r="Q4" i="33"/>
  <c r="Q4" i="2" s="1"/>
  <c r="Q205" i="33"/>
  <c r="Q205" i="2" s="1"/>
  <c r="Q124" i="33"/>
  <c r="Q124" i="2" s="1"/>
  <c r="Q15" i="33"/>
  <c r="Q15" i="2" s="1"/>
  <c r="Q71" i="33"/>
  <c r="Q71" i="2" s="1"/>
  <c r="Q37" i="33"/>
  <c r="Q37" i="2" s="1"/>
  <c r="Q133" i="33"/>
  <c r="Q133" i="2" s="1"/>
  <c r="Q208" i="33"/>
  <c r="Q208" i="2" s="1"/>
  <c r="Q188" i="33"/>
  <c r="Q188" i="2" s="1"/>
  <c r="Q57" i="33"/>
  <c r="Q57" i="2" s="1"/>
  <c r="Q126" i="33"/>
  <c r="Q126" i="2" s="1"/>
  <c r="Q146" i="33"/>
  <c r="Q146" i="2" s="1"/>
  <c r="Q97" i="33"/>
  <c r="Q97" i="2" s="1"/>
  <c r="Q26" i="33"/>
  <c r="Q26" i="2" s="1"/>
  <c r="Q128" i="33"/>
  <c r="Q128" i="2" s="1"/>
  <c r="Q106" i="33"/>
  <c r="Q106" i="2" s="1"/>
  <c r="I6" i="33"/>
  <c r="O6" i="33" s="1"/>
  <c r="P6" i="33" s="1"/>
  <c r="Q60" i="33"/>
  <c r="Q60" i="2" s="1"/>
  <c r="Q91" i="33"/>
  <c r="Q91" i="2" s="1"/>
  <c r="Q129" i="33"/>
  <c r="Q129" i="2" s="1"/>
  <c r="Q120" i="33"/>
  <c r="Q120" i="2" s="1"/>
  <c r="Q179" i="33"/>
  <c r="Q179" i="2" s="1"/>
  <c r="Q184" i="33"/>
  <c r="Q184" i="2" s="1"/>
  <c r="Q170" i="33"/>
  <c r="Q170" i="2" s="1"/>
  <c r="Q63" i="33"/>
  <c r="Q63" i="2" s="1"/>
  <c r="Q196" i="33"/>
  <c r="Q196" i="2" s="1"/>
  <c r="Q175" i="33"/>
  <c r="Q175" i="2" s="1"/>
  <c r="Q103" i="33"/>
  <c r="Q103" i="2" s="1"/>
  <c r="Q164" i="33"/>
  <c r="Q164" i="2" s="1"/>
  <c r="Q10" i="33"/>
  <c r="Q10" i="2" s="1"/>
  <c r="Q87" i="33"/>
  <c r="Q87" i="2" s="1"/>
  <c r="Q130" i="33"/>
  <c r="Q130" i="2" s="1"/>
  <c r="Q115" i="33"/>
  <c r="Q115" i="2" s="1"/>
  <c r="Q45" i="33"/>
  <c r="Q45" i="2" s="1"/>
  <c r="Q67" i="33"/>
  <c r="Q67" i="2" s="1"/>
  <c r="Q76" i="33"/>
  <c r="Q76" i="2" s="1"/>
  <c r="Q65" i="33"/>
  <c r="Q65" i="2" s="1"/>
  <c r="Q98" i="33"/>
  <c r="Q98" i="2" s="1"/>
  <c r="Q160" i="33"/>
  <c r="Q160" i="2" s="1"/>
  <c r="Q25" i="33"/>
  <c r="Q25" i="2" s="1"/>
  <c r="Q39" i="33"/>
  <c r="Q39" i="2" s="1"/>
  <c r="Q193" i="33"/>
  <c r="Q193" i="2" s="1"/>
  <c r="Q77" i="33"/>
  <c r="Q77" i="2" s="1"/>
  <c r="Q94" i="33"/>
  <c r="Q94" i="2" s="1"/>
  <c r="Q140" i="33"/>
  <c r="Q140" i="2" s="1"/>
  <c r="Q163" i="33"/>
  <c r="Q163" i="2" s="1"/>
  <c r="Q204" i="33"/>
  <c r="Q204" i="2" s="1"/>
  <c r="Q30" i="33"/>
  <c r="Q30" i="2" s="1"/>
  <c r="Q189" i="33"/>
  <c r="Q189" i="2" s="1"/>
  <c r="Q156" i="33"/>
  <c r="Q156" i="2" s="1"/>
  <c r="Q18" i="33"/>
  <c r="Q18" i="2" s="1"/>
  <c r="Q206" i="33"/>
  <c r="Q206" i="2" s="1"/>
  <c r="Q178" i="33"/>
  <c r="Q178" i="2" s="1"/>
  <c r="Q150" i="33"/>
  <c r="Q150" i="2" s="1"/>
  <c r="Q201" i="33"/>
  <c r="Q201" i="2" s="1"/>
  <c r="Q93" i="33"/>
  <c r="Q93" i="2" s="1"/>
  <c r="Q82" i="33"/>
  <c r="Q82" i="2" s="1"/>
  <c r="Q43" i="33"/>
  <c r="Q43" i="2" s="1"/>
  <c r="Q185" i="33"/>
  <c r="Q185" i="2" s="1"/>
  <c r="Q199" i="33"/>
  <c r="Q199" i="2" s="1"/>
  <c r="I28" i="33"/>
  <c r="O28" i="33" s="1"/>
  <c r="P28" i="33" s="1"/>
  <c r="Q31" i="33"/>
  <c r="Q31" i="2" s="1"/>
  <c r="Q182" i="33"/>
  <c r="Q182" i="2" s="1"/>
  <c r="Q110" i="33"/>
  <c r="Q110" i="2" s="1"/>
  <c r="Q168" i="33"/>
  <c r="Q168" i="2" s="1"/>
  <c r="Q192" i="33"/>
  <c r="Q192" i="2" s="1"/>
  <c r="Q203" i="33"/>
  <c r="Q203" i="2" s="1"/>
  <c r="Q64" i="33"/>
  <c r="Q64" i="2" s="1"/>
  <c r="Q51" i="33"/>
  <c r="Q51" i="2" s="1"/>
  <c r="Q177" i="33"/>
  <c r="Q177" i="2" s="1"/>
  <c r="Q47" i="33"/>
  <c r="Q47" i="2" s="1"/>
  <c r="Q96" i="33"/>
  <c r="Q96" i="2" s="1"/>
  <c r="Q127" i="33"/>
  <c r="Q127" i="2" s="1"/>
  <c r="Q13" i="33"/>
  <c r="Q13" i="2" s="1"/>
  <c r="Q73" i="33"/>
  <c r="Q73" i="2" s="1"/>
  <c r="Q24" i="33"/>
  <c r="Q24" i="2" s="1"/>
  <c r="Q187" i="33"/>
  <c r="Q187" i="2" s="1"/>
  <c r="Q46" i="33"/>
  <c r="Q46" i="2" s="1"/>
  <c r="Q131" i="33"/>
  <c r="Q131" i="2" s="1"/>
  <c r="Q194" i="33"/>
  <c r="Q194" i="2" s="1"/>
  <c r="Q161" i="33"/>
  <c r="Q161" i="2" s="1"/>
  <c r="I150" i="33"/>
  <c r="O150" i="33" s="1"/>
  <c r="P150" i="33" s="1"/>
  <c r="Q220" i="2"/>
  <c r="Q14" i="33"/>
  <c r="Q14" i="2" s="1"/>
  <c r="Q105" i="33"/>
  <c r="Q105" i="2" s="1"/>
  <c r="Q216" i="2"/>
  <c r="Q211" i="33"/>
  <c r="Q211" i="2" s="1"/>
  <c r="Q171" i="33"/>
  <c r="Q171" i="2" s="1"/>
  <c r="Q68" i="33"/>
  <c r="Q68" i="2" s="1"/>
  <c r="I44" i="33"/>
  <c r="O44" i="33" s="1"/>
  <c r="P44" i="33" s="1"/>
  <c r="I111" i="33"/>
  <c r="O111" i="33" s="1"/>
  <c r="P111" i="33" s="1"/>
  <c r="I82" i="33"/>
  <c r="O82" i="33" s="1"/>
  <c r="P82" i="33" s="1"/>
  <c r="I141" i="33"/>
  <c r="O141" i="33" s="1"/>
  <c r="P141" i="33" s="1"/>
  <c r="I143" i="33"/>
  <c r="O143" i="33" s="1"/>
  <c r="P143" i="33" s="1"/>
  <c r="I146" i="33"/>
  <c r="O146" i="33" s="1"/>
  <c r="P146" i="33" s="1"/>
  <c r="I145" i="33"/>
  <c r="O145" i="33" s="1"/>
  <c r="P145" i="33" s="1"/>
  <c r="I148" i="33"/>
  <c r="O148" i="33" s="1"/>
  <c r="P148" i="33" s="1"/>
  <c r="I147" i="33"/>
  <c r="O147" i="33" s="1"/>
  <c r="P147" i="33" s="1"/>
  <c r="I135" i="33"/>
  <c r="O135" i="33" s="1"/>
  <c r="P135" i="33" s="1"/>
  <c r="I138" i="33"/>
  <c r="O138" i="33" s="1"/>
  <c r="P138" i="33" s="1"/>
  <c r="I24" i="33"/>
  <c r="O24" i="33" s="1"/>
  <c r="P24" i="33" s="1"/>
  <c r="I140" i="33"/>
  <c r="O140" i="33" s="1"/>
  <c r="P140" i="33" s="1"/>
  <c r="I132" i="33"/>
  <c r="O132" i="33" s="1"/>
  <c r="P132" i="33" s="1"/>
  <c r="I139" i="33"/>
  <c r="O139" i="33" s="1"/>
  <c r="P139" i="33" s="1"/>
  <c r="I123" i="33"/>
  <c r="O123" i="33" s="1"/>
  <c r="P123" i="33" s="1"/>
  <c r="I130" i="33"/>
  <c r="O130" i="33" s="1"/>
  <c r="P130" i="33" s="1"/>
  <c r="I142" i="33"/>
  <c r="O142" i="33" s="1"/>
  <c r="P142" i="33" s="1"/>
  <c r="I144" i="33"/>
  <c r="O144" i="33" s="1"/>
  <c r="P144" i="33" s="1"/>
  <c r="I115" i="33"/>
  <c r="O115" i="33" s="1"/>
  <c r="P115" i="33" s="1"/>
  <c r="I93" i="33"/>
  <c r="O93" i="33" s="1"/>
  <c r="P93" i="33" s="1"/>
  <c r="I99" i="33"/>
  <c r="O99" i="33" s="1"/>
  <c r="P99" i="33" s="1"/>
  <c r="I131" i="33"/>
  <c r="O131" i="33" s="1"/>
  <c r="P131" i="33" s="1"/>
  <c r="I10" i="33"/>
  <c r="O10" i="33" s="1"/>
  <c r="P10" i="33" s="1"/>
  <c r="I105" i="33"/>
  <c r="O105" i="33" s="1"/>
  <c r="P105" i="33" s="1"/>
  <c r="I112" i="33"/>
  <c r="O112" i="33" s="1"/>
  <c r="P112" i="33" s="1"/>
  <c r="I45" i="33"/>
  <c r="O45" i="33" s="1"/>
  <c r="P45" i="33" s="1"/>
  <c r="I51" i="33"/>
  <c r="O51" i="33" s="1"/>
  <c r="P51" i="33" s="1"/>
  <c r="I137" i="33"/>
  <c r="O137" i="33" s="1"/>
  <c r="P137" i="33" s="1"/>
  <c r="I109" i="33"/>
  <c r="O109" i="33" s="1"/>
  <c r="P109" i="33" s="1"/>
  <c r="I89" i="33"/>
  <c r="O89" i="33" s="1"/>
  <c r="P89" i="33" s="1"/>
  <c r="I29" i="33"/>
  <c r="O29" i="33" s="1"/>
  <c r="P29" i="33" s="1"/>
  <c r="I121" i="33"/>
  <c r="O121" i="33" s="1"/>
  <c r="P121" i="33" s="1"/>
  <c r="I122" i="33"/>
  <c r="O122" i="33" s="1"/>
  <c r="P122" i="33" s="1"/>
  <c r="I133" i="33"/>
  <c r="O133" i="33" s="1"/>
  <c r="P133" i="33" s="1"/>
  <c r="I136" i="33"/>
  <c r="O136" i="33" s="1"/>
  <c r="P136" i="33" s="1"/>
  <c r="I48" i="33"/>
  <c r="O48" i="33" s="1"/>
  <c r="P48" i="33" s="1"/>
  <c r="I41" i="33"/>
  <c r="O41" i="33" s="1"/>
  <c r="P41" i="33" s="1"/>
  <c r="I86" i="33"/>
  <c r="O86" i="33" s="1"/>
  <c r="P86" i="33" s="1"/>
  <c r="I108" i="33"/>
  <c r="O108" i="33" s="1"/>
  <c r="P108" i="33" s="1"/>
  <c r="I134" i="33"/>
  <c r="O134" i="33" s="1"/>
  <c r="P134" i="33" s="1"/>
  <c r="I47" i="33"/>
  <c r="O47" i="33" s="1"/>
  <c r="P47" i="33" s="1"/>
  <c r="I25" i="33"/>
  <c r="O25" i="33" s="1"/>
  <c r="P25" i="33" s="1"/>
  <c r="I70" i="33"/>
  <c r="O70" i="33" s="1"/>
  <c r="P70" i="33" s="1"/>
  <c r="I92" i="33"/>
  <c r="O92" i="33" s="1"/>
  <c r="P92" i="33" s="1"/>
  <c r="I59" i="33"/>
  <c r="O59" i="33" s="1"/>
  <c r="P59" i="33" s="1"/>
  <c r="I90" i="33"/>
  <c r="O90" i="33" s="1"/>
  <c r="P90" i="33" s="1"/>
  <c r="I18" i="33"/>
  <c r="O18" i="33" s="1"/>
  <c r="P18" i="33" s="1"/>
  <c r="I97" i="33"/>
  <c r="O97" i="33" s="1"/>
  <c r="P97" i="33" s="1"/>
  <c r="I33" i="33"/>
  <c r="O33" i="33" s="1"/>
  <c r="P33" i="33" s="1"/>
  <c r="I119" i="33"/>
  <c r="O119" i="33" s="1"/>
  <c r="P119" i="33" s="1"/>
  <c r="I55" i="33"/>
  <c r="O55" i="33" s="1"/>
  <c r="P55" i="33" s="1"/>
  <c r="I88" i="33"/>
  <c r="O88" i="33" s="1"/>
  <c r="P88" i="33" s="1"/>
  <c r="I78" i="33"/>
  <c r="O78" i="33" s="1"/>
  <c r="P78" i="33" s="1"/>
  <c r="I14" i="33"/>
  <c r="O14" i="33" s="1"/>
  <c r="P14" i="33" s="1"/>
  <c r="I101" i="33"/>
  <c r="O101" i="33" s="1"/>
  <c r="P101" i="33" s="1"/>
  <c r="I37" i="33"/>
  <c r="O37" i="33" s="1"/>
  <c r="P37" i="33" s="1"/>
  <c r="I100" i="33"/>
  <c r="O100" i="33" s="1"/>
  <c r="P100" i="33" s="1"/>
  <c r="I36" i="33"/>
  <c r="O36" i="33" s="1"/>
  <c r="P36" i="33" s="1"/>
  <c r="I107" i="33"/>
  <c r="O107" i="33" s="1"/>
  <c r="P107" i="33" s="1"/>
  <c r="I43" i="33"/>
  <c r="O43" i="33" s="1"/>
  <c r="P43" i="33" s="1"/>
  <c r="I125" i="33"/>
  <c r="O125" i="33" s="1"/>
  <c r="P125" i="33" s="1"/>
  <c r="I120" i="33"/>
  <c r="O120" i="33" s="1"/>
  <c r="P120" i="33" s="1"/>
  <c r="I103" i="33"/>
  <c r="O103" i="33" s="1"/>
  <c r="P103" i="33" s="1"/>
  <c r="I39" i="33"/>
  <c r="O39" i="33" s="1"/>
  <c r="P39" i="33" s="1"/>
  <c r="I16" i="33"/>
  <c r="O16" i="33" s="1"/>
  <c r="P16" i="33" s="1"/>
  <c r="I62" i="33"/>
  <c r="O62" i="33" s="1"/>
  <c r="P62" i="33" s="1"/>
  <c r="I96" i="33"/>
  <c r="O96" i="33" s="1"/>
  <c r="P96" i="33" s="1"/>
  <c r="I85" i="33"/>
  <c r="O85" i="33" s="1"/>
  <c r="P85" i="33" s="1"/>
  <c r="I21" i="33"/>
  <c r="O21" i="33" s="1"/>
  <c r="P21" i="33" s="1"/>
  <c r="I84" i="33"/>
  <c r="O84" i="33" s="1"/>
  <c r="P84" i="33" s="1"/>
  <c r="I20" i="33"/>
  <c r="O20" i="33" s="1"/>
  <c r="P20" i="33" s="1"/>
  <c r="I91" i="33"/>
  <c r="O91" i="33" s="1"/>
  <c r="P91" i="33" s="1"/>
  <c r="I27" i="33"/>
  <c r="O27" i="33" s="1"/>
  <c r="P27" i="33" s="1"/>
  <c r="I126" i="33"/>
  <c r="O126" i="33" s="1"/>
  <c r="P126" i="33" s="1"/>
  <c r="I35" i="33"/>
  <c r="O35" i="33" s="1"/>
  <c r="P35" i="33" s="1"/>
  <c r="I9" i="33"/>
  <c r="O9" i="33" s="1"/>
  <c r="P9" i="33" s="1"/>
  <c r="I95" i="33"/>
  <c r="O95" i="33" s="1"/>
  <c r="P95" i="33" s="1"/>
  <c r="I31" i="33"/>
  <c r="O31" i="33" s="1"/>
  <c r="P31" i="33" s="1"/>
  <c r="I118" i="33"/>
  <c r="O118" i="33" s="1"/>
  <c r="P118" i="33" s="1"/>
  <c r="I54" i="33"/>
  <c r="O54" i="33" s="1"/>
  <c r="P54" i="33" s="1"/>
  <c r="I56" i="33"/>
  <c r="O56" i="33" s="1"/>
  <c r="P56" i="33" s="1"/>
  <c r="I77" i="33"/>
  <c r="O77" i="33" s="1"/>
  <c r="P77" i="33" s="1"/>
  <c r="I13" i="33"/>
  <c r="O13" i="33" s="1"/>
  <c r="P13" i="33" s="1"/>
  <c r="I76" i="33"/>
  <c r="O76" i="33" s="1"/>
  <c r="P76" i="33" s="1"/>
  <c r="I12" i="33"/>
  <c r="O12" i="33" s="1"/>
  <c r="P12" i="33" s="1"/>
  <c r="I83" i="33"/>
  <c r="O83" i="33" s="1"/>
  <c r="P83" i="33" s="1"/>
  <c r="I19" i="33"/>
  <c r="O19" i="33" s="1"/>
  <c r="P19" i="33" s="1"/>
  <c r="I128" i="33"/>
  <c r="O128" i="33" s="1"/>
  <c r="P128" i="33" s="1"/>
  <c r="I74" i="33"/>
  <c r="O74" i="33" s="1"/>
  <c r="P74" i="33" s="1"/>
  <c r="I17" i="33"/>
  <c r="O17" i="33" s="1"/>
  <c r="P17" i="33" s="1"/>
  <c r="I58" i="33"/>
  <c r="O58" i="33" s="1"/>
  <c r="P58" i="33" s="1"/>
  <c r="I65" i="33"/>
  <c r="O65" i="33" s="1"/>
  <c r="P65" i="33" s="1"/>
  <c r="I104" i="33"/>
  <c r="O104" i="33" s="1"/>
  <c r="P104" i="33" s="1"/>
  <c r="I87" i="33"/>
  <c r="O87" i="33" s="1"/>
  <c r="P87" i="33" s="1"/>
  <c r="I23" i="33"/>
  <c r="O23" i="33" s="1"/>
  <c r="P23" i="33" s="1"/>
  <c r="I110" i="33"/>
  <c r="O110" i="33" s="1"/>
  <c r="P110" i="33" s="1"/>
  <c r="I46" i="33"/>
  <c r="O46" i="33" s="1"/>
  <c r="P46" i="33" s="1"/>
  <c r="I32" i="33"/>
  <c r="O32" i="33" s="1"/>
  <c r="P32" i="33" s="1"/>
  <c r="I69" i="33"/>
  <c r="O69" i="33" s="1"/>
  <c r="P69" i="33" s="1"/>
  <c r="I5" i="33"/>
  <c r="O5" i="33" s="1"/>
  <c r="P5" i="33" s="1"/>
  <c r="I68" i="33"/>
  <c r="O68" i="33" s="1"/>
  <c r="P68" i="33" s="1"/>
  <c r="I4" i="33"/>
  <c r="O4" i="33" s="1"/>
  <c r="P4" i="33" s="1"/>
  <c r="I75" i="33"/>
  <c r="O75" i="33" s="1"/>
  <c r="P75" i="33" s="1"/>
  <c r="I11" i="33"/>
  <c r="O11" i="33" s="1"/>
  <c r="P11" i="33" s="1"/>
  <c r="I127" i="33"/>
  <c r="O127" i="33" s="1"/>
  <c r="P127" i="33" s="1"/>
  <c r="I129" i="33"/>
  <c r="O129" i="33" s="1"/>
  <c r="P129" i="33" s="1"/>
  <c r="I81" i="33"/>
  <c r="O81" i="33" s="1"/>
  <c r="P81" i="33" s="1"/>
  <c r="I73" i="33"/>
  <c r="O73" i="33" s="1"/>
  <c r="P73" i="33" s="1"/>
  <c r="I50" i="33"/>
  <c r="O50" i="33" s="1"/>
  <c r="P50" i="33" s="1"/>
  <c r="I66" i="33"/>
  <c r="O66" i="33" s="1"/>
  <c r="P66" i="33" s="1"/>
  <c r="I57" i="33"/>
  <c r="O57" i="33" s="1"/>
  <c r="P57" i="33" s="1"/>
  <c r="I64" i="33"/>
  <c r="O64" i="33" s="1"/>
  <c r="P64" i="33" s="1"/>
  <c r="I79" i="33"/>
  <c r="O79" i="33" s="1"/>
  <c r="P79" i="33" s="1"/>
  <c r="I15" i="33"/>
  <c r="O15" i="33" s="1"/>
  <c r="P15" i="33" s="1"/>
  <c r="I102" i="33"/>
  <c r="O102" i="33" s="1"/>
  <c r="P102" i="33" s="1"/>
  <c r="I38" i="33"/>
  <c r="O38" i="33" s="1"/>
  <c r="P38" i="33" s="1"/>
  <c r="I8" i="33"/>
  <c r="O8" i="33" s="1"/>
  <c r="P8" i="33" s="1"/>
  <c r="I61" i="33"/>
  <c r="O61" i="33" s="1"/>
  <c r="P61" i="33" s="1"/>
  <c r="I80" i="33"/>
  <c r="O80" i="33" s="1"/>
  <c r="P80" i="33" s="1"/>
  <c r="I60" i="33"/>
  <c r="O60" i="33" s="1"/>
  <c r="P60" i="33" s="1"/>
  <c r="I72" i="33"/>
  <c r="O72" i="33" s="1"/>
  <c r="P72" i="33" s="1"/>
  <c r="I67" i="33"/>
  <c r="O67" i="33" s="1"/>
  <c r="P67" i="33" s="1"/>
  <c r="I3" i="33"/>
  <c r="O3" i="33" s="1"/>
  <c r="P3" i="33" s="1"/>
  <c r="I124" i="33"/>
  <c r="O124" i="33" s="1"/>
  <c r="P124" i="33" s="1"/>
  <c r="I114" i="33"/>
  <c r="O114" i="33" s="1"/>
  <c r="P114" i="33" s="1"/>
  <c r="I98" i="33"/>
  <c r="O98" i="33" s="1"/>
  <c r="P98" i="33" s="1"/>
  <c r="I42" i="33"/>
  <c r="O42" i="33" s="1"/>
  <c r="P42" i="33" s="1"/>
  <c r="I34" i="33"/>
  <c r="O34" i="33" s="1"/>
  <c r="P34" i="33" s="1"/>
  <c r="I113" i="33"/>
  <c r="O113" i="33" s="1"/>
  <c r="P113" i="33" s="1"/>
  <c r="I49" i="33"/>
  <c r="O49" i="33" s="1"/>
  <c r="P49" i="33" s="1"/>
  <c r="I40" i="33"/>
  <c r="O40" i="33" s="1"/>
  <c r="P40" i="33" s="1"/>
  <c r="I71" i="33"/>
  <c r="O71" i="33" s="1"/>
  <c r="P71" i="33" s="1"/>
  <c r="I7" i="33"/>
  <c r="O7" i="33" s="1"/>
  <c r="P7" i="33" s="1"/>
  <c r="I94" i="33"/>
  <c r="O94" i="33" s="1"/>
  <c r="P94" i="33" s="1"/>
  <c r="I30" i="33"/>
  <c r="O30" i="33" s="1"/>
  <c r="P30" i="33" s="1"/>
  <c r="I117" i="33"/>
  <c r="O117" i="33" s="1"/>
  <c r="P117" i="33" s="1"/>
  <c r="I53" i="33"/>
  <c r="O53" i="33" s="1"/>
  <c r="P53" i="33" s="1"/>
  <c r="I116" i="33"/>
  <c r="O116" i="33" s="1"/>
  <c r="P116" i="33" s="1"/>
  <c r="I52" i="33"/>
  <c r="O52" i="33" s="1"/>
  <c r="P52" i="33" s="1"/>
  <c r="I2" i="33"/>
  <c r="O2" i="33" s="1"/>
  <c r="P2" i="33" s="1"/>
  <c r="E121" i="2"/>
  <c r="R3" i="2" l="1"/>
  <c r="R4" i="2" s="1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U2" i="33"/>
  <c r="T2" i="33"/>
  <c r="B28" i="2" s="1"/>
  <c r="AL32" i="2" s="1"/>
  <c r="S3" i="33"/>
  <c r="S2" i="33"/>
  <c r="E122" i="2"/>
  <c r="E123" i="2" l="1"/>
  <c r="E124" i="2" l="1"/>
  <c r="E125" i="2" l="1"/>
  <c r="E126" i="2" l="1"/>
  <c r="E127" i="2" l="1"/>
  <c r="E128" i="2" l="1"/>
  <c r="E129" i="2" l="1"/>
  <c r="E130" i="2" l="1"/>
  <c r="E131" i="2" l="1"/>
  <c r="E132" i="2" l="1"/>
  <c r="E133" i="2" l="1"/>
  <c r="E134" i="2" l="1"/>
  <c r="E135" i="2" l="1"/>
  <c r="E136" i="2" l="1"/>
  <c r="E137" i="2" l="1"/>
  <c r="E138" i="2" l="1"/>
  <c r="E139" i="2" l="1"/>
  <c r="E140" i="2" l="1"/>
  <c r="E141" i="2" l="1"/>
  <c r="E142" i="2" l="1"/>
  <c r="E143" i="2" l="1"/>
  <c r="E144" i="2" l="1"/>
  <c r="E145" i="2" l="1"/>
  <c r="E146" i="2" l="1"/>
  <c r="E147" i="2" l="1"/>
  <c r="E148" i="2" l="1"/>
  <c r="E149" i="2" l="1"/>
  <c r="E150" i="2" l="1"/>
  <c r="E151" i="2" l="1"/>
  <c r="E152" i="2" l="1"/>
  <c r="E153" i="2" l="1"/>
  <c r="E154" i="2" l="1"/>
  <c r="E155" i="2" l="1"/>
  <c r="E156" i="2" l="1"/>
  <c r="E157" i="2" l="1"/>
  <c r="E158" i="2" l="1"/>
  <c r="E159" i="2" l="1"/>
  <c r="E160" i="2" l="1"/>
  <c r="E161" i="2" l="1"/>
  <c r="E162" i="2" l="1"/>
  <c r="E163" i="2" l="1"/>
  <c r="E164" i="2" l="1"/>
  <c r="E165" i="2" l="1"/>
  <c r="E166" i="2" l="1"/>
  <c r="E167" i="2" l="1"/>
  <c r="E168" i="2" l="1"/>
  <c r="E169" i="2" l="1"/>
  <c r="E170" i="2" l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B21" i="2" l="1"/>
  <c r="B22" i="2"/>
  <c r="B23" i="2" l="1"/>
  <c r="B24" i="2" l="1"/>
  <c r="Y38" i="2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Y65" i="2" s="1"/>
  <c r="Y66" i="2" s="1"/>
  <c r="Y67" i="2" s="1"/>
  <c r="Y68" i="2" s="1"/>
  <c r="Y69" i="2" s="1"/>
  <c r="Y70" i="2" s="1"/>
  <c r="Y71" i="2" s="1"/>
  <c r="Y72" i="2" s="1"/>
  <c r="Y73" i="2" s="1"/>
  <c r="Y74" i="2" s="1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Y91" i="2" s="1"/>
  <c r="Y92" i="2" s="1"/>
  <c r="Y93" i="2" s="1"/>
  <c r="Y94" i="2" s="1"/>
  <c r="Y95" i="2" s="1"/>
  <c r="Y96" i="2" s="1"/>
  <c r="Y97" i="2" s="1"/>
  <c r="Y98" i="2" s="1"/>
  <c r="Y99" i="2" s="1"/>
  <c r="Y100" i="2" s="1"/>
  <c r="Y101" i="2" s="1"/>
  <c r="Y102" i="2" s="1"/>
  <c r="Y103" i="2" s="1"/>
  <c r="Y104" i="2" s="1"/>
  <c r="Y105" i="2" s="1"/>
  <c r="Y106" i="2" s="1"/>
  <c r="Y107" i="2" s="1"/>
  <c r="Y108" i="2" s="1"/>
  <c r="Y109" i="2" s="1"/>
  <c r="Y110" i="2" s="1"/>
  <c r="Y111" i="2" s="1"/>
  <c r="Y112" i="2" s="1"/>
  <c r="Y113" i="2" s="1"/>
  <c r="Y114" i="2" s="1"/>
  <c r="Y115" i="2" s="1"/>
  <c r="Y116" i="2" s="1"/>
  <c r="Y117" i="2" s="1"/>
  <c r="Y118" i="2" s="1"/>
  <c r="Y119" i="2" s="1"/>
  <c r="Y120" i="2" s="1"/>
  <c r="Y121" i="2" s="1"/>
  <c r="Y122" i="2" s="1"/>
  <c r="Y123" i="2" s="1"/>
  <c r="Y124" i="2" s="1"/>
  <c r="Y125" i="2" s="1"/>
  <c r="Y126" i="2" s="1"/>
  <c r="Y127" i="2" s="1"/>
  <c r="Y128" i="2" s="1"/>
  <c r="Y129" i="2" s="1"/>
  <c r="Y130" i="2" s="1"/>
  <c r="Y131" i="2" s="1"/>
  <c r="Y132" i="2" s="1"/>
  <c r="Y133" i="2" s="1"/>
  <c r="Y134" i="2" s="1"/>
  <c r="Y135" i="2" s="1"/>
  <c r="Y136" i="2" s="1"/>
  <c r="Y137" i="2" s="1"/>
  <c r="Y138" i="2" s="1"/>
  <c r="Y139" i="2" s="1"/>
  <c r="Y140" i="2" s="1"/>
  <c r="Y141" i="2" s="1"/>
  <c r="Y142" i="2" s="1"/>
  <c r="Y143" i="2" s="1"/>
  <c r="Y144" i="2" s="1"/>
  <c r="Y145" i="2" s="1"/>
  <c r="Y146" i="2" s="1"/>
  <c r="Y147" i="2" s="1"/>
  <c r="Y148" i="2" s="1"/>
  <c r="Y149" i="2" s="1"/>
  <c r="Y150" i="2" s="1"/>
  <c r="Y151" i="2" s="1"/>
  <c r="Y152" i="2" s="1"/>
  <c r="Y153" i="2" s="1"/>
  <c r="Y154" i="2" s="1"/>
  <c r="Y155" i="2" s="1"/>
  <c r="Y156" i="2" s="1"/>
  <c r="Y157" i="2" s="1"/>
  <c r="Y158" i="2" s="1"/>
  <c r="Y159" i="2" s="1"/>
  <c r="Y160" i="2" s="1"/>
  <c r="Y161" i="2" s="1"/>
  <c r="Y162" i="2" s="1"/>
  <c r="Y163" i="2" s="1"/>
  <c r="Y164" i="2" s="1"/>
  <c r="Y165" i="2" s="1"/>
  <c r="Y166" i="2" s="1"/>
  <c r="Y167" i="2" s="1"/>
  <c r="Y168" i="2" s="1"/>
  <c r="Y169" i="2" s="1"/>
  <c r="Y170" i="2" s="1"/>
  <c r="B25" i="2" l="1"/>
  <c r="B19" i="2" s="1"/>
  <c r="B26" i="2"/>
  <c r="C125" i="17" l="1"/>
  <c r="D128" i="17" s="1"/>
  <c r="C124" i="17"/>
  <c r="D121" i="17" l="1"/>
  <c r="D127" i="17"/>
  <c r="D123" i="17"/>
  <c r="D125" i="17"/>
  <c r="D126" i="17"/>
  <c r="D120" i="17"/>
  <c r="D122" i="17"/>
  <c r="D124" i="17"/>
</calcChain>
</file>

<file path=xl/connections.xml><?xml version="1.0" encoding="utf-8"?>
<connections xmlns="http://schemas.openxmlformats.org/spreadsheetml/2006/main">
  <connection id="1" name="Epidemia_raw" type="6" refreshedVersion="6" background="1" saveData="1">
    <textPr codePage="437" sourceFile="C:\Users\42874\Desktop\Epidemia_raw.csv" comma="1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<sst xmlns="http://schemas.openxmlformats.org/spreadsheetml/2006/main" count="41427" uniqueCount="555">
  <si>
    <t>Sheet Name</t>
  </si>
  <si>
    <t>Description</t>
  </si>
  <si>
    <t>Type</t>
  </si>
  <si>
    <t>Sheet types</t>
  </si>
  <si>
    <t>Input: Facts</t>
  </si>
  <si>
    <t>Input: Assumptions</t>
  </si>
  <si>
    <t>Calculation</t>
  </si>
  <si>
    <t>Output</t>
  </si>
  <si>
    <r>
      <t xml:space="preserve">Type a </t>
    </r>
    <r>
      <rPr>
        <b/>
        <sz val="10"/>
        <color theme="5"/>
        <rFont val="Arial"/>
        <family val="2"/>
        <scheme val="minor"/>
      </rPr>
      <t>short summary of what your model does</t>
    </r>
    <r>
      <rPr>
        <sz val="10"/>
        <color theme="5"/>
        <rFont val="Arial"/>
        <family val="2"/>
        <scheme val="minor"/>
      </rPr>
      <t xml:space="preserve"> here. This whole sheet automatically updates as you continue to build your model to reflect ist sheet structure. It is a good idea to write a description on every sheet as this will make it easier for others (and yourself) to understand what the model does. Navigate quickly by clicking the sheet names.</t>
    </r>
  </si>
  <si>
    <t>g9+/ErSA</t>
  </si>
  <si>
    <t>Type a sheet description here.</t>
  </si>
  <si>
    <t>Type the title of this Excel model into this cell</t>
  </si>
  <si>
    <t>/ DRAFT</t>
  </si>
  <si>
    <t>Germany</t>
  </si>
  <si>
    <t>France</t>
  </si>
  <si>
    <t>Spain</t>
  </si>
  <si>
    <t>Italy</t>
  </si>
  <si>
    <t>United Kingdom</t>
  </si>
  <si>
    <t>END</t>
  </si>
  <si>
    <t>TURNING</t>
  </si>
  <si>
    <t>POL</t>
  </si>
  <si>
    <t>GER</t>
  </si>
  <si>
    <t>FRA</t>
  </si>
  <si>
    <t>ESP</t>
  </si>
  <si>
    <t>ITA</t>
  </si>
  <si>
    <t>UK</t>
  </si>
  <si>
    <t>USA</t>
  </si>
  <si>
    <t>2QlIiKBM</t>
  </si>
  <si>
    <t>Dashboard</t>
  </si>
  <si>
    <t>6rDQ0sUa</t>
  </si>
  <si>
    <t>Dashboard_data</t>
  </si>
  <si>
    <t>Polska</t>
  </si>
  <si>
    <t>+3QCbykh</t>
  </si>
  <si>
    <t>UinNGT6G</t>
  </si>
  <si>
    <t>gtMxDUO0</t>
  </si>
  <si>
    <t>o6+vPhAP</t>
  </si>
  <si>
    <t>Dlho180O</t>
  </si>
  <si>
    <t>bpVQvDHi</t>
  </si>
  <si>
    <t>X8zWdxM4</t>
  </si>
  <si>
    <t>Norm</t>
  </si>
  <si>
    <t>PtkSlZZZ</t>
  </si>
  <si>
    <t>Dane</t>
  </si>
  <si>
    <t>Province/State</t>
  </si>
  <si>
    <t>Country/Region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</si>
  <si>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</si>
  <si>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</si>
  <si>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</si>
  <si>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</si>
  <si>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</si>
  <si>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</si>
  <si>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</si>
  <si>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</si>
  <si>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</si>
  <si>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</si>
  <si>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</si>
  <si>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</si>
  <si>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</si>
  <si>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Finland</t>
  </si>
  <si>
    <t>United Arab Emirates</t>
  </si>
  <si>
    <t>Philippines</t>
  </si>
  <si>
    <t>India</t>
  </si>
  <si>
    <t>Sweden</t>
  </si>
  <si>
    <t>South Australia</t>
  </si>
  <si>
    <t>Belgium</t>
  </si>
  <si>
    <t>Egypt</t>
  </si>
  <si>
    <t>From Diamond Princess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</si>
  <si>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</si>
  <si>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</si>
  <si>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</si>
  <si>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</si>
  <si>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</si>
  <si>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</si>
  <si>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</si>
  <si>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</si>
  <si>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</si>
  <si>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</si>
  <si>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</si>
  <si>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</si>
  <si>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</si>
  <si>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</si>
  <si>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</si>
  <si>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</si>
  <si>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</si>
  <si>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</si>
  <si>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</si>
  <si>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</si>
  <si>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</si>
  <si>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</si>
  <si>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</si>
  <si>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</si>
  <si>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</si>
  <si>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</si>
  <si>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</si>
  <si>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</si>
  <si>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</si>
  <si>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</si>
  <si>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</si>
  <si>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</si>
  <si>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</si>
  <si>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</si>
  <si>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</si>
  <si>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</si>
  <si>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</si>
  <si>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</si>
  <si>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</si>
  <si>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</si>
  <si>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</si>
  <si>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</si>
  <si>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</si>
  <si>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</si>
  <si>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</si>
  <si>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</si>
  <si>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</si>
  <si>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</si>
  <si>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</si>
  <si>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</si>
  <si>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</si>
  <si>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</si>
  <si>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</si>
  <si>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</si>
  <si>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</si>
  <si>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</si>
  <si>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</si>
  <si>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</si>
  <si>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</si>
  <si>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</si>
  <si>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</si>
  <si>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</si>
  <si>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</si>
  <si>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</si>
  <si>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</si>
  <si>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</si>
  <si>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</si>
  <si>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</si>
  <si>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</si>
  <si>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</si>
  <si>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</si>
  <si>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</si>
  <si>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</si>
  <si>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</si>
  <si>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</si>
  <si>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</si>
  <si>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Washington</t>
  </si>
  <si>
    <t>US</t>
  </si>
  <si>
    <t>New York</t>
  </si>
  <si>
    <t>California</t>
  </si>
  <si>
    <t>Massachusetts</t>
  </si>
  <si>
    <t>Diamond Princess</t>
  </si>
  <si>
    <t>Grand Princess</t>
  </si>
  <si>
    <t>Colorado</t>
  </si>
  <si>
    <t>Florida</t>
  </si>
  <si>
    <t>New Jersey</t>
  </si>
  <si>
    <t>Oregon</t>
  </si>
  <si>
    <t>Texas</t>
  </si>
  <si>
    <t>Illinois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</si>
  <si>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</si>
  <si>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</si>
  <si>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</si>
  <si>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</si>
  <si>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</si>
  <si>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</si>
  <si>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</si>
  <si>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Arizona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</si>
  <si>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</si>
  <si>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</si>
  <si>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</si>
  <si>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</si>
  <si>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</si>
  <si>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</si>
  <si>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</si>
  <si>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</si>
  <si>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</si>
  <si>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</si>
  <si>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</si>
  <si>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</si>
  <si>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</si>
  <si>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</si>
  <si>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Burkina Faso</t>
  </si>
  <si>
    <t>Holy See</t>
  </si>
  <si>
    <t>Mongolia</t>
  </si>
  <si>
    <t>Panama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</si>
  <si>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</si>
  <si>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</si>
  <si>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</si>
  <si>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</si>
  <si>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</si>
  <si>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</si>
  <si>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</si>
  <si>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</si>
  <si>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</si>
  <si>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</si>
  <si>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</si>
  <si>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</si>
  <si>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</si>
  <si>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</si>
  <si>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</si>
  <si>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</si>
  <si>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</si>
  <si>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Hubei</t>
  </si>
  <si>
    <t>China</t>
  </si>
  <si>
    <t>Iran</t>
  </si>
  <si>
    <t>Korea, South</t>
  </si>
  <si>
    <t>Guangdong</t>
  </si>
  <si>
    <t>Henan</t>
  </si>
  <si>
    <t>Zhejiang</t>
  </si>
  <si>
    <t>Hunan</t>
  </si>
  <si>
    <t>Anhui</t>
  </si>
  <si>
    <t>Jiangxi</t>
  </si>
  <si>
    <t>Shandong</t>
  </si>
  <si>
    <t>Cruise Ship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</si>
  <si>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</si>
  <si>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</si>
  <si>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</si>
  <si>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</si>
  <si>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</si>
  <si>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</si>
  <si>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</si>
  <si>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</si>
  <si>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</si>
  <si>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</si>
  <si>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</si>
  <si>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</si>
  <si>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</si>
  <si>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</si>
  <si>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</si>
  <si>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</si>
  <si>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</si>
  <si>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</si>
  <si>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</si>
  <si>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</si>
  <si>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</si>
  <si>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</si>
  <si>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</si>
  <si>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</si>
  <si>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</si>
  <si>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</si>
  <si>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</si>
  <si>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</si>
  <si>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</si>
  <si>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</si>
  <si>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</si>
  <si>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</si>
  <si>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</si>
  <si>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</si>
  <si>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</si>
  <si>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</si>
  <si>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</si>
  <si>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</si>
  <si>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</si>
  <si>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</si>
  <si>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</si>
  <si>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</si>
  <si>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</si>
  <si>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</si>
  <si>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Kitsap, WA</t>
  </si>
  <si>
    <t>Solano, CA</t>
  </si>
  <si>
    <t>Santa Cruz, CA</t>
  </si>
  <si>
    <t>Napa, CA</t>
  </si>
  <si>
    <t>Ventura, CA</t>
  </si>
  <si>
    <t>Worcester, MA</t>
  </si>
  <si>
    <t>Gwinnett, GA</t>
  </si>
  <si>
    <t>DeKalb, GA</t>
  </si>
  <si>
    <t>Floyd, GA</t>
  </si>
  <si>
    <t>Fayette, GA</t>
  </si>
  <si>
    <t>Gregg, TX</t>
  </si>
  <si>
    <t>Monmouth, NJ</t>
  </si>
  <si>
    <t>Burlington, NJ</t>
  </si>
  <si>
    <t>Camden, NJ</t>
  </si>
  <si>
    <t>Passaic, NJ</t>
  </si>
  <si>
    <t>Union, NJ</t>
  </si>
  <si>
    <t>Eagle, CO</t>
  </si>
  <si>
    <t>Larimer, CO</t>
  </si>
  <si>
    <t>Arapahoe, CO</t>
  </si>
  <si>
    <t>Gunnison, CO</t>
  </si>
  <si>
    <t>Kane, IL</t>
  </si>
  <si>
    <t>Monroe, PA</t>
  </si>
  <si>
    <t>Philadelphia, PA</t>
  </si>
  <si>
    <t>Norfolk, VA</t>
  </si>
  <si>
    <t>Arlington, VA</t>
  </si>
  <si>
    <t>Spotsylvania, VA</t>
  </si>
  <si>
    <t>Loudoun, VA</t>
  </si>
  <si>
    <t>Prince George's, MD</t>
  </si>
  <si>
    <t>Pottawattamie, IA</t>
  </si>
  <si>
    <t>Camden, NC</t>
  </si>
  <si>
    <t>Pima, AZ</t>
  </si>
  <si>
    <t>Noble, IN</t>
  </si>
  <si>
    <t>Adams, IN</t>
  </si>
  <si>
    <t>Boone, IN</t>
  </si>
  <si>
    <t>Dane, WI</t>
  </si>
  <si>
    <t>Pierce, WI</t>
  </si>
  <si>
    <t>Cuyahoga, OH</t>
  </si>
  <si>
    <t>Weber, UT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</si>
  <si>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</si>
  <si>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</si>
  <si>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</si>
  <si>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</si>
  <si>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</si>
  <si>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</si>
  <si>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</si>
  <si>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</si>
  <si>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</si>
  <si>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Harrison County, KY</t>
  </si>
  <si>
    <t>Johnson County, IA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</si>
  <si>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</si>
  <si>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</si>
  <si>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</si>
  <si>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</si>
  <si>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</si>
  <si>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</si>
  <si>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</si>
  <si>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</si>
  <si>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</si>
  <si>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</si>
  <si>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</si>
  <si>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</si>
  <si>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</si>
  <si>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</si>
  <si>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</si>
  <si>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St. Louis County, MO</t>
  </si>
  <si>
    <t>Suffolk County, NY</t>
  </si>
  <si>
    <t>Ulster County, NY</t>
  </si>
  <si>
    <t>Volusia County, FL</t>
  </si>
  <si>
    <t>Fairfax County, VA</t>
  </si>
  <si>
    <t>Rockingham County, NH</t>
  </si>
  <si>
    <t>Washington, D.C.</t>
  </si>
  <si>
    <t>Montgomery County, PA</t>
  </si>
  <si>
    <t>Alameda County, CA</t>
  </si>
  <si>
    <t>Broward County, FL</t>
  </si>
  <si>
    <t>Lee County, FL</t>
  </si>
  <si>
    <t>Pinal County, AZ</t>
  </si>
  <si>
    <t>Rockland County, NY</t>
  </si>
  <si>
    <t>Saratoga County, NY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</si>
  <si>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</si>
  <si>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</si>
  <si>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</si>
  <si>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</si>
  <si>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</si>
  <si>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</si>
  <si>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>Jefferson County, WA</t>
  </si>
  <si>
    <t>Kershaw County, SC</t>
  </si>
  <si>
    <t>Klamath County, OR</t>
  </si>
  <si>
    <t>Madera County, CA</t>
  </si>
  <si>
    <t>Pierce County, WA</t>
  </si>
  <si>
    <t>Tulsa County, OK</t>
  </si>
  <si>
    <t>Douglas County, CO</t>
  </si>
  <si>
    <t>Providence County, RI</t>
  </si>
  <si>
    <t>Chatham County, NC</t>
  </si>
  <si>
    <t>Delaware County, PA</t>
  </si>
  <si>
    <t>Douglas County, NE</t>
  </si>
  <si>
    <t>Fayette County, KY</t>
  </si>
  <si>
    <t>Marion County, IN</t>
  </si>
  <si>
    <t>Middlesex County, MA</t>
  </si>
  <si>
    <t>Nassau County, NY</t>
  </si>
  <si>
    <t>Ramsey County, MN</t>
  </si>
  <si>
    <t>Washoe County, NV</t>
  </si>
  <si>
    <t>Wayne County, PA</t>
  </si>
  <si>
    <t>Yolo County, CA</t>
  </si>
  <si>
    <t>Santa Clara County, CA</t>
  </si>
  <si>
    <t>Clark County, NV</t>
  </si>
  <si>
    <t>Fort Bend County, TX</t>
  </si>
  <si>
    <t>Grant County, WA</t>
  </si>
  <si>
    <t>Santa Rosa County, FL</t>
  </si>
  <si>
    <t>Williamson County, TN</t>
  </si>
  <si>
    <t>New York County, NY</t>
  </si>
  <si>
    <t>Montgomery County, MD</t>
  </si>
  <si>
    <t>Suffolk County, MA</t>
  </si>
  <si>
    <t>Denver County, CO</t>
  </si>
  <si>
    <t>Summit County, CO</t>
  </si>
  <si>
    <t>Bergen County, NJ</t>
  </si>
  <si>
    <t>Harris County, TX</t>
  </si>
  <si>
    <t>San Francisco County, CA</t>
  </si>
  <si>
    <t>Contra Costa County, CA</t>
  </si>
  <si>
    <t>Orange County, CA</t>
  </si>
  <si>
    <t>Norfolk County, MA</t>
  </si>
  <si>
    <t>Maricopa County, AZ</t>
  </si>
  <si>
    <t>Wake County, NC</t>
  </si>
  <si>
    <t>Westchester County, NY</t>
  </si>
  <si>
    <t>Grafton County, NH</t>
  </si>
  <si>
    <t>Hillsborough, FL</t>
  </si>
  <si>
    <t>Placer County, CA</t>
  </si>
  <si>
    <t>San Mateo, CA</t>
  </si>
  <si>
    <t>Sonoma County, CA</t>
  </si>
  <si>
    <t>Umatilla, OR</t>
  </si>
  <si>
    <t>Fulton County, GA</t>
  </si>
  <si>
    <t>Washington County, OR</t>
  </si>
  <si>
    <t>Snohomish County, WA</t>
  </si>
  <si>
    <t>Humboldt County, CA</t>
  </si>
  <si>
    <t>Sacramento County, CA</t>
  </si>
  <si>
    <t>San Diego County, CA</t>
  </si>
  <si>
    <t>San Benito, CA</t>
  </si>
  <si>
    <t>Los Angeles, CA</t>
  </si>
  <si>
    <t>King County, WA</t>
  </si>
  <si>
    <t>Cook County, IL</t>
  </si>
  <si>
    <t>Skagit, WA</t>
  </si>
  <si>
    <t>Thurston, WA</t>
  </si>
  <si>
    <t>Island, WA</t>
  </si>
  <si>
    <t>Whatcom, WA</t>
  </si>
  <si>
    <t>Marin, CA</t>
  </si>
  <si>
    <t>Calaveras, CA</t>
  </si>
  <si>
    <t>Stanislaus, CA</t>
  </si>
  <si>
    <t>San Joaquin, CA</t>
  </si>
  <si>
    <t>Essex, MA</t>
  </si>
  <si>
    <t>Charlton, GA</t>
  </si>
  <si>
    <t>Collier, FL</t>
  </si>
  <si>
    <t>Pinellas, FL</t>
  </si>
  <si>
    <t>Alachua, FL</t>
  </si>
  <si>
    <t>Nassau, FL</t>
  </si>
  <si>
    <t>Pasco, FL</t>
  </si>
  <si>
    <t>Dallas, TX</t>
  </si>
  <si>
    <t>Tarrant, TX</t>
  </si>
  <si>
    <t>Montgomery, TX</t>
  </si>
  <si>
    <t>Middlesex, NJ</t>
  </si>
  <si>
    <t>Jefferson, CO</t>
  </si>
  <si>
    <t>Multnomah, OR</t>
  </si>
  <si>
    <t>Polk, OR</t>
  </si>
  <si>
    <t>Deschutes, OR</t>
  </si>
  <si>
    <t>McHenry, IL</t>
  </si>
  <si>
    <t>Lake, IL</t>
  </si>
  <si>
    <t>Bucks, PA</t>
  </si>
  <si>
    <t>Hanover, VA</t>
  </si>
  <si>
    <t>Lancaster, SC</t>
  </si>
  <si>
    <t>Sullivan, TN</t>
  </si>
  <si>
    <t>Johnson, IN</t>
  </si>
  <si>
    <t>Howard, IN</t>
  </si>
  <si>
    <t>St. Joseph, IN</t>
  </si>
  <si>
    <t>Knox, NE</t>
  </si>
  <si>
    <t>Stark, OH</t>
  </si>
  <si>
    <t>Anoka, MN</t>
  </si>
  <si>
    <t>Olmsted, MN</t>
  </si>
  <si>
    <t>Summit, UT</t>
  </si>
  <si>
    <t>Fairfield, CT</t>
  </si>
  <si>
    <t>Litchfield, CT</t>
  </si>
  <si>
    <t>Orleans, LA</t>
  </si>
  <si>
    <t>Pennington, SD</t>
  </si>
  <si>
    <t>Beadle, SD</t>
  </si>
  <si>
    <t>Charles Mix, SD</t>
  </si>
  <si>
    <t>Davison, SD</t>
  </si>
  <si>
    <t>Minnehaha, SD</t>
  </si>
  <si>
    <t>Bon Homme, SD</t>
  </si>
  <si>
    <t>Socorro, NM</t>
  </si>
  <si>
    <t>Bernalillo, NM</t>
  </si>
  <si>
    <t>Oakland, MI</t>
  </si>
  <si>
    <t>Wayne, MI</t>
  </si>
  <si>
    <t>New Castle, DE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</si>
  <si>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</si>
  <si>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</si>
  <si>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</si>
  <si>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</si>
  <si>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</si>
  <si>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</si>
  <si>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</si>
  <si>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</si>
  <si>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</si>
  <si>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</si>
  <si>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</si>
  <si>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Guinea</t>
  </si>
  <si>
    <t>Aruba</t>
  </si>
  <si>
    <t>Kenya</t>
  </si>
  <si>
    <t>Antigua and Barbuda</t>
  </si>
  <si>
    <t>Alabama</t>
  </si>
  <si>
    <t>Uruguay</t>
  </si>
  <si>
    <t>Ghana</t>
  </si>
  <si>
    <t>Puerto Rico</t>
  </si>
  <si>
    <t>Jersey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</si>
  <si>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</si>
  <si>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</si>
  <si>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</si>
  <si>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</si>
  <si>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</si>
  <si>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</si>
  <si>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</si>
  <si>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</si>
  <si>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Guernsey</t>
  </si>
  <si>
    <t>Mauritania</t>
  </si>
  <si>
    <t>Rwanda</t>
  </si>
  <si>
    <t>Saint Lucia</t>
  </si>
  <si>
    <t>Saint Vincent and the Grenadines</t>
  </si>
  <si>
    <t>Suriname</t>
  </si>
  <si>
    <t>Virgin Islands, U.S.</t>
  </si>
  <si>
    <t>occupied Palestinian territory</t>
  </si>
  <si>
    <t>French Guiana</t>
  </si>
  <si>
    <t>Guam</t>
  </si>
  <si>
    <t>Kosovo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</si>
  <si>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</si>
  <si>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</si>
  <si>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</si>
  <si>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</si>
  <si>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</si>
  <si>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</si>
  <si>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</si>
  <si>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Date</t>
  </si>
  <si>
    <t>Value</t>
  </si>
  <si>
    <t>Jackson County, OR</t>
  </si>
  <si>
    <t>Row Labels</t>
  </si>
  <si>
    <t>Grand Total</t>
  </si>
  <si>
    <t>Column Labels</t>
  </si>
  <si>
    <t>Sum of Value</t>
  </si>
  <si>
    <t>Zkvt7uQQ</t>
  </si>
  <si>
    <t>Dane_raw</t>
  </si>
  <si>
    <t>`</t>
  </si>
  <si>
    <t>Gamma</t>
  </si>
  <si>
    <t>NormLinear</t>
  </si>
  <si>
    <t>MAX</t>
  </si>
  <si>
    <t>LAST</t>
  </si>
  <si>
    <t>COUNT</t>
  </si>
  <si>
    <t>Slope</t>
  </si>
  <si>
    <t>PandemicInt</t>
  </si>
  <si>
    <t>II_Phase</t>
  </si>
  <si>
    <t>KINK</t>
  </si>
  <si>
    <t>Data</t>
  </si>
  <si>
    <t>Cases</t>
  </si>
  <si>
    <t>Dead</t>
  </si>
  <si>
    <t>Recovered</t>
  </si>
  <si>
    <t>Removed</t>
  </si>
  <si>
    <t>DR</t>
  </si>
  <si>
    <t>DRR</t>
  </si>
  <si>
    <t>dDDRDR</t>
  </si>
  <si>
    <t xml:space="preserve">Solve = </t>
  </si>
  <si>
    <t>Norm2Int</t>
  </si>
  <si>
    <t>Day</t>
  </si>
  <si>
    <t>Norm1</t>
  </si>
  <si>
    <t>Norm2</t>
  </si>
  <si>
    <t>Norm3</t>
  </si>
  <si>
    <t>ERROR</t>
  </si>
  <si>
    <t>GOAL</t>
  </si>
  <si>
    <t>AllNorm</t>
  </si>
  <si>
    <t>AVG7D</t>
  </si>
  <si>
    <t>Norm4</t>
  </si>
  <si>
    <t>AREA</t>
  </si>
  <si>
    <t>Prediction</t>
  </si>
  <si>
    <t>PRED</t>
  </si>
  <si>
    <t xml:space="preserve">PRED </t>
  </si>
  <si>
    <t>Var</t>
  </si>
  <si>
    <t>ExpMax</t>
  </si>
  <si>
    <t>SD</t>
  </si>
  <si>
    <t>Deaths</t>
  </si>
  <si>
    <t>Recoveries</t>
  </si>
  <si>
    <t>Active</t>
  </si>
  <si>
    <t>Hospitalized</t>
  </si>
  <si>
    <t>Quarantined</t>
  </si>
  <si>
    <t>HomeQuarantined</t>
  </si>
  <si>
    <t>Vents</t>
  </si>
  <si>
    <t>Izolation</t>
  </si>
  <si>
    <t>HomeIzolation</t>
  </si>
  <si>
    <t>DailyCases</t>
  </si>
  <si>
    <t>MA7</t>
  </si>
  <si>
    <t>TotalHost</t>
  </si>
  <si>
    <t>Death2Rem</t>
  </si>
  <si>
    <t>Death2All</t>
  </si>
  <si>
    <t>MultNormPred</t>
  </si>
  <si>
    <t>MultNormPredCum</t>
  </si>
  <si>
    <t>AVG</t>
  </si>
  <si>
    <t>Daily</t>
  </si>
  <si>
    <t>Fcst</t>
  </si>
  <si>
    <t>Last changed on: 02-Aug-2020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</si>
</sst>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-* #,##0.00\ _€_-;\-* #,##0.00\ _€_-;_-* &quot;-&quot;??\ _€_-;_-@_-"/>
    <numFmt numFmtId="165" formatCode="#\ ###\ ##0"/>
    <numFmt numFmtId="166" formatCode="[$-F800]dddd\,\ mmmm\ dd\,\ yyyy"/>
    <numFmt numFmtId="167" formatCode="dd\ mmm\ yyyy"/>
    <numFmt numFmtId="168" formatCode="0.0%"/>
    <numFmt numFmtId="169" formatCode="#\ ##0"/>
  </numFmts>
  <fonts count="34" x14ac:knownFonts="1"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2"/>
      <name val="Arial"/>
      <family val="2"/>
      <scheme val="major"/>
    </font>
    <font>
      <b/>
      <sz val="12"/>
      <color theme="2"/>
      <name val="Arial"/>
      <family val="2"/>
      <scheme val="major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  <scheme val="major"/>
    </font>
    <font>
      <b/>
      <sz val="10"/>
      <color theme="8"/>
      <name val="Arial"/>
      <family val="2"/>
      <scheme val="minor"/>
    </font>
    <font>
      <sz val="10"/>
      <color theme="3"/>
      <name val="Arial"/>
      <family val="2"/>
      <scheme val="minor"/>
    </font>
    <font>
      <sz val="10"/>
      <color rgb="FF007932"/>
      <name val="Arial"/>
      <family val="2"/>
      <scheme val="minor"/>
    </font>
    <font>
      <sz val="10"/>
      <color rgb="FF9C6500"/>
      <name val="Arial"/>
      <family val="2"/>
      <scheme val="minor"/>
    </font>
    <font>
      <b/>
      <sz val="10"/>
      <color theme="4"/>
      <name val="Arial"/>
      <family val="2"/>
      <scheme val="minor"/>
    </font>
    <font>
      <u/>
      <sz val="10"/>
      <color rgb="FF5E1DBF"/>
      <name val="Arial"/>
      <family val="2"/>
      <scheme val="minor"/>
    </font>
    <font>
      <sz val="10"/>
      <color rgb="FF5E1DBF"/>
      <name val="Arial"/>
      <family val="2"/>
      <scheme val="minor"/>
    </font>
    <font>
      <sz val="10"/>
      <color rgb="FF3F3F3F"/>
      <name val="Arial"/>
      <family val="2"/>
      <scheme val="minor"/>
    </font>
    <font>
      <b/>
      <sz val="10"/>
      <color theme="3"/>
      <name val="Arial"/>
      <family val="2"/>
      <scheme val="minor"/>
    </font>
    <font>
      <sz val="10"/>
      <color theme="5"/>
      <name val="Arial"/>
      <family val="2"/>
      <scheme val="minor"/>
    </font>
    <font>
      <sz val="10"/>
      <color rgb="FF5E1D65"/>
      <name val="Arial"/>
      <family val="2"/>
      <scheme val="minor"/>
    </font>
    <font>
      <b/>
      <sz val="10"/>
      <color theme="5"/>
      <name val="Arial"/>
      <family val="2"/>
      <scheme val="minor"/>
    </font>
    <font>
      <sz val="10"/>
      <color theme="2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name val="Arial"/>
      <family val="2"/>
      <scheme val="major"/>
    </font>
    <font>
      <b/>
      <sz val="10"/>
      <color theme="2"/>
      <name val="Arial"/>
      <family val="2"/>
      <scheme val="minor"/>
    </font>
    <font>
      <i/>
      <sz val="10"/>
      <color theme="4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4"/>
      <color theme="1"/>
      <name val="Arial"/>
      <family val="2"/>
      <scheme val="minor"/>
    </font>
    <font>
      <sz val="1"/>
      <color theme="1"/>
      <name val="Arial"/>
      <family val="2"/>
      <scheme val="minor"/>
    </font>
    <font>
      <sz val="5"/>
      <color theme="1"/>
      <name val="Arial"/>
      <family val="2"/>
      <scheme val="minor"/>
    </font>
    <font>
      <b/>
      <sz val="10"/>
      <color theme="7"/>
      <name val="Arial"/>
      <family val="2"/>
      <scheme val="minor"/>
    </font>
    <font>
      <b/>
      <sz val="10"/>
      <color theme="9"/>
      <name val="Arial"/>
      <family val="2"/>
      <scheme val="minor"/>
    </font>
    <font>
      <sz val="10"/>
      <color theme="0"/>
      <name val="Arial"/>
      <family val="2"/>
      <scheme val="minor"/>
    </font>
    <font>
      <sz val="10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strike/>
      <sz val="10"/>
      <color theme="1"/>
      <name val="Arial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EB9C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A3BCD3"/>
        <bgColor indexed="64"/>
      </patternFill>
    </fill>
    <fill>
      <patternFill patternType="solid">
        <fgColor rgb="FFCC99FF"/>
        <bgColor indexed="64"/>
      </patternFill>
    </fill>
  </fills>
  <borders count="20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5"/>
      </left>
      <right/>
      <top/>
      <bottom/>
      <diagonal/>
    </border>
    <border>
      <left/>
      <right style="thin">
        <color theme="5"/>
      </right>
      <top/>
      <bottom/>
      <diagonal/>
    </border>
    <border>
      <left style="thin">
        <color theme="5"/>
      </left>
      <right/>
      <top/>
      <bottom style="thin">
        <color theme="5"/>
      </bottom>
      <diagonal/>
    </border>
    <border>
      <left/>
      <right/>
      <top/>
      <bottom style="thin">
        <color theme="5"/>
      </bottom>
      <diagonal/>
    </border>
    <border>
      <left/>
      <right style="thin">
        <color theme="5"/>
      </right>
      <top/>
      <bottom style="thin">
        <color theme="5"/>
      </bottom>
      <diagonal/>
    </border>
    <border>
      <left style="thin">
        <color theme="2"/>
      </left>
      <right style="thin">
        <color theme="5"/>
      </right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theme="2"/>
      </top>
      <bottom style="thin">
        <color rgb="FFFFFFFF"/>
      </bottom>
      <diagonal/>
    </border>
    <border>
      <left/>
      <right/>
      <top/>
      <bottom style="medium">
        <color theme="3"/>
      </bottom>
      <diagonal/>
    </border>
    <border>
      <left style="thin">
        <color theme="5"/>
      </left>
      <right/>
      <top/>
      <bottom style="medium">
        <color theme="3"/>
      </bottom>
      <diagonal/>
    </border>
    <border>
      <left/>
      <right style="thin">
        <color theme="5"/>
      </right>
      <top/>
      <bottom style="medium">
        <color theme="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0">
    <xf numFmtId="0" fontId="0" fillId="0" borderId="0"/>
    <xf numFmtId="0" fontId="11" fillId="0" borderId="0" applyNumberFormat="0" applyFill="0" applyBorder="0" applyAlignment="0" applyProtection="0"/>
    <xf numFmtId="0" fontId="20" fillId="9" borderId="0" applyNumberFormat="0" applyBorder="0" applyAlignment="0" applyProtection="0">
      <alignment horizontal="left"/>
    </xf>
    <xf numFmtId="0" fontId="3" fillId="4" borderId="1" applyNumberFormat="0">
      <alignment horizontal="centerContinuous" vertical="center"/>
    </xf>
    <xf numFmtId="0" fontId="2" fillId="5" borderId="1" applyNumberFormat="0">
      <alignment horizontal="centerContinuous" vertical="center"/>
    </xf>
    <xf numFmtId="0" fontId="4" fillId="11" borderId="1" applyNumberFormat="0">
      <alignment horizontal="centerContinuous" vertical="center"/>
    </xf>
    <xf numFmtId="0" fontId="5" fillId="11" borderId="1" applyNumberFormat="0">
      <alignment horizontal="centerContinuous" vertical="center"/>
    </xf>
    <xf numFmtId="0" fontId="8" fillId="7" borderId="0" applyNumberFormat="0" applyBorder="0" applyAlignment="0" applyProtection="0"/>
    <xf numFmtId="0" fontId="7" fillId="6" borderId="0" applyNumberFormat="0" applyBorder="0" applyAlignment="0" applyProtection="0"/>
    <xf numFmtId="0" fontId="9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13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7" fillId="10" borderId="0" applyNumberFormat="0" applyBorder="0" applyAlignment="0">
      <protection locked="0"/>
    </xf>
    <xf numFmtId="0" fontId="28" fillId="12" borderId="0" applyNumberFormat="0" applyBorder="0" applyAlignment="0">
      <protection locked="0"/>
    </xf>
    <xf numFmtId="0" fontId="15" fillId="0" borderId="0" applyNumberFormat="0" applyBorder="0" applyAlignment="0"/>
    <xf numFmtId="0" fontId="16" fillId="0" borderId="0" applyNumberFormat="0" applyBorder="0" applyAlignment="0"/>
    <xf numFmtId="0" fontId="22" fillId="0" borderId="0" applyNumberFormat="0" applyBorder="0" applyAlignment="0">
      <protection locked="0"/>
    </xf>
    <xf numFmtId="0" fontId="21" fillId="2" borderId="0" applyNumberFormat="0" applyBorder="0" applyAlignment="0"/>
    <xf numFmtId="0" fontId="22" fillId="0" borderId="0" applyNumberFormat="0" applyBorder="0" applyAlignment="0"/>
    <xf numFmtId="0" fontId="1" fillId="0" borderId="0" applyNumberFormat="0" applyAlignment="0"/>
    <xf numFmtId="0" fontId="19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1">
    <xf numFmtId="0" fontId="0" fillId="0" borderId="0" xfId="0"/>
    <xf numFmtId="0" fontId="0" fillId="0" borderId="0" xfId="0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4" fillId="11" borderId="1" xfId="5" applyBorder="1" applyAlignment="1">
      <alignment horizontal="center" vertical="center"/>
    </xf>
    <xf numFmtId="0" fontId="0" fillId="0" borderId="6" xfId="0" applyBorder="1"/>
    <xf numFmtId="0" fontId="4" fillId="0" borderId="3" xfId="18" applyBorder="1" applyAlignment="1"/>
    <xf numFmtId="0" fontId="0" fillId="0" borderId="3" xfId="0" applyBorder="1" applyAlignment="1"/>
    <xf numFmtId="0" fontId="15" fillId="0" borderId="3" xfId="0" applyFont="1" applyBorder="1" applyAlignment="1">
      <alignment horizontal="center" vertical="center" wrapText="1"/>
    </xf>
    <xf numFmtId="0" fontId="0" fillId="0" borderId="7" xfId="0" applyBorder="1"/>
    <xf numFmtId="0" fontId="0" fillId="0" borderId="5" xfId="0" applyBorder="1" applyAlignment="1">
      <alignment vertical="center"/>
    </xf>
    <xf numFmtId="0" fontId="4" fillId="11" borderId="8" xfId="5" applyBorder="1" applyAlignment="1">
      <alignment horizontal="center" vertical="center"/>
    </xf>
    <xf numFmtId="0" fontId="4" fillId="0" borderId="5" xfId="18" applyBorder="1" applyAlignment="1">
      <alignment vertical="center"/>
    </xf>
    <xf numFmtId="0" fontId="18" fillId="0" borderId="2" xfId="0" applyFont="1" applyBorder="1"/>
    <xf numFmtId="0" fontId="18" fillId="0" borderId="4" xfId="0" applyFont="1" applyBorder="1"/>
    <xf numFmtId="0" fontId="0" fillId="0" borderId="9" xfId="0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2" xfId="0" applyFill="1" applyBorder="1"/>
    <xf numFmtId="0" fontId="0" fillId="0" borderId="0" xfId="0" applyFill="1" applyBorder="1"/>
    <xf numFmtId="0" fontId="0" fillId="0" borderId="3" xfId="0" applyFill="1" applyBorder="1"/>
    <xf numFmtId="0" fontId="23" fillId="0" borderId="0" xfId="0" applyFont="1" applyBorder="1" applyAlignment="1">
      <alignment vertical="center"/>
    </xf>
    <xf numFmtId="0" fontId="23" fillId="8" borderId="1" xfId="0" applyFont="1" applyFill="1" applyBorder="1" applyAlignment="1">
      <alignment vertical="center"/>
    </xf>
    <xf numFmtId="0" fontId="23" fillId="8" borderId="12" xfId="18" applyFont="1" applyFill="1" applyBorder="1" applyAlignment="1">
      <alignment vertical="center"/>
    </xf>
    <xf numFmtId="0" fontId="19" fillId="8" borderId="13" xfId="27" applyFill="1" applyBorder="1"/>
    <xf numFmtId="0" fontId="25" fillId="0" borderId="0" xfId="0" applyFont="1"/>
    <xf numFmtId="0" fontId="26" fillId="0" borderId="0" xfId="0" applyFont="1" applyFill="1"/>
    <xf numFmtId="0" fontId="26" fillId="0" borderId="0" xfId="0" applyFont="1"/>
    <xf numFmtId="0" fontId="24" fillId="0" borderId="0" xfId="0" applyFont="1" applyFill="1" applyBorder="1" applyAlignment="1">
      <alignment horizontal="center" vertical="center"/>
    </xf>
    <xf numFmtId="0" fontId="25" fillId="9" borderId="15" xfId="0" applyFont="1" applyFill="1" applyBorder="1"/>
    <xf numFmtId="0" fontId="25" fillId="9" borderId="14" xfId="0" applyFont="1" applyFill="1" applyBorder="1"/>
    <xf numFmtId="0" fontId="25" fillId="9" borderId="16" xfId="0" applyFont="1" applyFill="1" applyBorder="1"/>
    <xf numFmtId="14" fontId="0" fillId="0" borderId="0" xfId="0" applyNumberFormat="1"/>
    <xf numFmtId="0" fontId="0" fillId="0" borderId="0" xfId="0" applyNumberFormat="1"/>
    <xf numFmtId="0" fontId="0" fillId="13" borderId="0" xfId="0" applyFill="1"/>
    <xf numFmtId="0" fontId="0" fillId="14" borderId="0" xfId="0" applyFill="1"/>
    <xf numFmtId="0" fontId="0" fillId="15" borderId="0" xfId="0" applyFill="1"/>
    <xf numFmtId="14" fontId="0" fillId="15" borderId="0" xfId="0" applyNumberFormat="1" applyFill="1"/>
    <xf numFmtId="0" fontId="0" fillId="0" borderId="0" xfId="0" applyFill="1"/>
    <xf numFmtId="165" fontId="0" fillId="13" borderId="0" xfId="0" applyNumberFormat="1" applyFill="1"/>
    <xf numFmtId="0" fontId="19" fillId="8" borderId="12" xfId="27" applyFill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4" fontId="0" fillId="0" borderId="0" xfId="0" applyNumberFormat="1" applyAlignment="1">
      <alignment horizontal="left"/>
    </xf>
    <xf numFmtId="0" fontId="0" fillId="17" borderId="0" xfId="0" applyFill="1"/>
    <xf numFmtId="0" fontId="0" fillId="18" borderId="0" xfId="0" applyFill="1"/>
    <xf numFmtId="14" fontId="0" fillId="18" borderId="0" xfId="0" applyNumberFormat="1" applyFill="1"/>
    <xf numFmtId="0" fontId="29" fillId="16" borderId="0" xfId="0" applyFont="1" applyFill="1"/>
    <xf numFmtId="0" fontId="0" fillId="10" borderId="0" xfId="0" applyFill="1"/>
    <xf numFmtId="0" fontId="0" fillId="11" borderId="0" xfId="0" applyFill="1"/>
    <xf numFmtId="165" fontId="0" fillId="18" borderId="0" xfId="0" applyNumberFormat="1" applyFill="1"/>
    <xf numFmtId="166" fontId="0" fillId="0" borderId="0" xfId="0" applyNumberFormat="1"/>
    <xf numFmtId="167" fontId="0" fillId="0" borderId="0" xfId="0" applyNumberFormat="1"/>
    <xf numFmtId="10" fontId="30" fillId="19" borderId="0" xfId="29" applyNumberFormat="1" applyFont="1" applyFill="1"/>
    <xf numFmtId="168" fontId="0" fillId="20" borderId="0" xfId="29" applyNumberFormat="1" applyFont="1" applyFill="1"/>
    <xf numFmtId="10" fontId="30" fillId="0" borderId="0" xfId="29" applyNumberFormat="1" applyFont="1" applyFill="1"/>
    <xf numFmtId="10" fontId="0" fillId="0" borderId="0" xfId="29" applyNumberFormat="1" applyFont="1"/>
    <xf numFmtId="165" fontId="0" fillId="0" borderId="0" xfId="0" applyNumberFormat="1" applyFill="1"/>
    <xf numFmtId="10" fontId="0" fillId="0" borderId="0" xfId="0" applyNumberFormat="1"/>
    <xf numFmtId="0" fontId="31" fillId="0" borderId="0" xfId="0" applyFont="1" applyAlignment="1">
      <alignment vertical="center" wrapText="1"/>
    </xf>
    <xf numFmtId="0" fontId="19" fillId="0" borderId="0" xfId="27" applyAlignment="1">
      <alignment vertical="center" wrapText="1"/>
    </xf>
    <xf numFmtId="0" fontId="32" fillId="0" borderId="0" xfId="0" applyFont="1" applyAlignment="1">
      <alignment horizontal="center" vertical="center" wrapText="1"/>
    </xf>
    <xf numFmtId="0" fontId="0" fillId="14" borderId="17" xfId="0" applyFill="1" applyBorder="1"/>
    <xf numFmtId="0" fontId="0" fillId="14" borderId="18" xfId="0" applyFill="1" applyBorder="1"/>
    <xf numFmtId="0" fontId="0" fillId="14" borderId="19" xfId="0" applyFill="1" applyBorder="1"/>
    <xf numFmtId="0" fontId="18" fillId="21" borderId="0" xfId="0" applyFont="1" applyFill="1"/>
    <xf numFmtId="0" fontId="0" fillId="13" borderId="0" xfId="0" applyFill="1" applyBorder="1"/>
    <xf numFmtId="169" fontId="0" fillId="0" borderId="0" xfId="0" applyNumberFormat="1"/>
    <xf numFmtId="0" fontId="0" fillId="22" borderId="0" xfId="0" applyFill="1"/>
    <xf numFmtId="10" fontId="0" fillId="14" borderId="0" xfId="29" applyNumberFormat="1" applyFont="1" applyFill="1"/>
    <xf numFmtId="2" fontId="0" fillId="14" borderId="0" xfId="29" applyNumberFormat="1" applyFont="1" applyFill="1"/>
    <xf numFmtId="2" fontId="0" fillId="23" borderId="0" xfId="29" applyNumberFormat="1" applyFont="1" applyFill="1"/>
    <xf numFmtId="165" fontId="33" fillId="0" borderId="0" xfId="0" applyNumberFormat="1" applyFont="1" applyFill="1"/>
    <xf numFmtId="165" fontId="33" fillId="13" borderId="0" xfId="0" applyNumberFormat="1" applyFont="1" applyFill="1"/>
    <xf numFmtId="0" fontId="33" fillId="0" borderId="0" xfId="0" applyFont="1"/>
    <xf numFmtId="167" fontId="33" fillId="0" borderId="0" xfId="0" applyNumberFormat="1" applyFont="1"/>
    <xf numFmtId="0" fontId="15" fillId="0" borderId="0" xfId="0" applyFont="1" applyBorder="1" applyAlignment="1">
      <alignment horizontal="center" vertical="center" wrapText="1"/>
    </xf>
    <xf numFmtId="0" fontId="4" fillId="0" borderId="0" xfId="18" applyBorder="1" applyAlignment="1"/>
    <xf numFmtId="0" fontId="0" fillId="0" borderId="0" xfId="0" applyBorder="1" applyAlignment="1"/>
  </cellXfs>
  <cellStyles count="30">
    <cellStyle name="Bad" xfId="8" builtinId="27" customBuiltin="1"/>
    <cellStyle name="Calculation" xfId="12" builtinId="22" hidden="1" customBuiltin="1"/>
    <cellStyle name="Calculation" xfId="26"/>
    <cellStyle name="Check Cell" xfId="14" builtinId="23" hidden="1" customBuiltin="1"/>
    <cellStyle name="Check Cell" xfId="25"/>
    <cellStyle name="Comma" xfId="28" builtinId="3" customBuiltin="1"/>
    <cellStyle name="Comment" xfId="23"/>
    <cellStyle name="Explanatory Text" xfId="17" builtinId="53" hidden="1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 hidden="1" customBuiltin="1"/>
    <cellStyle name="Hyperlink" xfId="27" builtinId="8" customBuiltin="1"/>
    <cellStyle name="Input" xfId="10" builtinId="20" hidden="1" customBuiltin="1"/>
    <cellStyle name="Input: Assumption" xfId="19"/>
    <cellStyle name="Input: Fact" xfId="20"/>
    <cellStyle name="Link: other file" xfId="22"/>
    <cellStyle name="Link: other sheet" xfId="21"/>
    <cellStyle name="Linked Cell" xfId="13" builtinId="24" hidden="1" customBuiltin="1"/>
    <cellStyle name="Neutral" xfId="9" builtinId="28" customBuiltin="1"/>
    <cellStyle name="Normal" xfId="0" builtinId="0" customBuiltin="1"/>
    <cellStyle name="Note" xfId="16" builtinId="10" hidden="1" customBuiltin="1"/>
    <cellStyle name="Output" xfId="11" builtinId="21" hidden="1" customBuiltin="1"/>
    <cellStyle name="Percent" xfId="29" builtinId="5"/>
    <cellStyle name="Title" xfId="2" builtinId="15" customBuiltin="1"/>
    <cellStyle name="Total" xfId="18" builtinId="25" customBuiltin="1"/>
    <cellStyle name="Warning" xfId="24"/>
    <cellStyle name="Warning Text" xfId="15" builtinId="11" hidden="1" customBuiltin="1"/>
  </cellStyles>
  <dxfs count="46">
    <dxf>
      <font>
        <b/>
        <i val="0"/>
        <color theme="9"/>
      </font>
      <fill>
        <patternFill>
          <bgColor theme="9" tint="0.79998168889431442"/>
        </patternFill>
      </fill>
    </dxf>
    <dxf>
      <font>
        <b/>
        <i val="0"/>
        <color theme="7"/>
      </font>
      <fill>
        <patternFill>
          <bgColor theme="7" tint="0.79998168889431442"/>
        </patternFill>
      </fill>
    </dxf>
    <dxf>
      <font>
        <b/>
        <i val="0"/>
        <color theme="2"/>
      </font>
      <fill>
        <patternFill>
          <bgColor theme="1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 patternType="solid">
          <fgColor auto="1"/>
          <bgColor theme="7"/>
        </patternFill>
      </fill>
    </dxf>
    <dxf>
      <fill>
        <patternFill patternType="solid">
          <fgColor auto="1"/>
          <bgColor theme="7"/>
        </patternFill>
      </fill>
    </dxf>
    <dxf>
      <font>
        <b/>
        <i val="0"/>
      </font>
      <fill>
        <patternFill patternType="solid">
          <fgColor auto="1"/>
          <bgColor theme="7"/>
        </patternFill>
      </fill>
    </dxf>
    <dxf>
      <font>
        <b/>
        <i val="0"/>
        <color theme="2"/>
      </font>
      <fill>
        <patternFill patternType="solid">
          <fgColor theme="7"/>
          <bgColor theme="7" tint="-0.24994659260841701"/>
        </patternFill>
      </fill>
      <border>
        <bottom style="thick">
          <color theme="2"/>
        </bottom>
      </border>
    </dxf>
    <dxf>
      <font>
        <b val="0"/>
        <i val="0"/>
        <color theme="2"/>
      </font>
      <fill>
        <patternFill patternType="solid">
          <fgColor auto="1"/>
          <bgColor theme="7" tint="0.3999450666829432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8" tint="0.59996337778862885"/>
        </patternFill>
      </fill>
    </dxf>
    <dxf>
      <fill>
        <patternFill patternType="solid">
          <fgColor auto="1"/>
          <bgColor theme="8" tint="0.59996337778862885"/>
        </patternFill>
      </fill>
    </dxf>
    <dxf>
      <fill>
        <patternFill patternType="solid">
          <fgColor auto="1"/>
          <bgColor theme="8" tint="0.59996337778862885"/>
        </patternFill>
      </fill>
    </dxf>
    <dxf>
      <font>
        <b/>
        <i val="0"/>
      </font>
      <fill>
        <patternFill patternType="solid">
          <fgColor auto="1"/>
          <bgColor theme="8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8"/>
        </patternFill>
      </fill>
      <border>
        <bottom style="thick">
          <color theme="2"/>
        </bottom>
      </border>
    </dxf>
    <dxf>
      <font>
        <b val="0"/>
        <i val="0"/>
        <color theme="8" tint="-0.24994659260841701"/>
      </font>
      <fill>
        <patternFill patternType="solid">
          <fgColor auto="1"/>
          <bgColor theme="8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rgb="FFEDDABD"/>
        </patternFill>
      </fill>
    </dxf>
    <dxf>
      <fill>
        <patternFill patternType="solid">
          <fgColor auto="1"/>
          <bgColor rgb="FFEDDABD"/>
        </patternFill>
      </fill>
    </dxf>
    <dxf>
      <fill>
        <patternFill patternType="solid">
          <fgColor auto="1"/>
          <bgColor rgb="FFEDDABD"/>
        </patternFill>
      </fill>
    </dxf>
    <dxf>
      <font>
        <b/>
        <i val="0"/>
      </font>
      <fill>
        <patternFill patternType="solid">
          <fgColor auto="1"/>
          <bgColor rgb="FFEDDABD"/>
        </patternFill>
      </fill>
    </dxf>
    <dxf>
      <font>
        <b/>
        <i val="0"/>
        <color theme="2"/>
      </font>
      <fill>
        <patternFill patternType="solid">
          <fgColor theme="7"/>
          <bgColor rgb="FF947C5C"/>
        </patternFill>
      </fill>
      <border>
        <bottom style="thick">
          <color theme="2"/>
        </bottom>
      </border>
    </dxf>
    <dxf>
      <font>
        <b val="0"/>
        <i val="0"/>
        <color rgb="FF947C5C"/>
      </font>
      <fill>
        <patternFill patternType="solid">
          <fgColor auto="1"/>
          <bgColor rgb="FFFAECDB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ont>
        <b/>
        <i val="0"/>
      </font>
      <fill>
        <patternFill patternType="solid">
          <fgColor auto="1"/>
          <bgColor theme="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3999450666829432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9" tint="0.59996337778862885"/>
        </patternFill>
      </fill>
    </dxf>
    <dxf>
      <fill>
        <patternFill patternType="solid">
          <fgColor auto="1"/>
          <bgColor theme="9" tint="0.59996337778862885"/>
        </patternFill>
      </fill>
    </dxf>
    <dxf>
      <fill>
        <patternFill patternType="solid">
          <fgColor auto="1"/>
          <bgColor theme="9" tint="0.59996337778862885"/>
        </patternFill>
      </fill>
    </dxf>
    <dxf>
      <font>
        <b/>
        <i val="0"/>
      </font>
      <fill>
        <patternFill patternType="solid">
          <fgColor auto="1"/>
          <bgColor theme="9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9"/>
      </font>
      <fill>
        <patternFill patternType="solid">
          <fgColor auto="1"/>
          <bgColor theme="9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7" tint="0.59999389629810485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ont>
        <b/>
        <i val="0"/>
      </font>
      <fill>
        <patternFill patternType="solid">
          <fgColor auto="1"/>
          <bgColor theme="7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7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ont>
        <b/>
        <i val="0"/>
      </font>
      <fill>
        <patternFill patternType="solid">
          <fgColor auto="1"/>
          <bgColor theme="4" tint="0.39994506668294322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</dxfs>
  <tableStyles count="7" defaultTableStyle="General Table Style" defaultPivotStyle="PivotStyleLight16">
    <tableStyle name="General Table Style" pivot="0" count="6">
      <tableStyleElement type="wholeTable" dxfId="45"/>
      <tableStyleElement type="headerRow" dxfId="44"/>
      <tableStyleElement type="totalRow" dxfId="43"/>
      <tableStyleElement type="firstColumn" dxfId="42"/>
      <tableStyleElement type="lastColumn" dxfId="41"/>
      <tableStyleElement type="firstRowStripe" dxfId="40"/>
    </tableStyle>
    <tableStyle name="Input Assumptions Table Style" pivot="0" count="6">
      <tableStyleElement type="wholeTable" dxfId="39"/>
      <tableStyleElement type="headerRow" dxfId="38"/>
      <tableStyleElement type="totalRow" dxfId="37"/>
      <tableStyleElement type="firstColumn" dxfId="36"/>
      <tableStyleElement type="lastColumn" dxfId="35"/>
      <tableStyleElement type="firstRowStripe" dxfId="34"/>
    </tableStyle>
    <tableStyle name="Input Facts Table Style" pivot="0" count="6">
      <tableStyleElement type="wholeTable" dxfId="33"/>
      <tableStyleElement type="headerRow" dxfId="32"/>
      <tableStyleElement type="totalRow" dxfId="31"/>
      <tableStyleElement type="firstColumn" dxfId="30"/>
      <tableStyleElement type="lastColumn" dxfId="29"/>
      <tableStyleElement type="firstRowStripe" dxfId="28"/>
    </tableStyle>
    <tableStyle name="Multi-purpose Table Style 1" pivot="0" count="6">
      <tableStyleElement type="wholeTable" dxfId="27"/>
      <tableStyleElement type="headerRow" dxfId="26"/>
      <tableStyleElement type="totalRow" dxfId="25"/>
      <tableStyleElement type="firstColumn" dxfId="24"/>
      <tableStyleElement type="lastColumn" dxfId="23"/>
      <tableStyleElement type="firstRowStripe" dxfId="22"/>
    </tableStyle>
    <tableStyle name="Multi-purpose Table Style 2" pivot="0" count="6">
      <tableStyleElement type="wholeTable" dxfId="21"/>
      <tableStyleElement type="headerRow" dxfId="20"/>
      <tableStyleElement type="totalRow" dxfId="19"/>
      <tableStyleElement type="firstColumn" dxfId="18"/>
      <tableStyleElement type="lastColumn" dxfId="17"/>
      <tableStyleElement type="firstRowStripe" dxfId="16"/>
    </tableStyle>
    <tableStyle name="Multi-purpose Table Style 3" pivot="0" count="6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</tableStyle>
    <tableStyle name="Multi-purpose Table Style 4" pivot="0" count="6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CC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99FF"/>
      <color rgb="FFA3BCD3"/>
      <color rgb="FFFF9966"/>
      <color rgb="FFB4B4B4"/>
      <color rgb="FFFF7C80"/>
      <color rgb="FF5C5C5C"/>
      <color rgb="FF46647B"/>
      <color rgb="FF507867"/>
      <color rgb="FFBBCABA"/>
      <color rgb="FF947C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Dashboard_data!$B$2</c:f>
              <c:strCache>
                <c:ptCount val="1"/>
                <c:pt idx="0">
                  <c:v>POL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Dashboard_data!$A$3:$A$102</c:f>
              <c:numCache>
                <c:formatCode>m/d/yyyy</c:formatCode>
                <c:ptCount val="100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Dashboard_data!$B$3:$B$102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2.2757098436939856E-5</c:v>
                </c:pt>
                <c:pt idx="48">
                  <c:v>4.5514196873879712E-5</c:v>
                </c:pt>
                <c:pt idx="49">
                  <c:v>6.8271295310819564E-5</c:v>
                </c:pt>
                <c:pt idx="50">
                  <c:v>6.8271295310819564E-5</c:v>
                </c:pt>
                <c:pt idx="51">
                  <c:v>9.1028393747759424E-5</c:v>
                </c:pt>
                <c:pt idx="52">
                  <c:v>1.1378549218469927E-4</c:v>
                </c:pt>
                <c:pt idx="53">
                  <c:v>1.1378549218469927E-4</c:v>
                </c:pt>
                <c:pt idx="54">
                  <c:v>1.1378549218469927E-4</c:v>
                </c:pt>
                <c:pt idx="55">
                  <c:v>1.1378549218469927E-4</c:v>
                </c:pt>
                <c:pt idx="56">
                  <c:v>1.1378549218469927E-4</c:v>
                </c:pt>
                <c:pt idx="57">
                  <c:v>1.5929968905857897E-4</c:v>
                </c:pt>
                <c:pt idx="58">
                  <c:v>1.8205678749551885E-4</c:v>
                </c:pt>
                <c:pt idx="59">
                  <c:v>2.2757098436939854E-4</c:v>
                </c:pt>
                <c:pt idx="60">
                  <c:v>2.958422796802181E-4</c:v>
                </c:pt>
                <c:pt idx="61">
                  <c:v>3.6411357499103769E-4</c:v>
                </c:pt>
                <c:pt idx="62">
                  <c:v>3.6411357499103769E-4</c:v>
                </c:pt>
                <c:pt idx="63">
                  <c:v>4.0962777186491739E-4</c:v>
                </c:pt>
                <c:pt idx="64">
                  <c:v>5.0065616561267682E-4</c:v>
                </c:pt>
                <c:pt idx="65">
                  <c:v>7.0547005154513549E-4</c:v>
                </c:pt>
                <c:pt idx="66">
                  <c:v>7.5098424841901518E-4</c:v>
                </c:pt>
                <c:pt idx="67">
                  <c:v>9.7855523278841386E-4</c:v>
                </c:pt>
                <c:pt idx="68">
                  <c:v>1.2971546109055718E-3</c:v>
                </c:pt>
                <c:pt idx="69">
                  <c:v>1.6157539890227298E-3</c:v>
                </c:pt>
                <c:pt idx="70">
                  <c:v>1.7978107765182485E-3</c:v>
                </c:pt>
                <c:pt idx="71">
                  <c:v>2.1391672530723465E-3</c:v>
                </c:pt>
                <c:pt idx="72">
                  <c:v>2.4350095327525644E-3</c:v>
                </c:pt>
                <c:pt idx="73">
                  <c:v>2.9356656983652411E-3</c:v>
                </c:pt>
                <c:pt idx="74">
                  <c:v>3.595621553036497E-3</c:v>
                </c:pt>
                <c:pt idx="75">
                  <c:v>3.9597351280275346E-3</c:v>
                </c:pt>
                <c:pt idx="76">
                  <c:v>4.1190348170861138E-3</c:v>
                </c:pt>
                <c:pt idx="77">
                  <c:v>4.7334764748834897E-3</c:v>
                </c:pt>
                <c:pt idx="78">
                  <c:v>5.2796468373700464E-3</c:v>
                </c:pt>
                <c:pt idx="79">
                  <c:v>5.5754891170502648E-3</c:v>
                </c:pt>
                <c:pt idx="80">
                  <c:v>5.9851168889151814E-3</c:v>
                </c:pt>
                <c:pt idx="81">
                  <c:v>6.5085301529647982E-3</c:v>
                </c:pt>
                <c:pt idx="82">
                  <c:v>7.1457289091991141E-3</c:v>
                </c:pt>
                <c:pt idx="83">
                  <c:v>7.5553566810640316E-3</c:v>
                </c:pt>
                <c:pt idx="84">
                  <c:v>7.89671315761813E-3</c:v>
                </c:pt>
                <c:pt idx="85">
                  <c:v>8.1925554372983475E-3</c:v>
                </c:pt>
                <c:pt idx="86">
                  <c:v>8.6476974060371442E-3</c:v>
                </c:pt>
                <c:pt idx="87">
                  <c:v>9.1255964732128818E-3</c:v>
                </c:pt>
                <c:pt idx="88">
                  <c:v>9.6945239341363777E-3</c:v>
                </c:pt>
                <c:pt idx="89">
                  <c:v>1.0331722690370694E-2</c:v>
                </c:pt>
                <c:pt idx="90">
                  <c:v>1.1242006627848288E-2</c:v>
                </c:pt>
                <c:pt idx="91">
                  <c:v>1.1924719580956485E-2</c:v>
                </c:pt>
                <c:pt idx="92">
                  <c:v>1.2175047663762822E-2</c:v>
                </c:pt>
                <c:pt idx="93">
                  <c:v>1.2789489321560198E-2</c:v>
                </c:pt>
                <c:pt idx="94">
                  <c:v>1.3563230668416153E-2</c:v>
                </c:pt>
                <c:pt idx="95">
                  <c:v>1.420042942465047E-2</c:v>
                </c:pt>
                <c:pt idx="96">
                  <c:v>1.4655571393389267E-2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9-41D0-9892-9A990F8B41CD}"/>
            </c:ext>
          </c:extLst>
        </c:ser>
        <c:ser>
          <c:idx val="1"/>
          <c:order val="1"/>
          <c:tx>
            <c:strRef>
              <c:f>Dashboard_data!$C$2</c:f>
              <c:strCache>
                <c:ptCount val="1"/>
                <c:pt idx="0">
                  <c:v>GER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Dashboard_data!$A$3:$A$102</c:f>
              <c:numCache>
                <c:formatCode>m/d/yyyy</c:formatCode>
                <c:ptCount val="100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Dashboard_data!$C$3:$C$102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9-41D0-9892-9A990F8B41CD}"/>
            </c:ext>
          </c:extLst>
        </c:ser>
        <c:ser>
          <c:idx val="2"/>
          <c:order val="2"/>
          <c:tx>
            <c:strRef>
              <c:f>Dashboard_data!$D$2</c:f>
              <c:strCache>
                <c:ptCount val="1"/>
                <c:pt idx="0">
                  <c:v>FRA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Dashboard_data!$A$3:$A$102</c:f>
              <c:numCache>
                <c:formatCode>m/d/yyyy</c:formatCode>
                <c:ptCount val="100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Dashboard_data!$D$3:$D$102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9-41D0-9892-9A990F8B41CD}"/>
            </c:ext>
          </c:extLst>
        </c:ser>
        <c:ser>
          <c:idx val="3"/>
          <c:order val="3"/>
          <c:tx>
            <c:strRef>
              <c:f>Dashboard_data!$E$2</c:f>
              <c:strCache>
                <c:ptCount val="1"/>
                <c:pt idx="0">
                  <c:v>ESP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Dashboard_data!$A$3:$A$102</c:f>
              <c:numCache>
                <c:formatCode>m/d/yyyy</c:formatCode>
                <c:ptCount val="100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Dashboard_data!$E$3:$E$102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A9-41D0-9892-9A990F8B41CD}"/>
            </c:ext>
          </c:extLst>
        </c:ser>
        <c:ser>
          <c:idx val="4"/>
          <c:order val="4"/>
          <c:tx>
            <c:strRef>
              <c:f>Dashboard_data!$F$2</c:f>
              <c:strCache>
                <c:ptCount val="1"/>
                <c:pt idx="0">
                  <c:v>ITA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Dashboard_data!$A$3:$A$102</c:f>
              <c:numCache>
                <c:formatCode>m/d/yyyy</c:formatCode>
                <c:ptCount val="100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Dashboard_data!$F$3:$F$102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A9-41D0-9892-9A990F8B41CD}"/>
            </c:ext>
          </c:extLst>
        </c:ser>
        <c:ser>
          <c:idx val="5"/>
          <c:order val="5"/>
          <c:tx>
            <c:strRef>
              <c:f>Dashboard_data!$G$2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Dashboard_data!$A$3:$A$102</c:f>
              <c:numCache>
                <c:formatCode>m/d/yyyy</c:formatCode>
                <c:ptCount val="100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Dashboard_data!$G$3:$G$102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A9-41D0-9892-9A990F8B41CD}"/>
            </c:ext>
          </c:extLst>
        </c:ser>
        <c:ser>
          <c:idx val="6"/>
          <c:order val="6"/>
          <c:tx>
            <c:strRef>
              <c:f>Dashboard_data!$H$2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Dashboard_data!$A$3:$A$102</c:f>
              <c:numCache>
                <c:formatCode>m/d/yyyy</c:formatCode>
                <c:ptCount val="100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Dashboard_data!$H$3:$H$102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A9-41D0-9892-9A990F8B4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590943"/>
        <c:axId val="2071580543"/>
      </c:lineChart>
      <c:dateAx>
        <c:axId val="20715909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580543"/>
        <c:crosses val="autoZero"/>
        <c:auto val="1"/>
        <c:lblOffset val="100"/>
        <c:baseTimeUnit val="days"/>
      </c:dateAx>
      <c:valAx>
        <c:axId val="207158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59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Dashboard_data!$I$1:$I$2</c:f>
              <c:strCache>
                <c:ptCount val="2"/>
                <c:pt idx="1">
                  <c:v>POL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Dashboard_data!$I$3:$I$408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7</c:v>
                </c:pt>
                <c:pt idx="58">
                  <c:v>8</c:v>
                </c:pt>
                <c:pt idx="59">
                  <c:v>10</c:v>
                </c:pt>
                <c:pt idx="60">
                  <c:v>13</c:v>
                </c:pt>
                <c:pt idx="61">
                  <c:v>16</c:v>
                </c:pt>
                <c:pt idx="62">
                  <c:v>16</c:v>
                </c:pt>
                <c:pt idx="63">
                  <c:v>18</c:v>
                </c:pt>
                <c:pt idx="64">
                  <c:v>22</c:v>
                </c:pt>
                <c:pt idx="65">
                  <c:v>31</c:v>
                </c:pt>
                <c:pt idx="66">
                  <c:v>33</c:v>
                </c:pt>
                <c:pt idx="67">
                  <c:v>43</c:v>
                </c:pt>
                <c:pt idx="68">
                  <c:v>57</c:v>
                </c:pt>
                <c:pt idx="69">
                  <c:v>71</c:v>
                </c:pt>
                <c:pt idx="70">
                  <c:v>79</c:v>
                </c:pt>
                <c:pt idx="71">
                  <c:v>94</c:v>
                </c:pt>
                <c:pt idx="72">
                  <c:v>107</c:v>
                </c:pt>
                <c:pt idx="73">
                  <c:v>129</c:v>
                </c:pt>
                <c:pt idx="74">
                  <c:v>158</c:v>
                </c:pt>
                <c:pt idx="75">
                  <c:v>174</c:v>
                </c:pt>
                <c:pt idx="76">
                  <c:v>181</c:v>
                </c:pt>
                <c:pt idx="77">
                  <c:v>208</c:v>
                </c:pt>
                <c:pt idx="78">
                  <c:v>232</c:v>
                </c:pt>
                <c:pt idx="79">
                  <c:v>245</c:v>
                </c:pt>
                <c:pt idx="80">
                  <c:v>263</c:v>
                </c:pt>
                <c:pt idx="81">
                  <c:v>286</c:v>
                </c:pt>
                <c:pt idx="82">
                  <c:v>314</c:v>
                </c:pt>
                <c:pt idx="83">
                  <c:v>332</c:v>
                </c:pt>
                <c:pt idx="84">
                  <c:v>347</c:v>
                </c:pt>
                <c:pt idx="85">
                  <c:v>360</c:v>
                </c:pt>
                <c:pt idx="86">
                  <c:v>380</c:v>
                </c:pt>
                <c:pt idx="87">
                  <c:v>401</c:v>
                </c:pt>
                <c:pt idx="88">
                  <c:v>426</c:v>
                </c:pt>
                <c:pt idx="89">
                  <c:v>454</c:v>
                </c:pt>
                <c:pt idx="90">
                  <c:v>494</c:v>
                </c:pt>
                <c:pt idx="91">
                  <c:v>524</c:v>
                </c:pt>
                <c:pt idx="92">
                  <c:v>535</c:v>
                </c:pt>
                <c:pt idx="93">
                  <c:v>562</c:v>
                </c:pt>
                <c:pt idx="94">
                  <c:v>596</c:v>
                </c:pt>
                <c:pt idx="95">
                  <c:v>624</c:v>
                </c:pt>
                <c:pt idx="96">
                  <c:v>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9-472F-8889-8A22942970B0}"/>
            </c:ext>
          </c:extLst>
        </c:ser>
        <c:ser>
          <c:idx val="1"/>
          <c:order val="1"/>
          <c:tx>
            <c:strRef>
              <c:f>Dashboard_data!$J$1:$J$2</c:f>
              <c:strCache>
                <c:ptCount val="2"/>
                <c:pt idx="1">
                  <c:v>GER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Dashboard_data!$J$3:$J$408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9-472F-8889-8A22942970B0}"/>
            </c:ext>
          </c:extLst>
        </c:ser>
        <c:ser>
          <c:idx val="2"/>
          <c:order val="2"/>
          <c:tx>
            <c:strRef>
              <c:f>Dashboard_data!$K$1:$K$2</c:f>
              <c:strCache>
                <c:ptCount val="2"/>
                <c:pt idx="1">
                  <c:v>FRA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Dashboard_data!$K$3:$K$408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F9-472F-8889-8A22942970B0}"/>
            </c:ext>
          </c:extLst>
        </c:ser>
        <c:ser>
          <c:idx val="3"/>
          <c:order val="3"/>
          <c:tx>
            <c:strRef>
              <c:f>Dashboard_data!$L$1:$L$2</c:f>
              <c:strCache>
                <c:ptCount val="2"/>
                <c:pt idx="1">
                  <c:v>ESP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Dashboard_data!$L$3:$L$408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F9-472F-8889-8A22942970B0}"/>
            </c:ext>
          </c:extLst>
        </c:ser>
        <c:ser>
          <c:idx val="4"/>
          <c:order val="4"/>
          <c:tx>
            <c:strRef>
              <c:f>Dashboard_data!$M$1:$M$2</c:f>
              <c:strCache>
                <c:ptCount val="2"/>
                <c:pt idx="1">
                  <c:v>ITA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Dashboard_data!$M$3:$M$408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F9-472F-8889-8A22942970B0}"/>
            </c:ext>
          </c:extLst>
        </c:ser>
        <c:ser>
          <c:idx val="5"/>
          <c:order val="5"/>
          <c:tx>
            <c:strRef>
              <c:f>Dashboard_data!$N$1:$N$2</c:f>
              <c:strCache>
                <c:ptCount val="2"/>
                <c:pt idx="1">
                  <c:v>UK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Dashboard_data!$N$3:$N$408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F9-472F-8889-8A22942970B0}"/>
            </c:ext>
          </c:extLst>
        </c:ser>
        <c:ser>
          <c:idx val="6"/>
          <c:order val="6"/>
          <c:tx>
            <c:strRef>
              <c:f>Dashboard_data!$O$1:$O$2</c:f>
              <c:strCache>
                <c:ptCount val="2"/>
                <c:pt idx="1">
                  <c:v>USA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Dashboard_data!$O$3:$O$408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F9-472F-8889-8A229429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286479"/>
        <c:axId val="1420288143"/>
      </c:lineChart>
      <c:dateAx>
        <c:axId val="14202864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288143"/>
        <c:crosses val="autoZero"/>
        <c:auto val="1"/>
        <c:lblOffset val="100"/>
        <c:baseTimeUnit val="days"/>
      </c:dateAx>
      <c:valAx>
        <c:axId val="142028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28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Dashboard_data!$P$1:$P$2</c:f>
              <c:strCache>
                <c:ptCount val="2"/>
                <c:pt idx="1">
                  <c:v>POL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Dashboard_data!$P$3:$P$408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4.6931218399613222E-5</c:v>
                </c:pt>
                <c:pt idx="48">
                  <c:v>7.039682759941983E-5</c:v>
                </c:pt>
                <c:pt idx="49">
                  <c:v>6.904304245327715E-5</c:v>
                </c:pt>
                <c:pt idx="50">
                  <c:v>5.7443811321126579E-5</c:v>
                </c:pt>
                <c:pt idx="51">
                  <c:v>5.4090217816503372E-5</c:v>
                </c:pt>
                <c:pt idx="52">
                  <c:v>5.0283448285299885E-5</c:v>
                </c:pt>
                <c:pt idx="53">
                  <c:v>4.1698469309760873E-5</c:v>
                </c:pt>
                <c:pt idx="54">
                  <c:v>3.371115687859541E-5</c:v>
                </c:pt>
                <c:pt idx="55">
                  <c:v>2.8158731039767933E-5</c:v>
                </c:pt>
                <c:pt idx="56">
                  <c:v>2.2327352037129423E-5</c:v>
                </c:pt>
                <c:pt idx="57">
                  <c:v>2.6426569351201768E-5</c:v>
                </c:pt>
                <c:pt idx="58">
                  <c:v>2.5564669034769284E-5</c:v>
                </c:pt>
                <c:pt idx="59">
                  <c:v>2.6564840603554651E-5</c:v>
                </c:pt>
                <c:pt idx="60">
                  <c:v>2.9605516459508625E-5</c:v>
                </c:pt>
                <c:pt idx="61">
                  <c:v>3.1364352345687464E-5</c:v>
                </c:pt>
                <c:pt idx="62">
                  <c:v>2.75708237682393E-5</c:v>
                </c:pt>
                <c:pt idx="63">
                  <c:v>2.6302111410772247E-5</c:v>
                </c:pt>
                <c:pt idx="64">
                  <c:v>2.8279713772484444E-5</c:v>
                </c:pt>
                <c:pt idx="65">
                  <c:v>3.6106207440286373E-5</c:v>
                </c:pt>
                <c:pt idx="66">
                  <c:v>3.4177949185006081E-5</c:v>
                </c:pt>
                <c:pt idx="67">
                  <c:v>4.0297635845869925E-5</c:v>
                </c:pt>
                <c:pt idx="68">
                  <c:v>4.6309929357663146E-5</c:v>
                </c:pt>
                <c:pt idx="69">
                  <c:v>5.023291215636993E-5</c:v>
                </c:pt>
                <c:pt idx="70">
                  <c:v>5.2132858817767209E-5</c:v>
                </c:pt>
                <c:pt idx="71">
                  <c:v>5.4848430279801502E-5</c:v>
                </c:pt>
                <c:pt idx="72">
                  <c:v>5.8033913167162774E-5</c:v>
                </c:pt>
                <c:pt idx="73">
                  <c:v>6.3688219028683039E-5</c:v>
                </c:pt>
                <c:pt idx="74">
                  <c:v>7.2655477015193717E-5</c:v>
                </c:pt>
                <c:pt idx="75">
                  <c:v>7.4702714274110809E-5</c:v>
                </c:pt>
                <c:pt idx="76">
                  <c:v>7.2749299252196419E-5</c:v>
                </c:pt>
                <c:pt idx="77">
                  <c:v>7.8326992571286496E-5</c:v>
                </c:pt>
                <c:pt idx="78">
                  <c:v>8.3202004211001442E-5</c:v>
                </c:pt>
                <c:pt idx="79">
                  <c:v>8.4569595313407439E-5</c:v>
                </c:pt>
                <c:pt idx="80">
                  <c:v>8.7404669868649284E-5</c:v>
                </c:pt>
                <c:pt idx="81">
                  <c:v>9.0284720598359064E-5</c:v>
                </c:pt>
                <c:pt idx="82">
                  <c:v>9.4917470504092717E-5</c:v>
                </c:pt>
                <c:pt idx="83">
                  <c:v>9.483701992388722E-5</c:v>
                </c:pt>
                <c:pt idx="84">
                  <c:v>9.5005922216650094E-5</c:v>
                </c:pt>
                <c:pt idx="85">
                  <c:v>9.2781002456864293E-5</c:v>
                </c:pt>
                <c:pt idx="86">
                  <c:v>9.4811530551913286E-5</c:v>
                </c:pt>
                <c:pt idx="87">
                  <c:v>9.7381325841161732E-5</c:v>
                </c:pt>
                <c:pt idx="88">
                  <c:v>1.0026823197462847E-4</c:v>
                </c:pt>
                <c:pt idx="89">
                  <c:v>1.029898048360008E-4</c:v>
                </c:pt>
                <c:pt idx="90">
                  <c:v>1.0855537241643918E-4</c:v>
                </c:pt>
                <c:pt idx="91">
                  <c:v>1.1125608804322396E-4</c:v>
                </c:pt>
                <c:pt idx="92">
                  <c:v>1.1022796712003502E-4</c:v>
                </c:pt>
                <c:pt idx="93">
                  <c:v>1.1301819709038096E-4</c:v>
                </c:pt>
                <c:pt idx="94">
                  <c:v>1.1675571406733046E-4</c:v>
                </c:pt>
                <c:pt idx="95">
                  <c:v>1.1815973847700088E-4</c:v>
                </c:pt>
                <c:pt idx="96">
                  <c:v>1.1970248793328389E-4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F-4390-85ED-03F28977A04B}"/>
            </c:ext>
          </c:extLst>
        </c:ser>
        <c:ser>
          <c:idx val="1"/>
          <c:order val="1"/>
          <c:tx>
            <c:strRef>
              <c:f>Dashboard_data!$Q$1:$Q$2</c:f>
              <c:strCache>
                <c:ptCount val="2"/>
                <c:pt idx="1">
                  <c:v>GER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Dashboard_data!$Q$3:$Q$408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F-4390-85ED-03F28977A04B}"/>
            </c:ext>
          </c:extLst>
        </c:ser>
        <c:ser>
          <c:idx val="2"/>
          <c:order val="2"/>
          <c:tx>
            <c:strRef>
              <c:f>Dashboard_data!$R$1:$R$2</c:f>
              <c:strCache>
                <c:ptCount val="2"/>
                <c:pt idx="1">
                  <c:v>FRA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Dashboard_data!$R$3:$R$408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9F-4390-85ED-03F28977A04B}"/>
            </c:ext>
          </c:extLst>
        </c:ser>
        <c:ser>
          <c:idx val="3"/>
          <c:order val="3"/>
          <c:tx>
            <c:strRef>
              <c:f>Dashboard_data!$S$1:$S$2</c:f>
              <c:strCache>
                <c:ptCount val="2"/>
                <c:pt idx="1">
                  <c:v>ESP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Dashboard_data!$S$3:$S$408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9F-4390-85ED-03F28977A04B}"/>
            </c:ext>
          </c:extLst>
        </c:ser>
        <c:ser>
          <c:idx val="4"/>
          <c:order val="4"/>
          <c:tx>
            <c:strRef>
              <c:f>Dashboard_data!$T$1:$T$2</c:f>
              <c:strCache>
                <c:ptCount val="2"/>
                <c:pt idx="1">
                  <c:v>ITA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Dashboard_data!$T$3:$T$408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9F-4390-85ED-03F28977A04B}"/>
            </c:ext>
          </c:extLst>
        </c:ser>
        <c:ser>
          <c:idx val="5"/>
          <c:order val="5"/>
          <c:tx>
            <c:strRef>
              <c:f>Dashboard_data!$U$1:$U$2</c:f>
              <c:strCache>
                <c:ptCount val="2"/>
                <c:pt idx="1">
                  <c:v>UK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Dashboard_data!$U$3:$U$408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F-4390-85ED-03F28977A04B}"/>
            </c:ext>
          </c:extLst>
        </c:ser>
        <c:ser>
          <c:idx val="6"/>
          <c:order val="6"/>
          <c:tx>
            <c:strRef>
              <c:f>Dashboard_data!$V$1:$V$2</c:f>
              <c:strCache>
                <c:ptCount val="2"/>
                <c:pt idx="1">
                  <c:v>USA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Dashboard_data!$A$3:$A$408</c:f>
              <c:numCache>
                <c:formatCode>m/d/yyyy</c:formatCode>
                <c:ptCount val="406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</c:numCache>
            </c:numRef>
          </c:cat>
          <c:val>
            <c:numRef>
              <c:f>Dashboard_data!$V$3:$V$408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F-4390-85ED-03F28977A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532591"/>
        <c:axId val="2033535087"/>
      </c:lineChart>
      <c:dateAx>
        <c:axId val="20335325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35087"/>
        <c:crosses val="autoZero"/>
        <c:auto val="1"/>
        <c:lblOffset val="100"/>
        <c:baseTimeUnit val="days"/>
      </c:dateAx>
      <c:valAx>
        <c:axId val="203353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3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Polska!$R$1</c:f>
              <c:strCache>
                <c:ptCount val="1"/>
                <c:pt idx="0">
                  <c:v>MultNormPredCum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Polska!$H$2:$H$251</c:f>
              <c:numCache>
                <c:formatCode>m/d/yyyy</c:formatCode>
                <c:ptCount val="250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  <c:pt idx="211">
                  <c:v>44105</c:v>
                </c:pt>
                <c:pt idx="212">
                  <c:v>44106</c:v>
                </c:pt>
                <c:pt idx="213">
                  <c:v>44107</c:v>
                </c:pt>
                <c:pt idx="214">
                  <c:v>44108</c:v>
                </c:pt>
                <c:pt idx="215">
                  <c:v>44109</c:v>
                </c:pt>
                <c:pt idx="216">
                  <c:v>44110</c:v>
                </c:pt>
                <c:pt idx="217">
                  <c:v>44111</c:v>
                </c:pt>
                <c:pt idx="218">
                  <c:v>44112</c:v>
                </c:pt>
                <c:pt idx="219">
                  <c:v>44113</c:v>
                </c:pt>
                <c:pt idx="220">
                  <c:v>44114</c:v>
                </c:pt>
                <c:pt idx="221">
                  <c:v>44115</c:v>
                </c:pt>
                <c:pt idx="222">
                  <c:v>44116</c:v>
                </c:pt>
                <c:pt idx="223">
                  <c:v>44117</c:v>
                </c:pt>
                <c:pt idx="224">
                  <c:v>44118</c:v>
                </c:pt>
                <c:pt idx="225">
                  <c:v>44119</c:v>
                </c:pt>
                <c:pt idx="226">
                  <c:v>44120</c:v>
                </c:pt>
                <c:pt idx="227">
                  <c:v>44121</c:v>
                </c:pt>
                <c:pt idx="228">
                  <c:v>44122</c:v>
                </c:pt>
                <c:pt idx="229">
                  <c:v>44123</c:v>
                </c:pt>
                <c:pt idx="230">
                  <c:v>44124</c:v>
                </c:pt>
                <c:pt idx="231">
                  <c:v>44125</c:v>
                </c:pt>
                <c:pt idx="232">
                  <c:v>44126</c:v>
                </c:pt>
                <c:pt idx="233">
                  <c:v>44127</c:v>
                </c:pt>
                <c:pt idx="234">
                  <c:v>44128</c:v>
                </c:pt>
                <c:pt idx="235">
                  <c:v>44129</c:v>
                </c:pt>
                <c:pt idx="236">
                  <c:v>44130</c:v>
                </c:pt>
                <c:pt idx="237">
                  <c:v>44131</c:v>
                </c:pt>
                <c:pt idx="238">
                  <c:v>44132</c:v>
                </c:pt>
                <c:pt idx="239">
                  <c:v>44133</c:v>
                </c:pt>
                <c:pt idx="240">
                  <c:v>44134</c:v>
                </c:pt>
                <c:pt idx="241">
                  <c:v>44135</c:v>
                </c:pt>
                <c:pt idx="242">
                  <c:v>44136</c:v>
                </c:pt>
                <c:pt idx="243">
                  <c:v>44137</c:v>
                </c:pt>
                <c:pt idx="244">
                  <c:v>44138</c:v>
                </c:pt>
                <c:pt idx="245">
                  <c:v>44139</c:v>
                </c:pt>
                <c:pt idx="246">
                  <c:v>44140</c:v>
                </c:pt>
                <c:pt idx="247">
                  <c:v>44141</c:v>
                </c:pt>
                <c:pt idx="248">
                  <c:v>44142</c:v>
                </c:pt>
                <c:pt idx="249">
                  <c:v>44143</c:v>
                </c:pt>
              </c:numCache>
            </c:numRef>
          </c:cat>
          <c:val>
            <c:numRef>
              <c:f>Polska!$R$2:$R$251</c:f>
              <c:numCache>
                <c:formatCode>0.00</c:formatCode>
                <c:ptCount val="250"/>
                <c:pt idx="0">
                  <c:v>12.083841658523509</c:v>
                </c:pt>
                <c:pt idx="1">
                  <c:v>25.709510791645346</c:v>
                </c:pt>
                <c:pt idx="2">
                  <c:v>41.114259974586261</c:v>
                </c:pt>
                <c:pt idx="3">
                  <c:v>58.574169343604595</c:v>
                </c:pt>
                <c:pt idx="4">
                  <c:v>78.4089864171046</c:v>
                </c:pt>
                <c:pt idx="5">
                  <c:v>100.98696925144401</c:v>
                </c:pt>
                <c:pt idx="6">
                  <c:v>126.72954430040882</c:v>
                </c:pt>
                <c:pt idx="7">
                  <c:v>156.11554932857405</c:v>
                </c:pt>
                <c:pt idx="8">
                  <c:v>189.68479284706862</c:v>
                </c:pt>
                <c:pt idx="9">
                  <c:v>228.04062781099827</c:v>
                </c:pt>
                <c:pt idx="10">
                  <c:v>271.85121214334816</c:v>
                </c:pt>
                <c:pt idx="11">
                  <c:v>321.8491156461788</c:v>
                </c:pt>
                <c:pt idx="12">
                  <c:v>378.82893562092841</c:v>
                </c:pt>
                <c:pt idx="13">
                  <c:v>443.64260533247199</c:v>
                </c:pt>
                <c:pt idx="14">
                  <c:v>517.19212297093168</c:v>
                </c:pt>
                <c:pt idx="15">
                  <c:v>600.41949567373536</c:v>
                </c:pt>
                <c:pt idx="16">
                  <c:v>694.29378385173436</c:v>
                </c:pt>
                <c:pt idx="17">
                  <c:v>799.79524432091034</c:v>
                </c:pt>
                <c:pt idx="18">
                  <c:v>917.89670359859724</c:v>
                </c:pt>
                <c:pt idx="19">
                  <c:v>1049.5424403370571</c:v>
                </c:pt>
                <c:pt idx="20">
                  <c:v>1195.6250115842333</c:v>
                </c:pt>
                <c:pt idx="21">
                  <c:v>1356.9606131350495</c:v>
                </c:pt>
                <c:pt idx="22">
                  <c:v>1534.2637102112124</c:v>
                </c:pt>
                <c:pt idx="23">
                  <c:v>1728.1218009601832</c:v>
                </c:pt>
                <c:pt idx="24">
                  <c:v>1938.9712716768317</c:v>
                </c:pt>
                <c:pt idx="25">
                  <c:v>2167.0753598717238</c:v>
                </c:pt>
                <c:pt idx="26">
                  <c:v>2412.5052515421435</c:v>
                </c:pt>
                <c:pt idx="27">
                  <c:v>2675.1252967615214</c:v>
                </c:pt>
                <c:pt idx="28">
                  <c:v>2954.5832304644227</c:v>
                </c:pt>
                <c:pt idx="29">
                  <c:v>3250.3061339715146</c:v>
                </c:pt>
                <c:pt idx="30">
                  <c:v>3561.5026719409502</c:v>
                </c:pt>
                <c:pt idx="31">
                  <c:v>3887.1718972422673</c:v>
                </c:pt>
                <c:pt idx="32">
                  <c:v>4226.1186442070648</c:v>
                </c:pt>
                <c:pt idx="33">
                  <c:v>4576.9752429626342</c:v>
                </c:pt>
                <c:pt idx="34">
                  <c:v>4938.2290000354114</c:v>
                </c:pt>
                <c:pt idx="35">
                  <c:v>5308.2546197806823</c:v>
                </c:pt>
                <c:pt idx="36">
                  <c:v>5685.3505036672013</c:v>
                </c:pt>
                <c:pt idx="37">
                  <c:v>6067.7776746057807</c:v>
                </c:pt>
                <c:pt idx="38">
                  <c:v>6453.7999432260258</c:v>
                </c:pt>
                <c:pt idx="39">
                  <c:v>6841.7238705193531</c:v>
                </c:pt>
                <c:pt idx="40">
                  <c:v>7229.9370905653668</c:v>
                </c:pt>
                <c:pt idx="41">
                  <c:v>7616.9436375619171</c:v>
                </c:pt>
                <c:pt idx="42">
                  <c:v>8001.3950679837253</c:v>
                </c:pt>
                <c:pt idx="43">
                  <c:v>8382.1163721706871</c:v>
                </c:pt>
                <c:pt idx="44">
                  <c:v>8758.1259173473081</c:v>
                </c:pt>
                <c:pt idx="45">
                  <c:v>9128.6489408932393</c:v>
                </c:pt>
                <c:pt idx="46">
                  <c:v>9493.1244021798211</c:v>
                </c:pt>
                <c:pt idx="47">
                  <c:v>9851.2052868706451</c:v>
                </c:pt>
                <c:pt idx="48">
                  <c:v>10202.752723673608</c:v>
                </c:pt>
                <c:pt idx="49">
                  <c:v>10547.824506576466</c:v>
                </c:pt>
                <c:pt idx="50">
                  <c:v>10886.658804893368</c:v>
                </c:pt>
                <c:pt idx="51">
                  <c:v>11219.653981692303</c:v>
                </c:pt>
                <c:pt idx="52">
                  <c:v>11547.345524721126</c:v>
                </c:pt>
                <c:pt idx="53">
                  <c:v>11870.381122791845</c:v>
                </c:pt>
                <c:pt idx="54">
                  <c:v>12189.49489803966</c:v>
                </c:pt>
                <c:pt idx="55">
                  <c:v>12505.481736675534</c:v>
                </c:pt>
                <c:pt idx="56">
                  <c:v>12819.172556059215</c:v>
                </c:pt>
                <c:pt idx="57">
                  <c:v>13131.411213752413</c:v>
                </c:pt>
                <c:pt idx="58">
                  <c:v>13443.033614857408</c:v>
                </c:pt>
                <c:pt idx="59">
                  <c:v>13754.849417418718</c:v>
                </c:pt>
                <c:pt idx="60">
                  <c:v>14067.626581161914</c:v>
                </c:pt>
                <c:pt idx="61">
                  <c:v>14382.078860240421</c:v>
                </c:pt>
                <c:pt idx="62">
                  <c:v>14698.856212171875</c:v>
                </c:pt>
                <c:pt idx="63">
                  <c:v>15018.537987144722</c:v>
                </c:pt>
                <c:pt idx="64">
                  <c:v>15341.628676881313</c:v>
                </c:pt>
                <c:pt idx="65">
                  <c:v>15668.555941034341</c:v>
                </c:pt>
                <c:pt idx="66">
                  <c:v>15999.670590932583</c:v>
                </c:pt>
                <c:pt idx="67">
                  <c:v>16335.248193423504</c:v>
                </c:pt>
                <c:pt idx="68">
                  <c:v>16675.491958742125</c:v>
                </c:pt>
                <c:pt idx="69">
                  <c:v>17020.536592377557</c:v>
                </c:pt>
                <c:pt idx="70">
                  <c:v>17370.452818189588</c:v>
                </c:pt>
                <c:pt idx="71">
                  <c:v>17725.252314969981</c:v>
                </c:pt>
                <c:pt idx="72">
                  <c:v>18084.892847932213</c:v>
                </c:pt>
                <c:pt idx="73">
                  <c:v>18449.283417355677</c:v>
                </c:pt>
                <c:pt idx="74">
                  <c:v>18818.289286430889</c:v>
                </c:pt>
                <c:pt idx="75">
                  <c:v>19191.736787435046</c:v>
                </c:pt>
                <c:pt idx="76">
                  <c:v>19569.417838449706</c:v>
                </c:pt>
                <c:pt idx="77">
                  <c:v>19951.094131161564</c:v>
                </c:pt>
                <c:pt idx="78">
                  <c:v>20336.50097355244</c:v>
                </c:pt>
                <c:pt idx="79">
                  <c:v>20725.350789533353</c:v>
                </c:pt>
                <c:pt idx="80">
                  <c:v>21117.336291128864</c:v>
                </c:pt>
                <c:pt idx="81">
                  <c:v>21512.133348176223</c:v>
                </c:pt>
                <c:pt idx="82">
                  <c:v>21909.40358628262</c:v>
                </c:pt>
                <c:pt idx="83">
                  <c:v>22308.796746640488</c:v>
                </c:pt>
                <c:pt idx="84">
                  <c:v>22709.952841884955</c:v>
                </c:pt>
                <c:pt idx="85">
                  <c:v>23112.504141094392</c:v>
                </c:pt>
                <c:pt idx="86">
                  <c:v>23516.077014819642</c:v>
                </c:pt>
                <c:pt idx="87">
                  <c:v>23920.293668132566</c:v>
                </c:pt>
                <c:pt idx="88">
                  <c:v>24324.773786475183</c:v>
                </c:pt>
                <c:pt idx="89">
                  <c:v>24729.136115847155</c:v>
                </c:pt>
                <c:pt idx="90">
                  <c:v>25132.999995794791</c:v>
                </c:pt>
                <c:pt idx="91">
                  <c:v>25535.986860894049</c:v>
                </c:pt>
                <c:pt idx="92">
                  <c:v>25937.721724032181</c:v>
                </c:pt>
                <c:pt idx="93">
                  <c:v>26337.834652820984</c:v>
                </c:pt>
                <c:pt idx="94">
                  <c:v>26735.962248917964</c:v>
                </c:pt>
                <c:pt idx="95">
                  <c:v>27131.749138863001</c:v>
                </c:pt>
                <c:pt idx="96">
                  <c:v>27524.84948421222</c:v>
                </c:pt>
                <c:pt idx="97">
                  <c:v>27914.928518210534</c:v>
                </c:pt>
                <c:pt idx="98">
                  <c:v>28301.664115925163</c:v>
                </c:pt>
                <c:pt idx="99">
                  <c:v>28684.74840459519</c:v>
                </c:pt>
                <c:pt idx="100">
                  <c:v>29063.889420866104</c:v>
                </c:pt>
                <c:pt idx="101">
                  <c:v>29438.812821501728</c:v>
                </c:pt>
                <c:pt idx="102">
                  <c:v>29809.263654028102</c:v>
                </c:pt>
                <c:pt idx="103">
                  <c:v>30175.008193494847</c:v>
                </c:pt>
                <c:pt idx="104">
                  <c:v>30535.835851071381</c:v>
                </c:pt>
                <c:pt idx="105">
                  <c:v>30891.561159462541</c:v>
                </c:pt>
                <c:pt idx="106">
                  <c:v>31242.025839068352</c:v>
                </c:pt>
                <c:pt idx="107">
                  <c:v>31587.100947368199</c:v>
                </c:pt>
                <c:pt idx="108">
                  <c:v>31926.689112128304</c:v>
                </c:pt>
                <c:pt idx="109">
                  <c:v>32260.726846668869</c:v>
                </c:pt>
                <c:pt idx="110">
                  <c:v>32589.186942548284</c:v>
                </c:pt>
                <c:pt idx="111">
                  <c:v>32912.080931603683</c:v>
                </c:pt>
                <c:pt idx="112">
                  <c:v>33229.461605320372</c:v>
                </c:pt>
                <c:pt idx="113">
                  <c:v>33541.425574995708</c:v>
                </c:pt>
                <c:pt idx="114">
                  <c:v>33848.115851142553</c:v>
                </c:pt>
                <c:pt idx="115">
                  <c:v>34149.724415092736</c:v>
                </c:pt>
                <c:pt idx="116">
                  <c:v>34446.494749884405</c:v>
                </c:pt>
                <c:pt idx="117">
                  <c:v>34738.724291346836</c:v>
                </c:pt>
                <c:pt idx="118">
                  <c:v>35026.766753956901</c:v>
                </c:pt>
                <c:pt idx="119">
                  <c:v>35311.034279683765</c:v>
                </c:pt>
                <c:pt idx="120">
                  <c:v>35591.999351840153</c:v>
                </c:pt>
                <c:pt idx="121">
                  <c:v>35870.196410121025</c:v>
                </c:pt>
                <c:pt idx="122">
                  <c:v>36146.223097756869</c:v>
                </c:pt>
                <c:pt idx="123">
                  <c:v>36420.741067279509</c:v>
                </c:pt>
                <c:pt idx="124">
                  <c:v>36694.476268045757</c:v>
                </c:pt>
                <c:pt idx="125">
                  <c:v>36968.218636646008</c:v>
                </c:pt>
                <c:pt idx="126">
                  <c:v>37242.821110896279</c:v>
                </c:pt>
                <c:pt idx="127">
                  <c:v>37519.197889516974</c:v>
                </c:pt>
                <c:pt idx="128">
                  <c:v>37798.321863062185</c:v>
                </c:pt>
                <c:pt idx="129">
                  <c:v>38081.221147371041</c:v>
                </c:pt>
                <c:pt idx="130">
                  <c:v>38368.974658915802</c:v>
                </c:pt>
                <c:pt idx="131">
                  <c:v>38662.706682016942</c:v>
                </c:pt>
                <c:pt idx="132">
                  <c:v>38963.580391016651</c:v>
                </c:pt>
                <c:pt idx="133">
                  <c:v>39272.790306111681</c:v>
                </c:pt>
                <c:pt idx="134">
                  <c:v>39591.553679527482</c:v>
                </c:pt>
                <c:pt idx="135">
                  <c:v>39921.100828867719</c:v>
                </c:pt>
                <c:pt idx="136">
                  <c:v>40262.664456508261</c:v>
                </c:pt>
                <c:pt idx="137">
                  <c:v>40617.468017447522</c:v>
                </c:pt>
                <c:pt idx="138">
                  <c:v>40986.713222615414</c:v>
                </c:pt>
                <c:pt idx="139">
                  <c:v>41371.566789743352</c:v>
                </c:pt>
                <c:pt idx="140">
                  <c:v>41773.146578900974</c:v>
                </c:pt>
                <c:pt idx="141">
                  <c:v>42192.507274049734</c:v>
                </c:pt>
                <c:pt idx="142">
                  <c:v>42630.625794748383</c:v>
                </c:pt>
                <c:pt idx="143">
                  <c:v>43088.386642750076</c:v>
                </c:pt>
                <c:pt idx="144">
                  <c:v>43566.567405937058</c:v>
                </c:pt>
                <c:pt idx="145">
                  <c:v>44065.824656152952</c:v>
                </c:pt>
                <c:pt idx="146">
                  <c:v>44586.680487372418</c:v>
                </c:pt>
                <c:pt idx="147">
                  <c:v>45129.509945723279</c:v>
                </c:pt>
                <c:pt idx="148">
                  <c:v>45694.529602678034</c:v>
                </c:pt>
                <c:pt idx="149">
                  <c:v>46281.787516908786</c:v>
                </c:pt>
                <c:pt idx="150">
                  <c:v>46891.154818642164</c:v>
                </c:pt>
                <c:pt idx="151">
                  <c:v>47522.319132802862</c:v>
                </c:pt>
                <c:pt idx="152">
                  <c:v>48174.780033907417</c:v>
                </c:pt>
                <c:pt idx="153">
                  <c:v>48847.846696846398</c:v>
                </c:pt>
                <c:pt idx="154">
                  <c:v>49540.63787382903</c:v>
                </c:pt>
                <c:pt idx="155">
                  <c:v>50252.08428948147</c:v>
                </c:pt>
                <c:pt idx="156">
                  <c:v>50980.933504164859</c:v>
                </c:pt>
                <c:pt idx="157">
                  <c:v>51725.757250925541</c:v>
                </c:pt>
                <c:pt idx="158">
                  <c:v>52484.961205133739</c:v>
                </c:pt>
                <c:pt idx="159">
                  <c:v>53256.797098920346</c:v>
                </c:pt>
                <c:pt idx="160">
                  <c:v>54039.377046148817</c:v>
                </c:pt>
                <c:pt idx="161">
                  <c:v>54830.689899042409</c:v>
                </c:pt>
                <c:pt idx="162">
                  <c:v>55628.619415889676</c:v>
                </c:pt>
                <c:pt idx="163">
                  <c:v>56430.963981580309</c:v>
                </c:pt>
                <c:pt idx="164">
                  <c:v>57235.457590094178</c:v>
                </c:pt>
                <c:pt idx="165">
                  <c:v>58039.791771369164</c:v>
                </c:pt>
                <c:pt idx="166">
                  <c:v>58841.638124942277</c:v>
                </c:pt>
                <c:pt idx="167">
                  <c:v>59638.671109949304</c:v>
                </c:pt>
                <c:pt idx="168">
                  <c:v>60428.590735836748</c:v>
                </c:pt>
                <c:pt idx="169">
                  <c:v>61209.144800631926</c:v>
                </c:pt>
                <c:pt idx="170">
                  <c:v>61978.150333762744</c:v>
                </c:pt>
                <c:pt idx="171">
                  <c:v>62733.513917934026</c:v>
                </c:pt>
                <c:pt idx="172">
                  <c:v>63473.250588965631</c:v>
                </c:pt>
                <c:pt idx="173">
                  <c:v>64195.501043103766</c:v>
                </c:pt>
                <c:pt idx="174">
                  <c:v>64898.546917292835</c:v>
                </c:pt>
                <c:pt idx="175">
                  <c:v>65580.823948264777</c:v>
                </c:pt>
                <c:pt idx="176">
                  <c:v>66240.93285998737</c:v>
                </c:pt>
                <c:pt idx="177">
                  <c:v>66877.647874863804</c:v>
                </c:pt>
                <c:pt idx="178">
                  <c:v>67489.922790912242</c:v>
                </c:pt>
                <c:pt idx="179">
                  <c:v>68076.894613801429</c:v>
                </c:pt>
                <c:pt idx="180">
                  <c:v>68637.884777940722</c:v>
                </c:pt>
                <c:pt idx="181">
                  <c:v>69172.398033760212</c:v>
                </c:pt>
                <c:pt idx="182">
                  <c:v>69680.119117911934</c:v>
                </c:pt>
                <c:pt idx="183">
                  <c:v>70160.907358548342</c:v>
                </c:pt>
                <c:pt idx="184">
                  <c:v>70614.78939841094</c:v>
                </c:pt>
                <c:pt idx="185">
                  <c:v>71041.950243674597</c:v>
                </c:pt>
                <c:pt idx="186">
                  <c:v>71442.722865997115</c:v>
                </c:pt>
                <c:pt idx="187">
                  <c:v>71817.576598847329</c:v>
                </c:pt>
                <c:pt idx="188">
                  <c:v>72167.104576927362</c:v>
                </c:pt>
                <c:pt idx="189">
                  <c:v>72492.010469522167</c:v>
                </c:pt>
                <c:pt idx="190">
                  <c:v>72793.094755206097</c:v>
                </c:pt>
                <c:pt idx="191">
                  <c:v>73071.240776943509</c:v>
                </c:pt>
                <c:pt idx="192">
                  <c:v>73327.400803775454</c:v>
                </c:pt>
                <c:pt idx="193">
                  <c:v>73562.582308608311</c:v>
                </c:pt>
                <c:pt idx="194">
                  <c:v>73777.834651792742</c:v>
                </c:pt>
                <c:pt idx="195">
                  <c:v>73974.23633791678</c:v>
                </c:pt>
                <c:pt idx="196">
                  <c:v>74152.882989258113</c:v>
                </c:pt>
                <c:pt idx="197">
                  <c:v>74314.876154361598</c:v>
                </c:pt>
                <c:pt idx="198">
                  <c:v>74461.313044906681</c:v>
                </c:pt>
                <c:pt idx="199">
                  <c:v>74593.277269036684</c:v>
                </c:pt>
                <c:pt idx="200">
                  <c:v>74711.830605203286</c:v>
                </c:pt>
                <c:pt idx="201">
                  <c:v>74818.005837825389</c:v>
                </c:pt>
                <c:pt idx="202">
                  <c:v>74912.800655079729</c:v>
                </c:pt>
                <c:pt idx="203">
                  <c:v>74997.172590253045</c:v>
                </c:pt>
                <c:pt idx="204">
                  <c:v>75072.034971524292</c:v>
                </c:pt>
                <c:pt idx="205">
                  <c:v>75138.253830959264</c:v>
                </c:pt>
                <c:pt idx="206">
                  <c:v>75196.645711955018</c:v>
                </c:pt>
                <c:pt idx="207">
                  <c:v>75247.976305360004</c:v>
                </c:pt>
                <c:pt idx="208">
                  <c:v>75292.959837943796</c:v>
                </c:pt>
                <c:pt idx="209">
                  <c:v>75332.25913266807</c:v>
                </c:pt>
                <c:pt idx="210">
                  <c:v>75366.486258141129</c:v>
                </c:pt>
                <c:pt idx="211">
                  <c:v>75366.486258141129</c:v>
                </c:pt>
                <c:pt idx="212">
                  <c:v>75366.486258141129</c:v>
                </c:pt>
                <c:pt idx="213">
                  <c:v>75366.486258141129</c:v>
                </c:pt>
                <c:pt idx="214">
                  <c:v>75366.486258141129</c:v>
                </c:pt>
                <c:pt idx="215">
                  <c:v>75366.486258141129</c:v>
                </c:pt>
                <c:pt idx="216">
                  <c:v>75366.486258141129</c:v>
                </c:pt>
                <c:pt idx="217">
                  <c:v>75366.486258141129</c:v>
                </c:pt>
                <c:pt idx="218">
                  <c:v>75366.486258141129</c:v>
                </c:pt>
                <c:pt idx="219">
                  <c:v>75366.486258141129</c:v>
                </c:pt>
                <c:pt idx="220">
                  <c:v>75366.486258141129</c:v>
                </c:pt>
                <c:pt idx="221">
                  <c:v>75366.486258141129</c:v>
                </c:pt>
                <c:pt idx="222">
                  <c:v>75366.486258141129</c:v>
                </c:pt>
                <c:pt idx="223">
                  <c:v>75366.486258141129</c:v>
                </c:pt>
                <c:pt idx="224">
                  <c:v>75366.486258141129</c:v>
                </c:pt>
                <c:pt idx="225">
                  <c:v>75366.486258141129</c:v>
                </c:pt>
                <c:pt idx="226">
                  <c:v>75366.486258141129</c:v>
                </c:pt>
                <c:pt idx="227">
                  <c:v>75366.486258141129</c:v>
                </c:pt>
                <c:pt idx="228">
                  <c:v>75366.486258141129</c:v>
                </c:pt>
                <c:pt idx="229">
                  <c:v>75366.486258141129</c:v>
                </c:pt>
                <c:pt idx="230">
                  <c:v>75366.486258141129</c:v>
                </c:pt>
                <c:pt idx="231">
                  <c:v>75366.486258141129</c:v>
                </c:pt>
                <c:pt idx="232">
                  <c:v>75366.486258141129</c:v>
                </c:pt>
                <c:pt idx="233">
                  <c:v>75366.486258141129</c:v>
                </c:pt>
                <c:pt idx="234">
                  <c:v>75366.486258141129</c:v>
                </c:pt>
                <c:pt idx="235">
                  <c:v>75366.486258141129</c:v>
                </c:pt>
                <c:pt idx="236">
                  <c:v>75366.486258141129</c:v>
                </c:pt>
                <c:pt idx="237">
                  <c:v>75366.486258141129</c:v>
                </c:pt>
                <c:pt idx="238">
                  <c:v>75366.486258141129</c:v>
                </c:pt>
                <c:pt idx="239">
                  <c:v>75366.486258141129</c:v>
                </c:pt>
                <c:pt idx="240">
                  <c:v>75366.486258141129</c:v>
                </c:pt>
                <c:pt idx="241">
                  <c:v>75366.486258141129</c:v>
                </c:pt>
                <c:pt idx="242">
                  <c:v>75366.486258141129</c:v>
                </c:pt>
                <c:pt idx="243">
                  <c:v>75366.486258141129</c:v>
                </c:pt>
                <c:pt idx="244">
                  <c:v>75366.486258141129</c:v>
                </c:pt>
                <c:pt idx="245">
                  <c:v>75366.486258141129</c:v>
                </c:pt>
                <c:pt idx="246">
                  <c:v>75366.486258141129</c:v>
                </c:pt>
                <c:pt idx="247">
                  <c:v>75366.486258141129</c:v>
                </c:pt>
                <c:pt idx="248">
                  <c:v>75366.486258141129</c:v>
                </c:pt>
                <c:pt idx="249">
                  <c:v>75366.486258141129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F-4A51-AD02-E11C3AE56201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Polska!$H$2:$H$251</c:f>
              <c:numCache>
                <c:formatCode>m/d/yyyy</c:formatCode>
                <c:ptCount val="250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  <c:pt idx="211">
                  <c:v>44105</c:v>
                </c:pt>
                <c:pt idx="212">
                  <c:v>44106</c:v>
                </c:pt>
                <c:pt idx="213">
                  <c:v>44107</c:v>
                </c:pt>
                <c:pt idx="214">
                  <c:v>44108</c:v>
                </c:pt>
                <c:pt idx="215">
                  <c:v>44109</c:v>
                </c:pt>
                <c:pt idx="216">
                  <c:v>44110</c:v>
                </c:pt>
                <c:pt idx="217">
                  <c:v>44111</c:v>
                </c:pt>
                <c:pt idx="218">
                  <c:v>44112</c:v>
                </c:pt>
                <c:pt idx="219">
                  <c:v>44113</c:v>
                </c:pt>
                <c:pt idx="220">
                  <c:v>44114</c:v>
                </c:pt>
                <c:pt idx="221">
                  <c:v>44115</c:v>
                </c:pt>
                <c:pt idx="222">
                  <c:v>44116</c:v>
                </c:pt>
                <c:pt idx="223">
                  <c:v>44117</c:v>
                </c:pt>
                <c:pt idx="224">
                  <c:v>44118</c:v>
                </c:pt>
                <c:pt idx="225">
                  <c:v>44119</c:v>
                </c:pt>
                <c:pt idx="226">
                  <c:v>44120</c:v>
                </c:pt>
                <c:pt idx="227">
                  <c:v>44121</c:v>
                </c:pt>
                <c:pt idx="228">
                  <c:v>44122</c:v>
                </c:pt>
                <c:pt idx="229">
                  <c:v>44123</c:v>
                </c:pt>
                <c:pt idx="230">
                  <c:v>44124</c:v>
                </c:pt>
                <c:pt idx="231">
                  <c:v>44125</c:v>
                </c:pt>
                <c:pt idx="232">
                  <c:v>44126</c:v>
                </c:pt>
                <c:pt idx="233">
                  <c:v>44127</c:v>
                </c:pt>
                <c:pt idx="234">
                  <c:v>44128</c:v>
                </c:pt>
                <c:pt idx="235">
                  <c:v>44129</c:v>
                </c:pt>
                <c:pt idx="236">
                  <c:v>44130</c:v>
                </c:pt>
                <c:pt idx="237">
                  <c:v>44131</c:v>
                </c:pt>
                <c:pt idx="238">
                  <c:v>44132</c:v>
                </c:pt>
                <c:pt idx="239">
                  <c:v>44133</c:v>
                </c:pt>
                <c:pt idx="240">
                  <c:v>44134</c:v>
                </c:pt>
                <c:pt idx="241">
                  <c:v>44135</c:v>
                </c:pt>
                <c:pt idx="242">
                  <c:v>44136</c:v>
                </c:pt>
                <c:pt idx="243">
                  <c:v>44137</c:v>
                </c:pt>
                <c:pt idx="244">
                  <c:v>44138</c:v>
                </c:pt>
                <c:pt idx="245">
                  <c:v>44139</c:v>
                </c:pt>
                <c:pt idx="246">
                  <c:v>44140</c:v>
                </c:pt>
                <c:pt idx="247">
                  <c:v>44141</c:v>
                </c:pt>
                <c:pt idx="248">
                  <c:v>44142</c:v>
                </c:pt>
                <c:pt idx="249">
                  <c:v>44143</c:v>
                </c:pt>
              </c:numCache>
            </c:numRef>
          </c:cat>
          <c:val>
            <c:numRef>
              <c:f>Polska!$S$2:$S$166</c:f>
            </c:numRef>
          </c:val>
          <c:smooth val="0"/>
          <c:extLst>
            <c:ext xmlns:c16="http://schemas.microsoft.com/office/drawing/2014/chart" uri="{C3380CC4-5D6E-409C-BE32-E72D297353CC}">
              <c16:uniqueId val="{00000004-524D-4D75-BF94-BF8882BF0E90}"/>
            </c:ext>
          </c:extLst>
        </c:ser>
        <c:ser>
          <c:idx val="1"/>
          <c:order val="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Polska!$H$2:$H$251</c:f>
              <c:numCache>
                <c:formatCode>m/d/yyyy</c:formatCode>
                <c:ptCount val="250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  <c:pt idx="211">
                  <c:v>44105</c:v>
                </c:pt>
                <c:pt idx="212">
                  <c:v>44106</c:v>
                </c:pt>
                <c:pt idx="213">
                  <c:v>44107</c:v>
                </c:pt>
                <c:pt idx="214">
                  <c:v>44108</c:v>
                </c:pt>
                <c:pt idx="215">
                  <c:v>44109</c:v>
                </c:pt>
                <c:pt idx="216">
                  <c:v>44110</c:v>
                </c:pt>
                <c:pt idx="217">
                  <c:v>44111</c:v>
                </c:pt>
                <c:pt idx="218">
                  <c:v>44112</c:v>
                </c:pt>
                <c:pt idx="219">
                  <c:v>44113</c:v>
                </c:pt>
                <c:pt idx="220">
                  <c:v>44114</c:v>
                </c:pt>
                <c:pt idx="221">
                  <c:v>44115</c:v>
                </c:pt>
                <c:pt idx="222">
                  <c:v>44116</c:v>
                </c:pt>
                <c:pt idx="223">
                  <c:v>44117</c:v>
                </c:pt>
                <c:pt idx="224">
                  <c:v>44118</c:v>
                </c:pt>
                <c:pt idx="225">
                  <c:v>44119</c:v>
                </c:pt>
                <c:pt idx="226">
                  <c:v>44120</c:v>
                </c:pt>
                <c:pt idx="227">
                  <c:v>44121</c:v>
                </c:pt>
                <c:pt idx="228">
                  <c:v>44122</c:v>
                </c:pt>
                <c:pt idx="229">
                  <c:v>44123</c:v>
                </c:pt>
                <c:pt idx="230">
                  <c:v>44124</c:v>
                </c:pt>
                <c:pt idx="231">
                  <c:v>44125</c:v>
                </c:pt>
                <c:pt idx="232">
                  <c:v>44126</c:v>
                </c:pt>
                <c:pt idx="233">
                  <c:v>44127</c:v>
                </c:pt>
                <c:pt idx="234">
                  <c:v>44128</c:v>
                </c:pt>
                <c:pt idx="235">
                  <c:v>44129</c:v>
                </c:pt>
                <c:pt idx="236">
                  <c:v>44130</c:v>
                </c:pt>
                <c:pt idx="237">
                  <c:v>44131</c:v>
                </c:pt>
                <c:pt idx="238">
                  <c:v>44132</c:v>
                </c:pt>
                <c:pt idx="239">
                  <c:v>44133</c:v>
                </c:pt>
                <c:pt idx="240">
                  <c:v>44134</c:v>
                </c:pt>
                <c:pt idx="241">
                  <c:v>44135</c:v>
                </c:pt>
                <c:pt idx="242">
                  <c:v>44136</c:v>
                </c:pt>
                <c:pt idx="243">
                  <c:v>44137</c:v>
                </c:pt>
                <c:pt idx="244">
                  <c:v>44138</c:v>
                </c:pt>
                <c:pt idx="245">
                  <c:v>44139</c:v>
                </c:pt>
                <c:pt idx="246">
                  <c:v>44140</c:v>
                </c:pt>
                <c:pt idx="247">
                  <c:v>44141</c:v>
                </c:pt>
                <c:pt idx="248">
                  <c:v>44142</c:v>
                </c:pt>
                <c:pt idx="249">
                  <c:v>44143</c:v>
                </c:pt>
              </c:numCache>
            </c:numRef>
          </c:cat>
          <c:val>
            <c:numRef>
              <c:f>Polska!$W:$W</c:f>
            </c:numRef>
          </c:val>
          <c:smooth val="0"/>
          <c:extLst>
            <c:ext xmlns:c16="http://schemas.microsoft.com/office/drawing/2014/chart" uri="{C3380CC4-5D6E-409C-BE32-E72D297353CC}">
              <c16:uniqueId val="{00000000-89D7-4B10-A18E-1BB89D11A448}"/>
            </c:ext>
          </c:extLst>
        </c:ser>
        <c:ser>
          <c:idx val="0"/>
          <c:order val="3"/>
          <c:spPr>
            <a:ln w="571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Polska!$H$2:$H$251</c:f>
              <c:numCache>
                <c:formatCode>m/d/yyyy</c:formatCode>
                <c:ptCount val="250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  <c:pt idx="211">
                  <c:v>44105</c:v>
                </c:pt>
                <c:pt idx="212">
                  <c:v>44106</c:v>
                </c:pt>
                <c:pt idx="213">
                  <c:v>44107</c:v>
                </c:pt>
                <c:pt idx="214">
                  <c:v>44108</c:v>
                </c:pt>
                <c:pt idx="215">
                  <c:v>44109</c:v>
                </c:pt>
                <c:pt idx="216">
                  <c:v>44110</c:v>
                </c:pt>
                <c:pt idx="217">
                  <c:v>44111</c:v>
                </c:pt>
                <c:pt idx="218">
                  <c:v>44112</c:v>
                </c:pt>
                <c:pt idx="219">
                  <c:v>44113</c:v>
                </c:pt>
                <c:pt idx="220">
                  <c:v>44114</c:v>
                </c:pt>
                <c:pt idx="221">
                  <c:v>44115</c:v>
                </c:pt>
                <c:pt idx="222">
                  <c:v>44116</c:v>
                </c:pt>
                <c:pt idx="223">
                  <c:v>44117</c:v>
                </c:pt>
                <c:pt idx="224">
                  <c:v>44118</c:v>
                </c:pt>
                <c:pt idx="225">
                  <c:v>44119</c:v>
                </c:pt>
                <c:pt idx="226">
                  <c:v>44120</c:v>
                </c:pt>
                <c:pt idx="227">
                  <c:v>44121</c:v>
                </c:pt>
                <c:pt idx="228">
                  <c:v>44122</c:v>
                </c:pt>
                <c:pt idx="229">
                  <c:v>44123</c:v>
                </c:pt>
                <c:pt idx="230">
                  <c:v>44124</c:v>
                </c:pt>
                <c:pt idx="231">
                  <c:v>44125</c:v>
                </c:pt>
                <c:pt idx="232">
                  <c:v>44126</c:v>
                </c:pt>
                <c:pt idx="233">
                  <c:v>44127</c:v>
                </c:pt>
                <c:pt idx="234">
                  <c:v>44128</c:v>
                </c:pt>
                <c:pt idx="235">
                  <c:v>44129</c:v>
                </c:pt>
                <c:pt idx="236">
                  <c:v>44130</c:v>
                </c:pt>
                <c:pt idx="237">
                  <c:v>44131</c:v>
                </c:pt>
                <c:pt idx="238">
                  <c:v>44132</c:v>
                </c:pt>
                <c:pt idx="239">
                  <c:v>44133</c:v>
                </c:pt>
                <c:pt idx="240">
                  <c:v>44134</c:v>
                </c:pt>
                <c:pt idx="241">
                  <c:v>44135</c:v>
                </c:pt>
                <c:pt idx="242">
                  <c:v>44136</c:v>
                </c:pt>
                <c:pt idx="243">
                  <c:v>44137</c:v>
                </c:pt>
                <c:pt idx="244">
                  <c:v>44138</c:v>
                </c:pt>
                <c:pt idx="245">
                  <c:v>44139</c:v>
                </c:pt>
                <c:pt idx="246">
                  <c:v>44140</c:v>
                </c:pt>
                <c:pt idx="247">
                  <c:v>44141</c:v>
                </c:pt>
                <c:pt idx="248">
                  <c:v>44142</c:v>
                </c:pt>
                <c:pt idx="249">
                  <c:v>44143</c:v>
                </c:pt>
              </c:numCache>
            </c:numRef>
          </c:cat>
          <c:val>
            <c:numRef>
              <c:f>Polska!$J$2:$J$146</c:f>
              <c:numCache>
                <c:formatCode>General</c:formatCode>
                <c:ptCount val="14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11</c:v>
                </c:pt>
                <c:pt idx="5">
                  <c:v>17</c:v>
                </c:pt>
                <c:pt idx="6">
                  <c:v>22</c:v>
                </c:pt>
                <c:pt idx="7">
                  <c:v>31</c:v>
                </c:pt>
                <c:pt idx="8">
                  <c:v>51</c:v>
                </c:pt>
                <c:pt idx="9">
                  <c:v>68</c:v>
                </c:pt>
                <c:pt idx="10">
                  <c:v>104</c:v>
                </c:pt>
                <c:pt idx="11">
                  <c:v>125</c:v>
                </c:pt>
                <c:pt idx="12">
                  <c:v>177</c:v>
                </c:pt>
                <c:pt idx="13">
                  <c:v>238</c:v>
                </c:pt>
                <c:pt idx="14">
                  <c:v>287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  <c:pt idx="31">
                  <c:v>3627</c:v>
                </c:pt>
                <c:pt idx="32">
                  <c:v>4102</c:v>
                </c:pt>
                <c:pt idx="33">
                  <c:v>4413</c:v>
                </c:pt>
                <c:pt idx="34">
                  <c:v>4848</c:v>
                </c:pt>
                <c:pt idx="35">
                  <c:v>5205</c:v>
                </c:pt>
                <c:pt idx="36">
                  <c:v>5575</c:v>
                </c:pt>
                <c:pt idx="37">
                  <c:v>5955</c:v>
                </c:pt>
                <c:pt idx="38">
                  <c:v>6356</c:v>
                </c:pt>
                <c:pt idx="39">
                  <c:v>6674</c:v>
                </c:pt>
                <c:pt idx="40">
                  <c:v>6934</c:v>
                </c:pt>
                <c:pt idx="41">
                  <c:v>7202</c:v>
                </c:pt>
                <c:pt idx="42">
                  <c:v>7582</c:v>
                </c:pt>
                <c:pt idx="43">
                  <c:v>7918</c:v>
                </c:pt>
                <c:pt idx="44">
                  <c:v>8379</c:v>
                </c:pt>
                <c:pt idx="45">
                  <c:v>8742</c:v>
                </c:pt>
                <c:pt idx="46">
                  <c:v>9287</c:v>
                </c:pt>
                <c:pt idx="47">
                  <c:v>9593</c:v>
                </c:pt>
                <c:pt idx="48">
                  <c:v>9856</c:v>
                </c:pt>
                <c:pt idx="49">
                  <c:v>10169</c:v>
                </c:pt>
                <c:pt idx="50">
                  <c:v>10551</c:v>
                </c:pt>
                <c:pt idx="51">
                  <c:v>10892</c:v>
                </c:pt>
                <c:pt idx="52">
                  <c:v>11273</c:v>
                </c:pt>
                <c:pt idx="53">
                  <c:v>11617</c:v>
                </c:pt>
                <c:pt idx="54">
                  <c:v>11902</c:v>
                </c:pt>
                <c:pt idx="55">
                  <c:v>12218</c:v>
                </c:pt>
                <c:pt idx="56">
                  <c:v>12640</c:v>
                </c:pt>
                <c:pt idx="57">
                  <c:v>12877</c:v>
                </c:pt>
                <c:pt idx="58">
                  <c:v>13105</c:v>
                </c:pt>
                <c:pt idx="59">
                  <c:v>13375</c:v>
                </c:pt>
                <c:pt idx="60">
                  <c:v>13693</c:v>
                </c:pt>
                <c:pt idx="61">
                  <c:v>14006</c:v>
                </c:pt>
                <c:pt idx="62">
                  <c:v>14431</c:v>
                </c:pt>
                <c:pt idx="63">
                  <c:v>14740</c:v>
                </c:pt>
                <c:pt idx="64">
                  <c:v>15047</c:v>
                </c:pt>
                <c:pt idx="65">
                  <c:v>15366</c:v>
                </c:pt>
                <c:pt idx="66">
                  <c:v>15651</c:v>
                </c:pt>
                <c:pt idx="67">
                  <c:v>15996</c:v>
                </c:pt>
                <c:pt idx="68">
                  <c:v>16326</c:v>
                </c:pt>
                <c:pt idx="69">
                  <c:v>16882</c:v>
                </c:pt>
                <c:pt idx="70">
                  <c:v>17204</c:v>
                </c:pt>
                <c:pt idx="71">
                  <c:v>17615</c:v>
                </c:pt>
                <c:pt idx="72">
                  <c:v>18016</c:v>
                </c:pt>
                <c:pt idx="73">
                  <c:v>18257</c:v>
                </c:pt>
                <c:pt idx="74">
                  <c:v>18529</c:v>
                </c:pt>
                <c:pt idx="75">
                  <c:v>18885</c:v>
                </c:pt>
                <c:pt idx="76">
                  <c:v>19268</c:v>
                </c:pt>
                <c:pt idx="77">
                  <c:v>19739</c:v>
                </c:pt>
                <c:pt idx="78">
                  <c:v>20143</c:v>
                </c:pt>
                <c:pt idx="79">
                  <c:v>20619</c:v>
                </c:pt>
                <c:pt idx="80">
                  <c:v>20929</c:v>
                </c:pt>
                <c:pt idx="81">
                  <c:v>21290</c:v>
                </c:pt>
                <c:pt idx="82">
                  <c:v>21631</c:v>
                </c:pt>
                <c:pt idx="83">
                  <c:v>22074</c:v>
                </c:pt>
                <c:pt idx="84">
                  <c:v>22470</c:v>
                </c:pt>
                <c:pt idx="85">
                  <c:v>22822</c:v>
                </c:pt>
                <c:pt idx="86">
                  <c:v>23155</c:v>
                </c:pt>
                <c:pt idx="87">
                  <c:v>23567</c:v>
                </c:pt>
                <c:pt idx="88">
                  <c:v>23785</c:v>
                </c:pt>
                <c:pt idx="89">
                  <c:v>24165</c:v>
                </c:pt>
                <c:pt idx="90">
                  <c:v>24395</c:v>
                </c:pt>
                <c:pt idx="91">
                  <c:v>24687</c:v>
                </c:pt>
                <c:pt idx="92">
                  <c:v>25048</c:v>
                </c:pt>
                <c:pt idx="93">
                  <c:v>25410</c:v>
                </c:pt>
                <c:pt idx="94">
                  <c:v>25986</c:v>
                </c:pt>
                <c:pt idx="95">
                  <c:v>26561</c:v>
                </c:pt>
                <c:pt idx="96">
                  <c:v>27160</c:v>
                </c:pt>
                <c:pt idx="97">
                  <c:v>27560</c:v>
                </c:pt>
                <c:pt idx="98">
                  <c:v>27842</c:v>
                </c:pt>
                <c:pt idx="99">
                  <c:v>28201</c:v>
                </c:pt>
                <c:pt idx="100">
                  <c:v>28577</c:v>
                </c:pt>
                <c:pt idx="101">
                  <c:v>29017</c:v>
                </c:pt>
                <c:pt idx="102">
                  <c:v>29392</c:v>
                </c:pt>
                <c:pt idx="103">
                  <c:v>29788</c:v>
                </c:pt>
                <c:pt idx="104">
                  <c:v>30195</c:v>
                </c:pt>
                <c:pt idx="105">
                  <c:v>30701</c:v>
                </c:pt>
                <c:pt idx="106">
                  <c:v>31015</c:v>
                </c:pt>
                <c:pt idx="107">
                  <c:v>31316</c:v>
                </c:pt>
                <c:pt idx="108">
                  <c:v>31620</c:v>
                </c:pt>
                <c:pt idx="109">
                  <c:v>31931</c:v>
                </c:pt>
                <c:pt idx="110">
                  <c:v>32227</c:v>
                </c:pt>
                <c:pt idx="111">
                  <c:v>32527</c:v>
                </c:pt>
                <c:pt idx="112">
                  <c:v>32821</c:v>
                </c:pt>
                <c:pt idx="113">
                  <c:v>33119</c:v>
                </c:pt>
                <c:pt idx="114">
                  <c:v>33395</c:v>
                </c:pt>
                <c:pt idx="115">
                  <c:v>33714</c:v>
                </c:pt>
                <c:pt idx="116">
                  <c:v>33907</c:v>
                </c:pt>
                <c:pt idx="117">
                  <c:v>34154</c:v>
                </c:pt>
                <c:pt idx="118">
                  <c:v>34393</c:v>
                </c:pt>
                <c:pt idx="119">
                  <c:v>34775</c:v>
                </c:pt>
                <c:pt idx="120">
                  <c:v>35146</c:v>
                </c:pt>
                <c:pt idx="121">
                  <c:v>35405</c:v>
                </c:pt>
                <c:pt idx="122">
                  <c:v>35719</c:v>
                </c:pt>
                <c:pt idx="123">
                  <c:v>35950</c:v>
                </c:pt>
                <c:pt idx="124">
                  <c:v>36155</c:v>
                </c:pt>
                <c:pt idx="125">
                  <c:v>36412</c:v>
                </c:pt>
                <c:pt idx="126">
                  <c:v>36689</c:v>
                </c:pt>
                <c:pt idx="127">
                  <c:v>36951</c:v>
                </c:pt>
                <c:pt idx="128">
                  <c:v>37216</c:v>
                </c:pt>
                <c:pt idx="129">
                  <c:v>37521</c:v>
                </c:pt>
                <c:pt idx="130">
                  <c:v>37891</c:v>
                </c:pt>
                <c:pt idx="131">
                  <c:v>38190</c:v>
                </c:pt>
                <c:pt idx="132">
                  <c:v>38457</c:v>
                </c:pt>
                <c:pt idx="133">
                  <c:v>38721</c:v>
                </c:pt>
                <c:pt idx="134">
                  <c:v>39054</c:v>
                </c:pt>
                <c:pt idx="135">
                  <c:v>39407</c:v>
                </c:pt>
                <c:pt idx="136">
                  <c:v>39746</c:v>
                </c:pt>
                <c:pt idx="137">
                  <c:v>40104</c:v>
                </c:pt>
                <c:pt idx="138">
                  <c:v>40383</c:v>
                </c:pt>
                <c:pt idx="139">
                  <c:v>40782</c:v>
                </c:pt>
                <c:pt idx="140">
                  <c:v>41162</c:v>
                </c:pt>
                <c:pt idx="141">
                  <c:v>41580</c:v>
                </c:pt>
                <c:pt idx="142">
                  <c:v>42038</c:v>
                </c:pt>
                <c:pt idx="143">
                  <c:v>42622</c:v>
                </c:pt>
                <c:pt idx="144">
                  <c:v>43065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D-4D75-BF94-BF8882BF0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Polska!$H$2:$H$166</c:f>
              <c:numCache>
                <c:formatCode>m/d/yyyy</c:formatCode>
                <c:ptCount val="165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</c:numCache>
            </c:numRef>
          </c:cat>
          <c:val>
            <c:numRef>
              <c:f>Polska!$T$2:$T$166</c:f>
              <c:numCache>
                <c:formatCode>General</c:formatCode>
                <c:ptCount val="165"/>
                <c:pt idx="1">
                  <c:v>0</c:v>
                </c:pt>
                <c:pt idx="2">
                  <c:v>4</c:v>
                </c:pt>
                <c:pt idx="3">
                  <c:v>1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9</c:v>
                </c:pt>
                <c:pt idx="8">
                  <c:v>20</c:v>
                </c:pt>
                <c:pt idx="9">
                  <c:v>17</c:v>
                </c:pt>
                <c:pt idx="10">
                  <c:v>36</c:v>
                </c:pt>
                <c:pt idx="11">
                  <c:v>21</c:v>
                </c:pt>
                <c:pt idx="12">
                  <c:v>52</c:v>
                </c:pt>
                <c:pt idx="13">
                  <c:v>61</c:v>
                </c:pt>
                <c:pt idx="14">
                  <c:v>49</c:v>
                </c:pt>
                <c:pt idx="15">
                  <c:v>68</c:v>
                </c:pt>
                <c:pt idx="16">
                  <c:v>70</c:v>
                </c:pt>
                <c:pt idx="17">
                  <c:v>111</c:v>
                </c:pt>
                <c:pt idx="18">
                  <c:v>98</c:v>
                </c:pt>
                <c:pt idx="19">
                  <c:v>115</c:v>
                </c:pt>
                <c:pt idx="20">
                  <c:v>152</c:v>
                </c:pt>
                <c:pt idx="21">
                  <c:v>150</c:v>
                </c:pt>
                <c:pt idx="22">
                  <c:v>170</c:v>
                </c:pt>
                <c:pt idx="23">
                  <c:v>168</c:v>
                </c:pt>
                <c:pt idx="24">
                  <c:v>249</c:v>
                </c:pt>
                <c:pt idx="25">
                  <c:v>224</c:v>
                </c:pt>
                <c:pt idx="26">
                  <c:v>193</c:v>
                </c:pt>
                <c:pt idx="27">
                  <c:v>256</c:v>
                </c:pt>
                <c:pt idx="28">
                  <c:v>243</c:v>
                </c:pt>
                <c:pt idx="29">
                  <c:v>392</c:v>
                </c:pt>
                <c:pt idx="30">
                  <c:v>437</c:v>
                </c:pt>
                <c:pt idx="31">
                  <c:v>244</c:v>
                </c:pt>
                <c:pt idx="32">
                  <c:v>475</c:v>
                </c:pt>
                <c:pt idx="33">
                  <c:v>311</c:v>
                </c:pt>
                <c:pt idx="34">
                  <c:v>435</c:v>
                </c:pt>
                <c:pt idx="35">
                  <c:v>357</c:v>
                </c:pt>
                <c:pt idx="36">
                  <c:v>370</c:v>
                </c:pt>
                <c:pt idx="37">
                  <c:v>380</c:v>
                </c:pt>
                <c:pt idx="38">
                  <c:v>401</c:v>
                </c:pt>
                <c:pt idx="39">
                  <c:v>318</c:v>
                </c:pt>
                <c:pt idx="40">
                  <c:v>260</c:v>
                </c:pt>
                <c:pt idx="41">
                  <c:v>268</c:v>
                </c:pt>
                <c:pt idx="42">
                  <c:v>380</c:v>
                </c:pt>
                <c:pt idx="43">
                  <c:v>336</c:v>
                </c:pt>
                <c:pt idx="44">
                  <c:v>461</c:v>
                </c:pt>
                <c:pt idx="45">
                  <c:v>363</c:v>
                </c:pt>
                <c:pt idx="46">
                  <c:v>545</c:v>
                </c:pt>
                <c:pt idx="47">
                  <c:v>306</c:v>
                </c:pt>
                <c:pt idx="48">
                  <c:v>263</c:v>
                </c:pt>
                <c:pt idx="49">
                  <c:v>313</c:v>
                </c:pt>
                <c:pt idx="50">
                  <c:v>382</c:v>
                </c:pt>
                <c:pt idx="51">
                  <c:v>341</c:v>
                </c:pt>
                <c:pt idx="52">
                  <c:v>381</c:v>
                </c:pt>
                <c:pt idx="53">
                  <c:v>344</c:v>
                </c:pt>
                <c:pt idx="54">
                  <c:v>285</c:v>
                </c:pt>
                <c:pt idx="55">
                  <c:v>316</c:v>
                </c:pt>
                <c:pt idx="56">
                  <c:v>422</c:v>
                </c:pt>
                <c:pt idx="57">
                  <c:v>237</c:v>
                </c:pt>
                <c:pt idx="58">
                  <c:v>228</c:v>
                </c:pt>
                <c:pt idx="59">
                  <c:v>270</c:v>
                </c:pt>
                <c:pt idx="60">
                  <c:v>318</c:v>
                </c:pt>
                <c:pt idx="61">
                  <c:v>313</c:v>
                </c:pt>
                <c:pt idx="62">
                  <c:v>425</c:v>
                </c:pt>
                <c:pt idx="63">
                  <c:v>309</c:v>
                </c:pt>
                <c:pt idx="64">
                  <c:v>307</c:v>
                </c:pt>
                <c:pt idx="65">
                  <c:v>319</c:v>
                </c:pt>
                <c:pt idx="66">
                  <c:v>285</c:v>
                </c:pt>
                <c:pt idx="67">
                  <c:v>345</c:v>
                </c:pt>
                <c:pt idx="68">
                  <c:v>330</c:v>
                </c:pt>
                <c:pt idx="69">
                  <c:v>556</c:v>
                </c:pt>
                <c:pt idx="70">
                  <c:v>322</c:v>
                </c:pt>
                <c:pt idx="71">
                  <c:v>411</c:v>
                </c:pt>
                <c:pt idx="72">
                  <c:v>401</c:v>
                </c:pt>
                <c:pt idx="73">
                  <c:v>241</c:v>
                </c:pt>
                <c:pt idx="74">
                  <c:v>272</c:v>
                </c:pt>
                <c:pt idx="75">
                  <c:v>356</c:v>
                </c:pt>
                <c:pt idx="76">
                  <c:v>383</c:v>
                </c:pt>
                <c:pt idx="77">
                  <c:v>471</c:v>
                </c:pt>
                <c:pt idx="78">
                  <c:v>404</c:v>
                </c:pt>
                <c:pt idx="79">
                  <c:v>476</c:v>
                </c:pt>
                <c:pt idx="80">
                  <c:v>310</c:v>
                </c:pt>
                <c:pt idx="81">
                  <c:v>361</c:v>
                </c:pt>
                <c:pt idx="82">
                  <c:v>341</c:v>
                </c:pt>
                <c:pt idx="83">
                  <c:v>443</c:v>
                </c:pt>
                <c:pt idx="84">
                  <c:v>396</c:v>
                </c:pt>
                <c:pt idx="85">
                  <c:v>352</c:v>
                </c:pt>
                <c:pt idx="86">
                  <c:v>333</c:v>
                </c:pt>
                <c:pt idx="87">
                  <c:v>412</c:v>
                </c:pt>
                <c:pt idx="88">
                  <c:v>218</c:v>
                </c:pt>
                <c:pt idx="89">
                  <c:v>380</c:v>
                </c:pt>
                <c:pt idx="90">
                  <c:v>230</c:v>
                </c:pt>
                <c:pt idx="91">
                  <c:v>292</c:v>
                </c:pt>
                <c:pt idx="92">
                  <c:v>361</c:v>
                </c:pt>
                <c:pt idx="93">
                  <c:v>362</c:v>
                </c:pt>
                <c:pt idx="94">
                  <c:v>576</c:v>
                </c:pt>
                <c:pt idx="95">
                  <c:v>575</c:v>
                </c:pt>
                <c:pt idx="96">
                  <c:v>599</c:v>
                </c:pt>
                <c:pt idx="97">
                  <c:v>400</c:v>
                </c:pt>
                <c:pt idx="98">
                  <c:v>282</c:v>
                </c:pt>
                <c:pt idx="99">
                  <c:v>359</c:v>
                </c:pt>
                <c:pt idx="100">
                  <c:v>376</c:v>
                </c:pt>
                <c:pt idx="101">
                  <c:v>440</c:v>
                </c:pt>
                <c:pt idx="102">
                  <c:v>375</c:v>
                </c:pt>
                <c:pt idx="103">
                  <c:v>396</c:v>
                </c:pt>
                <c:pt idx="104">
                  <c:v>407</c:v>
                </c:pt>
                <c:pt idx="105">
                  <c:v>506</c:v>
                </c:pt>
                <c:pt idx="106">
                  <c:v>314</c:v>
                </c:pt>
                <c:pt idx="107">
                  <c:v>301</c:v>
                </c:pt>
                <c:pt idx="108">
                  <c:v>304</c:v>
                </c:pt>
                <c:pt idx="109">
                  <c:v>311</c:v>
                </c:pt>
                <c:pt idx="110">
                  <c:v>296</c:v>
                </c:pt>
                <c:pt idx="111">
                  <c:v>300</c:v>
                </c:pt>
                <c:pt idx="112">
                  <c:v>294</c:v>
                </c:pt>
                <c:pt idx="113">
                  <c:v>298</c:v>
                </c:pt>
                <c:pt idx="114">
                  <c:v>276</c:v>
                </c:pt>
                <c:pt idx="115">
                  <c:v>319</c:v>
                </c:pt>
                <c:pt idx="116">
                  <c:v>193</c:v>
                </c:pt>
                <c:pt idx="117">
                  <c:v>247</c:v>
                </c:pt>
                <c:pt idx="118">
                  <c:v>239</c:v>
                </c:pt>
                <c:pt idx="119">
                  <c:v>382</c:v>
                </c:pt>
                <c:pt idx="120">
                  <c:v>371</c:v>
                </c:pt>
                <c:pt idx="121">
                  <c:v>259</c:v>
                </c:pt>
                <c:pt idx="122">
                  <c:v>314</c:v>
                </c:pt>
                <c:pt idx="123">
                  <c:v>231</c:v>
                </c:pt>
                <c:pt idx="124">
                  <c:v>205</c:v>
                </c:pt>
                <c:pt idx="125">
                  <c:v>257</c:v>
                </c:pt>
                <c:pt idx="126">
                  <c:v>277</c:v>
                </c:pt>
                <c:pt idx="127">
                  <c:v>262</c:v>
                </c:pt>
                <c:pt idx="128">
                  <c:v>265</c:v>
                </c:pt>
                <c:pt idx="129">
                  <c:v>305</c:v>
                </c:pt>
                <c:pt idx="130">
                  <c:v>370</c:v>
                </c:pt>
                <c:pt idx="131">
                  <c:v>299</c:v>
                </c:pt>
                <c:pt idx="132">
                  <c:v>267</c:v>
                </c:pt>
                <c:pt idx="133">
                  <c:v>264</c:v>
                </c:pt>
                <c:pt idx="134">
                  <c:v>333</c:v>
                </c:pt>
                <c:pt idx="135">
                  <c:v>353</c:v>
                </c:pt>
                <c:pt idx="136">
                  <c:v>339</c:v>
                </c:pt>
                <c:pt idx="137">
                  <c:v>358</c:v>
                </c:pt>
                <c:pt idx="138">
                  <c:v>279</c:v>
                </c:pt>
                <c:pt idx="139">
                  <c:v>399</c:v>
                </c:pt>
                <c:pt idx="140">
                  <c:v>380</c:v>
                </c:pt>
                <c:pt idx="141">
                  <c:v>418</c:v>
                </c:pt>
                <c:pt idx="142">
                  <c:v>458</c:v>
                </c:pt>
                <c:pt idx="143">
                  <c:v>584</c:v>
                </c:pt>
                <c:pt idx="144">
                  <c:v>443</c:v>
                </c:pt>
                <c:pt idx="145">
                  <c:v>337</c:v>
                </c:pt>
                <c:pt idx="146">
                  <c:v>502</c:v>
                </c:pt>
                <c:pt idx="147">
                  <c:v>512</c:v>
                </c:pt>
                <c:pt idx="148">
                  <c:v>615</c:v>
                </c:pt>
                <c:pt idx="149">
                  <c:v>657</c:v>
                </c:pt>
                <c:pt idx="150">
                  <c:v>658</c:v>
                </c:pt>
                <c:pt idx="151">
                  <c:v>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F-4677-818B-281CA96D691E}"/>
            </c:ext>
          </c:extLst>
        </c:ser>
        <c:ser>
          <c:idx val="4"/>
          <c:order val="1"/>
          <c:tx>
            <c:strRef>
              <c:f>Polska!$Q$1</c:f>
              <c:strCache>
                <c:ptCount val="1"/>
                <c:pt idx="0">
                  <c:v>MultNormPred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Polska!$Q$2:$Q$251</c:f>
              <c:numCache>
                <c:formatCode>0.00</c:formatCode>
                <c:ptCount val="250"/>
                <c:pt idx="0">
                  <c:v>12.083841658523509</c:v>
                </c:pt>
                <c:pt idx="1">
                  <c:v>13.625669133121837</c:v>
                </c:pt>
                <c:pt idx="2">
                  <c:v>15.404749182940911</c:v>
                </c:pt>
                <c:pt idx="3">
                  <c:v>17.459909369018334</c:v>
                </c:pt>
                <c:pt idx="4">
                  <c:v>19.834817073500002</c:v>
                </c:pt>
                <c:pt idx="5">
                  <c:v>22.577982834339402</c:v>
                </c:pt>
                <c:pt idx="6">
                  <c:v>25.742575048964813</c:v>
                </c:pt>
                <c:pt idx="7">
                  <c:v>29.386005028165219</c:v>
                </c:pt>
                <c:pt idx="8">
                  <c:v>33.569243518494567</c:v>
                </c:pt>
                <c:pt idx="9">
                  <c:v>38.355834963929645</c:v>
                </c:pt>
                <c:pt idx="10">
                  <c:v>43.81058433234989</c:v>
                </c:pt>
                <c:pt idx="11">
                  <c:v>49.997903502830624</c:v>
                </c:pt>
                <c:pt idx="12">
                  <c:v>56.979819974749589</c:v>
                </c:pt>
                <c:pt idx="13">
                  <c:v>64.813669711543582</c:v>
                </c:pt>
                <c:pt idx="14">
                  <c:v>73.549517638459648</c:v>
                </c:pt>
                <c:pt idx="15">
                  <c:v>83.227372702803621</c:v>
                </c:pt>
                <c:pt idx="16">
                  <c:v>93.87428817799902</c:v>
                </c:pt>
                <c:pt idx="17">
                  <c:v>105.50146046917594</c:v>
                </c:pt>
                <c:pt idx="18">
                  <c:v>118.10145927768696</c:v>
                </c:pt>
                <c:pt idx="19">
                  <c:v>131.64573673845979</c:v>
                </c:pt>
                <c:pt idx="20">
                  <c:v>146.08257124717619</c:v>
                </c:pt>
                <c:pt idx="21">
                  <c:v>161.33560155081614</c:v>
                </c:pt>
                <c:pt idx="22">
                  <c:v>177.30309707616283</c:v>
                </c:pt>
                <c:pt idx="23">
                  <c:v>193.85809074897085</c:v>
                </c:pt>
                <c:pt idx="24">
                  <c:v>210.84947071664851</c:v>
                </c:pt>
                <c:pt idx="25">
                  <c:v>228.10408819489203</c:v>
                </c:pt>
                <c:pt idx="26">
                  <c:v>245.42989167041949</c:v>
                </c:pt>
                <c:pt idx="27">
                  <c:v>262.62004521937803</c:v>
                </c:pt>
                <c:pt idx="28">
                  <c:v>279.45793370290113</c:v>
                </c:pt>
                <c:pt idx="29">
                  <c:v>295.72290350709176</c:v>
                </c:pt>
                <c:pt idx="30">
                  <c:v>311.1965379694355</c:v>
                </c:pt>
                <c:pt idx="31">
                  <c:v>325.66922530131689</c:v>
                </c:pt>
                <c:pt idx="32">
                  <c:v>338.94674696479717</c:v>
                </c:pt>
                <c:pt idx="33">
                  <c:v>350.85659875556945</c:v>
                </c:pt>
                <c:pt idx="34">
                  <c:v>361.25375707277738</c:v>
                </c:pt>
                <c:pt idx="35">
                  <c:v>370.02561974527049</c:v>
                </c:pt>
                <c:pt idx="36">
                  <c:v>377.09588388651912</c:v>
                </c:pt>
                <c:pt idx="37">
                  <c:v>382.42717093857897</c:v>
                </c:pt>
                <c:pt idx="38">
                  <c:v>386.02226862024554</c:v>
                </c:pt>
                <c:pt idx="39">
                  <c:v>387.92392729332755</c:v>
                </c:pt>
                <c:pt idx="40">
                  <c:v>388.21322004601399</c:v>
                </c:pt>
                <c:pt idx="41">
                  <c:v>387.00654699654979</c:v>
                </c:pt>
                <c:pt idx="42">
                  <c:v>384.45143042180854</c:v>
                </c:pt>
                <c:pt idx="43">
                  <c:v>380.72130418696196</c:v>
                </c:pt>
                <c:pt idx="44">
                  <c:v>376.00954517662171</c:v>
                </c:pt>
                <c:pt idx="45">
                  <c:v>370.52302354593195</c:v>
                </c:pt>
                <c:pt idx="46">
                  <c:v>364.47546128658098</c:v>
                </c:pt>
                <c:pt idx="47">
                  <c:v>358.08088469082401</c:v>
                </c:pt>
                <c:pt idx="48">
                  <c:v>351.54743680296332</c:v>
                </c:pt>
                <c:pt idx="49">
                  <c:v>345.07178290285816</c:v>
                </c:pt>
                <c:pt idx="50">
                  <c:v>338.83429831690245</c:v>
                </c:pt>
                <c:pt idx="51">
                  <c:v>332.9951767989358</c:v>
                </c:pt>
                <c:pt idx="52">
                  <c:v>327.69154302882214</c:v>
                </c:pt>
                <c:pt idx="53">
                  <c:v>323.03559807071906</c:v>
                </c:pt>
                <c:pt idx="54">
                  <c:v>319.11377524781602</c:v>
                </c:pt>
                <c:pt idx="55">
                  <c:v>315.98683863587451</c:v>
                </c:pt>
                <c:pt idx="56">
                  <c:v>313.69081938368009</c:v>
                </c:pt>
                <c:pt idx="57">
                  <c:v>312.23865769319815</c:v>
                </c:pt>
                <c:pt idx="58">
                  <c:v>311.62240110499374</c:v>
                </c:pt>
                <c:pt idx="59">
                  <c:v>311.81580256131031</c:v>
                </c:pt>
                <c:pt idx="60">
                  <c:v>312.77716374319533</c:v>
                </c:pt>
                <c:pt idx="61">
                  <c:v>314.45227907850654</c:v>
                </c:pt>
                <c:pt idx="62">
                  <c:v>316.7773519314535</c:v>
                </c:pt>
                <c:pt idx="63">
                  <c:v>319.68177497284682</c:v>
                </c:pt>
                <c:pt idx="64">
                  <c:v>323.0906897365906</c:v>
                </c:pt>
                <c:pt idx="65">
                  <c:v>326.92726415302747</c:v>
                </c:pt>
                <c:pt idx="66">
                  <c:v>331.11464989824145</c:v>
                </c:pt>
                <c:pt idx="67">
                  <c:v>335.57760249092007</c:v>
                </c:pt>
                <c:pt idx="68">
                  <c:v>340.24376531861907</c:v>
                </c:pt>
                <c:pt idx="69">
                  <c:v>345.04463363543152</c:v>
                </c:pt>
                <c:pt idx="70">
                  <c:v>349.91622581203029</c:v>
                </c:pt>
                <c:pt idx="71">
                  <c:v>354.79949678039281</c:v>
                </c:pt>
                <c:pt idx="72">
                  <c:v>359.64053296223165</c:v>
                </c:pt>
                <c:pt idx="73">
                  <c:v>364.39056942346429</c:v>
                </c:pt>
                <c:pt idx="74">
                  <c:v>369.00586907521182</c:v>
                </c:pt>
                <c:pt idx="75">
                  <c:v>373.44750100415746</c:v>
                </c:pt>
                <c:pt idx="76">
                  <c:v>377.68105101465926</c:v>
                </c:pt>
                <c:pt idx="77">
                  <c:v>381.67629271185734</c:v>
                </c:pt>
                <c:pt idx="78">
                  <c:v>385.4068423908754</c:v>
                </c:pt>
                <c:pt idx="79">
                  <c:v>388.84981598091161</c:v>
                </c:pt>
                <c:pt idx="80">
                  <c:v>391.98550159551132</c:v>
                </c:pt>
                <c:pt idx="81">
                  <c:v>394.79705704735881</c:v>
                </c:pt>
                <c:pt idx="82">
                  <c:v>397.27023810639878</c:v>
                </c:pt>
                <c:pt idx="83">
                  <c:v>399.39316035786783</c:v>
                </c:pt>
                <c:pt idx="84">
                  <c:v>401.15609524446631</c:v>
                </c:pt>
                <c:pt idx="85">
                  <c:v>402.55129920943727</c:v>
                </c:pt>
                <c:pt idx="86">
                  <c:v>403.57287372524848</c:v>
                </c:pt>
                <c:pt idx="87">
                  <c:v>404.21665331292428</c:v>
                </c:pt>
                <c:pt idx="88">
                  <c:v>404.48011834261752</c:v>
                </c:pt>
                <c:pt idx="89">
                  <c:v>404.36232937197292</c:v>
                </c:pt>
                <c:pt idx="90">
                  <c:v>403.86387994763487</c:v>
                </c:pt>
                <c:pt idx="91">
                  <c:v>402.98686509925801</c:v>
                </c:pt>
                <c:pt idx="92">
                  <c:v>401.73486313813356</c:v>
                </c:pt>
                <c:pt idx="93">
                  <c:v>400.11292878880289</c:v>
                </c:pt>
                <c:pt idx="94">
                  <c:v>398.12759609697804</c:v>
                </c:pt>
                <c:pt idx="95">
                  <c:v>395.78688994503761</c:v>
                </c:pt>
                <c:pt idx="96">
                  <c:v>393.10034534921977</c:v>
                </c:pt>
                <c:pt idx="97">
                  <c:v>390.07903399831406</c:v>
                </c:pt>
                <c:pt idx="98">
                  <c:v>386.73559771462811</c:v>
                </c:pt>
                <c:pt idx="99">
                  <c:v>383.08428867002789</c:v>
                </c:pt>
                <c:pt idx="100">
                  <c:v>379.14101627091503</c:v>
                </c:pt>
                <c:pt idx="101">
                  <c:v>374.92340063562534</c:v>
                </c:pt>
                <c:pt idx="102">
                  <c:v>370.45083252637573</c:v>
                </c:pt>
                <c:pt idx="103">
                  <c:v>365.74453946674504</c:v>
                </c:pt>
                <c:pt idx="104">
                  <c:v>360.82765757653448</c:v>
                </c:pt>
                <c:pt idx="105">
                  <c:v>355.72530839115979</c:v>
                </c:pt>
                <c:pt idx="106">
                  <c:v>350.4646796058106</c:v>
                </c:pt>
                <c:pt idx="107">
                  <c:v>345.07510829984511</c:v>
                </c:pt>
                <c:pt idx="108">
                  <c:v>339.58816476010719</c:v>
                </c:pt>
                <c:pt idx="109">
                  <c:v>334.03773454056403</c:v>
                </c:pt>
                <c:pt idx="110">
                  <c:v>328.46009587941461</c:v>
                </c:pt>
                <c:pt idx="111">
                  <c:v>322.89398905539662</c:v>
                </c:pt>
                <c:pt idx="112">
                  <c:v>317.38067371668848</c:v>
                </c:pt>
                <c:pt idx="113">
                  <c:v>311.96396967533502</c:v>
                </c:pt>
                <c:pt idx="114">
                  <c:v>306.69027614684325</c:v>
                </c:pt>
                <c:pt idx="115">
                  <c:v>301.60856395018448</c:v>
                </c:pt>
                <c:pt idx="116">
                  <c:v>296.77033479166778</c:v>
                </c:pt>
                <c:pt idx="117">
                  <c:v>292.22954146243046</c:v>
                </c:pt>
                <c:pt idx="118">
                  <c:v>288.04246261006421</c:v>
                </c:pt>
                <c:pt idx="119">
                  <c:v>284.26752572686217</c:v>
                </c:pt>
                <c:pt idx="120">
                  <c:v>280.96507215638729</c:v>
                </c:pt>
                <c:pt idx="121">
                  <c:v>278.19705828087365</c:v>
                </c:pt>
                <c:pt idx="122">
                  <c:v>276.02668763584416</c:v>
                </c:pt>
                <c:pt idx="123">
                  <c:v>274.51796952263908</c:v>
                </c:pt>
                <c:pt idx="124">
                  <c:v>273.73520076624726</c:v>
                </c:pt>
                <c:pt idx="125">
                  <c:v>273.7423686002499</c:v>
                </c:pt>
                <c:pt idx="126">
                  <c:v>274.6024742502737</c:v>
                </c:pt>
                <c:pt idx="127">
                  <c:v>276.37677862069376</c:v>
                </c:pt>
                <c:pt idx="128">
                  <c:v>279.12397354521124</c:v>
                </c:pt>
                <c:pt idx="129">
                  <c:v>282.89928430885635</c:v>
                </c:pt>
                <c:pt idx="130">
                  <c:v>287.75351154476198</c:v>
                </c:pt>
                <c:pt idx="131">
                  <c:v>293.73202310113822</c:v>
                </c:pt>
                <c:pt idx="132">
                  <c:v>300.87370899970836</c:v>
                </c:pt>
                <c:pt idx="133">
                  <c:v>309.20991509502971</c:v>
                </c:pt>
                <c:pt idx="134">
                  <c:v>318.76337341580364</c:v>
                </c:pt>
                <c:pt idx="135">
                  <c:v>329.54714934023838</c:v>
                </c:pt>
                <c:pt idx="136">
                  <c:v>341.56362764054393</c:v>
                </c:pt>
                <c:pt idx="137">
                  <c:v>354.80356093926281</c:v>
                </c:pt>
                <c:pt idx="138">
                  <c:v>369.24520516789357</c:v>
                </c:pt>
                <c:pt idx="139">
                  <c:v>384.85356712793885</c:v>
                </c:pt>
                <c:pt idx="140">
                  <c:v>401.57978915762311</c:v>
                </c:pt>
                <c:pt idx="141">
                  <c:v>419.36069514876112</c:v>
                </c:pt>
                <c:pt idx="142">
                  <c:v>438.11852069864483</c:v>
                </c:pt>
                <c:pt idx="143">
                  <c:v>457.76084800169622</c:v>
                </c:pt>
                <c:pt idx="144">
                  <c:v>478.18076318697797</c:v>
                </c:pt>
                <c:pt idx="145">
                  <c:v>499.2572502158946</c:v>
                </c:pt>
                <c:pt idx="146">
                  <c:v>520.85583121946615</c:v>
                </c:pt>
                <c:pt idx="147">
                  <c:v>542.82945835086173</c:v>
                </c:pt>
                <c:pt idx="148">
                  <c:v>565.01965695475303</c:v>
                </c:pt>
                <c:pt idx="149">
                  <c:v>587.25791423075418</c:v>
                </c:pt>
                <c:pt idx="150">
                  <c:v>609.36730173337787</c:v>
                </c:pt>
                <c:pt idx="151">
                  <c:v>631.16431416069508</c:v>
                </c:pt>
                <c:pt idx="152">
                  <c:v>652.46090110455305</c:v>
                </c:pt>
                <c:pt idx="153">
                  <c:v>673.06666293897945</c:v>
                </c:pt>
                <c:pt idx="154">
                  <c:v>692.79117698263474</c:v>
                </c:pt>
                <c:pt idx="155">
                  <c:v>711.44641565244217</c:v>
                </c:pt>
                <c:pt idx="156">
                  <c:v>728.84921468339007</c:v>
                </c:pt>
                <c:pt idx="157">
                  <c:v>744.82374676068309</c:v>
                </c:pt>
                <c:pt idx="158">
                  <c:v>759.20395420819511</c:v>
                </c:pt>
                <c:pt idx="159">
                  <c:v>771.83589378660554</c:v>
                </c:pt>
                <c:pt idx="160">
                  <c:v>782.57994722847207</c:v>
                </c:pt>
                <c:pt idx="161">
                  <c:v>791.31285289359062</c:v>
                </c:pt>
                <c:pt idx="162">
                  <c:v>797.92951684726847</c:v>
                </c:pt>
                <c:pt idx="163">
                  <c:v>802.34456569063093</c:v>
                </c:pt>
                <c:pt idx="164">
                  <c:v>804.49360851387007</c:v>
                </c:pt>
                <c:pt idx="165">
                  <c:v>804.33418127498601</c:v>
                </c:pt>
                <c:pt idx="166">
                  <c:v>801.84635357311026</c:v>
                </c:pt>
                <c:pt idx="167">
                  <c:v>797.03298500702442</c:v>
                </c:pt>
                <c:pt idx="168">
                  <c:v>789.91962588744082</c:v>
                </c:pt>
                <c:pt idx="169">
                  <c:v>780.55406479518001</c:v>
                </c:pt>
                <c:pt idx="170">
                  <c:v>769.00553313081627</c:v>
                </c:pt>
                <c:pt idx="171">
                  <c:v>755.36358417128338</c:v>
                </c:pt>
                <c:pt idx="172">
                  <c:v>739.73667103160415</c:v>
                </c:pt>
                <c:pt idx="173">
                  <c:v>722.25045413813689</c:v>
                </c:pt>
                <c:pt idx="174">
                  <c:v>703.04587418906863</c:v>
                </c:pt>
                <c:pt idx="175">
                  <c:v>682.27703097193535</c:v>
                </c:pt>
                <c:pt idx="176">
                  <c:v>660.1089117225971</c:v>
                </c:pt>
                <c:pt idx="177">
                  <c:v>636.71501487643604</c:v>
                </c:pt>
                <c:pt idx="178">
                  <c:v>612.27491604844045</c:v>
                </c:pt>
                <c:pt idx="179">
                  <c:v>586.97182288919328</c:v>
                </c:pt>
                <c:pt idx="180">
                  <c:v>560.99016413929155</c:v>
                </c:pt>
                <c:pt idx="181">
                  <c:v>534.51325581948799</c:v>
                </c:pt>
                <c:pt idx="182">
                  <c:v>507.72108415172931</c:v>
                </c:pt>
                <c:pt idx="183">
                  <c:v>480.78824063641412</c:v>
                </c:pt>
                <c:pt idx="184">
                  <c:v>453.88203986259185</c:v>
                </c:pt>
                <c:pt idx="185">
                  <c:v>427.16084526366006</c:v>
                </c:pt>
                <c:pt idx="186">
                  <c:v>400.77262232251695</c:v>
                </c:pt>
                <c:pt idx="187">
                  <c:v>374.85373285020643</c:v>
                </c:pt>
                <c:pt idx="188">
                  <c:v>349.52797808003743</c:v>
                </c:pt>
                <c:pt idx="189">
                  <c:v>324.90589259481112</c:v>
                </c:pt>
                <c:pt idx="190">
                  <c:v>301.08428568392344</c:v>
                </c:pt>
                <c:pt idx="191">
                  <c:v>278.1460217374065</c:v>
                </c:pt>
                <c:pt idx="192">
                  <c:v>256.16002683195148</c:v>
                </c:pt>
                <c:pt idx="193">
                  <c:v>235.18150483285271</c:v>
                </c:pt>
                <c:pt idx="194">
                  <c:v>215.25234318443336</c:v>
                </c:pt>
                <c:pt idx="195">
                  <c:v>196.40168612403298</c:v>
                </c:pt>
                <c:pt idx="196">
                  <c:v>178.64665134132812</c:v>
                </c:pt>
                <c:pt idx="197">
                  <c:v>161.99316510348658</c:v>
                </c:pt>
                <c:pt idx="198">
                  <c:v>146.43689054508047</c:v>
                </c:pt>
                <c:pt idx="199">
                  <c:v>131.96422412999615</c:v>
                </c:pt>
                <c:pt idx="200">
                  <c:v>118.55333616660809</c:v>
                </c:pt>
                <c:pt idx="201">
                  <c:v>106.17523262210028</c:v>
                </c:pt>
                <c:pt idx="202">
                  <c:v>94.794817254337886</c:v>
                </c:pt>
                <c:pt idx="203">
                  <c:v>84.371935173319301</c:v>
                </c:pt>
                <c:pt idx="204">
                  <c:v>74.862381271248793</c:v>
                </c:pt>
                <c:pt idx="205">
                  <c:v>66.218859434966959</c:v>
                </c:pt>
                <c:pt idx="206">
                  <c:v>58.391880995754896</c:v>
                </c:pt>
                <c:pt idx="207">
                  <c:v>51.330593404990516</c:v>
                </c:pt>
                <c:pt idx="208">
                  <c:v>44.983532583797853</c:v>
                </c:pt>
                <c:pt idx="209">
                  <c:v>39.299294724279058</c:v>
                </c:pt>
                <c:pt idx="210">
                  <c:v>34.227125473062003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D-4733-A66E-A81AD548392C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Polska!$H$2:$H$166</c:f>
              <c:numCache>
                <c:formatCode>m/d/yyyy</c:formatCode>
                <c:ptCount val="165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</c:numCache>
            </c:numRef>
          </c:cat>
          <c:val>
            <c:numRef>
              <c:f>Polska!$V$2:$V$158</c:f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5EF-4677-818B-281CA96D691E}"/>
            </c:ext>
          </c:extLst>
        </c:ser>
        <c:ser>
          <c:idx val="2"/>
          <c:order val="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Polska!$H$2:$H$166</c:f>
              <c:numCache>
                <c:formatCode>m/d/yyyy</c:formatCode>
                <c:ptCount val="165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</c:numCache>
            </c:numRef>
          </c:cat>
          <c:val>
            <c:numRef>
              <c:f>Polska!$X$2:$X$158</c:f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9F6-4451-A843-2EF23264DB4F}"/>
            </c:ext>
          </c:extLst>
        </c:ser>
        <c:ser>
          <c:idx val="3"/>
          <c:order val="4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Polska!$H$2:$H$166</c:f>
              <c:numCache>
                <c:formatCode>m/d/yyyy</c:formatCode>
                <c:ptCount val="165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</c:numCache>
            </c:numRef>
          </c:cat>
          <c:val>
            <c:numRef>
              <c:f>Polska!$U$2:$U$166</c:f>
              <c:numCache>
                <c:formatCode>General</c:formatCode>
                <c:ptCount val="165"/>
                <c:pt idx="3">
                  <c:v>3.5</c:v>
                </c:pt>
                <c:pt idx="4">
                  <c:v>4.2857142857142856</c:v>
                </c:pt>
                <c:pt idx="5">
                  <c:v>7.1428571428571432</c:v>
                </c:pt>
                <c:pt idx="6">
                  <c:v>9</c:v>
                </c:pt>
                <c:pt idx="7">
                  <c:v>14</c:v>
                </c:pt>
                <c:pt idx="8">
                  <c:v>16.285714285714285</c:v>
                </c:pt>
                <c:pt idx="9">
                  <c:v>22.857142857142858</c:v>
                </c:pt>
                <c:pt idx="10">
                  <c:v>30.857142857142858</c:v>
                </c:pt>
                <c:pt idx="11">
                  <c:v>36.571428571428569</c:v>
                </c:pt>
                <c:pt idx="12">
                  <c:v>43.428571428571431</c:v>
                </c:pt>
                <c:pt idx="13">
                  <c:v>51</c:v>
                </c:pt>
                <c:pt idx="14">
                  <c:v>61.714285714285715</c:v>
                </c:pt>
                <c:pt idx="15">
                  <c:v>72.714285714285708</c:v>
                </c:pt>
                <c:pt idx="16">
                  <c:v>81.714285714285708</c:v>
                </c:pt>
                <c:pt idx="17">
                  <c:v>94.714285714285708</c:v>
                </c:pt>
                <c:pt idx="18">
                  <c:v>109.14285714285714</c:v>
                </c:pt>
                <c:pt idx="19">
                  <c:v>123.71428571428571</c:v>
                </c:pt>
                <c:pt idx="20">
                  <c:v>137.71428571428572</c:v>
                </c:pt>
                <c:pt idx="21">
                  <c:v>157.42857142857142</c:v>
                </c:pt>
                <c:pt idx="22">
                  <c:v>175.42857142857142</c:v>
                </c:pt>
                <c:pt idx="23">
                  <c:v>186.57142857142858</c:v>
                </c:pt>
                <c:pt idx="24">
                  <c:v>201.42857142857142</c:v>
                </c:pt>
                <c:pt idx="25">
                  <c:v>214.71428571428572</c:v>
                </c:pt>
                <c:pt idx="26">
                  <c:v>246.42857142857142</c:v>
                </c:pt>
                <c:pt idx="27">
                  <c:v>284.85714285714283</c:v>
                </c:pt>
                <c:pt idx="28">
                  <c:v>284.14285714285717</c:v>
                </c:pt>
                <c:pt idx="29">
                  <c:v>320</c:v>
                </c:pt>
                <c:pt idx="30">
                  <c:v>336.85714285714283</c:v>
                </c:pt>
                <c:pt idx="31">
                  <c:v>362.42857142857144</c:v>
                </c:pt>
                <c:pt idx="32">
                  <c:v>378.71428571428572</c:v>
                </c:pt>
                <c:pt idx="33">
                  <c:v>375.57142857142856</c:v>
                </c:pt>
                <c:pt idx="34">
                  <c:v>367.42857142857144</c:v>
                </c:pt>
                <c:pt idx="35">
                  <c:v>389.85714285714283</c:v>
                </c:pt>
                <c:pt idx="36">
                  <c:v>367.42857142857144</c:v>
                </c:pt>
                <c:pt idx="37">
                  <c:v>360.14285714285717</c:v>
                </c:pt>
                <c:pt idx="38">
                  <c:v>336.28571428571428</c:v>
                </c:pt>
                <c:pt idx="39">
                  <c:v>339.57142857142856</c:v>
                </c:pt>
                <c:pt idx="40">
                  <c:v>334.71428571428572</c:v>
                </c:pt>
                <c:pt idx="41">
                  <c:v>346.28571428571428</c:v>
                </c:pt>
                <c:pt idx="42">
                  <c:v>340.85714285714283</c:v>
                </c:pt>
                <c:pt idx="43">
                  <c:v>373.28571428571428</c:v>
                </c:pt>
                <c:pt idx="44">
                  <c:v>379.85714285714283</c:v>
                </c:pt>
                <c:pt idx="45">
                  <c:v>379.14285714285717</c:v>
                </c:pt>
                <c:pt idx="46">
                  <c:v>369.57142857142856</c:v>
                </c:pt>
                <c:pt idx="47">
                  <c:v>376.14285714285717</c:v>
                </c:pt>
                <c:pt idx="48">
                  <c:v>359</c:v>
                </c:pt>
                <c:pt idx="49">
                  <c:v>361.57142857142856</c:v>
                </c:pt>
                <c:pt idx="50">
                  <c:v>332.85714285714283</c:v>
                </c:pt>
                <c:pt idx="51">
                  <c:v>329.85714285714283</c:v>
                </c:pt>
                <c:pt idx="52">
                  <c:v>337.42857142857144</c:v>
                </c:pt>
                <c:pt idx="53">
                  <c:v>353</c:v>
                </c:pt>
                <c:pt idx="54">
                  <c:v>332.28571428571428</c:v>
                </c:pt>
                <c:pt idx="55">
                  <c:v>316.14285714285717</c:v>
                </c:pt>
                <c:pt idx="56">
                  <c:v>300.28571428571428</c:v>
                </c:pt>
                <c:pt idx="57">
                  <c:v>296.57142857142856</c:v>
                </c:pt>
                <c:pt idx="58">
                  <c:v>300.57142857142856</c:v>
                </c:pt>
                <c:pt idx="59">
                  <c:v>316.14285714285717</c:v>
                </c:pt>
                <c:pt idx="60">
                  <c:v>300</c:v>
                </c:pt>
                <c:pt idx="61">
                  <c:v>310</c:v>
                </c:pt>
                <c:pt idx="62">
                  <c:v>323</c:v>
                </c:pt>
                <c:pt idx="63">
                  <c:v>325.14285714285717</c:v>
                </c:pt>
                <c:pt idx="64">
                  <c:v>329</c:v>
                </c:pt>
                <c:pt idx="65">
                  <c:v>331.42857142857144</c:v>
                </c:pt>
                <c:pt idx="66">
                  <c:v>350.14285714285717</c:v>
                </c:pt>
                <c:pt idx="67">
                  <c:v>352</c:v>
                </c:pt>
                <c:pt idx="68">
                  <c:v>366.85714285714283</c:v>
                </c:pt>
                <c:pt idx="69">
                  <c:v>378.57142857142856</c:v>
                </c:pt>
                <c:pt idx="70">
                  <c:v>372.28571428571428</c:v>
                </c:pt>
                <c:pt idx="71">
                  <c:v>361.85714285714283</c:v>
                </c:pt>
                <c:pt idx="72">
                  <c:v>365.57142857142856</c:v>
                </c:pt>
                <c:pt idx="73">
                  <c:v>340.85714285714283</c:v>
                </c:pt>
                <c:pt idx="74">
                  <c:v>362.14285714285717</c:v>
                </c:pt>
                <c:pt idx="75">
                  <c:v>361.14285714285717</c:v>
                </c:pt>
                <c:pt idx="76">
                  <c:v>371.85714285714283</c:v>
                </c:pt>
                <c:pt idx="77">
                  <c:v>381.71428571428572</c:v>
                </c:pt>
                <c:pt idx="78">
                  <c:v>394.42857142857144</c:v>
                </c:pt>
                <c:pt idx="79">
                  <c:v>392.28571428571428</c:v>
                </c:pt>
                <c:pt idx="80">
                  <c:v>400.85714285714283</c:v>
                </c:pt>
                <c:pt idx="81">
                  <c:v>390.14285714285717</c:v>
                </c:pt>
                <c:pt idx="82">
                  <c:v>382.71428571428572</c:v>
                </c:pt>
                <c:pt idx="83">
                  <c:v>362.28571428571428</c:v>
                </c:pt>
                <c:pt idx="84">
                  <c:v>376.85714285714283</c:v>
                </c:pt>
                <c:pt idx="85">
                  <c:v>356.42857142857144</c:v>
                </c:pt>
                <c:pt idx="86">
                  <c:v>362</c:v>
                </c:pt>
                <c:pt idx="87">
                  <c:v>331.57142857142856</c:v>
                </c:pt>
                <c:pt idx="88">
                  <c:v>316.71428571428572</c:v>
                </c:pt>
                <c:pt idx="89">
                  <c:v>318</c:v>
                </c:pt>
                <c:pt idx="90">
                  <c:v>322.14285714285717</c:v>
                </c:pt>
                <c:pt idx="91">
                  <c:v>345.57142857142856</c:v>
                </c:pt>
                <c:pt idx="92">
                  <c:v>396.57142857142856</c:v>
                </c:pt>
                <c:pt idx="93">
                  <c:v>427.85714285714283</c:v>
                </c:pt>
                <c:pt idx="94">
                  <c:v>452.14285714285717</c:v>
                </c:pt>
                <c:pt idx="95">
                  <c:v>450.71428571428572</c:v>
                </c:pt>
                <c:pt idx="96">
                  <c:v>450.42857142857144</c:v>
                </c:pt>
                <c:pt idx="97">
                  <c:v>452.42857142857144</c:v>
                </c:pt>
                <c:pt idx="98">
                  <c:v>433</c:v>
                </c:pt>
                <c:pt idx="99">
                  <c:v>404.42857142857144</c:v>
                </c:pt>
                <c:pt idx="100">
                  <c:v>375.42857142857144</c:v>
                </c:pt>
                <c:pt idx="101">
                  <c:v>376.42857142857144</c:v>
                </c:pt>
                <c:pt idx="102">
                  <c:v>408.42857142857144</c:v>
                </c:pt>
                <c:pt idx="103">
                  <c:v>402</c:v>
                </c:pt>
                <c:pt idx="104">
                  <c:v>391.28571428571428</c:v>
                </c:pt>
                <c:pt idx="105">
                  <c:v>371.85714285714283</c:v>
                </c:pt>
                <c:pt idx="106">
                  <c:v>362.71428571428572</c:v>
                </c:pt>
                <c:pt idx="107">
                  <c:v>348.42857142857144</c:v>
                </c:pt>
                <c:pt idx="108">
                  <c:v>333.14285714285717</c:v>
                </c:pt>
                <c:pt idx="109">
                  <c:v>302.85714285714283</c:v>
                </c:pt>
                <c:pt idx="110">
                  <c:v>300.57142857142856</c:v>
                </c:pt>
                <c:pt idx="111">
                  <c:v>297</c:v>
                </c:pt>
                <c:pt idx="112">
                  <c:v>299.14285714285717</c:v>
                </c:pt>
                <c:pt idx="113">
                  <c:v>282.28571428571428</c:v>
                </c:pt>
                <c:pt idx="114">
                  <c:v>275.28571428571428</c:v>
                </c:pt>
                <c:pt idx="115">
                  <c:v>266.57142857142856</c:v>
                </c:pt>
                <c:pt idx="116">
                  <c:v>279.14285714285717</c:v>
                </c:pt>
                <c:pt idx="117">
                  <c:v>289.57142857142856</c:v>
                </c:pt>
                <c:pt idx="118">
                  <c:v>287.14285714285717</c:v>
                </c:pt>
                <c:pt idx="119">
                  <c:v>286.42857142857144</c:v>
                </c:pt>
                <c:pt idx="120">
                  <c:v>291.85714285714283</c:v>
                </c:pt>
                <c:pt idx="121">
                  <c:v>285.85714285714283</c:v>
                </c:pt>
                <c:pt idx="122">
                  <c:v>288.42857142857144</c:v>
                </c:pt>
                <c:pt idx="123">
                  <c:v>273.42857142857144</c:v>
                </c:pt>
                <c:pt idx="124">
                  <c:v>257.85714285714283</c:v>
                </c:pt>
                <c:pt idx="125">
                  <c:v>258.71428571428572</c:v>
                </c:pt>
                <c:pt idx="126">
                  <c:v>257.42857142857144</c:v>
                </c:pt>
                <c:pt idx="127">
                  <c:v>277.28571428571428</c:v>
                </c:pt>
                <c:pt idx="128">
                  <c:v>290.71428571428572</c:v>
                </c:pt>
                <c:pt idx="129">
                  <c:v>292.14285714285717</c:v>
                </c:pt>
                <c:pt idx="130">
                  <c:v>290.28571428571428</c:v>
                </c:pt>
                <c:pt idx="131">
                  <c:v>300.42857142857144</c:v>
                </c:pt>
                <c:pt idx="132">
                  <c:v>313</c:v>
                </c:pt>
                <c:pt idx="133">
                  <c:v>317.85714285714283</c:v>
                </c:pt>
                <c:pt idx="134">
                  <c:v>316.14285714285717</c:v>
                </c:pt>
                <c:pt idx="135">
                  <c:v>313.28571428571428</c:v>
                </c:pt>
                <c:pt idx="136">
                  <c:v>332.14285714285717</c:v>
                </c:pt>
                <c:pt idx="137">
                  <c:v>348.71428571428572</c:v>
                </c:pt>
                <c:pt idx="138">
                  <c:v>360.85714285714283</c:v>
                </c:pt>
                <c:pt idx="139">
                  <c:v>375.85714285714283</c:v>
                </c:pt>
                <c:pt idx="140">
                  <c:v>410.85714285714283</c:v>
                </c:pt>
                <c:pt idx="141">
                  <c:v>423</c:v>
                </c:pt>
                <c:pt idx="142">
                  <c:v>431.28571428571428</c:v>
                </c:pt>
                <c:pt idx="143">
                  <c:v>446</c:v>
                </c:pt>
                <c:pt idx="144">
                  <c:v>464.85714285714283</c:v>
                </c:pt>
                <c:pt idx="145">
                  <c:v>493</c:v>
                </c:pt>
                <c:pt idx="146">
                  <c:v>521.42857142857144</c:v>
                </c:pt>
                <c:pt idx="147">
                  <c:v>532</c:v>
                </c:pt>
                <c:pt idx="148">
                  <c:v>547</c:v>
                </c:pt>
                <c:pt idx="149">
                  <c:v>582</c:v>
                </c:pt>
                <c:pt idx="150">
                  <c:v>598</c:v>
                </c:pt>
                <c:pt idx="151">
                  <c:v>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6-4451-A843-2EF23264D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  <c:extLst/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Polska!$N$1</c:f>
              <c:strCache>
                <c:ptCount val="1"/>
                <c:pt idx="0">
                  <c:v>DR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7.909665968012991E-2"/>
                  <c:y val="7.94519685039370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Polska!$F$110:$F$139</c:f>
              <c:numCache>
                <c:formatCode>General</c:formatCode>
                <c:ptCount val="30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</c:numCache>
            </c:numRef>
          </c:cat>
          <c:val>
            <c:numRef>
              <c:f>Polska!$N$110:$N$177</c:f>
              <c:numCache>
                <c:formatCode>0.00%</c:formatCode>
                <c:ptCount val="68"/>
                <c:pt idx="0">
                  <c:v>4.2567994939911445E-2</c:v>
                </c:pt>
                <c:pt idx="1">
                  <c:v>4.2466568538410951E-2</c:v>
                </c:pt>
                <c:pt idx="2">
                  <c:v>4.2169609333788438E-2</c:v>
                </c:pt>
                <c:pt idx="3">
                  <c:v>4.2272573554277985E-2</c:v>
                </c:pt>
                <c:pt idx="4">
                  <c:v>4.2533743639742848E-2</c:v>
                </c:pt>
                <c:pt idx="5">
                  <c:v>4.2634137504151695E-2</c:v>
                </c:pt>
                <c:pt idx="6">
                  <c:v>4.2790836951639467E-2</c:v>
                </c:pt>
                <c:pt idx="7">
                  <c:v>4.2563920033220619E-2</c:v>
                </c:pt>
                <c:pt idx="8">
                  <c:v>4.2410121803757334E-2</c:v>
                </c:pt>
                <c:pt idx="9">
                  <c:v>4.2279088832933187E-2</c:v>
                </c:pt>
                <c:pt idx="10">
                  <c:v>4.2537725699997093E-2</c:v>
                </c:pt>
                <c:pt idx="11">
                  <c:v>4.2473040977713872E-2</c:v>
                </c:pt>
                <c:pt idx="12">
                  <c:v>4.2451488078301944E-2</c:v>
                </c:pt>
                <c:pt idx="13">
                  <c:v>4.2564609518429601E-2</c:v>
                </c:pt>
                <c:pt idx="14">
                  <c:v>4.2330412385565105E-2</c:v>
                </c:pt>
                <c:pt idx="15">
                  <c:v>4.219749652294854E-2</c:v>
                </c:pt>
                <c:pt idx="16">
                  <c:v>4.2068870142442261E-2</c:v>
                </c:pt>
                <c:pt idx="17">
                  <c:v>4.1964187630451497E-2</c:v>
                </c:pt>
                <c:pt idx="18">
                  <c:v>4.2028946005614763E-2</c:v>
                </c:pt>
                <c:pt idx="19">
                  <c:v>4.1974506779248195E-2</c:v>
                </c:pt>
                <c:pt idx="20">
                  <c:v>4.1971195184866722E-2</c:v>
                </c:pt>
                <c:pt idx="21">
                  <c:v>4.178993097198902E-2</c:v>
                </c:pt>
                <c:pt idx="22">
                  <c:v>4.1461032962972738E-2</c:v>
                </c:pt>
                <c:pt idx="23">
                  <c:v>4.1267347473160514E-2</c:v>
                </c:pt>
                <c:pt idx="24">
                  <c:v>4.1292872558961954E-2</c:v>
                </c:pt>
                <c:pt idx="25">
                  <c:v>4.1166292192866917E-2</c:v>
                </c:pt>
                <c:pt idx="26">
                  <c:v>4.1096942694730375E-2</c:v>
                </c:pt>
                <c:pt idx="27">
                  <c:v>4.0906437942497528E-2</c:v>
                </c:pt>
                <c:pt idx="28">
                  <c:v>4.0708498968449656E-2</c:v>
                </c:pt>
                <c:pt idx="29">
                  <c:v>4.0494713744264908E-2</c:v>
                </c:pt>
                <c:pt idx="30">
                  <c:v>4.0289230616843724E-2</c:v>
                </c:pt>
                <c:pt idx="31">
                  <c:v>4.0164778578784761E-2</c:v>
                </c:pt>
                <c:pt idx="32">
                  <c:v>3.9891161751129681E-2</c:v>
                </c:pt>
                <c:pt idx="33">
                  <c:v>3.9706589706589704E-2</c:v>
                </c:pt>
                <c:pt idx="34">
                  <c:v>3.9369142204671963E-2</c:v>
                </c:pt>
                <c:pt idx="35">
                  <c:v>3.904087091173572E-2</c:v>
                </c:pt>
                <c:pt idx="36">
                  <c:v>3.8801811215604318E-2</c:v>
                </c:pt>
                <c:pt idx="37">
                  <c:v>3.8615731993917331E-2</c:v>
                </c:pt>
                <c:pt idx="38">
                  <c:v>3.831086005830904E-2</c:v>
                </c:pt>
                <c:pt idx="39">
                  <c:v>3.8139409221902017E-2</c:v>
                </c:pt>
                <c:pt idx="40">
                  <c:v>3.795163331926895E-2</c:v>
                </c:pt>
                <c:pt idx="41">
                  <c:v>3.7559096480476277E-2</c:v>
                </c:pt>
                <c:pt idx="42">
                  <c:v>3.7133733224010701E-2</c:v>
                </c:pt>
                <c:pt idx="43">
                  <c:v>3.6913037915298333E-2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B9-4EC1-96EE-64A621CE99C1}"/>
            </c:ext>
          </c:extLst>
        </c:ser>
        <c:ser>
          <c:idx val="1"/>
          <c:order val="1"/>
          <c:tx>
            <c:strRef>
              <c:f>Polska!$O$1</c:f>
              <c:strCache>
                <c:ptCount val="1"/>
                <c:pt idx="0">
                  <c:v>DRR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0.12987103230801186"/>
                  <c:y val="-0.169219647544056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Polska!$F$110:$F$139</c:f>
              <c:numCache>
                <c:formatCode>General</c:formatCode>
                <c:ptCount val="30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</c:numCache>
            </c:numRef>
          </c:cat>
          <c:val>
            <c:numRef>
              <c:f>Polska!$O$110:$O$177</c:f>
              <c:numCache>
                <c:formatCode>0.0%</c:formatCode>
                <c:ptCount val="68"/>
                <c:pt idx="0">
                  <c:v>7.6795800764534725E-2</c:v>
                </c:pt>
                <c:pt idx="1">
                  <c:v>7.5170463994678194E-2</c:v>
                </c:pt>
                <c:pt idx="2">
                  <c:v>7.371847030105777E-2</c:v>
                </c:pt>
                <c:pt idx="3">
                  <c:v>7.2567025543592997E-2</c:v>
                </c:pt>
                <c:pt idx="4">
                  <c:v>7.1479774705581159E-2</c:v>
                </c:pt>
                <c:pt idx="5">
                  <c:v>7.0367786305192859E-2</c:v>
                </c:pt>
                <c:pt idx="6">
                  <c:v>6.9211023393229043E-2</c:v>
                </c:pt>
                <c:pt idx="7">
                  <c:v>6.7034147708693412E-2</c:v>
                </c:pt>
                <c:pt idx="8">
                  <c:v>6.5405257891385432E-2</c:v>
                </c:pt>
                <c:pt idx="9">
                  <c:v>6.4634528445459027E-2</c:v>
                </c:pt>
                <c:pt idx="10">
                  <c:v>6.4324657052409431E-2</c:v>
                </c:pt>
                <c:pt idx="11">
                  <c:v>6.3477737665463302E-2</c:v>
                </c:pt>
                <c:pt idx="12">
                  <c:v>6.2950930340491956E-2</c:v>
                </c:pt>
                <c:pt idx="13">
                  <c:v>6.2380991803957279E-2</c:v>
                </c:pt>
                <c:pt idx="14">
                  <c:v>6.1366126872032141E-2</c:v>
                </c:pt>
                <c:pt idx="15">
                  <c:v>6.0048291968491471E-2</c:v>
                </c:pt>
                <c:pt idx="16">
                  <c:v>5.9677482638207713E-2</c:v>
                </c:pt>
                <c:pt idx="17">
                  <c:v>5.9302957385702085E-2</c:v>
                </c:pt>
                <c:pt idx="18">
                  <c:v>5.8364875094625283E-2</c:v>
                </c:pt>
                <c:pt idx="19">
                  <c:v>5.9589672660212083E-2</c:v>
                </c:pt>
                <c:pt idx="20">
                  <c:v>5.6573705179282868E-2</c:v>
                </c:pt>
                <c:pt idx="21">
                  <c:v>5.5596922313229089E-2</c:v>
                </c:pt>
                <c:pt idx="22">
                  <c:v>5.4702461784881092E-2</c:v>
                </c:pt>
                <c:pt idx="23">
                  <c:v>5.4174830703654052E-2</c:v>
                </c:pt>
                <c:pt idx="24">
                  <c:v>5.4116684841875679E-2</c:v>
                </c:pt>
                <c:pt idx="25">
                  <c:v>5.2981453167586255E-2</c:v>
                </c:pt>
                <c:pt idx="26">
                  <c:v>5.2566076048865165E-2</c:v>
                </c:pt>
                <c:pt idx="27">
                  <c:v>5.1804479866311016E-2</c:v>
                </c:pt>
                <c:pt idx="28">
                  <c:v>5.1296683786697099E-2</c:v>
                </c:pt>
                <c:pt idx="29">
                  <c:v>5.0883569369595184E-2</c:v>
                </c:pt>
                <c:pt idx="30">
                  <c:v>5.0581359199154387E-2</c:v>
                </c:pt>
                <c:pt idx="31">
                  <c:v>5.0541516245487361E-2</c:v>
                </c:pt>
                <c:pt idx="32">
                  <c:v>5.008999115341204E-2</c:v>
                </c:pt>
                <c:pt idx="33">
                  <c:v>4.9740901422029402E-2</c:v>
                </c:pt>
                <c:pt idx="34">
                  <c:v>4.9179840722691076E-2</c:v>
                </c:pt>
                <c:pt idx="35">
                  <c:v>4.8821993369128305E-2</c:v>
                </c:pt>
                <c:pt idx="36">
                  <c:v>4.8541715082500582E-2</c:v>
                </c:pt>
                <c:pt idx="37">
                  <c:v>4.8534692459168305E-2</c:v>
                </c:pt>
                <c:pt idx="38">
                  <c:v>4.843772498200144E-2</c:v>
                </c:pt>
                <c:pt idx="39">
                  <c:v>4.856094484577457E-2</c:v>
                </c:pt>
                <c:pt idx="40">
                  <c:v>4.8342385155012449E-2</c:v>
                </c:pt>
                <c:pt idx="41">
                  <c:v>4.8063187967397697E-2</c:v>
                </c:pt>
                <c:pt idx="42">
                  <c:v>4.7679734035184926E-2</c:v>
                </c:pt>
                <c:pt idx="43">
                  <c:v>4.7502744237102087E-2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B9-4EC1-96EE-64A621CE9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674207"/>
        <c:axId val="1167678783"/>
      </c:lineChart>
      <c:catAx>
        <c:axId val="1167674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678783"/>
        <c:crosses val="autoZero"/>
        <c:auto val="1"/>
        <c:lblAlgn val="ctr"/>
        <c:lblOffset val="100"/>
        <c:noMultiLvlLbl val="0"/>
      </c:catAx>
      <c:valAx>
        <c:axId val="11676787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6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83850345478469E-2"/>
          <c:y val="9.872492614347457E-2"/>
          <c:w val="0.91470119384683213"/>
          <c:h val="0.60315430972439232"/>
        </c:manualLayout>
      </c:layout>
      <c:lineChart>
        <c:grouping val="standard"/>
        <c:varyColors val="0"/>
        <c:ser>
          <c:idx val="3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Mazowsze!$A$2:$A$69</c:f>
              <c:numCache>
                <c:formatCode>m/d/yyyy</c:formatCode>
                <c:ptCount val="68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</c:numCache>
            </c:numRef>
          </c:cat>
          <c:val>
            <c:numRef>
              <c:f>Mazowsze!#REF!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7-4F59-9603-A22487DA91A3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Mazowsze!$A$2:$A$69</c:f>
              <c:numCache>
                <c:formatCode>m/d/yyyy</c:formatCode>
                <c:ptCount val="68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</c:numCache>
            </c:numRef>
          </c:cat>
          <c:val>
            <c:numRef>
              <c:f>Mazowsze!$B$2:$B$47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11</c:v>
                </c:pt>
                <c:pt idx="10">
                  <c:v>16</c:v>
                </c:pt>
                <c:pt idx="11">
                  <c:v>22</c:v>
                </c:pt>
                <c:pt idx="12">
                  <c:v>35</c:v>
                </c:pt>
                <c:pt idx="13">
                  <c:v>38</c:v>
                </c:pt>
                <c:pt idx="14">
                  <c:v>66</c:v>
                </c:pt>
                <c:pt idx="15">
                  <c:v>82</c:v>
                </c:pt>
                <c:pt idx="16">
                  <c:v>107</c:v>
                </c:pt>
                <c:pt idx="17">
                  <c:v>127</c:v>
                </c:pt>
                <c:pt idx="18">
                  <c:v>147</c:v>
                </c:pt>
                <c:pt idx="19">
                  <c:v>175</c:v>
                </c:pt>
                <c:pt idx="20">
                  <c:v>212</c:v>
                </c:pt>
                <c:pt idx="21">
                  <c:v>251</c:v>
                </c:pt>
                <c:pt idx="22">
                  <c:v>291</c:v>
                </c:pt>
                <c:pt idx="23">
                  <c:v>318</c:v>
                </c:pt>
                <c:pt idx="24">
                  <c:v>421</c:v>
                </c:pt>
                <c:pt idx="25">
                  <c:v>461</c:v>
                </c:pt>
                <c:pt idx="26">
                  <c:v>487</c:v>
                </c:pt>
                <c:pt idx="27">
                  <c:v>544</c:v>
                </c:pt>
                <c:pt idx="28">
                  <c:v>612</c:v>
                </c:pt>
                <c:pt idx="29">
                  <c:v>754</c:v>
                </c:pt>
                <c:pt idx="30">
                  <c:v>808</c:v>
                </c:pt>
                <c:pt idx="31">
                  <c:v>808</c:v>
                </c:pt>
                <c:pt idx="32">
                  <c:v>967</c:v>
                </c:pt>
                <c:pt idx="33">
                  <c:v>1065</c:v>
                </c:pt>
                <c:pt idx="34">
                  <c:v>1247</c:v>
                </c:pt>
                <c:pt idx="35">
                  <c:v>1314</c:v>
                </c:pt>
                <c:pt idx="36">
                  <c:v>1424</c:v>
                </c:pt>
                <c:pt idx="37">
                  <c:v>1501</c:v>
                </c:pt>
                <c:pt idx="38">
                  <c:v>1629</c:v>
                </c:pt>
                <c:pt idx="39">
                  <c:v>1664</c:v>
                </c:pt>
                <c:pt idx="40">
                  <c:v>1688</c:v>
                </c:pt>
                <c:pt idx="41">
                  <c:v>1715</c:v>
                </c:pt>
                <c:pt idx="42">
                  <c:v>1792</c:v>
                </c:pt>
                <c:pt idx="43">
                  <c:v>1846</c:v>
                </c:pt>
                <c:pt idx="44">
                  <c:v>1883</c:v>
                </c:pt>
                <c:pt idx="45">
                  <c:v>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7-4F59-9603-A22487DA9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Mazowsze!$A$2:$A$177</c:f>
              <c:numCache>
                <c:formatCode>m/d/yyyy</c:formatCode>
                <c:ptCount val="176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</c:numCache>
            </c:numRef>
          </c:cat>
          <c:val>
            <c:numRef>
              <c:f>Mazowsze!$C$2:$C$151</c:f>
              <c:numCache>
                <c:formatCode>General</c:formatCode>
                <c:ptCount val="1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13</c:v>
                </c:pt>
                <c:pt idx="13">
                  <c:v>3</c:v>
                </c:pt>
                <c:pt idx="14">
                  <c:v>28</c:v>
                </c:pt>
                <c:pt idx="15">
                  <c:v>16</c:v>
                </c:pt>
                <c:pt idx="16">
                  <c:v>25</c:v>
                </c:pt>
                <c:pt idx="17">
                  <c:v>20</c:v>
                </c:pt>
                <c:pt idx="18">
                  <c:v>20</c:v>
                </c:pt>
                <c:pt idx="19">
                  <c:v>28</c:v>
                </c:pt>
                <c:pt idx="20">
                  <c:v>37</c:v>
                </c:pt>
                <c:pt idx="21">
                  <c:v>39</c:v>
                </c:pt>
                <c:pt idx="22">
                  <c:v>40</c:v>
                </c:pt>
                <c:pt idx="23">
                  <c:v>27</c:v>
                </c:pt>
                <c:pt idx="24">
                  <c:v>103</c:v>
                </c:pt>
                <c:pt idx="25">
                  <c:v>40</c:v>
                </c:pt>
                <c:pt idx="26">
                  <c:v>26</c:v>
                </c:pt>
                <c:pt idx="27">
                  <c:v>57</c:v>
                </c:pt>
                <c:pt idx="28">
                  <c:v>68</c:v>
                </c:pt>
                <c:pt idx="29">
                  <c:v>142</c:v>
                </c:pt>
                <c:pt idx="30">
                  <c:v>54</c:v>
                </c:pt>
                <c:pt idx="31">
                  <c:v>0</c:v>
                </c:pt>
                <c:pt idx="32">
                  <c:v>159</c:v>
                </c:pt>
                <c:pt idx="33">
                  <c:v>98</c:v>
                </c:pt>
                <c:pt idx="34">
                  <c:v>182</c:v>
                </c:pt>
                <c:pt idx="35">
                  <c:v>67</c:v>
                </c:pt>
                <c:pt idx="36">
                  <c:v>110</c:v>
                </c:pt>
                <c:pt idx="37">
                  <c:v>77</c:v>
                </c:pt>
                <c:pt idx="38">
                  <c:v>128</c:v>
                </c:pt>
                <c:pt idx="39">
                  <c:v>35</c:v>
                </c:pt>
                <c:pt idx="40">
                  <c:v>24</c:v>
                </c:pt>
                <c:pt idx="41">
                  <c:v>27</c:v>
                </c:pt>
                <c:pt idx="42">
                  <c:v>77</c:v>
                </c:pt>
                <c:pt idx="43">
                  <c:v>54</c:v>
                </c:pt>
                <c:pt idx="44">
                  <c:v>37</c:v>
                </c:pt>
                <c:pt idx="45">
                  <c:v>53</c:v>
                </c:pt>
                <c:pt idx="46">
                  <c:v>56</c:v>
                </c:pt>
                <c:pt idx="47">
                  <c:v>38</c:v>
                </c:pt>
                <c:pt idx="48">
                  <c:v>29</c:v>
                </c:pt>
                <c:pt idx="49">
                  <c:v>39</c:v>
                </c:pt>
                <c:pt idx="50">
                  <c:v>68</c:v>
                </c:pt>
                <c:pt idx="51">
                  <c:v>40</c:v>
                </c:pt>
                <c:pt idx="52">
                  <c:v>96</c:v>
                </c:pt>
                <c:pt idx="53">
                  <c:v>46</c:v>
                </c:pt>
                <c:pt idx="54">
                  <c:v>28</c:v>
                </c:pt>
                <c:pt idx="55">
                  <c:v>15</c:v>
                </c:pt>
                <c:pt idx="56">
                  <c:v>36</c:v>
                </c:pt>
                <c:pt idx="57">
                  <c:v>25</c:v>
                </c:pt>
                <c:pt idx="58">
                  <c:v>0</c:v>
                </c:pt>
                <c:pt idx="59">
                  <c:v>25</c:v>
                </c:pt>
                <c:pt idx="60">
                  <c:v>31</c:v>
                </c:pt>
                <c:pt idx="61">
                  <c:v>45</c:v>
                </c:pt>
                <c:pt idx="62">
                  <c:v>78</c:v>
                </c:pt>
                <c:pt idx="63">
                  <c:v>42</c:v>
                </c:pt>
                <c:pt idx="64">
                  <c:v>36</c:v>
                </c:pt>
                <c:pt idx="65">
                  <c:v>22</c:v>
                </c:pt>
                <c:pt idx="66">
                  <c:v>34</c:v>
                </c:pt>
                <c:pt idx="67">
                  <c:v>26</c:v>
                </c:pt>
                <c:pt idx="68">
                  <c:v>17</c:v>
                </c:pt>
                <c:pt idx="69">
                  <c:v>21</c:v>
                </c:pt>
                <c:pt idx="70">
                  <c:v>51</c:v>
                </c:pt>
                <c:pt idx="71">
                  <c:v>22</c:v>
                </c:pt>
                <c:pt idx="72">
                  <c:v>28</c:v>
                </c:pt>
                <c:pt idx="73">
                  <c:v>19</c:v>
                </c:pt>
                <c:pt idx="74">
                  <c:v>21</c:v>
                </c:pt>
                <c:pt idx="75">
                  <c:v>33</c:v>
                </c:pt>
                <c:pt idx="76">
                  <c:v>37</c:v>
                </c:pt>
                <c:pt idx="77">
                  <c:v>42</c:v>
                </c:pt>
                <c:pt idx="78">
                  <c:v>46</c:v>
                </c:pt>
                <c:pt idx="79">
                  <c:v>29</c:v>
                </c:pt>
                <c:pt idx="80">
                  <c:v>40</c:v>
                </c:pt>
                <c:pt idx="81">
                  <c:v>20</c:v>
                </c:pt>
                <c:pt idx="82">
                  <c:v>66</c:v>
                </c:pt>
                <c:pt idx="83">
                  <c:v>76</c:v>
                </c:pt>
                <c:pt idx="84">
                  <c:v>37</c:v>
                </c:pt>
                <c:pt idx="85">
                  <c:v>65</c:v>
                </c:pt>
                <c:pt idx="86">
                  <c:v>33</c:v>
                </c:pt>
                <c:pt idx="87">
                  <c:v>52</c:v>
                </c:pt>
                <c:pt idx="88">
                  <c:v>35</c:v>
                </c:pt>
                <c:pt idx="89">
                  <c:v>47</c:v>
                </c:pt>
                <c:pt idx="90">
                  <c:v>32</c:v>
                </c:pt>
                <c:pt idx="91">
                  <c:v>28</c:v>
                </c:pt>
                <c:pt idx="92">
                  <c:v>50</c:v>
                </c:pt>
                <c:pt idx="93">
                  <c:v>58</c:v>
                </c:pt>
                <c:pt idx="94">
                  <c:v>47</c:v>
                </c:pt>
                <c:pt idx="95">
                  <c:v>36</c:v>
                </c:pt>
                <c:pt idx="96">
                  <c:v>74</c:v>
                </c:pt>
                <c:pt idx="97">
                  <c:v>80</c:v>
                </c:pt>
                <c:pt idx="98">
                  <c:v>85</c:v>
                </c:pt>
                <c:pt idx="99">
                  <c:v>54</c:v>
                </c:pt>
                <c:pt idx="100">
                  <c:v>68</c:v>
                </c:pt>
                <c:pt idx="101">
                  <c:v>66</c:v>
                </c:pt>
                <c:pt idx="102">
                  <c:v>52</c:v>
                </c:pt>
                <c:pt idx="103">
                  <c:v>56</c:v>
                </c:pt>
                <c:pt idx="104">
                  <c:v>36</c:v>
                </c:pt>
                <c:pt idx="105">
                  <c:v>57</c:v>
                </c:pt>
                <c:pt idx="106">
                  <c:v>44</c:v>
                </c:pt>
                <c:pt idx="107">
                  <c:v>84</c:v>
                </c:pt>
                <c:pt idx="108">
                  <c:v>52</c:v>
                </c:pt>
                <c:pt idx="109">
                  <c:v>39</c:v>
                </c:pt>
                <c:pt idx="110">
                  <c:v>33</c:v>
                </c:pt>
                <c:pt idx="111">
                  <c:v>40</c:v>
                </c:pt>
                <c:pt idx="112">
                  <c:v>33</c:v>
                </c:pt>
                <c:pt idx="113">
                  <c:v>29</c:v>
                </c:pt>
                <c:pt idx="114">
                  <c:v>45</c:v>
                </c:pt>
                <c:pt idx="115">
                  <c:v>41</c:v>
                </c:pt>
                <c:pt idx="116">
                  <c:v>32</c:v>
                </c:pt>
                <c:pt idx="117">
                  <c:v>27</c:v>
                </c:pt>
                <c:pt idx="118">
                  <c:v>17</c:v>
                </c:pt>
                <c:pt idx="119">
                  <c:v>20</c:v>
                </c:pt>
                <c:pt idx="120">
                  <c:v>45</c:v>
                </c:pt>
                <c:pt idx="121">
                  <c:v>36</c:v>
                </c:pt>
                <c:pt idx="122">
                  <c:v>28</c:v>
                </c:pt>
                <c:pt idx="123">
                  <c:v>17</c:v>
                </c:pt>
                <c:pt idx="124">
                  <c:v>39</c:v>
                </c:pt>
                <c:pt idx="125">
                  <c:v>6</c:v>
                </c:pt>
                <c:pt idx="126">
                  <c:v>37</c:v>
                </c:pt>
                <c:pt idx="127">
                  <c:v>50</c:v>
                </c:pt>
                <c:pt idx="128">
                  <c:v>23</c:v>
                </c:pt>
                <c:pt idx="129">
                  <c:v>45</c:v>
                </c:pt>
                <c:pt idx="130">
                  <c:v>8</c:v>
                </c:pt>
                <c:pt idx="131">
                  <c:v>72</c:v>
                </c:pt>
                <c:pt idx="132">
                  <c:v>28</c:v>
                </c:pt>
                <c:pt idx="133">
                  <c:v>22</c:v>
                </c:pt>
                <c:pt idx="134">
                  <c:v>37</c:v>
                </c:pt>
                <c:pt idx="135">
                  <c:v>36</c:v>
                </c:pt>
                <c:pt idx="136">
                  <c:v>31</c:v>
                </c:pt>
                <c:pt idx="137">
                  <c:v>47</c:v>
                </c:pt>
                <c:pt idx="138">
                  <c:v>54</c:v>
                </c:pt>
                <c:pt idx="139">
                  <c:v>59</c:v>
                </c:pt>
                <c:pt idx="140">
                  <c:v>46</c:v>
                </c:pt>
                <c:pt idx="141">
                  <c:v>104</c:v>
                </c:pt>
                <c:pt idx="142">
                  <c:v>32</c:v>
                </c:pt>
                <c:pt idx="143">
                  <c:v>62</c:v>
                </c:pt>
                <c:pt idx="144">
                  <c:v>54</c:v>
                </c:pt>
                <c:pt idx="145">
                  <c:v>58</c:v>
                </c:pt>
                <c:pt idx="146">
                  <c:v>62</c:v>
                </c:pt>
                <c:pt idx="147">
                  <c:v>43</c:v>
                </c:pt>
                <c:pt idx="148">
                  <c:v>95</c:v>
                </c:pt>
                <c:pt idx="149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C-4C36-BA8E-A4BEE0F5D386}"/>
            </c:ext>
          </c:extLst>
        </c:ser>
        <c:ser>
          <c:idx val="3"/>
          <c:order val="1"/>
          <c:tx>
            <c:strRef>
              <c:f>Mazowsze!$E$1</c:f>
              <c:strCache>
                <c:ptCount val="1"/>
                <c:pt idx="0">
                  <c:v>Fcst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Mazowsze!$A$2:$A$177</c:f>
              <c:numCache>
                <c:formatCode>m/d/yyyy</c:formatCode>
                <c:ptCount val="176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</c:numCache>
            </c:numRef>
          </c:cat>
          <c:val>
            <c:numRef>
              <c:f>Mazowsze!$E$2:$E$177</c:f>
              <c:numCache>
                <c:formatCode>General</c:formatCode>
                <c:ptCount val="176"/>
                <c:pt idx="0">
                  <c:v>0.52457840436256054</c:v>
                </c:pt>
                <c:pt idx="1">
                  <c:v>0.66643482647837704</c:v>
                </c:pt>
                <c:pt idx="2">
                  <c:v>0.85069174497544198</c:v>
                </c:pt>
                <c:pt idx="3">
                  <c:v>1.0890298378489984</c:v>
                </c:pt>
                <c:pt idx="4">
                  <c:v>1.395614171926475</c:v>
                </c:pt>
                <c:pt idx="5">
                  <c:v>1.7873434205417971</c:v>
                </c:pt>
                <c:pt idx="6">
                  <c:v>2.2840282444835536</c:v>
                </c:pt>
                <c:pt idx="7">
                  <c:v>2.9084612368477551</c:v>
                </c:pt>
                <c:pt idx="8">
                  <c:v>3.6863367044782209</c:v>
                </c:pt>
                <c:pt idx="9">
                  <c:v>4.6459769261700359</c:v>
                </c:pt>
                <c:pt idx="10">
                  <c:v>5.8178233905643673</c:v>
                </c:pt>
                <c:pt idx="11">
                  <c:v>7.2336577952415082</c:v>
                </c:pt>
                <c:pt idx="12">
                  <c:v>8.925528982368192</c:v>
                </c:pt>
                <c:pt idx="13">
                  <c:v>10.92437881810206</c:v>
                </c:pt>
                <c:pt idx="14">
                  <c:v>13.258382088400191</c:v>
                </c:pt>
                <c:pt idx="15">
                  <c:v>15.95104192988158</c:v>
                </c:pt>
                <c:pt idx="16">
                  <c:v>19.01911157256454</c:v>
                </c:pt>
                <c:pt idx="17">
                  <c:v>22.470442970273936</c:v>
                </c:pt>
                <c:pt idx="18">
                  <c:v>26.301890369607332</c:v>
                </c:pt>
                <c:pt idx="19">
                  <c:v>30.497418776036366</c:v>
                </c:pt>
                <c:pt idx="20">
                  <c:v>35.026580305919808</c:v>
                </c:pt>
                <c:pt idx="21">
                  <c:v>39.84352257581434</c:v>
                </c:pt>
                <c:pt idx="22">
                  <c:v>44.886680326181668</c:v>
                </c:pt>
                <c:pt idx="23">
                  <c:v>50.079273298990785</c:v>
                </c:pt>
                <c:pt idx="24">
                  <c:v>55.330690347628092</c:v>
                </c:pt>
                <c:pt idx="25">
                  <c:v>60.538783865154592</c:v>
                </c:pt>
                <c:pt idx="26">
                  <c:v>65.593033539429058</c:v>
                </c:pt>
                <c:pt idx="27">
                  <c:v>70.378469291247072</c:v>
                </c:pt>
                <c:pt idx="28">
                  <c:v>74.780176158644863</c:v>
                </c:pt>
                <c:pt idx="29">
                  <c:v>78.688145416511304</c:v>
                </c:pt>
                <c:pt idx="30">
                  <c:v>82.002192636017554</c:v>
                </c:pt>
                <c:pt idx="31">
                  <c:v>84.636639929058276</c:v>
                </c:pt>
                <c:pt idx="32">
                  <c:v>86.524459812781913</c:v>
                </c:pt>
                <c:pt idx="33">
                  <c:v>87.620603266399968</c:v>
                </c:pt>
                <c:pt idx="34">
                  <c:v>87.904283438690385</c:v>
                </c:pt>
                <c:pt idx="35">
                  <c:v>87.38005542829201</c:v>
                </c:pt>
                <c:pt idx="36">
                  <c:v>86.077615780553785</c:v>
                </c:pt>
                <c:pt idx="37">
                  <c:v>84.050335453315313</c:v>
                </c:pt>
                <c:pt idx="38">
                  <c:v>81.372628872096499</c:v>
                </c:pt>
                <c:pt idx="39">
                  <c:v>78.136341331877091</c:v>
                </c:pt>
                <c:pt idx="40">
                  <c:v>74.446400428916334</c:v>
                </c:pt>
                <c:pt idx="41">
                  <c:v>70.416019199364356</c:v>
                </c:pt>
                <c:pt idx="42">
                  <c:v>66.161756256199851</c:v>
                </c:pt>
                <c:pt idx="43">
                  <c:v>61.798731019390573</c:v>
                </c:pt>
                <c:pt idx="44">
                  <c:v>57.436262137068518</c:v>
                </c:pt>
                <c:pt idx="45">
                  <c:v>53.174148502090652</c:v>
                </c:pt>
                <c:pt idx="46">
                  <c:v>49.09975050330798</c:v>
                </c:pt>
                <c:pt idx="47">
                  <c:v>45.285960750827883</c:v>
                </c:pt>
                <c:pt idx="48">
                  <c:v>41.790084982162519</c:v>
                </c:pt>
                <c:pt idx="49">
                  <c:v>38.653591072298902</c:v>
                </c:pt>
                <c:pt idx="50">
                  <c:v>35.902631744627683</c:v>
                </c:pt>
                <c:pt idx="51">
                  <c:v>33.549207890237113</c:v>
                </c:pt>
                <c:pt idx="52">
                  <c:v>31.592815854229208</c:v>
                </c:pt>
                <c:pt idx="53">
                  <c:v>30.022413529584476</c:v>
                </c:pt>
                <c:pt idx="54">
                  <c:v>28.818545121304346</c:v>
                </c:pt>
                <c:pt idx="55">
                  <c:v>27.955480488732281</c:v>
                </c:pt>
                <c:pt idx="56">
                  <c:v>27.403248911649396</c:v>
                </c:pt>
                <c:pt idx="57">
                  <c:v>27.129475627988477</c:v>
                </c:pt>
                <c:pt idx="58">
                  <c:v>27.10095939991923</c:v>
                </c:pt>
                <c:pt idx="59">
                  <c:v>27.284957977293704</c:v>
                </c:pt>
                <c:pt idx="60">
                  <c:v>27.650173577050094</c:v>
                </c:pt>
                <c:pt idx="61">
                  <c:v>28.16745103451899</c:v>
                </c:pt>
                <c:pt idx="62">
                  <c:v>28.810216460533223</c:v>
                </c:pt>
                <c:pt idx="63">
                  <c:v>29.554694026235655</c:v>
                </c:pt>
                <c:pt idx="64">
                  <c:v>30.379943348540657</c:v>
                </c:pt>
                <c:pt idx="65">
                  <c:v>31.267760645690036</c:v>
                </c:pt>
                <c:pt idx="66">
                  <c:v>32.202484332743246</c:v>
                </c:pt>
                <c:pt idx="67">
                  <c:v>33.170741030869031</c:v>
                </c:pt>
                <c:pt idx="68">
                  <c:v>34.161162007052503</c:v>
                </c:pt>
                <c:pt idx="69">
                  <c:v>35.164093640607064</c:v>
                </c:pt>
                <c:pt idx="70">
                  <c:v>36.171319252120121</c:v>
                </c:pt>
                <c:pt idx="71">
                  <c:v>37.175803965260577</c:v>
                </c:pt>
                <c:pt idx="72">
                  <c:v>38.171469463484549</c:v>
                </c:pt>
                <c:pt idx="73">
                  <c:v>39.153001664538117</c:v>
                </c:pt>
                <c:pt idx="74">
                  <c:v>40.115691462927956</c:v>
                </c:pt>
                <c:pt idx="75">
                  <c:v>41.055306701217198</c:v>
                </c:pt>
                <c:pt idx="76">
                  <c:v>41.967992294403949</c:v>
                </c:pt>
                <c:pt idx="77">
                  <c:v>42.850194796400437</c:v>
                </c:pt>
                <c:pt idx="78">
                  <c:v>43.698607512219688</c:v>
                </c:pt>
                <c:pt idx="79">
                  <c:v>44.510132385980533</c:v>
                </c:pt>
                <c:pt idx="80">
                  <c:v>45.28185521682812</c:v>
                </c:pt>
                <c:pt idx="81">
                  <c:v>46.011031180468997</c:v>
                </c:pt>
                <c:pt idx="82">
                  <c:v>46.695078095555282</c:v>
                </c:pt>
                <c:pt idx="83">
                  <c:v>47.331575325526501</c:v>
                </c:pt>
                <c:pt idx="84">
                  <c:v>47.918266619485664</c:v>
                </c:pt>
                <c:pt idx="85">
                  <c:v>48.453065555757902</c:v>
                </c:pt>
                <c:pt idx="86">
                  <c:v>48.934062554353439</c:v>
                </c:pt>
                <c:pt idx="87">
                  <c:v>49.359532671568395</c:v>
                </c:pt>
                <c:pt idx="88">
                  <c:v>49.727943587229099</c:v>
                </c:pt>
                <c:pt idx="89">
                  <c:v>50.037963350342999</c:v>
                </c:pt>
                <c:pt idx="90">
                  <c:v>50.288467570448766</c:v>
                </c:pt>
                <c:pt idx="91">
                  <c:v>50.478545837767832</c:v>
                </c:pt>
                <c:pt idx="92">
                  <c:v>50.607507232632578</c:v>
                </c:pt>
                <c:pt idx="93">
                  <c:v>50.674884849997042</c:v>
                </c:pt>
                <c:pt idx="94">
                  <c:v>50.680439323623411</c:v>
                </c:pt>
                <c:pt idx="95">
                  <c:v>50.624161391487519</c:v>
                </c:pt>
                <c:pt idx="96">
                  <c:v>50.506273603087713</c:v>
                </c:pt>
                <c:pt idx="97">
                  <c:v>50.327231334130474</c:v>
                </c:pt>
                <c:pt idx="98">
                  <c:v>50.087723347429687</c:v>
                </c:pt>
                <c:pt idx="99">
                  <c:v>49.788672223159331</c:v>
                </c:pt>
                <c:pt idx="100">
                  <c:v>49.431235078502013</c:v>
                </c:pt>
                <c:pt idx="101">
                  <c:v>49.016805106947231</c:v>
                </c:pt>
                <c:pt idx="102">
                  <c:v>48.547014590395527</c:v>
                </c:pt>
                <c:pt idx="103">
                  <c:v>48.023740170389935</c:v>
                </c:pt>
                <c:pt idx="104">
                  <c:v>47.44911130340396</c:v>
                </c:pt>
                <c:pt idx="105">
                  <c:v>46.825522961308707</c:v>
                </c:pt>
                <c:pt idx="106">
                  <c:v>46.155653760392028</c:v>
                </c:pt>
                <c:pt idx="107">
                  <c:v>45.442490794851189</c:v>
                </c:pt>
                <c:pt idx="108">
                  <c:v>44.689362493188518</c:v>
                </c:pt>
                <c:pt idx="109">
                  <c:v>43.899980783482306</c:v>
                </c:pt>
                <c:pt idx="110">
                  <c:v>43.078493717057349</c:v>
                </c:pt>
                <c:pt idx="111">
                  <c:v>42.229549427682656</c:v>
                </c:pt>
                <c:pt idx="112">
                  <c:v>41.358371862159032</c:v>
                </c:pt>
                <c:pt idx="113">
                  <c:v>40.470848077056985</c:v>
                </c:pt>
                <c:pt idx="114">
                  <c:v>39.573626030283478</c:v>
                </c:pt>
                <c:pt idx="115">
                  <c:v>38.674220690546775</c:v>
                </c:pt>
                <c:pt idx="116">
                  <c:v>37.781124944167708</c:v>
                </c:pt>
                <c:pt idx="117">
                  <c:v>36.903920220393445</c:v>
                </c:pt>
                <c:pt idx="118">
                  <c:v>36.053380034093273</c:v>
                </c:pt>
                <c:pt idx="119">
                  <c:v>35.241557841030712</c:v>
                </c:pt>
                <c:pt idx="120">
                  <c:v>34.481848832963344</c:v>
                </c:pt>
                <c:pt idx="121">
                  <c:v>33.789013719275559</c:v>
                </c:pt>
                <c:pt idx="122">
                  <c:v>33.179151331093443</c:v>
                </c:pt>
                <c:pt idx="123">
                  <c:v>32.669606247845913</c:v>
                </c:pt>
                <c:pt idx="124">
                  <c:v>32.278797799590215</c:v>
                </c:pt>
                <c:pt idx="125">
                  <c:v>32.025957947500039</c:v>
                </c:pt>
                <c:pt idx="126">
                  <c:v>31.930767865986674</c:v>
                </c:pt>
                <c:pt idx="127">
                  <c:v>32.012886664370875</c:v>
                </c:pt>
                <c:pt idx="128">
                  <c:v>32.291370634744524</c:v>
                </c:pt>
                <c:pt idx="129">
                  <c:v>32.783987632306129</c:v>
                </c:pt>
                <c:pt idx="130">
                  <c:v>33.506438498542401</c:v>
                </c:pt>
                <c:pt idx="131">
                  <c:v>34.471505505850281</c:v>
                </c:pt>
                <c:pt idx="132">
                  <c:v>35.688156180892825</c:v>
                </c:pt>
                <c:pt idx="133">
                  <c:v>37.160638980245281</c:v>
                </c:pt>
                <c:pt idx="134">
                  <c:v>38.887614482539711</c:v>
                </c:pt>
                <c:pt idx="135">
                  <c:v>40.861371316647237</c:v>
                </c:pt>
                <c:pt idx="136">
                  <c:v>43.067179265745821</c:v>
                </c:pt>
                <c:pt idx="137">
                  <c:v>45.482832248283891</c:v>
                </c:pt>
                <c:pt idx="138">
                  <c:v>48.078430699449939</c:v>
                </c:pt>
                <c:pt idx="139">
                  <c:v>50.816445991914094</c:v>
                </c:pt>
                <c:pt idx="140">
                  <c:v>53.652098939021656</c:v>
                </c:pt>
                <c:pt idx="141">
                  <c:v>56.534070416351099</c:v>
                </c:pt>
                <c:pt idx="142">
                  <c:v>59.405545332196958</c:v>
                </c:pt>
                <c:pt idx="143">
                  <c:v>62.205572485292244</c:v>
                </c:pt>
                <c:pt idx="144">
                  <c:v>64.870703430030488</c:v>
                </c:pt>
                <c:pt idx="145">
                  <c:v>67.33685465961328</c:v>
                </c:pt>
                <c:pt idx="146">
                  <c:v>69.541320621762239</c:v>
                </c:pt>
                <c:pt idx="147">
                  <c:v>71.424851660377527</c:v>
                </c:pt>
                <c:pt idx="148">
                  <c:v>72.933702122535053</c:v>
                </c:pt>
                <c:pt idx="149">
                  <c:v>74.021550493033885</c:v>
                </c:pt>
                <c:pt idx="150">
                  <c:v>74.65119604849076</c:v>
                </c:pt>
                <c:pt idx="151">
                  <c:v>74.795945244604766</c:v>
                </c:pt>
                <c:pt idx="152">
                  <c:v>74.440615475943531</c:v>
                </c:pt>
                <c:pt idx="153">
                  <c:v>73.582103132872078</c:v>
                </c:pt>
                <c:pt idx="154">
                  <c:v>72.229485782516448</c:v>
                </c:pt>
                <c:pt idx="155">
                  <c:v>70.403653276699217</c:v>
                </c:pt>
                <c:pt idx="156">
                  <c:v>68.136487922409046</c:v>
                </c:pt>
                <c:pt idx="157">
                  <c:v>65.469637792373533</c:v>
                </c:pt>
                <c:pt idx="158">
                  <c:v>62.452948174394692</c:v>
                </c:pt>
                <c:pt idx="159">
                  <c:v>59.1426326802343</c:v>
                </c:pt>
                <c:pt idx="160">
                  <c:v>55.599276642705263</c:v>
                </c:pt>
                <c:pt idx="161">
                  <c:v>51.885770545948219</c:v>
                </c:pt>
                <c:pt idx="162">
                  <c:v>48.065270252877063</c:v>
                </c:pt>
                <c:pt idx="163">
                  <c:v>44.199274071052848</c:v>
                </c:pt>
                <c:pt idx="164">
                  <c:v>40.345894999679587</c:v>
                </c:pt>
                <c:pt idx="165">
                  <c:v>36.558390917070319</c:v>
                </c:pt>
                <c:pt idx="166">
                  <c:v>32.883997306963998</c:v>
                </c:pt>
                <c:pt idx="167">
                  <c:v>29.363087785636338</c:v>
                </c:pt>
                <c:pt idx="168">
                  <c:v>26.028668556315495</c:v>
                </c:pt>
                <c:pt idx="169">
                  <c:v>22.906195224992974</c:v>
                </c:pt>
                <c:pt idx="170">
                  <c:v>20.013685182301352</c:v>
                </c:pt>
                <c:pt idx="171">
                  <c:v>17.362086727737921</c:v>
                </c:pt>
                <c:pt idx="172">
                  <c:v>14.955857711830477</c:v>
                </c:pt>
                <c:pt idx="173">
                  <c:v>12.79370181497463</c:v>
                </c:pt>
                <c:pt idx="174">
                  <c:v>10.869409501638827</c:v>
                </c:pt>
                <c:pt idx="175">
                  <c:v>9.172752783857586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3-47CA-BAA6-DE49A48D149B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Mazowsze!$A$2:$A$177</c:f>
              <c:numCache>
                <c:formatCode>m/d/yyyy</c:formatCode>
                <c:ptCount val="176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</c:numCache>
            </c:numRef>
          </c:cat>
          <c:val>
            <c:numRef>
              <c:f>Mazowsze!#REF!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C-4C36-BA8E-A4BEE0F5D386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Mazowsze!$A$2:$A$177</c:f>
              <c:numCache>
                <c:formatCode>m/d/yyyy</c:formatCode>
                <c:ptCount val="176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</c:numCache>
            </c:numRef>
          </c:cat>
          <c:val>
            <c:numRef>
              <c:f>Mazowsze!$D$2:$D$166</c:f>
              <c:numCache>
                <c:formatCode>General</c:formatCode>
                <c:ptCount val="165"/>
                <c:pt idx="4">
                  <c:v>0.5714285714285714</c:v>
                </c:pt>
                <c:pt idx="5">
                  <c:v>0.8571428571428571</c:v>
                </c:pt>
                <c:pt idx="6">
                  <c:v>1.5714285714285714</c:v>
                </c:pt>
                <c:pt idx="7">
                  <c:v>2.2857142857142856</c:v>
                </c:pt>
                <c:pt idx="8">
                  <c:v>2.8571428571428572</c:v>
                </c:pt>
                <c:pt idx="9">
                  <c:v>4.7142857142857144</c:v>
                </c:pt>
                <c:pt idx="10">
                  <c:v>5</c:v>
                </c:pt>
                <c:pt idx="11">
                  <c:v>8.8571428571428577</c:v>
                </c:pt>
                <c:pt idx="12">
                  <c:v>10.857142857142858</c:v>
                </c:pt>
                <c:pt idx="13">
                  <c:v>13.714285714285714</c:v>
                </c:pt>
                <c:pt idx="14">
                  <c:v>15.857142857142858</c:v>
                </c:pt>
                <c:pt idx="15">
                  <c:v>17.857142857142858</c:v>
                </c:pt>
                <c:pt idx="16">
                  <c:v>20</c:v>
                </c:pt>
                <c:pt idx="17">
                  <c:v>24.857142857142858</c:v>
                </c:pt>
                <c:pt idx="18">
                  <c:v>26.428571428571427</c:v>
                </c:pt>
                <c:pt idx="19">
                  <c:v>29.857142857142858</c:v>
                </c:pt>
                <c:pt idx="20">
                  <c:v>30.142857142857142</c:v>
                </c:pt>
                <c:pt idx="21">
                  <c:v>42</c:v>
                </c:pt>
                <c:pt idx="22">
                  <c:v>44.857142857142854</c:v>
                </c:pt>
                <c:pt idx="23">
                  <c:v>44.571428571428569</c:v>
                </c:pt>
                <c:pt idx="24">
                  <c:v>47.428571428571431</c:v>
                </c:pt>
                <c:pt idx="25">
                  <c:v>51.571428571428569</c:v>
                </c:pt>
                <c:pt idx="26">
                  <c:v>66.142857142857139</c:v>
                </c:pt>
                <c:pt idx="27">
                  <c:v>70</c:v>
                </c:pt>
                <c:pt idx="28">
                  <c:v>55.285714285714285</c:v>
                </c:pt>
                <c:pt idx="29">
                  <c:v>72.285714285714292</c:v>
                </c:pt>
                <c:pt idx="30">
                  <c:v>82.571428571428569</c:v>
                </c:pt>
                <c:pt idx="31">
                  <c:v>100.42857142857143</c:v>
                </c:pt>
                <c:pt idx="32">
                  <c:v>100.28571428571429</c:v>
                </c:pt>
                <c:pt idx="33">
                  <c:v>95.714285714285708</c:v>
                </c:pt>
                <c:pt idx="34">
                  <c:v>99</c:v>
                </c:pt>
                <c:pt idx="35">
                  <c:v>117.28571428571429</c:v>
                </c:pt>
                <c:pt idx="36">
                  <c:v>99.571428571428569</c:v>
                </c:pt>
                <c:pt idx="37">
                  <c:v>89</c:v>
                </c:pt>
                <c:pt idx="38">
                  <c:v>66.857142857142861</c:v>
                </c:pt>
                <c:pt idx="39">
                  <c:v>68.285714285714292</c:v>
                </c:pt>
                <c:pt idx="40">
                  <c:v>60.285714285714285</c:v>
                </c:pt>
                <c:pt idx="41">
                  <c:v>54.571428571428569</c:v>
                </c:pt>
                <c:pt idx="42">
                  <c:v>43.857142857142854</c:v>
                </c:pt>
                <c:pt idx="43">
                  <c:v>46.857142857142854</c:v>
                </c:pt>
                <c:pt idx="44">
                  <c:v>48.857142857142854</c:v>
                </c:pt>
                <c:pt idx="45">
                  <c:v>49.142857142857146</c:v>
                </c:pt>
                <c:pt idx="46">
                  <c:v>43.714285714285715</c:v>
                </c:pt>
                <c:pt idx="47">
                  <c:v>45.714285714285715</c:v>
                </c:pt>
                <c:pt idx="48">
                  <c:v>46.142857142857146</c:v>
                </c:pt>
                <c:pt idx="49">
                  <c:v>52.285714285714285</c:v>
                </c:pt>
                <c:pt idx="50">
                  <c:v>48</c:v>
                </c:pt>
                <c:pt idx="51">
                  <c:v>45.125</c:v>
                </c:pt>
                <c:pt idx="52">
                  <c:v>46</c:v>
                </c:pt>
                <c:pt idx="53">
                  <c:v>47</c:v>
                </c:pt>
                <c:pt idx="54">
                  <c:v>40.857142857142854</c:v>
                </c:pt>
                <c:pt idx="55">
                  <c:v>35.142857142857146</c:v>
                </c:pt>
                <c:pt idx="56">
                  <c:v>25</c:v>
                </c:pt>
                <c:pt idx="57">
                  <c:v>22.857142857142858</c:v>
                </c:pt>
                <c:pt idx="58">
                  <c:v>25.285714285714285</c:v>
                </c:pt>
                <c:pt idx="59">
                  <c:v>34.285714285714285</c:v>
                </c:pt>
                <c:pt idx="60">
                  <c:v>35.142857142857146</c:v>
                </c:pt>
                <c:pt idx="61">
                  <c:v>36.714285714285715</c:v>
                </c:pt>
                <c:pt idx="62">
                  <c:v>39.857142857142854</c:v>
                </c:pt>
                <c:pt idx="63">
                  <c:v>41.142857142857146</c:v>
                </c:pt>
                <c:pt idx="64">
                  <c:v>40.428571428571431</c:v>
                </c:pt>
                <c:pt idx="65">
                  <c:v>36.428571428571431</c:v>
                </c:pt>
                <c:pt idx="66">
                  <c:v>28.285714285714285</c:v>
                </c:pt>
                <c:pt idx="67">
                  <c:v>29.571428571428573</c:v>
                </c:pt>
                <c:pt idx="68">
                  <c:v>27.571428571428573</c:v>
                </c:pt>
                <c:pt idx="69">
                  <c:v>28.428571428571427</c:v>
                </c:pt>
                <c:pt idx="70">
                  <c:v>26.285714285714285</c:v>
                </c:pt>
                <c:pt idx="71">
                  <c:v>25.571428571428573</c:v>
                </c:pt>
                <c:pt idx="72">
                  <c:v>27.857142857142858</c:v>
                </c:pt>
                <c:pt idx="73">
                  <c:v>30.142857142857142</c:v>
                </c:pt>
                <c:pt idx="74">
                  <c:v>28.857142857142858</c:v>
                </c:pt>
                <c:pt idx="75">
                  <c:v>32.285714285714285</c:v>
                </c:pt>
                <c:pt idx="76">
                  <c:v>32.428571428571431</c:v>
                </c:pt>
                <c:pt idx="77">
                  <c:v>35.428571428571431</c:v>
                </c:pt>
                <c:pt idx="78">
                  <c:v>35.285714285714285</c:v>
                </c:pt>
                <c:pt idx="79">
                  <c:v>40</c:v>
                </c:pt>
                <c:pt idx="80">
                  <c:v>45.571428571428569</c:v>
                </c:pt>
                <c:pt idx="81">
                  <c:v>44.857142857142854</c:v>
                </c:pt>
                <c:pt idx="82">
                  <c:v>47.571428571428569</c:v>
                </c:pt>
                <c:pt idx="83">
                  <c:v>48.142857142857146</c:v>
                </c:pt>
                <c:pt idx="84">
                  <c:v>49.857142857142854</c:v>
                </c:pt>
                <c:pt idx="85">
                  <c:v>52</c:v>
                </c:pt>
                <c:pt idx="86">
                  <c:v>49.285714285714285</c:v>
                </c:pt>
                <c:pt idx="87">
                  <c:v>43</c:v>
                </c:pt>
                <c:pt idx="88">
                  <c:v>41.714285714285715</c:v>
                </c:pt>
                <c:pt idx="89">
                  <c:v>39.571428571428569</c:v>
                </c:pt>
                <c:pt idx="90">
                  <c:v>43.142857142857146</c:v>
                </c:pt>
                <c:pt idx="91">
                  <c:v>42.428571428571431</c:v>
                </c:pt>
                <c:pt idx="92">
                  <c:v>42.571428571428569</c:v>
                </c:pt>
                <c:pt idx="93">
                  <c:v>46.428571428571431</c:v>
                </c:pt>
                <c:pt idx="94">
                  <c:v>53.285714285714285</c:v>
                </c:pt>
                <c:pt idx="95">
                  <c:v>61.428571428571431</c:v>
                </c:pt>
                <c:pt idx="96">
                  <c:v>62.75</c:v>
                </c:pt>
                <c:pt idx="97">
                  <c:v>63.75</c:v>
                </c:pt>
                <c:pt idx="98">
                  <c:v>64.375</c:v>
                </c:pt>
                <c:pt idx="99">
                  <c:v>66.875</c:v>
                </c:pt>
                <c:pt idx="100">
                  <c:v>62.125</c:v>
                </c:pt>
                <c:pt idx="101">
                  <c:v>59.25</c:v>
                </c:pt>
                <c:pt idx="102">
                  <c:v>54.125</c:v>
                </c:pt>
                <c:pt idx="103">
                  <c:v>57.875</c:v>
                </c:pt>
                <c:pt idx="104">
                  <c:v>55.875</c:v>
                </c:pt>
                <c:pt idx="105">
                  <c:v>52.5</c:v>
                </c:pt>
                <c:pt idx="106">
                  <c:v>50.125</c:v>
                </c:pt>
                <c:pt idx="107">
                  <c:v>48.125</c:v>
                </c:pt>
                <c:pt idx="108">
                  <c:v>47.75</c:v>
                </c:pt>
                <c:pt idx="109">
                  <c:v>44.25</c:v>
                </c:pt>
                <c:pt idx="110">
                  <c:v>44.375</c:v>
                </c:pt>
                <c:pt idx="111">
                  <c:v>39</c:v>
                </c:pt>
                <c:pt idx="112">
                  <c:v>36.5</c:v>
                </c:pt>
                <c:pt idx="113">
                  <c:v>35</c:v>
                </c:pt>
                <c:pt idx="114">
                  <c:v>33</c:v>
                </c:pt>
                <c:pt idx="115">
                  <c:v>30.5</c:v>
                </c:pt>
                <c:pt idx="116">
                  <c:v>32</c:v>
                </c:pt>
                <c:pt idx="117">
                  <c:v>32.875</c:v>
                </c:pt>
                <c:pt idx="118">
                  <c:v>30.75</c:v>
                </c:pt>
                <c:pt idx="119">
                  <c:v>27.75</c:v>
                </c:pt>
                <c:pt idx="120">
                  <c:v>28.625</c:v>
                </c:pt>
                <c:pt idx="121">
                  <c:v>26</c:v>
                </c:pt>
                <c:pt idx="122">
                  <c:v>28.5</c:v>
                </c:pt>
                <c:pt idx="123">
                  <c:v>32.25</c:v>
                </c:pt>
                <c:pt idx="124">
                  <c:v>29.5</c:v>
                </c:pt>
                <c:pt idx="125">
                  <c:v>30.625</c:v>
                </c:pt>
                <c:pt idx="126">
                  <c:v>28.125</c:v>
                </c:pt>
                <c:pt idx="127">
                  <c:v>35</c:v>
                </c:pt>
                <c:pt idx="128">
                  <c:v>33.625</c:v>
                </c:pt>
                <c:pt idx="129">
                  <c:v>35.625</c:v>
                </c:pt>
                <c:pt idx="130">
                  <c:v>35.625</c:v>
                </c:pt>
                <c:pt idx="131">
                  <c:v>33.875</c:v>
                </c:pt>
                <c:pt idx="132">
                  <c:v>34.875</c:v>
                </c:pt>
                <c:pt idx="133">
                  <c:v>35.125</c:v>
                </c:pt>
                <c:pt idx="134">
                  <c:v>40.875</c:v>
                </c:pt>
                <c:pt idx="135">
                  <c:v>39.25</c:v>
                </c:pt>
                <c:pt idx="136">
                  <c:v>41.5</c:v>
                </c:pt>
                <c:pt idx="137">
                  <c:v>51.75</c:v>
                </c:pt>
                <c:pt idx="138">
                  <c:v>51.125</c:v>
                </c:pt>
                <c:pt idx="139">
                  <c:v>54.375</c:v>
                </c:pt>
                <c:pt idx="140">
                  <c:v>57.25</c:v>
                </c:pt>
                <c:pt idx="141">
                  <c:v>58.625</c:v>
                </c:pt>
                <c:pt idx="142">
                  <c:v>59.625</c:v>
                </c:pt>
                <c:pt idx="143">
                  <c:v>57.625</c:v>
                </c:pt>
                <c:pt idx="144">
                  <c:v>63.75</c:v>
                </c:pt>
                <c:pt idx="145">
                  <c:v>63.75</c:v>
                </c:pt>
                <c:pt idx="146">
                  <c:v>67.25</c:v>
                </c:pt>
                <c:pt idx="147">
                  <c:v>68.375</c:v>
                </c:pt>
                <c:pt idx="148">
                  <c:v>70.428571428571431</c:v>
                </c:pt>
                <c:pt idx="149">
                  <c:v>72.5</c:v>
                </c:pt>
                <c:pt idx="150">
                  <c:v>74.599999999999994</c:v>
                </c:pt>
                <c:pt idx="151">
                  <c:v>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A-4C0C-9867-13F236C1B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Daily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Warszawa!$N$1</c:f>
              <c:strCache>
                <c:ptCount val="1"/>
                <c:pt idx="0">
                  <c:v>DailyCases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Warszawa!$N$2:$N$177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8</c:v>
                </c:pt>
                <c:pt idx="14">
                  <c:v>16</c:v>
                </c:pt>
                <c:pt idx="15">
                  <c:v>6</c:v>
                </c:pt>
                <c:pt idx="16">
                  <c:v>7</c:v>
                </c:pt>
                <c:pt idx="17">
                  <c:v>9</c:v>
                </c:pt>
                <c:pt idx="18">
                  <c:v>11</c:v>
                </c:pt>
                <c:pt idx="19">
                  <c:v>9</c:v>
                </c:pt>
                <c:pt idx="20">
                  <c:v>7</c:v>
                </c:pt>
                <c:pt idx="21">
                  <c:v>26</c:v>
                </c:pt>
                <c:pt idx="22">
                  <c:v>0</c:v>
                </c:pt>
                <c:pt idx="23">
                  <c:v>9</c:v>
                </c:pt>
                <c:pt idx="24">
                  <c:v>16</c:v>
                </c:pt>
                <c:pt idx="25">
                  <c:v>21</c:v>
                </c:pt>
                <c:pt idx="26">
                  <c:v>6</c:v>
                </c:pt>
                <c:pt idx="27">
                  <c:v>7</c:v>
                </c:pt>
                <c:pt idx="28">
                  <c:v>0</c:v>
                </c:pt>
                <c:pt idx="29">
                  <c:v>31</c:v>
                </c:pt>
                <c:pt idx="30">
                  <c:v>15</c:v>
                </c:pt>
                <c:pt idx="31">
                  <c:v>39</c:v>
                </c:pt>
                <c:pt idx="32">
                  <c:v>43</c:v>
                </c:pt>
                <c:pt idx="33">
                  <c:v>45</c:v>
                </c:pt>
                <c:pt idx="34">
                  <c:v>38</c:v>
                </c:pt>
                <c:pt idx="35">
                  <c:v>20</c:v>
                </c:pt>
                <c:pt idx="36">
                  <c:v>47</c:v>
                </c:pt>
                <c:pt idx="37">
                  <c:v>40</c:v>
                </c:pt>
                <c:pt idx="38">
                  <c:v>15</c:v>
                </c:pt>
                <c:pt idx="39">
                  <c:v>16</c:v>
                </c:pt>
                <c:pt idx="40">
                  <c:v>12</c:v>
                </c:pt>
                <c:pt idx="41">
                  <c:v>8</c:v>
                </c:pt>
                <c:pt idx="42">
                  <c:v>50</c:v>
                </c:pt>
                <c:pt idx="43">
                  <c:v>20</c:v>
                </c:pt>
                <c:pt idx="44">
                  <c:v>7</c:v>
                </c:pt>
                <c:pt idx="45">
                  <c:v>16</c:v>
                </c:pt>
                <c:pt idx="46">
                  <c:v>17</c:v>
                </c:pt>
                <c:pt idx="47">
                  <c:v>15</c:v>
                </c:pt>
                <c:pt idx="48">
                  <c:v>5</c:v>
                </c:pt>
                <c:pt idx="49">
                  <c:v>13</c:v>
                </c:pt>
                <c:pt idx="50">
                  <c:v>14</c:v>
                </c:pt>
                <c:pt idx="51">
                  <c:v>28</c:v>
                </c:pt>
                <c:pt idx="52">
                  <c:v>15</c:v>
                </c:pt>
                <c:pt idx="53">
                  <c:v>5</c:v>
                </c:pt>
                <c:pt idx="54">
                  <c:v>10</c:v>
                </c:pt>
                <c:pt idx="55">
                  <c:v>6</c:v>
                </c:pt>
                <c:pt idx="56">
                  <c:v>12</c:v>
                </c:pt>
                <c:pt idx="57">
                  <c:v>4</c:v>
                </c:pt>
                <c:pt idx="58">
                  <c:v>1</c:v>
                </c:pt>
                <c:pt idx="59">
                  <c:v>14</c:v>
                </c:pt>
                <c:pt idx="60">
                  <c:v>7</c:v>
                </c:pt>
                <c:pt idx="61">
                  <c:v>3</c:v>
                </c:pt>
                <c:pt idx="62">
                  <c:v>6</c:v>
                </c:pt>
                <c:pt idx="63">
                  <c:v>9</c:v>
                </c:pt>
                <c:pt idx="64">
                  <c:v>6</c:v>
                </c:pt>
                <c:pt idx="65">
                  <c:v>8</c:v>
                </c:pt>
                <c:pt idx="66">
                  <c:v>6</c:v>
                </c:pt>
                <c:pt idx="67">
                  <c:v>6</c:v>
                </c:pt>
                <c:pt idx="68">
                  <c:v>3</c:v>
                </c:pt>
                <c:pt idx="69">
                  <c:v>11</c:v>
                </c:pt>
                <c:pt idx="70">
                  <c:v>16</c:v>
                </c:pt>
                <c:pt idx="71">
                  <c:v>12</c:v>
                </c:pt>
                <c:pt idx="72">
                  <c:v>9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10</c:v>
                </c:pt>
                <c:pt idx="77">
                  <c:v>10</c:v>
                </c:pt>
                <c:pt idx="78">
                  <c:v>15</c:v>
                </c:pt>
                <c:pt idx="79">
                  <c:v>11</c:v>
                </c:pt>
                <c:pt idx="80">
                  <c:v>25</c:v>
                </c:pt>
                <c:pt idx="81">
                  <c:v>4</c:v>
                </c:pt>
                <c:pt idx="82">
                  <c:v>40</c:v>
                </c:pt>
                <c:pt idx="83">
                  <c:v>55</c:v>
                </c:pt>
                <c:pt idx="84">
                  <c:v>25</c:v>
                </c:pt>
                <c:pt idx="85">
                  <c:v>15</c:v>
                </c:pt>
                <c:pt idx="86">
                  <c:v>16</c:v>
                </c:pt>
                <c:pt idx="87">
                  <c:v>18</c:v>
                </c:pt>
                <c:pt idx="88">
                  <c:v>20</c:v>
                </c:pt>
                <c:pt idx="89">
                  <c:v>21</c:v>
                </c:pt>
                <c:pt idx="90">
                  <c:v>11</c:v>
                </c:pt>
                <c:pt idx="91">
                  <c:v>8</c:v>
                </c:pt>
                <c:pt idx="92">
                  <c:v>19</c:v>
                </c:pt>
                <c:pt idx="93">
                  <c:v>25</c:v>
                </c:pt>
                <c:pt idx="94">
                  <c:v>24</c:v>
                </c:pt>
                <c:pt idx="95">
                  <c:v>8</c:v>
                </c:pt>
                <c:pt idx="96">
                  <c:v>12</c:v>
                </c:pt>
                <c:pt idx="97">
                  <c:v>25</c:v>
                </c:pt>
                <c:pt idx="98">
                  <c:v>24</c:v>
                </c:pt>
                <c:pt idx="99">
                  <c:v>12</c:v>
                </c:pt>
                <c:pt idx="100">
                  <c:v>33</c:v>
                </c:pt>
                <c:pt idx="101">
                  <c:v>15</c:v>
                </c:pt>
                <c:pt idx="102">
                  <c:v>16</c:v>
                </c:pt>
                <c:pt idx="103">
                  <c:v>9</c:v>
                </c:pt>
                <c:pt idx="104">
                  <c:v>20</c:v>
                </c:pt>
                <c:pt idx="105">
                  <c:v>19</c:v>
                </c:pt>
                <c:pt idx="106">
                  <c:v>10</c:v>
                </c:pt>
                <c:pt idx="107">
                  <c:v>18</c:v>
                </c:pt>
                <c:pt idx="108">
                  <c:v>7</c:v>
                </c:pt>
                <c:pt idx="109">
                  <c:v>6</c:v>
                </c:pt>
                <c:pt idx="110">
                  <c:v>7</c:v>
                </c:pt>
                <c:pt idx="111">
                  <c:v>18</c:v>
                </c:pt>
                <c:pt idx="112">
                  <c:v>17</c:v>
                </c:pt>
                <c:pt idx="113">
                  <c:v>12</c:v>
                </c:pt>
                <c:pt idx="114">
                  <c:v>15</c:v>
                </c:pt>
                <c:pt idx="115">
                  <c:v>7</c:v>
                </c:pt>
                <c:pt idx="116">
                  <c:v>3</c:v>
                </c:pt>
                <c:pt idx="117">
                  <c:v>7</c:v>
                </c:pt>
                <c:pt idx="118">
                  <c:v>13</c:v>
                </c:pt>
                <c:pt idx="119">
                  <c:v>9</c:v>
                </c:pt>
                <c:pt idx="120">
                  <c:v>15</c:v>
                </c:pt>
                <c:pt idx="121">
                  <c:v>6</c:v>
                </c:pt>
                <c:pt idx="122">
                  <c:v>9</c:v>
                </c:pt>
                <c:pt idx="123">
                  <c:v>16</c:v>
                </c:pt>
                <c:pt idx="124">
                  <c:v>12</c:v>
                </c:pt>
                <c:pt idx="125">
                  <c:v>11</c:v>
                </c:pt>
                <c:pt idx="126">
                  <c:v>16</c:v>
                </c:pt>
                <c:pt idx="127">
                  <c:v>7</c:v>
                </c:pt>
                <c:pt idx="128">
                  <c:v>9</c:v>
                </c:pt>
                <c:pt idx="129">
                  <c:v>11</c:v>
                </c:pt>
                <c:pt idx="130">
                  <c:v>6</c:v>
                </c:pt>
                <c:pt idx="131">
                  <c:v>4</c:v>
                </c:pt>
                <c:pt idx="132">
                  <c:v>7</c:v>
                </c:pt>
                <c:pt idx="133">
                  <c:v>5</c:v>
                </c:pt>
                <c:pt idx="134">
                  <c:v>13</c:v>
                </c:pt>
                <c:pt idx="135">
                  <c:v>11</c:v>
                </c:pt>
                <c:pt idx="136">
                  <c:v>10</c:v>
                </c:pt>
                <c:pt idx="137">
                  <c:v>8</c:v>
                </c:pt>
                <c:pt idx="138">
                  <c:v>21</c:v>
                </c:pt>
                <c:pt idx="139">
                  <c:v>14</c:v>
                </c:pt>
                <c:pt idx="140">
                  <c:v>43</c:v>
                </c:pt>
                <c:pt idx="141">
                  <c:v>22</c:v>
                </c:pt>
                <c:pt idx="142">
                  <c:v>20</c:v>
                </c:pt>
                <c:pt idx="143">
                  <c:v>24</c:v>
                </c:pt>
                <c:pt idx="144">
                  <c:v>15</c:v>
                </c:pt>
                <c:pt idx="145">
                  <c:v>47</c:v>
                </c:pt>
                <c:pt idx="146">
                  <c:v>21</c:v>
                </c:pt>
                <c:pt idx="147">
                  <c:v>33</c:v>
                </c:pt>
                <c:pt idx="148">
                  <c:v>41</c:v>
                </c:pt>
                <c:pt idx="149">
                  <c:v>48</c:v>
                </c:pt>
                <c:pt idx="150">
                  <c:v>33</c:v>
                </c:pt>
                <c:pt idx="15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2-4A8E-B953-A7A4BA0CF912}"/>
            </c:ext>
          </c:extLst>
        </c:ser>
        <c:ser>
          <c:idx val="2"/>
          <c:order val="1"/>
          <c:tx>
            <c:strRef>
              <c:f>Warszawa!$R$1</c:f>
              <c:strCache>
                <c:ptCount val="1"/>
                <c:pt idx="0">
                  <c:v>Fcst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Warszawa!$R$2:$R$177</c:f>
              <c:numCache>
                <c:formatCode>0.00</c:formatCode>
                <c:ptCount val="176"/>
                <c:pt idx="0">
                  <c:v>0.15659930721347459</c:v>
                </c:pt>
                <c:pt idx="1">
                  <c:v>0.21003789005771514</c:v>
                </c:pt>
                <c:pt idx="2">
                  <c:v>0.27932692875488635</c:v>
                </c:pt>
                <c:pt idx="3">
                  <c:v>0.36832828627227449</c:v>
                </c:pt>
                <c:pt idx="4">
                  <c:v>0.48157535658587525</c:v>
                </c:pt>
                <c:pt idx="5">
                  <c:v>0.62430988215837901</c:v>
                </c:pt>
                <c:pt idx="6">
                  <c:v>0.80249592036664141</c:v>
                </c:pt>
                <c:pt idx="7">
                  <c:v>1.0228031633635559</c:v>
                </c:pt>
                <c:pt idx="8">
                  <c:v>1.2925515424088823</c:v>
                </c:pt>
                <c:pt idx="9">
                  <c:v>1.6196093132226932</c:v>
                </c:pt>
                <c:pt idx="10">
                  <c:v>2.0122377562627261</c:v>
                </c:pt>
                <c:pt idx="11">
                  <c:v>2.4788773415113048</c:v>
                </c:pt>
                <c:pt idx="12">
                  <c:v>3.0278727631086024</c:v>
                </c:pt>
                <c:pt idx="13">
                  <c:v>3.6671376435770222</c:v>
                </c:pt>
                <c:pt idx="14">
                  <c:v>4.4037638598703399</c:v>
                </c:pt>
                <c:pt idx="15">
                  <c:v>5.2435851831641926</c:v>
                </c:pt>
                <c:pt idx="16">
                  <c:v>6.1907099862734123</c:v>
                </c:pt>
                <c:pt idx="17">
                  <c:v>7.2470428038226231</c:v>
                </c:pt>
                <c:pt idx="18">
                  <c:v>8.4118191066795642</c:v>
                </c:pt>
                <c:pt idx="19">
                  <c:v>9.6811813068382016</c:v>
                </c:pt>
                <c:pt idx="20">
                  <c:v>11.047826271097474</c:v>
                </c:pt>
                <c:pt idx="21">
                  <c:v>12.5007550632419</c:v>
                </c:pt>
                <c:pt idx="22">
                  <c:v>14.025153919434072</c:v>
                </c:pt>
                <c:pt idx="23">
                  <c:v>15.602431395934241</c:v>
                </c:pt>
                <c:pt idx="24">
                  <c:v>17.210430200200914</c:v>
                </c:pt>
                <c:pt idx="25">
                  <c:v>18.823823623959996</c:v>
                </c:pt>
                <c:pt idx="26">
                  <c:v>20.414696156864423</c:v>
                </c:pt>
                <c:pt idx="27">
                  <c:v>21.953296394361722</c:v>
                </c:pt>
                <c:pt idx="28">
                  <c:v>23.408938554631192</c:v>
                </c:pt>
                <c:pt idx="29">
                  <c:v>24.751017688377445</c:v>
                </c:pt>
                <c:pt idx="30">
                  <c:v>25.950093937181137</c:v>
                </c:pt>
                <c:pt idx="31">
                  <c:v>26.978993853306424</c:v>
                </c:pt>
                <c:pt idx="32">
                  <c:v>27.813872577022305</c:v>
                </c:pt>
                <c:pt idx="33">
                  <c:v>28.435180095196536</c:v>
                </c:pt>
                <c:pt idx="34">
                  <c:v>28.828478110935983</c:v>
                </c:pt>
                <c:pt idx="35">
                  <c:v>28.985061150438309</c:v>
                </c:pt>
                <c:pt idx="36">
                  <c:v>28.902346004739901</c:v>
                </c:pt>
                <c:pt idx="37">
                  <c:v>28.584006735783092</c:v>
                </c:pt>
                <c:pt idx="38">
                  <c:v>28.039847312608085</c:v>
                </c:pt>
                <c:pt idx="39">
                  <c:v>27.285419372922792</c:v>
                </c:pt>
                <c:pt idx="40">
                  <c:v>26.341407461735919</c:v>
                </c:pt>
                <c:pt idx="41">
                  <c:v>25.232817268981638</c:v>
                </c:pt>
                <c:pt idx="42">
                  <c:v>23.988012913532952</c:v>
                </c:pt>
                <c:pt idx="43">
                  <c:v>22.637656482678839</c:v>
                </c:pt>
                <c:pt idx="44">
                  <c:v>21.21360641402217</c:v>
                </c:pt>
                <c:pt idx="45">
                  <c:v>19.747830807986311</c:v>
                </c:pt>
                <c:pt idx="46">
                  <c:v>18.271387612884581</c:v>
                </c:pt>
                <c:pt idx="47">
                  <c:v>16.813516345574506</c:v>
                </c:pt>
                <c:pt idx="48">
                  <c:v>15.400876337034381</c:v>
                </c:pt>
                <c:pt idx="49">
                  <c:v>14.056955304600439</c:v>
                </c:pt>
                <c:pt idx="50">
                  <c:v>12.801660286243173</c:v>
                </c:pt>
                <c:pt idx="51">
                  <c:v>11.651091529603377</c:v>
                </c:pt>
                <c:pt idx="52">
                  <c:v>10.617489602815549</c:v>
                </c:pt>
                <c:pt idx="53">
                  <c:v>9.7093374104761114</c:v>
                </c:pt>
                <c:pt idx="54">
                  <c:v>8.9315923762193883</c:v>
                </c:pt>
                <c:pt idx="55">
                  <c:v>8.2860199940449579</c:v>
                </c:pt>
                <c:pt idx="56">
                  <c:v>7.7715982442316465</c:v>
                </c:pt>
                <c:pt idx="57">
                  <c:v>7.3849628237615317</c:v>
                </c:pt>
                <c:pt idx="58">
                  <c:v>7.1208654209008069</c:v>
                </c:pt>
                <c:pt idx="59">
                  <c:v>6.9726209405821162</c:v>
                </c:pt>
                <c:pt idx="60">
                  <c:v>6.9325241897724235</c:v>
                </c:pt>
                <c:pt idx="61">
                  <c:v>6.9922215916130508</c:v>
                </c:pt>
                <c:pt idx="62">
                  <c:v>7.1430285874894439</c:v>
                </c:pt>
                <c:pt idx="63">
                  <c:v>7.3761881518294157</c:v>
                </c:pt>
                <c:pt idx="64">
                  <c:v>7.6830700178492224</c:v>
                </c:pt>
                <c:pt idx="65">
                  <c:v>8.0553136203071762</c:v>
                </c:pt>
                <c:pt idx="66">
                  <c:v>8.48492032082539</c:v>
                </c:pt>
                <c:pt idx="67">
                  <c:v>8.9643021893378716</c:v>
                </c:pt>
                <c:pt idx="68">
                  <c:v>9.4862955322200548</c:v>
                </c:pt>
                <c:pt idx="69">
                  <c:v>10.044147589510587</c:v>
                </c:pt>
                <c:pt idx="70">
                  <c:v>10.631484503154576</c:v>
                </c:pt>
                <c:pt idx="71">
                  <c:v>11.242267928401267</c:v>
                </c:pt>
                <c:pt idx="72">
                  <c:v>11.870746660809072</c:v>
                </c:pt>
                <c:pt idx="73">
                  <c:v>12.511408507335805</c:v>
                </c:pt>
                <c:pt idx="74">
                  <c:v>13.158936446908543</c:v>
                </c:pt>
                <c:pt idx="75">
                  <c:v>13.808171985311446</c:v>
                </c:pt>
                <c:pt idx="76">
                  <c:v>14.454087568989445</c:v>
                </c:pt>
                <c:pt idx="77">
                  <c:v>15.091769018232441</c:v>
                </c:pt>
                <c:pt idx="78">
                  <c:v>15.716408189225493</c:v>
                </c:pt>
                <c:pt idx="79">
                  <c:v>16.323305478902281</c:v>
                </c:pt>
                <c:pt idx="80">
                  <c:v>16.907881338042987</c:v>
                </c:pt>
                <c:pt idx="81">
                  <c:v>17.46569564141716</c:v>
                </c:pt>
                <c:pt idx="82">
                  <c:v>17.992473560243383</c:v>
                </c:pt>
                <c:pt idx="83">
                  <c:v>18.484136472104421</c:v>
                </c:pt>
                <c:pt idx="84">
                  <c:v>18.936836407866462</c:v>
                </c:pt>
                <c:pt idx="85">
                  <c:v>19.346992557276941</c:v>
                </c:pt>
                <c:pt idx="86">
                  <c:v>19.711328420537185</c:v>
                </c:pt>
                <c:pt idx="87">
                  <c:v>20.026908290789546</c:v>
                </c:pt>
                <c:pt idx="88">
                  <c:v>20.291171873217174</c:v>
                </c:pt>
                <c:pt idx="89">
                  <c:v>20.501965983620423</c:v>
                </c:pt>
                <c:pt idx="90">
                  <c:v>20.657572417937818</c:v>
                </c:pt>
                <c:pt idx="91">
                  <c:v>20.756731240517599</c:v>
                </c:pt>
                <c:pt idx="92">
                  <c:v>20.798658900142385</c:v>
                </c:pt>
                <c:pt idx="93">
                  <c:v>20.783060746457576</c:v>
                </c:pt>
                <c:pt idx="94">
                  <c:v>20.710137683335027</c:v>
                </c:pt>
                <c:pt idx="95">
                  <c:v>20.580586857599162</c:v>
                </c:pt>
                <c:pt idx="96">
                  <c:v>20.395596439123384</c:v>
                </c:pt>
                <c:pt idx="97">
                  <c:v>20.156834699090751</c:v>
                </c:pt>
                <c:pt idx="98">
                  <c:v>19.866433734579648</c:v>
                </c:pt>
                <c:pt idx="99">
                  <c:v>19.526968316871546</c:v>
                </c:pt>
                <c:pt idx="100">
                  <c:v>19.141430455251733</c:v>
                </c:pt>
                <c:pt idx="101">
                  <c:v>18.713200364931545</c:v>
                </c:pt>
                <c:pt idx="102">
                  <c:v>18.246014604575336</c:v>
                </c:pt>
                <c:pt idx="103">
                  <c:v>17.743932203544812</c:v>
                </c:pt>
                <c:pt idx="104">
                  <c:v>17.211299629508755</c:v>
                </c:pt>
                <c:pt idx="105">
                  <c:v>16.652715452069554</c:v>
                </c:pt>
                <c:pt idx="106">
                  <c:v>16.072995536598544</c:v>
                </c:pt>
                <c:pt idx="107">
                  <c:v>15.477139554180141</c:v>
                </c:pt>
                <c:pt idx="108">
                  <c:v>14.870299518689114</c:v>
                </c:pt>
                <c:pt idx="109">
                  <c:v>14.257750961469293</c:v>
                </c:pt>
                <c:pt idx="110">
                  <c:v>13.644867229439225</c:v>
                </c:pt>
                <c:pt idx="111">
                  <c:v>13.037097246024491</c:v>
                </c:pt>
                <c:pt idx="112">
                  <c:v>12.439946909135974</c:v>
                </c:pt>
                <c:pt idx="113">
                  <c:v>11.858964120231191</c:v>
                </c:pt>
                <c:pt idx="114">
                  <c:v>11.299727247777863</c:v>
                </c:pt>
                <c:pt idx="115">
                  <c:v>10.767836632334159</c:v>
                </c:pt>
                <c:pt idx="116">
                  <c:v>10.26890854475351</c:v>
                </c:pt>
                <c:pt idx="117">
                  <c:v>9.8085708200588293</c:v>
                </c:pt>
                <c:pt idx="118">
                  <c:v>9.3924592141190466</c:v>
                </c:pt>
                <c:pt idx="119">
                  <c:v>9.0262133755345069</c:v>
                </c:pt>
                <c:pt idx="120">
                  <c:v>8.715471198390464</c:v>
                </c:pt>
                <c:pt idx="121">
                  <c:v>8.4658602300193699</c:v>
                </c:pt>
                <c:pt idx="122">
                  <c:v>8.282984758583515</c:v>
                </c:pt>
                <c:pt idx="123">
                  <c:v>8.1724072045488292</c:v>
                </c:pt>
                <c:pt idx="124">
                  <c:v>8.1396224934988997</c:v>
                </c:pt>
                <c:pt idx="125">
                  <c:v>8.1900241995731715</c:v>
                </c:pt>
                <c:pt idx="126">
                  <c:v>8.3288614219146151</c:v>
                </c:pt>
                <c:pt idx="127">
                  <c:v>8.5611855918346684</c:v>
                </c:pt>
                <c:pt idx="128">
                  <c:v>8.8917867047417332</c:v>
                </c:pt>
                <c:pt idx="129">
                  <c:v>9.3251188246077756</c:v>
                </c:pt>
                <c:pt idx="130">
                  <c:v>9.8652151136246093</c:v>
                </c:pt>
                <c:pt idx="131">
                  <c:v>10.515593086761509</c:v>
                </c:pt>
                <c:pt idx="132">
                  <c:v>11.279151268487315</c:v>
                </c:pt>
                <c:pt idx="133">
                  <c:v>12.158058922669149</c:v>
                </c:pt>
                <c:pt idx="134">
                  <c:v>13.153641019971362</c:v>
                </c:pt>
                <c:pt idx="135">
                  <c:v>14.266261081381471</c:v>
                </c:pt>
                <c:pt idx="136">
                  <c:v>15.49520497183352</c:v>
                </c:pt>
                <c:pt idx="137">
                  <c:v>16.838569093636753</c:v>
                </c:pt>
                <c:pt idx="138">
                  <c:v>18.293156725021095</c:v>
                </c:pt>
                <c:pt idx="139">
                  <c:v>19.854386445071921</c:v>
                </c:pt>
                <c:pt idx="140">
                  <c:v>21.516216665114758</c:v>
                </c:pt>
                <c:pt idx="141">
                  <c:v>23.271090233656519</c:v>
                </c:pt>
                <c:pt idx="142">
                  <c:v>25.109902886615817</c:v>
                </c:pt>
                <c:pt idx="143">
                  <c:v>27.021998970858679</c:v>
                </c:pt>
                <c:pt idx="144">
                  <c:v>28.995197376536101</c:v>
                </c:pt>
                <c:pt idx="145">
                  <c:v>31.01584997791705</c:v>
                </c:pt>
                <c:pt idx="146">
                  <c:v>33.06893411510891</c:v>
                </c:pt>
                <c:pt idx="147">
                  <c:v>35.138179768307424</c:v>
                </c:pt>
                <c:pt idx="148">
                  <c:v>37.206231106042537</c:v>
                </c:pt>
                <c:pt idx="149">
                  <c:v>39.254841058673534</c:v>
                </c:pt>
                <c:pt idx="150">
                  <c:v>41.265096511983728</c:v>
                </c:pt>
                <c:pt idx="151">
                  <c:v>43.217670670249881</c:v>
                </c:pt>
                <c:pt idx="152">
                  <c:v>45.093098142579947</c:v>
                </c:pt>
                <c:pt idx="153">
                  <c:v>46.872067399836986</c:v>
                </c:pt>
                <c:pt idx="154">
                  <c:v>48.535724469846471</c:v>
                </c:pt>
                <c:pt idx="155">
                  <c:v>50.065981120373564</c:v>
                </c:pt>
                <c:pt idx="156">
                  <c:v>51.445820352245079</c:v>
                </c:pt>
                <c:pt idx="157">
                  <c:v>52.659591812288568</c:v>
                </c:pt>
                <c:pt idx="158">
                  <c:v>53.693289753121725</c:v>
                </c:pt>
                <c:pt idx="159">
                  <c:v>54.534806421278873</c:v>
                </c:pt>
                <c:pt idx="160">
                  <c:v>55.174154244532374</c:v>
                </c:pt>
                <c:pt idx="161">
                  <c:v>55.603650901999018</c:v>
                </c:pt>
                <c:pt idx="162">
                  <c:v>55.818062276047314</c:v>
                </c:pt>
                <c:pt idx="163">
                  <c:v>55.814699374071317</c:v>
                </c:pt>
                <c:pt idx="164">
                  <c:v>55.593466534508991</c:v>
                </c:pt>
                <c:pt idx="165">
                  <c:v>55.15685955288324</c:v>
                </c:pt>
                <c:pt idx="166">
                  <c:v>54.509913733907226</c:v>
                </c:pt>
                <c:pt idx="167">
                  <c:v>53.660103246518247</c:v>
                </c:pt>
                <c:pt idx="168">
                  <c:v>52.617194481771477</c:v>
                </c:pt>
                <c:pt idx="169">
                  <c:v>51.393057342586999</c:v>
                </c:pt>
                <c:pt idx="170">
                  <c:v>50.001439487181848</c:v>
                </c:pt>
                <c:pt idx="171">
                  <c:v>48.457709468204996</c:v>
                </c:pt>
                <c:pt idx="172">
                  <c:v>46.778575427971894</c:v>
                </c:pt>
                <c:pt idx="173">
                  <c:v>44.981786505981702</c:v>
                </c:pt>
                <c:pt idx="174">
                  <c:v>43.085824376400453</c:v>
                </c:pt>
                <c:pt idx="175">
                  <c:v>41.109592358052168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2-4A8E-B953-A7A4BA0CF912}"/>
            </c:ext>
          </c:extLst>
        </c:ser>
        <c:ser>
          <c:idx val="1"/>
          <c:order val="2"/>
          <c:tx>
            <c:v>AVG7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Warszawa!$O$2:$O$177</c:f>
              <c:numCache>
                <c:formatCode>General</c:formatCode>
                <c:ptCount val="176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1.2857142857142858</c:v>
                </c:pt>
                <c:pt idx="7">
                  <c:v>1.8571428571428572</c:v>
                </c:pt>
                <c:pt idx="8">
                  <c:v>2.5714285714285716</c:v>
                </c:pt>
                <c:pt idx="9">
                  <c:v>3.2857142857142856</c:v>
                </c:pt>
                <c:pt idx="10">
                  <c:v>4.4285714285714288</c:v>
                </c:pt>
                <c:pt idx="11">
                  <c:v>6.7142857142857144</c:v>
                </c:pt>
                <c:pt idx="12">
                  <c:v>7.5714285714285712</c:v>
                </c:pt>
                <c:pt idx="13">
                  <c:v>7.2857142857142856</c:v>
                </c:pt>
                <c:pt idx="14">
                  <c:v>8</c:v>
                </c:pt>
                <c:pt idx="15">
                  <c:v>8.8571428571428577</c:v>
                </c:pt>
                <c:pt idx="16">
                  <c:v>9.4285714285714288</c:v>
                </c:pt>
                <c:pt idx="17">
                  <c:v>9.2857142857142865</c:v>
                </c:pt>
                <c:pt idx="18">
                  <c:v>10.714285714285714</c:v>
                </c:pt>
                <c:pt idx="19">
                  <c:v>9.8571428571428577</c:v>
                </c:pt>
                <c:pt idx="20">
                  <c:v>10.142857142857142</c:v>
                </c:pt>
                <c:pt idx="21">
                  <c:v>11.142857142857142</c:v>
                </c:pt>
                <c:pt idx="22">
                  <c:v>12.571428571428571</c:v>
                </c:pt>
                <c:pt idx="23">
                  <c:v>12.142857142857142</c:v>
                </c:pt>
                <c:pt idx="24">
                  <c:v>12.142857142857142</c:v>
                </c:pt>
                <c:pt idx="25">
                  <c:v>8.4285714285714288</c:v>
                </c:pt>
                <c:pt idx="26">
                  <c:v>12.857142857142858</c:v>
                </c:pt>
                <c:pt idx="27">
                  <c:v>13.714285714285714</c:v>
                </c:pt>
                <c:pt idx="28">
                  <c:v>17</c:v>
                </c:pt>
                <c:pt idx="29">
                  <c:v>20.142857142857142</c:v>
                </c:pt>
                <c:pt idx="30">
                  <c:v>25.714285714285715</c:v>
                </c:pt>
                <c:pt idx="31">
                  <c:v>30.142857142857142</c:v>
                </c:pt>
                <c:pt idx="32">
                  <c:v>33</c:v>
                </c:pt>
                <c:pt idx="33">
                  <c:v>35.285714285714285</c:v>
                </c:pt>
                <c:pt idx="34">
                  <c:v>38.857142857142854</c:v>
                </c:pt>
                <c:pt idx="35">
                  <c:v>35.428571428571431</c:v>
                </c:pt>
                <c:pt idx="36">
                  <c:v>31.571428571428573</c:v>
                </c:pt>
                <c:pt idx="37">
                  <c:v>26.857142857142858</c:v>
                </c:pt>
                <c:pt idx="38">
                  <c:v>22.571428571428573</c:v>
                </c:pt>
                <c:pt idx="39">
                  <c:v>26.857142857142858</c:v>
                </c:pt>
                <c:pt idx="40">
                  <c:v>23</c:v>
                </c:pt>
                <c:pt idx="41">
                  <c:v>18.285714285714285</c:v>
                </c:pt>
                <c:pt idx="42">
                  <c:v>18.428571428571427</c:v>
                </c:pt>
                <c:pt idx="43">
                  <c:v>18.571428571428573</c:v>
                </c:pt>
                <c:pt idx="44">
                  <c:v>19</c:v>
                </c:pt>
                <c:pt idx="45">
                  <c:v>18.571428571428573</c:v>
                </c:pt>
                <c:pt idx="46">
                  <c:v>13.285714285714286</c:v>
                </c:pt>
                <c:pt idx="47">
                  <c:v>12.428571428571429</c:v>
                </c:pt>
                <c:pt idx="48">
                  <c:v>15.428571428571429</c:v>
                </c:pt>
                <c:pt idx="49">
                  <c:v>15.285714285714286</c:v>
                </c:pt>
                <c:pt idx="50">
                  <c:v>13.571428571428571</c:v>
                </c:pt>
                <c:pt idx="51">
                  <c:v>12.857142857142858</c:v>
                </c:pt>
                <c:pt idx="52">
                  <c:v>13</c:v>
                </c:pt>
                <c:pt idx="53">
                  <c:v>12.857142857142858</c:v>
                </c:pt>
                <c:pt idx="54">
                  <c:v>11.428571428571429</c:v>
                </c:pt>
                <c:pt idx="55">
                  <c:v>7.5714285714285712</c:v>
                </c:pt>
                <c:pt idx="56">
                  <c:v>7.4285714285714288</c:v>
                </c:pt>
                <c:pt idx="57">
                  <c:v>7.7142857142857144</c:v>
                </c:pt>
                <c:pt idx="58">
                  <c:v>6.7142857142857144</c:v>
                </c:pt>
                <c:pt idx="59">
                  <c:v>6.7142857142857144</c:v>
                </c:pt>
                <c:pt idx="60">
                  <c:v>6.2857142857142856</c:v>
                </c:pt>
                <c:pt idx="61">
                  <c:v>6.5714285714285712</c:v>
                </c:pt>
                <c:pt idx="62">
                  <c:v>7.5714285714285712</c:v>
                </c:pt>
                <c:pt idx="63">
                  <c:v>6.4285714285714288</c:v>
                </c:pt>
                <c:pt idx="64">
                  <c:v>6.2857142857142856</c:v>
                </c:pt>
                <c:pt idx="65">
                  <c:v>6.2857142857142856</c:v>
                </c:pt>
                <c:pt idx="66">
                  <c:v>7</c:v>
                </c:pt>
                <c:pt idx="67">
                  <c:v>8</c:v>
                </c:pt>
                <c:pt idx="68">
                  <c:v>8.8571428571428577</c:v>
                </c:pt>
                <c:pt idx="69">
                  <c:v>9</c:v>
                </c:pt>
                <c:pt idx="70">
                  <c:v>8.5714285714285712</c:v>
                </c:pt>
                <c:pt idx="71">
                  <c:v>8.4285714285714288</c:v>
                </c:pt>
                <c:pt idx="72">
                  <c:v>8.7142857142857135</c:v>
                </c:pt>
                <c:pt idx="73">
                  <c:v>8.5714285714285712</c:v>
                </c:pt>
                <c:pt idx="74">
                  <c:v>7.7142857142857144</c:v>
                </c:pt>
                <c:pt idx="75">
                  <c:v>8.1428571428571423</c:v>
                </c:pt>
                <c:pt idx="76">
                  <c:v>8.4285714285714288</c:v>
                </c:pt>
                <c:pt idx="77">
                  <c:v>11.571428571428571</c:v>
                </c:pt>
                <c:pt idx="78">
                  <c:v>11.428571428571429</c:v>
                </c:pt>
                <c:pt idx="79">
                  <c:v>16.428571428571427</c:v>
                </c:pt>
                <c:pt idx="80">
                  <c:v>22.857142857142858</c:v>
                </c:pt>
                <c:pt idx="81">
                  <c:v>25</c:v>
                </c:pt>
                <c:pt idx="82">
                  <c:v>25</c:v>
                </c:pt>
                <c:pt idx="83">
                  <c:v>25.714285714285715</c:v>
                </c:pt>
                <c:pt idx="84">
                  <c:v>24.714285714285715</c:v>
                </c:pt>
                <c:pt idx="85">
                  <c:v>27</c:v>
                </c:pt>
                <c:pt idx="86">
                  <c:v>24.285714285714285</c:v>
                </c:pt>
                <c:pt idx="87">
                  <c:v>18</c:v>
                </c:pt>
                <c:pt idx="88">
                  <c:v>15.571428571428571</c:v>
                </c:pt>
                <c:pt idx="89">
                  <c:v>16.142857142857142</c:v>
                </c:pt>
                <c:pt idx="90">
                  <c:v>17.428571428571427</c:v>
                </c:pt>
                <c:pt idx="91">
                  <c:v>18.285714285714285</c:v>
                </c:pt>
                <c:pt idx="92">
                  <c:v>16.571428571428573</c:v>
                </c:pt>
                <c:pt idx="93">
                  <c:v>15.285714285714286</c:v>
                </c:pt>
                <c:pt idx="94">
                  <c:v>17.285714285714285</c:v>
                </c:pt>
                <c:pt idx="95">
                  <c:v>19.571428571428573</c:v>
                </c:pt>
                <c:pt idx="96">
                  <c:v>18.571428571428573</c:v>
                </c:pt>
                <c:pt idx="97">
                  <c:v>19.714285714285715</c:v>
                </c:pt>
                <c:pt idx="98">
                  <c:v>18.428571428571427</c:v>
                </c:pt>
                <c:pt idx="99">
                  <c:v>19.571428571428573</c:v>
                </c:pt>
                <c:pt idx="100">
                  <c:v>19.142857142857142</c:v>
                </c:pt>
                <c:pt idx="101">
                  <c:v>18.428571428571427</c:v>
                </c:pt>
                <c:pt idx="102">
                  <c:v>17.714285714285715</c:v>
                </c:pt>
                <c:pt idx="103">
                  <c:v>17.428571428571427</c:v>
                </c:pt>
                <c:pt idx="104">
                  <c:v>15.285714285714286</c:v>
                </c:pt>
                <c:pt idx="105">
                  <c:v>14.142857142857142</c:v>
                </c:pt>
                <c:pt idx="106">
                  <c:v>12.714285714285714</c:v>
                </c:pt>
                <c:pt idx="107">
                  <c:v>12.428571428571429</c:v>
                </c:pt>
                <c:pt idx="108">
                  <c:v>12.142857142857142</c:v>
                </c:pt>
                <c:pt idx="109">
                  <c:v>11.857142857142858</c:v>
                </c:pt>
                <c:pt idx="110">
                  <c:v>12.142857142857142</c:v>
                </c:pt>
                <c:pt idx="111">
                  <c:v>11.714285714285714</c:v>
                </c:pt>
                <c:pt idx="112">
                  <c:v>11.714285714285714</c:v>
                </c:pt>
                <c:pt idx="113">
                  <c:v>11.285714285714286</c:v>
                </c:pt>
                <c:pt idx="114">
                  <c:v>11.285714285714286</c:v>
                </c:pt>
                <c:pt idx="115">
                  <c:v>10.571428571428571</c:v>
                </c:pt>
                <c:pt idx="116">
                  <c:v>9.4285714285714288</c:v>
                </c:pt>
                <c:pt idx="117">
                  <c:v>9.8571428571428577</c:v>
                </c:pt>
                <c:pt idx="118">
                  <c:v>8.5714285714285712</c:v>
                </c:pt>
                <c:pt idx="119">
                  <c:v>8.8571428571428577</c:v>
                </c:pt>
                <c:pt idx="120">
                  <c:v>10.714285714285714</c:v>
                </c:pt>
                <c:pt idx="121">
                  <c:v>11.428571428571429</c:v>
                </c:pt>
                <c:pt idx="122">
                  <c:v>11.142857142857142</c:v>
                </c:pt>
                <c:pt idx="123">
                  <c:v>12.142857142857142</c:v>
                </c:pt>
                <c:pt idx="124">
                  <c:v>11</c:v>
                </c:pt>
                <c:pt idx="125">
                  <c:v>11.428571428571429</c:v>
                </c:pt>
                <c:pt idx="126">
                  <c:v>11.714285714285714</c:v>
                </c:pt>
                <c:pt idx="127">
                  <c:v>10.285714285714286</c:v>
                </c:pt>
                <c:pt idx="128">
                  <c:v>9.1428571428571423</c:v>
                </c:pt>
                <c:pt idx="129">
                  <c:v>8.5714285714285712</c:v>
                </c:pt>
                <c:pt idx="130">
                  <c:v>7</c:v>
                </c:pt>
                <c:pt idx="131">
                  <c:v>7.8571428571428568</c:v>
                </c:pt>
                <c:pt idx="132">
                  <c:v>8.1428571428571423</c:v>
                </c:pt>
                <c:pt idx="133">
                  <c:v>8</c:v>
                </c:pt>
                <c:pt idx="134">
                  <c:v>8.2857142857142865</c:v>
                </c:pt>
                <c:pt idx="135">
                  <c:v>10.714285714285714</c:v>
                </c:pt>
                <c:pt idx="136">
                  <c:v>11.714285714285714</c:v>
                </c:pt>
                <c:pt idx="137">
                  <c:v>17.142857142857142</c:v>
                </c:pt>
                <c:pt idx="138">
                  <c:v>18.428571428571427</c:v>
                </c:pt>
                <c:pt idx="139">
                  <c:v>19.714285714285715</c:v>
                </c:pt>
                <c:pt idx="140">
                  <c:v>21.714285714285715</c:v>
                </c:pt>
                <c:pt idx="141">
                  <c:v>22.714285714285715</c:v>
                </c:pt>
                <c:pt idx="142">
                  <c:v>26.428571428571427</c:v>
                </c:pt>
                <c:pt idx="143">
                  <c:v>27.428571428571427</c:v>
                </c:pt>
                <c:pt idx="144">
                  <c:v>26</c:v>
                </c:pt>
                <c:pt idx="145">
                  <c:v>28.714285714285715</c:v>
                </c:pt>
                <c:pt idx="146">
                  <c:v>32.714285714285715</c:v>
                </c:pt>
                <c:pt idx="147">
                  <c:v>34</c:v>
                </c:pt>
                <c:pt idx="148">
                  <c:v>37.428571428571431</c:v>
                </c:pt>
                <c:pt idx="149">
                  <c:v>35.833333333333336</c:v>
                </c:pt>
                <c:pt idx="150">
                  <c:v>38.799999999999997</c:v>
                </c:pt>
                <c:pt idx="151">
                  <c:v>40.25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2-4A8E-B953-A7A4BA0CF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255871"/>
        <c:axId val="623253791"/>
      </c:lineChart>
      <c:catAx>
        <c:axId val="623255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53791"/>
        <c:crosses val="autoZero"/>
        <c:auto val="1"/>
        <c:lblAlgn val="ctr"/>
        <c:lblOffset val="100"/>
        <c:noMultiLvlLbl val="0"/>
      </c:catAx>
      <c:valAx>
        <c:axId val="62325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5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Warszawa!$F$1</c:f>
              <c:strCache>
                <c:ptCount val="1"/>
                <c:pt idx="0">
                  <c:v>Active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Warszawa!$F$2:$F$177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</c:v>
                </c:pt>
                <c:pt idx="10">
                  <c:v>13</c:v>
                </c:pt>
                <c:pt idx="11">
                  <c:v>18</c:v>
                </c:pt>
                <c:pt idx="12">
                  <c:v>23</c:v>
                </c:pt>
                <c:pt idx="13">
                  <c:v>31</c:v>
                </c:pt>
                <c:pt idx="14">
                  <c:v>47</c:v>
                </c:pt>
                <c:pt idx="15">
                  <c:v>53</c:v>
                </c:pt>
                <c:pt idx="16">
                  <c:v>60</c:v>
                </c:pt>
                <c:pt idx="17">
                  <c:v>69</c:v>
                </c:pt>
                <c:pt idx="18">
                  <c:v>80</c:v>
                </c:pt>
                <c:pt idx="19">
                  <c:v>89</c:v>
                </c:pt>
                <c:pt idx="20">
                  <c:v>96</c:v>
                </c:pt>
                <c:pt idx="21">
                  <c:v>122</c:v>
                </c:pt>
                <c:pt idx="22">
                  <c:v>122</c:v>
                </c:pt>
                <c:pt idx="23">
                  <c:v>131</c:v>
                </c:pt>
                <c:pt idx="24">
                  <c:v>147</c:v>
                </c:pt>
                <c:pt idx="25">
                  <c:v>168</c:v>
                </c:pt>
                <c:pt idx="26">
                  <c:v>169</c:v>
                </c:pt>
                <c:pt idx="27">
                  <c:v>176</c:v>
                </c:pt>
                <c:pt idx="28">
                  <c:v>176</c:v>
                </c:pt>
                <c:pt idx="29">
                  <c:v>207</c:v>
                </c:pt>
                <c:pt idx="30">
                  <c:v>222</c:v>
                </c:pt>
                <c:pt idx="31">
                  <c:v>261</c:v>
                </c:pt>
                <c:pt idx="32">
                  <c:v>304</c:v>
                </c:pt>
                <c:pt idx="33">
                  <c:v>348</c:v>
                </c:pt>
                <c:pt idx="34">
                  <c:v>386</c:v>
                </c:pt>
                <c:pt idx="35">
                  <c:v>406</c:v>
                </c:pt>
                <c:pt idx="36">
                  <c:v>453</c:v>
                </c:pt>
                <c:pt idx="37">
                  <c:v>492</c:v>
                </c:pt>
                <c:pt idx="38">
                  <c:v>507</c:v>
                </c:pt>
                <c:pt idx="39">
                  <c:v>523</c:v>
                </c:pt>
                <c:pt idx="40">
                  <c:v>496</c:v>
                </c:pt>
                <c:pt idx="41">
                  <c:v>504</c:v>
                </c:pt>
                <c:pt idx="42">
                  <c:v>553</c:v>
                </c:pt>
                <c:pt idx="43">
                  <c:v>573</c:v>
                </c:pt>
                <c:pt idx="44">
                  <c:v>580</c:v>
                </c:pt>
                <c:pt idx="45">
                  <c:v>596</c:v>
                </c:pt>
                <c:pt idx="46">
                  <c:v>613</c:v>
                </c:pt>
                <c:pt idx="47">
                  <c:v>628</c:v>
                </c:pt>
                <c:pt idx="48">
                  <c:v>609</c:v>
                </c:pt>
                <c:pt idx="49">
                  <c:v>620</c:v>
                </c:pt>
                <c:pt idx="50">
                  <c:v>632</c:v>
                </c:pt>
                <c:pt idx="51">
                  <c:v>652</c:v>
                </c:pt>
                <c:pt idx="52">
                  <c:v>661</c:v>
                </c:pt>
                <c:pt idx="53">
                  <c:v>662</c:v>
                </c:pt>
                <c:pt idx="54">
                  <c:v>664</c:v>
                </c:pt>
                <c:pt idx="55">
                  <c:v>667</c:v>
                </c:pt>
                <c:pt idx="56">
                  <c:v>672</c:v>
                </c:pt>
                <c:pt idx="57">
                  <c:v>656</c:v>
                </c:pt>
                <c:pt idx="58">
                  <c:v>639</c:v>
                </c:pt>
                <c:pt idx="59">
                  <c:v>653</c:v>
                </c:pt>
                <c:pt idx="60">
                  <c:v>654</c:v>
                </c:pt>
                <c:pt idx="61">
                  <c:v>656</c:v>
                </c:pt>
                <c:pt idx="62">
                  <c:v>658</c:v>
                </c:pt>
                <c:pt idx="63">
                  <c:v>661</c:v>
                </c:pt>
                <c:pt idx="64">
                  <c:v>653</c:v>
                </c:pt>
                <c:pt idx="65">
                  <c:v>652</c:v>
                </c:pt>
                <c:pt idx="66">
                  <c:v>655</c:v>
                </c:pt>
                <c:pt idx="67">
                  <c:v>654</c:v>
                </c:pt>
                <c:pt idx="68">
                  <c:v>657</c:v>
                </c:pt>
                <c:pt idx="69">
                  <c:v>655</c:v>
                </c:pt>
                <c:pt idx="70">
                  <c:v>663</c:v>
                </c:pt>
                <c:pt idx="71">
                  <c:v>666</c:v>
                </c:pt>
                <c:pt idx="72">
                  <c:v>673</c:v>
                </c:pt>
                <c:pt idx="73">
                  <c:v>675</c:v>
                </c:pt>
                <c:pt idx="74">
                  <c:v>658</c:v>
                </c:pt>
                <c:pt idx="75">
                  <c:v>646</c:v>
                </c:pt>
                <c:pt idx="76">
                  <c:v>643</c:v>
                </c:pt>
                <c:pt idx="77">
                  <c:v>646</c:v>
                </c:pt>
                <c:pt idx="78">
                  <c:v>646</c:v>
                </c:pt>
                <c:pt idx="79">
                  <c:v>652</c:v>
                </c:pt>
                <c:pt idx="80">
                  <c:v>677</c:v>
                </c:pt>
                <c:pt idx="81">
                  <c:v>675</c:v>
                </c:pt>
                <c:pt idx="82">
                  <c:v>715</c:v>
                </c:pt>
                <c:pt idx="83">
                  <c:v>757</c:v>
                </c:pt>
                <c:pt idx="84">
                  <c:v>780</c:v>
                </c:pt>
                <c:pt idx="85">
                  <c:v>780</c:v>
                </c:pt>
                <c:pt idx="86">
                  <c:v>760</c:v>
                </c:pt>
                <c:pt idx="87">
                  <c:v>774</c:v>
                </c:pt>
                <c:pt idx="88">
                  <c:v>793</c:v>
                </c:pt>
                <c:pt idx="89">
                  <c:v>814</c:v>
                </c:pt>
                <c:pt idx="90">
                  <c:v>804</c:v>
                </c:pt>
                <c:pt idx="91">
                  <c:v>808</c:v>
                </c:pt>
                <c:pt idx="92">
                  <c:v>826</c:v>
                </c:pt>
                <c:pt idx="93">
                  <c:v>845</c:v>
                </c:pt>
                <c:pt idx="94">
                  <c:v>868</c:v>
                </c:pt>
                <c:pt idx="95">
                  <c:v>875</c:v>
                </c:pt>
                <c:pt idx="96">
                  <c:v>886</c:v>
                </c:pt>
                <c:pt idx="97">
                  <c:v>908</c:v>
                </c:pt>
                <c:pt idx="98">
                  <c:v>918</c:v>
                </c:pt>
                <c:pt idx="99">
                  <c:v>929</c:v>
                </c:pt>
                <c:pt idx="100">
                  <c:v>961</c:v>
                </c:pt>
                <c:pt idx="101">
                  <c:v>976</c:v>
                </c:pt>
                <c:pt idx="102">
                  <c:v>992</c:v>
                </c:pt>
                <c:pt idx="103">
                  <c:v>1001</c:v>
                </c:pt>
                <c:pt idx="104">
                  <c:v>1016</c:v>
                </c:pt>
                <c:pt idx="105">
                  <c:v>1017</c:v>
                </c:pt>
                <c:pt idx="106">
                  <c:v>1026</c:v>
                </c:pt>
                <c:pt idx="107">
                  <c:v>1026</c:v>
                </c:pt>
                <c:pt idx="108">
                  <c:v>1033</c:v>
                </c:pt>
                <c:pt idx="109">
                  <c:v>1028</c:v>
                </c:pt>
                <c:pt idx="110">
                  <c:v>1035</c:v>
                </c:pt>
                <c:pt idx="111">
                  <c:v>1046</c:v>
                </c:pt>
                <c:pt idx="112">
                  <c:v>1049</c:v>
                </c:pt>
                <c:pt idx="113">
                  <c:v>1057</c:v>
                </c:pt>
                <c:pt idx="114">
                  <c:v>1067</c:v>
                </c:pt>
                <c:pt idx="115">
                  <c:v>1064</c:v>
                </c:pt>
                <c:pt idx="116">
                  <c:v>1067</c:v>
                </c:pt>
                <c:pt idx="117">
                  <c:v>1073</c:v>
                </c:pt>
                <c:pt idx="118">
                  <c:v>1078</c:v>
                </c:pt>
                <c:pt idx="119">
                  <c:v>1072</c:v>
                </c:pt>
                <c:pt idx="120">
                  <c:v>1064</c:v>
                </c:pt>
                <c:pt idx="121">
                  <c:v>1069</c:v>
                </c:pt>
                <c:pt idx="122">
                  <c:v>1076</c:v>
                </c:pt>
                <c:pt idx="123">
                  <c:v>1092</c:v>
                </c:pt>
                <c:pt idx="124">
                  <c:v>1101</c:v>
                </c:pt>
                <c:pt idx="125">
                  <c:v>1061</c:v>
                </c:pt>
                <c:pt idx="126">
                  <c:v>1062</c:v>
                </c:pt>
                <c:pt idx="127">
                  <c:v>1051</c:v>
                </c:pt>
                <c:pt idx="128">
                  <c:v>1032</c:v>
                </c:pt>
                <c:pt idx="129">
                  <c:v>1019</c:v>
                </c:pt>
                <c:pt idx="130">
                  <c:v>1015</c:v>
                </c:pt>
                <c:pt idx="131">
                  <c:v>1003</c:v>
                </c:pt>
                <c:pt idx="132">
                  <c:v>1004</c:v>
                </c:pt>
                <c:pt idx="133">
                  <c:v>995</c:v>
                </c:pt>
                <c:pt idx="134">
                  <c:v>988</c:v>
                </c:pt>
                <c:pt idx="135">
                  <c:v>981</c:v>
                </c:pt>
                <c:pt idx="136">
                  <c:v>982</c:v>
                </c:pt>
                <c:pt idx="137">
                  <c:v>974</c:v>
                </c:pt>
                <c:pt idx="138">
                  <c:v>983</c:v>
                </c:pt>
                <c:pt idx="139">
                  <c:v>992</c:v>
                </c:pt>
                <c:pt idx="140">
                  <c:v>1017</c:v>
                </c:pt>
                <c:pt idx="141">
                  <c:v>1033</c:v>
                </c:pt>
                <c:pt idx="142">
                  <c:v>1035</c:v>
                </c:pt>
                <c:pt idx="143">
                  <c:v>1053</c:v>
                </c:pt>
                <c:pt idx="144">
                  <c:v>1067</c:v>
                </c:pt>
                <c:pt idx="145">
                  <c:v>1114</c:v>
                </c:pt>
                <c:pt idx="146">
                  <c:v>1130</c:v>
                </c:pt>
                <c:pt idx="147">
                  <c:v>1162</c:v>
                </c:pt>
                <c:pt idx="148">
                  <c:v>1193</c:v>
                </c:pt>
                <c:pt idx="149">
                  <c:v>1238</c:v>
                </c:pt>
                <c:pt idx="150">
                  <c:v>1265</c:v>
                </c:pt>
                <c:pt idx="151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6-464F-981B-9319DFEC0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255039"/>
        <c:axId val="623255455"/>
      </c:lineChart>
      <c:catAx>
        <c:axId val="623255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55455"/>
        <c:crosses val="autoZero"/>
        <c:auto val="1"/>
        <c:lblAlgn val="ctr"/>
        <c:lblOffset val="100"/>
        <c:noMultiLvlLbl val="0"/>
      </c:catAx>
      <c:valAx>
        <c:axId val="62325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5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TotalHos</a:t>
            </a:r>
            <a:r>
              <a:rPr lang="pl-PL"/>
              <a:t>pi</a:t>
            </a:r>
            <a:r>
              <a:rPr lang="en-GB"/>
              <a:t>t</a:t>
            </a:r>
            <a:r>
              <a:rPr lang="pl-PL"/>
              <a:t>alization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Warszawa!$M$1</c:f>
              <c:strCache>
                <c:ptCount val="1"/>
                <c:pt idx="0">
                  <c:v>TotalHost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Warszawa!$M$2:$M$177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76</c:v>
                </c:pt>
                <c:pt idx="10">
                  <c:v>105</c:v>
                </c:pt>
                <c:pt idx="11">
                  <c:v>159</c:v>
                </c:pt>
                <c:pt idx="12">
                  <c:v>183</c:v>
                </c:pt>
                <c:pt idx="13">
                  <c:v>227</c:v>
                </c:pt>
                <c:pt idx="14">
                  <c:v>248</c:v>
                </c:pt>
                <c:pt idx="15">
                  <c:v>242</c:v>
                </c:pt>
                <c:pt idx="16">
                  <c:v>258</c:v>
                </c:pt>
                <c:pt idx="17">
                  <c:v>351</c:v>
                </c:pt>
                <c:pt idx="18">
                  <c:v>363</c:v>
                </c:pt>
                <c:pt idx="19">
                  <c:v>402</c:v>
                </c:pt>
                <c:pt idx="20">
                  <c:v>453</c:v>
                </c:pt>
                <c:pt idx="21">
                  <c:v>538</c:v>
                </c:pt>
                <c:pt idx="22">
                  <c:v>538</c:v>
                </c:pt>
                <c:pt idx="23">
                  <c:v>607</c:v>
                </c:pt>
                <c:pt idx="24">
                  <c:v>628</c:v>
                </c:pt>
                <c:pt idx="25">
                  <c:v>646</c:v>
                </c:pt>
                <c:pt idx="26">
                  <c:v>657</c:v>
                </c:pt>
                <c:pt idx="27">
                  <c:v>650</c:v>
                </c:pt>
                <c:pt idx="28">
                  <c:v>656</c:v>
                </c:pt>
                <c:pt idx="29">
                  <c:v>677</c:v>
                </c:pt>
                <c:pt idx="30">
                  <c:v>705</c:v>
                </c:pt>
                <c:pt idx="31">
                  <c:v>716</c:v>
                </c:pt>
                <c:pt idx="32">
                  <c:v>716</c:v>
                </c:pt>
                <c:pt idx="33">
                  <c:v>716</c:v>
                </c:pt>
                <c:pt idx="34">
                  <c:v>733</c:v>
                </c:pt>
                <c:pt idx="35">
                  <c:v>550</c:v>
                </c:pt>
                <c:pt idx="36">
                  <c:v>496</c:v>
                </c:pt>
                <c:pt idx="37">
                  <c:v>488</c:v>
                </c:pt>
                <c:pt idx="38">
                  <c:v>479</c:v>
                </c:pt>
                <c:pt idx="39">
                  <c:v>479</c:v>
                </c:pt>
                <c:pt idx="40">
                  <c:v>420</c:v>
                </c:pt>
                <c:pt idx="41">
                  <c:v>422</c:v>
                </c:pt>
                <c:pt idx="42">
                  <c:v>459</c:v>
                </c:pt>
                <c:pt idx="43">
                  <c:v>495</c:v>
                </c:pt>
                <c:pt idx="44">
                  <c:v>488</c:v>
                </c:pt>
                <c:pt idx="45">
                  <c:v>496</c:v>
                </c:pt>
                <c:pt idx="46">
                  <c:v>500</c:v>
                </c:pt>
                <c:pt idx="47">
                  <c:v>555</c:v>
                </c:pt>
                <c:pt idx="48">
                  <c:v>598</c:v>
                </c:pt>
                <c:pt idx="49">
                  <c:v>620</c:v>
                </c:pt>
                <c:pt idx="50">
                  <c:v>622</c:v>
                </c:pt>
                <c:pt idx="51">
                  <c:v>607</c:v>
                </c:pt>
                <c:pt idx="52">
                  <c:v>586</c:v>
                </c:pt>
                <c:pt idx="53">
                  <c:v>586</c:v>
                </c:pt>
                <c:pt idx="54">
                  <c:v>684</c:v>
                </c:pt>
                <c:pt idx="55">
                  <c:v>711</c:v>
                </c:pt>
                <c:pt idx="56">
                  <c:v>706</c:v>
                </c:pt>
                <c:pt idx="57">
                  <c:v>525</c:v>
                </c:pt>
                <c:pt idx="58">
                  <c:v>439</c:v>
                </c:pt>
                <c:pt idx="59">
                  <c:v>447</c:v>
                </c:pt>
                <c:pt idx="60">
                  <c:v>332</c:v>
                </c:pt>
                <c:pt idx="61">
                  <c:v>400</c:v>
                </c:pt>
                <c:pt idx="62">
                  <c:v>445</c:v>
                </c:pt>
                <c:pt idx="63">
                  <c:v>423</c:v>
                </c:pt>
                <c:pt idx="64">
                  <c:v>446</c:v>
                </c:pt>
                <c:pt idx="65">
                  <c:v>462</c:v>
                </c:pt>
                <c:pt idx="66">
                  <c:v>379</c:v>
                </c:pt>
                <c:pt idx="67">
                  <c:v>333</c:v>
                </c:pt>
                <c:pt idx="68">
                  <c:v>346</c:v>
                </c:pt>
                <c:pt idx="69">
                  <c:v>455</c:v>
                </c:pt>
                <c:pt idx="70">
                  <c:v>445</c:v>
                </c:pt>
                <c:pt idx="71">
                  <c:v>449</c:v>
                </c:pt>
                <c:pt idx="72">
                  <c:v>312</c:v>
                </c:pt>
                <c:pt idx="73">
                  <c:v>384</c:v>
                </c:pt>
                <c:pt idx="74">
                  <c:v>426</c:v>
                </c:pt>
                <c:pt idx="75">
                  <c:v>409</c:v>
                </c:pt>
                <c:pt idx="76">
                  <c:v>488</c:v>
                </c:pt>
                <c:pt idx="77">
                  <c:v>440</c:v>
                </c:pt>
                <c:pt idx="78">
                  <c:v>399</c:v>
                </c:pt>
                <c:pt idx="79">
                  <c:v>450</c:v>
                </c:pt>
                <c:pt idx="80">
                  <c:v>419</c:v>
                </c:pt>
                <c:pt idx="81">
                  <c:v>452</c:v>
                </c:pt>
                <c:pt idx="82">
                  <c:v>444</c:v>
                </c:pt>
                <c:pt idx="83">
                  <c:v>542</c:v>
                </c:pt>
                <c:pt idx="84">
                  <c:v>477</c:v>
                </c:pt>
                <c:pt idx="85">
                  <c:v>516</c:v>
                </c:pt>
                <c:pt idx="86">
                  <c:v>489</c:v>
                </c:pt>
                <c:pt idx="87">
                  <c:v>467</c:v>
                </c:pt>
                <c:pt idx="88">
                  <c:v>482</c:v>
                </c:pt>
                <c:pt idx="89">
                  <c:v>507</c:v>
                </c:pt>
                <c:pt idx="90">
                  <c:v>508</c:v>
                </c:pt>
                <c:pt idx="91">
                  <c:v>486</c:v>
                </c:pt>
                <c:pt idx="92">
                  <c:v>495</c:v>
                </c:pt>
                <c:pt idx="93">
                  <c:v>577</c:v>
                </c:pt>
                <c:pt idx="94">
                  <c:v>500</c:v>
                </c:pt>
                <c:pt idx="95">
                  <c:v>523</c:v>
                </c:pt>
                <c:pt idx="96">
                  <c:v>543</c:v>
                </c:pt>
                <c:pt idx="97">
                  <c:v>548</c:v>
                </c:pt>
                <c:pt idx="98">
                  <c:v>553</c:v>
                </c:pt>
                <c:pt idx="99">
                  <c:v>491</c:v>
                </c:pt>
                <c:pt idx="100">
                  <c:v>476</c:v>
                </c:pt>
                <c:pt idx="101">
                  <c:v>564</c:v>
                </c:pt>
                <c:pt idx="102">
                  <c:v>552</c:v>
                </c:pt>
                <c:pt idx="103">
                  <c:v>541</c:v>
                </c:pt>
                <c:pt idx="104">
                  <c:v>641</c:v>
                </c:pt>
                <c:pt idx="105">
                  <c:v>487</c:v>
                </c:pt>
                <c:pt idx="106">
                  <c:v>457</c:v>
                </c:pt>
                <c:pt idx="107">
                  <c:v>453</c:v>
                </c:pt>
                <c:pt idx="108">
                  <c:v>481</c:v>
                </c:pt>
                <c:pt idx="109">
                  <c:v>545</c:v>
                </c:pt>
                <c:pt idx="110">
                  <c:v>605</c:v>
                </c:pt>
                <c:pt idx="111">
                  <c:v>630</c:v>
                </c:pt>
                <c:pt idx="112">
                  <c:v>632</c:v>
                </c:pt>
                <c:pt idx="113">
                  <c:v>596</c:v>
                </c:pt>
                <c:pt idx="114">
                  <c:v>632</c:v>
                </c:pt>
                <c:pt idx="115">
                  <c:v>620</c:v>
                </c:pt>
                <c:pt idx="116">
                  <c:v>573</c:v>
                </c:pt>
                <c:pt idx="117">
                  <c:v>589</c:v>
                </c:pt>
                <c:pt idx="118">
                  <c:v>567</c:v>
                </c:pt>
                <c:pt idx="119">
                  <c:v>621</c:v>
                </c:pt>
                <c:pt idx="120">
                  <c:v>513</c:v>
                </c:pt>
                <c:pt idx="121">
                  <c:v>440</c:v>
                </c:pt>
                <c:pt idx="122">
                  <c:v>323</c:v>
                </c:pt>
                <c:pt idx="123">
                  <c:v>344</c:v>
                </c:pt>
                <c:pt idx="124">
                  <c:v>488</c:v>
                </c:pt>
                <c:pt idx="125">
                  <c:v>533</c:v>
                </c:pt>
                <c:pt idx="126">
                  <c:v>498</c:v>
                </c:pt>
                <c:pt idx="127">
                  <c:v>552</c:v>
                </c:pt>
                <c:pt idx="128">
                  <c:v>456</c:v>
                </c:pt>
                <c:pt idx="129">
                  <c:v>454</c:v>
                </c:pt>
                <c:pt idx="130">
                  <c:v>413</c:v>
                </c:pt>
                <c:pt idx="131">
                  <c:v>467</c:v>
                </c:pt>
                <c:pt idx="132">
                  <c:v>481</c:v>
                </c:pt>
                <c:pt idx="133">
                  <c:v>467</c:v>
                </c:pt>
                <c:pt idx="134">
                  <c:v>443</c:v>
                </c:pt>
                <c:pt idx="135">
                  <c:v>525</c:v>
                </c:pt>
                <c:pt idx="136">
                  <c:v>419</c:v>
                </c:pt>
                <c:pt idx="137">
                  <c:v>390</c:v>
                </c:pt>
                <c:pt idx="138">
                  <c:v>413</c:v>
                </c:pt>
                <c:pt idx="139">
                  <c:v>466</c:v>
                </c:pt>
                <c:pt idx="140">
                  <c:v>505</c:v>
                </c:pt>
                <c:pt idx="141">
                  <c:v>518</c:v>
                </c:pt>
                <c:pt idx="142">
                  <c:v>569</c:v>
                </c:pt>
                <c:pt idx="143">
                  <c:v>581</c:v>
                </c:pt>
                <c:pt idx="144">
                  <c:v>463</c:v>
                </c:pt>
                <c:pt idx="145">
                  <c:v>536</c:v>
                </c:pt>
                <c:pt idx="146">
                  <c:v>581</c:v>
                </c:pt>
                <c:pt idx="147">
                  <c:v>612</c:v>
                </c:pt>
                <c:pt idx="148">
                  <c:v>677</c:v>
                </c:pt>
                <c:pt idx="149">
                  <c:v>723</c:v>
                </c:pt>
                <c:pt idx="150">
                  <c:v>694</c:v>
                </c:pt>
                <c:pt idx="151">
                  <c:v>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C-4087-98D2-990F0CB21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048495"/>
        <c:axId val="1599045999"/>
      </c:lineChart>
      <c:catAx>
        <c:axId val="1599048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45999"/>
        <c:crosses val="autoZero"/>
        <c:auto val="1"/>
        <c:lblAlgn val="ctr"/>
        <c:lblOffset val="100"/>
        <c:noMultiLvlLbl val="0"/>
      </c:catAx>
      <c:valAx>
        <c:axId val="159904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4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3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GER!$H$4:$H$141</c:f>
              <c:numCache>
                <c:formatCode>m/d/yyyy</c:formatCode>
                <c:ptCount val="138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</c:numCache>
            </c:numRef>
          </c:cat>
          <c:val>
            <c:numRef>
              <c:f>GER!$Q$2:$Q$141</c:f>
              <c:numCache>
                <c:formatCode>General</c:formatCode>
                <c:ptCount val="140"/>
                <c:pt idx="0">
                  <c:v>8.8644272488026314E-6</c:v>
                </c:pt>
                <c:pt idx="1">
                  <c:v>1.6750409112862552E-5</c:v>
                </c:pt>
                <c:pt idx="2">
                  <c:v>3.1360012007232148E-5</c:v>
                </c:pt>
                <c:pt idx="3">
                  <c:v>5.8170869477005497E-5</c:v>
                </c:pt>
                <c:pt idx="4">
                  <c:v>1.0690942491860366E-4</c:v>
                </c:pt>
                <c:pt idx="5">
                  <c:v>1.9467501167374747E-4</c:v>
                </c:pt>
                <c:pt idx="6">
                  <c:v>3.5122950195601391E-4</c:v>
                </c:pt>
                <c:pt idx="7">
                  <c:v>6.2785770678201757E-4</c:v>
                </c:pt>
                <c:pt idx="8">
                  <c:v>1.1120490851054638E-3</c:v>
                </c:pt>
                <c:pt idx="9">
                  <c:v>1.9515618633493572E-3</c:v>
                </c:pt>
                <c:pt idx="10">
                  <c:v>3.3934356184915182E-3</c:v>
                </c:pt>
                <c:pt idx="11">
                  <c:v>5.8465445378764374E-3</c:v>
                </c:pt>
                <c:pt idx="12">
                  <c:v>9.9807884584124703E-3</c:v>
                </c:pt>
                <c:pt idx="13">
                  <c:v>1.6882630778471304E-2</c:v>
                </c:pt>
                <c:pt idx="14">
                  <c:v>2.8296256927698129E-2</c:v>
                </c:pt>
                <c:pt idx="15">
                  <c:v>4.6993256934285549E-2</c:v>
                </c:pt>
                <c:pt idx="16">
                  <c:v>7.7332859645560234E-2</c:v>
                </c:pt>
                <c:pt idx="17">
                  <c:v>0.12610114973870973</c:v>
                </c:pt>
                <c:pt idx="18">
                  <c:v>0.20375354332381879</c:v>
                </c:pt>
                <c:pt idx="19">
                  <c:v>0.32623260378509356</c:v>
                </c:pt>
                <c:pt idx="20">
                  <c:v>0.51759584902962774</c:v>
                </c:pt>
                <c:pt idx="21">
                  <c:v>0.81376845860926705</c:v>
                </c:pt>
                <c:pt idx="22">
                  <c:v>1.2678365053625436</c:v>
                </c:pt>
                <c:pt idx="23">
                  <c:v>1.9574197118547318</c:v>
                </c:pt>
                <c:pt idx="24">
                  <c:v>2.9948098117983757</c:v>
                </c:pt>
                <c:pt idx="25">
                  <c:v>4.5407305038227914</c:v>
                </c:pt>
                <c:pt idx="26">
                  <c:v>6.8227639804000457</c:v>
                </c:pt>
                <c:pt idx="27">
                  <c:v>10.159689419750869</c:v>
                </c:pt>
                <c:pt idx="28">
                  <c:v>14.993177886817438</c:v>
                </c:pt>
                <c:pt idx="29">
                  <c:v>21.928466894584147</c:v>
                </c:pt>
                <c:pt idx="30">
                  <c:v>31.785770546077643</c:v>
                </c:pt>
                <c:pt idx="31">
                  <c:v>45.664234501251642</c:v>
                </c:pt>
                <c:pt idx="32">
                  <c:v>65.020178857231514</c:v>
                </c:pt>
                <c:pt idx="33">
                  <c:v>91.761140774168524</c:v>
                </c:pt>
                <c:pt idx="34">
                  <c:v>128.35678395893754</c:v>
                </c:pt>
                <c:pt idx="35">
                  <c:v>177.96703707243682</c:v>
                </c:pt>
                <c:pt idx="36">
                  <c:v>244.58681819245442</c:v>
                </c:pt>
                <c:pt idx="37">
                  <c:v>333.2053726028409</c:v>
                </c:pt>
                <c:pt idx="38">
                  <c:v>449.97659410937808</c:v>
                </c:pt>
                <c:pt idx="39">
                  <c:v>602.39474483970321</c:v>
                </c:pt>
                <c:pt idx="40">
                  <c:v>799.46780330436161</c:v>
                </c:pt>
                <c:pt idx="41">
                  <c:v>1051.878368752049</c:v>
                </c:pt>
                <c:pt idx="42">
                  <c:v>1372.1197926265675</c:v>
                </c:pt>
                <c:pt idx="43">
                  <c:v>1774.5932017876833</c:v>
                </c:pt>
                <c:pt idx="44">
                  <c:v>2275.6495668825323</c:v>
                </c:pt>
                <c:pt idx="45">
                  <c:v>2893.5602188245534</c:v>
                </c:pt>
                <c:pt idx="46">
                  <c:v>3648.3994930239273</c:v>
                </c:pt>
                <c:pt idx="47">
                  <c:v>4561.8247235007448</c:v>
                </c:pt>
                <c:pt idx="48">
                  <c:v>5656.7417964329115</c:v>
                </c:pt>
                <c:pt idx="49">
                  <c:v>6956.8489915400432</c:v>
                </c:pt>
                <c:pt idx="50">
                  <c:v>8486.0578534730739</c:v>
                </c:pt>
                <c:pt idx="51">
                  <c:v>10267.797161289187</c:v>
                </c:pt>
                <c:pt idx="52">
                  <c:v>12324.214361366914</c:v>
                </c:pt>
                <c:pt idx="53">
                  <c:v>14675.297602610817</c:v>
                </c:pt>
                <c:pt idx="54">
                  <c:v>17337.950134571824</c:v>
                </c:pt>
                <c:pt idx="55">
                  <c:v>20325.056578663349</c:v>
                </c:pt>
                <c:pt idx="56">
                  <c:v>23644.586704186364</c:v>
                </c:pt>
                <c:pt idx="57">
                  <c:v>27298.786113511786</c:v>
                </c:pt>
                <c:pt idx="58">
                  <c:v>31283.50405528838</c:v>
                </c:pt>
                <c:pt idx="59">
                  <c:v>35587.706018424127</c:v>
                </c:pt>
                <c:pt idx="60">
                  <c:v>40193.212641230639</c:v>
                </c:pt>
                <c:pt idx="61">
                  <c:v>45074.696923381045</c:v>
                </c:pt>
                <c:pt idx="62">
                  <c:v>50199.959189971152</c:v>
                </c:pt>
                <c:pt idx="63">
                  <c:v>55530.484462266075</c:v>
                </c:pt>
                <c:pt idx="64">
                  <c:v>61022.270825046951</c:v>
                </c:pt>
                <c:pt idx="65">
                  <c:v>66626.901205803239</c:v>
                </c:pt>
                <c:pt idx="66">
                  <c:v>72292.815929026227</c:v>
                </c:pt>
                <c:pt idx="67">
                  <c:v>77966.730670976089</c:v>
                </c:pt>
                <c:pt idx="68">
                  <c:v>83595.135051951627</c:v>
                </c:pt>
                <c:pt idx="69">
                  <c:v>89125.801841211214</c:v>
                </c:pt>
                <c:pt idx="70">
                  <c:v>94509.236054353969</c:v>
                </c:pt>
                <c:pt idx="71">
                  <c:v>99699.99715256512</c:v>
                </c:pt>
                <c:pt idx="72">
                  <c:v>104657.8357783884</c:v>
                </c:pt>
                <c:pt idx="73">
                  <c:v>109348.598300293</c:v>
                </c:pt>
                <c:pt idx="74">
                  <c:v>113744.86692005975</c:v>
                </c:pt>
                <c:pt idx="75">
                  <c:v>117826.31906629808</c:v>
                </c:pt>
                <c:pt idx="76">
                  <c:v>121579.80602163803</c:v>
                </c:pt>
                <c:pt idx="77">
                  <c:v>124999.16601730676</c:v>
                </c:pt>
                <c:pt idx="78">
                  <c:v>128084.80032942502</c:v>
                </c:pt>
                <c:pt idx="79">
                  <c:v>130843.05140988178</c:v>
                </c:pt>
                <c:pt idx="80">
                  <c:v>133285.4292522872</c:v>
                </c:pt>
                <c:pt idx="81">
                  <c:v>135427.73581355685</c:v>
                </c:pt>
                <c:pt idx="82">
                  <c:v>137289.13747120416</c:v>
                </c:pt>
                <c:pt idx="83">
                  <c:v>138891.23254911308</c:v>
                </c:pt>
                <c:pt idx="84">
                  <c:v>140257.15545152003</c:v>
                </c:pt>
                <c:pt idx="85">
                  <c:v>141410.75160186007</c:v>
                </c:pt>
                <c:pt idx="86">
                  <c:v>142375.84894319793</c:v>
                </c:pt>
                <c:pt idx="87">
                  <c:v>143175.64295787696</c:v>
                </c:pt>
                <c:pt idx="88">
                  <c:v>143832.20366635016</c:v>
                </c:pt>
                <c:pt idx="89">
                  <c:v>144366.10540675244</c:v>
                </c:pt>
                <c:pt idx="90">
                  <c:v>144796.17376559714</c:v>
                </c:pt>
                <c:pt idx="91">
                  <c:v>145139.33905531702</c:v>
                </c:pt>
                <c:pt idx="92">
                  <c:v>145410.58229435197</c:v>
                </c:pt>
                <c:pt idx="93">
                  <c:v>145622.95768734888</c:v>
                </c:pt>
                <c:pt idx="94">
                  <c:v>145787.67497185041</c:v>
                </c:pt>
                <c:pt idx="95">
                  <c:v>145914.22546922366</c:v>
                </c:pt>
                <c:pt idx="96">
                  <c:v>146010.53699031961</c:v>
                </c:pt>
                <c:pt idx="97">
                  <c:v>146083.14463181206</c:v>
                </c:pt>
                <c:pt idx="98">
                  <c:v>146137.36670504074</c:v>
                </c:pt>
                <c:pt idx="99">
                  <c:v>146177.47734666066</c:v>
                </c:pt>
                <c:pt idx="100">
                  <c:v>146206.86959434391</c:v>
                </c:pt>
                <c:pt idx="101">
                  <c:v>146228.20474367586</c:v>
                </c:pt>
                <c:pt idx="102">
                  <c:v>146243.54555303545</c:v>
                </c:pt>
                <c:pt idx="103">
                  <c:v>146254.47229168884</c:v>
                </c:pt>
                <c:pt idx="104">
                  <c:v>146262.18172638648</c:v>
                </c:pt>
                <c:pt idx="105">
                  <c:v>146267.56993258491</c:v>
                </c:pt>
                <c:pt idx="106">
                  <c:v>146271.30033405611</c:v>
                </c:pt>
                <c:pt idx="107">
                  <c:v>146273.85866446336</c:v>
                </c:pt>
                <c:pt idx="108">
                  <c:v>146275.59665490224</c:v>
                </c:pt>
                <c:pt idx="109">
                  <c:v>146276.76622922023</c:v>
                </c:pt>
                <c:pt idx="110">
                  <c:v>146277.54587611326</c:v>
                </c:pt>
                <c:pt idx="111">
                  <c:v>146278.06069890986</c:v>
                </c:pt>
                <c:pt idx="112">
                  <c:v>146278.39744865269</c:v>
                </c:pt>
                <c:pt idx="113">
                  <c:v>146278.61564449008</c:v>
                </c:pt>
                <c:pt idx="114">
                  <c:v>146278.75569198129</c:v>
                </c:pt>
                <c:pt idx="115">
                  <c:v>146278.84473377251</c:v>
                </c:pt>
                <c:pt idx="116">
                  <c:v>146278.90081301308</c:v>
                </c:pt>
                <c:pt idx="117">
                  <c:v>146278.93579947605</c:v>
                </c:pt>
                <c:pt idx="118">
                  <c:v>146278.95742106633</c:v>
                </c:pt>
                <c:pt idx="119">
                  <c:v>146278.97065731455</c:v>
                </c:pt>
                <c:pt idx="120">
                  <c:v>146278.97868391877</c:v>
                </c:pt>
                <c:pt idx="121">
                  <c:v>146278.98350548869</c:v>
                </c:pt>
                <c:pt idx="122">
                  <c:v>146278.98637451653</c:v>
                </c:pt>
                <c:pt idx="123">
                  <c:v>146278.98806562211</c:v>
                </c:pt>
                <c:pt idx="124">
                  <c:v>146278.98905302945</c:v>
                </c:pt>
                <c:pt idx="125">
                  <c:v>146278.98962412879</c:v>
                </c:pt>
                <c:pt idx="126">
                  <c:v>146278.98995133128</c:v>
                </c:pt>
                <c:pt idx="127">
                  <c:v>146278.99013703101</c:v>
                </c:pt>
                <c:pt idx="128">
                  <c:v>146278.99024142983</c:v>
                </c:pt>
                <c:pt idx="129">
                  <c:v>146278.99029956909</c:v>
                </c:pt>
                <c:pt idx="130">
                  <c:v>146278.9903316416</c:v>
                </c:pt>
                <c:pt idx="131">
                  <c:v>146278.99034916775</c:v>
                </c:pt>
                <c:pt idx="132">
                  <c:v>146278.99035865476</c:v>
                </c:pt>
                <c:pt idx="133">
                  <c:v>146278.99036374176</c:v>
                </c:pt>
                <c:pt idx="134">
                  <c:v>146278.99036644376</c:v>
                </c:pt>
                <c:pt idx="135">
                  <c:v>146278.99036786542</c:v>
                </c:pt>
                <c:pt idx="136">
                  <c:v>146278.99036860638</c:v>
                </c:pt>
                <c:pt idx="137">
                  <c:v>146278.99036898892</c:v>
                </c:pt>
                <c:pt idx="138">
                  <c:v>146278.99036918458</c:v>
                </c:pt>
                <c:pt idx="139">
                  <c:v>146278.99036928368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176-48B2-8FDD-997B6489C270}"/>
            </c:ext>
          </c:extLst>
        </c:ser>
        <c:ser>
          <c:idx val="1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GER!$H$4:$H$141</c:f>
              <c:numCache>
                <c:formatCode>m/d/yyyy</c:formatCode>
                <c:ptCount val="138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</c:numCache>
            </c:numRef>
          </c:cat>
          <c:val>
            <c:numRef>
              <c:f>GER!$U$2:$U$141</c:f>
              <c:numCache>
                <c:formatCode>General</c:formatCode>
                <c:ptCount val="140"/>
                <c:pt idx="0">
                  <c:v>5.1999279275069224E-44</c:v>
                </c:pt>
                <c:pt idx="1">
                  <c:v>3.962238886719656E-34</c:v>
                </c:pt>
                <c:pt idx="2">
                  <c:v>1.9679514202584128E-28</c:v>
                </c:pt>
                <c:pt idx="3">
                  <c:v>1.8895484320749776E-24</c:v>
                </c:pt>
                <c:pt idx="4">
                  <c:v>2.0879251139413761E-21</c:v>
                </c:pt>
                <c:pt idx="5">
                  <c:v>5.8772980600209913E-19</c:v>
                </c:pt>
                <c:pt idx="6">
                  <c:v>6.4391798155139398E-17</c:v>
                </c:pt>
                <c:pt idx="7">
                  <c:v>3.536358873434967E-15</c:v>
                </c:pt>
                <c:pt idx="8">
                  <c:v>1.1461270837603638E-13</c:v>
                </c:pt>
                <c:pt idx="9">
                  <c:v>2.4505052504762928E-12</c:v>
                </c:pt>
                <c:pt idx="10">
                  <c:v>3.7423511059595089E-11</c:v>
                </c:pt>
                <c:pt idx="11">
                  <c:v>4.3290072887867579E-10</c:v>
                </c:pt>
                <c:pt idx="12">
                  <c:v>3.9659236560801342E-9</c:v>
                </c:pt>
                <c:pt idx="13">
                  <c:v>2.9789294157321644E-8</c:v>
                </c:pt>
                <c:pt idx="14">
                  <c:v>1.8856688886908689E-7</c:v>
                </c:pt>
                <c:pt idx="15">
                  <c:v>1.0284372852808927E-6</c:v>
                </c:pt>
                <c:pt idx="16">
                  <c:v>4.9211301648936315E-6</c:v>
                </c:pt>
                <c:pt idx="17">
                  <c:v>2.0972224462892594E-5</c:v>
                </c:pt>
                <c:pt idx="18">
                  <c:v>8.060785567589171E-5</c:v>
                </c:pt>
                <c:pt idx="19">
                  <c:v>2.8241252588927538E-4</c:v>
                </c:pt>
                <c:pt idx="20">
                  <c:v>9.101411844993283E-4</c:v>
                </c:pt>
                <c:pt idx="21">
                  <c:v>2.7192319981931643E-3</c:v>
                </c:pt>
                <c:pt idx="22">
                  <c:v>7.5829600110661078E-3</c:v>
                </c:pt>
                <c:pt idx="23">
                  <c:v>1.9854252198397825E-2</c:v>
                </c:pt>
                <c:pt idx="24">
                  <c:v>4.9061868078984931E-2</c:v>
                </c:pt>
                <c:pt idx="25">
                  <c:v>0.11494748311341416</c:v>
                </c:pt>
                <c:pt idx="26">
                  <c:v>0.25638008742884133</c:v>
                </c:pt>
                <c:pt idx="27">
                  <c:v>0.54635057607154569</c:v>
                </c:pt>
                <c:pt idx="28">
                  <c:v>1.1160120503033426</c:v>
                </c:pt>
                <c:pt idx="29">
                  <c:v>2.1915048185156571</c:v>
                </c:pt>
                <c:pt idx="30">
                  <c:v>4.1479556379542979</c:v>
                </c:pt>
                <c:pt idx="31">
                  <c:v>7.5853928689403967</c:v>
                </c:pt>
                <c:pt idx="32">
                  <c:v>13.431174305096707</c:v>
                </c:pt>
                <c:pt idx="33">
                  <c:v>23.072690892546401</c:v>
                </c:pt>
                <c:pt idx="34">
                  <c:v>38.522440852467696</c:v>
                </c:pt>
                <c:pt idx="35">
                  <c:v>62.6150033414917</c:v>
                </c:pt>
                <c:pt idx="36">
                  <c:v>99.232036016795163</c:v>
                </c:pt>
                <c:pt idx="37">
                  <c:v>153.54737278990746</c:v>
                </c:pt>
                <c:pt idx="38">
                  <c:v>232.27994134524997</c:v>
                </c:pt>
                <c:pt idx="39">
                  <c:v>343.93800466722735</c:v>
                </c:pt>
                <c:pt idx="40">
                  <c:v>499.03467677462618</c:v>
                </c:pt>
                <c:pt idx="41">
                  <c:v>710.25229764281869</c:v>
                </c:pt>
                <c:pt idx="42">
                  <c:v>992.53254050140947</c:v>
                </c:pt>
                <c:pt idx="43">
                  <c:v>1363.0703996441953</c:v>
                </c:pt>
                <c:pt idx="44">
                  <c:v>1841.1936150938602</c:v>
                </c:pt>
                <c:pt idx="45">
                  <c:v>2448.1145577767497</c:v>
                </c:pt>
                <c:pt idx="46">
                  <c:v>3206.548823861694</c:v>
                </c:pt>
                <c:pt idx="47">
                  <c:v>4140.2032630420454</c:v>
                </c:pt>
                <c:pt idx="48">
                  <c:v>5273.145229228513</c:v>
                </c:pt>
                <c:pt idx="49">
                  <c:v>6629.0737405229765</c:v>
                </c:pt>
                <c:pt idx="50">
                  <c:v>8230.5212047097575</c:v>
                </c:pt>
                <c:pt idx="51">
                  <c:v>10098.020711184885</c:v>
                </c:pt>
                <c:pt idx="52">
                  <c:v>12249.278052741551</c:v>
                </c:pt>
                <c:pt idx="53">
                  <c:v>14698.389254726704</c:v>
                </c:pt>
                <c:pt idx="54">
                  <c:v>17455.143310851243</c:v>
                </c:pt>
                <c:pt idx="55">
                  <c:v>20524.446139407679</c:v>
                </c:pt>
                <c:pt idx="56">
                  <c:v>23905.895778086069</c:v>
                </c:pt>
                <c:pt idx="57">
                  <c:v>27593.531002865915</c:v>
                </c:pt>
                <c:pt idx="58">
                  <c:v>31575.76648414426</c:v>
                </c:pt>
                <c:pt idx="59">
                  <c:v>35835.517944697131</c:v>
                </c:pt>
                <c:pt idx="60">
                  <c:v>40350.511228404801</c:v>
                </c:pt>
                <c:pt idx="61">
                  <c:v>45093.760345629671</c:v>
                </c:pt>
                <c:pt idx="62">
                  <c:v>50034.191955454691</c:v>
                </c:pt>
                <c:pt idx="63">
                  <c:v>55137.387773680719</c:v>
                </c:pt>
                <c:pt idx="64">
                  <c:v>60366.412309430081</c:v>
                </c:pt>
                <c:pt idx="65">
                  <c:v>65682.691232977086</c:v>
                </c:pt>
                <c:pt idx="66">
                  <c:v>71046.90552184156</c:v>
                </c:pt>
                <c:pt idx="67">
                  <c:v>76419.868157137942</c:v>
                </c:pt>
                <c:pt idx="68">
                  <c:v>81763.353286731683</c:v>
                </c:pt>
                <c:pt idx="69">
                  <c:v>87040.852108216015</c:v>
                </c:pt>
                <c:pt idx="70">
                  <c:v>92218.234889607367</c:v>
                </c:pt>
                <c:pt idx="71">
                  <c:v>97264.304168989504</c:v>
                </c:pt>
                <c:pt idx="72">
                  <c:v>102151.2299050696</c:v>
                </c:pt>
                <c:pt idx="73">
                  <c:v>106854.86287691974</c:v>
                </c:pt>
                <c:pt idx="74">
                  <c:v>111354.92769483925</c:v>
                </c:pt>
                <c:pt idx="75">
                  <c:v>115635.10118899979</c:v>
                </c:pt>
                <c:pt idx="76">
                  <c:v>119682.9855568155</c:v>
                </c:pt>
                <c:pt idx="77">
                  <c:v>123489.98840497514</c:v>
                </c:pt>
                <c:pt idx="78">
                  <c:v>127051.1237058297</c:v>
                </c:pt>
                <c:pt idx="79">
                  <c:v>130364.74873667896</c:v>
                </c:pt>
                <c:pt idx="80">
                  <c:v>133432.2523589273</c:v>
                </c:pt>
                <c:pt idx="81">
                  <c:v>136257.70962397661</c:v>
                </c:pt>
                <c:pt idx="82">
                  <c:v>138847.51678284066</c:v>
                </c:pt>
                <c:pt idx="83">
                  <c:v>141210.01945286267</c:v>
                </c:pt>
                <c:pt idx="84">
                  <c:v>143355.14508266543</c:v>
                </c:pt>
                <c:pt idx="85">
                  <c:v>145294.04907306787</c:v>
                </c:pt>
                <c:pt idx="86">
                  <c:v>147038.78206219853</c:v>
                </c:pt>
                <c:pt idx="87">
                  <c:v>148601.98405677418</c:v>
                </c:pt>
                <c:pt idx="88">
                  <c:v>149996.60936050105</c:v>
                </c:pt>
                <c:pt idx="89">
                  <c:v>151235.68466909567</c:v>
                </c:pt>
                <c:pt idx="90">
                  <c:v>152332.10130681499</c:v>
                </c:pt>
                <c:pt idx="91">
                  <c:v>153298.44139343212</c:v>
                </c:pt>
                <c:pt idx="92">
                  <c:v>154146.83676161879</c:v>
                </c:pt>
                <c:pt idx="93">
                  <c:v>154888.85868988172</c:v>
                </c:pt>
                <c:pt idx="94">
                  <c:v>155535.43596399055</c:v>
                </c:pt>
                <c:pt idx="95">
                  <c:v>156096.79841231948</c:v>
                </c:pt>
                <c:pt idx="96">
                  <c:v>156582.44285558697</c:v>
                </c:pt>
                <c:pt idx="97">
                  <c:v>157001.11834473052</c:v>
                </c:pt>
                <c:pt idx="98">
                  <c:v>157360.82760703794</c:v>
                </c:pt>
                <c:pt idx="99">
                  <c:v>157668.84175571331</c:v>
                </c:pt>
                <c:pt idx="100">
                  <c:v>157931.72551891394</c:v>
                </c:pt>
                <c:pt idx="101">
                  <c:v>158155.37049030766</c:v>
                </c:pt>
                <c:pt idx="102">
                  <c:v>158345.03417638276</c:v>
                </c:pt>
                <c:pt idx="103">
                  <c:v>158505.3829009381</c:v>
                </c:pt>
                <c:pt idx="104">
                  <c:v>158640.53691208363</c:v>
                </c:pt>
                <c:pt idx="105">
                  <c:v>158754.11631210224</c:v>
                </c:pt>
                <c:pt idx="106">
                  <c:v>158849.28668858134</c:v>
                </c:pt>
                <c:pt idx="107">
                  <c:v>158928.80356144632</c:v>
                </c:pt>
                <c:pt idx="108">
                  <c:v>158995.0549719563</c:v>
                </c:pt>
                <c:pt idx="109">
                  <c:v>159050.10172496995</c:v>
                </c:pt>
                <c:pt idx="110">
                  <c:v>159095.71495473257</c:v>
                </c:pt>
                <c:pt idx="111">
                  <c:v>159133.41081792169</c:v>
                </c:pt>
                <c:pt idx="112">
                  <c:v>159164.48222726848</c:v>
                </c:pt>
                <c:pt idx="113">
                  <c:v>159190.02762677078</c:v>
                </c:pt>
                <c:pt idx="114">
                  <c:v>159210.97687764023</c:v>
                </c:pt>
                <c:pt idx="115">
                  <c:v>159228.11437511354</c:v>
                </c:pt>
                <c:pt idx="116">
                  <c:v>159242.09955254456</c:v>
                </c:pt>
                <c:pt idx="117">
                  <c:v>159253.48495312725</c:v>
                </c:pt>
                <c:pt idx="118">
                  <c:v>159262.73206337375</c:v>
                </c:pt>
                <c:pt idx="119">
                  <c:v>159270.22510808558</c:v>
                </c:pt>
                <c:pt idx="120">
                  <c:v>159276.28300578721</c:v>
                </c:pt>
                <c:pt idx="121">
                  <c:v>159281.16967798871</c:v>
                </c:pt>
                <c:pt idx="122">
                  <c:v>159285.10289653091</c:v>
                </c:pt>
                <c:pt idx="123">
                  <c:v>159288.26184175143</c:v>
                </c:pt>
                <c:pt idx="124">
                  <c:v>159290.79353119538</c:v>
                </c:pt>
                <c:pt idx="125">
                  <c:v>159292.81826481473</c:v>
                </c:pt>
                <c:pt idx="126">
                  <c:v>159294.43421861669</c:v>
                </c:pt>
                <c:pt idx="127">
                  <c:v>159295.72130496858</c:v>
                </c:pt>
                <c:pt idx="128">
                  <c:v>159296.74440456001</c:v>
                </c:pt>
                <c:pt idx="129">
                  <c:v>159297.55606257659</c:v>
                </c:pt>
                <c:pt idx="130">
                  <c:v>159298.19873009657</c:v>
                </c:pt>
                <c:pt idx="131">
                  <c:v>159298.70662115861</c:v>
                </c:pt>
                <c:pt idx="132">
                  <c:v>159299.10724639017</c:v>
                </c:pt>
                <c:pt idx="133">
                  <c:v>159299.42267552976</c:v>
                </c:pt>
                <c:pt idx="134">
                  <c:v>159299.6705735806</c:v>
                </c:pt>
                <c:pt idx="135">
                  <c:v>159299.86504865001</c:v>
                </c:pt>
                <c:pt idx="136">
                  <c:v>159300.01734368919</c:v>
                </c:pt>
                <c:pt idx="137">
                  <c:v>159300.13639928214</c:v>
                </c:pt>
                <c:pt idx="138">
                  <c:v>159300.22931026455</c:v>
                </c:pt>
                <c:pt idx="139">
                  <c:v>159300.30169520996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6-48B2-8FDD-997B6489C270}"/>
            </c:ext>
          </c:extLst>
        </c:ser>
        <c:ser>
          <c:idx val="0"/>
          <c:order val="2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GER!$H$4:$H$141</c:f>
              <c:numCache>
                <c:formatCode>m/d/yyyy</c:formatCode>
                <c:ptCount val="138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</c:numCache>
            </c:numRef>
          </c:cat>
          <c:val>
            <c:numRef>
              <c:f>GER!$J$2:$J$117</c:f>
              <c:numCache>
                <c:formatCode>General</c:formatCode>
                <c:ptCount val="116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18</c:v>
                </c:pt>
                <c:pt idx="30">
                  <c:v>21</c:v>
                </c:pt>
                <c:pt idx="31">
                  <c:v>26</c:v>
                </c:pt>
                <c:pt idx="32">
                  <c:v>53</c:v>
                </c:pt>
                <c:pt idx="33">
                  <c:v>66</c:v>
                </c:pt>
                <c:pt idx="34">
                  <c:v>117</c:v>
                </c:pt>
                <c:pt idx="35">
                  <c:v>151</c:v>
                </c:pt>
                <c:pt idx="36">
                  <c:v>188</c:v>
                </c:pt>
                <c:pt idx="37">
                  <c:v>240</c:v>
                </c:pt>
                <c:pt idx="38">
                  <c:v>349</c:v>
                </c:pt>
                <c:pt idx="39">
                  <c:v>534</c:v>
                </c:pt>
                <c:pt idx="40">
                  <c:v>684</c:v>
                </c:pt>
                <c:pt idx="41">
                  <c:v>847</c:v>
                </c:pt>
                <c:pt idx="42">
                  <c:v>1112</c:v>
                </c:pt>
                <c:pt idx="43">
                  <c:v>1460</c:v>
                </c:pt>
                <c:pt idx="44">
                  <c:v>1884</c:v>
                </c:pt>
                <c:pt idx="45">
                  <c:v>2369</c:v>
                </c:pt>
                <c:pt idx="46">
                  <c:v>3062</c:v>
                </c:pt>
                <c:pt idx="47">
                  <c:v>3795</c:v>
                </c:pt>
                <c:pt idx="48">
                  <c:v>4838</c:v>
                </c:pt>
                <c:pt idx="49">
                  <c:v>6012</c:v>
                </c:pt>
                <c:pt idx="50">
                  <c:v>7156</c:v>
                </c:pt>
                <c:pt idx="51">
                  <c:v>8198</c:v>
                </c:pt>
                <c:pt idx="52">
                  <c:v>10999</c:v>
                </c:pt>
                <c:pt idx="53">
                  <c:v>13957</c:v>
                </c:pt>
                <c:pt idx="54">
                  <c:v>16662</c:v>
                </c:pt>
                <c:pt idx="55">
                  <c:v>18610</c:v>
                </c:pt>
                <c:pt idx="56">
                  <c:v>22672</c:v>
                </c:pt>
                <c:pt idx="57">
                  <c:v>27436</c:v>
                </c:pt>
                <c:pt idx="58">
                  <c:v>31554</c:v>
                </c:pt>
                <c:pt idx="59">
                  <c:v>36508</c:v>
                </c:pt>
                <c:pt idx="60">
                  <c:v>42288</c:v>
                </c:pt>
                <c:pt idx="61">
                  <c:v>48582</c:v>
                </c:pt>
                <c:pt idx="62">
                  <c:v>52547</c:v>
                </c:pt>
                <c:pt idx="63">
                  <c:v>57298</c:v>
                </c:pt>
                <c:pt idx="64">
                  <c:v>61913</c:v>
                </c:pt>
                <c:pt idx="65">
                  <c:v>67366</c:v>
                </c:pt>
                <c:pt idx="66">
                  <c:v>73522</c:v>
                </c:pt>
                <c:pt idx="67">
                  <c:v>79696</c:v>
                </c:pt>
                <c:pt idx="68">
                  <c:v>85778</c:v>
                </c:pt>
                <c:pt idx="69">
                  <c:v>91714</c:v>
                </c:pt>
                <c:pt idx="70">
                  <c:v>95391</c:v>
                </c:pt>
                <c:pt idx="71">
                  <c:v>99225</c:v>
                </c:pt>
                <c:pt idx="72">
                  <c:v>103228</c:v>
                </c:pt>
                <c:pt idx="73">
                  <c:v>108202</c:v>
                </c:pt>
                <c:pt idx="74">
                  <c:v>113525</c:v>
                </c:pt>
                <c:pt idx="75">
                  <c:v>117658</c:v>
                </c:pt>
                <c:pt idx="76">
                  <c:v>120479</c:v>
                </c:pt>
                <c:pt idx="77">
                  <c:v>123016</c:v>
                </c:pt>
                <c:pt idx="78">
                  <c:v>125098</c:v>
                </c:pt>
                <c:pt idx="79">
                  <c:v>127584</c:v>
                </c:pt>
                <c:pt idx="80">
                  <c:v>130450</c:v>
                </c:pt>
                <c:pt idx="81">
                  <c:v>133830</c:v>
                </c:pt>
                <c:pt idx="82">
                  <c:v>137439</c:v>
                </c:pt>
                <c:pt idx="83">
                  <c:v>139897</c:v>
                </c:pt>
                <c:pt idx="84">
                  <c:v>141672</c:v>
                </c:pt>
                <c:pt idx="85">
                  <c:v>143457</c:v>
                </c:pt>
                <c:pt idx="86">
                  <c:v>145694</c:v>
                </c:pt>
                <c:pt idx="87">
                  <c:v>148046</c:v>
                </c:pt>
                <c:pt idx="88">
                  <c:v>150383</c:v>
                </c:pt>
                <c:pt idx="89">
                  <c:v>152438</c:v>
                </c:pt>
                <c:pt idx="90">
                  <c:v>154175</c:v>
                </c:pt>
                <c:pt idx="91">
                  <c:v>155193</c:v>
                </c:pt>
                <c:pt idx="92">
                  <c:v>156337</c:v>
                </c:pt>
                <c:pt idx="93">
                  <c:v>157641</c:v>
                </c:pt>
                <c:pt idx="94">
                  <c:v>159119</c:v>
                </c:pt>
                <c:pt idx="95">
                  <c:v>160758</c:v>
                </c:pt>
                <c:pt idx="96">
                  <c:v>161703</c:v>
                </c:pt>
                <c:pt idx="97">
                  <c:v>162496</c:v>
                </c:pt>
                <c:pt idx="98">
                  <c:v>163175</c:v>
                </c:pt>
                <c:pt idx="99">
                  <c:v>163860</c:v>
                </c:pt>
                <c:pt idx="100">
                  <c:v>164807</c:v>
                </c:pt>
                <c:pt idx="101">
                  <c:v>166091</c:v>
                </c:pt>
                <c:pt idx="102">
                  <c:v>167300</c:v>
                </c:pt>
                <c:pt idx="103">
                  <c:v>168551</c:v>
                </c:pt>
                <c:pt idx="104">
                  <c:v>169218</c:v>
                </c:pt>
                <c:pt idx="105">
                  <c:v>169575</c:v>
                </c:pt>
                <c:pt idx="106">
                  <c:v>170508</c:v>
                </c:pt>
                <c:pt idx="107">
                  <c:v>171306</c:v>
                </c:pt>
                <c:pt idx="108">
                  <c:v>172239</c:v>
                </c:pt>
                <c:pt idx="109">
                  <c:v>173152</c:v>
                </c:pt>
                <c:pt idx="110">
                  <c:v>173772</c:v>
                </c:pt>
                <c:pt idx="111">
                  <c:v>174355</c:v>
                </c:pt>
                <c:pt idx="112">
                  <c:v>174697</c:v>
                </c:pt>
                <c:pt idx="113">
                  <c:v>175210</c:v>
                </c:pt>
                <c:pt idx="114">
                  <c:v>176007</c:v>
                </c:pt>
                <c:pt idx="115">
                  <c:v>176752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6-48B2-8FDD-997B6489C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  <c:extLst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546186581046288E-2"/>
          <c:y val="4.3912161845706434E-2"/>
          <c:w val="0.90235133229705511"/>
          <c:h val="0.7807205177925982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GER!$H$2:$H$141</c:f>
              <c:numCache>
                <c:formatCode>m/d/yyyy</c:formatCode>
                <c:ptCount val="1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</c:numCache>
            </c:numRef>
          </c:cat>
          <c:val>
            <c:numRef>
              <c:f>GER!$R$2:$R$127</c:f>
              <c:numCache>
                <c:formatCode>General</c:formatCode>
                <c:ptCount val="126"/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27</c:v>
                </c:pt>
                <c:pt idx="33">
                  <c:v>13</c:v>
                </c:pt>
                <c:pt idx="34">
                  <c:v>51</c:v>
                </c:pt>
                <c:pt idx="35">
                  <c:v>34</c:v>
                </c:pt>
                <c:pt idx="36">
                  <c:v>37</c:v>
                </c:pt>
                <c:pt idx="37">
                  <c:v>52</c:v>
                </c:pt>
                <c:pt idx="38">
                  <c:v>109</c:v>
                </c:pt>
                <c:pt idx="39">
                  <c:v>185</c:v>
                </c:pt>
                <c:pt idx="40">
                  <c:v>150</c:v>
                </c:pt>
                <c:pt idx="41">
                  <c:v>163</c:v>
                </c:pt>
                <c:pt idx="42">
                  <c:v>265</c:v>
                </c:pt>
                <c:pt idx="43">
                  <c:v>348</c:v>
                </c:pt>
                <c:pt idx="44">
                  <c:v>424</c:v>
                </c:pt>
                <c:pt idx="45">
                  <c:v>485</c:v>
                </c:pt>
                <c:pt idx="46">
                  <c:v>693</c:v>
                </c:pt>
                <c:pt idx="47">
                  <c:v>733</c:v>
                </c:pt>
                <c:pt idx="48">
                  <c:v>1043</c:v>
                </c:pt>
                <c:pt idx="49">
                  <c:v>1174</c:v>
                </c:pt>
                <c:pt idx="50">
                  <c:v>1144</c:v>
                </c:pt>
                <c:pt idx="51">
                  <c:v>1042</c:v>
                </c:pt>
                <c:pt idx="52">
                  <c:v>2801</c:v>
                </c:pt>
                <c:pt idx="53">
                  <c:v>2958</c:v>
                </c:pt>
                <c:pt idx="54">
                  <c:v>2705</c:v>
                </c:pt>
                <c:pt idx="55">
                  <c:v>1948</c:v>
                </c:pt>
                <c:pt idx="56">
                  <c:v>4062</c:v>
                </c:pt>
                <c:pt idx="57">
                  <c:v>4764</c:v>
                </c:pt>
                <c:pt idx="58">
                  <c:v>4118</c:v>
                </c:pt>
                <c:pt idx="59">
                  <c:v>4954</c:v>
                </c:pt>
                <c:pt idx="60">
                  <c:v>5780</c:v>
                </c:pt>
                <c:pt idx="61">
                  <c:v>6294</c:v>
                </c:pt>
                <c:pt idx="62">
                  <c:v>3965</c:v>
                </c:pt>
                <c:pt idx="63">
                  <c:v>4751</c:v>
                </c:pt>
                <c:pt idx="64">
                  <c:v>4615</c:v>
                </c:pt>
                <c:pt idx="65">
                  <c:v>5453</c:v>
                </c:pt>
                <c:pt idx="66">
                  <c:v>6156</c:v>
                </c:pt>
                <c:pt idx="67">
                  <c:v>6174</c:v>
                </c:pt>
                <c:pt idx="68">
                  <c:v>6082</c:v>
                </c:pt>
                <c:pt idx="69">
                  <c:v>5936</c:v>
                </c:pt>
                <c:pt idx="70">
                  <c:v>3677</c:v>
                </c:pt>
                <c:pt idx="71">
                  <c:v>3834</c:v>
                </c:pt>
                <c:pt idx="72">
                  <c:v>4003</c:v>
                </c:pt>
                <c:pt idx="73">
                  <c:v>4974</c:v>
                </c:pt>
                <c:pt idx="74">
                  <c:v>5323</c:v>
                </c:pt>
                <c:pt idx="75">
                  <c:v>4133</c:v>
                </c:pt>
                <c:pt idx="76">
                  <c:v>2821</c:v>
                </c:pt>
                <c:pt idx="77">
                  <c:v>2537</c:v>
                </c:pt>
                <c:pt idx="78">
                  <c:v>2082</c:v>
                </c:pt>
                <c:pt idx="79">
                  <c:v>2486</c:v>
                </c:pt>
                <c:pt idx="80">
                  <c:v>2866</c:v>
                </c:pt>
                <c:pt idx="81">
                  <c:v>3380</c:v>
                </c:pt>
                <c:pt idx="82">
                  <c:v>3609</c:v>
                </c:pt>
                <c:pt idx="83">
                  <c:v>2458</c:v>
                </c:pt>
                <c:pt idx="84">
                  <c:v>1775</c:v>
                </c:pt>
                <c:pt idx="85">
                  <c:v>1785</c:v>
                </c:pt>
                <c:pt idx="86">
                  <c:v>2237</c:v>
                </c:pt>
                <c:pt idx="87">
                  <c:v>2352</c:v>
                </c:pt>
                <c:pt idx="88">
                  <c:v>2337</c:v>
                </c:pt>
                <c:pt idx="89">
                  <c:v>2055</c:v>
                </c:pt>
                <c:pt idx="90">
                  <c:v>1737</c:v>
                </c:pt>
                <c:pt idx="91">
                  <c:v>1018</c:v>
                </c:pt>
                <c:pt idx="92">
                  <c:v>1144</c:v>
                </c:pt>
                <c:pt idx="93">
                  <c:v>1304</c:v>
                </c:pt>
                <c:pt idx="94">
                  <c:v>1478</c:v>
                </c:pt>
                <c:pt idx="95">
                  <c:v>1639</c:v>
                </c:pt>
                <c:pt idx="96">
                  <c:v>945</c:v>
                </c:pt>
                <c:pt idx="97">
                  <c:v>793</c:v>
                </c:pt>
                <c:pt idx="98">
                  <c:v>679</c:v>
                </c:pt>
                <c:pt idx="99">
                  <c:v>685</c:v>
                </c:pt>
                <c:pt idx="100">
                  <c:v>947</c:v>
                </c:pt>
                <c:pt idx="101">
                  <c:v>1284</c:v>
                </c:pt>
                <c:pt idx="102">
                  <c:v>1209</c:v>
                </c:pt>
                <c:pt idx="103">
                  <c:v>1251</c:v>
                </c:pt>
                <c:pt idx="104">
                  <c:v>667</c:v>
                </c:pt>
                <c:pt idx="105">
                  <c:v>357</c:v>
                </c:pt>
                <c:pt idx="106">
                  <c:v>933</c:v>
                </c:pt>
                <c:pt idx="107">
                  <c:v>798</c:v>
                </c:pt>
                <c:pt idx="108">
                  <c:v>933</c:v>
                </c:pt>
                <c:pt idx="109">
                  <c:v>913</c:v>
                </c:pt>
                <c:pt idx="110">
                  <c:v>620</c:v>
                </c:pt>
                <c:pt idx="111">
                  <c:v>583</c:v>
                </c:pt>
                <c:pt idx="112">
                  <c:v>342</c:v>
                </c:pt>
                <c:pt idx="113">
                  <c:v>513</c:v>
                </c:pt>
                <c:pt idx="114">
                  <c:v>797</c:v>
                </c:pt>
                <c:pt idx="115">
                  <c:v>745</c:v>
                </c:pt>
                <c:pt idx="116">
                  <c:v>460</c:v>
                </c:pt>
                <c:pt idx="117">
                  <c:v>647</c:v>
                </c:pt>
                <c:pt idx="118">
                  <c:v>422</c:v>
                </c:pt>
                <c:pt idx="119">
                  <c:v>289</c:v>
                </c:pt>
                <c:pt idx="120">
                  <c:v>432</c:v>
                </c:pt>
                <c:pt idx="121">
                  <c:v>362</c:v>
                </c:pt>
                <c:pt idx="122">
                  <c:v>353</c:v>
                </c:pt>
                <c:pt idx="123">
                  <c:v>741</c:v>
                </c:pt>
                <c:pt idx="124">
                  <c:v>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A-493E-B327-58E4E92322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GER!$H$2:$H$141</c:f>
              <c:numCache>
                <c:formatCode>m/d/yyyy</c:formatCode>
                <c:ptCount val="1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</c:numCache>
            </c:numRef>
          </c:cat>
          <c:val>
            <c:numRef>
              <c:f>GER!$T$2:$T$127</c:f>
              <c:numCache>
                <c:formatCode>General</c:formatCode>
                <c:ptCount val="126"/>
                <c:pt idx="1">
                  <c:v>7.8859818640599206E-6</c:v>
                </c:pt>
                <c:pt idx="2">
                  <c:v>1.4609602894369596E-5</c:v>
                </c:pt>
                <c:pt idx="3">
                  <c:v>2.681085746977335E-5</c:v>
                </c:pt>
                <c:pt idx="4">
                  <c:v>4.8738555441598159E-5</c:v>
                </c:pt>
                <c:pt idx="5">
                  <c:v>8.7765586755143818E-5</c:v>
                </c:pt>
                <c:pt idx="6">
                  <c:v>1.5655449028226644E-4</c:v>
                </c:pt>
                <c:pt idx="7">
                  <c:v>2.7662820482600366E-4</c:v>
                </c:pt>
                <c:pt idx="8">
                  <c:v>4.8419137832344627E-4</c:v>
                </c:pt>
                <c:pt idx="9">
                  <c:v>8.3951277824389331E-4</c:v>
                </c:pt>
                <c:pt idx="10">
                  <c:v>1.441873755142161E-3</c:v>
                </c:pt>
                <c:pt idx="11">
                  <c:v>2.4531089193849192E-3</c:v>
                </c:pt>
                <c:pt idx="12">
                  <c:v>4.1342439205360329E-3</c:v>
                </c:pt>
                <c:pt idx="13">
                  <c:v>6.9018423200588336E-3</c:v>
                </c:pt>
                <c:pt idx="14">
                  <c:v>1.1413626149226825E-2</c:v>
                </c:pt>
                <c:pt idx="15">
                  <c:v>1.869700000658742E-2</c:v>
                </c:pt>
                <c:pt idx="16">
                  <c:v>3.0339602711274685E-2</c:v>
                </c:pt>
                <c:pt idx="17">
                  <c:v>4.8768290093149494E-2</c:v>
                </c:pt>
                <c:pt idx="18">
                  <c:v>7.7652393585109059E-2</c:v>
                </c:pt>
                <c:pt idx="19">
                  <c:v>0.12247906046127477</c:v>
                </c:pt>
                <c:pt idx="20">
                  <c:v>0.19136324524453419</c:v>
                </c:pt>
                <c:pt idx="21">
                  <c:v>0.29617260957963931</c:v>
                </c:pt>
                <c:pt idx="22">
                  <c:v>0.4540680467532765</c:v>
                </c:pt>
                <c:pt idx="23">
                  <c:v>0.68958320649218829</c:v>
                </c:pt>
                <c:pt idx="24">
                  <c:v>1.0373900999436438</c:v>
                </c:pt>
                <c:pt idx="25">
                  <c:v>1.5459206920244157</c:v>
                </c:pt>
                <c:pt idx="26">
                  <c:v>2.2820334765772543</c:v>
                </c:pt>
                <c:pt idx="27">
                  <c:v>3.3369254393508232</c:v>
                </c:pt>
                <c:pt idx="28">
                  <c:v>4.8334884670665694</c:v>
                </c:pt>
                <c:pt idx="29">
                  <c:v>6.9352890077667091</c:v>
                </c:pt>
                <c:pt idx="30">
                  <c:v>9.8573036514934955</c:v>
                </c:pt>
                <c:pt idx="31">
                  <c:v>13.878463955173999</c:v>
                </c:pt>
                <c:pt idx="32">
                  <c:v>19.355944355979872</c:v>
                </c:pt>
                <c:pt idx="33">
                  <c:v>26.74096191693701</c:v>
                </c:pt>
                <c:pt idx="34">
                  <c:v>36.595643184769017</c:v>
                </c:pt>
                <c:pt idx="35">
                  <c:v>49.610253113499283</c:v>
                </c:pt>
                <c:pt idx="36">
                  <c:v>66.619781120017592</c:v>
                </c:pt>
                <c:pt idx="37">
                  <c:v>88.61855441038648</c:v>
                </c:pt>
                <c:pt idx="38">
                  <c:v>116.77122150653719</c:v>
                </c:pt>
                <c:pt idx="39">
                  <c:v>152.41815073032512</c:v>
                </c:pt>
                <c:pt idx="40">
                  <c:v>197.0730584646584</c:v>
                </c:pt>
                <c:pt idx="41">
                  <c:v>252.41056544768742</c:v>
                </c:pt>
                <c:pt idx="42">
                  <c:v>320.24142387451843</c:v>
                </c:pt>
                <c:pt idx="43">
                  <c:v>402.4734091611158</c:v>
                </c:pt>
                <c:pt idx="44">
                  <c:v>501.05636509484907</c:v>
                </c:pt>
                <c:pt idx="45">
                  <c:v>617.9106519420211</c:v>
                </c:pt>
                <c:pt idx="46">
                  <c:v>754.8392741993739</c:v>
                </c:pt>
                <c:pt idx="47">
                  <c:v>913.42523047681743</c:v>
                </c:pt>
                <c:pt idx="48">
                  <c:v>1094.9170729321668</c:v>
                </c:pt>
                <c:pt idx="49">
                  <c:v>1300.1071951071317</c:v>
                </c:pt>
                <c:pt idx="50">
                  <c:v>1529.2088619330307</c:v>
                </c:pt>
                <c:pt idx="51">
                  <c:v>1781.7393078161131</c:v>
                </c:pt>
                <c:pt idx="52">
                  <c:v>2056.4172000777271</c:v>
                </c:pt>
                <c:pt idx="53">
                  <c:v>2351.0832412439031</c:v>
                </c:pt>
                <c:pt idx="54">
                  <c:v>2662.6525319610064</c:v>
                </c:pt>
                <c:pt idx="55">
                  <c:v>2987.1064440915252</c:v>
                </c:pt>
                <c:pt idx="56">
                  <c:v>3319.5301255230152</c:v>
                </c:pt>
                <c:pt idx="57">
                  <c:v>3654.1994093254216</c:v>
                </c:pt>
                <c:pt idx="58">
                  <c:v>3984.7179417765947</c:v>
                </c:pt>
                <c:pt idx="59">
                  <c:v>4304.2019631357471</c:v>
                </c:pt>
                <c:pt idx="60">
                  <c:v>4605.5066228065116</c:v>
                </c:pt>
                <c:pt idx="61">
                  <c:v>4881.4842821504062</c:v>
                </c:pt>
                <c:pt idx="62">
                  <c:v>5125.2622665901072</c:v>
                </c:pt>
                <c:pt idx="63">
                  <c:v>5330.5252722949226</c:v>
                </c:pt>
                <c:pt idx="64">
                  <c:v>5491.7863627808765</c:v>
                </c:pt>
                <c:pt idx="65">
                  <c:v>5604.6303807562872</c:v>
                </c:pt>
                <c:pt idx="66">
                  <c:v>5665.914723222988</c:v>
                </c:pt>
                <c:pt idx="67">
                  <c:v>5673.9147419498622</c:v>
                </c:pt>
                <c:pt idx="68">
                  <c:v>5628.4043809755385</c:v>
                </c:pt>
                <c:pt idx="69">
                  <c:v>5530.6667892595869</c:v>
                </c:pt>
                <c:pt idx="70">
                  <c:v>5383.4342131427547</c:v>
                </c:pt>
                <c:pt idx="71">
                  <c:v>5190.761098211151</c:v>
                </c:pt>
                <c:pt idx="72">
                  <c:v>4957.8386258232786</c:v>
                </c:pt>
                <c:pt idx="73">
                  <c:v>4690.7625219046022</c:v>
                </c:pt>
                <c:pt idx="74">
                  <c:v>4396.2686197667499</c:v>
                </c:pt>
                <c:pt idx="75">
                  <c:v>4081.4521462383273</c:v>
                </c:pt>
                <c:pt idx="76">
                  <c:v>3753.4869553399476</c:v>
                </c:pt>
                <c:pt idx="77">
                  <c:v>3419.3599956687394</c:v>
                </c:pt>
                <c:pt idx="78">
                  <c:v>3085.6343121182581</c:v>
                </c:pt>
                <c:pt idx="79">
                  <c:v>2758.2510804567573</c:v>
                </c:pt>
                <c:pt idx="80">
                  <c:v>2442.3778424054181</c:v>
                </c:pt>
                <c:pt idx="81">
                  <c:v>2142.3065612696519</c:v>
                </c:pt>
                <c:pt idx="82">
                  <c:v>1861.4016576473077</c:v>
                </c:pt>
                <c:pt idx="83">
                  <c:v>1602.095077908918</c:v>
                </c:pt>
                <c:pt idx="84">
                  <c:v>1365.92290240695</c:v>
                </c:pt>
                <c:pt idx="85">
                  <c:v>1153.5961503400467</c:v>
                </c:pt>
                <c:pt idx="86">
                  <c:v>965.09734133785241</c:v>
                </c:pt>
                <c:pt idx="87">
                  <c:v>799.79401467903517</c:v>
                </c:pt>
                <c:pt idx="88">
                  <c:v>656.5607084732037</c:v>
                </c:pt>
                <c:pt idx="89">
                  <c:v>533.9017404022743</c:v>
                </c:pt>
                <c:pt idx="90">
                  <c:v>430.06835884469911</c:v>
                </c:pt>
                <c:pt idx="91">
                  <c:v>343.16528971988009</c:v>
                </c:pt>
                <c:pt idx="92">
                  <c:v>271.24323903495679</c:v>
                </c:pt>
                <c:pt idx="93">
                  <c:v>212.3753929969098</c:v>
                </c:pt>
                <c:pt idx="94">
                  <c:v>164.71728450153023</c:v>
                </c:pt>
                <c:pt idx="95">
                  <c:v>126.55049737324589</c:v>
                </c:pt>
                <c:pt idx="96">
                  <c:v>96.311521095951321</c:v>
                </c:pt>
                <c:pt idx="97">
                  <c:v>72.607641492446419</c:v>
                </c:pt>
                <c:pt idx="98">
                  <c:v>54.222073228680529</c:v>
                </c:pt>
                <c:pt idx="99">
                  <c:v>40.110641619918169</c:v>
                </c:pt>
                <c:pt idx="100">
                  <c:v>29.392247683252208</c:v>
                </c:pt>
                <c:pt idx="101">
                  <c:v>21.335149331949651</c:v>
                </c:pt>
                <c:pt idx="102">
                  <c:v>15.34080935959355</c:v>
                </c:pt>
                <c:pt idx="103">
                  <c:v>10.926738653390203</c:v>
                </c:pt>
                <c:pt idx="104">
                  <c:v>7.7094346976373345</c:v>
                </c:pt>
                <c:pt idx="105">
                  <c:v>5.3882061984331813</c:v>
                </c:pt>
                <c:pt idx="106">
                  <c:v>3.7304014711990021</c:v>
                </c:pt>
                <c:pt idx="107">
                  <c:v>2.5583304072497413</c:v>
                </c:pt>
                <c:pt idx="108">
                  <c:v>1.7379904388799332</c:v>
                </c:pt>
                <c:pt idx="109">
                  <c:v>1.1695743179880083</c:v>
                </c:pt>
                <c:pt idx="110">
                  <c:v>0.77964689303189516</c:v>
                </c:pt>
                <c:pt idx="111">
                  <c:v>0.51482279659830965</c:v>
                </c:pt>
                <c:pt idx="112">
                  <c:v>0.33674974282621406</c:v>
                </c:pt>
                <c:pt idx="113">
                  <c:v>0.21819583739852533</c:v>
                </c:pt>
                <c:pt idx="114">
                  <c:v>0.14004749120795168</c:v>
                </c:pt>
                <c:pt idx="115">
                  <c:v>8.904179121600464E-2</c:v>
                </c:pt>
                <c:pt idx="116">
                  <c:v>5.6079240574035794E-2</c:v>
                </c:pt>
                <c:pt idx="117">
                  <c:v>3.498646296793595E-2</c:v>
                </c:pt>
                <c:pt idx="118">
                  <c:v>2.1621590276481584E-2</c:v>
                </c:pt>
                <c:pt idx="119">
                  <c:v>1.323624822543934E-2</c:v>
                </c:pt>
                <c:pt idx="120">
                  <c:v>8.0266042205039412E-3</c:v>
                </c:pt>
                <c:pt idx="121">
                  <c:v>4.8215699207503349E-3</c:v>
                </c:pt>
                <c:pt idx="122">
                  <c:v>2.8690278413705528E-3</c:v>
                </c:pt>
                <c:pt idx="123">
                  <c:v>1.6911055718082935E-3</c:v>
                </c:pt>
                <c:pt idx="124">
                  <c:v>9.8740734392777085E-4</c:v>
                </c:pt>
                <c:pt idx="125">
                  <c:v>5.7109934277832508E-4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24A-493E-B327-58E4E9232261}"/>
            </c:ext>
          </c:extLst>
        </c:ser>
        <c:ser>
          <c:idx val="2"/>
          <c:order val="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GER!$H$2:$H$141</c:f>
              <c:numCache>
                <c:formatCode>m/d/yyyy</c:formatCode>
                <c:ptCount val="1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</c:numCache>
            </c:numRef>
          </c:cat>
          <c:val>
            <c:numRef>
              <c:f>GER!$V$2:$V$141</c:f>
              <c:numCache>
                <c:formatCode>General</c:formatCode>
                <c:ptCount val="140"/>
                <c:pt idx="1">
                  <c:v>3.9622388861996634E-34</c:v>
                </c:pt>
                <c:pt idx="2">
                  <c:v>1.967947458019526E-28</c:v>
                </c:pt>
                <c:pt idx="3">
                  <c:v>1.8893516369329517E-24</c:v>
                </c:pt>
                <c:pt idx="4">
                  <c:v>2.0860355655093012E-21</c:v>
                </c:pt>
                <c:pt idx="5">
                  <c:v>5.8564188088815771E-19</c:v>
                </c:pt>
                <c:pt idx="6">
                  <c:v>6.3804068349137302E-17</c:v>
                </c:pt>
                <c:pt idx="7">
                  <c:v>3.4719670752798275E-15</c:v>
                </c:pt>
                <c:pt idx="8">
                  <c:v>1.1107634950260142E-13</c:v>
                </c:pt>
                <c:pt idx="9">
                  <c:v>2.3358925421002562E-12</c:v>
                </c:pt>
                <c:pt idx="10">
                  <c:v>3.4973005809118794E-11</c:v>
                </c:pt>
                <c:pt idx="11">
                  <c:v>3.9547721781908071E-10</c:v>
                </c:pt>
                <c:pt idx="12">
                  <c:v>3.5330229272014584E-9</c:v>
                </c:pt>
                <c:pt idx="13">
                  <c:v>2.5823370501241508E-8</c:v>
                </c:pt>
                <c:pt idx="14">
                  <c:v>1.5877759471176526E-7</c:v>
                </c:pt>
                <c:pt idx="15">
                  <c:v>8.3987039641180579E-7</c:v>
                </c:pt>
                <c:pt idx="16">
                  <c:v>3.8926928796127387E-6</c:v>
                </c:pt>
                <c:pt idx="17">
                  <c:v>1.605109429799896E-5</c:v>
                </c:pt>
                <c:pt idx="18">
                  <c:v>5.9635631212999113E-5</c:v>
                </c:pt>
                <c:pt idx="19">
                  <c:v>2.0180467021338369E-4</c:v>
                </c:pt>
                <c:pt idx="20">
                  <c:v>6.2772865861005292E-4</c:v>
                </c:pt>
                <c:pt idx="21">
                  <c:v>1.809090813693836E-3</c:v>
                </c:pt>
                <c:pt idx="22">
                  <c:v>4.8637280128729435E-3</c:v>
                </c:pt>
                <c:pt idx="23">
                  <c:v>1.2271292187331717E-2</c:v>
                </c:pt>
                <c:pt idx="24">
                  <c:v>2.9207615880587106E-2</c:v>
                </c:pt>
                <c:pt idx="25">
                  <c:v>6.5885615034429218E-2</c:v>
                </c:pt>
                <c:pt idx="26">
                  <c:v>0.14143260431542717</c:v>
                </c:pt>
                <c:pt idx="27">
                  <c:v>0.28997048864270436</c:v>
                </c:pt>
                <c:pt idx="28">
                  <c:v>0.56966147423179692</c:v>
                </c:pt>
                <c:pt idx="29">
                  <c:v>1.0754927682123145</c:v>
                </c:pt>
                <c:pt idx="30">
                  <c:v>1.9564508194386407</c:v>
                </c:pt>
                <c:pt idx="31">
                  <c:v>3.4374372309860988</c:v>
                </c:pt>
                <c:pt idx="32">
                  <c:v>5.8457814361563107</c:v>
                </c:pt>
                <c:pt idx="33">
                  <c:v>9.6415165874496935</c:v>
                </c:pt>
                <c:pt idx="34">
                  <c:v>15.449749959921295</c:v>
                </c:pt>
                <c:pt idx="35">
                  <c:v>24.092562489024004</c:v>
                </c:pt>
                <c:pt idx="36">
                  <c:v>36.617032675303463</c:v>
                </c:pt>
                <c:pt idx="37">
                  <c:v>54.315336773112293</c:v>
                </c:pt>
                <c:pt idx="38">
                  <c:v>78.73256855534251</c:v>
                </c:pt>
                <c:pt idx="39">
                  <c:v>111.65806332197738</c:v>
                </c:pt>
                <c:pt idx="40">
                  <c:v>155.09667210739883</c:v>
                </c:pt>
                <c:pt idx="41">
                  <c:v>211.21762086819251</c:v>
                </c:pt>
                <c:pt idx="42">
                  <c:v>282.28024285859078</c:v>
                </c:pt>
                <c:pt idx="43">
                  <c:v>370.53785914278581</c:v>
                </c:pt>
                <c:pt idx="44">
                  <c:v>478.12321544966494</c:v>
                </c:pt>
                <c:pt idx="45">
                  <c:v>606.92094268288952</c:v>
                </c:pt>
                <c:pt idx="46">
                  <c:v>758.43426608494428</c:v>
                </c:pt>
                <c:pt idx="47">
                  <c:v>933.65443918035135</c:v>
                </c:pt>
                <c:pt idx="48">
                  <c:v>1132.9419661864677</c:v>
                </c:pt>
                <c:pt idx="49">
                  <c:v>1355.9285112944635</c:v>
                </c:pt>
                <c:pt idx="50">
                  <c:v>1601.447464186781</c:v>
                </c:pt>
                <c:pt idx="51">
                  <c:v>1867.4995064751274</c:v>
                </c:pt>
                <c:pt idx="52">
                  <c:v>2151.2573415566658</c:v>
                </c:pt>
                <c:pt idx="53">
                  <c:v>2449.1112019851535</c:v>
                </c:pt>
                <c:pt idx="54">
                  <c:v>2756.7540561245387</c:v>
                </c:pt>
                <c:pt idx="55">
                  <c:v>3069.302828556436</c:v>
                </c:pt>
                <c:pt idx="56">
                  <c:v>3381.4496386783903</c:v>
                </c:pt>
                <c:pt idx="57">
                  <c:v>3687.6352247798459</c:v>
                </c:pt>
                <c:pt idx="58">
                  <c:v>3982.2354812783451</c:v>
                </c:pt>
                <c:pt idx="59">
                  <c:v>4259.7514605528704</c:v>
                </c:pt>
                <c:pt idx="60">
                  <c:v>4514.9932837076703</c:v>
                </c:pt>
                <c:pt idx="61">
                  <c:v>4743.2491172248701</c:v>
                </c:pt>
                <c:pt idx="62">
                  <c:v>4940.4316098250201</c:v>
                </c:pt>
                <c:pt idx="63">
                  <c:v>5103.1958182260278</c:v>
                </c:pt>
                <c:pt idx="64">
                  <c:v>5229.0245357493623</c:v>
                </c:pt>
                <c:pt idx="65">
                  <c:v>5316.2789235470045</c:v>
                </c:pt>
                <c:pt idx="66">
                  <c:v>5364.2142888644739</c:v>
                </c:pt>
                <c:pt idx="67">
                  <c:v>5372.9626352963824</c:v>
                </c:pt>
                <c:pt idx="68">
                  <c:v>5343.4851295937406</c:v>
                </c:pt>
                <c:pt idx="69">
                  <c:v>5277.4988214843324</c:v>
                </c:pt>
                <c:pt idx="70">
                  <c:v>5177.3827813913522</c:v>
                </c:pt>
                <c:pt idx="71">
                  <c:v>5046.0692793821363</c:v>
                </c:pt>
                <c:pt idx="72">
                  <c:v>4886.9257360800984</c:v>
                </c:pt>
                <c:pt idx="73">
                  <c:v>4703.6329718501365</c:v>
                </c:pt>
                <c:pt idx="74">
                  <c:v>4500.0648179195123</c:v>
                </c:pt>
                <c:pt idx="75">
                  <c:v>4280.1734941605391</c:v>
                </c:pt>
                <c:pt idx="76">
                  <c:v>4047.8843678157136</c:v>
                </c:pt>
                <c:pt idx="77">
                  <c:v>3807.0028481596382</c:v>
                </c:pt>
                <c:pt idx="78">
                  <c:v>3561.1353008545557</c:v>
                </c:pt>
                <c:pt idx="79">
                  <c:v>3313.6250308492599</c:v>
                </c:pt>
                <c:pt idx="80">
                  <c:v>3067.5036222483468</c:v>
                </c:pt>
                <c:pt idx="81">
                  <c:v>2825.4572650493064</c:v>
                </c:pt>
                <c:pt idx="82">
                  <c:v>2589.807158864045</c:v>
                </c:pt>
                <c:pt idx="83">
                  <c:v>2362.5026700220187</c:v>
                </c:pt>
                <c:pt idx="84">
                  <c:v>2145.1256298027583</c:v>
                </c:pt>
                <c:pt idx="85">
                  <c:v>1938.9039904024394</c:v>
                </c:pt>
                <c:pt idx="86">
                  <c:v>1744.7329891306581</c:v>
                </c:pt>
                <c:pt idx="87">
                  <c:v>1563.2019945756474</c:v>
                </c:pt>
                <c:pt idx="88">
                  <c:v>1394.6253037268762</c:v>
                </c:pt>
                <c:pt idx="89">
                  <c:v>1239.0753085946199</c:v>
                </c:pt>
                <c:pt idx="90">
                  <c:v>1096.4166377193178</c:v>
                </c:pt>
                <c:pt idx="91">
                  <c:v>966.34008661712869</c:v>
                </c:pt>
                <c:pt idx="92">
                  <c:v>848.39536818666966</c:v>
                </c:pt>
                <c:pt idx="93">
                  <c:v>742.02192826292594</c:v>
                </c:pt>
                <c:pt idx="94">
                  <c:v>646.57727410882944</c:v>
                </c:pt>
                <c:pt idx="95">
                  <c:v>561.36244832893135</c:v>
                </c:pt>
                <c:pt idx="96">
                  <c:v>485.64444326749071</c:v>
                </c:pt>
                <c:pt idx="97">
                  <c:v>418.67548914355575</c:v>
                </c:pt>
                <c:pt idx="98">
                  <c:v>359.70926230741316</c:v>
                </c:pt>
                <c:pt idx="99">
                  <c:v>308.01414867537096</c:v>
                </c:pt>
                <c:pt idx="100">
                  <c:v>262.88376320063253</c:v>
                </c:pt>
                <c:pt idx="101">
                  <c:v>223.64497139371815</c:v>
                </c:pt>
                <c:pt idx="102">
                  <c:v>189.66368607510231</c:v>
                </c:pt>
                <c:pt idx="103">
                  <c:v>160.3487245553406</c:v>
                </c:pt>
                <c:pt idx="104">
                  <c:v>135.15401114552515</c:v>
                </c:pt>
                <c:pt idx="105">
                  <c:v>113.57940001861425</c:v>
                </c:pt>
                <c:pt idx="106">
                  <c:v>95.170376479101833</c:v>
                </c:pt>
                <c:pt idx="107">
                  <c:v>79.516872864973266</c:v>
                </c:pt>
                <c:pt idx="108">
                  <c:v>66.251410509983543</c:v>
                </c:pt>
                <c:pt idx="109">
                  <c:v>55.046753013652051</c:v>
                </c:pt>
                <c:pt idx="110">
                  <c:v>45.613229762617266</c:v>
                </c:pt>
                <c:pt idx="111">
                  <c:v>37.695863189117517</c:v>
                </c:pt>
                <c:pt idx="112">
                  <c:v>31.071409346797736</c:v>
                </c:pt>
                <c:pt idx="113">
                  <c:v>25.545399502298096</c:v>
                </c:pt>
                <c:pt idx="114">
                  <c:v>20.949250869452953</c:v>
                </c:pt>
                <c:pt idx="115">
                  <c:v>17.137497473304393</c:v>
                </c:pt>
                <c:pt idx="116">
                  <c:v>13.985177431022748</c:v>
                </c:pt>
                <c:pt idx="117">
                  <c:v>11.385400582686998</c:v>
                </c:pt>
                <c:pt idx="118">
                  <c:v>9.247110246506054</c:v>
                </c:pt>
                <c:pt idx="119">
                  <c:v>7.4930447118240409</c:v>
                </c:pt>
                <c:pt idx="120">
                  <c:v>6.0578977016266435</c:v>
                </c:pt>
                <c:pt idx="121">
                  <c:v>4.8866722015081905</c:v>
                </c:pt>
                <c:pt idx="122">
                  <c:v>3.9332185421953909</c:v>
                </c:pt>
                <c:pt idx="123">
                  <c:v>3.1589452205225825</c:v>
                </c:pt>
                <c:pt idx="124">
                  <c:v>2.5316894439456519</c:v>
                </c:pt>
                <c:pt idx="125">
                  <c:v>2.0247336193569936</c:v>
                </c:pt>
                <c:pt idx="126">
                  <c:v>1.6159538019564934</c:v>
                </c:pt>
                <c:pt idx="127">
                  <c:v>1.2870863518910483</c:v>
                </c:pt>
                <c:pt idx="128">
                  <c:v>1.0230995914316736</c:v>
                </c:pt>
                <c:pt idx="129">
                  <c:v>0.81165801658062264</c:v>
                </c:pt>
                <c:pt idx="130">
                  <c:v>0.64266751997638494</c:v>
                </c:pt>
                <c:pt idx="131">
                  <c:v>0.50789106203592382</c:v>
                </c:pt>
                <c:pt idx="132">
                  <c:v>0.40062523155938834</c:v>
                </c:pt>
                <c:pt idx="133">
                  <c:v>0.31542913959128782</c:v>
                </c:pt>
                <c:pt idx="134">
                  <c:v>0.2478980508458335</c:v>
                </c:pt>
                <c:pt idx="135">
                  <c:v>0.19447506940923631</c:v>
                </c:pt>
                <c:pt idx="136">
                  <c:v>0.15229503918089904</c:v>
                </c:pt>
                <c:pt idx="137">
                  <c:v>0.119055592949735</c:v>
                </c:pt>
                <c:pt idx="138">
                  <c:v>9.2910982406465337E-2</c:v>
                </c:pt>
                <c:pt idx="139">
                  <c:v>7.2384945407975465E-2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A-493E-B327-58E4E923226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GER!$H$2:$H$141</c:f>
              <c:numCache>
                <c:formatCode>m/d/yyyy</c:formatCode>
                <c:ptCount val="1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</c:numCache>
            </c:numRef>
          </c:cat>
          <c:val>
            <c:numRef>
              <c:f>GER!$S$2:$S$141</c:f>
              <c:numCache>
                <c:formatCode>General</c:formatCode>
                <c:ptCount val="140"/>
                <c:pt idx="4">
                  <c:v>1.5714285714285714</c:v>
                </c:pt>
                <c:pt idx="5">
                  <c:v>1.1428571428571428</c:v>
                </c:pt>
                <c:pt idx="6">
                  <c:v>1.1428571428571428</c:v>
                </c:pt>
                <c:pt idx="7">
                  <c:v>1.1428571428571428</c:v>
                </c:pt>
                <c:pt idx="8">
                  <c:v>1.1428571428571428</c:v>
                </c:pt>
                <c:pt idx="9">
                  <c:v>0.7142857142857143</c:v>
                </c:pt>
                <c:pt idx="10">
                  <c:v>0.5714285714285714</c:v>
                </c:pt>
                <c:pt idx="11">
                  <c:v>0.2857142857142857</c:v>
                </c:pt>
                <c:pt idx="12">
                  <c:v>0.5714285714285714</c:v>
                </c:pt>
                <c:pt idx="13">
                  <c:v>0.5714285714285714</c:v>
                </c:pt>
                <c:pt idx="14">
                  <c:v>0.5714285714285714</c:v>
                </c:pt>
                <c:pt idx="15">
                  <c:v>0.42857142857142855</c:v>
                </c:pt>
                <c:pt idx="16">
                  <c:v>0.42857142857142855</c:v>
                </c:pt>
                <c:pt idx="17">
                  <c:v>0.2857142857142857</c:v>
                </c:pt>
                <c:pt idx="18">
                  <c:v>0.2857142857142857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0.2857142857142857</c:v>
                </c:pt>
                <c:pt idx="27">
                  <c:v>0.7142857142857143</c:v>
                </c:pt>
                <c:pt idx="28">
                  <c:v>1.4285714285714286</c:v>
                </c:pt>
                <c:pt idx="29">
                  <c:v>5.2857142857142856</c:v>
                </c:pt>
                <c:pt idx="30">
                  <c:v>7.1428571428571432</c:v>
                </c:pt>
                <c:pt idx="31">
                  <c:v>14.428571428571429</c:v>
                </c:pt>
                <c:pt idx="32">
                  <c:v>19.285714285714285</c:v>
                </c:pt>
                <c:pt idx="33">
                  <c:v>24.285714285714285</c:v>
                </c:pt>
                <c:pt idx="34">
                  <c:v>31.285714285714285</c:v>
                </c:pt>
                <c:pt idx="35">
                  <c:v>46.142857142857146</c:v>
                </c:pt>
                <c:pt idx="36">
                  <c:v>68.714285714285708</c:v>
                </c:pt>
                <c:pt idx="37">
                  <c:v>88.285714285714292</c:v>
                </c:pt>
                <c:pt idx="38">
                  <c:v>104.28571428571429</c:v>
                </c:pt>
                <c:pt idx="39">
                  <c:v>137.28571428571428</c:v>
                </c:pt>
                <c:pt idx="40">
                  <c:v>181.71428571428572</c:v>
                </c:pt>
                <c:pt idx="41">
                  <c:v>234.85714285714286</c:v>
                </c:pt>
                <c:pt idx="42">
                  <c:v>288.57142857142856</c:v>
                </c:pt>
                <c:pt idx="43">
                  <c:v>361.14285714285717</c:v>
                </c:pt>
                <c:pt idx="44">
                  <c:v>444.42857142857144</c:v>
                </c:pt>
                <c:pt idx="45">
                  <c:v>570.14285714285711</c:v>
                </c:pt>
                <c:pt idx="46">
                  <c:v>700</c:v>
                </c:pt>
                <c:pt idx="47">
                  <c:v>813.71428571428567</c:v>
                </c:pt>
                <c:pt idx="48">
                  <c:v>902</c:v>
                </c:pt>
                <c:pt idx="49">
                  <c:v>1232.8571428571429</c:v>
                </c:pt>
                <c:pt idx="50">
                  <c:v>1556.4285714285713</c:v>
                </c:pt>
                <c:pt idx="51">
                  <c:v>1838.1428571428571</c:v>
                </c:pt>
                <c:pt idx="52">
                  <c:v>1967.4285714285713</c:v>
                </c:pt>
                <c:pt idx="53">
                  <c:v>2380</c:v>
                </c:pt>
                <c:pt idx="54">
                  <c:v>2897.1428571428573</c:v>
                </c:pt>
                <c:pt idx="55">
                  <c:v>3336.5714285714284</c:v>
                </c:pt>
                <c:pt idx="56">
                  <c:v>3644.1428571428573</c:v>
                </c:pt>
                <c:pt idx="57">
                  <c:v>4047.2857142857142</c:v>
                </c:pt>
                <c:pt idx="58">
                  <c:v>4560</c:v>
                </c:pt>
                <c:pt idx="59">
                  <c:v>4848.1428571428569</c:v>
                </c:pt>
                <c:pt idx="60">
                  <c:v>4946.5714285714284</c:v>
                </c:pt>
                <c:pt idx="61">
                  <c:v>4925.2857142857147</c:v>
                </c:pt>
                <c:pt idx="62">
                  <c:v>5116</c:v>
                </c:pt>
                <c:pt idx="63">
                  <c:v>5287.7142857142853</c:v>
                </c:pt>
                <c:pt idx="64">
                  <c:v>5344</c:v>
                </c:pt>
                <c:pt idx="65">
                  <c:v>5313.7142857142853</c:v>
                </c:pt>
                <c:pt idx="66">
                  <c:v>5595.2857142857147</c:v>
                </c:pt>
                <c:pt idx="67">
                  <c:v>5441.8571428571431</c:v>
                </c:pt>
                <c:pt idx="68">
                  <c:v>5330.2857142857147</c:v>
                </c:pt>
                <c:pt idx="69">
                  <c:v>5123.1428571428569</c:v>
                </c:pt>
                <c:pt idx="70">
                  <c:v>4954.2857142857147</c:v>
                </c:pt>
                <c:pt idx="71">
                  <c:v>4832.7142857142853</c:v>
                </c:pt>
                <c:pt idx="72">
                  <c:v>4554.2857142857147</c:v>
                </c:pt>
                <c:pt idx="73">
                  <c:v>4109.2857142857147</c:v>
                </c:pt>
                <c:pt idx="74">
                  <c:v>3946.4285714285716</c:v>
                </c:pt>
                <c:pt idx="75">
                  <c:v>3696.1428571428573</c:v>
                </c:pt>
                <c:pt idx="76">
                  <c:v>3479.4285714285716</c:v>
                </c:pt>
                <c:pt idx="77">
                  <c:v>3178.2857142857142</c:v>
                </c:pt>
                <c:pt idx="78">
                  <c:v>2900.7142857142858</c:v>
                </c:pt>
                <c:pt idx="79">
                  <c:v>2825.8571428571427</c:v>
                </c:pt>
                <c:pt idx="80">
                  <c:v>2774</c:v>
                </c:pt>
                <c:pt idx="81">
                  <c:v>2665.1428571428573</c:v>
                </c:pt>
                <c:pt idx="82">
                  <c:v>2622.7142857142858</c:v>
                </c:pt>
                <c:pt idx="83">
                  <c:v>2587.1428571428573</c:v>
                </c:pt>
                <c:pt idx="84">
                  <c:v>2513.7142857142858</c:v>
                </c:pt>
                <c:pt idx="85">
                  <c:v>2364.7142857142858</c:v>
                </c:pt>
                <c:pt idx="86">
                  <c:v>2142.7142857142858</c:v>
                </c:pt>
                <c:pt idx="87">
                  <c:v>2039.7142857142858</c:v>
                </c:pt>
                <c:pt idx="88">
                  <c:v>1931.5714285714287</c:v>
                </c:pt>
                <c:pt idx="89">
                  <c:v>1840</c:v>
                </c:pt>
                <c:pt idx="90">
                  <c:v>1706.7142857142858</c:v>
                </c:pt>
                <c:pt idx="91">
                  <c:v>1581.8571428571429</c:v>
                </c:pt>
                <c:pt idx="92">
                  <c:v>1482.1428571428571</c:v>
                </c:pt>
                <c:pt idx="93">
                  <c:v>1323.5714285714287</c:v>
                </c:pt>
                <c:pt idx="94">
                  <c:v>1188.7142857142858</c:v>
                </c:pt>
                <c:pt idx="95">
                  <c:v>1140.2857142857142</c:v>
                </c:pt>
                <c:pt idx="96">
                  <c:v>1074.7142857142858</c:v>
                </c:pt>
                <c:pt idx="97">
                  <c:v>1023.7142857142857</c:v>
                </c:pt>
                <c:pt idx="98">
                  <c:v>996</c:v>
                </c:pt>
                <c:pt idx="99">
                  <c:v>934.57142857142856</c:v>
                </c:pt>
                <c:pt idx="100">
                  <c:v>978.28571428571433</c:v>
                </c:pt>
                <c:pt idx="101">
                  <c:v>960.28571428571433</c:v>
                </c:pt>
                <c:pt idx="102">
                  <c:v>914.28571428571433</c:v>
                </c:pt>
                <c:pt idx="103">
                  <c:v>949.71428571428567</c:v>
                </c:pt>
                <c:pt idx="104">
                  <c:v>928.42857142857144</c:v>
                </c:pt>
                <c:pt idx="105">
                  <c:v>878.28571428571433</c:v>
                </c:pt>
                <c:pt idx="106">
                  <c:v>836</c:v>
                </c:pt>
                <c:pt idx="107">
                  <c:v>745.85714285714289</c:v>
                </c:pt>
                <c:pt idx="108">
                  <c:v>733.85714285714289</c:v>
                </c:pt>
                <c:pt idx="109">
                  <c:v>731.71428571428567</c:v>
                </c:pt>
                <c:pt idx="110">
                  <c:v>671.71428571428567</c:v>
                </c:pt>
                <c:pt idx="111">
                  <c:v>671.57142857142856</c:v>
                </c:pt>
                <c:pt idx="112">
                  <c:v>644.71428571428567</c:v>
                </c:pt>
                <c:pt idx="113">
                  <c:v>580</c:v>
                </c:pt>
                <c:pt idx="114">
                  <c:v>583.85714285714289</c:v>
                </c:pt>
                <c:pt idx="115">
                  <c:v>560.85714285714289</c:v>
                </c:pt>
                <c:pt idx="116">
                  <c:v>553.28571428571433</c:v>
                </c:pt>
                <c:pt idx="117">
                  <c:v>541.71428571428567</c:v>
                </c:pt>
                <c:pt idx="118">
                  <c:v>479.57142857142856</c:v>
                </c:pt>
                <c:pt idx="119">
                  <c:v>423.57142857142856</c:v>
                </c:pt>
                <c:pt idx="120">
                  <c:v>463.71428571428572</c:v>
                </c:pt>
                <c:pt idx="121">
                  <c:v>476.57142857142856</c:v>
                </c:pt>
                <c:pt idx="122">
                  <c:v>485.66666666666669</c:v>
                </c:pt>
                <c:pt idx="123">
                  <c:v>525</c:v>
                </c:pt>
                <c:pt idx="124">
                  <c:v>548.25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4A-493E-B327-58E4E9232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  <c:extLst/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GER!$N$1</c:f>
              <c:strCache>
                <c:ptCount val="1"/>
                <c:pt idx="0">
                  <c:v>DR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cat>
            <c:numRef>
              <c:f>GER!$F$59:$F$141</c:f>
              <c:numCache>
                <c:formatCode>General</c:formatCode>
                <c:ptCount val="83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  <c:pt idx="75">
                  <c:v>91</c:v>
                </c:pt>
                <c:pt idx="76">
                  <c:v>92</c:v>
                </c:pt>
                <c:pt idx="77">
                  <c:v>93</c:v>
                </c:pt>
                <c:pt idx="78">
                  <c:v>94</c:v>
                </c:pt>
                <c:pt idx="79">
                  <c:v>95</c:v>
                </c:pt>
                <c:pt idx="80">
                  <c:v>96</c:v>
                </c:pt>
                <c:pt idx="81">
                  <c:v>97</c:v>
                </c:pt>
                <c:pt idx="82">
                  <c:v>98</c:v>
                </c:pt>
              </c:numCache>
            </c:numRef>
          </c:cat>
          <c:val>
            <c:numRef>
              <c:f>GER!$N$59:$N$141</c:f>
              <c:numCache>
                <c:formatCode>0.00%</c:formatCode>
                <c:ptCount val="83"/>
                <c:pt idx="0">
                  <c:v>4.1551246537396124E-3</c:v>
                </c:pt>
                <c:pt idx="1">
                  <c:v>4.7220637637066616E-3</c:v>
                </c:pt>
                <c:pt idx="2">
                  <c:v>5.4234688287498629E-3</c:v>
                </c:pt>
                <c:pt idx="3">
                  <c:v>5.9827847143397658E-3</c:v>
                </c:pt>
                <c:pt idx="4">
                  <c:v>6.6897204726030215E-3</c:v>
                </c:pt>
                <c:pt idx="5">
                  <c:v>7.4028964546025465E-3</c:v>
                </c:pt>
                <c:pt idx="6">
                  <c:v>7.9409403469580097E-3</c:v>
                </c:pt>
                <c:pt idx="7">
                  <c:v>9.4164391969376385E-3</c:v>
                </c:pt>
                <c:pt idx="8">
                  <c:v>1.0866015497431939E-2</c:v>
                </c:pt>
                <c:pt idx="9">
                  <c:v>1.1860395527869209E-2</c:v>
                </c:pt>
                <c:pt idx="10">
                  <c:v>1.276099176872114E-2</c:v>
                </c:pt>
                <c:pt idx="11">
                  <c:v>1.3499965025997342E-2</c:v>
                </c:pt>
                <c:pt idx="12">
                  <c:v>1.4436182044180823E-2</c:v>
                </c:pt>
                <c:pt idx="13">
                  <c:v>1.5032864735666887E-2</c:v>
                </c:pt>
                <c:pt idx="14">
                  <c:v>1.6195515243134291E-2</c:v>
                </c:pt>
                <c:pt idx="15">
                  <c:v>1.8028054403843918E-2</c:v>
                </c:pt>
                <c:pt idx="16">
                  <c:v>1.9472837840335669E-2</c:v>
                </c:pt>
                <c:pt idx="17">
                  <c:v>2.0902884827130586E-2</c:v>
                </c:pt>
                <c:pt idx="18">
                  <c:v>2.1621989155008584E-2</c:v>
                </c:pt>
                <c:pt idx="19">
                  <c:v>2.2186439130470869E-2</c:v>
                </c:pt>
                <c:pt idx="20">
                  <c:v>2.275313780321259E-2</c:v>
                </c:pt>
                <c:pt idx="21">
                  <c:v>2.3733393019872422E-2</c:v>
                </c:pt>
                <c:pt idx="22">
                  <c:v>2.5504765487835465E-2</c:v>
                </c:pt>
                <c:pt idx="23">
                  <c:v>2.7359141433499424E-2</c:v>
                </c:pt>
                <c:pt idx="24">
                  <c:v>2.8902338788014646E-2</c:v>
                </c:pt>
                <c:pt idx="25">
                  <c:v>2.9904175670661167E-2</c:v>
                </c:pt>
                <c:pt idx="26">
                  <c:v>3.069401059350808E-2</c:v>
                </c:pt>
                <c:pt idx="27">
                  <c:v>3.1085888531255292E-2</c:v>
                </c:pt>
                <c:pt idx="28">
                  <c:v>3.2051416103780227E-2</c:v>
                </c:pt>
                <c:pt idx="29">
                  <c:v>3.3487995387593172E-2</c:v>
                </c:pt>
                <c:pt idx="30">
                  <c:v>3.4408224470772596E-2</c:v>
                </c:pt>
                <c:pt idx="31">
                  <c:v>3.5382988768677313E-2</c:v>
                </c:pt>
                <c:pt idx="32">
                  <c:v>3.6080242459229327E-2</c:v>
                </c:pt>
                <c:pt idx="33">
                  <c:v>3.6581806388843847E-2</c:v>
                </c:pt>
                <c:pt idx="34">
                  <c:v>3.7050640170626252E-2</c:v>
                </c:pt>
                <c:pt idx="35">
                  <c:v>3.7822140632096046E-2</c:v>
                </c:pt>
                <c:pt idx="36">
                  <c:v>3.9044411035200233E-2</c:v>
                </c:pt>
                <c:pt idx="37">
                  <c:v>3.9517593750589185E-2</c:v>
                </c:pt>
                <c:pt idx="38">
                  <c:v>4.0315256472461709E-2</c:v>
                </c:pt>
                <c:pt idx="39">
                  <c:v>4.0660964855321176E-2</c:v>
                </c:pt>
                <c:pt idx="40">
                  <c:v>4.0917930287514767E-2</c:v>
                </c:pt>
                <c:pt idx="41">
                  <c:v>4.1011184311322203E-2</c:v>
                </c:pt>
                <c:pt idx="42">
                  <c:v>4.168802636396924E-2</c:v>
                </c:pt>
                <c:pt idx="43">
                  <c:v>4.2449653230748695E-2</c:v>
                </c:pt>
                <c:pt idx="44">
                  <c:v>4.2862045505174876E-2</c:v>
                </c:pt>
                <c:pt idx="45">
                  <c:v>4.3430962343096235E-2</c:v>
                </c:pt>
                <c:pt idx="46">
                  <c:v>4.3719705015099287E-2</c:v>
                </c:pt>
                <c:pt idx="47">
                  <c:v>4.3701024713682944E-2</c:v>
                </c:pt>
                <c:pt idx="48">
                  <c:v>4.3738758661359282E-2</c:v>
                </c:pt>
                <c:pt idx="49">
                  <c:v>4.417974523189528E-2</c:v>
                </c:pt>
                <c:pt idx="50">
                  <c:v>4.4563529590323746E-2</c:v>
                </c:pt>
                <c:pt idx="51">
                  <c:v>4.4838857633869217E-2</c:v>
                </c:pt>
                <c:pt idx="52">
                  <c:v>4.5185732766586585E-2</c:v>
                </c:pt>
                <c:pt idx="53">
                  <c:v>4.5352530902561979E-2</c:v>
                </c:pt>
                <c:pt idx="54">
                  <c:v>4.539015227552981E-2</c:v>
                </c:pt>
                <c:pt idx="55">
                  <c:v>4.5421501227840201E-2</c:v>
                </c:pt>
                <c:pt idx="56">
                  <c:v>4.569944637863136E-2</c:v>
                </c:pt>
                <c:pt idx="57">
                  <c:v>4.596408097405217E-2</c:v>
                </c:pt>
                <c:pt idx="58">
                  <c:v>4.6092830632750971E-2</c:v>
                </c:pt>
                <c:pt idx="59">
                  <c:v>4.6125544545516102E-2</c:v>
                </c:pt>
                <c:pt idx="60">
                  <c:v>4.6193895164146882E-2</c:v>
                </c:pt>
                <c:pt idx="61">
                  <c:v>4.6258434718225723E-2</c:v>
                </c:pt>
                <c:pt idx="62">
                  <c:v>4.623956991655933E-2</c:v>
                </c:pt>
                <c:pt idx="63">
                  <c:v>4.6379370062904324E-2</c:v>
                </c:pt>
                <c:pt idx="64">
                  <c:v>4.6547802234562119E-2</c:v>
                </c:pt>
                <c:pt idx="65">
                  <c:v>4.6801359915867723E-2</c:v>
                </c:pt>
                <c:pt idx="66">
                  <c:v>4.6825300069822343E-2</c:v>
                </c:pt>
                <c:pt idx="67">
                  <c:v>4.6877673224978614E-2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D-4337-8A8C-9C775980F88A}"/>
            </c:ext>
          </c:extLst>
        </c:ser>
        <c:ser>
          <c:idx val="1"/>
          <c:order val="1"/>
          <c:tx>
            <c:strRef>
              <c:f>GER!$O$1</c:f>
              <c:strCache>
                <c:ptCount val="1"/>
                <c:pt idx="0">
                  <c:v>DRR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cat>
            <c:numRef>
              <c:f>GER!$F$59:$F$141</c:f>
              <c:numCache>
                <c:formatCode>General</c:formatCode>
                <c:ptCount val="83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  <c:pt idx="75">
                  <c:v>91</c:v>
                </c:pt>
                <c:pt idx="76">
                  <c:v>92</c:v>
                </c:pt>
                <c:pt idx="77">
                  <c:v>93</c:v>
                </c:pt>
                <c:pt idx="78">
                  <c:v>94</c:v>
                </c:pt>
                <c:pt idx="79">
                  <c:v>95</c:v>
                </c:pt>
                <c:pt idx="80">
                  <c:v>96</c:v>
                </c:pt>
                <c:pt idx="81">
                  <c:v>97</c:v>
                </c:pt>
                <c:pt idx="82">
                  <c:v>98</c:v>
                </c:pt>
              </c:numCache>
            </c:numRef>
          </c:cat>
          <c:val>
            <c:numRef>
              <c:f>GER!$O$59:$O$141</c:f>
              <c:numCache>
                <c:formatCode>0.0%</c:formatCode>
                <c:ptCount val="83"/>
                <c:pt idx="0">
                  <c:v>3.3490011750881316E-2</c:v>
                </c:pt>
                <c:pt idx="1">
                  <c:v>2.5917550878413638E-2</c:v>
                </c:pt>
                <c:pt idx="2">
                  <c:v>3.2469662184322727E-2</c:v>
                </c:pt>
                <c:pt idx="3">
                  <c:v>3.2216987138673117E-2</c:v>
                </c:pt>
                <c:pt idx="4">
                  <c:v>3.2745591939546598E-2</c:v>
                </c:pt>
                <c:pt idx="5">
                  <c:v>3.271932038018336E-2</c:v>
                </c:pt>
                <c:pt idx="6">
                  <c:v>3.2604801146542454E-2</c:v>
                </c:pt>
                <c:pt idx="7">
                  <c:v>3.4945753161901336E-2</c:v>
                </c:pt>
                <c:pt idx="8">
                  <c:v>3.7669822972416632E-2</c:v>
                </c:pt>
                <c:pt idx="9">
                  <c:v>3.915229885057471E-2</c:v>
                </c:pt>
                <c:pt idx="10">
                  <c:v>4.0979973405326997E-2</c:v>
                </c:pt>
                <c:pt idx="11">
                  <c:v>4.5000582909105039E-2</c:v>
                </c:pt>
                <c:pt idx="12">
                  <c:v>4.4098054889421798E-2</c:v>
                </c:pt>
                <c:pt idx="13">
                  <c:v>4.4764937254167449E-2</c:v>
                </c:pt>
                <c:pt idx="14">
                  <c:v>4.6036611567880366E-2</c:v>
                </c:pt>
                <c:pt idx="15">
                  <c:v>3.8641224227071697E-2</c:v>
                </c:pt>
                <c:pt idx="16">
                  <c:v>4.0493532950243112E-2</c:v>
                </c:pt>
                <c:pt idx="17">
                  <c:v>4.215968446860676E-2</c:v>
                </c:pt>
                <c:pt idx="18">
                  <c:v>4.2439610302949418E-2</c:v>
                </c:pt>
                <c:pt idx="19">
                  <c:v>4.251427480794618E-2</c:v>
                </c:pt>
                <c:pt idx="20">
                  <c:v>4.1714481586908894E-2</c:v>
                </c:pt>
                <c:pt idx="21">
                  <c:v>4.1717601764813331E-2</c:v>
                </c:pt>
                <c:pt idx="22">
                  <c:v>4.2898199172093761E-2</c:v>
                </c:pt>
                <c:pt idx="23">
                  <c:v>4.4297434497139097E-2</c:v>
                </c:pt>
                <c:pt idx="24">
                  <c:v>4.5151048232712335E-2</c:v>
                </c:pt>
                <c:pt idx="25">
                  <c:v>4.5916657356719917E-2</c:v>
                </c:pt>
                <c:pt idx="26">
                  <c:v>4.6125421616860375E-2</c:v>
                </c:pt>
                <c:pt idx="27">
                  <c:v>4.592092092092092E-2</c:v>
                </c:pt>
                <c:pt idx="28">
                  <c:v>4.6073067596545024E-2</c:v>
                </c:pt>
                <c:pt idx="29">
                  <c:v>4.6787943881318385E-2</c:v>
                </c:pt>
                <c:pt idx="30">
                  <c:v>4.6995221137701347E-2</c:v>
                </c:pt>
                <c:pt idx="31">
                  <c:v>4.7457657352324718E-2</c:v>
                </c:pt>
                <c:pt idx="32">
                  <c:v>4.7701647875108416E-2</c:v>
                </c:pt>
                <c:pt idx="33">
                  <c:v>4.7942876572594356E-2</c:v>
                </c:pt>
                <c:pt idx="34">
                  <c:v>4.781704781704782E-2</c:v>
                </c:pt>
                <c:pt idx="35">
                  <c:v>4.7951148702894263E-2</c:v>
                </c:pt>
                <c:pt idx="36">
                  <c:v>4.8634980838370666E-2</c:v>
                </c:pt>
                <c:pt idx="37">
                  <c:v>4.8448238666132459E-2</c:v>
                </c:pt>
                <c:pt idx="38">
                  <c:v>4.8590129028872178E-2</c:v>
                </c:pt>
                <c:pt idx="39">
                  <c:v>4.8497141803429837E-2</c:v>
                </c:pt>
                <c:pt idx="40">
                  <c:v>4.8444797412002999E-2</c:v>
                </c:pt>
                <c:pt idx="41">
                  <c:v>4.8008494031221302E-2</c:v>
                </c:pt>
                <c:pt idx="42">
                  <c:v>4.812902043950934E-2</c:v>
                </c:pt>
                <c:pt idx="43">
                  <c:v>4.8450095570514419E-2</c:v>
                </c:pt>
                <c:pt idx="44">
                  <c:v>4.8422312762296027E-2</c:v>
                </c:pt>
                <c:pt idx="45">
                  <c:v>4.8776230817770501E-2</c:v>
                </c:pt>
                <c:pt idx="46">
                  <c:v>4.890853460234023E-2</c:v>
                </c:pt>
                <c:pt idx="47">
                  <c:v>4.871701966467934E-2</c:v>
                </c:pt>
                <c:pt idx="48">
                  <c:v>4.8471738434291617E-2</c:v>
                </c:pt>
                <c:pt idx="49">
                  <c:v>4.8683861878203095E-2</c:v>
                </c:pt>
                <c:pt idx="50">
                  <c:v>4.8831348267171566E-2</c:v>
                </c:pt>
                <c:pt idx="51">
                  <c:v>4.8872632464894351E-2</c:v>
                </c:pt>
                <c:pt idx="52">
                  <c:v>4.904591158697124E-2</c:v>
                </c:pt>
                <c:pt idx="53">
                  <c:v>4.9108617219483924E-2</c:v>
                </c:pt>
                <c:pt idx="54">
                  <c:v>4.9059598051006112E-2</c:v>
                </c:pt>
                <c:pt idx="55">
                  <c:v>4.8820254099117111E-2</c:v>
                </c:pt>
                <c:pt idx="56">
                  <c:v>4.8910553611024574E-2</c:v>
                </c:pt>
                <c:pt idx="57">
                  <c:v>4.9033274743923876E-2</c:v>
                </c:pt>
                <c:pt idx="58">
                  <c:v>4.9034890789481603E-2</c:v>
                </c:pt>
                <c:pt idx="59">
                  <c:v>4.8895163123452212E-2</c:v>
                </c:pt>
                <c:pt idx="60">
                  <c:v>4.8871017630683578E-2</c:v>
                </c:pt>
                <c:pt idx="61">
                  <c:v>4.8929972055272414E-2</c:v>
                </c:pt>
                <c:pt idx="62">
                  <c:v>4.8726225532140899E-2</c:v>
                </c:pt>
                <c:pt idx="63">
                  <c:v>4.8748693497433972E-2</c:v>
                </c:pt>
                <c:pt idx="64">
                  <c:v>4.8782055402018125E-2</c:v>
                </c:pt>
                <c:pt idx="65">
                  <c:v>4.9012009719656663E-2</c:v>
                </c:pt>
                <c:pt idx="66">
                  <c:v>4.897131266299623E-2</c:v>
                </c:pt>
                <c:pt idx="67">
                  <c:v>4.8986700808563155E-2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D-4337-8A8C-9C775980F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422735"/>
        <c:axId val="1264433135"/>
      </c:lineChart>
      <c:catAx>
        <c:axId val="1264422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33135"/>
        <c:crosses val="autoZero"/>
        <c:auto val="1"/>
        <c:lblAlgn val="ctr"/>
        <c:lblOffset val="100"/>
        <c:noMultiLvlLbl val="0"/>
      </c:catAx>
      <c:valAx>
        <c:axId val="12644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2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FRA!$G$4:$G$130</c:f>
              <c:numCache>
                <c:formatCode>m/d/yyyy</c:formatCode>
                <c:ptCount val="1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43945</c:v>
                </c:pt>
                <c:pt idx="90">
                  <c:v>43946</c:v>
                </c:pt>
                <c:pt idx="91">
                  <c:v>43947</c:v>
                </c:pt>
                <c:pt idx="92">
                  <c:v>43948</c:v>
                </c:pt>
                <c:pt idx="93">
                  <c:v>43949</c:v>
                </c:pt>
                <c:pt idx="94">
                  <c:v>43950</c:v>
                </c:pt>
                <c:pt idx="95">
                  <c:v>43951</c:v>
                </c:pt>
                <c:pt idx="96">
                  <c:v>43952</c:v>
                </c:pt>
                <c:pt idx="97">
                  <c:v>43953</c:v>
                </c:pt>
                <c:pt idx="98">
                  <c:v>43954</c:v>
                </c:pt>
                <c:pt idx="99">
                  <c:v>43955</c:v>
                </c:pt>
                <c:pt idx="100">
                  <c:v>43956</c:v>
                </c:pt>
                <c:pt idx="101">
                  <c:v>43957</c:v>
                </c:pt>
                <c:pt idx="102">
                  <c:v>43958</c:v>
                </c:pt>
                <c:pt idx="103">
                  <c:v>43959</c:v>
                </c:pt>
                <c:pt idx="104">
                  <c:v>43960</c:v>
                </c:pt>
                <c:pt idx="105">
                  <c:v>43961</c:v>
                </c:pt>
                <c:pt idx="106">
                  <c:v>43962</c:v>
                </c:pt>
                <c:pt idx="107">
                  <c:v>43963</c:v>
                </c:pt>
                <c:pt idx="108">
                  <c:v>43964</c:v>
                </c:pt>
                <c:pt idx="109">
                  <c:v>43965</c:v>
                </c:pt>
                <c:pt idx="110">
                  <c:v>43966</c:v>
                </c:pt>
                <c:pt idx="111">
                  <c:v>43967</c:v>
                </c:pt>
                <c:pt idx="112">
                  <c:v>43968</c:v>
                </c:pt>
                <c:pt idx="113">
                  <c:v>43969</c:v>
                </c:pt>
                <c:pt idx="114">
                  <c:v>43970</c:v>
                </c:pt>
                <c:pt idx="115">
                  <c:v>43971</c:v>
                </c:pt>
                <c:pt idx="116">
                  <c:v>43972</c:v>
                </c:pt>
                <c:pt idx="117">
                  <c:v>43973</c:v>
                </c:pt>
                <c:pt idx="118">
                  <c:v>43974</c:v>
                </c:pt>
                <c:pt idx="119">
                  <c:v>43975</c:v>
                </c:pt>
                <c:pt idx="120">
                  <c:v>43976</c:v>
                </c:pt>
                <c:pt idx="121">
                  <c:v>43977</c:v>
                </c:pt>
                <c:pt idx="122">
                  <c:v>43978</c:v>
                </c:pt>
                <c:pt idx="123">
                  <c:v>43979</c:v>
                </c:pt>
                <c:pt idx="124">
                  <c:v>43980</c:v>
                </c:pt>
                <c:pt idx="125">
                  <c:v>43981</c:v>
                </c:pt>
                <c:pt idx="126">
                  <c:v>43982</c:v>
                </c:pt>
              </c:numCache>
            </c:numRef>
          </c:cat>
          <c:val>
            <c:numRef>
              <c:f>FRA!$M$2:$M$128</c:f>
              <c:numCache>
                <c:formatCode>General</c:formatCode>
                <c:ptCount val="127"/>
                <c:pt idx="0">
                  <c:v>8.8940144772092398E-5</c:v>
                </c:pt>
                <c:pt idx="1">
                  <c:v>1.5097280168499254E-4</c:v>
                </c:pt>
                <c:pt idx="2">
                  <c:v>2.5443951372592109E-4</c:v>
                </c:pt>
                <c:pt idx="3">
                  <c:v>4.257526118653185E-4</c:v>
                </c:pt>
                <c:pt idx="4">
                  <c:v>7.0732505310289748E-4</c:v>
                </c:pt>
                <c:pt idx="5">
                  <c:v>1.1667339272118374E-3</c:v>
                </c:pt>
                <c:pt idx="6">
                  <c:v>1.9108115967007258E-3</c:v>
                </c:pt>
                <c:pt idx="7">
                  <c:v>3.1071301013572629E-3</c:v>
                </c:pt>
                <c:pt idx="8">
                  <c:v>5.016477828626081E-3</c:v>
                </c:pt>
                <c:pt idx="9">
                  <c:v>8.0415301888691632E-3</c:v>
                </c:pt>
                <c:pt idx="10">
                  <c:v>1.2799157558759306E-2</c:v>
                </c:pt>
                <c:pt idx="11">
                  <c:v>2.0226913277915221E-2</c:v>
                </c:pt>
                <c:pt idx="12">
                  <c:v>3.1738480721919843E-2</c:v>
                </c:pt>
                <c:pt idx="13">
                  <c:v>4.9448579120563566E-2</c:v>
                </c:pt>
                <c:pt idx="14">
                  <c:v>7.6495457532212582E-2</c:v>
                </c:pt>
                <c:pt idx="15">
                  <c:v>0.1174991517743325</c:v>
                </c:pt>
                <c:pt idx="16">
                  <c:v>0.17920672793834475</c:v>
                </c:pt>
                <c:pt idx="17">
                  <c:v>0.27139244832767084</c:v>
                </c:pt>
                <c:pt idx="18">
                  <c:v>0.40810188216174137</c:v>
                </c:pt>
                <c:pt idx="19">
                  <c:v>0.60935516862656935</c:v>
                </c:pt>
                <c:pt idx="20">
                  <c:v>0.90345660365113123</c:v>
                </c:pt>
                <c:pt idx="21">
                  <c:v>1.3300960161753441</c:v>
                </c:pt>
                <c:pt idx="22">
                  <c:v>1.9444723370188355</c:v>
                </c:pt>
                <c:pt idx="23">
                  <c:v>2.8227212738420437</c:v>
                </c:pt>
                <c:pt idx="24">
                  <c:v>4.0689864639272582</c:v>
                </c:pt>
                <c:pt idx="25">
                  <c:v>5.8245355029172421</c:v>
                </c:pt>
                <c:pt idx="26">
                  <c:v>8.2793864915966857</c:v>
                </c:pt>
                <c:pt idx="27">
                  <c:v>11.686973664006587</c:v>
                </c:pt>
                <c:pt idx="28">
                  <c:v>16.382437329755337</c:v>
                </c:pt>
                <c:pt idx="29">
                  <c:v>22.805167313675373</c:v>
                </c:pt>
                <c:pt idx="30">
                  <c:v>31.526252235103627</c:v>
                </c:pt>
                <c:pt idx="31">
                  <c:v>43.281479721287219</c:v>
                </c:pt>
                <c:pt idx="32">
                  <c:v>59.010484064655607</c:v>
                </c:pt>
                <c:pt idx="33">
                  <c:v>79.90253610794484</c:v>
                </c:pt>
                <c:pt idx="34">
                  <c:v>107.4493032815606</c:v>
                </c:pt>
                <c:pt idx="35">
                  <c:v>143.5046644918944</c:v>
                </c:pt>
                <c:pt idx="36">
                  <c:v>190.35133570707379</c:v>
                </c:pt>
                <c:pt idx="37">
                  <c:v>250.77364175986762</c:v>
                </c:pt>
                <c:pt idx="38">
                  <c:v>328.13525725309205</c:v>
                </c:pt>
                <c:pt idx="39">
                  <c:v>426.46014034838464</c:v>
                </c:pt>
                <c:pt idx="40">
                  <c:v>550.51421171352297</c:v>
                </c:pt>
                <c:pt idx="41">
                  <c:v>705.88461057785423</c:v>
                </c:pt>
                <c:pt idx="42">
                  <c:v>899.05262458523021</c:v>
                </c:pt>
                <c:pt idx="43">
                  <c:v>1137.4556842117343</c:v>
                </c:pt>
                <c:pt idx="44">
                  <c:v>1429.5331897607914</c:v>
                </c:pt>
                <c:pt idx="45">
                  <c:v>1784.7504608391591</c:v>
                </c:pt>
                <c:pt idx="46">
                  <c:v>2213.5948308014404</c:v>
                </c:pt>
                <c:pt idx="47">
                  <c:v>2727.5379183015311</c:v>
                </c:pt>
                <c:pt idx="48">
                  <c:v>3338.95845622763</c:v>
                </c:pt>
                <c:pt idx="49">
                  <c:v>4061.0207953475883</c:v>
                </c:pt>
                <c:pt idx="50">
                  <c:v>4907.5053589841227</c:v>
                </c:pt>
                <c:pt idx="51">
                  <c:v>5892.5889153953331</c:v>
                </c:pt>
                <c:pt idx="52">
                  <c:v>7030.57453666321</c:v>
                </c:pt>
                <c:pt idx="53">
                  <c:v>8335.5734742727345</c:v>
                </c:pt>
                <c:pt idx="54">
                  <c:v>9821.1438149725982</c:v>
                </c:pt>
                <c:pt idx="55">
                  <c:v>11499.893564929709</c:v>
                </c:pt>
                <c:pt idx="56">
                  <c:v>13383.058594791397</c:v>
                </c:pt>
                <c:pt idx="57">
                  <c:v>15480.06848956789</c:v>
                </c:pt>
                <c:pt idx="58">
                  <c:v>17798.115599283112</c:v>
                </c:pt>
                <c:pt idx="59">
                  <c:v>20341.744293358282</c:v>
                </c:pt>
                <c:pt idx="60">
                  <c:v>23112.478412486438</c:v>
                </c:pt>
                <c:pt idx="61">
                  <c:v>26108.505044592504</c:v>
                </c:pt>
                <c:pt idx="62">
                  <c:v>29324.431928258135</c:v>
                </c:pt>
                <c:pt idx="63">
                  <c:v>32751.133965323152</c:v>
                </c:pt>
                <c:pt idx="64">
                  <c:v>36375.701526152952</c:v>
                </c:pt>
                <c:pt idx="65">
                  <c:v>40181.499546528066</c:v>
                </c:pt>
                <c:pt idx="66">
                  <c:v>44148.342001573612</c:v>
                </c:pt>
                <c:pt idx="67">
                  <c:v>48252.781417042941</c:v>
                </c:pt>
                <c:pt idx="68">
                  <c:v>52468.507906810642</c:v>
                </c:pt>
                <c:pt idx="69">
                  <c:v>56766.847103560649</c:v>
                </c:pt>
                <c:pt idx="70">
                  <c:v>61117.341583583577</c:v>
                </c:pt>
                <c:pt idx="71">
                  <c:v>65488.396270561025</c:v>
                </c:pt>
                <c:pt idx="72">
                  <c:v>69847.96509736072</c:v>
                </c:pt>
                <c:pt idx="73">
                  <c:v>74164.254115208547</c:v>
                </c:pt>
                <c:pt idx="74">
                  <c:v>78406.415401891456</c:v>
                </c:pt>
                <c:pt idx="75">
                  <c:v>82545.206589600362</c:v>
                </c:pt>
                <c:pt idx="76">
                  <c:v>86553.592577990144</c:v>
                </c:pt>
                <c:pt idx="77">
                  <c:v>90407.268905420904</c:v>
                </c:pt>
                <c:pt idx="78">
                  <c:v>94085.09013363655</c:v>
                </c:pt>
                <c:pt idx="79">
                  <c:v>97569.391211642389</c:v>
                </c:pt>
                <c:pt idx="80">
                  <c:v>100846.19483650362</c:v>
                </c:pt>
                <c:pt idx="81">
                  <c:v>103905.30301709626</c:v>
                </c:pt>
                <c:pt idx="82">
                  <c:v>106740.27607045534</c:v>
                </c:pt>
                <c:pt idx="83">
                  <c:v>109348.30686344889</c:v>
                </c:pt>
                <c:pt idx="84">
                  <c:v>111730.00202258909</c:v>
                </c:pt>
                <c:pt idx="85">
                  <c:v>113889.08489656889</c:v>
                </c:pt>
                <c:pt idx="86">
                  <c:v>115832.03715993561</c:v>
                </c:pt>
                <c:pt idx="87">
                  <c:v>117567.69705109735</c:v>
                </c:pt>
                <c:pt idx="88">
                  <c:v>119106.83236845431</c:v>
                </c:pt>
                <c:pt idx="89">
                  <c:v>120461.70558825464</c:v>
                </c:pt>
                <c:pt idx="90">
                  <c:v>121645.64694752042</c:v>
                </c:pt>
                <c:pt idx="91">
                  <c:v>122672.64921943011</c:v>
                </c:pt>
                <c:pt idx="92">
                  <c:v>123556.99538000875</c:v>
                </c:pt>
                <c:pt idx="93">
                  <c:v>124312.92761115146</c:v>
                </c:pt>
                <c:pt idx="94">
                  <c:v>124954.36328406428</c:v>
                </c:pt>
                <c:pt idx="95">
                  <c:v>125494.66087727164</c:v>
                </c:pt>
                <c:pt idx="96">
                  <c:v>125946.43633442816</c:v>
                </c:pt>
                <c:pt idx="97">
                  <c:v>126321.42825631304</c:v>
                </c:pt>
                <c:pt idx="98">
                  <c:v>126630.40861086782</c:v>
                </c:pt>
                <c:pt idx="99">
                  <c:v>126883.13436357857</c:v>
                </c:pt>
                <c:pt idx="100">
                  <c:v>127088.33457621308</c:v>
                </c:pt>
                <c:pt idx="101">
                  <c:v>127253.72706795848</c:v>
                </c:pt>
                <c:pt idx="102">
                  <c:v>127386.05863322504</c:v>
                </c:pt>
                <c:pt idx="103">
                  <c:v>127491.16300584169</c:v>
                </c:pt>
                <c:pt idx="104">
                  <c:v>127574.03118453076</c:v>
                </c:pt>
                <c:pt idx="105">
                  <c:v>127638.88932278661</c:v>
                </c:pt>
                <c:pt idx="106">
                  <c:v>127689.2800744632</c:v>
                </c:pt>
                <c:pt idx="107">
                  <c:v>127728.1440182504</c:v>
                </c:pt>
                <c:pt idx="108">
                  <c:v>127757.89851268094</c:v>
                </c:pt>
                <c:pt idx="109">
                  <c:v>127780.51202149694</c:v>
                </c:pt>
                <c:pt idx="110">
                  <c:v>127797.57257066792</c:v>
                </c:pt>
                <c:pt idx="111">
                  <c:v>127810.34953643692</c:v>
                </c:pt>
                <c:pt idx="112">
                  <c:v>127819.84841045467</c:v>
                </c:pt>
                <c:pt idx="113">
                  <c:v>127826.85854245428</c:v>
                </c:pt>
                <c:pt idx="114">
                  <c:v>127831.99412760999</c:v>
                </c:pt>
                <c:pt idx="115">
                  <c:v>127835.72889316444</c:v>
                </c:pt>
                <c:pt idx="116">
                  <c:v>127838.42505790413</c:v>
                </c:pt>
                <c:pt idx="117">
                  <c:v>127840.35720049762</c:v>
                </c:pt>
                <c:pt idx="118">
                  <c:v>127841.73169052633</c:v>
                </c:pt>
                <c:pt idx="119">
                  <c:v>127842.70232046196</c:v>
                </c:pt>
                <c:pt idx="120">
                  <c:v>127843.38273790355</c:v>
                </c:pt>
                <c:pt idx="121">
                  <c:v>127843.85622359751</c:v>
                </c:pt>
                <c:pt idx="122">
                  <c:v>127844.1832990515</c:v>
                </c:pt>
                <c:pt idx="123">
                  <c:v>127844.40758326734</c:v>
                </c:pt>
                <c:pt idx="124">
                  <c:v>127844.56025517604</c:v>
                </c:pt>
                <c:pt idx="125">
                  <c:v>127844.66341942601</c:v>
                </c:pt>
                <c:pt idx="126">
                  <c:v>127844.73261988579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7-487D-B52B-D8F9B614EB55}"/>
            </c:ext>
          </c:extLst>
        </c:ser>
        <c:ser>
          <c:idx val="1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FRA!$G$4:$G$130</c:f>
              <c:numCache>
                <c:formatCode>m/d/yyyy</c:formatCode>
                <c:ptCount val="1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43945</c:v>
                </c:pt>
                <c:pt idx="90">
                  <c:v>43946</c:v>
                </c:pt>
                <c:pt idx="91">
                  <c:v>43947</c:v>
                </c:pt>
                <c:pt idx="92">
                  <c:v>43948</c:v>
                </c:pt>
                <c:pt idx="93">
                  <c:v>43949</c:v>
                </c:pt>
                <c:pt idx="94">
                  <c:v>43950</c:v>
                </c:pt>
                <c:pt idx="95">
                  <c:v>43951</c:v>
                </c:pt>
                <c:pt idx="96">
                  <c:v>43952</c:v>
                </c:pt>
                <c:pt idx="97">
                  <c:v>43953</c:v>
                </c:pt>
                <c:pt idx="98">
                  <c:v>43954</c:v>
                </c:pt>
                <c:pt idx="99">
                  <c:v>43955</c:v>
                </c:pt>
                <c:pt idx="100">
                  <c:v>43956</c:v>
                </c:pt>
                <c:pt idx="101">
                  <c:v>43957</c:v>
                </c:pt>
                <c:pt idx="102">
                  <c:v>43958</c:v>
                </c:pt>
                <c:pt idx="103">
                  <c:v>43959</c:v>
                </c:pt>
                <c:pt idx="104">
                  <c:v>43960</c:v>
                </c:pt>
                <c:pt idx="105">
                  <c:v>43961</c:v>
                </c:pt>
                <c:pt idx="106">
                  <c:v>43962</c:v>
                </c:pt>
                <c:pt idx="107">
                  <c:v>43963</c:v>
                </c:pt>
                <c:pt idx="108">
                  <c:v>43964</c:v>
                </c:pt>
                <c:pt idx="109">
                  <c:v>43965</c:v>
                </c:pt>
                <c:pt idx="110">
                  <c:v>43966</c:v>
                </c:pt>
                <c:pt idx="111">
                  <c:v>43967</c:v>
                </c:pt>
                <c:pt idx="112">
                  <c:v>43968</c:v>
                </c:pt>
                <c:pt idx="113">
                  <c:v>43969</c:v>
                </c:pt>
                <c:pt idx="114">
                  <c:v>43970</c:v>
                </c:pt>
                <c:pt idx="115">
                  <c:v>43971</c:v>
                </c:pt>
                <c:pt idx="116">
                  <c:v>43972</c:v>
                </c:pt>
                <c:pt idx="117">
                  <c:v>43973</c:v>
                </c:pt>
                <c:pt idx="118">
                  <c:v>43974</c:v>
                </c:pt>
                <c:pt idx="119">
                  <c:v>43975</c:v>
                </c:pt>
                <c:pt idx="120">
                  <c:v>43976</c:v>
                </c:pt>
                <c:pt idx="121">
                  <c:v>43977</c:v>
                </c:pt>
                <c:pt idx="122">
                  <c:v>43978</c:v>
                </c:pt>
                <c:pt idx="123">
                  <c:v>43979</c:v>
                </c:pt>
                <c:pt idx="124">
                  <c:v>43980</c:v>
                </c:pt>
                <c:pt idx="125">
                  <c:v>43981</c:v>
                </c:pt>
                <c:pt idx="126">
                  <c:v>43982</c:v>
                </c:pt>
              </c:numCache>
            </c:numRef>
          </c:cat>
          <c:val>
            <c:numRef>
              <c:f>FRA!$Q:$Q</c:f>
              <c:numCache>
                <c:formatCode>General</c:formatCode>
                <c:ptCount val="1048576"/>
                <c:pt idx="1">
                  <c:v>6.8434498634900382E-41</c:v>
                </c:pt>
                <c:pt idx="2">
                  <c:v>8.0099204739092744E-32</c:v>
                </c:pt>
                <c:pt idx="3">
                  <c:v>1.3661058012039826E-26</c:v>
                </c:pt>
                <c:pt idx="4">
                  <c:v>6.261007514781256E-23</c:v>
                </c:pt>
                <c:pt idx="5">
                  <c:v>3.9553646117534528E-20</c:v>
                </c:pt>
                <c:pt idx="6">
                  <c:v>7.1351036093709119E-18</c:v>
                </c:pt>
                <c:pt idx="7">
                  <c:v>5.4200672434008551E-16</c:v>
                </c:pt>
                <c:pt idx="8">
                  <c:v>2.1863056035604543E-14</c:v>
                </c:pt>
                <c:pt idx="9">
                  <c:v>5.4385162601201477E-13</c:v>
                </c:pt>
                <c:pt idx="10">
                  <c:v>9.2399455565176867E-12</c:v>
                </c:pt>
                <c:pt idx="11">
                  <c:v>1.1532298614455449E-10</c:v>
                </c:pt>
                <c:pt idx="12">
                  <c:v>1.1157859451148573E-9</c:v>
                </c:pt>
                <c:pt idx="13">
                  <c:v>8.7177763935080009E-9</c:v>
                </c:pt>
                <c:pt idx="14">
                  <c:v>5.6778198984057941E-8</c:v>
                </c:pt>
                <c:pt idx="15">
                  <c:v>3.1611269277724719E-7</c:v>
                </c:pt>
                <c:pt idx="16">
                  <c:v>1.5353283379156457E-6</c:v>
                </c:pt>
                <c:pt idx="17">
                  <c:v>6.614087773850324E-6</c:v>
                </c:pt>
                <c:pt idx="18">
                  <c:v>2.5622493639874318E-5</c:v>
                </c:pt>
                <c:pt idx="19">
                  <c:v>9.0294204069377851E-5</c:v>
                </c:pt>
                <c:pt idx="20">
                  <c:v>2.9229382394141699E-4</c:v>
                </c:pt>
                <c:pt idx="21">
                  <c:v>8.7642616754021112E-4</c:v>
                </c:pt>
                <c:pt idx="22">
                  <c:v>2.4516441387552757E-3</c:v>
                </c:pt>
                <c:pt idx="23">
                  <c:v>6.4378663225593625E-3</c:v>
                </c:pt>
                <c:pt idx="24">
                  <c:v>1.5955893317773247E-2</c:v>
                </c:pt>
                <c:pt idx="25">
                  <c:v>3.750244243598503E-2</c:v>
                </c:pt>
                <c:pt idx="26">
                  <c:v>8.3942021855519203E-2</c:v>
                </c:pt>
                <c:pt idx="27">
                  <c:v>0.17959619895798712</c:v>
                </c:pt>
                <c:pt idx="28">
                  <c:v>0.36851340895797774</c:v>
                </c:pt>
                <c:pt idx="29">
                  <c:v>0.72733987729024319</c:v>
                </c:pt>
                <c:pt idx="30">
                  <c:v>1.3845492433373243</c:v>
                </c:pt>
                <c:pt idx="31">
                  <c:v>2.5480730659352981</c:v>
                </c:pt>
                <c:pt idx="32">
                  <c:v>4.5435406055450409</c:v>
                </c:pt>
                <c:pt idx="33">
                  <c:v>7.8653106498541643</c:v>
                </c:pt>
                <c:pt idx="34">
                  <c:v>13.242189472876968</c:v>
                </c:pt>
                <c:pt idx="35">
                  <c:v>21.719120362204119</c:v>
                </c:pt>
                <c:pt idx="36">
                  <c:v>34.755171407028527</c:v>
                </c:pt>
                <c:pt idx="37">
                  <c:v>54.336847088721065</c:v>
                </c:pt>
                <c:pt idx="38">
                  <c:v>83.10415837415924</c:v>
                </c:pt>
                <c:pt idx="39">
                  <c:v>124.48510504815205</c:v>
                </c:pt>
                <c:pt idx="40">
                  <c:v>182.83239472529797</c:v>
                </c:pt>
                <c:pt idx="41">
                  <c:v>263.55451827154172</c:v>
                </c:pt>
                <c:pt idx="42">
                  <c:v>373.2319087243248</c:v>
                </c:pt>
                <c:pt idx="43">
                  <c:v>519.70801213463858</c:v>
                </c:pt>
                <c:pt idx="44">
                  <c:v>712.14484918742107</c:v>
                </c:pt>
                <c:pt idx="45">
                  <c:v>961.03315479601793</c:v>
                </c:pt>
                <c:pt idx="46">
                  <c:v>1278.1484963199275</c:v>
                </c:pt>
                <c:pt idx="47">
                  <c:v>1676.4468662171018</c:v>
                </c:pt>
                <c:pt idx="48">
                  <c:v>2169.8960262510068</c:v>
                </c:pt>
                <c:pt idx="49">
                  <c:v>2773.2421862728538</c:v>
                </c:pt>
                <c:pt idx="50">
                  <c:v>3501.7152166922147</c:v>
                </c:pt>
                <c:pt idx="51">
                  <c:v>4370.6792713839977</c:v>
                </c:pt>
                <c:pt idx="52">
                  <c:v>5395.2391759646998</c:v>
                </c:pt>
                <c:pt idx="53">
                  <c:v>6589.8159646001977</c:v>
                </c:pt>
                <c:pt idx="54">
                  <c:v>7967.7073081169883</c:v>
                </c:pt>
                <c:pt idx="55">
                  <c:v>9540.6500981711179</c:v>
                </c:pt>
                <c:pt idx="56">
                  <c:v>11318.403029941928</c:v>
                </c:pt>
                <c:pt idx="57">
                  <c:v>13308.366621668598</c:v>
                </c:pt>
                <c:pt idx="58">
                  <c:v>15515.256755230661</c:v>
                </c:pt>
                <c:pt idx="59">
                  <c:v>17940.845613851576</c:v>
                </c:pt>
                <c:pt idx="60">
                  <c:v>20583.780980595529</c:v>
                </c:pt>
                <c:pt idx="61">
                  <c:v>23439.491434183907</c:v>
                </c:pt>
                <c:pt idx="62">
                  <c:v>26500.181250176527</c:v>
                </c:pt>
                <c:pt idx="63">
                  <c:v>29754.915006445128</c:v>
                </c:pt>
                <c:pt idx="64">
                  <c:v>33189.788214460132</c:v>
                </c:pt>
                <c:pt idx="65">
                  <c:v>36788.17694259563</c:v>
                </c:pt>
                <c:pt idx="66">
                  <c:v>40531.056522134444</c:v>
                </c:pt>
                <c:pt idx="67">
                  <c:v>44397.377148653817</c:v>
                </c:pt>
                <c:pt idx="68">
                  <c:v>48364.482585006561</c:v>
                </c:pt>
                <c:pt idx="69">
                  <c:v>52408.557267159238</c:v>
                </c:pt>
                <c:pt idx="70">
                  <c:v>56505.086899325921</c:v>
                </c:pt>
                <c:pt idx="71">
                  <c:v>60629.31805250232</c:v>
                </c:pt>
                <c:pt idx="72">
                  <c:v>64756.703273600586</c:v>
                </c:pt>
                <c:pt idx="73">
                  <c:v>68863.319672288082</c:v>
                </c:pt>
                <c:pt idx="74">
                  <c:v>72926.250767360732</c:v>
                </c:pt>
                <c:pt idx="75">
                  <c:v>76923.923426617839</c:v>
                </c:pt>
                <c:pt idx="76">
                  <c:v>80836.393908085942</c:v>
                </c:pt>
                <c:pt idx="77">
                  <c:v>84645.579198221618</c:v>
                </c:pt>
                <c:pt idx="78">
                  <c:v>88335.431949126476</c:v>
                </c:pt>
                <c:pt idx="79">
                  <c:v>91892.059262429102</c:v>
                </c:pt>
                <c:pt idx="80">
                  <c:v>95303.787290726468</c:v>
                </c:pt>
                <c:pt idx="81">
                  <c:v>98561.175085137394</c:v>
                </c:pt>
                <c:pt idx="82">
                  <c:v>101656.98228433277</c:v>
                </c:pt>
                <c:pt idx="83">
                  <c:v>104586.09610761527</c:v>
                </c:pt>
                <c:pt idx="84">
                  <c:v>107345.42368792104</c:v>
                </c:pt>
                <c:pt idx="85">
                  <c:v>109933.75607765552</c:v>
                </c:pt>
                <c:pt idx="86">
                  <c:v>112351.61030794807</c:v>
                </c:pt>
                <c:pt idx="87">
                  <c:v>114601.05571361195</c:v>
                </c:pt>
                <c:pt idx="88">
                  <c:v>116685.53038913688</c:v>
                </c:pt>
                <c:pt idx="89">
                  <c:v>118609.6531542889</c:v>
                </c:pt>
                <c:pt idx="90">
                  <c:v>120379.03581976049</c:v>
                </c:pt>
                <c:pt idx="91">
                  <c:v>122000.09989012878</c:v>
                </c:pt>
                <c:pt idx="92">
                  <c:v>123479.90115613875</c:v>
                </c:pt>
                <c:pt idx="93">
                  <c:v>124825.96493983897</c:v>
                </c:pt>
                <c:pt idx="94">
                  <c:v>126046.13408848493</c:v>
                </c:pt>
                <c:pt idx="95">
                  <c:v>127148.43118562833</c:v>
                </c:pt>
                <c:pt idx="96">
                  <c:v>128140.93587487006</c:v>
                </c:pt>
                <c:pt idx="97">
                  <c:v>129031.67768326716</c:v>
                </c:pt>
                <c:pt idx="98">
                  <c:v>129828.54429314914</c:v>
                </c:pt>
                <c:pt idx="99">
                  <c:v>130539.2048453297</c:v>
                </c:pt>
                <c:pt idx="100">
                  <c:v>131171.04756261499</c:v>
                </c:pt>
                <c:pt idx="101">
                  <c:v>131731.13075692384</c:v>
                </c:pt>
                <c:pt idx="102">
                  <c:v>132226.14612124537</c:v>
                </c:pt>
                <c:pt idx="103">
                  <c:v>132662.3931027838</c:v>
                </c:pt>
                <c:pt idx="104">
                  <c:v>133045.76309891036</c:v>
                </c:pt>
                <c:pt idx="105">
                  <c:v>133381.7322055187</c:v>
                </c:pt>
                <c:pt idx="106">
                  <c:v>133675.36127060384</c:v>
                </c:pt>
                <c:pt idx="107">
                  <c:v>133931.30205716455</c:v>
                </c:pt>
                <c:pt idx="108">
                  <c:v>134153.80839213062</c:v>
                </c:pt>
                <c:pt idx="109">
                  <c:v>134346.75126584238</c:v>
                </c:pt>
                <c:pt idx="110">
                  <c:v>134513.63694425294</c:v>
                </c:pt>
                <c:pt idx="111">
                  <c:v>134657.62725885431</c:v>
                </c:pt>
                <c:pt idx="112">
                  <c:v>134781.56134346081</c:v>
                </c:pt>
                <c:pt idx="113">
                  <c:v>134887.97818928334</c:v>
                </c:pt>
                <c:pt idx="114">
                  <c:v>134979.13948774719</c:v>
                </c:pt>
                <c:pt idx="115">
                  <c:v>135057.05232242803</c:v>
                </c:pt>
                <c:pt idx="116">
                  <c:v>135123.49135604315</c:v>
                </c:pt>
                <c:pt idx="117">
                  <c:v>135180.0202348624</c:v>
                </c:pt>
                <c:pt idx="118">
                  <c:v>135228.01200081609</c:v>
                </c:pt>
                <c:pt idx="119">
                  <c:v>135268.6683609313</c:v>
                </c:pt>
                <c:pt idx="120">
                  <c:v>135303.0377147331</c:v>
                </c:pt>
                <c:pt idx="121">
                  <c:v>135332.03188331402</c:v>
                </c:pt>
                <c:pt idx="122">
                  <c:v>135356.44151944845</c:v>
                </c:pt>
                <c:pt idx="123">
                  <c:v>135376.95020705173</c:v>
                </c:pt>
                <c:pt idx="124">
                  <c:v>135394.14728114579</c:v>
                </c:pt>
                <c:pt idx="125">
                  <c:v>135408.53941700581</c:v>
                </c:pt>
                <c:pt idx="126">
                  <c:v>135420.56105002918</c:v>
                </c:pt>
                <c:pt idx="127">
                  <c:v>135430.58369676431</c:v>
                </c:pt>
                <c:pt idx="128">
                  <c:v>135438.92425309939</c:v>
                </c:pt>
                <c:pt idx="129">
                  <c:v>135445.85234842307</c:v>
                </c:pt>
                <c:pt idx="130">
                  <c:v>135451.59683515943</c:v>
                </c:pt>
                <c:pt idx="131">
                  <c:v>135456.35149191655</c:v>
                </c:pt>
                <c:pt idx="132">
                  <c:v>135460.28001598138</c:v>
                </c:pt>
                <c:pt idx="133">
                  <c:v>135463.5203773971</c:v>
                </c:pt>
                <c:pt idx="134">
                  <c:v>135466.18860266884</c:v>
                </c:pt>
                <c:pt idx="135">
                  <c:v>135468.38205150931</c:v>
                </c:pt>
                <c:pt idx="136">
                  <c:v>135470.1822451613</c:v>
                </c:pt>
                <c:pt idx="137">
                  <c:v>135471.65729987933</c:v>
                </c:pt>
                <c:pt idx="138">
                  <c:v>135472.86401424668</c:v>
                </c:pt>
                <c:pt idx="139">
                  <c:v>135473.84965424522</c:v>
                </c:pt>
                <c:pt idx="140">
                  <c:v>135474.65347544843</c:v>
                </c:pt>
                <c:pt idx="141">
                  <c:v>135475.30801743132</c:v>
                </c:pt>
                <c:pt idx="142">
                  <c:v>135475.84020150531</c:v>
                </c:pt>
                <c:pt idx="143">
                  <c:v>135476.27225921766</c:v>
                </c:pt>
                <c:pt idx="144">
                  <c:v>135476.62251570227</c:v>
                </c:pt>
                <c:pt idx="145">
                  <c:v>135476.90604893339</c:v>
                </c:pt>
                <c:pt idx="146">
                  <c:v>135477.13524320137</c:v>
                </c:pt>
                <c:pt idx="147">
                  <c:v>135477.32025269061</c:v>
                </c:pt>
                <c:pt idx="148">
                  <c:v>135477.46938887102</c:v>
                </c:pt>
                <c:pt idx="149">
                  <c:v>135477.58944350042</c:v>
                </c:pt>
                <c:pt idx="150">
                  <c:v>135477.68595735289</c:v>
                </c:pt>
                <c:pt idx="151">
                  <c:v>135477.76344331633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17-487D-B52B-D8F9B614EB55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FRA!$G$4:$G$130</c:f>
              <c:numCache>
                <c:formatCode>m/d/yyyy</c:formatCode>
                <c:ptCount val="1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43945</c:v>
                </c:pt>
                <c:pt idx="90">
                  <c:v>43946</c:v>
                </c:pt>
                <c:pt idx="91">
                  <c:v>43947</c:v>
                </c:pt>
                <c:pt idx="92">
                  <c:v>43948</c:v>
                </c:pt>
                <c:pt idx="93">
                  <c:v>43949</c:v>
                </c:pt>
                <c:pt idx="94">
                  <c:v>43950</c:v>
                </c:pt>
                <c:pt idx="95">
                  <c:v>43951</c:v>
                </c:pt>
                <c:pt idx="96">
                  <c:v>43952</c:v>
                </c:pt>
                <c:pt idx="97">
                  <c:v>43953</c:v>
                </c:pt>
                <c:pt idx="98">
                  <c:v>43954</c:v>
                </c:pt>
                <c:pt idx="99">
                  <c:v>43955</c:v>
                </c:pt>
                <c:pt idx="100">
                  <c:v>43956</c:v>
                </c:pt>
                <c:pt idx="101">
                  <c:v>43957</c:v>
                </c:pt>
                <c:pt idx="102">
                  <c:v>43958</c:v>
                </c:pt>
                <c:pt idx="103">
                  <c:v>43959</c:v>
                </c:pt>
                <c:pt idx="104">
                  <c:v>43960</c:v>
                </c:pt>
                <c:pt idx="105">
                  <c:v>43961</c:v>
                </c:pt>
                <c:pt idx="106">
                  <c:v>43962</c:v>
                </c:pt>
                <c:pt idx="107">
                  <c:v>43963</c:v>
                </c:pt>
                <c:pt idx="108">
                  <c:v>43964</c:v>
                </c:pt>
                <c:pt idx="109">
                  <c:v>43965</c:v>
                </c:pt>
                <c:pt idx="110">
                  <c:v>43966</c:v>
                </c:pt>
                <c:pt idx="111">
                  <c:v>43967</c:v>
                </c:pt>
                <c:pt idx="112">
                  <c:v>43968</c:v>
                </c:pt>
                <c:pt idx="113">
                  <c:v>43969</c:v>
                </c:pt>
                <c:pt idx="114">
                  <c:v>43970</c:v>
                </c:pt>
                <c:pt idx="115">
                  <c:v>43971</c:v>
                </c:pt>
                <c:pt idx="116">
                  <c:v>43972</c:v>
                </c:pt>
                <c:pt idx="117">
                  <c:v>43973</c:v>
                </c:pt>
                <c:pt idx="118">
                  <c:v>43974</c:v>
                </c:pt>
                <c:pt idx="119">
                  <c:v>43975</c:v>
                </c:pt>
                <c:pt idx="120">
                  <c:v>43976</c:v>
                </c:pt>
                <c:pt idx="121">
                  <c:v>43977</c:v>
                </c:pt>
                <c:pt idx="122">
                  <c:v>43978</c:v>
                </c:pt>
                <c:pt idx="123">
                  <c:v>43979</c:v>
                </c:pt>
                <c:pt idx="124">
                  <c:v>43980</c:v>
                </c:pt>
                <c:pt idx="125">
                  <c:v>43981</c:v>
                </c:pt>
                <c:pt idx="126">
                  <c:v>43982</c:v>
                </c:pt>
              </c:numCache>
            </c:numRef>
          </c:cat>
          <c:val>
            <c:numRef>
              <c:f>FRA!$I$2:$I$100</c:f>
              <c:numCache>
                <c:formatCode>General</c:formatCode>
                <c:ptCount val="9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14</c:v>
                </c:pt>
                <c:pt idx="33">
                  <c:v>18</c:v>
                </c:pt>
                <c:pt idx="34">
                  <c:v>38</c:v>
                </c:pt>
                <c:pt idx="35">
                  <c:v>57</c:v>
                </c:pt>
                <c:pt idx="36">
                  <c:v>100</c:v>
                </c:pt>
                <c:pt idx="37">
                  <c:v>130</c:v>
                </c:pt>
                <c:pt idx="38">
                  <c:v>191</c:v>
                </c:pt>
                <c:pt idx="39">
                  <c:v>212</c:v>
                </c:pt>
                <c:pt idx="40">
                  <c:v>285</c:v>
                </c:pt>
                <c:pt idx="41">
                  <c:v>423</c:v>
                </c:pt>
                <c:pt idx="42">
                  <c:v>613</c:v>
                </c:pt>
                <c:pt idx="43">
                  <c:v>949</c:v>
                </c:pt>
                <c:pt idx="44">
                  <c:v>1126</c:v>
                </c:pt>
                <c:pt idx="45">
                  <c:v>1412</c:v>
                </c:pt>
                <c:pt idx="46">
                  <c:v>1784</c:v>
                </c:pt>
                <c:pt idx="47">
                  <c:v>2281</c:v>
                </c:pt>
                <c:pt idx="48">
                  <c:v>2876</c:v>
                </c:pt>
                <c:pt idx="49">
                  <c:v>3662</c:v>
                </c:pt>
                <c:pt idx="50">
                  <c:v>4499</c:v>
                </c:pt>
                <c:pt idx="51">
                  <c:v>5423</c:v>
                </c:pt>
                <c:pt idx="52">
                  <c:v>6633</c:v>
                </c:pt>
                <c:pt idx="53">
                  <c:v>7730</c:v>
                </c:pt>
                <c:pt idx="54">
                  <c:v>9134</c:v>
                </c:pt>
                <c:pt idx="55">
                  <c:v>10995</c:v>
                </c:pt>
                <c:pt idx="56">
                  <c:v>12612</c:v>
                </c:pt>
                <c:pt idx="57">
                  <c:v>14459</c:v>
                </c:pt>
                <c:pt idx="58">
                  <c:v>16689</c:v>
                </c:pt>
                <c:pt idx="59">
                  <c:v>19856</c:v>
                </c:pt>
                <c:pt idx="60">
                  <c:v>22302</c:v>
                </c:pt>
                <c:pt idx="61">
                  <c:v>25233</c:v>
                </c:pt>
                <c:pt idx="62">
                  <c:v>29155</c:v>
                </c:pt>
                <c:pt idx="63">
                  <c:v>32964</c:v>
                </c:pt>
                <c:pt idx="64">
                  <c:v>37575</c:v>
                </c:pt>
                <c:pt idx="65">
                  <c:v>40174</c:v>
                </c:pt>
                <c:pt idx="66">
                  <c:v>44550</c:v>
                </c:pt>
                <c:pt idx="67">
                  <c:v>52128</c:v>
                </c:pt>
                <c:pt idx="68">
                  <c:v>56989</c:v>
                </c:pt>
                <c:pt idx="69">
                  <c:v>59105</c:v>
                </c:pt>
                <c:pt idx="70">
                  <c:v>64338</c:v>
                </c:pt>
                <c:pt idx="71">
                  <c:v>68605</c:v>
                </c:pt>
                <c:pt idx="72">
                  <c:v>70478</c:v>
                </c:pt>
                <c:pt idx="73">
                  <c:v>74390</c:v>
                </c:pt>
                <c:pt idx="74">
                  <c:v>78167</c:v>
                </c:pt>
                <c:pt idx="75">
                  <c:v>82048</c:v>
                </c:pt>
                <c:pt idx="76">
                  <c:v>86334</c:v>
                </c:pt>
                <c:pt idx="77">
                  <c:v>90676</c:v>
                </c:pt>
                <c:pt idx="78">
                  <c:v>93790</c:v>
                </c:pt>
                <c:pt idx="79">
                  <c:v>95403</c:v>
                </c:pt>
                <c:pt idx="80">
                  <c:v>98076</c:v>
                </c:pt>
                <c:pt idx="81">
                  <c:v>103573</c:v>
                </c:pt>
                <c:pt idx="82">
                  <c:v>106206</c:v>
                </c:pt>
                <c:pt idx="83">
                  <c:v>108847</c:v>
                </c:pt>
                <c:pt idx="84">
                  <c:v>109252</c:v>
                </c:pt>
                <c:pt idx="85">
                  <c:v>111821</c:v>
                </c:pt>
                <c:pt idx="86">
                  <c:v>112606</c:v>
                </c:pt>
                <c:pt idx="87">
                  <c:v>114657</c:v>
                </c:pt>
                <c:pt idx="88">
                  <c:v>117324</c:v>
                </c:pt>
                <c:pt idx="89">
                  <c:v>119151</c:v>
                </c:pt>
                <c:pt idx="90">
                  <c:v>120804</c:v>
                </c:pt>
                <c:pt idx="91">
                  <c:v>122577</c:v>
                </c:pt>
                <c:pt idx="92">
                  <c:v>124114</c:v>
                </c:pt>
                <c:pt idx="93">
                  <c:v>124575</c:v>
                </c:pt>
                <c:pt idx="94">
                  <c:v>125770</c:v>
                </c:pt>
                <c:pt idx="95">
                  <c:v>126835</c:v>
                </c:pt>
                <c:pt idx="96">
                  <c:v>128442</c:v>
                </c:pt>
                <c:pt idx="97">
                  <c:v>129581</c:v>
                </c:pt>
                <c:pt idx="98">
                  <c:v>130185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17-487D-B52B-D8F9B614E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FRA!$G$2:$G$123</c:f>
              <c:numCache>
                <c:formatCode>m/d/yyyy</c:formatCode>
                <c:ptCount val="12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</c:numCache>
            </c:numRef>
          </c:cat>
          <c:val>
            <c:numRef>
              <c:f>FRA!$N$2:$N$123</c:f>
              <c:numCache>
                <c:formatCode>General</c:formatCode>
                <c:ptCount val="122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4</c:v>
                </c:pt>
                <c:pt idx="34">
                  <c:v>20</c:v>
                </c:pt>
                <c:pt idx="35">
                  <c:v>19</c:v>
                </c:pt>
                <c:pt idx="36">
                  <c:v>43</c:v>
                </c:pt>
                <c:pt idx="37">
                  <c:v>30</c:v>
                </c:pt>
                <c:pt idx="38">
                  <c:v>61</c:v>
                </c:pt>
                <c:pt idx="39">
                  <c:v>21</c:v>
                </c:pt>
                <c:pt idx="40">
                  <c:v>73</c:v>
                </c:pt>
                <c:pt idx="41">
                  <c:v>138</c:v>
                </c:pt>
                <c:pt idx="42">
                  <c:v>190</c:v>
                </c:pt>
                <c:pt idx="43">
                  <c:v>336</c:v>
                </c:pt>
                <c:pt idx="44">
                  <c:v>177</c:v>
                </c:pt>
                <c:pt idx="45">
                  <c:v>286</c:v>
                </c:pt>
                <c:pt idx="46">
                  <c:v>372</c:v>
                </c:pt>
                <c:pt idx="47">
                  <c:v>497</c:v>
                </c:pt>
                <c:pt idx="48">
                  <c:v>595</c:v>
                </c:pt>
                <c:pt idx="49">
                  <c:v>786</c:v>
                </c:pt>
                <c:pt idx="50">
                  <c:v>837</c:v>
                </c:pt>
                <c:pt idx="51">
                  <c:v>924</c:v>
                </c:pt>
                <c:pt idx="52">
                  <c:v>1210</c:v>
                </c:pt>
                <c:pt idx="53">
                  <c:v>1097</c:v>
                </c:pt>
                <c:pt idx="54">
                  <c:v>1404</c:v>
                </c:pt>
                <c:pt idx="55">
                  <c:v>1861</c:v>
                </c:pt>
                <c:pt idx="56">
                  <c:v>1617</c:v>
                </c:pt>
                <c:pt idx="57">
                  <c:v>1847</c:v>
                </c:pt>
                <c:pt idx="58">
                  <c:v>2230</c:v>
                </c:pt>
                <c:pt idx="59">
                  <c:v>3167</c:v>
                </c:pt>
                <c:pt idx="60">
                  <c:v>2446</c:v>
                </c:pt>
                <c:pt idx="61">
                  <c:v>2931</c:v>
                </c:pt>
                <c:pt idx="62">
                  <c:v>3922</c:v>
                </c:pt>
                <c:pt idx="63">
                  <c:v>3809</c:v>
                </c:pt>
                <c:pt idx="64">
                  <c:v>4611</c:v>
                </c:pt>
                <c:pt idx="65">
                  <c:v>2599</c:v>
                </c:pt>
                <c:pt idx="66">
                  <c:v>4376</c:v>
                </c:pt>
                <c:pt idx="67">
                  <c:v>7578</c:v>
                </c:pt>
                <c:pt idx="68">
                  <c:v>4861</c:v>
                </c:pt>
                <c:pt idx="69">
                  <c:v>2116</c:v>
                </c:pt>
                <c:pt idx="70">
                  <c:v>5233</c:v>
                </c:pt>
                <c:pt idx="71">
                  <c:v>4267</c:v>
                </c:pt>
                <c:pt idx="72">
                  <c:v>1873</c:v>
                </c:pt>
                <c:pt idx="73">
                  <c:v>3912</c:v>
                </c:pt>
                <c:pt idx="74">
                  <c:v>3777</c:v>
                </c:pt>
                <c:pt idx="75">
                  <c:v>3881</c:v>
                </c:pt>
                <c:pt idx="76">
                  <c:v>4286</c:v>
                </c:pt>
                <c:pt idx="77">
                  <c:v>4342</c:v>
                </c:pt>
                <c:pt idx="78">
                  <c:v>3114</c:v>
                </c:pt>
                <c:pt idx="79">
                  <c:v>1613</c:v>
                </c:pt>
                <c:pt idx="80">
                  <c:v>2673</c:v>
                </c:pt>
                <c:pt idx="81">
                  <c:v>5497</c:v>
                </c:pt>
                <c:pt idx="82">
                  <c:v>2633</c:v>
                </c:pt>
                <c:pt idx="83">
                  <c:v>2641</c:v>
                </c:pt>
                <c:pt idx="84">
                  <c:v>405</c:v>
                </c:pt>
                <c:pt idx="85">
                  <c:v>2569</c:v>
                </c:pt>
                <c:pt idx="86">
                  <c:v>785</c:v>
                </c:pt>
                <c:pt idx="87">
                  <c:v>2051</c:v>
                </c:pt>
                <c:pt idx="88">
                  <c:v>2667</c:v>
                </c:pt>
                <c:pt idx="89">
                  <c:v>1827</c:v>
                </c:pt>
                <c:pt idx="90">
                  <c:v>1653</c:v>
                </c:pt>
                <c:pt idx="91">
                  <c:v>1773</c:v>
                </c:pt>
                <c:pt idx="92">
                  <c:v>1537</c:v>
                </c:pt>
                <c:pt idx="93">
                  <c:v>461</c:v>
                </c:pt>
                <c:pt idx="94">
                  <c:v>1195</c:v>
                </c:pt>
                <c:pt idx="95">
                  <c:v>1065</c:v>
                </c:pt>
                <c:pt idx="96">
                  <c:v>1607</c:v>
                </c:pt>
                <c:pt idx="97">
                  <c:v>1139</c:v>
                </c:pt>
                <c:pt idx="98">
                  <c:v>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2-4AC1-BDF5-A8D5F223076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FRA!$G$2:$G$123</c:f>
              <c:numCache>
                <c:formatCode>m/d/yyyy</c:formatCode>
                <c:ptCount val="12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</c:numCache>
            </c:numRef>
          </c:cat>
          <c:val>
            <c:numRef>
              <c:f>FRA!$P$2:$P$123</c:f>
              <c:numCache>
                <c:formatCode>General</c:formatCode>
                <c:ptCount val="122"/>
                <c:pt idx="1">
                  <c:v>6.203265691290014E-5</c:v>
                </c:pt>
                <c:pt idx="2">
                  <c:v>1.0346671204092855E-4</c:v>
                </c:pt>
                <c:pt idx="3">
                  <c:v>1.7131309813939741E-4</c:v>
                </c:pt>
                <c:pt idx="4">
                  <c:v>2.8157244123757898E-4</c:v>
                </c:pt>
                <c:pt idx="5">
                  <c:v>4.5940887410893987E-4</c:v>
                </c:pt>
                <c:pt idx="6">
                  <c:v>7.4407766948888848E-4</c:v>
                </c:pt>
                <c:pt idx="7">
                  <c:v>1.1963185046565371E-3</c:v>
                </c:pt>
                <c:pt idx="8">
                  <c:v>1.9093477272688181E-3</c:v>
                </c:pt>
                <c:pt idx="9">
                  <c:v>3.0250523602430822E-3</c:v>
                </c:pt>
                <c:pt idx="10">
                  <c:v>4.7576273698901432E-3</c:v>
                </c:pt>
                <c:pt idx="11">
                  <c:v>7.4277557191559148E-3</c:v>
                </c:pt>
                <c:pt idx="12">
                  <c:v>1.1511567444004622E-2</c:v>
                </c:pt>
                <c:pt idx="13">
                  <c:v>1.7710098398643723E-2</c:v>
                </c:pt>
                <c:pt idx="14">
                  <c:v>2.7046878411649017E-2</c:v>
                </c:pt>
                <c:pt idx="15">
                  <c:v>4.1003694242119915E-2</c:v>
                </c:pt>
                <c:pt idx="16">
                  <c:v>6.1707576164012248E-2</c:v>
                </c:pt>
                <c:pt idx="17">
                  <c:v>9.2185720389326098E-2</c:v>
                </c:pt>
                <c:pt idx="18">
                  <c:v>0.13670943383407053</c:v>
                </c:pt>
                <c:pt idx="19">
                  <c:v>0.20125328646482799</c:v>
                </c:pt>
                <c:pt idx="20">
                  <c:v>0.29410143502456187</c:v>
                </c:pt>
                <c:pt idx="21">
                  <c:v>0.42663941252421289</c:v>
                </c:pt>
                <c:pt idx="22">
                  <c:v>0.61437632084349136</c:v>
                </c:pt>
                <c:pt idx="23">
                  <c:v>0.87824893682320826</c:v>
                </c:pt>
                <c:pt idx="24">
                  <c:v>1.2462651900852144</c:v>
                </c:pt>
                <c:pt idx="25">
                  <c:v>1.7555490389899839</c:v>
                </c:pt>
                <c:pt idx="26">
                  <c:v>2.4548509886794436</c:v>
                </c:pt>
                <c:pt idx="27">
                  <c:v>3.4075871724099009</c:v>
                </c:pt>
                <c:pt idx="28">
                  <c:v>4.6954636657487505</c:v>
                </c:pt>
                <c:pt idx="29">
                  <c:v>6.4227299839200356</c:v>
                </c:pt>
                <c:pt idx="30">
                  <c:v>8.721084921428254</c:v>
                </c:pt>
                <c:pt idx="31">
                  <c:v>11.755227486183593</c:v>
                </c:pt>
                <c:pt idx="32">
                  <c:v>15.729004343368388</c:v>
                </c:pt>
                <c:pt idx="33">
                  <c:v>20.892052043289233</c:v>
                </c:pt>
                <c:pt idx="34">
                  <c:v>27.546767173615763</c:v>
                </c:pt>
                <c:pt idx="35">
                  <c:v>36.0553612103338</c:v>
                </c:pt>
                <c:pt idx="36">
                  <c:v>46.846671215179384</c:v>
                </c:pt>
                <c:pt idx="37">
                  <c:v>60.422306052793829</c:v>
                </c:pt>
                <c:pt idx="38">
                  <c:v>77.361615493224434</c:v>
                </c:pt>
                <c:pt idx="39">
                  <c:v>98.324883095292591</c:v>
                </c:pt>
                <c:pt idx="40">
                  <c:v>124.05407136513833</c:v>
                </c:pt>
                <c:pt idx="41">
                  <c:v>155.37039886433126</c:v>
                </c:pt>
                <c:pt idx="42">
                  <c:v>193.16801400737597</c:v>
                </c:pt>
                <c:pt idx="43">
                  <c:v>238.40305962650405</c:v>
                </c:pt>
                <c:pt idx="44">
                  <c:v>292.07750554905715</c:v>
                </c:pt>
                <c:pt idx="45">
                  <c:v>355.21727107836773</c:v>
                </c:pt>
                <c:pt idx="46">
                  <c:v>428.84436996228123</c:v>
                </c:pt>
                <c:pt idx="47">
                  <c:v>513.94308750009077</c:v>
                </c:pt>
                <c:pt idx="48">
                  <c:v>611.42053792609886</c:v>
                </c:pt>
                <c:pt idx="49">
                  <c:v>722.06233911995832</c:v>
                </c:pt>
                <c:pt idx="50">
                  <c:v>846.4845636365344</c:v>
                </c:pt>
                <c:pt idx="51">
                  <c:v>985.08355641121034</c:v>
                </c:pt>
                <c:pt idx="52">
                  <c:v>1137.9856212678769</c:v>
                </c:pt>
                <c:pt idx="53">
                  <c:v>1304.9989376095245</c:v>
                </c:pt>
                <c:pt idx="54">
                  <c:v>1485.5703406998637</c:v>
                </c:pt>
                <c:pt idx="55">
                  <c:v>1678.7497499571109</c:v>
                </c:pt>
                <c:pt idx="56">
                  <c:v>1883.1650298616878</c:v>
                </c:pt>
                <c:pt idx="57">
                  <c:v>2097.0098947764927</c:v>
                </c:pt>
                <c:pt idx="58">
                  <c:v>2318.0471097152222</c:v>
                </c:pt>
                <c:pt idx="59">
                  <c:v>2543.6286940751706</c:v>
                </c:pt>
                <c:pt idx="60">
                  <c:v>2770.7341191281557</c:v>
                </c:pt>
                <c:pt idx="61">
                  <c:v>2996.0266321060662</c:v>
                </c:pt>
                <c:pt idx="62">
                  <c:v>3215.9268836656302</c:v>
                </c:pt>
                <c:pt idx="63">
                  <c:v>3426.7020370650171</c:v>
                </c:pt>
                <c:pt idx="64">
                  <c:v>3624.5675608298006</c:v>
                </c:pt>
                <c:pt idx="65">
                  <c:v>3805.798020375114</c:v>
                </c:pt>
                <c:pt idx="66">
                  <c:v>3966.8424550455456</c:v>
                </c:pt>
                <c:pt idx="67">
                  <c:v>4104.4394154693291</c:v>
                </c:pt>
                <c:pt idx="68">
                  <c:v>4215.7264897677014</c:v>
                </c:pt>
                <c:pt idx="69">
                  <c:v>4298.3391967500065</c:v>
                </c:pt>
                <c:pt idx="70">
                  <c:v>4350.4944800229277</c:v>
                </c:pt>
                <c:pt idx="71">
                  <c:v>4371.054686977448</c:v>
                </c:pt>
                <c:pt idx="72">
                  <c:v>4359.5688267996957</c:v>
                </c:pt>
                <c:pt idx="73">
                  <c:v>4316.2890178478265</c:v>
                </c:pt>
                <c:pt idx="74">
                  <c:v>4242.1612866829091</c:v>
                </c:pt>
                <c:pt idx="75">
                  <c:v>4138.7911877089064</c:v>
                </c:pt>
                <c:pt idx="76">
                  <c:v>4008.3859883897821</c:v>
                </c:pt>
                <c:pt idx="77">
                  <c:v>3853.6763274307596</c:v>
                </c:pt>
                <c:pt idx="78">
                  <c:v>3677.8212282156455</c:v>
                </c:pt>
                <c:pt idx="79">
                  <c:v>3484.3010780058394</c:v>
                </c:pt>
                <c:pt idx="80">
                  <c:v>3276.8036248612334</c:v>
                </c:pt>
                <c:pt idx="81">
                  <c:v>3059.1081805926369</c:v>
                </c:pt>
                <c:pt idx="82">
                  <c:v>2834.9730533590773</c:v>
                </c:pt>
                <c:pt idx="83">
                  <c:v>2608.0307929935516</c:v>
                </c:pt>
                <c:pt idx="84">
                  <c:v>2381.695159140203</c:v>
                </c:pt>
                <c:pt idx="85">
                  <c:v>2159.0828739798017</c:v>
                </c:pt>
                <c:pt idx="86">
                  <c:v>1942.952263366722</c:v>
                </c:pt>
                <c:pt idx="87">
                  <c:v>1735.659891161733</c:v>
                </c:pt>
                <c:pt idx="88">
                  <c:v>1539.135317356966</c:v>
                </c:pt>
                <c:pt idx="89">
                  <c:v>1354.8732198003272</c:v>
                </c:pt>
                <c:pt idx="90">
                  <c:v>1183.9413592657802</c:v>
                </c:pt>
                <c:pt idx="91">
                  <c:v>1027.0022719096887</c:v>
                </c:pt>
                <c:pt idx="92">
                  <c:v>884.34616057864332</c:v>
                </c:pt>
                <c:pt idx="93">
                  <c:v>755.9322311427095</c:v>
                </c:pt>
                <c:pt idx="94">
                  <c:v>641.43567291281943</c:v>
                </c:pt>
                <c:pt idx="95">
                  <c:v>540.29759320736048</c:v>
                </c:pt>
                <c:pt idx="96">
                  <c:v>451.7754571565165</c:v>
                </c:pt>
                <c:pt idx="97">
                  <c:v>374.99192188488087</c:v>
                </c:pt>
                <c:pt idx="98">
                  <c:v>308.98035455477657</c:v>
                </c:pt>
                <c:pt idx="99">
                  <c:v>252.72575271075766</c:v>
                </c:pt>
                <c:pt idx="100">
                  <c:v>205.20021263450326</c:v>
                </c:pt>
                <c:pt idx="101">
                  <c:v>165.39249174539873</c:v>
                </c:pt>
                <c:pt idx="102">
                  <c:v>132.33156526656239</c:v>
                </c:pt>
                <c:pt idx="103">
                  <c:v>105.10437261665356</c:v>
                </c:pt>
                <c:pt idx="104">
                  <c:v>82.868178689066553</c:v>
                </c:pt>
                <c:pt idx="105">
                  <c:v>64.858138255847734</c:v>
                </c:pt>
                <c:pt idx="106">
                  <c:v>50.390751676590298</c:v>
                </c:pt>
                <c:pt idx="107">
                  <c:v>38.863943787204335</c:v>
                </c:pt>
                <c:pt idx="108">
                  <c:v>29.754494430540944</c:v>
                </c:pt>
                <c:pt idx="109">
                  <c:v>22.613508815993555</c:v>
                </c:pt>
                <c:pt idx="110">
                  <c:v>17.060549170986633</c:v>
                </c:pt>
                <c:pt idx="111">
                  <c:v>12.77696576899325</c:v>
                </c:pt>
                <c:pt idx="112">
                  <c:v>9.4988740177504951</c:v>
                </c:pt>
                <c:pt idx="113">
                  <c:v>7.0101319996174425</c:v>
                </c:pt>
                <c:pt idx="114">
                  <c:v>5.1355851557018468</c:v>
                </c:pt>
                <c:pt idx="115">
                  <c:v>3.7347655544581357</c:v>
                </c:pt>
                <c:pt idx="116">
                  <c:v>2.6961647396819899</c:v>
                </c:pt>
                <c:pt idx="117">
                  <c:v>1.9321425934904255</c:v>
                </c:pt>
                <c:pt idx="118">
                  <c:v>1.3744900287128985</c:v>
                </c:pt>
                <c:pt idx="119">
                  <c:v>0.9706299356330419</c:v>
                </c:pt>
                <c:pt idx="120">
                  <c:v>0.68041744158836082</c:v>
                </c:pt>
                <c:pt idx="121">
                  <c:v>0.4734856939612655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2-4AC1-BDF5-A8D5F223076C}"/>
            </c:ext>
          </c:extLst>
        </c:ser>
        <c:ser>
          <c:idx val="2"/>
          <c:order val="2"/>
          <c:tx>
            <c:v>dGamma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FRA!$G$2:$G$123</c:f>
              <c:numCache>
                <c:formatCode>m/d/yyyy</c:formatCode>
                <c:ptCount val="12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</c:numCache>
            </c:numRef>
          </c:cat>
          <c:val>
            <c:numRef>
              <c:f>FRA!$R:$R</c:f>
              <c:numCache>
                <c:formatCode>General</c:formatCode>
                <c:ptCount val="1048576"/>
                <c:pt idx="2">
                  <c:v>8.0099204670658243E-32</c:v>
                </c:pt>
                <c:pt idx="3">
                  <c:v>1.3660977912835085E-26</c:v>
                </c:pt>
                <c:pt idx="4">
                  <c:v>6.2596414089800523E-23</c:v>
                </c:pt>
                <c:pt idx="5">
                  <c:v>3.9491036042386714E-20</c:v>
                </c:pt>
                <c:pt idx="6">
                  <c:v>7.0955499632533776E-18</c:v>
                </c:pt>
                <c:pt idx="7">
                  <c:v>5.3487162073071461E-16</c:v>
                </c:pt>
                <c:pt idx="8">
                  <c:v>2.1321049311264459E-14</c:v>
                </c:pt>
                <c:pt idx="9">
                  <c:v>5.2198856997641023E-13</c:v>
                </c:pt>
                <c:pt idx="10">
                  <c:v>8.6960939305056715E-12</c:v>
                </c:pt>
                <c:pt idx="11">
                  <c:v>1.0608304058803681E-10</c:v>
                </c:pt>
                <c:pt idx="12">
                  <c:v>1.0004629589703029E-9</c:v>
                </c:pt>
                <c:pt idx="13">
                  <c:v>7.601990448393144E-9</c:v>
                </c:pt>
                <c:pt idx="14">
                  <c:v>4.8060422590549939E-8</c:v>
                </c:pt>
                <c:pt idx="15">
                  <c:v>2.5933449379318926E-7</c:v>
                </c:pt>
                <c:pt idx="16">
                  <c:v>1.2192156451383984E-6</c:v>
                </c:pt>
                <c:pt idx="17">
                  <c:v>5.0787594359346787E-6</c:v>
                </c:pt>
                <c:pt idx="18">
                  <c:v>1.9008405866023995E-5</c:v>
                </c:pt>
                <c:pt idx="19">
                  <c:v>6.4671710429503533E-5</c:v>
                </c:pt>
                <c:pt idx="20">
                  <c:v>2.0199961987203913E-4</c:v>
                </c:pt>
                <c:pt idx="21">
                  <c:v>5.8413234359879418E-4</c:v>
                </c:pt>
                <c:pt idx="22">
                  <c:v>1.5752179712150646E-3</c:v>
                </c:pt>
                <c:pt idx="23">
                  <c:v>3.9862221838040867E-3</c:v>
                </c:pt>
                <c:pt idx="24">
                  <c:v>9.5180269952138859E-3</c:v>
                </c:pt>
                <c:pt idx="25">
                  <c:v>2.1546549118211782E-2</c:v>
                </c:pt>
                <c:pt idx="26">
                  <c:v>4.6439579419534173E-2</c:v>
                </c:pt>
                <c:pt idx="27">
                  <c:v>9.5654177102467916E-2</c:v>
                </c:pt>
                <c:pt idx="28">
                  <c:v>0.18891720999999062</c:v>
                </c:pt>
                <c:pt idx="29">
                  <c:v>0.35882646833226545</c:v>
                </c:pt>
                <c:pt idx="30">
                  <c:v>0.65720936604708113</c:v>
                </c:pt>
                <c:pt idx="31">
                  <c:v>1.1635238225979738</c:v>
                </c:pt>
                <c:pt idx="32">
                  <c:v>1.9954675396097428</c:v>
                </c:pt>
                <c:pt idx="33">
                  <c:v>3.3217700443091234</c:v>
                </c:pt>
                <c:pt idx="34">
                  <c:v>5.3768788230228033</c:v>
                </c:pt>
                <c:pt idx="35">
                  <c:v>8.4769308893271518</c:v>
                </c:pt>
                <c:pt idx="36">
                  <c:v>13.036051044824408</c:v>
                </c:pt>
                <c:pt idx="37">
                  <c:v>19.581675681692538</c:v>
                </c:pt>
                <c:pt idx="38">
                  <c:v>28.767311285438176</c:v>
                </c:pt>
                <c:pt idx="39">
                  <c:v>41.38094667399281</c:v>
                </c:pt>
                <c:pt idx="40">
                  <c:v>58.347289677145923</c:v>
                </c:pt>
                <c:pt idx="41">
                  <c:v>80.722123546243751</c:v>
                </c:pt>
                <c:pt idx="42">
                  <c:v>109.67739045278307</c:v>
                </c:pt>
                <c:pt idx="43">
                  <c:v>146.47610341031378</c:v>
                </c:pt>
                <c:pt idx="44">
                  <c:v>192.43683705278249</c:v>
                </c:pt>
                <c:pt idx="45">
                  <c:v>248.88830560859685</c:v>
                </c:pt>
                <c:pt idx="46">
                  <c:v>317.11534152390959</c:v>
                </c:pt>
                <c:pt idx="47">
                  <c:v>398.29836989717433</c:v>
                </c:pt>
                <c:pt idx="48">
                  <c:v>493.44916003390495</c:v>
                </c:pt>
                <c:pt idx="49">
                  <c:v>603.34616002184703</c:v>
                </c:pt>
                <c:pt idx="50">
                  <c:v>728.47303041936084</c:v>
                </c:pt>
                <c:pt idx="51">
                  <c:v>868.96405469178308</c:v>
                </c:pt>
                <c:pt idx="52">
                  <c:v>1024.5599045807021</c:v>
                </c:pt>
                <c:pt idx="53">
                  <c:v>1194.5767886354979</c:v>
                </c:pt>
                <c:pt idx="54">
                  <c:v>1377.8913435167906</c:v>
                </c:pt>
                <c:pt idx="55">
                  <c:v>1572.9427900541295</c:v>
                </c:pt>
                <c:pt idx="56">
                  <c:v>1777.7529317708104</c:v>
                </c:pt>
                <c:pt idx="57">
                  <c:v>1989.9635917266696</c:v>
                </c:pt>
                <c:pt idx="58">
                  <c:v>2206.8901335620631</c:v>
                </c:pt>
                <c:pt idx="59">
                  <c:v>2425.5888586209148</c:v>
                </c:pt>
                <c:pt idx="60">
                  <c:v>2642.9353667439536</c:v>
                </c:pt>
                <c:pt idx="61">
                  <c:v>2855.7104535883773</c:v>
                </c:pt>
                <c:pt idx="62">
                  <c:v>3060.6898159926204</c:v>
                </c:pt>
                <c:pt idx="63">
                  <c:v>3254.7337562686007</c:v>
                </c:pt>
                <c:pt idx="64">
                  <c:v>3434.8732080150039</c:v>
                </c:pt>
                <c:pt idx="65">
                  <c:v>3598.3887281354982</c:v>
                </c:pt>
                <c:pt idx="66">
                  <c:v>3742.8795795388141</c:v>
                </c:pt>
                <c:pt idx="67">
                  <c:v>3866.320626519373</c:v>
                </c:pt>
                <c:pt idx="68">
                  <c:v>3967.1054363527437</c:v>
                </c:pt>
                <c:pt idx="69">
                  <c:v>4044.0746821526773</c:v>
                </c:pt>
                <c:pt idx="70">
                  <c:v>4096.5296321666829</c:v>
                </c:pt>
                <c:pt idx="71">
                  <c:v>4124.2311531763989</c:v>
                </c:pt>
                <c:pt idx="72">
                  <c:v>4127.3852210982659</c:v>
                </c:pt>
                <c:pt idx="73">
                  <c:v>4106.6163986874963</c:v>
                </c:pt>
                <c:pt idx="74">
                  <c:v>4062.9310950726504</c:v>
                </c:pt>
                <c:pt idx="75">
                  <c:v>3997.6726592571067</c:v>
                </c:pt>
                <c:pt idx="76">
                  <c:v>3912.4704814681027</c:v>
                </c:pt>
                <c:pt idx="77">
                  <c:v>3809.185290135676</c:v>
                </c:pt>
                <c:pt idx="78">
                  <c:v>3689.8527509048581</c:v>
                </c:pt>
                <c:pt idx="79">
                  <c:v>3556.6273133026261</c:v>
                </c:pt>
                <c:pt idx="80">
                  <c:v>3411.7280282973661</c:v>
                </c:pt>
                <c:pt idx="81">
                  <c:v>3257.3877944109263</c:v>
                </c:pt>
                <c:pt idx="82">
                  <c:v>3095.8071991953766</c:v>
                </c:pt>
                <c:pt idx="83">
                  <c:v>2929.1138232825033</c:v>
                </c:pt>
                <c:pt idx="84">
                  <c:v>2759.3275803057622</c:v>
                </c:pt>
                <c:pt idx="85">
                  <c:v>2588.3323897344817</c:v>
                </c:pt>
                <c:pt idx="86">
                  <c:v>2417.8542302925489</c:v>
                </c:pt>
                <c:pt idx="87">
                  <c:v>2249.4454056638788</c:v>
                </c:pt>
                <c:pt idx="88">
                  <c:v>2084.4746755249362</c:v>
                </c:pt>
                <c:pt idx="89">
                  <c:v>1924.1227651520167</c:v>
                </c:pt>
                <c:pt idx="90">
                  <c:v>1769.3826654715958</c:v>
                </c:pt>
                <c:pt idx="91">
                  <c:v>1621.0640703682875</c:v>
                </c:pt>
                <c:pt idx="92">
                  <c:v>1479.801266009963</c:v>
                </c:pt>
                <c:pt idx="93">
                  <c:v>1346.0637837002287</c:v>
                </c:pt>
                <c:pt idx="94">
                  <c:v>1220.1691486459604</c:v>
                </c:pt>
                <c:pt idx="95">
                  <c:v>1102.297097143397</c:v>
                </c:pt>
                <c:pt idx="96">
                  <c:v>992.50468924173038</c:v>
                </c:pt>
                <c:pt idx="97">
                  <c:v>890.74180839709879</c:v>
                </c:pt>
                <c:pt idx="98">
                  <c:v>796.86660988198128</c:v>
                </c:pt>
                <c:pt idx="99">
                  <c:v>710.66055218056135</c:v>
                </c:pt>
                <c:pt idx="100">
                  <c:v>631.84271728528256</c:v>
                </c:pt>
                <c:pt idx="101">
                  <c:v>560.08319430885604</c:v>
                </c:pt>
                <c:pt idx="102">
                  <c:v>495.0153643215308</c:v>
                </c:pt>
                <c:pt idx="103">
                  <c:v>436.24698153842473</c:v>
                </c:pt>
                <c:pt idx="104">
                  <c:v>383.36999612656655</c:v>
                </c:pt>
                <c:pt idx="105">
                  <c:v>335.96910660833237</c:v>
                </c:pt>
                <c:pt idx="106">
                  <c:v>293.62906508514425</c:v>
                </c:pt>
                <c:pt idx="107">
                  <c:v>255.94078656070633</c:v>
                </c:pt>
                <c:pt idx="108">
                  <c:v>222.5063349660777</c:v>
                </c:pt>
                <c:pt idx="109">
                  <c:v>192.94287371175596</c:v>
                </c:pt>
                <c:pt idx="110">
                  <c:v>166.88567841055919</c:v>
                </c:pt>
                <c:pt idx="111">
                  <c:v>143.99031460136757</c:v>
                </c:pt>
                <c:pt idx="112">
                  <c:v>123.93408460650244</c:v>
                </c:pt>
                <c:pt idx="113">
                  <c:v>106.4168458225322</c:v>
                </c:pt>
                <c:pt idx="114">
                  <c:v>91.161298463848652</c:v>
                </c:pt>
                <c:pt idx="115">
                  <c:v>77.912834680842934</c:v>
                </c:pt>
                <c:pt idx="116">
                  <c:v>66.439033615111839</c:v>
                </c:pt>
                <c:pt idx="117">
                  <c:v>56.528878819255624</c:v>
                </c:pt>
                <c:pt idx="118">
                  <c:v>47.991765953687718</c:v>
                </c:pt>
                <c:pt idx="119">
                  <c:v>40.656360115215648</c:v>
                </c:pt>
                <c:pt idx="120">
                  <c:v>34.369353801797843</c:v>
                </c:pt>
                <c:pt idx="121">
                  <c:v>28.994168580917176</c:v>
                </c:pt>
                <c:pt idx="122">
                  <c:v>24.409636134427274</c:v>
                </c:pt>
                <c:pt idx="123">
                  <c:v>20.508687603287399</c:v>
                </c:pt>
                <c:pt idx="124">
                  <c:v>17.197074094059644</c:v>
                </c:pt>
                <c:pt idx="125">
                  <c:v>14.392135860020062</c:v>
                </c:pt>
                <c:pt idx="126">
                  <c:v>12.021633023367031</c:v>
                </c:pt>
                <c:pt idx="127">
                  <c:v>10.022646735131275</c:v>
                </c:pt>
                <c:pt idx="128">
                  <c:v>8.3405563350825105</c:v>
                </c:pt>
                <c:pt idx="129">
                  <c:v>6.9280953236739151</c:v>
                </c:pt>
                <c:pt idx="130">
                  <c:v>5.7444867363665253</c:v>
                </c:pt>
                <c:pt idx="131">
                  <c:v>4.7546567571116611</c:v>
                </c:pt>
                <c:pt idx="132">
                  <c:v>3.9285240648314357</c:v>
                </c:pt>
                <c:pt idx="133">
                  <c:v>3.2403614157228731</c:v>
                </c:pt>
                <c:pt idx="134">
                  <c:v>2.6682252717437223</c:v>
                </c:pt>
                <c:pt idx="135">
                  <c:v>2.1934488404658623</c:v>
                </c:pt>
                <c:pt idx="136">
                  <c:v>1.8001936519867741</c:v>
                </c:pt>
                <c:pt idx="137">
                  <c:v>1.475054718030151</c:v>
                </c:pt>
                <c:pt idx="138">
                  <c:v>1.2067143673484679</c:v>
                </c:pt>
                <c:pt idx="139">
                  <c:v>0.98563999854377471</c:v>
                </c:pt>
                <c:pt idx="140">
                  <c:v>0.80382120321155526</c:v>
                </c:pt>
                <c:pt idx="141">
                  <c:v>0.65454198289080523</c:v>
                </c:pt>
                <c:pt idx="142">
                  <c:v>0.5321840739925392</c:v>
                </c:pt>
                <c:pt idx="143">
                  <c:v>0.43205771234352142</c:v>
                </c:pt>
                <c:pt idx="144">
                  <c:v>0.35025648461305536</c:v>
                </c:pt>
                <c:pt idx="145">
                  <c:v>0.28353323112241924</c:v>
                </c:pt>
                <c:pt idx="146">
                  <c:v>0.22919426797307096</c:v>
                </c:pt>
                <c:pt idx="147">
                  <c:v>0.18500948924338445</c:v>
                </c:pt>
                <c:pt idx="148">
                  <c:v>0.14913618040736765</c:v>
                </c:pt>
                <c:pt idx="149">
                  <c:v>0.12005462939850986</c:v>
                </c:pt>
                <c:pt idx="150">
                  <c:v>9.6513852477073669E-2</c:v>
                </c:pt>
                <c:pt idx="151">
                  <c:v>7.7485963440267369E-2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2-4AC1-BDF5-A8D5F223076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FRA!$G$2:$G$123</c:f>
              <c:numCache>
                <c:formatCode>m/d/yyyy</c:formatCode>
                <c:ptCount val="12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</c:numCache>
            </c:numRef>
          </c:cat>
          <c:val>
            <c:numRef>
              <c:f>FRA!$O$2:$O$102</c:f>
              <c:numCache>
                <c:formatCode>General</c:formatCode>
                <c:ptCount val="101"/>
                <c:pt idx="4">
                  <c:v>0.42857142857142855</c:v>
                </c:pt>
                <c:pt idx="5">
                  <c:v>0.42857142857142855</c:v>
                </c:pt>
                <c:pt idx="6">
                  <c:v>0.42857142857142855</c:v>
                </c:pt>
                <c:pt idx="7">
                  <c:v>0.42857142857142855</c:v>
                </c:pt>
                <c:pt idx="8">
                  <c:v>0.2857142857142857</c:v>
                </c:pt>
                <c:pt idx="9">
                  <c:v>0.14285714285714285</c:v>
                </c:pt>
                <c:pt idx="10">
                  <c:v>0.14285714285714285</c:v>
                </c:pt>
                <c:pt idx="11">
                  <c:v>0.14285714285714285</c:v>
                </c:pt>
                <c:pt idx="12">
                  <c:v>0.7142857142857143</c:v>
                </c:pt>
                <c:pt idx="13">
                  <c:v>0.7142857142857143</c:v>
                </c:pt>
                <c:pt idx="14">
                  <c:v>0.7142857142857143</c:v>
                </c:pt>
                <c:pt idx="15">
                  <c:v>0.7142857142857143</c:v>
                </c:pt>
                <c:pt idx="16">
                  <c:v>0.7142857142857143</c:v>
                </c:pt>
                <c:pt idx="17">
                  <c:v>0.7142857142857143</c:v>
                </c:pt>
                <c:pt idx="18">
                  <c:v>0.7142857142857143</c:v>
                </c:pt>
                <c:pt idx="19">
                  <c:v>0.14285714285714285</c:v>
                </c:pt>
                <c:pt idx="20">
                  <c:v>0.14285714285714285</c:v>
                </c:pt>
                <c:pt idx="21">
                  <c:v>0.14285714285714285</c:v>
                </c:pt>
                <c:pt idx="22">
                  <c:v>0.14285714285714285</c:v>
                </c:pt>
                <c:pt idx="23">
                  <c:v>0.14285714285714285</c:v>
                </c:pt>
                <c:pt idx="24">
                  <c:v>0.14285714285714285</c:v>
                </c:pt>
                <c:pt idx="25">
                  <c:v>0.14285714285714285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0.2857142857142857</c:v>
                </c:pt>
                <c:pt idx="30">
                  <c:v>0.8571428571428571</c:v>
                </c:pt>
                <c:pt idx="31">
                  <c:v>3.7142857142857144</c:v>
                </c:pt>
                <c:pt idx="32">
                  <c:v>6.4285714285714288</c:v>
                </c:pt>
                <c:pt idx="33">
                  <c:v>12.571428571428571</c:v>
                </c:pt>
                <c:pt idx="34">
                  <c:v>16.857142857142858</c:v>
                </c:pt>
                <c:pt idx="35">
                  <c:v>25.571428571428573</c:v>
                </c:pt>
                <c:pt idx="36">
                  <c:v>28.285714285714285</c:v>
                </c:pt>
                <c:pt idx="37">
                  <c:v>38.142857142857146</c:v>
                </c:pt>
                <c:pt idx="38">
                  <c:v>55</c:v>
                </c:pt>
                <c:pt idx="39">
                  <c:v>79.428571428571431</c:v>
                </c:pt>
                <c:pt idx="40">
                  <c:v>121.28571428571429</c:v>
                </c:pt>
                <c:pt idx="41">
                  <c:v>142.28571428571428</c:v>
                </c:pt>
                <c:pt idx="42">
                  <c:v>174.42857142857142</c:v>
                </c:pt>
                <c:pt idx="43">
                  <c:v>224.57142857142858</c:v>
                </c:pt>
                <c:pt idx="44">
                  <c:v>285.14285714285717</c:v>
                </c:pt>
                <c:pt idx="45">
                  <c:v>350.42857142857144</c:v>
                </c:pt>
                <c:pt idx="46">
                  <c:v>435.57142857142856</c:v>
                </c:pt>
                <c:pt idx="47">
                  <c:v>507.14285714285717</c:v>
                </c:pt>
                <c:pt idx="48">
                  <c:v>613.85714285714289</c:v>
                </c:pt>
                <c:pt idx="49">
                  <c:v>745.85714285714289</c:v>
                </c:pt>
                <c:pt idx="50">
                  <c:v>849.42857142857144</c:v>
                </c:pt>
                <c:pt idx="51">
                  <c:v>979</c:v>
                </c:pt>
                <c:pt idx="52">
                  <c:v>1159.8571428571429</c:v>
                </c:pt>
                <c:pt idx="53">
                  <c:v>1278.5714285714287</c:v>
                </c:pt>
                <c:pt idx="54">
                  <c:v>1422.8571428571429</c:v>
                </c:pt>
                <c:pt idx="55">
                  <c:v>1609.4285714285713</c:v>
                </c:pt>
                <c:pt idx="56">
                  <c:v>1889</c:v>
                </c:pt>
                <c:pt idx="57">
                  <c:v>2081.7142857142858</c:v>
                </c:pt>
                <c:pt idx="58">
                  <c:v>2299.8571428571427</c:v>
                </c:pt>
                <c:pt idx="59">
                  <c:v>2594.2857142857142</c:v>
                </c:pt>
                <c:pt idx="60">
                  <c:v>2907.4285714285716</c:v>
                </c:pt>
                <c:pt idx="61">
                  <c:v>3302.2857142857142</c:v>
                </c:pt>
                <c:pt idx="62">
                  <c:v>3355</c:v>
                </c:pt>
                <c:pt idx="63">
                  <c:v>3527.7142857142858</c:v>
                </c:pt>
                <c:pt idx="64">
                  <c:v>4260.8571428571431</c:v>
                </c:pt>
                <c:pt idx="65">
                  <c:v>4536.5714285714284</c:v>
                </c:pt>
                <c:pt idx="66">
                  <c:v>4278.5714285714284</c:v>
                </c:pt>
                <c:pt idx="67">
                  <c:v>4482</c:v>
                </c:pt>
                <c:pt idx="68">
                  <c:v>4432.8571428571431</c:v>
                </c:pt>
                <c:pt idx="69">
                  <c:v>4329.1428571428569</c:v>
                </c:pt>
                <c:pt idx="70">
                  <c:v>4262.8571428571431</c:v>
                </c:pt>
                <c:pt idx="71">
                  <c:v>3719.8571428571427</c:v>
                </c:pt>
                <c:pt idx="72">
                  <c:v>3579.8571428571427</c:v>
                </c:pt>
                <c:pt idx="73">
                  <c:v>3889.8571428571427</c:v>
                </c:pt>
                <c:pt idx="74">
                  <c:v>3762.5714285714284</c:v>
                </c:pt>
                <c:pt idx="75">
                  <c:v>3597.8571428571427</c:v>
                </c:pt>
                <c:pt idx="76">
                  <c:v>3560.7142857142858</c:v>
                </c:pt>
                <c:pt idx="77">
                  <c:v>3383.7142857142858</c:v>
                </c:pt>
                <c:pt idx="78">
                  <c:v>3629.4285714285716</c:v>
                </c:pt>
                <c:pt idx="79">
                  <c:v>3451.1428571428573</c:v>
                </c:pt>
                <c:pt idx="80">
                  <c:v>3216.1428571428573</c:v>
                </c:pt>
                <c:pt idx="81">
                  <c:v>2653.7142857142858</c:v>
                </c:pt>
                <c:pt idx="82">
                  <c:v>2575.8571428571427</c:v>
                </c:pt>
                <c:pt idx="83">
                  <c:v>2457.5714285714284</c:v>
                </c:pt>
                <c:pt idx="84">
                  <c:v>2368.7142857142858</c:v>
                </c:pt>
                <c:pt idx="85">
                  <c:v>1964.4285714285713</c:v>
                </c:pt>
                <c:pt idx="86">
                  <c:v>1849.2857142857142</c:v>
                </c:pt>
                <c:pt idx="87">
                  <c:v>1708.1428571428571</c:v>
                </c:pt>
                <c:pt idx="88">
                  <c:v>1903.5714285714287</c:v>
                </c:pt>
                <c:pt idx="89">
                  <c:v>1756.1428571428571</c:v>
                </c:pt>
                <c:pt idx="90">
                  <c:v>1709.8571428571429</c:v>
                </c:pt>
                <c:pt idx="91">
                  <c:v>1587.5714285714287</c:v>
                </c:pt>
                <c:pt idx="92">
                  <c:v>1358.7142857142858</c:v>
                </c:pt>
                <c:pt idx="93">
                  <c:v>1327.2857142857142</c:v>
                </c:pt>
                <c:pt idx="94">
                  <c:v>1253.8571428571429</c:v>
                </c:pt>
                <c:pt idx="95">
                  <c:v>1086.8571428571429</c:v>
                </c:pt>
                <c:pt idx="96">
                  <c:v>1011.8333333333334</c:v>
                </c:pt>
                <c:pt idx="97">
                  <c:v>1122</c:v>
                </c:pt>
                <c:pt idx="98">
                  <c:v>1103.75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2-4AC1-BDF5-A8D5F2230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ESP!$G$3:$G$104</c:f>
              <c:numCache>
                <c:formatCode>m/d/yyyy</c:formatCode>
                <c:ptCount val="102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43869</c:v>
                </c:pt>
                <c:pt idx="6">
                  <c:v>43870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43876</c:v>
                </c:pt>
                <c:pt idx="13">
                  <c:v>43877</c:v>
                </c:pt>
                <c:pt idx="14">
                  <c:v>43878</c:v>
                </c:pt>
                <c:pt idx="15">
                  <c:v>43879</c:v>
                </c:pt>
                <c:pt idx="16">
                  <c:v>43880</c:v>
                </c:pt>
                <c:pt idx="17">
                  <c:v>43881</c:v>
                </c:pt>
                <c:pt idx="18">
                  <c:v>43882</c:v>
                </c:pt>
                <c:pt idx="19">
                  <c:v>43883</c:v>
                </c:pt>
                <c:pt idx="20">
                  <c:v>43884</c:v>
                </c:pt>
                <c:pt idx="21">
                  <c:v>43885</c:v>
                </c:pt>
                <c:pt idx="22">
                  <c:v>43886</c:v>
                </c:pt>
                <c:pt idx="23">
                  <c:v>43887</c:v>
                </c:pt>
                <c:pt idx="24">
                  <c:v>43888</c:v>
                </c:pt>
                <c:pt idx="25">
                  <c:v>43889</c:v>
                </c:pt>
                <c:pt idx="26">
                  <c:v>43890</c:v>
                </c:pt>
                <c:pt idx="27">
                  <c:v>43891</c:v>
                </c:pt>
                <c:pt idx="28">
                  <c:v>43892</c:v>
                </c:pt>
                <c:pt idx="29">
                  <c:v>43893</c:v>
                </c:pt>
                <c:pt idx="30">
                  <c:v>43894</c:v>
                </c:pt>
                <c:pt idx="31">
                  <c:v>43895</c:v>
                </c:pt>
                <c:pt idx="32">
                  <c:v>43896</c:v>
                </c:pt>
                <c:pt idx="33">
                  <c:v>43897</c:v>
                </c:pt>
                <c:pt idx="34">
                  <c:v>43898</c:v>
                </c:pt>
                <c:pt idx="35">
                  <c:v>43899</c:v>
                </c:pt>
                <c:pt idx="36">
                  <c:v>43900</c:v>
                </c:pt>
                <c:pt idx="37">
                  <c:v>43901</c:v>
                </c:pt>
                <c:pt idx="38">
                  <c:v>43902</c:v>
                </c:pt>
                <c:pt idx="39">
                  <c:v>43903</c:v>
                </c:pt>
                <c:pt idx="40">
                  <c:v>43904</c:v>
                </c:pt>
                <c:pt idx="41">
                  <c:v>43905</c:v>
                </c:pt>
                <c:pt idx="42">
                  <c:v>43906</c:v>
                </c:pt>
                <c:pt idx="43">
                  <c:v>43907</c:v>
                </c:pt>
                <c:pt idx="44">
                  <c:v>43908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</c:numCache>
            </c:numRef>
          </c:cat>
          <c:val>
            <c:numRef>
              <c:f>ESP!$I$1:$I$76</c:f>
              <c:numCache>
                <c:formatCode>General</c:formatCode>
                <c:ptCount val="7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8</c:v>
                </c:pt>
                <c:pt idx="25">
                  <c:v>14</c:v>
                </c:pt>
                <c:pt idx="26">
                  <c:v>26</c:v>
                </c:pt>
                <c:pt idx="27">
                  <c:v>45</c:v>
                </c:pt>
                <c:pt idx="28">
                  <c:v>59</c:v>
                </c:pt>
                <c:pt idx="29">
                  <c:v>85</c:v>
                </c:pt>
                <c:pt idx="30">
                  <c:v>121</c:v>
                </c:pt>
                <c:pt idx="31">
                  <c:v>166</c:v>
                </c:pt>
                <c:pt idx="32">
                  <c:v>228</c:v>
                </c:pt>
                <c:pt idx="33">
                  <c:v>282</c:v>
                </c:pt>
                <c:pt idx="34">
                  <c:v>401</c:v>
                </c:pt>
                <c:pt idx="35">
                  <c:v>525</c:v>
                </c:pt>
                <c:pt idx="36">
                  <c:v>674</c:v>
                </c:pt>
                <c:pt idx="37">
                  <c:v>1231</c:v>
                </c:pt>
                <c:pt idx="38">
                  <c:v>1695</c:v>
                </c:pt>
                <c:pt idx="39">
                  <c:v>2277</c:v>
                </c:pt>
                <c:pt idx="40">
                  <c:v>3146</c:v>
                </c:pt>
                <c:pt idx="41">
                  <c:v>5232</c:v>
                </c:pt>
                <c:pt idx="42">
                  <c:v>6391</c:v>
                </c:pt>
                <c:pt idx="43">
                  <c:v>7844</c:v>
                </c:pt>
                <c:pt idx="44">
                  <c:v>9942</c:v>
                </c:pt>
                <c:pt idx="45">
                  <c:v>11784</c:v>
                </c:pt>
                <c:pt idx="46">
                  <c:v>14746</c:v>
                </c:pt>
                <c:pt idx="47">
                  <c:v>18077</c:v>
                </c:pt>
                <c:pt idx="48">
                  <c:v>21571</c:v>
                </c:pt>
                <c:pt idx="49">
                  <c:v>25374</c:v>
                </c:pt>
                <c:pt idx="50">
                  <c:v>29909</c:v>
                </c:pt>
                <c:pt idx="51">
                  <c:v>35480</c:v>
                </c:pt>
                <c:pt idx="52">
                  <c:v>42058</c:v>
                </c:pt>
                <c:pt idx="53">
                  <c:v>50105</c:v>
                </c:pt>
                <c:pt idx="54">
                  <c:v>57786</c:v>
                </c:pt>
                <c:pt idx="55">
                  <c:v>65719</c:v>
                </c:pt>
                <c:pt idx="56">
                  <c:v>73232</c:v>
                </c:pt>
                <c:pt idx="57">
                  <c:v>80110</c:v>
                </c:pt>
                <c:pt idx="58">
                  <c:v>87956</c:v>
                </c:pt>
                <c:pt idx="59">
                  <c:v>95923</c:v>
                </c:pt>
                <c:pt idx="60">
                  <c:v>104118</c:v>
                </c:pt>
                <c:pt idx="61">
                  <c:v>112065</c:v>
                </c:pt>
                <c:pt idx="62">
                  <c:v>119199</c:v>
                </c:pt>
                <c:pt idx="63">
                  <c:v>126168</c:v>
                </c:pt>
                <c:pt idx="64">
                  <c:v>131675</c:v>
                </c:pt>
                <c:pt idx="65">
                  <c:v>136675</c:v>
                </c:pt>
                <c:pt idx="66">
                  <c:v>141942</c:v>
                </c:pt>
                <c:pt idx="67">
                  <c:v>148220</c:v>
                </c:pt>
                <c:pt idx="68">
                  <c:v>153222</c:v>
                </c:pt>
                <c:pt idx="69">
                  <c:v>158273</c:v>
                </c:pt>
                <c:pt idx="70">
                  <c:v>161852</c:v>
                </c:pt>
                <c:pt idx="71">
                  <c:v>166831</c:v>
                </c:pt>
                <c:pt idx="72">
                  <c:v>170099</c:v>
                </c:pt>
                <c:pt idx="73">
                  <c:v>174060</c:v>
                </c:pt>
                <c:pt idx="74">
                  <c:v>180659</c:v>
                </c:pt>
                <c:pt idx="75">
                  <c:v>184948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5-4F06-B70B-431AF1403D3C}"/>
            </c:ext>
          </c:extLst>
        </c:ser>
        <c:ser>
          <c:idx val="3"/>
          <c:order val="1"/>
          <c:tx>
            <c:v>NOrm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ESP!$G$3:$G$104</c:f>
              <c:numCache>
                <c:formatCode>m/d/yyyy</c:formatCode>
                <c:ptCount val="102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43869</c:v>
                </c:pt>
                <c:pt idx="6">
                  <c:v>43870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43876</c:v>
                </c:pt>
                <c:pt idx="13">
                  <c:v>43877</c:v>
                </c:pt>
                <c:pt idx="14">
                  <c:v>43878</c:v>
                </c:pt>
                <c:pt idx="15">
                  <c:v>43879</c:v>
                </c:pt>
                <c:pt idx="16">
                  <c:v>43880</c:v>
                </c:pt>
                <c:pt idx="17">
                  <c:v>43881</c:v>
                </c:pt>
                <c:pt idx="18">
                  <c:v>43882</c:v>
                </c:pt>
                <c:pt idx="19">
                  <c:v>43883</c:v>
                </c:pt>
                <c:pt idx="20">
                  <c:v>43884</c:v>
                </c:pt>
                <c:pt idx="21">
                  <c:v>43885</c:v>
                </c:pt>
                <c:pt idx="22">
                  <c:v>43886</c:v>
                </c:pt>
                <c:pt idx="23">
                  <c:v>43887</c:v>
                </c:pt>
                <c:pt idx="24">
                  <c:v>43888</c:v>
                </c:pt>
                <c:pt idx="25">
                  <c:v>43889</c:v>
                </c:pt>
                <c:pt idx="26">
                  <c:v>43890</c:v>
                </c:pt>
                <c:pt idx="27">
                  <c:v>43891</c:v>
                </c:pt>
                <c:pt idx="28">
                  <c:v>43892</c:v>
                </c:pt>
                <c:pt idx="29">
                  <c:v>43893</c:v>
                </c:pt>
                <c:pt idx="30">
                  <c:v>43894</c:v>
                </c:pt>
                <c:pt idx="31">
                  <c:v>43895</c:v>
                </c:pt>
                <c:pt idx="32">
                  <c:v>43896</c:v>
                </c:pt>
                <c:pt idx="33">
                  <c:v>43897</c:v>
                </c:pt>
                <c:pt idx="34">
                  <c:v>43898</c:v>
                </c:pt>
                <c:pt idx="35">
                  <c:v>43899</c:v>
                </c:pt>
                <c:pt idx="36">
                  <c:v>43900</c:v>
                </c:pt>
                <c:pt idx="37">
                  <c:v>43901</c:v>
                </c:pt>
                <c:pt idx="38">
                  <c:v>43902</c:v>
                </c:pt>
                <c:pt idx="39">
                  <c:v>43903</c:v>
                </c:pt>
                <c:pt idx="40">
                  <c:v>43904</c:v>
                </c:pt>
                <c:pt idx="41">
                  <c:v>43905</c:v>
                </c:pt>
                <c:pt idx="42">
                  <c:v>43906</c:v>
                </c:pt>
                <c:pt idx="43">
                  <c:v>43907</c:v>
                </c:pt>
                <c:pt idx="44">
                  <c:v>43908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</c:numCache>
            </c:numRef>
          </c:cat>
          <c:val>
            <c:numRef>
              <c:f>ESP!$M$1:$M$104</c:f>
              <c:numCache>
                <c:formatCode>General</c:formatCode>
                <c:ptCount val="104"/>
                <c:pt idx="0">
                  <c:v>7.8177242325758314E-7</c:v>
                </c:pt>
                <c:pt idx="1">
                  <c:v>1.7739032978595678E-6</c:v>
                </c:pt>
                <c:pt idx="2">
                  <c:v>3.9700690440349988E-6</c:v>
                </c:pt>
                <c:pt idx="3">
                  <c:v>8.7637216136169212E-6</c:v>
                </c:pt>
                <c:pt idx="4">
                  <c:v>1.9081193518756066E-5</c:v>
                </c:pt>
                <c:pt idx="5">
                  <c:v>4.0978230030443688E-5</c:v>
                </c:pt>
                <c:pt idx="6">
                  <c:v>8.6803254373729399E-5</c:v>
                </c:pt>
                <c:pt idx="7">
                  <c:v>1.8136715708236907E-4</c:v>
                </c:pt>
                <c:pt idx="8">
                  <c:v>3.7378856986652561E-4</c:v>
                </c:pt>
                <c:pt idx="9">
                  <c:v>7.5987696287982745E-4</c:v>
                </c:pt>
                <c:pt idx="10">
                  <c:v>1.5237574812599617E-3</c:v>
                </c:pt>
                <c:pt idx="11">
                  <c:v>3.0140429649212551E-3</c:v>
                </c:pt>
                <c:pt idx="12">
                  <c:v>5.8809846755297473E-3</c:v>
                </c:pt>
                <c:pt idx="13">
                  <c:v>1.1319415596036957E-2</c:v>
                </c:pt>
                <c:pt idx="14">
                  <c:v>2.1492057043117935E-2</c:v>
                </c:pt>
                <c:pt idx="15">
                  <c:v>4.0254925410136727E-2</c:v>
                </c:pt>
                <c:pt idx="16">
                  <c:v>7.4379724707166903E-2</c:v>
                </c:pt>
                <c:pt idx="17">
                  <c:v>0.13557901210170803</c:v>
                </c:pt>
                <c:pt idx="18">
                  <c:v>0.24380411710088704</c:v>
                </c:pt>
                <c:pt idx="19">
                  <c:v>0.43252287224594715</c:v>
                </c:pt>
                <c:pt idx="20">
                  <c:v>0.75701750107375976</c:v>
                </c:pt>
                <c:pt idx="21">
                  <c:v>1.3071982237945554</c:v>
                </c:pt>
                <c:pt idx="22">
                  <c:v>2.2270304882575349</c:v>
                </c:pt>
                <c:pt idx="23">
                  <c:v>3.7434428853989385</c:v>
                </c:pt>
                <c:pt idx="24">
                  <c:v>6.2085252578787484</c:v>
                </c:pt>
                <c:pt idx="25">
                  <c:v>10.159925056377627</c:v>
                </c:pt>
                <c:pt idx="26">
                  <c:v>16.405550601599778</c:v>
                </c:pt>
                <c:pt idx="27">
                  <c:v>26.139886956448365</c:v>
                </c:pt>
                <c:pt idx="28">
                  <c:v>41.100252158693685</c:v>
                </c:pt>
                <c:pt idx="29">
                  <c:v>63.771920898244296</c:v>
                </c:pt>
                <c:pt idx="30">
                  <c:v>97.650893272358701</c:v>
                </c:pt>
                <c:pt idx="31">
                  <c:v>147.57179521836468</c:v>
                </c:pt>
                <c:pt idx="32">
                  <c:v>220.10553587254151</c:v>
                </c:pt>
                <c:pt idx="33">
                  <c:v>324.02650490823754</c:v>
                </c:pt>
                <c:pt idx="34">
                  <c:v>470.84195633244366</c:v>
                </c:pt>
                <c:pt idx="35">
                  <c:v>675.36667771637337</c:v>
                </c:pt>
                <c:pt idx="36">
                  <c:v>956.31427725396532</c:v>
                </c:pt>
                <c:pt idx="37">
                  <c:v>1336.8630416144902</c:v>
                </c:pt>
                <c:pt idx="38">
                  <c:v>1845.1404230371918</c:v>
                </c:pt>
                <c:pt idx="39">
                  <c:v>2514.5574146801382</c:v>
                </c:pt>
                <c:pt idx="40">
                  <c:v>3383.9144292064943</c:v>
                </c:pt>
                <c:pt idx="41">
                  <c:v>4497.1961519121032</c:v>
                </c:pt>
                <c:pt idx="42">
                  <c:v>5902.9765509687695</c:v>
                </c:pt>
                <c:pt idx="43">
                  <c:v>7653.3687877082448</c:v>
                </c:pt>
                <c:pt idx="44">
                  <c:v>9802.4793863167888</c:v>
                </c:pt>
                <c:pt idx="45">
                  <c:v>12404.361694133031</c:v>
                </c:pt>
                <c:pt idx="46">
                  <c:v>15510.508848181269</c:v>
                </c:pt>
                <c:pt idx="47">
                  <c:v>19166.977913568637</c:v>
                </c:pt>
                <c:pt idx="48">
                  <c:v>23411.289707731361</c:v>
                </c:pt>
                <c:pt idx="49">
                  <c:v>28269.296958571249</c:v>
                </c:pt>
                <c:pt idx="50">
                  <c:v>33752.250168558916</c:v>
                </c:pt>
                <c:pt idx="51">
                  <c:v>39854.30948271112</c:v>
                </c:pt>
                <c:pt idx="52">
                  <c:v>46550.746908455752</c:v>
                </c:pt>
                <c:pt idx="53">
                  <c:v>53797.053600220359</c:v>
                </c:pt>
                <c:pt idx="54">
                  <c:v>61529.111794999466</c:v>
                </c:pt>
                <c:pt idx="55">
                  <c:v>69664.513917897333</c:v>
                </c:pt>
                <c:pt idx="56">
                  <c:v>78105.019137753159</c:v>
                </c:pt>
                <c:pt idx="57">
                  <c:v>86740.039568542605</c:v>
                </c:pt>
                <c:pt idx="58">
                  <c:v>95450.955144574633</c:v>
                </c:pt>
                <c:pt idx="59">
                  <c:v>104115.97871792794</c:v>
                </c:pt>
                <c:pt idx="60">
                  <c:v>112615.24040320542</c:v>
                </c:pt>
                <c:pt idx="61">
                  <c:v>120835.7390440309</c:v>
                </c:pt>
                <c:pt idx="62">
                  <c:v>128675.82150903204</c:v>
                </c:pt>
                <c:pt idx="63">
                  <c:v>136048.89575614009</c:v>
                </c:pt>
                <c:pt idx="64">
                  <c:v>142886.15568774912</c:v>
                </c:pt>
                <c:pt idx="65">
                  <c:v>149138.18607858589</c:v>
                </c:pt>
                <c:pt idx="66">
                  <c:v>154775.41375462979</c:v>
                </c:pt>
                <c:pt idx="67">
                  <c:v>159787.46583038985</c:v>
                </c:pt>
                <c:pt idx="68">
                  <c:v>164181.57737285754</c:v>
                </c:pt>
                <c:pt idx="69">
                  <c:v>167980.25187132866</c:v>
                </c:pt>
                <c:pt idx="70">
                  <c:v>171218.41397354982</c:v>
                </c:pt>
                <c:pt idx="71">
                  <c:v>173940.30409189718</c:v>
                </c:pt>
                <c:pt idx="72">
                  <c:v>176196.35081183395</c:v>
                </c:pt>
                <c:pt idx="73">
                  <c:v>178040.22414913896</c:v>
                </c:pt>
                <c:pt idx="74">
                  <c:v>179526.22676105835</c:v>
                </c:pt>
                <c:pt idx="75">
                  <c:v>180707.12792887731</c:v>
                </c:pt>
                <c:pt idx="76">
                  <c:v>181632.49282412938</c:v>
                </c:pt>
                <c:pt idx="77">
                  <c:v>182347.51246924343</c:v>
                </c:pt>
                <c:pt idx="78">
                  <c:v>182892.30157200817</c:v>
                </c:pt>
                <c:pt idx="79">
                  <c:v>183301.60400916624</c:v>
                </c:pt>
                <c:pt idx="80">
                  <c:v>183604.82951371541</c:v>
                </c:pt>
                <c:pt idx="81">
                  <c:v>183826.33913734791</c:v>
                </c:pt>
                <c:pt idx="82">
                  <c:v>183985.89947363126</c:v>
                </c:pt>
                <c:pt idx="83">
                  <c:v>184099.23413605598</c:v>
                </c:pt>
                <c:pt idx="84">
                  <c:v>184178.6132109313</c:v>
                </c:pt>
                <c:pt idx="85">
                  <c:v>184233.43519796486</c:v>
                </c:pt>
                <c:pt idx="86">
                  <c:v>184270.76958024965</c:v>
                </c:pt>
                <c:pt idx="87">
                  <c:v>184295.84040504682</c:v>
                </c:pt>
                <c:pt idx="88">
                  <c:v>184312.44138495758</c:v>
                </c:pt>
                <c:pt idx="89">
                  <c:v>184323.28076072937</c:v>
                </c:pt>
                <c:pt idx="90">
                  <c:v>184330.2595528606</c:v>
                </c:pt>
                <c:pt idx="91">
                  <c:v>184334.69014416434</c:v>
                </c:pt>
                <c:pt idx="92">
                  <c:v>184337.46377432955</c:v>
                </c:pt>
                <c:pt idx="93">
                  <c:v>184339.17592051145</c:v>
                </c:pt>
                <c:pt idx="94">
                  <c:v>184340.21809048241</c:v>
                </c:pt>
                <c:pt idx="95">
                  <c:v>184340.84361118477</c:v>
                </c:pt>
                <c:pt idx="96">
                  <c:v>184341.21382296513</c:v>
                </c:pt>
                <c:pt idx="97">
                  <c:v>184341.42987789947</c:v>
                </c:pt>
                <c:pt idx="98">
                  <c:v>184341.55421007931</c:v>
                </c:pt>
                <c:pt idx="99">
                  <c:v>184341.6247619128</c:v>
                </c:pt>
                <c:pt idx="100">
                  <c:v>184341.66423839578</c:v>
                </c:pt>
                <c:pt idx="101">
                  <c:v>184341.68601920392</c:v>
                </c:pt>
                <c:pt idx="102">
                  <c:v>184341.69786910998</c:v>
                </c:pt>
                <c:pt idx="103">
                  <c:v>184341.70422624153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D35-4F06-B70B-431AF1403D3C}"/>
            </c:ext>
          </c:extLst>
        </c:ser>
        <c:ser>
          <c:idx val="1"/>
          <c:order val="2"/>
          <c:tx>
            <c:v>Gamma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ESP!$G$3:$G$104</c:f>
              <c:numCache>
                <c:formatCode>m/d/yyyy</c:formatCode>
                <c:ptCount val="102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43869</c:v>
                </c:pt>
                <c:pt idx="6">
                  <c:v>43870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43876</c:v>
                </c:pt>
                <c:pt idx="13">
                  <c:v>43877</c:v>
                </c:pt>
                <c:pt idx="14">
                  <c:v>43878</c:v>
                </c:pt>
                <c:pt idx="15">
                  <c:v>43879</c:v>
                </c:pt>
                <c:pt idx="16">
                  <c:v>43880</c:v>
                </c:pt>
                <c:pt idx="17">
                  <c:v>43881</c:v>
                </c:pt>
                <c:pt idx="18">
                  <c:v>43882</c:v>
                </c:pt>
                <c:pt idx="19">
                  <c:v>43883</c:v>
                </c:pt>
                <c:pt idx="20">
                  <c:v>43884</c:v>
                </c:pt>
                <c:pt idx="21">
                  <c:v>43885</c:v>
                </c:pt>
                <c:pt idx="22">
                  <c:v>43886</c:v>
                </c:pt>
                <c:pt idx="23">
                  <c:v>43887</c:v>
                </c:pt>
                <c:pt idx="24">
                  <c:v>43888</c:v>
                </c:pt>
                <c:pt idx="25">
                  <c:v>43889</c:v>
                </c:pt>
                <c:pt idx="26">
                  <c:v>43890</c:v>
                </c:pt>
                <c:pt idx="27">
                  <c:v>43891</c:v>
                </c:pt>
                <c:pt idx="28">
                  <c:v>43892</c:v>
                </c:pt>
                <c:pt idx="29">
                  <c:v>43893</c:v>
                </c:pt>
                <c:pt idx="30">
                  <c:v>43894</c:v>
                </c:pt>
                <c:pt idx="31">
                  <c:v>43895</c:v>
                </c:pt>
                <c:pt idx="32">
                  <c:v>43896</c:v>
                </c:pt>
                <c:pt idx="33">
                  <c:v>43897</c:v>
                </c:pt>
                <c:pt idx="34">
                  <c:v>43898</c:v>
                </c:pt>
                <c:pt idx="35">
                  <c:v>43899</c:v>
                </c:pt>
                <c:pt idx="36">
                  <c:v>43900</c:v>
                </c:pt>
                <c:pt idx="37">
                  <c:v>43901</c:v>
                </c:pt>
                <c:pt idx="38">
                  <c:v>43902</c:v>
                </c:pt>
                <c:pt idx="39">
                  <c:v>43903</c:v>
                </c:pt>
                <c:pt idx="40">
                  <c:v>43904</c:v>
                </c:pt>
                <c:pt idx="41">
                  <c:v>43905</c:v>
                </c:pt>
                <c:pt idx="42">
                  <c:v>43906</c:v>
                </c:pt>
                <c:pt idx="43">
                  <c:v>43907</c:v>
                </c:pt>
                <c:pt idx="44">
                  <c:v>43908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</c:numCache>
            </c:numRef>
          </c:cat>
          <c:val>
            <c:numRef>
              <c:f>ESP!$Q$1:$Q$104</c:f>
              <c:numCache>
                <c:formatCode>General</c:formatCode>
                <c:ptCount val="104"/>
                <c:pt idx="0">
                  <c:v>1.7156705370036447E-39</c:v>
                </c:pt>
                <c:pt idx="1">
                  <c:v>2.9285538028423345E-30</c:v>
                </c:pt>
                <c:pt idx="2">
                  <c:v>6.0228383085583473E-25</c:v>
                </c:pt>
                <c:pt idx="3">
                  <c:v>3.0793832421230571E-21</c:v>
                </c:pt>
                <c:pt idx="4">
                  <c:v>2.0797400607129373E-18</c:v>
                </c:pt>
                <c:pt idx="5">
                  <c:v>3.9042474289536193E-16</c:v>
                </c:pt>
                <c:pt idx="6">
                  <c:v>3.0297142342944371E-14</c:v>
                </c:pt>
                <c:pt idx="7">
                  <c:v>1.2316377158119127E-12</c:v>
                </c:pt>
                <c:pt idx="8">
                  <c:v>3.0559267969658821E-11</c:v>
                </c:pt>
                <c:pt idx="9">
                  <c:v>5.1368176992089016E-10</c:v>
                </c:pt>
                <c:pt idx="10">
                  <c:v>6.3016961770256639E-9</c:v>
                </c:pt>
                <c:pt idx="11">
                  <c:v>5.9607182343432735E-8</c:v>
                </c:pt>
                <c:pt idx="12">
                  <c:v>4.5325500265453184E-7</c:v>
                </c:pt>
                <c:pt idx="13">
                  <c:v>2.8620652505219765E-6</c:v>
                </c:pt>
                <c:pt idx="14">
                  <c:v>1.5398561049281998E-5</c:v>
                </c:pt>
                <c:pt idx="15">
                  <c:v>7.2069396021579845E-5</c:v>
                </c:pt>
                <c:pt idx="16">
                  <c:v>2.9844173714553541E-4</c:v>
                </c:pt>
                <c:pt idx="17">
                  <c:v>1.1089462773628382E-3</c:v>
                </c:pt>
                <c:pt idx="18">
                  <c:v>3.7412628639476265E-3</c:v>
                </c:pt>
                <c:pt idx="19">
                  <c:v>1.1574725984146536E-2</c:v>
                </c:pt>
                <c:pt idx="20">
                  <c:v>3.3119457565991509E-2</c:v>
                </c:pt>
                <c:pt idx="21">
                  <c:v>8.829092287242464E-2</c:v>
                </c:pt>
                <c:pt idx="22">
                  <c:v>0.22068173484445264</c:v>
                </c:pt>
                <c:pt idx="23">
                  <c:v>0.52004428417034454</c:v>
                </c:pt>
                <c:pt idx="24">
                  <c:v>1.161048530748511</c:v>
                </c:pt>
                <c:pt idx="25">
                  <c:v>2.466389026291135</c:v>
                </c:pt>
                <c:pt idx="26">
                  <c:v>5.0041347508283183</c:v>
                </c:pt>
                <c:pt idx="27">
                  <c:v>9.7303465547884151</c:v>
                </c:pt>
                <c:pt idx="28">
                  <c:v>18.187839092086278</c:v>
                </c:pt>
                <c:pt idx="29">
                  <c:v>32.769955542890109</c:v>
                </c:pt>
                <c:pt idx="30">
                  <c:v>57.053915977031892</c:v>
                </c:pt>
                <c:pt idx="31">
                  <c:v>96.201539451963768</c:v>
                </c:pt>
                <c:pt idx="32">
                  <c:v>157.41616873891959</c:v>
                </c:pt>
                <c:pt idx="33">
                  <c:v>250.43413995221223</c:v>
                </c:pt>
                <c:pt idx="34">
                  <c:v>388.0182581363751</c:v>
                </c:pt>
                <c:pt idx="35">
                  <c:v>586.41089667641472</c:v>
                </c:pt>
                <c:pt idx="36">
                  <c:v>865.69708852714712</c:v>
                </c:pt>
                <c:pt idx="37">
                  <c:v>1250.0247637664836</c:v>
                </c:pt>
                <c:pt idx="38">
                  <c:v>1767.6312016544564</c:v>
                </c:pt>
                <c:pt idx="39">
                  <c:v>2450.6323428518353</c:v>
                </c:pt>
                <c:pt idx="40">
                  <c:v>3334.5447045519868</c:v>
                </c:pt>
                <c:pt idx="41">
                  <c:v>4457.5274053318071</c:v>
                </c:pt>
                <c:pt idx="42">
                  <c:v>5859.3527535659423</c:v>
                </c:pt>
                <c:pt idx="43">
                  <c:v>7580.1360380415463</c:v>
                </c:pt>
                <c:pt idx="44">
                  <c:v>9658.8764111608707</c:v>
                </c:pt>
                <c:pt idx="45">
                  <c:v>12131.878942259291</c:v>
                </c:pt>
                <c:pt idx="46">
                  <c:v>15031.141203492884</c:v>
                </c:pt>
                <c:pt idx="47">
                  <c:v>18382.794799393905</c:v>
                </c:pt>
                <c:pt idx="48">
                  <c:v>22205.692371508198</c:v>
                </c:pt>
                <c:pt idx="49">
                  <c:v>26510.223805400357</c:v>
                </c:pt>
                <c:pt idx="50">
                  <c:v>31297.432307313276</c:v>
                </c:pt>
                <c:pt idx="51">
                  <c:v>36558.48292993669</c:v>
                </c:pt>
                <c:pt idx="52">
                  <c:v>42274.514638994289</c:v>
                </c:pt>
                <c:pt idx="53">
                  <c:v>48416.883963086497</c:v>
                </c:pt>
                <c:pt idx="54">
                  <c:v>54947.785513160998</c:v>
                </c:pt>
                <c:pt idx="55">
                  <c:v>61821.213889990795</c:v>
                </c:pt>
                <c:pt idx="56">
                  <c:v>68984.214112112575</c:v>
                </c:pt>
                <c:pt idx="57">
                  <c:v>76378.354690878623</c:v>
                </c:pt>
                <c:pt idx="58">
                  <c:v>83941.349410571624</c:v>
                </c:pt>
                <c:pt idx="59">
                  <c:v>91608.750858176325</c:v>
                </c:pt>
                <c:pt idx="60">
                  <c:v>99315.64051171724</c:v>
                </c:pt>
                <c:pt idx="61">
                  <c:v>106998.24613729962</c:v>
                </c:pt>
                <c:pt idx="62">
                  <c:v>114595.4265304307</c:v>
                </c:pt>
                <c:pt idx="63">
                  <c:v>122049.97530000204</c:v>
                </c:pt>
                <c:pt idx="64">
                  <c:v>129309.7084267164</c:v>
                </c:pt>
                <c:pt idx="65">
                  <c:v>136328.31376768768</c:v>
                </c:pt>
                <c:pt idx="66">
                  <c:v>143065.95366968767</c:v>
                </c:pt>
                <c:pt idx="67">
                  <c:v>149489.62369353446</c:v>
                </c:pt>
                <c:pt idx="68">
                  <c:v>155573.28061979541</c:v>
                </c:pt>
                <c:pt idx="69">
                  <c:v>161297.76106686966</c:v>
                </c:pt>
                <c:pt idx="70">
                  <c:v>166650.5180508449</c:v>
                </c:pt>
                <c:pt idx="71">
                  <c:v>171625.20665492653</c:v>
                </c:pt>
                <c:pt idx="72">
                  <c:v>176221.15178745741</c:v>
                </c:pt>
                <c:pt idx="73">
                  <c:v>180442.7310221816</c:v>
                </c:pt>
                <c:pt idx="74">
                  <c:v>184298.70402781435</c:v>
                </c:pt>
                <c:pt idx="75">
                  <c:v>187801.51743526885</c:v>
                </c:pt>
                <c:pt idx="76">
                  <c:v>190966.61049569218</c:v>
                </c:pt>
                <c:pt idx="77">
                  <c:v>193811.74287092028</c:v>
                </c:pt>
                <c:pt idx="78">
                  <c:v>196356.36165819984</c:v>
                </c:pt>
                <c:pt idx="79">
                  <c:v>198621.02052832925</c:v>
                </c:pt>
                <c:pt idx="80">
                  <c:v>200626.85984732435</c:v>
                </c:pt>
                <c:pt idx="81">
                  <c:v>202395.15300285546</c:v>
                </c:pt>
                <c:pt idx="82">
                  <c:v>203946.92096652792</c:v>
                </c:pt>
                <c:pt idx="83">
                  <c:v>205302.61444668417</c:v>
                </c:pt>
                <c:pt idx="84">
                  <c:v>206481.86084170008</c:v>
                </c:pt>
                <c:pt idx="85">
                  <c:v>207503.27157856597</c:v>
                </c:pt>
                <c:pt idx="86">
                  <c:v>208384.30428088736</c:v>
                </c:pt>
                <c:pt idx="87">
                  <c:v>209141.17350345381</c:v>
                </c:pt>
                <c:pt idx="88">
                  <c:v>209788.80343672051</c:v>
                </c:pt>
                <c:pt idx="89">
                  <c:v>210340.81595915483</c:v>
                </c:pt>
                <c:pt idx="90">
                  <c:v>210809.54763368546</c:v>
                </c:pt>
                <c:pt idx="91">
                  <c:v>211206.08964503004</c:v>
                </c:pt>
                <c:pt idx="92">
                  <c:v>211540.34520167453</c:v>
                </c:pt>
                <c:pt idx="93">
                  <c:v>211821.09953100589</c:v>
                </c:pt>
                <c:pt idx="94">
                  <c:v>212056.09823760387</c:v>
                </c:pt>
                <c:pt idx="95">
                  <c:v>212252.13043992413</c:v>
                </c:pt>
                <c:pt idx="96">
                  <c:v>212415.11372406612</c:v>
                </c:pt>
                <c:pt idx="97">
                  <c:v>212550.17853646495</c:v>
                </c:pt>
                <c:pt idx="98">
                  <c:v>212661.75016772476</c:v>
                </c:pt>
                <c:pt idx="99">
                  <c:v>212753.62695014826</c:v>
                </c:pt>
                <c:pt idx="100">
                  <c:v>212829.05369874748</c:v>
                </c:pt>
                <c:pt idx="101">
                  <c:v>212890.78976989278</c:v>
                </c:pt>
                <c:pt idx="102">
                  <c:v>212941.17139596614</c:v>
                </c:pt>
                <c:pt idx="103">
                  <c:v>212982.16818285984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35-4F06-B70B-431AF1403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  <c:extLst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ESP!$G$1:$G$121</c:f>
              <c:numCache>
                <c:formatCode>m/d/yyyy</c:formatCode>
                <c:ptCount val="121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  <c:pt idx="82">
                  <c:v>43944</c:v>
                </c:pt>
                <c:pt idx="83">
                  <c:v>43945</c:v>
                </c:pt>
                <c:pt idx="84">
                  <c:v>43946</c:v>
                </c:pt>
                <c:pt idx="85">
                  <c:v>43947</c:v>
                </c:pt>
                <c:pt idx="86">
                  <c:v>43948</c:v>
                </c:pt>
                <c:pt idx="87">
                  <c:v>43949</c:v>
                </c:pt>
                <c:pt idx="88">
                  <c:v>43950</c:v>
                </c:pt>
                <c:pt idx="89">
                  <c:v>43951</c:v>
                </c:pt>
                <c:pt idx="90">
                  <c:v>43952</c:v>
                </c:pt>
                <c:pt idx="91">
                  <c:v>43953</c:v>
                </c:pt>
                <c:pt idx="92">
                  <c:v>43954</c:v>
                </c:pt>
                <c:pt idx="93">
                  <c:v>43955</c:v>
                </c:pt>
                <c:pt idx="94">
                  <c:v>43956</c:v>
                </c:pt>
                <c:pt idx="95">
                  <c:v>43957</c:v>
                </c:pt>
                <c:pt idx="96">
                  <c:v>43958</c:v>
                </c:pt>
                <c:pt idx="97">
                  <c:v>43959</c:v>
                </c:pt>
                <c:pt idx="98">
                  <c:v>43960</c:v>
                </c:pt>
                <c:pt idx="99">
                  <c:v>43961</c:v>
                </c:pt>
                <c:pt idx="100">
                  <c:v>43962</c:v>
                </c:pt>
                <c:pt idx="101">
                  <c:v>43963</c:v>
                </c:pt>
                <c:pt idx="102">
                  <c:v>43964</c:v>
                </c:pt>
                <c:pt idx="103">
                  <c:v>43965</c:v>
                </c:pt>
                <c:pt idx="104">
                  <c:v>43966</c:v>
                </c:pt>
                <c:pt idx="105">
                  <c:v>43967</c:v>
                </c:pt>
                <c:pt idx="106">
                  <c:v>43968</c:v>
                </c:pt>
                <c:pt idx="107">
                  <c:v>43969</c:v>
                </c:pt>
                <c:pt idx="108">
                  <c:v>43970</c:v>
                </c:pt>
                <c:pt idx="109">
                  <c:v>43971</c:v>
                </c:pt>
                <c:pt idx="110">
                  <c:v>43972</c:v>
                </c:pt>
                <c:pt idx="111">
                  <c:v>43973</c:v>
                </c:pt>
                <c:pt idx="112">
                  <c:v>43974</c:v>
                </c:pt>
                <c:pt idx="113">
                  <c:v>43975</c:v>
                </c:pt>
                <c:pt idx="114">
                  <c:v>43976</c:v>
                </c:pt>
                <c:pt idx="115">
                  <c:v>43977</c:v>
                </c:pt>
                <c:pt idx="116">
                  <c:v>43978</c:v>
                </c:pt>
                <c:pt idx="117">
                  <c:v>43979</c:v>
                </c:pt>
                <c:pt idx="118">
                  <c:v>43980</c:v>
                </c:pt>
                <c:pt idx="119">
                  <c:v>43981</c:v>
                </c:pt>
                <c:pt idx="120">
                  <c:v>43982</c:v>
                </c:pt>
              </c:numCache>
            </c:numRef>
          </c:cat>
          <c:val>
            <c:numRef>
              <c:f>ESP!$N$1:$N$121</c:f>
              <c:numCache>
                <c:formatCode>General</c:formatCode>
                <c:ptCount val="1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4</c:v>
                </c:pt>
                <c:pt idx="25">
                  <c:v>6</c:v>
                </c:pt>
                <c:pt idx="26">
                  <c:v>12</c:v>
                </c:pt>
                <c:pt idx="27">
                  <c:v>19</c:v>
                </c:pt>
                <c:pt idx="28">
                  <c:v>14</c:v>
                </c:pt>
                <c:pt idx="29">
                  <c:v>26</c:v>
                </c:pt>
                <c:pt idx="30">
                  <c:v>36</c:v>
                </c:pt>
                <c:pt idx="31">
                  <c:v>45</c:v>
                </c:pt>
                <c:pt idx="32">
                  <c:v>62</c:v>
                </c:pt>
                <c:pt idx="33">
                  <c:v>54</c:v>
                </c:pt>
                <c:pt idx="34">
                  <c:v>119</c:v>
                </c:pt>
                <c:pt idx="35">
                  <c:v>124</c:v>
                </c:pt>
                <c:pt idx="36">
                  <c:v>149</c:v>
                </c:pt>
                <c:pt idx="37">
                  <c:v>557</c:v>
                </c:pt>
                <c:pt idx="38">
                  <c:v>464</c:v>
                </c:pt>
                <c:pt idx="39">
                  <c:v>582</c:v>
                </c:pt>
                <c:pt idx="40">
                  <c:v>869</c:v>
                </c:pt>
                <c:pt idx="41">
                  <c:v>2086</c:v>
                </c:pt>
                <c:pt idx="42">
                  <c:v>1159</c:v>
                </c:pt>
                <c:pt idx="43">
                  <c:v>1453</c:v>
                </c:pt>
                <c:pt idx="44">
                  <c:v>2098</c:v>
                </c:pt>
                <c:pt idx="45">
                  <c:v>1842</c:v>
                </c:pt>
                <c:pt idx="46">
                  <c:v>2962</c:v>
                </c:pt>
                <c:pt idx="47">
                  <c:v>3331</c:v>
                </c:pt>
                <c:pt idx="48">
                  <c:v>3494</c:v>
                </c:pt>
                <c:pt idx="49">
                  <c:v>3803</c:v>
                </c:pt>
                <c:pt idx="50">
                  <c:v>4535</c:v>
                </c:pt>
                <c:pt idx="51">
                  <c:v>5571</c:v>
                </c:pt>
                <c:pt idx="52">
                  <c:v>6578</c:v>
                </c:pt>
                <c:pt idx="53">
                  <c:v>8047</c:v>
                </c:pt>
                <c:pt idx="54">
                  <c:v>7681</c:v>
                </c:pt>
                <c:pt idx="55">
                  <c:v>7933</c:v>
                </c:pt>
                <c:pt idx="56">
                  <c:v>7513</c:v>
                </c:pt>
                <c:pt idx="57">
                  <c:v>6878</c:v>
                </c:pt>
                <c:pt idx="58">
                  <c:v>7846</c:v>
                </c:pt>
                <c:pt idx="59">
                  <c:v>7967</c:v>
                </c:pt>
                <c:pt idx="60">
                  <c:v>8195</c:v>
                </c:pt>
                <c:pt idx="61">
                  <c:v>7947</c:v>
                </c:pt>
                <c:pt idx="62">
                  <c:v>7134</c:v>
                </c:pt>
                <c:pt idx="63">
                  <c:v>6969</c:v>
                </c:pt>
                <c:pt idx="64">
                  <c:v>5507</c:v>
                </c:pt>
                <c:pt idx="65">
                  <c:v>5000</c:v>
                </c:pt>
                <c:pt idx="66">
                  <c:v>5267</c:v>
                </c:pt>
                <c:pt idx="67">
                  <c:v>6278</c:v>
                </c:pt>
                <c:pt idx="68">
                  <c:v>5002</c:v>
                </c:pt>
                <c:pt idx="69">
                  <c:v>5051</c:v>
                </c:pt>
                <c:pt idx="70">
                  <c:v>3579</c:v>
                </c:pt>
                <c:pt idx="71">
                  <c:v>4979</c:v>
                </c:pt>
                <c:pt idx="72">
                  <c:v>3268</c:v>
                </c:pt>
                <c:pt idx="73">
                  <c:v>3961</c:v>
                </c:pt>
                <c:pt idx="74">
                  <c:v>6599</c:v>
                </c:pt>
                <c:pt idx="75">
                  <c:v>4289</c:v>
                </c:pt>
                <c:pt idx="76">
                  <c:v>5891</c:v>
                </c:pt>
                <c:pt idx="77">
                  <c:v>3577</c:v>
                </c:pt>
                <c:pt idx="78">
                  <c:v>4258</c:v>
                </c:pt>
                <c:pt idx="79">
                  <c:v>1536</c:v>
                </c:pt>
                <c:pt idx="80">
                  <c:v>4068</c:v>
                </c:pt>
                <c:pt idx="81">
                  <c:v>4111</c:v>
                </c:pt>
                <c:pt idx="82">
                  <c:v>4635</c:v>
                </c:pt>
                <c:pt idx="83">
                  <c:v>6740</c:v>
                </c:pt>
                <c:pt idx="84">
                  <c:v>3995</c:v>
                </c:pt>
                <c:pt idx="85">
                  <c:v>2870</c:v>
                </c:pt>
                <c:pt idx="86">
                  <c:v>2793</c:v>
                </c:pt>
                <c:pt idx="87">
                  <c:v>2706</c:v>
                </c:pt>
                <c:pt idx="88">
                  <c:v>4771</c:v>
                </c:pt>
                <c:pt idx="89">
                  <c:v>2441</c:v>
                </c:pt>
                <c:pt idx="90">
                  <c:v>3648</c:v>
                </c:pt>
                <c:pt idx="91">
                  <c:v>2579</c:v>
                </c:pt>
                <c:pt idx="92">
                  <c:v>1555</c:v>
                </c:pt>
                <c:pt idx="93">
                  <c:v>1179</c:v>
                </c:pt>
                <c:pt idx="94">
                  <c:v>2260</c:v>
                </c:pt>
                <c:pt idx="95">
                  <c:v>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2-4A77-9846-008180222A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ESP!$G$1:$G$121</c:f>
              <c:numCache>
                <c:formatCode>m/d/yyyy</c:formatCode>
                <c:ptCount val="121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  <c:pt idx="82">
                  <c:v>43944</c:v>
                </c:pt>
                <c:pt idx="83">
                  <c:v>43945</c:v>
                </c:pt>
                <c:pt idx="84">
                  <c:v>43946</c:v>
                </c:pt>
                <c:pt idx="85">
                  <c:v>43947</c:v>
                </c:pt>
                <c:pt idx="86">
                  <c:v>43948</c:v>
                </c:pt>
                <c:pt idx="87">
                  <c:v>43949</c:v>
                </c:pt>
                <c:pt idx="88">
                  <c:v>43950</c:v>
                </c:pt>
                <c:pt idx="89">
                  <c:v>43951</c:v>
                </c:pt>
                <c:pt idx="90">
                  <c:v>43952</c:v>
                </c:pt>
                <c:pt idx="91">
                  <c:v>43953</c:v>
                </c:pt>
                <c:pt idx="92">
                  <c:v>43954</c:v>
                </c:pt>
                <c:pt idx="93">
                  <c:v>43955</c:v>
                </c:pt>
                <c:pt idx="94">
                  <c:v>43956</c:v>
                </c:pt>
                <c:pt idx="95">
                  <c:v>43957</c:v>
                </c:pt>
                <c:pt idx="96">
                  <c:v>43958</c:v>
                </c:pt>
                <c:pt idx="97">
                  <c:v>43959</c:v>
                </c:pt>
                <c:pt idx="98">
                  <c:v>43960</c:v>
                </c:pt>
                <c:pt idx="99">
                  <c:v>43961</c:v>
                </c:pt>
                <c:pt idx="100">
                  <c:v>43962</c:v>
                </c:pt>
                <c:pt idx="101">
                  <c:v>43963</c:v>
                </c:pt>
                <c:pt idx="102">
                  <c:v>43964</c:v>
                </c:pt>
                <c:pt idx="103">
                  <c:v>43965</c:v>
                </c:pt>
                <c:pt idx="104">
                  <c:v>43966</c:v>
                </c:pt>
                <c:pt idx="105">
                  <c:v>43967</c:v>
                </c:pt>
                <c:pt idx="106">
                  <c:v>43968</c:v>
                </c:pt>
                <c:pt idx="107">
                  <c:v>43969</c:v>
                </c:pt>
                <c:pt idx="108">
                  <c:v>43970</c:v>
                </c:pt>
                <c:pt idx="109">
                  <c:v>43971</c:v>
                </c:pt>
                <c:pt idx="110">
                  <c:v>43972</c:v>
                </c:pt>
                <c:pt idx="111">
                  <c:v>43973</c:v>
                </c:pt>
                <c:pt idx="112">
                  <c:v>43974</c:v>
                </c:pt>
                <c:pt idx="113">
                  <c:v>43975</c:v>
                </c:pt>
                <c:pt idx="114">
                  <c:v>43976</c:v>
                </c:pt>
                <c:pt idx="115">
                  <c:v>43977</c:v>
                </c:pt>
                <c:pt idx="116">
                  <c:v>43978</c:v>
                </c:pt>
                <c:pt idx="117">
                  <c:v>43979</c:v>
                </c:pt>
                <c:pt idx="118">
                  <c:v>43980</c:v>
                </c:pt>
                <c:pt idx="119">
                  <c:v>43981</c:v>
                </c:pt>
                <c:pt idx="120">
                  <c:v>43982</c:v>
                </c:pt>
              </c:numCache>
            </c:numRef>
          </c:cat>
          <c:val>
            <c:numRef>
              <c:f>ESP!$P$1:$P$120</c:f>
              <c:numCache>
                <c:formatCode>General</c:formatCode>
                <c:ptCount val="120"/>
                <c:pt idx="1">
                  <c:v>9.921308746019848E-7</c:v>
                </c:pt>
                <c:pt idx="2">
                  <c:v>2.196165746175431E-6</c:v>
                </c:pt>
                <c:pt idx="3">
                  <c:v>4.7936525695819224E-6</c:v>
                </c:pt>
                <c:pt idx="4">
                  <c:v>1.0317471905139145E-5</c:v>
                </c:pt>
                <c:pt idx="5">
                  <c:v>2.1897036511687622E-5</c:v>
                </c:pt>
                <c:pt idx="6">
                  <c:v>4.5825024343285711E-5</c:v>
                </c:pt>
                <c:pt idx="7">
                  <c:v>9.4563902708639673E-5</c:v>
                </c:pt>
                <c:pt idx="8">
                  <c:v>1.9242141278415654E-4</c:v>
                </c:pt>
                <c:pt idx="9">
                  <c:v>3.8608839301330184E-4</c:v>
                </c:pt>
                <c:pt idx="10">
                  <c:v>7.6388051838013427E-4</c:v>
                </c:pt>
                <c:pt idx="11">
                  <c:v>1.4902854836612934E-3</c:v>
                </c:pt>
                <c:pt idx="12">
                  <c:v>2.8669417106084922E-3</c:v>
                </c:pt>
                <c:pt idx="13">
                  <c:v>5.4384309205072097E-3</c:v>
                </c:pt>
                <c:pt idx="14">
                  <c:v>1.0172641447080978E-2</c:v>
                </c:pt>
                <c:pt idx="15">
                  <c:v>1.8762868367018792E-2</c:v>
                </c:pt>
                <c:pt idx="16">
                  <c:v>3.4124799297030176E-2</c:v>
                </c:pt>
                <c:pt idx="17">
                  <c:v>6.1199287394541127E-2</c:v>
                </c:pt>
                <c:pt idx="18">
                  <c:v>0.10822510499917901</c:v>
                </c:pt>
                <c:pt idx="19">
                  <c:v>0.18871875514506012</c:v>
                </c:pt>
                <c:pt idx="20">
                  <c:v>0.3244946288278126</c:v>
                </c:pt>
                <c:pt idx="21">
                  <c:v>0.55018072272079566</c:v>
                </c:pt>
                <c:pt idx="22">
                  <c:v>0.9198322644629795</c:v>
                </c:pt>
                <c:pt idx="23">
                  <c:v>1.5164123971414036</c:v>
                </c:pt>
                <c:pt idx="24">
                  <c:v>2.4650823724798099</c:v>
                </c:pt>
                <c:pt idx="25">
                  <c:v>3.9513997984988789</c:v>
                </c:pt>
                <c:pt idx="26">
                  <c:v>6.2456255452221505</c:v>
                </c:pt>
                <c:pt idx="27">
                  <c:v>9.7343363548485868</c:v>
                </c:pt>
                <c:pt idx="28">
                  <c:v>14.96036520224532</c:v>
                </c:pt>
                <c:pt idx="29">
                  <c:v>22.671668739550611</c:v>
                </c:pt>
                <c:pt idx="30">
                  <c:v>33.878972374114404</c:v>
                </c:pt>
                <c:pt idx="31">
                  <c:v>49.920901946005984</c:v>
                </c:pt>
                <c:pt idx="32">
                  <c:v>72.533740654176825</c:v>
                </c:pt>
                <c:pt idx="33">
                  <c:v>103.92096903569603</c:v>
                </c:pt>
                <c:pt idx="34">
                  <c:v>146.81545142420612</c:v>
                </c:pt>
                <c:pt idx="35">
                  <c:v>204.52472138392972</c:v>
                </c:pt>
                <c:pt idx="36">
                  <c:v>280.94759953759194</c:v>
                </c:pt>
                <c:pt idx="37">
                  <c:v>380.54876436052484</c:v>
                </c:pt>
                <c:pt idx="38">
                  <c:v>508.27738142270164</c:v>
                </c:pt>
                <c:pt idx="39">
                  <c:v>669.41699164294641</c:v>
                </c:pt>
                <c:pt idx="40">
                  <c:v>869.35701452635612</c:v>
                </c:pt>
                <c:pt idx="41">
                  <c:v>1113.2817227056089</c:v>
                </c:pt>
                <c:pt idx="42">
                  <c:v>1405.7803990566663</c:v>
                </c:pt>
                <c:pt idx="43">
                  <c:v>1750.3922367394753</c:v>
                </c:pt>
                <c:pt idx="44">
                  <c:v>2149.110598608544</c:v>
                </c:pt>
                <c:pt idx="45">
                  <c:v>2601.8823078162422</c:v>
                </c:pt>
                <c:pt idx="46">
                  <c:v>3106.147154048238</c:v>
                </c:pt>
                <c:pt idx="47">
                  <c:v>3656.4690653873677</c:v>
                </c:pt>
                <c:pt idx="48">
                  <c:v>4244.3117941627243</c:v>
                </c:pt>
                <c:pt idx="49">
                  <c:v>4858.007250839888</c:v>
                </c:pt>
                <c:pt idx="50">
                  <c:v>5482.9532099876669</c:v>
                </c:pt>
                <c:pt idx="51">
                  <c:v>6102.059314152204</c:v>
                </c:pt>
                <c:pt idx="52">
                  <c:v>6696.4374257446325</c:v>
                </c:pt>
                <c:pt idx="53">
                  <c:v>7246.3066917646065</c:v>
                </c:pt>
                <c:pt idx="54">
                  <c:v>7732.058194779107</c:v>
                </c:pt>
                <c:pt idx="55">
                  <c:v>8135.4021228978672</c:v>
                </c:pt>
                <c:pt idx="56">
                  <c:v>8440.505219855826</c:v>
                </c:pt>
                <c:pt idx="57">
                  <c:v>8635.0204307894455</c:v>
                </c:pt>
                <c:pt idx="58">
                  <c:v>8710.9155760320282</c:v>
                </c:pt>
                <c:pt idx="59">
                  <c:v>8665.0235733533045</c:v>
                </c:pt>
                <c:pt idx="60">
                  <c:v>8499.2616852774809</c:v>
                </c:pt>
                <c:pt idx="61">
                  <c:v>8220.4986408254772</c:v>
                </c:pt>
                <c:pt idx="62">
                  <c:v>7840.0824650011491</c:v>
                </c:pt>
                <c:pt idx="63">
                  <c:v>7373.0742471080448</c:v>
                </c:pt>
                <c:pt idx="64">
                  <c:v>6837.2599316090345</c:v>
                </c:pt>
                <c:pt idx="65">
                  <c:v>6252.0303908367641</c:v>
                </c:pt>
                <c:pt idx="66">
                  <c:v>5637.2276760438981</c:v>
                </c:pt>
                <c:pt idx="67">
                  <c:v>5012.0520757600607</c:v>
                </c:pt>
                <c:pt idx="68">
                  <c:v>4394.1115424676973</c:v>
                </c:pt>
                <c:pt idx="69">
                  <c:v>3798.6744984711113</c:v>
                </c:pt>
                <c:pt idx="70">
                  <c:v>3238.1621022211621</c:v>
                </c:pt>
                <c:pt idx="71">
                  <c:v>2721.8901183473645</c:v>
                </c:pt>
                <c:pt idx="72">
                  <c:v>2256.0467199367704</c:v>
                </c:pt>
                <c:pt idx="73">
                  <c:v>1843.8733373050054</c:v>
                </c:pt>
                <c:pt idx="74">
                  <c:v>1486.0026119193935</c:v>
                </c:pt>
                <c:pt idx="75">
                  <c:v>1180.9011678189563</c:v>
                </c:pt>
                <c:pt idx="76">
                  <c:v>925.36489525207435</c:v>
                </c:pt>
                <c:pt idx="77">
                  <c:v>715.01964511405095</c:v>
                </c:pt>
                <c:pt idx="78">
                  <c:v>544.78910276474198</c:v>
                </c:pt>
                <c:pt idx="79">
                  <c:v>409.30243715806864</c:v>
                </c:pt>
                <c:pt idx="80">
                  <c:v>303.225504549162</c:v>
                </c:pt>
                <c:pt idx="81">
                  <c:v>221.50962363250437</c:v>
                </c:pt>
                <c:pt idx="82">
                  <c:v>159.5603362833499</c:v>
                </c:pt>
                <c:pt idx="83">
                  <c:v>113.33466242472059</c:v>
                </c:pt>
                <c:pt idx="84">
                  <c:v>79.379074875323568</c:v>
                </c:pt>
                <c:pt idx="85">
                  <c:v>54.821987033559708</c:v>
                </c:pt>
                <c:pt idx="86">
                  <c:v>37.334382284781896</c:v>
                </c:pt>
                <c:pt idx="87">
                  <c:v>25.07082479717792</c:v>
                </c:pt>
                <c:pt idx="88">
                  <c:v>16.600979910755996</c:v>
                </c:pt>
                <c:pt idx="89">
                  <c:v>10.839375771785853</c:v>
                </c:pt>
                <c:pt idx="90">
                  <c:v>6.9787921312381513</c:v>
                </c:pt>
                <c:pt idx="91">
                  <c:v>4.4305913037387654</c:v>
                </c:pt>
                <c:pt idx="92">
                  <c:v>2.7736301652039401</c:v>
                </c:pt>
                <c:pt idx="93">
                  <c:v>1.7121461819042452</c:v>
                </c:pt>
                <c:pt idx="94">
                  <c:v>1.0421699709550012</c:v>
                </c:pt>
                <c:pt idx="95">
                  <c:v>0.62552070236415602</c:v>
                </c:pt>
                <c:pt idx="96">
                  <c:v>0.37021178036229685</c:v>
                </c:pt>
                <c:pt idx="97">
                  <c:v>0.21605493433889933</c:v>
                </c:pt>
                <c:pt idx="98">
                  <c:v>0.12433217983925715</c:v>
                </c:pt>
                <c:pt idx="99">
                  <c:v>7.05518334871158E-2</c:v>
                </c:pt>
                <c:pt idx="100">
                  <c:v>3.9476482983445749E-2</c:v>
                </c:pt>
                <c:pt idx="101">
                  <c:v>2.1780808136099949E-2</c:v>
                </c:pt>
                <c:pt idx="102">
                  <c:v>1.1849906062707305E-2</c:v>
                </c:pt>
                <c:pt idx="103">
                  <c:v>6.3571315549779683E-3</c:v>
                </c:pt>
                <c:pt idx="104">
                  <c:v>3.3628915552981198E-3</c:v>
                </c:pt>
                <c:pt idx="105">
                  <c:v>1.7541627457831055E-3</c:v>
                </c:pt>
                <c:pt idx="106">
                  <c:v>9.0226114843972027E-4</c:v>
                </c:pt>
                <c:pt idx="107">
                  <c:v>4.5761471847072244E-4</c:v>
                </c:pt>
                <c:pt idx="108">
                  <c:v>2.2886169608682394E-4</c:v>
                </c:pt>
                <c:pt idx="109">
                  <c:v>1.1286296648904681E-4</c:v>
                </c:pt>
                <c:pt idx="110">
                  <c:v>5.4882664699107409E-5</c:v>
                </c:pt>
                <c:pt idx="111">
                  <c:v>2.6316265575587749E-5</c:v>
                </c:pt>
                <c:pt idx="112">
                  <c:v>1.2442818842828274E-5</c:v>
                </c:pt>
                <c:pt idx="113">
                  <c:v>5.8012083172798157E-6</c:v>
                </c:pt>
                <c:pt idx="114">
                  <c:v>2.6670168153941631E-6</c:v>
                </c:pt>
                <c:pt idx="115">
                  <c:v>1.2090022210031748E-6</c:v>
                </c:pt>
                <c:pt idx="116">
                  <c:v>5.4045813158154488E-7</c:v>
                </c:pt>
                <c:pt idx="117">
                  <c:v>2.3821485228836536E-7</c:v>
                </c:pt>
                <c:pt idx="118">
                  <c:v>1.0352232493460178E-7</c:v>
                </c:pt>
                <c:pt idx="119">
                  <c:v>4.4383341446518898E-8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CA2-4A77-9846-008180222A73}"/>
            </c:ext>
          </c:extLst>
        </c:ser>
        <c:ser>
          <c:idx val="2"/>
          <c:order val="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ESP!$G$1:$G$121</c:f>
              <c:numCache>
                <c:formatCode>m/d/yyyy</c:formatCode>
                <c:ptCount val="121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  <c:pt idx="82">
                  <c:v>43944</c:v>
                </c:pt>
                <c:pt idx="83">
                  <c:v>43945</c:v>
                </c:pt>
                <c:pt idx="84">
                  <c:v>43946</c:v>
                </c:pt>
                <c:pt idx="85">
                  <c:v>43947</c:v>
                </c:pt>
                <c:pt idx="86">
                  <c:v>43948</c:v>
                </c:pt>
                <c:pt idx="87">
                  <c:v>43949</c:v>
                </c:pt>
                <c:pt idx="88">
                  <c:v>43950</c:v>
                </c:pt>
                <c:pt idx="89">
                  <c:v>43951</c:v>
                </c:pt>
                <c:pt idx="90">
                  <c:v>43952</c:v>
                </c:pt>
                <c:pt idx="91">
                  <c:v>43953</c:v>
                </c:pt>
                <c:pt idx="92">
                  <c:v>43954</c:v>
                </c:pt>
                <c:pt idx="93">
                  <c:v>43955</c:v>
                </c:pt>
                <c:pt idx="94">
                  <c:v>43956</c:v>
                </c:pt>
                <c:pt idx="95">
                  <c:v>43957</c:v>
                </c:pt>
                <c:pt idx="96">
                  <c:v>43958</c:v>
                </c:pt>
                <c:pt idx="97">
                  <c:v>43959</c:v>
                </c:pt>
                <c:pt idx="98">
                  <c:v>43960</c:v>
                </c:pt>
                <c:pt idx="99">
                  <c:v>43961</c:v>
                </c:pt>
                <c:pt idx="100">
                  <c:v>43962</c:v>
                </c:pt>
                <c:pt idx="101">
                  <c:v>43963</c:v>
                </c:pt>
                <c:pt idx="102">
                  <c:v>43964</c:v>
                </c:pt>
                <c:pt idx="103">
                  <c:v>43965</c:v>
                </c:pt>
                <c:pt idx="104">
                  <c:v>43966</c:v>
                </c:pt>
                <c:pt idx="105">
                  <c:v>43967</c:v>
                </c:pt>
                <c:pt idx="106">
                  <c:v>43968</c:v>
                </c:pt>
                <c:pt idx="107">
                  <c:v>43969</c:v>
                </c:pt>
                <c:pt idx="108">
                  <c:v>43970</c:v>
                </c:pt>
                <c:pt idx="109">
                  <c:v>43971</c:v>
                </c:pt>
                <c:pt idx="110">
                  <c:v>43972</c:v>
                </c:pt>
                <c:pt idx="111">
                  <c:v>43973</c:v>
                </c:pt>
                <c:pt idx="112">
                  <c:v>43974</c:v>
                </c:pt>
                <c:pt idx="113">
                  <c:v>43975</c:v>
                </c:pt>
                <c:pt idx="114">
                  <c:v>43976</c:v>
                </c:pt>
                <c:pt idx="115">
                  <c:v>43977</c:v>
                </c:pt>
                <c:pt idx="116">
                  <c:v>43978</c:v>
                </c:pt>
                <c:pt idx="117">
                  <c:v>43979</c:v>
                </c:pt>
                <c:pt idx="118">
                  <c:v>43980</c:v>
                </c:pt>
                <c:pt idx="119">
                  <c:v>43981</c:v>
                </c:pt>
                <c:pt idx="120">
                  <c:v>43982</c:v>
                </c:pt>
              </c:numCache>
            </c:numRef>
          </c:cat>
          <c:val>
            <c:numRef>
              <c:f>ESP!$R$2:$R$121</c:f>
              <c:numCache>
                <c:formatCode>General</c:formatCode>
                <c:ptCount val="120"/>
                <c:pt idx="0">
                  <c:v>2.9285538011266639E-30</c:v>
                </c:pt>
                <c:pt idx="1">
                  <c:v>6.0228090230203189E-25</c:v>
                </c:pt>
                <c:pt idx="2">
                  <c:v>3.0787809582922014E-21</c:v>
                </c:pt>
                <c:pt idx="3">
                  <c:v>2.0766606774708143E-18</c:v>
                </c:pt>
                <c:pt idx="4">
                  <c:v>3.88345002834649E-16</c:v>
                </c:pt>
                <c:pt idx="5">
                  <c:v>2.990671760004901E-14</c:v>
                </c:pt>
                <c:pt idx="6">
                  <c:v>1.2013405734689684E-12</c:v>
                </c:pt>
                <c:pt idx="7">
                  <c:v>2.9327630253846911E-11</c:v>
                </c:pt>
                <c:pt idx="8">
                  <c:v>4.8312250195123134E-10</c:v>
                </c:pt>
                <c:pt idx="9">
                  <c:v>5.7880144071047733E-9</c:v>
                </c:pt>
                <c:pt idx="10">
                  <c:v>5.330548616640707E-8</c:v>
                </c:pt>
                <c:pt idx="11">
                  <c:v>3.9364782031109912E-7</c:v>
                </c:pt>
                <c:pt idx="12">
                  <c:v>2.4088102478674445E-6</c:v>
                </c:pt>
                <c:pt idx="13">
                  <c:v>1.2536495798760022E-5</c:v>
                </c:pt>
                <c:pt idx="14">
                  <c:v>5.6670834972297844E-5</c:v>
                </c:pt>
                <c:pt idx="15">
                  <c:v>2.2637234112395555E-4</c:v>
                </c:pt>
                <c:pt idx="16">
                  <c:v>8.1050454021730283E-4</c:v>
                </c:pt>
                <c:pt idx="17">
                  <c:v>2.6323165865847886E-3</c:v>
                </c:pt>
                <c:pt idx="18">
                  <c:v>7.8334631201989087E-3</c:v>
                </c:pt>
                <c:pt idx="19">
                  <c:v>2.1544731581844973E-2</c:v>
                </c:pt>
                <c:pt idx="20">
                  <c:v>5.5171465306433132E-2</c:v>
                </c:pt>
                <c:pt idx="21">
                  <c:v>0.13239081197202801</c:v>
                </c:pt>
                <c:pt idx="22">
                  <c:v>0.2993625493258919</c:v>
                </c:pt>
                <c:pt idx="23">
                  <c:v>0.64100424657816646</c:v>
                </c:pt>
                <c:pt idx="24">
                  <c:v>1.305340495542624</c:v>
                </c:pt>
                <c:pt idx="25">
                  <c:v>2.5377457245371833</c:v>
                </c:pt>
                <c:pt idx="26">
                  <c:v>4.7262118039600969</c:v>
                </c:pt>
                <c:pt idx="27">
                  <c:v>8.4574925372978633</c:v>
                </c:pt>
                <c:pt idx="28">
                  <c:v>14.582116450803831</c:v>
                </c:pt>
                <c:pt idx="29">
                  <c:v>24.283960434141783</c:v>
                </c:pt>
                <c:pt idx="30">
                  <c:v>39.147623474931876</c:v>
                </c:pt>
                <c:pt idx="31">
                  <c:v>61.214629286955827</c:v>
                </c:pt>
                <c:pt idx="32">
                  <c:v>93.01797121329264</c:v>
                </c:pt>
                <c:pt idx="33">
                  <c:v>137.58411818416286</c:v>
                </c:pt>
                <c:pt idx="34">
                  <c:v>198.39263854003963</c:v>
                </c:pt>
                <c:pt idx="35">
                  <c:v>279.28619185073239</c:v>
                </c:pt>
                <c:pt idx="36">
                  <c:v>384.32767523933649</c:v>
                </c:pt>
                <c:pt idx="37">
                  <c:v>517.60643788797279</c:v>
                </c:pt>
                <c:pt idx="38">
                  <c:v>683.00114119737896</c:v>
                </c:pt>
                <c:pt idx="39">
                  <c:v>883.91236170015145</c:v>
                </c:pt>
                <c:pt idx="40">
                  <c:v>1122.9827007798203</c:v>
                </c:pt>
                <c:pt idx="41">
                  <c:v>1401.8253482341352</c:v>
                </c:pt>
                <c:pt idx="42">
                  <c:v>1720.783284475604</c:v>
                </c:pt>
                <c:pt idx="43">
                  <c:v>2078.7403731193244</c:v>
                </c:pt>
                <c:pt idx="44">
                  <c:v>2473.0025310984201</c:v>
                </c:pt>
                <c:pt idx="45">
                  <c:v>2899.2622612335927</c:v>
                </c:pt>
                <c:pt idx="46">
                  <c:v>3351.6535959010216</c:v>
                </c:pt>
                <c:pt idx="47">
                  <c:v>3822.8975721142924</c:v>
                </c:pt>
                <c:pt idx="48">
                  <c:v>4304.5314338921598</c:v>
                </c:pt>
                <c:pt idx="49">
                  <c:v>4787.208501912919</c:v>
                </c:pt>
                <c:pt idx="50">
                  <c:v>5261.0506226234138</c:v>
                </c:pt>
                <c:pt idx="51">
                  <c:v>5716.0317090575991</c:v>
                </c:pt>
                <c:pt idx="52">
                  <c:v>6142.3693240922075</c:v>
                </c:pt>
                <c:pt idx="53">
                  <c:v>6530.9015500745008</c:v>
                </c:pt>
                <c:pt idx="54">
                  <c:v>6873.4283768297973</c:v>
                </c:pt>
                <c:pt idx="55">
                  <c:v>7163.0002221217801</c:v>
                </c:pt>
                <c:pt idx="56">
                  <c:v>7394.1405787660478</c:v>
                </c:pt>
                <c:pt idx="57">
                  <c:v>7562.9947196930007</c:v>
                </c:pt>
                <c:pt idx="58">
                  <c:v>7667.4014476047014</c:v>
                </c:pt>
                <c:pt idx="59">
                  <c:v>7706.8896535409149</c:v>
                </c:pt>
                <c:pt idx="60">
                  <c:v>7682.6056255823787</c:v>
                </c:pt>
                <c:pt idx="61">
                  <c:v>7597.180393131086</c:v>
                </c:pt>
                <c:pt idx="62">
                  <c:v>7454.5487695713382</c:v>
                </c:pt>
                <c:pt idx="63">
                  <c:v>7259.73312671436</c:v>
                </c:pt>
                <c:pt idx="64">
                  <c:v>7018.6053409712767</c:v>
                </c:pt>
                <c:pt idx="65">
                  <c:v>6737.6399019999953</c:v>
                </c:pt>
                <c:pt idx="66">
                  <c:v>6423.6700238467893</c:v>
                </c:pt>
                <c:pt idx="67">
                  <c:v>6083.656926260941</c:v>
                </c:pt>
                <c:pt idx="68">
                  <c:v>5724.4804470742529</c:v>
                </c:pt>
                <c:pt idx="69">
                  <c:v>5352.7569839752396</c:v>
                </c:pt>
                <c:pt idx="70">
                  <c:v>4974.6886040816316</c:v>
                </c:pt>
                <c:pt idx="71">
                  <c:v>4595.9451325308764</c:v>
                </c:pt>
                <c:pt idx="72">
                  <c:v>4221.579234724195</c:v>
                </c:pt>
                <c:pt idx="73">
                  <c:v>3855.9730056327535</c:v>
                </c:pt>
                <c:pt idx="74">
                  <c:v>3502.8134074544942</c:v>
                </c:pt>
                <c:pt idx="75">
                  <c:v>3165.093060423329</c:v>
                </c:pt>
                <c:pt idx="76">
                  <c:v>2845.1323752281023</c:v>
                </c:pt>
                <c:pt idx="77">
                  <c:v>2544.6187872795563</c:v>
                </c:pt>
                <c:pt idx="78">
                  <c:v>2264.6588701294095</c:v>
                </c:pt>
                <c:pt idx="79">
                  <c:v>2005.8393189951021</c:v>
                </c:pt>
                <c:pt idx="80">
                  <c:v>1768.2931555311079</c:v>
                </c:pt>
                <c:pt idx="81">
                  <c:v>1551.7679636724642</c:v>
                </c:pt>
                <c:pt idx="82">
                  <c:v>1355.6934801562456</c:v>
                </c:pt>
                <c:pt idx="83">
                  <c:v>1179.2463950159145</c:v>
                </c:pt>
                <c:pt idx="84">
                  <c:v>1021.4107368658879</c:v>
                </c:pt>
                <c:pt idx="85">
                  <c:v>881.03270232139039</c:v>
                </c:pt>
                <c:pt idx="86">
                  <c:v>756.8692225664563</c:v>
                </c:pt>
                <c:pt idx="87">
                  <c:v>647.62993326669675</c:v>
                </c:pt>
                <c:pt idx="88">
                  <c:v>552.012522434321</c:v>
                </c:pt>
                <c:pt idx="89">
                  <c:v>468.7316745306307</c:v>
                </c:pt>
                <c:pt idx="90">
                  <c:v>396.54201134457253</c:v>
                </c:pt>
                <c:pt idx="91">
                  <c:v>334.25555664449348</c:v>
                </c:pt>
                <c:pt idx="92">
                  <c:v>280.75432933136472</c:v>
                </c:pt>
                <c:pt idx="93">
                  <c:v>234.99870659798034</c:v>
                </c:pt>
                <c:pt idx="94">
                  <c:v>196.03220232026069</c:v>
                </c:pt>
                <c:pt idx="95">
                  <c:v>162.98328414198477</c:v>
                </c:pt>
                <c:pt idx="96">
                  <c:v>135.06481239883578</c:v>
                </c:pt>
                <c:pt idx="97">
                  <c:v>111.57163125980878</c:v>
                </c:pt>
                <c:pt idx="98">
                  <c:v>91.876782423496479</c:v>
                </c:pt>
                <c:pt idx="99">
                  <c:v>75.426748599216808</c:v>
                </c:pt>
                <c:pt idx="100">
                  <c:v>61.736071145307506</c:v>
                </c:pt>
                <c:pt idx="101">
                  <c:v>50.381626073358348</c:v>
                </c:pt>
                <c:pt idx="102">
                  <c:v>40.996786893694662</c:v>
                </c:pt>
                <c:pt idx="103">
                  <c:v>33.265652539179428</c:v>
                </c:pt>
                <c:pt idx="104">
                  <c:v>26.917474459449295</c:v>
                </c:pt>
                <c:pt idx="105">
                  <c:v>21.721379063266795</c:v>
                </c:pt>
                <c:pt idx="106">
                  <c:v>17.481449884857284</c:v>
                </c:pt>
                <c:pt idx="107">
                  <c:v>14.032207788259257</c:v>
                </c:pt>
                <c:pt idx="108">
                  <c:v>11.234506700799102</c:v>
                </c:pt>
                <c:pt idx="109">
                  <c:v>8.9718462100136094</c:v>
                </c:pt>
                <c:pt idx="110">
                  <c:v>7.1470902314176783</c:v>
                </c:pt>
                <c:pt idx="111">
                  <c:v>5.6795722635579295</c:v>
                </c:pt>
                <c:pt idx="112">
                  <c:v>4.5025618867657613</c:v>
                </c:pt>
                <c:pt idx="113">
                  <c:v>3.5610636093479116</c:v>
                </c:pt>
                <c:pt idx="114">
                  <c:v>2.809917421778664</c:v>
                </c:pt>
                <c:pt idx="115">
                  <c:v>2.2121700764109846</c:v>
                </c:pt>
                <c:pt idx="116">
                  <c:v>1.7376867977436632</c:v>
                </c:pt>
                <c:pt idx="117">
                  <c:v>1.3619745512260124</c:v>
                </c:pt>
                <c:pt idx="118">
                  <c:v>1.0651899086660706</c:v>
                </c:pt>
                <c:pt idx="119">
                  <c:v>0.83130675301072188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2-4A77-9846-008180222A7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ESP!$G$1:$G$121</c:f>
              <c:numCache>
                <c:formatCode>m/d/yyyy</c:formatCode>
                <c:ptCount val="121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  <c:pt idx="82">
                  <c:v>43944</c:v>
                </c:pt>
                <c:pt idx="83">
                  <c:v>43945</c:v>
                </c:pt>
                <c:pt idx="84">
                  <c:v>43946</c:v>
                </c:pt>
                <c:pt idx="85">
                  <c:v>43947</c:v>
                </c:pt>
                <c:pt idx="86">
                  <c:v>43948</c:v>
                </c:pt>
                <c:pt idx="87">
                  <c:v>43949</c:v>
                </c:pt>
                <c:pt idx="88">
                  <c:v>43950</c:v>
                </c:pt>
                <c:pt idx="89">
                  <c:v>43951</c:v>
                </c:pt>
                <c:pt idx="90">
                  <c:v>43952</c:v>
                </c:pt>
                <c:pt idx="91">
                  <c:v>43953</c:v>
                </c:pt>
                <c:pt idx="92">
                  <c:v>43954</c:v>
                </c:pt>
                <c:pt idx="93">
                  <c:v>43955</c:v>
                </c:pt>
                <c:pt idx="94">
                  <c:v>43956</c:v>
                </c:pt>
                <c:pt idx="95">
                  <c:v>43957</c:v>
                </c:pt>
                <c:pt idx="96">
                  <c:v>43958</c:v>
                </c:pt>
                <c:pt idx="97">
                  <c:v>43959</c:v>
                </c:pt>
                <c:pt idx="98">
                  <c:v>43960</c:v>
                </c:pt>
                <c:pt idx="99">
                  <c:v>43961</c:v>
                </c:pt>
                <c:pt idx="100">
                  <c:v>43962</c:v>
                </c:pt>
                <c:pt idx="101">
                  <c:v>43963</c:v>
                </c:pt>
                <c:pt idx="102">
                  <c:v>43964</c:v>
                </c:pt>
                <c:pt idx="103">
                  <c:v>43965</c:v>
                </c:pt>
                <c:pt idx="104">
                  <c:v>43966</c:v>
                </c:pt>
                <c:pt idx="105">
                  <c:v>43967</c:v>
                </c:pt>
                <c:pt idx="106">
                  <c:v>43968</c:v>
                </c:pt>
                <c:pt idx="107">
                  <c:v>43969</c:v>
                </c:pt>
                <c:pt idx="108">
                  <c:v>43970</c:v>
                </c:pt>
                <c:pt idx="109">
                  <c:v>43971</c:v>
                </c:pt>
                <c:pt idx="110">
                  <c:v>43972</c:v>
                </c:pt>
                <c:pt idx="111">
                  <c:v>43973</c:v>
                </c:pt>
                <c:pt idx="112">
                  <c:v>43974</c:v>
                </c:pt>
                <c:pt idx="113">
                  <c:v>43975</c:v>
                </c:pt>
                <c:pt idx="114">
                  <c:v>43976</c:v>
                </c:pt>
                <c:pt idx="115">
                  <c:v>43977</c:v>
                </c:pt>
                <c:pt idx="116">
                  <c:v>43978</c:v>
                </c:pt>
                <c:pt idx="117">
                  <c:v>43979</c:v>
                </c:pt>
                <c:pt idx="118">
                  <c:v>43980</c:v>
                </c:pt>
                <c:pt idx="119">
                  <c:v>43981</c:v>
                </c:pt>
                <c:pt idx="120">
                  <c:v>43982</c:v>
                </c:pt>
              </c:numCache>
            </c:numRef>
          </c:cat>
          <c:val>
            <c:numRef>
              <c:f>ESP!$O$1:$O$121</c:f>
              <c:numCache>
                <c:formatCode>General</c:formatCode>
                <c:ptCount val="121"/>
                <c:pt idx="4">
                  <c:v>0</c:v>
                </c:pt>
                <c:pt idx="5">
                  <c:v>0.14285714285714285</c:v>
                </c:pt>
                <c:pt idx="6">
                  <c:v>0.14285714285714285</c:v>
                </c:pt>
                <c:pt idx="7">
                  <c:v>0.14285714285714285</c:v>
                </c:pt>
                <c:pt idx="8">
                  <c:v>0.14285714285714285</c:v>
                </c:pt>
                <c:pt idx="9">
                  <c:v>0.2857142857142857</c:v>
                </c:pt>
                <c:pt idx="10">
                  <c:v>0.2857142857142857</c:v>
                </c:pt>
                <c:pt idx="11">
                  <c:v>0.2857142857142857</c:v>
                </c:pt>
                <c:pt idx="12">
                  <c:v>0.14285714285714285</c:v>
                </c:pt>
                <c:pt idx="13">
                  <c:v>0.14285714285714285</c:v>
                </c:pt>
                <c:pt idx="14">
                  <c:v>0.14285714285714285</c:v>
                </c:pt>
                <c:pt idx="15">
                  <c:v>0.14285714285714285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0.14285714285714285</c:v>
                </c:pt>
                <c:pt idx="21">
                  <c:v>0.7142857142857143</c:v>
                </c:pt>
                <c:pt idx="22">
                  <c:v>1.5714285714285714</c:v>
                </c:pt>
                <c:pt idx="23">
                  <c:v>3.2857142857142856</c:v>
                </c:pt>
                <c:pt idx="24">
                  <c:v>6</c:v>
                </c:pt>
                <c:pt idx="25">
                  <c:v>8</c:v>
                </c:pt>
                <c:pt idx="26">
                  <c:v>11.714285714285714</c:v>
                </c:pt>
                <c:pt idx="27">
                  <c:v>16.714285714285715</c:v>
                </c:pt>
                <c:pt idx="28">
                  <c:v>22.571428571428573</c:v>
                </c:pt>
                <c:pt idx="29">
                  <c:v>30.571428571428573</c:v>
                </c:pt>
                <c:pt idx="30">
                  <c:v>36.571428571428569</c:v>
                </c:pt>
                <c:pt idx="31">
                  <c:v>50.857142857142854</c:v>
                </c:pt>
                <c:pt idx="32">
                  <c:v>66.571428571428569</c:v>
                </c:pt>
                <c:pt idx="33">
                  <c:v>84.142857142857139</c:v>
                </c:pt>
                <c:pt idx="34">
                  <c:v>158.57142857142858</c:v>
                </c:pt>
                <c:pt idx="35">
                  <c:v>218.42857142857142</c:v>
                </c:pt>
                <c:pt idx="36">
                  <c:v>292.71428571428572</c:v>
                </c:pt>
                <c:pt idx="37">
                  <c:v>409.14285714285717</c:v>
                </c:pt>
                <c:pt idx="38">
                  <c:v>690.14285714285711</c:v>
                </c:pt>
                <c:pt idx="39">
                  <c:v>838</c:v>
                </c:pt>
                <c:pt idx="40">
                  <c:v>1024.2857142857142</c:v>
                </c:pt>
                <c:pt idx="41">
                  <c:v>1244.4285714285713</c:v>
                </c:pt>
                <c:pt idx="42">
                  <c:v>1441.2857142857142</c:v>
                </c:pt>
                <c:pt idx="43">
                  <c:v>1781.2857142857142</c:v>
                </c:pt>
                <c:pt idx="44">
                  <c:v>2133</c:v>
                </c:pt>
                <c:pt idx="45">
                  <c:v>2334.1428571428573</c:v>
                </c:pt>
                <c:pt idx="46">
                  <c:v>2711.8571428571427</c:v>
                </c:pt>
                <c:pt idx="47">
                  <c:v>3152.1428571428573</c:v>
                </c:pt>
                <c:pt idx="48">
                  <c:v>3648.2857142857142</c:v>
                </c:pt>
                <c:pt idx="49">
                  <c:v>4324.8571428571431</c:v>
                </c:pt>
                <c:pt idx="50">
                  <c:v>5051.2857142857147</c:v>
                </c:pt>
                <c:pt idx="51">
                  <c:v>5672.7142857142853</c:v>
                </c:pt>
                <c:pt idx="52">
                  <c:v>6306.8571428571431</c:v>
                </c:pt>
                <c:pt idx="53">
                  <c:v>6836.8571428571431</c:v>
                </c:pt>
                <c:pt idx="54">
                  <c:v>7171.5714285714284</c:v>
                </c:pt>
                <c:pt idx="55">
                  <c:v>7496.5714285714284</c:v>
                </c:pt>
                <c:pt idx="56">
                  <c:v>7695</c:v>
                </c:pt>
                <c:pt idx="57">
                  <c:v>7716.1428571428569</c:v>
                </c:pt>
                <c:pt idx="58">
                  <c:v>7754.1428571428569</c:v>
                </c:pt>
                <c:pt idx="59">
                  <c:v>7640</c:v>
                </c:pt>
                <c:pt idx="60">
                  <c:v>7562.2857142857147</c:v>
                </c:pt>
                <c:pt idx="61">
                  <c:v>7366.4285714285716</c:v>
                </c:pt>
                <c:pt idx="62">
                  <c:v>6959.8571428571431</c:v>
                </c:pt>
                <c:pt idx="63">
                  <c:v>6574.1428571428569</c:v>
                </c:pt>
                <c:pt idx="64">
                  <c:v>6300.2857142857147</c:v>
                </c:pt>
                <c:pt idx="65">
                  <c:v>5879.5714285714284</c:v>
                </c:pt>
                <c:pt idx="66">
                  <c:v>5582</c:v>
                </c:pt>
                <c:pt idx="67">
                  <c:v>5097.7142857142853</c:v>
                </c:pt>
                <c:pt idx="68">
                  <c:v>5022.2857142857147</c:v>
                </c:pt>
                <c:pt idx="69">
                  <c:v>4774.8571428571431</c:v>
                </c:pt>
                <c:pt idx="70">
                  <c:v>4588.2857142857147</c:v>
                </c:pt>
                <c:pt idx="71">
                  <c:v>4634.1428571428569</c:v>
                </c:pt>
                <c:pt idx="72">
                  <c:v>4532.2857142857147</c:v>
                </c:pt>
                <c:pt idx="73">
                  <c:v>4652.2857142857147</c:v>
                </c:pt>
                <c:pt idx="74">
                  <c:v>4652</c:v>
                </c:pt>
                <c:pt idx="75">
                  <c:v>4549</c:v>
                </c:pt>
                <c:pt idx="76">
                  <c:v>4301.5714285714284</c:v>
                </c:pt>
                <c:pt idx="77">
                  <c:v>4316.8571428571431</c:v>
                </c:pt>
                <c:pt idx="78">
                  <c:v>3961.4285714285716</c:v>
                </c:pt>
                <c:pt idx="79">
                  <c:v>4010.8571428571427</c:v>
                </c:pt>
                <c:pt idx="80">
                  <c:v>4132.1428571428569</c:v>
                </c:pt>
                <c:pt idx="81">
                  <c:v>4191.8571428571431</c:v>
                </c:pt>
                <c:pt idx="82">
                  <c:v>3993.5714285714284</c:v>
                </c:pt>
                <c:pt idx="83">
                  <c:v>4173.1428571428569</c:v>
                </c:pt>
                <c:pt idx="84">
                  <c:v>3978.5714285714284</c:v>
                </c:pt>
                <c:pt idx="85">
                  <c:v>4072.8571428571427</c:v>
                </c:pt>
                <c:pt idx="86">
                  <c:v>3759.4285714285716</c:v>
                </c:pt>
                <c:pt idx="87">
                  <c:v>3317.7142857142858</c:v>
                </c:pt>
                <c:pt idx="88">
                  <c:v>3115.4285714285716</c:v>
                </c:pt>
                <c:pt idx="89">
                  <c:v>2927.5714285714284</c:v>
                </c:pt>
                <c:pt idx="90">
                  <c:v>2697</c:v>
                </c:pt>
                <c:pt idx="91">
                  <c:v>2633.2857142857142</c:v>
                </c:pt>
                <c:pt idx="92">
                  <c:v>2397.5714285714284</c:v>
                </c:pt>
                <c:pt idx="93">
                  <c:v>2390.3333333333335</c:v>
                </c:pt>
                <c:pt idx="94">
                  <c:v>2138.8000000000002</c:v>
                </c:pt>
                <c:pt idx="95">
                  <c:v>2028.75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A2-4A77-9846-008180222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  <c:extLst/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ITA!$H$4:$H$123</c:f>
              <c:numCache>
                <c:formatCode>m/d/yyyy</c:formatCode>
                <c:ptCount val="120"/>
                <c:pt idx="0">
                  <c:v>43863</c:v>
                </c:pt>
                <c:pt idx="1">
                  <c:v>43864</c:v>
                </c:pt>
                <c:pt idx="2">
                  <c:v>43865</c:v>
                </c:pt>
                <c:pt idx="3">
                  <c:v>43866</c:v>
                </c:pt>
                <c:pt idx="4">
                  <c:v>43867</c:v>
                </c:pt>
                <c:pt idx="5">
                  <c:v>43868</c:v>
                </c:pt>
                <c:pt idx="6">
                  <c:v>43869</c:v>
                </c:pt>
                <c:pt idx="7">
                  <c:v>43870</c:v>
                </c:pt>
                <c:pt idx="8">
                  <c:v>43871</c:v>
                </c:pt>
                <c:pt idx="9">
                  <c:v>43872</c:v>
                </c:pt>
                <c:pt idx="10">
                  <c:v>43873</c:v>
                </c:pt>
                <c:pt idx="11">
                  <c:v>43874</c:v>
                </c:pt>
                <c:pt idx="12">
                  <c:v>43875</c:v>
                </c:pt>
                <c:pt idx="13">
                  <c:v>43876</c:v>
                </c:pt>
                <c:pt idx="14">
                  <c:v>43877</c:v>
                </c:pt>
                <c:pt idx="15">
                  <c:v>43878</c:v>
                </c:pt>
                <c:pt idx="16">
                  <c:v>43879</c:v>
                </c:pt>
                <c:pt idx="17">
                  <c:v>43880</c:v>
                </c:pt>
                <c:pt idx="18">
                  <c:v>43881</c:v>
                </c:pt>
                <c:pt idx="19">
                  <c:v>43882</c:v>
                </c:pt>
                <c:pt idx="20">
                  <c:v>43883</c:v>
                </c:pt>
                <c:pt idx="21">
                  <c:v>43884</c:v>
                </c:pt>
                <c:pt idx="22">
                  <c:v>43885</c:v>
                </c:pt>
                <c:pt idx="23">
                  <c:v>43886</c:v>
                </c:pt>
                <c:pt idx="24">
                  <c:v>43887</c:v>
                </c:pt>
                <c:pt idx="25">
                  <c:v>43888</c:v>
                </c:pt>
                <c:pt idx="26">
                  <c:v>43889</c:v>
                </c:pt>
                <c:pt idx="27">
                  <c:v>43890</c:v>
                </c:pt>
                <c:pt idx="28">
                  <c:v>43891</c:v>
                </c:pt>
                <c:pt idx="29">
                  <c:v>43892</c:v>
                </c:pt>
                <c:pt idx="30">
                  <c:v>43893</c:v>
                </c:pt>
                <c:pt idx="31">
                  <c:v>43894</c:v>
                </c:pt>
                <c:pt idx="32">
                  <c:v>43895</c:v>
                </c:pt>
                <c:pt idx="33">
                  <c:v>43896</c:v>
                </c:pt>
                <c:pt idx="34">
                  <c:v>43897</c:v>
                </c:pt>
                <c:pt idx="35">
                  <c:v>43898</c:v>
                </c:pt>
                <c:pt idx="36">
                  <c:v>43899</c:v>
                </c:pt>
                <c:pt idx="37">
                  <c:v>43900</c:v>
                </c:pt>
                <c:pt idx="38">
                  <c:v>43901</c:v>
                </c:pt>
                <c:pt idx="39">
                  <c:v>43902</c:v>
                </c:pt>
                <c:pt idx="40">
                  <c:v>43903</c:v>
                </c:pt>
                <c:pt idx="41">
                  <c:v>43904</c:v>
                </c:pt>
                <c:pt idx="42">
                  <c:v>43905</c:v>
                </c:pt>
                <c:pt idx="43">
                  <c:v>43906</c:v>
                </c:pt>
                <c:pt idx="44">
                  <c:v>43907</c:v>
                </c:pt>
                <c:pt idx="45">
                  <c:v>43908</c:v>
                </c:pt>
                <c:pt idx="46">
                  <c:v>43909</c:v>
                </c:pt>
                <c:pt idx="47">
                  <c:v>43910</c:v>
                </c:pt>
                <c:pt idx="48">
                  <c:v>43911</c:v>
                </c:pt>
                <c:pt idx="49">
                  <c:v>43912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43964</c:v>
                </c:pt>
                <c:pt idx="102">
                  <c:v>43965</c:v>
                </c:pt>
                <c:pt idx="103">
                  <c:v>43966</c:v>
                </c:pt>
                <c:pt idx="104">
                  <c:v>43967</c:v>
                </c:pt>
                <c:pt idx="105">
                  <c:v>43968</c:v>
                </c:pt>
                <c:pt idx="106">
                  <c:v>43969</c:v>
                </c:pt>
                <c:pt idx="107">
                  <c:v>43970</c:v>
                </c:pt>
                <c:pt idx="108">
                  <c:v>43971</c:v>
                </c:pt>
                <c:pt idx="109">
                  <c:v>43972</c:v>
                </c:pt>
                <c:pt idx="110">
                  <c:v>43973</c:v>
                </c:pt>
                <c:pt idx="111">
                  <c:v>43974</c:v>
                </c:pt>
                <c:pt idx="112">
                  <c:v>43975</c:v>
                </c:pt>
                <c:pt idx="113">
                  <c:v>43976</c:v>
                </c:pt>
                <c:pt idx="114">
                  <c:v>43977</c:v>
                </c:pt>
                <c:pt idx="115">
                  <c:v>43978</c:v>
                </c:pt>
                <c:pt idx="116">
                  <c:v>43979</c:v>
                </c:pt>
                <c:pt idx="117">
                  <c:v>43980</c:v>
                </c:pt>
                <c:pt idx="118">
                  <c:v>43981</c:v>
                </c:pt>
                <c:pt idx="119">
                  <c:v>43982</c:v>
                </c:pt>
              </c:numCache>
            </c:numRef>
          </c:cat>
          <c:val>
            <c:numRef>
              <c:f>ITA!$Q$2:$Q$122</c:f>
              <c:numCache>
                <c:formatCode>General</c:formatCode>
                <c:ptCount val="121"/>
                <c:pt idx="0">
                  <c:v>9.1437668609455861E-2</c:v>
                </c:pt>
                <c:pt idx="1">
                  <c:v>0.14192346952444354</c:v>
                </c:pt>
                <c:pt idx="2">
                  <c:v>0.21866484434756714</c:v>
                </c:pt>
                <c:pt idx="3">
                  <c:v>0.33442822809214662</c:v>
                </c:pt>
                <c:pt idx="4">
                  <c:v>0.50772647245039881</c:v>
                </c:pt>
                <c:pt idx="5">
                  <c:v>0.76517975117230963</c:v>
                </c:pt>
                <c:pt idx="6">
                  <c:v>1.1447428689784975</c:v>
                </c:pt>
                <c:pt idx="7">
                  <c:v>1.7000725660259546</c:v>
                </c:pt>
                <c:pt idx="8">
                  <c:v>2.5063771101817078</c:v>
                </c:pt>
                <c:pt idx="9">
                  <c:v>3.6681697807624194</c:v>
                </c:pt>
                <c:pt idx="10">
                  <c:v>5.3294369175548253</c:v>
                </c:pt>
                <c:pt idx="11">
                  <c:v>7.6868279810250923</c:v>
                </c:pt>
                <c:pt idx="12">
                  <c:v>11.006575917432105</c:v>
                </c:pt>
                <c:pt idx="13">
                  <c:v>15.645955477538696</c:v>
                </c:pt>
                <c:pt idx="14">
                  <c:v>22.08017714525916</c:v>
                </c:pt>
                <c:pt idx="15">
                  <c:v>30.935684588200317</c:v>
                </c:pt>
                <c:pt idx="16">
                  <c:v>43.030860968469383</c:v>
                </c:pt>
                <c:pt idx="17">
                  <c:v>59.425138391410066</c:v>
                </c:pt>
                <c:pt idx="18">
                  <c:v>81.477427365891955</c:v>
                </c:pt>
                <c:pt idx="19">
                  <c:v>110.91462009485171</c:v>
                </c:pt>
                <c:pt idx="20">
                  <c:v>149.91065312131474</c:v>
                </c:pt>
                <c:pt idx="21">
                  <c:v>201.17622308506171</c:v>
                </c:pt>
                <c:pt idx="22">
                  <c:v>268.05871929181643</c:v>
                </c:pt>
                <c:pt idx="23">
                  <c:v>354.6512595590948</c:v>
                </c:pt>
                <c:pt idx="24">
                  <c:v>465.90889112543607</c:v>
                </c:pt>
                <c:pt idx="25">
                  <c:v>607.76905749278046</c:v>
                </c:pt>
                <c:pt idx="26">
                  <c:v>787.27236017837311</c:v>
                </c:pt>
                <c:pt idx="27">
                  <c:v>1012.6785028817011</c:v>
                </c:pt>
                <c:pt idx="28">
                  <c:v>1293.5711532202477</c:v>
                </c:pt>
                <c:pt idx="29">
                  <c:v>1640.9443698159605</c:v>
                </c:pt>
                <c:pt idx="30">
                  <c:v>2067.2623113638315</c:v>
                </c:pt>
                <c:pt idx="31">
                  <c:v>2586.4832723093014</c:v>
                </c:pt>
                <c:pt idx="32">
                  <c:v>3214.0387857662818</c:v>
                </c:pt>
                <c:pt idx="33">
                  <c:v>3966.7587054023502</c:v>
                </c:pt>
                <c:pt idx="34">
                  <c:v>4862.7339200891829</c:v>
                </c:pt>
                <c:pt idx="35">
                  <c:v>5921.1097423139399</c:v>
                </c:pt>
                <c:pt idx="36">
                  <c:v>7161.8050852029946</c:v>
                </c:pt>
                <c:pt idx="37">
                  <c:v>8605.1553022327935</c:v>
                </c:pt>
                <c:pt idx="38">
                  <c:v>10271.47995580693</c:v>
                </c:pt>
                <c:pt idx="39">
                  <c:v>12180.580696824252</c:v>
                </c:pt>
                <c:pt idx="40">
                  <c:v>14351.178710320861</c:v>
                </c:pt>
                <c:pt idx="41">
                  <c:v>16800.305591359629</c:v>
                </c:pt>
                <c:pt idx="42">
                  <c:v>19542.665794840232</c:v>
                </c:pt>
                <c:pt idx="43">
                  <c:v>22589.992656895291</c:v>
                </c:pt>
                <c:pt idx="44">
                  <c:v>25950.423107446317</c:v>
                </c:pt>
                <c:pt idx="45">
                  <c:v>29627.918289272751</c:v>
                </c:pt>
                <c:pt idx="46">
                  <c:v>33621.75811225389</c:v>
                </c:pt>
                <c:pt idx="47">
                  <c:v>37926.137108561074</c:v>
                </c:pt>
                <c:pt idx="48">
                  <c:v>42529.886706746882</c:v>
                </c:pt>
                <c:pt idx="49">
                  <c:v>47416.345203373123</c:v>
                </c:pt>
                <c:pt idx="50">
                  <c:v>52563.391385844698</c:v>
                </c:pt>
                <c:pt idx="51">
                  <c:v>57943.651168898985</c:v>
                </c:pt>
                <c:pt idx="52">
                  <c:v>63524.87907437695</c:v>
                </c:pt>
                <c:pt idx="53">
                  <c:v>69270.508321284651</c:v>
                </c:pt>
                <c:pt idx="54">
                  <c:v>75140.355173053875</c:v>
                </c:pt>
                <c:pt idx="55">
                  <c:v>81091.455510790096</c:v>
                </c:pt>
                <c:pt idx="56">
                  <c:v>87079.004854497587</c:v>
                </c:pt>
                <c:pt idx="57">
                  <c:v>93057.36768005164</c:v>
                </c:pt>
                <c:pt idx="58">
                  <c:v>98981.118236064794</c:v>
                </c:pt>
                <c:pt idx="59">
                  <c:v>104806.07339746282</c:v>
                </c:pt>
                <c:pt idx="60">
                  <c:v>110490.2785147325</c:v>
                </c:pt>
                <c:pt idx="61">
                  <c:v>115994.90970072517</c:v>
                </c:pt>
                <c:pt idx="62">
                  <c:v>121285.06037239527</c:v>
                </c:pt>
                <c:pt idx="63">
                  <c:v>126330.38583910679</c:v>
                </c:pt>
                <c:pt idx="64">
                  <c:v>131105.58690677787</c:v>
                </c:pt>
                <c:pt idx="65">
                  <c:v>135590.72138311231</c:v>
                </c:pt>
                <c:pt idx="66">
                  <c:v>139771.34052547914</c:v>
                </c:pt>
                <c:pt idx="67">
                  <c:v>143638.45537676389</c:v>
                </c:pt>
                <c:pt idx="68">
                  <c:v>147188.34513404645</c:v>
                </c:pt>
                <c:pt idx="69">
                  <c:v>150422.22581072507</c:v>
                </c:pt>
                <c:pt idx="70">
                  <c:v>153345.80220070574</c:v>
                </c:pt>
                <c:pt idx="71">
                  <c:v>155968.72935929522</c:v>
                </c:pt>
                <c:pt idx="72">
                  <c:v>158304.01141948302</c:v>
                </c:pt>
                <c:pt idx="73">
                  <c:v>160367.36561364986</c:v>
                </c:pt>
                <c:pt idx="74">
                  <c:v>162176.57801470521</c:v>
                </c:pt>
                <c:pt idx="75">
                  <c:v>163750.87496900951</c:v>
                </c:pt>
                <c:pt idx="76">
                  <c:v>165110.33074072778</c:v>
                </c:pt>
                <c:pt idx="77">
                  <c:v>166275.32782553649</c:v>
                </c:pt>
                <c:pt idx="78">
                  <c:v>167266.08202576757</c:v>
                </c:pt>
                <c:pt idx="79">
                  <c:v>168102.23999500135</c:v>
                </c:pt>
                <c:pt idx="80">
                  <c:v>168802.55280697803</c:v>
                </c:pt>
                <c:pt idx="81">
                  <c:v>169384.62538143492</c:v>
                </c:pt>
                <c:pt idx="82">
                  <c:v>169864.73845185639</c:v>
                </c:pt>
                <c:pt idx="83">
                  <c:v>170257.7372730549</c:v>
                </c:pt>
                <c:pt idx="84">
                  <c:v>170576.97947105439</c:v>
                </c:pt>
                <c:pt idx="85">
                  <c:v>170834.33331687353</c:v>
                </c:pt>
                <c:pt idx="86">
                  <c:v>171040.21720356806</c:v>
                </c:pt>
                <c:pt idx="87">
                  <c:v>171203.67113810341</c:v>
                </c:pt>
                <c:pt idx="88">
                  <c:v>171332.45152467871</c:v>
                </c:pt>
                <c:pt idx="89">
                  <c:v>171433.14130517517</c:v>
                </c:pt>
                <c:pt idx="90">
                  <c:v>171511.26852815261</c:v>
                </c:pt>
                <c:pt idx="91">
                  <c:v>171571.42754146724</c:v>
                </c:pt>
                <c:pt idx="92">
                  <c:v>171617.39815973648</c:v>
                </c:pt>
                <c:pt idx="93">
                  <c:v>171652.25927745728</c:v>
                </c:pt>
                <c:pt idx="94">
                  <c:v>171678.49442991061</c:v>
                </c:pt>
                <c:pt idx="95">
                  <c:v>171698.08771234436</c:v>
                </c:pt>
                <c:pt idx="96">
                  <c:v>171712.60923399264</c:v>
                </c:pt>
                <c:pt idx="97">
                  <c:v>171723.28990099923</c:v>
                </c:pt>
                <c:pt idx="98">
                  <c:v>171731.0857953332</c:v>
                </c:pt>
                <c:pt idx="99">
                  <c:v>171736.73275690907</c:v>
                </c:pt>
                <c:pt idx="100">
                  <c:v>171740.79199981625</c:v>
                </c:pt>
                <c:pt idx="101">
                  <c:v>171743.68771982542</c:v>
                </c:pt>
                <c:pt idx="102">
                  <c:v>171745.73769882385</c:v>
                </c:pt>
                <c:pt idx="103">
                  <c:v>171747.1779013694</c:v>
                </c:pt>
                <c:pt idx="104">
                  <c:v>171748.18200619362</c:v>
                </c:pt>
                <c:pt idx="105">
                  <c:v>171748.87673586802</c:v>
                </c:pt>
                <c:pt idx="106">
                  <c:v>171749.35375298289</c:v>
                </c:pt>
                <c:pt idx="107">
                  <c:v>171749.67879042262</c:v>
                </c:pt>
                <c:pt idx="108">
                  <c:v>171749.89858356098</c:v>
                </c:pt>
                <c:pt idx="109">
                  <c:v>171750.04607818328</c:v>
                </c:pt>
                <c:pt idx="110">
                  <c:v>171750.14430262186</c:v>
                </c:pt>
                <c:pt idx="111">
                  <c:v>171750.20921749869</c:v>
                </c:pt>
                <c:pt idx="112">
                  <c:v>171750.25179206487</c:v>
                </c:pt>
                <c:pt idx="113">
                  <c:v>171750.27950212939</c:v>
                </c:pt>
                <c:pt idx="114">
                  <c:v>171750.29740019736</c:v>
                </c:pt>
                <c:pt idx="115">
                  <c:v>171750.30887264488</c:v>
                </c:pt>
                <c:pt idx="116">
                  <c:v>171750.31617036686</c:v>
                </c:pt>
                <c:pt idx="117">
                  <c:v>171750.32077717219</c:v>
                </c:pt>
                <c:pt idx="118">
                  <c:v>171750.32366315479</c:v>
                </c:pt>
                <c:pt idx="119">
                  <c:v>171750.32545734663</c:v>
                </c:pt>
                <c:pt idx="120">
                  <c:v>171750.32656428983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6-4CCC-B771-FC384A7796F0}"/>
            </c:ext>
          </c:extLst>
        </c:ser>
        <c:ser>
          <c:idx val="1"/>
          <c:order val="1"/>
          <c:tx>
            <c:v>Gamma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ITA!$H$4:$H$123</c:f>
              <c:numCache>
                <c:formatCode>m/d/yyyy</c:formatCode>
                <c:ptCount val="120"/>
                <c:pt idx="0">
                  <c:v>43863</c:v>
                </c:pt>
                <c:pt idx="1">
                  <c:v>43864</c:v>
                </c:pt>
                <c:pt idx="2">
                  <c:v>43865</c:v>
                </c:pt>
                <c:pt idx="3">
                  <c:v>43866</c:v>
                </c:pt>
                <c:pt idx="4">
                  <c:v>43867</c:v>
                </c:pt>
                <c:pt idx="5">
                  <c:v>43868</c:v>
                </c:pt>
                <c:pt idx="6">
                  <c:v>43869</c:v>
                </c:pt>
                <c:pt idx="7">
                  <c:v>43870</c:v>
                </c:pt>
                <c:pt idx="8">
                  <c:v>43871</c:v>
                </c:pt>
                <c:pt idx="9">
                  <c:v>43872</c:v>
                </c:pt>
                <c:pt idx="10">
                  <c:v>43873</c:v>
                </c:pt>
                <c:pt idx="11">
                  <c:v>43874</c:v>
                </c:pt>
                <c:pt idx="12">
                  <c:v>43875</c:v>
                </c:pt>
                <c:pt idx="13">
                  <c:v>43876</c:v>
                </c:pt>
                <c:pt idx="14">
                  <c:v>43877</c:v>
                </c:pt>
                <c:pt idx="15">
                  <c:v>43878</c:v>
                </c:pt>
                <c:pt idx="16">
                  <c:v>43879</c:v>
                </c:pt>
                <c:pt idx="17">
                  <c:v>43880</c:v>
                </c:pt>
                <c:pt idx="18">
                  <c:v>43881</c:v>
                </c:pt>
                <c:pt idx="19">
                  <c:v>43882</c:v>
                </c:pt>
                <c:pt idx="20">
                  <c:v>43883</c:v>
                </c:pt>
                <c:pt idx="21">
                  <c:v>43884</c:v>
                </c:pt>
                <c:pt idx="22">
                  <c:v>43885</c:v>
                </c:pt>
                <c:pt idx="23">
                  <c:v>43886</c:v>
                </c:pt>
                <c:pt idx="24">
                  <c:v>43887</c:v>
                </c:pt>
                <c:pt idx="25">
                  <c:v>43888</c:v>
                </c:pt>
                <c:pt idx="26">
                  <c:v>43889</c:v>
                </c:pt>
                <c:pt idx="27">
                  <c:v>43890</c:v>
                </c:pt>
                <c:pt idx="28">
                  <c:v>43891</c:v>
                </c:pt>
                <c:pt idx="29">
                  <c:v>43892</c:v>
                </c:pt>
                <c:pt idx="30">
                  <c:v>43893</c:v>
                </c:pt>
                <c:pt idx="31">
                  <c:v>43894</c:v>
                </c:pt>
                <c:pt idx="32">
                  <c:v>43895</c:v>
                </c:pt>
                <c:pt idx="33">
                  <c:v>43896</c:v>
                </c:pt>
                <c:pt idx="34">
                  <c:v>43897</c:v>
                </c:pt>
                <c:pt idx="35">
                  <c:v>43898</c:v>
                </c:pt>
                <c:pt idx="36">
                  <c:v>43899</c:v>
                </c:pt>
                <c:pt idx="37">
                  <c:v>43900</c:v>
                </c:pt>
                <c:pt idx="38">
                  <c:v>43901</c:v>
                </c:pt>
                <c:pt idx="39">
                  <c:v>43902</c:v>
                </c:pt>
                <c:pt idx="40">
                  <c:v>43903</c:v>
                </c:pt>
                <c:pt idx="41">
                  <c:v>43904</c:v>
                </c:pt>
                <c:pt idx="42">
                  <c:v>43905</c:v>
                </c:pt>
                <c:pt idx="43">
                  <c:v>43906</c:v>
                </c:pt>
                <c:pt idx="44">
                  <c:v>43907</c:v>
                </c:pt>
                <c:pt idx="45">
                  <c:v>43908</c:v>
                </c:pt>
                <c:pt idx="46">
                  <c:v>43909</c:v>
                </c:pt>
                <c:pt idx="47">
                  <c:v>43910</c:v>
                </c:pt>
                <c:pt idx="48">
                  <c:v>43911</c:v>
                </c:pt>
                <c:pt idx="49">
                  <c:v>43912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43964</c:v>
                </c:pt>
                <c:pt idx="102">
                  <c:v>43965</c:v>
                </c:pt>
                <c:pt idx="103">
                  <c:v>43966</c:v>
                </c:pt>
                <c:pt idx="104">
                  <c:v>43967</c:v>
                </c:pt>
                <c:pt idx="105">
                  <c:v>43968</c:v>
                </c:pt>
                <c:pt idx="106">
                  <c:v>43969</c:v>
                </c:pt>
                <c:pt idx="107">
                  <c:v>43970</c:v>
                </c:pt>
                <c:pt idx="108">
                  <c:v>43971</c:v>
                </c:pt>
                <c:pt idx="109">
                  <c:v>43972</c:v>
                </c:pt>
                <c:pt idx="110">
                  <c:v>43973</c:v>
                </c:pt>
                <c:pt idx="111">
                  <c:v>43974</c:v>
                </c:pt>
                <c:pt idx="112">
                  <c:v>43975</c:v>
                </c:pt>
                <c:pt idx="113">
                  <c:v>43976</c:v>
                </c:pt>
                <c:pt idx="114">
                  <c:v>43977</c:v>
                </c:pt>
                <c:pt idx="115">
                  <c:v>43978</c:v>
                </c:pt>
                <c:pt idx="116">
                  <c:v>43979</c:v>
                </c:pt>
                <c:pt idx="117">
                  <c:v>43980</c:v>
                </c:pt>
                <c:pt idx="118">
                  <c:v>43981</c:v>
                </c:pt>
                <c:pt idx="119">
                  <c:v>43982</c:v>
                </c:pt>
              </c:numCache>
            </c:numRef>
          </c:cat>
          <c:val>
            <c:numRef>
              <c:f>ITA!$U:$U</c:f>
              <c:numCache>
                <c:formatCode>General</c:formatCode>
                <c:ptCount val="1048576"/>
                <c:pt idx="1">
                  <c:v>7.0109399855685829E-20</c:v>
                </c:pt>
                <c:pt idx="2">
                  <c:v>8.2280994898965675E-15</c:v>
                </c:pt>
                <c:pt idx="3">
                  <c:v>6.8103048794015583E-12</c:v>
                </c:pt>
                <c:pt idx="4">
                  <c:v>7.4158395896239477E-10</c:v>
                </c:pt>
                <c:pt idx="5">
                  <c:v>2.6578608516810519E-8</c:v>
                </c:pt>
                <c:pt idx="6">
                  <c:v>4.7171054689018727E-7</c:v>
                </c:pt>
                <c:pt idx="7">
                  <c:v>5.1548813487697464E-6</c:v>
                </c:pt>
                <c:pt idx="8">
                  <c:v>3.9504572160525989E-5</c:v>
                </c:pt>
                <c:pt idx="9">
                  <c:v>2.3088583752054341E-4</c:v>
                </c:pt>
                <c:pt idx="10">
                  <c:v>1.0898017371544131E-3</c:v>
                </c:pt>
                <c:pt idx="11">
                  <c:v>4.3275703638297842E-3</c:v>
                </c:pt>
                <c:pt idx="12">
                  <c:v>1.4900171415402926E-2</c:v>
                </c:pt>
                <c:pt idx="13">
                  <c:v>4.5513593257267219E-2</c:v>
                </c:pt>
                <c:pt idx="14">
                  <c:v>0.12555401924653392</c:v>
                </c:pt>
                <c:pt idx="15">
                  <c:v>0.31724435520414807</c:v>
                </c:pt>
                <c:pt idx="16">
                  <c:v>0.74263746575413392</c:v>
                </c:pt>
                <c:pt idx="17">
                  <c:v>1.6256449358055929</c:v>
                </c:pt>
                <c:pt idx="18">
                  <c:v>3.3534587725853986</c:v>
                </c:pt>
                <c:pt idx="19">
                  <c:v>6.5612681031489197</c:v>
                </c:pt>
                <c:pt idx="20">
                  <c:v>12.242988277984605</c:v>
                </c:pt>
                <c:pt idx="21">
                  <c:v>21.888792365595169</c:v>
                </c:pt>
                <c:pt idx="22">
                  <c:v>37.64766833993464</c:v>
                </c:pt>
                <c:pt idx="23">
                  <c:v>62.510234126224681</c:v>
                </c:pt>
                <c:pt idx="24">
                  <c:v>100.50392793472876</c:v>
                </c:pt>
                <c:pt idx="25">
                  <c:v>156.88980029568569</c:v>
                </c:pt>
                <c:pt idx="26">
                  <c:v>238.34781407805119</c:v>
                </c:pt>
                <c:pt idx="27">
                  <c:v>353.13611072566795</c:v>
                </c:pt>
                <c:pt idx="28">
                  <c:v>511.20934206707642</c:v>
                </c:pt>
                <c:pt idx="29">
                  <c:v>724.28200478607334</c:v>
                </c:pt>
                <c:pt idx="30">
                  <c:v>1005.8247362481075</c:v>
                </c:pt>
                <c:pt idx="31">
                  <c:v>1370.9846074765483</c:v>
                </c:pt>
                <c:pt idx="32">
                  <c:v>1836.4243551118607</c:v>
                </c:pt>
                <c:pt idx="33">
                  <c:v>2420.0799314442661</c:v>
                </c:pt>
                <c:pt idx="34">
                  <c:v>3140.8403835167751</c:v>
                </c:pt>
                <c:pt idx="35">
                  <c:v>4018.1585568638288</c:v>
                </c:pt>
                <c:pt idx="36">
                  <c:v>5071.6051400985098</c:v>
                </c:pt>
                <c:pt idx="37">
                  <c:v>6320.3818574598545</c:v>
                </c:pt>
                <c:pt idx="38">
                  <c:v>7782.8119805593797</c:v>
                </c:pt>
                <c:pt idx="39">
                  <c:v>9475.8276497014704</c:v>
                </c:pt>
                <c:pt idx="40">
                  <c:v>11414.473731973876</c:v>
                </c:pt>
                <c:pt idx="41">
                  <c:v>13611.447136530744</c:v>
                </c:pt>
                <c:pt idx="42">
                  <c:v>16076.688761478283</c:v>
                </c:pt>
                <c:pt idx="43">
                  <c:v>18817.042717292316</c:v>
                </c:pt>
                <c:pt idx="44">
                  <c:v>21835.994349631284</c:v>
                </c:pt>
                <c:pt idx="45">
                  <c:v>25133.495079016506</c:v>
                </c:pt>
                <c:pt idx="46">
                  <c:v>28705.878397964007</c:v>
                </c:pt>
                <c:pt idx="47">
                  <c:v>32545.867718393627</c:v>
                </c:pt>
                <c:pt idx="48">
                  <c:v>36642.673321827089</c:v>
                </c:pt>
                <c:pt idx="49">
                  <c:v>40982.172580054423</c:v>
                </c:pt>
                <c:pt idx="50">
                  <c:v>45547.164997452688</c:v>
                </c:pt>
                <c:pt idx="51">
                  <c:v>50317.691553791097</c:v>
                </c:pt>
                <c:pt idx="52">
                  <c:v>55271.406337557084</c:v>
                </c:pt>
                <c:pt idx="53">
                  <c:v>60383.987560396665</c:v>
                </c:pt>
                <c:pt idx="54">
                  <c:v>65629.574709720691</c:v>
                </c:pt>
                <c:pt idx="55">
                  <c:v>70981.218781521879</c:v>
                </c:pt>
                <c:pt idx="56">
                  <c:v>76411.333173576699</c:v>
                </c:pt>
                <c:pt idx="57">
                  <c:v>81892.133832948413</c:v>
                </c:pt>
                <c:pt idx="58">
                  <c:v>87396.058557060329</c:v>
                </c:pt>
                <c:pt idx="59">
                  <c:v>92896.156859111099</c:v>
                </c:pt>
                <c:pt idx="60">
                  <c:v>98366.443443639786</c:v>
                </c:pt>
                <c:pt idx="61">
                  <c:v>103782.21002027436</c:v>
                </c:pt>
                <c:pt idx="62">
                  <c:v>109120.29184553554</c:v>
                </c:pt>
                <c:pt idx="63">
                  <c:v>114359.28696692074</c:v>
                </c:pt>
                <c:pt idx="64">
                  <c:v>119479.72760458439</c:v>
                </c:pt>
                <c:pt idx="65">
                  <c:v>124464.2044094602</c:v>
                </c:pt>
                <c:pt idx="66">
                  <c:v>129297.44545949598</c:v>
                </c:pt>
                <c:pt idx="67">
                  <c:v>133966.35278489348</c:v>
                </c:pt>
                <c:pt idx="68">
                  <c:v>138459.99994508669</c:v>
                </c:pt>
                <c:pt idx="69">
                  <c:v>142769.59471867507</c:v>
                </c:pt>
                <c:pt idx="70">
                  <c:v>146888.41132295696</c:v>
                </c:pt>
                <c:pt idx="71">
                  <c:v>150811.6967672398</c:v>
                </c:pt>
                <c:pt idx="72">
                  <c:v>154536.55598238265</c:v>
                </c:pt>
                <c:pt idx="73">
                  <c:v>158061.82027876584</c:v>
                </c:pt>
                <c:pt idx="74">
                  <c:v>161387.90348790438</c:v>
                </c:pt>
                <c:pt idx="75">
                  <c:v>164516.64986097673</c:v>
                </c:pt>
                <c:pt idx="76">
                  <c:v>167451.17745169555</c:v>
                </c:pt>
                <c:pt idx="77">
                  <c:v>170195.72032082875</c:v>
                </c:pt>
                <c:pt idx="78">
                  <c:v>172755.47248310904</c:v>
                </c:pt>
                <c:pt idx="79">
                  <c:v>175136.43608992928</c:v>
                </c:pt>
                <c:pt idx="80">
                  <c:v>177345.27591650194</c:v>
                </c:pt>
                <c:pt idx="81">
                  <c:v>179389.18181113552</c:v>
                </c:pt>
                <c:pt idx="82">
                  <c:v>181275.74037571362</c:v>
                </c:pt>
                <c:pt idx="83">
                  <c:v>183012.81678698934</c:v>
                </c:pt>
                <c:pt idx="84">
                  <c:v>184608.44734255638</c:v>
                </c:pt>
                <c:pt idx="85">
                  <c:v>186070.74302619923</c:v>
                </c:pt>
                <c:pt idx="86">
                  <c:v>187407.8041360869</c:v>
                </c:pt>
                <c:pt idx="87">
                  <c:v>188627.6458059928</c:v>
                </c:pt>
                <c:pt idx="88">
                  <c:v>189738.13407336915</c:v>
                </c:pt>
                <c:pt idx="89">
                  <c:v>190746.93200682578</c:v>
                </c:pt>
                <c:pt idx="90">
                  <c:v>191661.45529688129</c:v>
                </c:pt>
                <c:pt idx="91">
                  <c:v>192488.83663486014</c:v>
                </c:pt>
                <c:pt idx="92">
                  <c:v>193235.89815233438</c:v>
                </c:pt>
                <c:pt idx="93">
                  <c:v>193909.13116424961</c:v>
                </c:pt>
                <c:pt idx="94">
                  <c:v>194514.6824495357</c:v>
                </c:pt>
                <c:pt idx="95">
                  <c:v>195058.34631036813</c:v>
                </c:pt>
                <c:pt idx="96">
                  <c:v>195545.5616722632</c:v>
                </c:pt>
                <c:pt idx="97">
                  <c:v>195981.41351902887</c:v>
                </c:pt>
                <c:pt idx="98">
                  <c:v>196370.63799666261</c:v>
                </c:pt>
                <c:pt idx="99">
                  <c:v>196717.63056628685</c:v>
                </c:pt>
                <c:pt idx="100">
                  <c:v>197026.45663610409</c:v>
                </c:pt>
                <c:pt idx="101">
                  <c:v>197300.86415440383</c:v>
                </c:pt>
                <c:pt idx="102">
                  <c:v>197544.29769837821</c:v>
                </c:pt>
                <c:pt idx="103">
                  <c:v>197759.91364569767</c:v>
                </c:pt>
                <c:pt idx="104">
                  <c:v>197950.5960664819</c:v>
                </c:pt>
                <c:pt idx="105">
                  <c:v>198118.97302171835</c:v>
                </c:pt>
                <c:pt idx="106">
                  <c:v>198267.43299976652</c:v>
                </c:pt>
                <c:pt idx="107">
                  <c:v>198398.14126494699</c:v>
                </c:pt>
                <c:pt idx="108">
                  <c:v>198513.05593109885</c:v>
                </c:pt>
                <c:pt idx="109">
                  <c:v>198613.94360827777</c:v>
                </c:pt>
                <c:pt idx="110">
                  <c:v>198702.39450242886</c:v>
                </c:pt>
                <c:pt idx="111">
                  <c:v>198779.83687597065</c:v>
                </c:pt>
                <c:pt idx="112">
                  <c:v>198847.55080188668</c:v>
                </c:pt>
                <c:pt idx="113">
                  <c:v>198906.68116531454</c:v>
                </c:pt>
                <c:pt idx="114">
                  <c:v>198958.24988495689</c:v>
                </c:pt>
                <c:pt idx="115">
                  <c:v>199003.16734214357</c:v>
                </c:pt>
                <c:pt idx="116">
                  <c:v>199042.24301829457</c:v>
                </c:pt>
                <c:pt idx="117">
                  <c:v>199076.19535211974</c:v>
                </c:pt>
                <c:pt idx="118">
                  <c:v>199105.66083638964</c:v>
                </c:pt>
                <c:pt idx="119">
                  <c:v>199131.20238076439</c:v>
                </c:pt>
                <c:pt idx="120">
                  <c:v>199153.31697220556</c:v>
                </c:pt>
                <c:pt idx="121">
                  <c:v>199172.44266813723</c:v>
                </c:pt>
                <c:pt idx="122">
                  <c:v>199188.96495996471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6-4CCC-B771-FC384A7796F0}"/>
            </c:ext>
          </c:extLst>
        </c:ser>
        <c:ser>
          <c:idx val="0"/>
          <c:order val="2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ITA!$H$4:$H$123</c:f>
              <c:numCache>
                <c:formatCode>m/d/yyyy</c:formatCode>
                <c:ptCount val="120"/>
                <c:pt idx="0">
                  <c:v>43863</c:v>
                </c:pt>
                <c:pt idx="1">
                  <c:v>43864</c:v>
                </c:pt>
                <c:pt idx="2">
                  <c:v>43865</c:v>
                </c:pt>
                <c:pt idx="3">
                  <c:v>43866</c:v>
                </c:pt>
                <c:pt idx="4">
                  <c:v>43867</c:v>
                </c:pt>
                <c:pt idx="5">
                  <c:v>43868</c:v>
                </c:pt>
                <c:pt idx="6">
                  <c:v>43869</c:v>
                </c:pt>
                <c:pt idx="7">
                  <c:v>43870</c:v>
                </c:pt>
                <c:pt idx="8">
                  <c:v>43871</c:v>
                </c:pt>
                <c:pt idx="9">
                  <c:v>43872</c:v>
                </c:pt>
                <c:pt idx="10">
                  <c:v>43873</c:v>
                </c:pt>
                <c:pt idx="11">
                  <c:v>43874</c:v>
                </c:pt>
                <c:pt idx="12">
                  <c:v>43875</c:v>
                </c:pt>
                <c:pt idx="13">
                  <c:v>43876</c:v>
                </c:pt>
                <c:pt idx="14">
                  <c:v>43877</c:v>
                </c:pt>
                <c:pt idx="15">
                  <c:v>43878</c:v>
                </c:pt>
                <c:pt idx="16">
                  <c:v>43879</c:v>
                </c:pt>
                <c:pt idx="17">
                  <c:v>43880</c:v>
                </c:pt>
                <c:pt idx="18">
                  <c:v>43881</c:v>
                </c:pt>
                <c:pt idx="19">
                  <c:v>43882</c:v>
                </c:pt>
                <c:pt idx="20">
                  <c:v>43883</c:v>
                </c:pt>
                <c:pt idx="21">
                  <c:v>43884</c:v>
                </c:pt>
                <c:pt idx="22">
                  <c:v>43885</c:v>
                </c:pt>
                <c:pt idx="23">
                  <c:v>43886</c:v>
                </c:pt>
                <c:pt idx="24">
                  <c:v>43887</c:v>
                </c:pt>
                <c:pt idx="25">
                  <c:v>43888</c:v>
                </c:pt>
                <c:pt idx="26">
                  <c:v>43889</c:v>
                </c:pt>
                <c:pt idx="27">
                  <c:v>43890</c:v>
                </c:pt>
                <c:pt idx="28">
                  <c:v>43891</c:v>
                </c:pt>
                <c:pt idx="29">
                  <c:v>43892</c:v>
                </c:pt>
                <c:pt idx="30">
                  <c:v>43893</c:v>
                </c:pt>
                <c:pt idx="31">
                  <c:v>43894</c:v>
                </c:pt>
                <c:pt idx="32">
                  <c:v>43895</c:v>
                </c:pt>
                <c:pt idx="33">
                  <c:v>43896</c:v>
                </c:pt>
                <c:pt idx="34">
                  <c:v>43897</c:v>
                </c:pt>
                <c:pt idx="35">
                  <c:v>43898</c:v>
                </c:pt>
                <c:pt idx="36">
                  <c:v>43899</c:v>
                </c:pt>
                <c:pt idx="37">
                  <c:v>43900</c:v>
                </c:pt>
                <c:pt idx="38">
                  <c:v>43901</c:v>
                </c:pt>
                <c:pt idx="39">
                  <c:v>43902</c:v>
                </c:pt>
                <c:pt idx="40">
                  <c:v>43903</c:v>
                </c:pt>
                <c:pt idx="41">
                  <c:v>43904</c:v>
                </c:pt>
                <c:pt idx="42">
                  <c:v>43905</c:v>
                </c:pt>
                <c:pt idx="43">
                  <c:v>43906</c:v>
                </c:pt>
                <c:pt idx="44">
                  <c:v>43907</c:v>
                </c:pt>
                <c:pt idx="45">
                  <c:v>43908</c:v>
                </c:pt>
                <c:pt idx="46">
                  <c:v>43909</c:v>
                </c:pt>
                <c:pt idx="47">
                  <c:v>43910</c:v>
                </c:pt>
                <c:pt idx="48">
                  <c:v>43911</c:v>
                </c:pt>
                <c:pt idx="49">
                  <c:v>43912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43964</c:v>
                </c:pt>
                <c:pt idx="102">
                  <c:v>43965</c:v>
                </c:pt>
                <c:pt idx="103">
                  <c:v>43966</c:v>
                </c:pt>
                <c:pt idx="104">
                  <c:v>43967</c:v>
                </c:pt>
                <c:pt idx="105">
                  <c:v>43968</c:v>
                </c:pt>
                <c:pt idx="106">
                  <c:v>43969</c:v>
                </c:pt>
                <c:pt idx="107">
                  <c:v>43970</c:v>
                </c:pt>
                <c:pt idx="108">
                  <c:v>43971</c:v>
                </c:pt>
                <c:pt idx="109">
                  <c:v>43972</c:v>
                </c:pt>
                <c:pt idx="110">
                  <c:v>43973</c:v>
                </c:pt>
                <c:pt idx="111">
                  <c:v>43974</c:v>
                </c:pt>
                <c:pt idx="112">
                  <c:v>43975</c:v>
                </c:pt>
                <c:pt idx="113">
                  <c:v>43976</c:v>
                </c:pt>
                <c:pt idx="114">
                  <c:v>43977</c:v>
                </c:pt>
                <c:pt idx="115">
                  <c:v>43978</c:v>
                </c:pt>
                <c:pt idx="116">
                  <c:v>43979</c:v>
                </c:pt>
                <c:pt idx="117">
                  <c:v>43980</c:v>
                </c:pt>
                <c:pt idx="118">
                  <c:v>43981</c:v>
                </c:pt>
                <c:pt idx="119">
                  <c:v>43982</c:v>
                </c:pt>
              </c:numCache>
            </c:numRef>
          </c:cat>
          <c:val>
            <c:numRef>
              <c:f>ITA!$J$2:$J$96</c:f>
              <c:numCache>
                <c:formatCode>General</c:formatCode>
                <c:ptCount val="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150</c:v>
                </c:pt>
                <c:pt idx="24">
                  <c:v>227</c:v>
                </c:pt>
                <c:pt idx="25">
                  <c:v>320</c:v>
                </c:pt>
                <c:pt idx="26">
                  <c:v>445</c:v>
                </c:pt>
                <c:pt idx="27">
                  <c:v>650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  <c:pt idx="31">
                  <c:v>2036</c:v>
                </c:pt>
                <c:pt idx="32">
                  <c:v>2502</c:v>
                </c:pt>
                <c:pt idx="33">
                  <c:v>3089</c:v>
                </c:pt>
                <c:pt idx="34">
                  <c:v>3858</c:v>
                </c:pt>
                <c:pt idx="35">
                  <c:v>4636</c:v>
                </c:pt>
                <c:pt idx="36">
                  <c:v>5883</c:v>
                </c:pt>
                <c:pt idx="37">
                  <c:v>7375</c:v>
                </c:pt>
                <c:pt idx="38">
                  <c:v>9172</c:v>
                </c:pt>
                <c:pt idx="39">
                  <c:v>10149</c:v>
                </c:pt>
                <c:pt idx="40">
                  <c:v>12462</c:v>
                </c:pt>
                <c:pt idx="41">
                  <c:v>15113</c:v>
                </c:pt>
                <c:pt idx="42">
                  <c:v>17660</c:v>
                </c:pt>
                <c:pt idx="43">
                  <c:v>21157</c:v>
                </c:pt>
                <c:pt idx="44">
                  <c:v>24747</c:v>
                </c:pt>
                <c:pt idx="45">
                  <c:v>27980</c:v>
                </c:pt>
                <c:pt idx="46">
                  <c:v>31506</c:v>
                </c:pt>
                <c:pt idx="47">
                  <c:v>35713</c:v>
                </c:pt>
                <c:pt idx="48">
                  <c:v>41035</c:v>
                </c:pt>
                <c:pt idx="49">
                  <c:v>47021</c:v>
                </c:pt>
                <c:pt idx="50">
                  <c:v>53578</c:v>
                </c:pt>
                <c:pt idx="51">
                  <c:v>59138</c:v>
                </c:pt>
                <c:pt idx="52">
                  <c:v>63927</c:v>
                </c:pt>
                <c:pt idx="53">
                  <c:v>69176</c:v>
                </c:pt>
                <c:pt idx="54">
                  <c:v>74386</c:v>
                </c:pt>
                <c:pt idx="55">
                  <c:v>80589</c:v>
                </c:pt>
                <c:pt idx="56">
                  <c:v>86498</c:v>
                </c:pt>
                <c:pt idx="57">
                  <c:v>92472</c:v>
                </c:pt>
                <c:pt idx="58">
                  <c:v>97689</c:v>
                </c:pt>
                <c:pt idx="59">
                  <c:v>101739</c:v>
                </c:pt>
                <c:pt idx="60">
                  <c:v>105792</c:v>
                </c:pt>
                <c:pt idx="61">
                  <c:v>110574</c:v>
                </c:pt>
                <c:pt idx="62">
                  <c:v>115242</c:v>
                </c:pt>
                <c:pt idx="63">
                  <c:v>119827</c:v>
                </c:pt>
                <c:pt idx="64">
                  <c:v>124632</c:v>
                </c:pt>
                <c:pt idx="65">
                  <c:v>128948</c:v>
                </c:pt>
                <c:pt idx="66">
                  <c:v>132547</c:v>
                </c:pt>
                <c:pt idx="67">
                  <c:v>135586</c:v>
                </c:pt>
                <c:pt idx="68">
                  <c:v>139422</c:v>
                </c:pt>
                <c:pt idx="69">
                  <c:v>143626</c:v>
                </c:pt>
                <c:pt idx="70">
                  <c:v>147577</c:v>
                </c:pt>
                <c:pt idx="71">
                  <c:v>152271</c:v>
                </c:pt>
                <c:pt idx="72">
                  <c:v>156363</c:v>
                </c:pt>
                <c:pt idx="73">
                  <c:v>159516</c:v>
                </c:pt>
                <c:pt idx="74">
                  <c:v>162488</c:v>
                </c:pt>
                <c:pt idx="75">
                  <c:v>165155</c:v>
                </c:pt>
                <c:pt idx="76">
                  <c:v>168941</c:v>
                </c:pt>
                <c:pt idx="77">
                  <c:v>172434</c:v>
                </c:pt>
                <c:pt idx="78">
                  <c:v>175925</c:v>
                </c:pt>
                <c:pt idx="79">
                  <c:v>178972</c:v>
                </c:pt>
                <c:pt idx="80">
                  <c:v>181228</c:v>
                </c:pt>
                <c:pt idx="81">
                  <c:v>183957</c:v>
                </c:pt>
                <c:pt idx="82">
                  <c:v>187327</c:v>
                </c:pt>
                <c:pt idx="83">
                  <c:v>189973</c:v>
                </c:pt>
                <c:pt idx="84">
                  <c:v>192994</c:v>
                </c:pt>
                <c:pt idx="85">
                  <c:v>195351</c:v>
                </c:pt>
                <c:pt idx="86">
                  <c:v>197675</c:v>
                </c:pt>
                <c:pt idx="87">
                  <c:v>199414</c:v>
                </c:pt>
                <c:pt idx="88">
                  <c:v>201505</c:v>
                </c:pt>
                <c:pt idx="89">
                  <c:v>203591</c:v>
                </c:pt>
                <c:pt idx="90">
                  <c:v>205463</c:v>
                </c:pt>
                <c:pt idx="91">
                  <c:v>207428</c:v>
                </c:pt>
                <c:pt idx="92">
                  <c:v>209328</c:v>
                </c:pt>
                <c:pt idx="93">
                  <c:v>210717</c:v>
                </c:pt>
                <c:pt idx="94">
                  <c:v>211938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6-4CCC-B771-FC384A779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ITA!$R$2:$R$123</c:f>
              <c:numCache>
                <c:formatCode>General</c:formatCode>
                <c:ptCount val="1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17</c:v>
                </c:pt>
                <c:pt idx="22">
                  <c:v>42</c:v>
                </c:pt>
                <c:pt idx="23">
                  <c:v>88</c:v>
                </c:pt>
                <c:pt idx="24">
                  <c:v>77</c:v>
                </c:pt>
                <c:pt idx="25">
                  <c:v>93</c:v>
                </c:pt>
                <c:pt idx="26">
                  <c:v>125</c:v>
                </c:pt>
                <c:pt idx="27">
                  <c:v>205</c:v>
                </c:pt>
                <c:pt idx="28">
                  <c:v>238</c:v>
                </c:pt>
                <c:pt idx="29">
                  <c:v>240</c:v>
                </c:pt>
                <c:pt idx="30">
                  <c:v>566</c:v>
                </c:pt>
                <c:pt idx="31">
                  <c:v>342</c:v>
                </c:pt>
                <c:pt idx="32">
                  <c:v>466</c:v>
                </c:pt>
                <c:pt idx="33">
                  <c:v>587</c:v>
                </c:pt>
                <c:pt idx="34">
                  <c:v>769</c:v>
                </c:pt>
                <c:pt idx="35">
                  <c:v>778</c:v>
                </c:pt>
                <c:pt idx="36">
                  <c:v>1247</c:v>
                </c:pt>
                <c:pt idx="37">
                  <c:v>1492</c:v>
                </c:pt>
                <c:pt idx="38">
                  <c:v>1797</c:v>
                </c:pt>
                <c:pt idx="39">
                  <c:v>977</c:v>
                </c:pt>
                <c:pt idx="40">
                  <c:v>2313</c:v>
                </c:pt>
                <c:pt idx="41">
                  <c:v>2651</c:v>
                </c:pt>
                <c:pt idx="42">
                  <c:v>2547</c:v>
                </c:pt>
                <c:pt idx="43">
                  <c:v>3497</c:v>
                </c:pt>
                <c:pt idx="44">
                  <c:v>3590</c:v>
                </c:pt>
                <c:pt idx="45">
                  <c:v>3233</c:v>
                </c:pt>
                <c:pt idx="46">
                  <c:v>3526</c:v>
                </c:pt>
                <c:pt idx="47">
                  <c:v>4207</c:v>
                </c:pt>
                <c:pt idx="48">
                  <c:v>5322</c:v>
                </c:pt>
                <c:pt idx="49">
                  <c:v>5986</c:v>
                </c:pt>
                <c:pt idx="50">
                  <c:v>6557</c:v>
                </c:pt>
                <c:pt idx="51">
                  <c:v>5560</c:v>
                </c:pt>
                <c:pt idx="52">
                  <c:v>4789</c:v>
                </c:pt>
                <c:pt idx="53">
                  <c:v>5249</c:v>
                </c:pt>
                <c:pt idx="54">
                  <c:v>5210</c:v>
                </c:pt>
                <c:pt idx="55">
                  <c:v>6203</c:v>
                </c:pt>
                <c:pt idx="56">
                  <c:v>5909</c:v>
                </c:pt>
                <c:pt idx="57">
                  <c:v>5974</c:v>
                </c:pt>
                <c:pt idx="58">
                  <c:v>5217</c:v>
                </c:pt>
                <c:pt idx="59">
                  <c:v>4050</c:v>
                </c:pt>
                <c:pt idx="60">
                  <c:v>4053</c:v>
                </c:pt>
                <c:pt idx="61">
                  <c:v>4782</c:v>
                </c:pt>
                <c:pt idx="62">
                  <c:v>4668</c:v>
                </c:pt>
                <c:pt idx="63">
                  <c:v>4585</c:v>
                </c:pt>
                <c:pt idx="64">
                  <c:v>4805</c:v>
                </c:pt>
                <c:pt idx="65">
                  <c:v>4316</c:v>
                </c:pt>
                <c:pt idx="66">
                  <c:v>3599</c:v>
                </c:pt>
                <c:pt idx="67">
                  <c:v>3039</c:v>
                </c:pt>
                <c:pt idx="68">
                  <c:v>3836</c:v>
                </c:pt>
                <c:pt idx="69">
                  <c:v>4204</c:v>
                </c:pt>
                <c:pt idx="70">
                  <c:v>3951</c:v>
                </c:pt>
                <c:pt idx="71">
                  <c:v>4694</c:v>
                </c:pt>
                <c:pt idx="72">
                  <c:v>4092</c:v>
                </c:pt>
                <c:pt idx="73">
                  <c:v>3153</c:v>
                </c:pt>
                <c:pt idx="74">
                  <c:v>2972</c:v>
                </c:pt>
                <c:pt idx="75">
                  <c:v>2667</c:v>
                </c:pt>
                <c:pt idx="76">
                  <c:v>3786</c:v>
                </c:pt>
                <c:pt idx="77">
                  <c:v>3493</c:v>
                </c:pt>
                <c:pt idx="78">
                  <c:v>3491</c:v>
                </c:pt>
                <c:pt idx="79">
                  <c:v>3047</c:v>
                </c:pt>
                <c:pt idx="80">
                  <c:v>2256</c:v>
                </c:pt>
                <c:pt idx="81">
                  <c:v>2729</c:v>
                </c:pt>
                <c:pt idx="82">
                  <c:v>3370</c:v>
                </c:pt>
                <c:pt idx="83">
                  <c:v>2646</c:v>
                </c:pt>
                <c:pt idx="84">
                  <c:v>3021</c:v>
                </c:pt>
                <c:pt idx="85">
                  <c:v>2357</c:v>
                </c:pt>
                <c:pt idx="86">
                  <c:v>2324</c:v>
                </c:pt>
                <c:pt idx="87">
                  <c:v>1739</c:v>
                </c:pt>
                <c:pt idx="88">
                  <c:v>2091</c:v>
                </c:pt>
                <c:pt idx="89">
                  <c:v>2086</c:v>
                </c:pt>
                <c:pt idx="90">
                  <c:v>1872</c:v>
                </c:pt>
                <c:pt idx="91">
                  <c:v>1965</c:v>
                </c:pt>
                <c:pt idx="92">
                  <c:v>1900</c:v>
                </c:pt>
                <c:pt idx="93">
                  <c:v>1389</c:v>
                </c:pt>
                <c:pt idx="94">
                  <c:v>1221</c:v>
                </c:pt>
                <c:pt idx="95">
                  <c:v>1075</c:v>
                </c:pt>
                <c:pt idx="96">
                  <c:v>1444</c:v>
                </c:pt>
                <c:pt idx="97">
                  <c:v>1401</c:v>
                </c:pt>
                <c:pt idx="98">
                  <c:v>1327</c:v>
                </c:pt>
                <c:pt idx="99">
                  <c:v>1083</c:v>
                </c:pt>
                <c:pt idx="100">
                  <c:v>802</c:v>
                </c:pt>
                <c:pt idx="101">
                  <c:v>744</c:v>
                </c:pt>
                <c:pt idx="102">
                  <c:v>1402</c:v>
                </c:pt>
                <c:pt idx="103">
                  <c:v>888</c:v>
                </c:pt>
                <c:pt idx="104">
                  <c:v>992</c:v>
                </c:pt>
                <c:pt idx="105">
                  <c:v>789</c:v>
                </c:pt>
                <c:pt idx="106">
                  <c:v>875</c:v>
                </c:pt>
                <c:pt idx="107">
                  <c:v>675</c:v>
                </c:pt>
                <c:pt idx="108">
                  <c:v>451</c:v>
                </c:pt>
                <c:pt idx="109">
                  <c:v>813</c:v>
                </c:pt>
                <c:pt idx="110">
                  <c:v>665</c:v>
                </c:pt>
                <c:pt idx="111">
                  <c:v>642</c:v>
                </c:pt>
                <c:pt idx="112">
                  <c:v>652</c:v>
                </c:pt>
                <c:pt idx="113">
                  <c:v>669</c:v>
                </c:pt>
                <c:pt idx="114">
                  <c:v>531</c:v>
                </c:pt>
                <c:pt idx="115">
                  <c:v>300</c:v>
                </c:pt>
                <c:pt idx="116">
                  <c:v>397</c:v>
                </c:pt>
                <c:pt idx="117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2-426A-86D9-02CA4034F3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ITA!$H$2:$H$123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ITA!$T$2:$T$123</c:f>
              <c:numCache>
                <c:formatCode>General</c:formatCode>
                <c:ptCount val="122"/>
                <c:pt idx="1">
                  <c:v>5.048580091498768E-2</c:v>
                </c:pt>
                <c:pt idx="2">
                  <c:v>7.6741374823123598E-2</c:v>
                </c:pt>
                <c:pt idx="3">
                  <c:v>0.11576338374457948</c:v>
                </c:pt>
                <c:pt idx="4">
                  <c:v>0.1732982443582522</c:v>
                </c:pt>
                <c:pt idx="5">
                  <c:v>0.25745327872191082</c:v>
                </c:pt>
                <c:pt idx="6">
                  <c:v>0.3795631178061879</c:v>
                </c:pt>
                <c:pt idx="7">
                  <c:v>0.55532969704745705</c:v>
                </c:pt>
                <c:pt idx="8">
                  <c:v>0.80630454415575326</c:v>
                </c:pt>
                <c:pt idx="9">
                  <c:v>1.1617926705807116</c:v>
                </c:pt>
                <c:pt idx="10">
                  <c:v>1.6612671367924059</c:v>
                </c:pt>
                <c:pt idx="11">
                  <c:v>2.3573910634702671</c:v>
                </c:pt>
                <c:pt idx="12">
                  <c:v>3.3197479364070128</c:v>
                </c:pt>
                <c:pt idx="13">
                  <c:v>4.6393795601065904</c:v>
                </c:pt>
                <c:pt idx="14">
                  <c:v>6.4342216677204647</c:v>
                </c:pt>
                <c:pt idx="15">
                  <c:v>8.8555074429411569</c:v>
                </c:pt>
                <c:pt idx="16">
                  <c:v>12.095176380269066</c:v>
                </c:pt>
                <c:pt idx="17">
                  <c:v>16.394277422940682</c:v>
                </c:pt>
                <c:pt idx="18">
                  <c:v>22.05228897448189</c:v>
                </c:pt>
                <c:pt idx="19">
                  <c:v>29.437192728959758</c:v>
                </c:pt>
                <c:pt idx="20">
                  <c:v>38.996033026463024</c:v>
                </c:pt>
                <c:pt idx="21">
                  <c:v>51.26556996374697</c:v>
                </c:pt>
                <c:pt idx="22">
                  <c:v>66.882496206754723</c:v>
                </c:pt>
                <c:pt idx="23">
                  <c:v>86.592540267278366</c:v>
                </c:pt>
                <c:pt idx="24">
                  <c:v>111.25763156634127</c:v>
                </c:pt>
                <c:pt idx="25">
                  <c:v>141.86016636734439</c:v>
                </c:pt>
                <c:pt idx="26">
                  <c:v>179.50330268559264</c:v>
                </c:pt>
                <c:pt idx="27">
                  <c:v>225.40614270332799</c:v>
                </c:pt>
                <c:pt idx="28">
                  <c:v>280.89265033854656</c:v>
                </c:pt>
                <c:pt idx="29">
                  <c:v>347.37321659571285</c:v>
                </c:pt>
                <c:pt idx="30">
                  <c:v>426.31794154787099</c:v>
                </c:pt>
                <c:pt idx="31">
                  <c:v>519.22096094546987</c:v>
                </c:pt>
                <c:pt idx="32">
                  <c:v>627.55551345698041</c:v>
                </c:pt>
                <c:pt idx="33">
                  <c:v>752.71991963606843</c:v>
                </c:pt>
                <c:pt idx="34">
                  <c:v>895.97521468683271</c:v>
                </c:pt>
                <c:pt idx="35">
                  <c:v>1058.375822224757</c:v>
                </c:pt>
                <c:pt idx="36">
                  <c:v>1240.6953428890547</c:v>
                </c:pt>
                <c:pt idx="37">
                  <c:v>1443.3502170297988</c:v>
                </c:pt>
                <c:pt idx="38">
                  <c:v>1666.3246535741364</c:v>
                </c:pt>
                <c:pt idx="39">
                  <c:v>1909.1007410173224</c:v>
                </c:pt>
                <c:pt idx="40">
                  <c:v>2170.5980134966085</c:v>
                </c:pt>
                <c:pt idx="41">
                  <c:v>2449.1268810387683</c:v>
                </c:pt>
                <c:pt idx="42">
                  <c:v>2742.3602034806026</c:v>
                </c:pt>
                <c:pt idx="43">
                  <c:v>3047.3268620550589</c:v>
                </c:pt>
                <c:pt idx="44">
                  <c:v>3360.4304505510263</c:v>
                </c:pt>
                <c:pt idx="45">
                  <c:v>3677.4951818264344</c:v>
                </c:pt>
                <c:pt idx="46">
                  <c:v>3993.8398229811392</c:v>
                </c:pt>
                <c:pt idx="47">
                  <c:v>4304.3789963071831</c:v>
                </c:pt>
                <c:pt idx="48">
                  <c:v>4603.7495981858083</c:v>
                </c:pt>
                <c:pt idx="49">
                  <c:v>4886.458496626241</c:v>
                </c:pt>
                <c:pt idx="50">
                  <c:v>5147.0461824715749</c:v>
                </c:pt>
                <c:pt idx="51">
                  <c:v>5380.2597830542873</c:v>
                </c:pt>
                <c:pt idx="52">
                  <c:v>5581.2279054779647</c:v>
                </c:pt>
                <c:pt idx="53">
                  <c:v>5745.6292469077016</c:v>
                </c:pt>
                <c:pt idx="54">
                  <c:v>5869.8468517692236</c:v>
                </c:pt>
                <c:pt idx="55">
                  <c:v>5951.1003377362213</c:v>
                </c:pt>
                <c:pt idx="56">
                  <c:v>5987.5493437074911</c:v>
                </c:pt>
                <c:pt idx="57">
                  <c:v>5978.3628255540534</c:v>
                </c:pt>
                <c:pt idx="58">
                  <c:v>5923.750556013154</c:v>
                </c:pt>
                <c:pt idx="59">
                  <c:v>5824.9551613980293</c:v>
                </c:pt>
                <c:pt idx="60">
                  <c:v>5684.2051172696811</c:v>
                </c:pt>
                <c:pt idx="61">
                  <c:v>5504.6311859926645</c:v>
                </c:pt>
                <c:pt idx="62">
                  <c:v>5290.1506716700969</c:v>
                </c:pt>
                <c:pt idx="63">
                  <c:v>5045.3254667115252</c:v>
                </c:pt>
                <c:pt idx="64">
                  <c:v>4775.2010676710779</c:v>
                </c:pt>
                <c:pt idx="65">
                  <c:v>4485.1344763344387</c:v>
                </c:pt>
                <c:pt idx="66">
                  <c:v>4180.6191423668351</c:v>
                </c:pt>
                <c:pt idx="67">
                  <c:v>3867.1148512847431</c:v>
                </c:pt>
                <c:pt idx="68">
                  <c:v>3549.8897572825663</c:v>
                </c:pt>
                <c:pt idx="69">
                  <c:v>3233.8806766786147</c:v>
                </c:pt>
                <c:pt idx="70">
                  <c:v>2923.576389980677</c:v>
                </c:pt>
                <c:pt idx="71">
                  <c:v>2622.9271585894749</c:v>
                </c:pt>
                <c:pt idx="72">
                  <c:v>2335.2820601878047</c:v>
                </c:pt>
                <c:pt idx="73">
                  <c:v>2063.3541941668373</c:v>
                </c:pt>
                <c:pt idx="74">
                  <c:v>1809.2124010553525</c:v>
                </c:pt>
                <c:pt idx="75">
                  <c:v>1574.2969543043</c:v>
                </c:pt>
                <c:pt idx="76">
                  <c:v>1359.4557717182615</c:v>
                </c:pt>
                <c:pt idx="77">
                  <c:v>1164.9970848087105</c:v>
                </c:pt>
                <c:pt idx="78">
                  <c:v>990.75420023108018</c:v>
                </c:pt>
                <c:pt idx="79">
                  <c:v>836.15796923378366</c:v>
                </c:pt>
                <c:pt idx="80">
                  <c:v>700.31281197667704</c:v>
                </c:pt>
                <c:pt idx="81">
                  <c:v>582.07257445689174</c:v>
                </c:pt>
                <c:pt idx="82">
                  <c:v>480.11307042147382</c:v>
                </c:pt>
                <c:pt idx="83">
                  <c:v>392.99882119850372</c:v>
                </c:pt>
                <c:pt idx="84">
                  <c:v>319.24219799949788</c:v>
                </c:pt>
                <c:pt idx="85">
                  <c:v>257.3538458191324</c:v>
                </c:pt>
                <c:pt idx="86">
                  <c:v>205.88388669452979</c:v>
                </c:pt>
                <c:pt idx="87">
                  <c:v>163.45393453535507</c:v>
                </c:pt>
                <c:pt idx="88">
                  <c:v>128.78038657529396</c:v>
                </c:pt>
                <c:pt idx="89">
                  <c:v>100.6897804964683</c:v>
                </c:pt>
                <c:pt idx="90">
                  <c:v>78.127222977433121</c:v>
                </c:pt>
                <c:pt idx="91">
                  <c:v>60.159013314638287</c:v>
                </c:pt>
                <c:pt idx="92">
                  <c:v>45.970618269231636</c:v>
                </c:pt>
                <c:pt idx="93">
                  <c:v>34.86111772080767</c:v>
                </c:pt>
                <c:pt idx="94">
                  <c:v>26.235152453329647</c:v>
                </c:pt>
                <c:pt idx="95">
                  <c:v>19.593282433750574</c:v>
                </c:pt>
                <c:pt idx="96">
                  <c:v>14.521521648275666</c:v>
                </c:pt>
                <c:pt idx="97">
                  <c:v>10.680667006585281</c:v>
                </c:pt>
                <c:pt idx="98">
                  <c:v>7.7958943339763209</c:v>
                </c:pt>
                <c:pt idx="99">
                  <c:v>5.6469615758687723</c:v>
                </c:pt>
                <c:pt idx="100">
                  <c:v>4.0592429071839433</c:v>
                </c:pt>
                <c:pt idx="101">
                  <c:v>2.8957200091681443</c:v>
                </c:pt>
                <c:pt idx="102">
                  <c:v>2.0499789984314702</c:v>
                </c:pt>
                <c:pt idx="103">
                  <c:v>1.4402025455492549</c:v>
                </c:pt>
                <c:pt idx="104">
                  <c:v>1.0041048242128454</c:v>
                </c:pt>
                <c:pt idx="105">
                  <c:v>0.69472967440378852</c:v>
                </c:pt>
                <c:pt idx="106">
                  <c:v>0.47701711487025023</c:v>
                </c:pt>
                <c:pt idx="107">
                  <c:v>0.32503743973211385</c:v>
                </c:pt>
                <c:pt idx="108">
                  <c:v>0.21979313835618086</c:v>
                </c:pt>
                <c:pt idx="109">
                  <c:v>0.14749462230247445</c:v>
                </c:pt>
                <c:pt idx="110">
                  <c:v>9.8224438581382856E-2</c:v>
                </c:pt>
                <c:pt idx="111">
                  <c:v>6.4914876827970147E-2</c:v>
                </c:pt>
                <c:pt idx="112">
                  <c:v>4.2574566177790985E-2</c:v>
                </c:pt>
                <c:pt idx="113">
                  <c:v>2.7710064518032596E-2</c:v>
                </c:pt>
                <c:pt idx="114">
                  <c:v>1.7898067977512255E-2</c:v>
                </c:pt>
                <c:pt idx="115">
                  <c:v>1.1472447513369843E-2</c:v>
                </c:pt>
                <c:pt idx="116">
                  <c:v>7.2977219824679196E-3</c:v>
                </c:pt>
                <c:pt idx="117">
                  <c:v>4.6068053343333304E-3</c:v>
                </c:pt>
                <c:pt idx="118">
                  <c:v>2.885982597945258E-3</c:v>
                </c:pt>
                <c:pt idx="119">
                  <c:v>1.794191834051162E-3</c:v>
                </c:pt>
                <c:pt idx="120">
                  <c:v>1.1069432075601071E-3</c:v>
                </c:pt>
                <c:pt idx="121">
                  <c:v>6.7773996852338314E-4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2-426A-86D9-02CA4034F382}"/>
            </c:ext>
          </c:extLst>
        </c:ser>
        <c:ser>
          <c:idx val="2"/>
          <c:order val="2"/>
          <c:tx>
            <c:v>dGamma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ITA!$H$2:$H$123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ITA!$V:$V</c:f>
              <c:numCache>
                <c:formatCode>General</c:formatCode>
                <c:ptCount val="1048576"/>
                <c:pt idx="2">
                  <c:v>8.2280293804967124E-15</c:v>
                </c:pt>
                <c:pt idx="3">
                  <c:v>6.8020767799116613E-12</c:v>
                </c:pt>
                <c:pt idx="4">
                  <c:v>7.3477365408299324E-10</c:v>
                </c:pt>
                <c:pt idx="5">
                  <c:v>2.5837024557848123E-8</c:v>
                </c:pt>
                <c:pt idx="6">
                  <c:v>4.4513193837337673E-7</c:v>
                </c:pt>
                <c:pt idx="7">
                  <c:v>4.6831708018795588E-6</c:v>
                </c:pt>
                <c:pt idx="8">
                  <c:v>3.4349690811756241E-5</c:v>
                </c:pt>
                <c:pt idx="9">
                  <c:v>1.9138126536001742E-4</c:v>
                </c:pt>
                <c:pt idx="10">
                  <c:v>8.589158996338697E-4</c:v>
                </c:pt>
                <c:pt idx="11">
                  <c:v>3.2377686266753711E-3</c:v>
                </c:pt>
                <c:pt idx="12">
                  <c:v>1.0572601051573143E-2</c:v>
                </c:pt>
                <c:pt idx="13">
                  <c:v>3.0613421841864295E-2</c:v>
                </c:pt>
                <c:pt idx="14">
                  <c:v>8.0040425989266695E-2</c:v>
                </c:pt>
                <c:pt idx="15">
                  <c:v>0.19169033595761414</c:v>
                </c:pt>
                <c:pt idx="16">
                  <c:v>0.42539311054998585</c:v>
                </c:pt>
                <c:pt idx="17">
                  <c:v>0.88300747005145896</c:v>
                </c:pt>
                <c:pt idx="18">
                  <c:v>1.7278138367798057</c:v>
                </c:pt>
                <c:pt idx="19">
                  <c:v>3.2078093305635211</c:v>
                </c:pt>
                <c:pt idx="20">
                  <c:v>5.6817201748356849</c:v>
                </c:pt>
                <c:pt idx="21">
                  <c:v>9.6458040876105642</c:v>
                </c:pt>
                <c:pt idx="22">
                  <c:v>15.758875974339471</c:v>
                </c:pt>
                <c:pt idx="23">
                  <c:v>24.862565786290041</c:v>
                </c:pt>
                <c:pt idx="24">
                  <c:v>37.993693808504084</c:v>
                </c:pt>
                <c:pt idx="25">
                  <c:v>56.385872360956924</c:v>
                </c:pt>
                <c:pt idx="26">
                  <c:v>81.458013782365498</c:v>
                </c:pt>
                <c:pt idx="27">
                  <c:v>114.78829664761676</c:v>
                </c:pt>
                <c:pt idx="28">
                  <c:v>158.07323134140847</c:v>
                </c:pt>
                <c:pt idx="29">
                  <c:v>213.07266271899692</c:v>
                </c:pt>
                <c:pt idx="30">
                  <c:v>281.54273146203411</c:v>
                </c:pt>
                <c:pt idx="31">
                  <c:v>365.15987122844081</c:v>
                </c:pt>
                <c:pt idx="32">
                  <c:v>465.43974763531241</c:v>
                </c:pt>
                <c:pt idx="33">
                  <c:v>583.65557633240542</c:v>
                </c:pt>
                <c:pt idx="34">
                  <c:v>720.760452072509</c:v>
                </c:pt>
                <c:pt idx="35">
                  <c:v>877.31817334705374</c:v>
                </c:pt>
                <c:pt idx="36">
                  <c:v>1053.4465832346809</c:v>
                </c:pt>
                <c:pt idx="37">
                  <c:v>1248.7767173613447</c:v>
                </c:pt>
                <c:pt idx="38">
                  <c:v>1462.4301230995252</c:v>
                </c:pt>
                <c:pt idx="39">
                  <c:v>1693.0156691420907</c:v>
                </c:pt>
                <c:pt idx="40">
                  <c:v>1938.6460822724057</c:v>
                </c:pt>
                <c:pt idx="41">
                  <c:v>2196.9734045568675</c:v>
                </c:pt>
                <c:pt idx="42">
                  <c:v>2465.2416249475391</c:v>
                </c:pt>
                <c:pt idx="43">
                  <c:v>2740.3539558140328</c:v>
                </c:pt>
                <c:pt idx="44">
                  <c:v>3018.9516323389689</c:v>
                </c:pt>
                <c:pt idx="45">
                  <c:v>3297.5007293852213</c:v>
                </c:pt>
                <c:pt idx="46">
                  <c:v>3572.3833189475008</c:v>
                </c:pt>
                <c:pt idx="47">
                  <c:v>3839.9893204296204</c:v>
                </c:pt>
                <c:pt idx="48">
                  <c:v>4096.8056034334622</c:v>
                </c:pt>
                <c:pt idx="49">
                  <c:v>4339.4992582273335</c:v>
                </c:pt>
                <c:pt idx="50">
                  <c:v>4564.9924173982654</c:v>
                </c:pt>
                <c:pt idx="51">
                  <c:v>4770.5265563384091</c:v>
                </c:pt>
                <c:pt idx="52">
                  <c:v>4953.7147837659868</c:v>
                </c:pt>
                <c:pt idx="53">
                  <c:v>5112.5812228395807</c:v>
                </c:pt>
                <c:pt idx="54">
                  <c:v>5245.5871493240265</c:v>
                </c:pt>
                <c:pt idx="55">
                  <c:v>5351.6440718011872</c:v>
                </c:pt>
                <c:pt idx="56">
                  <c:v>5430.1143920548202</c:v>
                </c:pt>
                <c:pt idx="57">
                  <c:v>5480.8006593717146</c:v>
                </c:pt>
                <c:pt idx="58">
                  <c:v>5503.9247241119156</c:v>
                </c:pt>
                <c:pt idx="59">
                  <c:v>5500.0983020507701</c:v>
                </c:pt>
                <c:pt idx="60">
                  <c:v>5470.2865845286869</c:v>
                </c:pt>
                <c:pt idx="61">
                  <c:v>5415.7665766345744</c:v>
                </c:pt>
                <c:pt idx="62">
                  <c:v>5338.0818252611789</c:v>
                </c:pt>
                <c:pt idx="63">
                  <c:v>5238.9951213852037</c:v>
                </c:pt>
                <c:pt idx="64">
                  <c:v>5120.4406376636471</c:v>
                </c:pt>
                <c:pt idx="65">
                  <c:v>4984.4768048758124</c:v>
                </c:pt>
                <c:pt idx="66">
                  <c:v>4833.2410500357801</c:v>
                </c:pt>
                <c:pt idx="67">
                  <c:v>4668.907325397493</c:v>
                </c:pt>
                <c:pt idx="68">
                  <c:v>4493.6471601932135</c:v>
                </c:pt>
                <c:pt idx="69">
                  <c:v>4309.5947735883819</c:v>
                </c:pt>
                <c:pt idx="70">
                  <c:v>4118.8166042818921</c:v>
                </c:pt>
                <c:pt idx="71">
                  <c:v>3923.2854442828393</c:v>
                </c:pt>
                <c:pt idx="72">
                  <c:v>3724.8592151428456</c:v>
                </c:pt>
                <c:pt idx="73">
                  <c:v>3525.2642963831895</c:v>
                </c:pt>
                <c:pt idx="74">
                  <c:v>3326.0832091385382</c:v>
                </c:pt>
                <c:pt idx="75">
                  <c:v>3128.7463730723539</c:v>
                </c:pt>
                <c:pt idx="76">
                  <c:v>2934.5275907188188</c:v>
                </c:pt>
                <c:pt idx="77">
                  <c:v>2744.5428691332054</c:v>
                </c:pt>
                <c:pt idx="78">
                  <c:v>2559.7521622802888</c:v>
                </c:pt>
                <c:pt idx="79">
                  <c:v>2380.9636068202381</c:v>
                </c:pt>
                <c:pt idx="80">
                  <c:v>2208.8398265726573</c:v>
                </c:pt>
                <c:pt idx="81">
                  <c:v>2043.9058946335863</c:v>
                </c:pt>
                <c:pt idx="82">
                  <c:v>1886.5585645780957</c:v>
                </c:pt>
                <c:pt idx="83">
                  <c:v>1737.076411275717</c:v>
                </c:pt>
                <c:pt idx="84">
                  <c:v>1595.6305555670406</c:v>
                </c:pt>
                <c:pt idx="85">
                  <c:v>1462.2956836428493</c:v>
                </c:pt>
                <c:pt idx="86">
                  <c:v>1337.0611098876689</c:v>
                </c:pt>
                <c:pt idx="87">
                  <c:v>1219.8416699059017</c:v>
                </c:pt>
                <c:pt idx="88">
                  <c:v>1110.4882673763495</c:v>
                </c:pt>
                <c:pt idx="89">
                  <c:v>1008.7979334566335</c:v>
                </c:pt>
                <c:pt idx="90">
                  <c:v>914.52329005551292</c:v>
                </c:pt>
                <c:pt idx="91">
                  <c:v>827.38133797884802</c:v>
                </c:pt>
                <c:pt idx="92">
                  <c:v>747.06151747424155</c:v>
                </c:pt>
                <c:pt idx="93">
                  <c:v>673.23301191523205</c:v>
                </c:pt>
                <c:pt idx="94">
                  <c:v>605.55128528608475</c:v>
                </c:pt>
                <c:pt idx="95">
                  <c:v>543.66386083242833</c:v>
                </c:pt>
                <c:pt idx="96">
                  <c:v>487.21536189506878</c:v>
                </c:pt>
                <c:pt idx="97">
                  <c:v>435.8518467656686</c:v>
                </c:pt>
                <c:pt idx="98">
                  <c:v>389.22447763374657</c:v>
                </c:pt>
                <c:pt idx="99">
                  <c:v>346.99256962424261</c:v>
                </c:pt>
                <c:pt idx="100">
                  <c:v>308.82606981723802</c:v>
                </c:pt>
                <c:pt idx="101">
                  <c:v>274.40751829973306</c:v>
                </c:pt>
                <c:pt idx="102">
                  <c:v>243.43354397438816</c:v>
                </c:pt>
                <c:pt idx="103">
                  <c:v>215.61594731945661</c:v>
                </c:pt>
                <c:pt idx="104">
                  <c:v>190.68242078422918</c:v>
                </c:pt>
                <c:pt idx="105">
                  <c:v>168.3769552364538</c:v>
                </c:pt>
                <c:pt idx="106">
                  <c:v>148.45997804816579</c:v>
                </c:pt>
                <c:pt idx="107">
                  <c:v>130.7082651804667</c:v>
                </c:pt>
                <c:pt idx="108">
                  <c:v>114.91466615186073</c:v>
                </c:pt>
                <c:pt idx="109">
                  <c:v>100.88767717892188</c:v>
                </c:pt>
                <c:pt idx="110">
                  <c:v>88.450894151086686</c:v>
                </c:pt>
                <c:pt idx="111">
                  <c:v>77.44237354179495</c:v>
                </c:pt>
                <c:pt idx="112">
                  <c:v>67.713925916032167</c:v>
                </c:pt>
                <c:pt idx="113">
                  <c:v>59.130363427859265</c:v>
                </c:pt>
                <c:pt idx="114">
                  <c:v>51.568719642353244</c:v>
                </c:pt>
                <c:pt idx="115">
                  <c:v>44.917457186675165</c:v>
                </c:pt>
                <c:pt idx="116">
                  <c:v>39.075676150998333</c:v>
                </c:pt>
                <c:pt idx="117">
                  <c:v>33.952333825174719</c:v>
                </c:pt>
                <c:pt idx="118">
                  <c:v>29.46548426989466</c:v>
                </c:pt>
                <c:pt idx="119">
                  <c:v>25.5415443747479</c:v>
                </c:pt>
                <c:pt idx="120">
                  <c:v>22.114591441175435</c:v>
                </c:pt>
                <c:pt idx="121">
                  <c:v>19.125695931666996</c:v>
                </c:pt>
                <c:pt idx="122">
                  <c:v>16.52229182748124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32-426A-86D9-02CA4034F38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ITA!$H$2:$H$123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ITA!$S$2:$S$123</c:f>
              <c:numCache>
                <c:formatCode>General</c:formatCode>
                <c:ptCount val="122"/>
                <c:pt idx="4">
                  <c:v>0.14285714285714285</c:v>
                </c:pt>
                <c:pt idx="5">
                  <c:v>0.14285714285714285</c:v>
                </c:pt>
                <c:pt idx="6">
                  <c:v>0.14285714285714285</c:v>
                </c:pt>
                <c:pt idx="7">
                  <c:v>0.14285714285714285</c:v>
                </c:pt>
                <c:pt idx="8">
                  <c:v>0.14285714285714285</c:v>
                </c:pt>
                <c:pt idx="9">
                  <c:v>0.14285714285714285</c:v>
                </c:pt>
                <c:pt idx="10">
                  <c:v>0.14285714285714285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2.4285714285714284</c:v>
                </c:pt>
                <c:pt idx="19">
                  <c:v>8.4285714285714288</c:v>
                </c:pt>
                <c:pt idx="20">
                  <c:v>21</c:v>
                </c:pt>
                <c:pt idx="21">
                  <c:v>32</c:v>
                </c:pt>
                <c:pt idx="22">
                  <c:v>45.285714285714285</c:v>
                </c:pt>
                <c:pt idx="23">
                  <c:v>63.142857142857146</c:v>
                </c:pt>
                <c:pt idx="24">
                  <c:v>92.428571428571431</c:v>
                </c:pt>
                <c:pt idx="25">
                  <c:v>124</c:v>
                </c:pt>
                <c:pt idx="26">
                  <c:v>152.28571428571428</c:v>
                </c:pt>
                <c:pt idx="27">
                  <c:v>220.57142857142858</c:v>
                </c:pt>
                <c:pt idx="28">
                  <c:v>258.42857142857144</c:v>
                </c:pt>
                <c:pt idx="29">
                  <c:v>311.71428571428572</c:v>
                </c:pt>
                <c:pt idx="30">
                  <c:v>377.71428571428572</c:v>
                </c:pt>
                <c:pt idx="31">
                  <c:v>458.28571428571428</c:v>
                </c:pt>
                <c:pt idx="32">
                  <c:v>535.42857142857144</c:v>
                </c:pt>
                <c:pt idx="33">
                  <c:v>679.28571428571433</c:v>
                </c:pt>
                <c:pt idx="34">
                  <c:v>811.57142857142856</c:v>
                </c:pt>
                <c:pt idx="35">
                  <c:v>1019.4285714285714</c:v>
                </c:pt>
                <c:pt idx="36">
                  <c:v>1092.4285714285713</c:v>
                </c:pt>
                <c:pt idx="37">
                  <c:v>1339</c:v>
                </c:pt>
                <c:pt idx="38">
                  <c:v>1607.8571428571429</c:v>
                </c:pt>
                <c:pt idx="39">
                  <c:v>1860.5714285714287</c:v>
                </c:pt>
                <c:pt idx="40">
                  <c:v>2182</c:v>
                </c:pt>
                <c:pt idx="41">
                  <c:v>2481.7142857142858</c:v>
                </c:pt>
                <c:pt idx="42">
                  <c:v>2686.8571428571427</c:v>
                </c:pt>
                <c:pt idx="43">
                  <c:v>3051</c:v>
                </c:pt>
                <c:pt idx="44">
                  <c:v>3321.5714285714284</c:v>
                </c:pt>
                <c:pt idx="45">
                  <c:v>3703.1428571428573</c:v>
                </c:pt>
                <c:pt idx="46">
                  <c:v>4194.4285714285716</c:v>
                </c:pt>
                <c:pt idx="47">
                  <c:v>4631.5714285714284</c:v>
                </c:pt>
                <c:pt idx="48">
                  <c:v>4913</c:v>
                </c:pt>
                <c:pt idx="49">
                  <c:v>5135.2857142857147</c:v>
                </c:pt>
                <c:pt idx="50">
                  <c:v>5381.4285714285716</c:v>
                </c:pt>
                <c:pt idx="51">
                  <c:v>5524.7142857142853</c:v>
                </c:pt>
                <c:pt idx="52">
                  <c:v>5650.5714285714284</c:v>
                </c:pt>
                <c:pt idx="53">
                  <c:v>5639.5714285714284</c:v>
                </c:pt>
                <c:pt idx="54">
                  <c:v>5556.2857142857147</c:v>
                </c:pt>
                <c:pt idx="55">
                  <c:v>5507.2857142857147</c:v>
                </c:pt>
                <c:pt idx="56">
                  <c:v>5401.7142857142853</c:v>
                </c:pt>
                <c:pt idx="57">
                  <c:v>5230.8571428571431</c:v>
                </c:pt>
                <c:pt idx="58">
                  <c:v>5169.7142857142853</c:v>
                </c:pt>
                <c:pt idx="59">
                  <c:v>4950.4285714285716</c:v>
                </c:pt>
                <c:pt idx="60">
                  <c:v>4761.2857142857147</c:v>
                </c:pt>
                <c:pt idx="61">
                  <c:v>4594.2857142857147</c:v>
                </c:pt>
                <c:pt idx="62">
                  <c:v>4465.5714285714284</c:v>
                </c:pt>
                <c:pt idx="63">
                  <c:v>4401.1428571428569</c:v>
                </c:pt>
                <c:pt idx="64">
                  <c:v>4256.2857142857147</c:v>
                </c:pt>
                <c:pt idx="65">
                  <c:v>4121.1428571428569</c:v>
                </c:pt>
                <c:pt idx="66">
                  <c:v>4054.8571428571427</c:v>
                </c:pt>
                <c:pt idx="67">
                  <c:v>3964.2857142857142</c:v>
                </c:pt>
                <c:pt idx="68">
                  <c:v>3948.4285714285716</c:v>
                </c:pt>
                <c:pt idx="69">
                  <c:v>3916.4285714285716</c:v>
                </c:pt>
                <c:pt idx="70">
                  <c:v>3852.7142857142858</c:v>
                </c:pt>
                <c:pt idx="71">
                  <c:v>3843.1428571428573</c:v>
                </c:pt>
                <c:pt idx="72">
                  <c:v>3676.1428571428573</c:v>
                </c:pt>
                <c:pt idx="73">
                  <c:v>3616.4285714285716</c:v>
                </c:pt>
                <c:pt idx="74">
                  <c:v>3551</c:v>
                </c:pt>
                <c:pt idx="75">
                  <c:v>3379.1428571428573</c:v>
                </c:pt>
                <c:pt idx="76">
                  <c:v>3229.8571428571427</c:v>
                </c:pt>
                <c:pt idx="77">
                  <c:v>3101.7142857142858</c:v>
                </c:pt>
                <c:pt idx="78">
                  <c:v>3067</c:v>
                </c:pt>
                <c:pt idx="79">
                  <c:v>3167.4285714285716</c:v>
                </c:pt>
                <c:pt idx="80">
                  <c:v>3004.5714285714284</c:v>
                </c:pt>
                <c:pt idx="81">
                  <c:v>2937.1428571428573</c:v>
                </c:pt>
                <c:pt idx="82">
                  <c:v>2775.1428571428573</c:v>
                </c:pt>
                <c:pt idx="83">
                  <c:v>2671.8571428571427</c:v>
                </c:pt>
                <c:pt idx="84">
                  <c:v>2598</c:v>
                </c:pt>
                <c:pt idx="85">
                  <c:v>2506.8571428571427</c:v>
                </c:pt>
                <c:pt idx="86">
                  <c:v>2323.4285714285716</c:v>
                </c:pt>
                <c:pt idx="87">
                  <c:v>2212.8571428571427</c:v>
                </c:pt>
                <c:pt idx="88">
                  <c:v>2062</c:v>
                </c:pt>
                <c:pt idx="89">
                  <c:v>1996.7142857142858</c:v>
                </c:pt>
                <c:pt idx="90">
                  <c:v>1863.1428571428571</c:v>
                </c:pt>
                <c:pt idx="91">
                  <c:v>1789.1428571428571</c:v>
                </c:pt>
                <c:pt idx="92">
                  <c:v>1644</c:v>
                </c:pt>
                <c:pt idx="93">
                  <c:v>1552.2857142857142</c:v>
                </c:pt>
                <c:pt idx="94">
                  <c:v>1485</c:v>
                </c:pt>
                <c:pt idx="95">
                  <c:v>1393.8571428571429</c:v>
                </c:pt>
                <c:pt idx="96">
                  <c:v>1277.1428571428571</c:v>
                </c:pt>
                <c:pt idx="97">
                  <c:v>1193.2857142857142</c:v>
                </c:pt>
                <c:pt idx="98">
                  <c:v>1125.1428571428571</c:v>
                </c:pt>
                <c:pt idx="99">
                  <c:v>1171.8571428571429</c:v>
                </c:pt>
                <c:pt idx="100">
                  <c:v>1092.4285714285713</c:v>
                </c:pt>
                <c:pt idx="101">
                  <c:v>1034</c:v>
                </c:pt>
                <c:pt idx="102">
                  <c:v>957.14285714285711</c:v>
                </c:pt>
                <c:pt idx="103">
                  <c:v>927.42857142857144</c:v>
                </c:pt>
                <c:pt idx="104">
                  <c:v>909.28571428571433</c:v>
                </c:pt>
                <c:pt idx="105">
                  <c:v>867.42857142857144</c:v>
                </c:pt>
                <c:pt idx="106">
                  <c:v>783.28571428571433</c:v>
                </c:pt>
                <c:pt idx="107">
                  <c:v>751.42857142857144</c:v>
                </c:pt>
                <c:pt idx="108">
                  <c:v>701.42857142857144</c:v>
                </c:pt>
                <c:pt idx="109">
                  <c:v>681.85714285714289</c:v>
                </c:pt>
                <c:pt idx="110">
                  <c:v>652.42857142857144</c:v>
                </c:pt>
                <c:pt idx="111">
                  <c:v>631.85714285714289</c:v>
                </c:pt>
                <c:pt idx="112">
                  <c:v>610.28571428571433</c:v>
                </c:pt>
                <c:pt idx="113">
                  <c:v>550.85714285714289</c:v>
                </c:pt>
                <c:pt idx="114">
                  <c:v>539.28571428571433</c:v>
                </c:pt>
                <c:pt idx="115">
                  <c:v>522.16666666666663</c:v>
                </c:pt>
                <c:pt idx="116">
                  <c:v>496.2</c:v>
                </c:pt>
                <c:pt idx="117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32-426A-86D9-02CA4034F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ITA!$N$1</c:f>
              <c:strCache>
                <c:ptCount val="1"/>
                <c:pt idx="0">
                  <c:v>DR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7.2303196143035315E-3"/>
                  <c:y val="9.68745286149576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ITA!$F$23:$F$123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ITA!$N$23:$N$123</c:f>
              <c:numCache>
                <c:formatCode>0.00%</c:formatCode>
                <c:ptCount val="101"/>
                <c:pt idx="0">
                  <c:v>0.05</c:v>
                </c:pt>
                <c:pt idx="1">
                  <c:v>3.2258064516129031E-2</c:v>
                </c:pt>
                <c:pt idx="2">
                  <c:v>0.02</c:v>
                </c:pt>
                <c:pt idx="3">
                  <c:v>2.643171806167401E-2</c:v>
                </c:pt>
                <c:pt idx="4">
                  <c:v>3.125E-2</c:v>
                </c:pt>
                <c:pt idx="5">
                  <c:v>2.6966292134831461E-2</c:v>
                </c:pt>
                <c:pt idx="6">
                  <c:v>2.6153846153846153E-2</c:v>
                </c:pt>
                <c:pt idx="7">
                  <c:v>2.364864864864865E-2</c:v>
                </c:pt>
                <c:pt idx="8">
                  <c:v>2.5709219858156027E-2</c:v>
                </c:pt>
                <c:pt idx="9">
                  <c:v>2.0070838252656435E-2</c:v>
                </c:pt>
                <c:pt idx="10">
                  <c:v>2.5540275049115914E-2</c:v>
                </c:pt>
                <c:pt idx="11">
                  <c:v>3.1574740207833733E-2</c:v>
                </c:pt>
                <c:pt idx="12">
                  <c:v>3.463904176108773E-2</c:v>
                </c:pt>
                <c:pt idx="13">
                  <c:v>3.8361845515811302E-2</c:v>
                </c:pt>
                <c:pt idx="14">
                  <c:v>4.2493528904227786E-2</c:v>
                </c:pt>
                <c:pt idx="15">
                  <c:v>3.9605643379228284E-2</c:v>
                </c:pt>
                <c:pt idx="16">
                  <c:v>4.9627118644067797E-2</c:v>
                </c:pt>
                <c:pt idx="17">
                  <c:v>5.0479720889664195E-2</c:v>
                </c:pt>
                <c:pt idx="18">
                  <c:v>6.2173613163858506E-2</c:v>
                </c:pt>
                <c:pt idx="19">
                  <c:v>6.6361739688653512E-2</c:v>
                </c:pt>
                <c:pt idx="20">
                  <c:v>6.7226890756302518E-2</c:v>
                </c:pt>
                <c:pt idx="21">
                  <c:v>7.1687429218573046E-2</c:v>
                </c:pt>
                <c:pt idx="22">
                  <c:v>6.8109845441225128E-2</c:v>
                </c:pt>
                <c:pt idx="23">
                  <c:v>7.3099769669050796E-2</c:v>
                </c:pt>
                <c:pt idx="24">
                  <c:v>7.7126518942101499E-2</c:v>
                </c:pt>
                <c:pt idx="25">
                  <c:v>7.9445185044118585E-2</c:v>
                </c:pt>
                <c:pt idx="26">
                  <c:v>8.3387001932069549E-2</c:v>
                </c:pt>
                <c:pt idx="27">
                  <c:v>8.297794565614719E-2</c:v>
                </c:pt>
                <c:pt idx="28">
                  <c:v>8.5748920695008612E-2</c:v>
                </c:pt>
                <c:pt idx="29">
                  <c:v>9.0055619843965803E-2</c:v>
                </c:pt>
                <c:pt idx="30">
                  <c:v>9.2580066962021035E-2</c:v>
                </c:pt>
                <c:pt idx="31">
                  <c:v>9.5061554585699315E-2</c:v>
                </c:pt>
                <c:pt idx="32">
                  <c:v>9.8589106048340466E-2</c:v>
                </c:pt>
                <c:pt idx="33">
                  <c:v>0.10086575430860646</c:v>
                </c:pt>
                <c:pt idx="34">
                  <c:v>0.10193698891908325</c:v>
                </c:pt>
                <c:pt idx="35">
                  <c:v>0.10559781729057319</c:v>
                </c:pt>
                <c:pt idx="36">
                  <c:v>0.10838956657150273</c:v>
                </c:pt>
                <c:pt idx="37">
                  <c:v>0.1103399563922243</c:v>
                </c:pt>
                <c:pt idx="38">
                  <c:v>0.11398775297575167</c:v>
                </c:pt>
                <c:pt idx="39">
                  <c:v>0.11747580157289776</c:v>
                </c:pt>
                <c:pt idx="40">
                  <c:v>0.11897010147050843</c:v>
                </c:pt>
                <c:pt idx="41">
                  <c:v>0.12074590860970827</c:v>
                </c:pt>
                <c:pt idx="42">
                  <c:v>0.1225182972118137</c:v>
                </c:pt>
                <c:pt idx="43">
                  <c:v>0.12325887412542526</c:v>
                </c:pt>
                <c:pt idx="44">
                  <c:v>0.12320470267084406</c:v>
                </c:pt>
                <c:pt idx="45">
                  <c:v>0.12465766860057187</c:v>
                </c:pt>
                <c:pt idx="46">
                  <c:v>0.12631835145221484</c:v>
                </c:pt>
                <c:pt idx="47">
                  <c:v>0.12673035819311157</c:v>
                </c:pt>
                <c:pt idx="48">
                  <c:v>0.12726804339047249</c:v>
                </c:pt>
                <c:pt idx="49">
                  <c:v>0.12772315469212683</c:v>
                </c:pt>
                <c:pt idx="50">
                  <c:v>0.12785100248898346</c:v>
                </c:pt>
                <c:pt idx="51">
                  <c:v>0.12726156443659944</c:v>
                </c:pt>
                <c:pt idx="52">
                  <c:v>0.12829434037964843</c:v>
                </c:pt>
                <c:pt idx="53">
                  <c:v>0.12965265127270936</c:v>
                </c:pt>
                <c:pt idx="54">
                  <c:v>0.13105870243104961</c:v>
                </c:pt>
                <c:pt idx="55">
                  <c:v>0.1312292457130004</c:v>
                </c:pt>
                <c:pt idx="56">
                  <c:v>0.1319055406706334</c:v>
                </c:pt>
                <c:pt idx="57">
                  <c:v>0.13202785277817253</c:v>
                </c:pt>
                <c:pt idx="58">
                  <c:v>0.13219945019332632</c:v>
                </c:pt>
                <c:pt idx="59">
                  <c:v>0.13305890921932592</c:v>
                </c:pt>
                <c:pt idx="60">
                  <c:v>0.13398783411340695</c:v>
                </c:pt>
                <c:pt idx="61">
                  <c:v>0.13391022116406071</c:v>
                </c:pt>
                <c:pt idx="62">
                  <c:v>0.13448753243882025</c:v>
                </c:pt>
                <c:pt idx="63">
                  <c:v>0.13455858731359524</c:v>
                </c:pt>
                <c:pt idx="64">
                  <c:v>0.13505945707982042</c:v>
                </c:pt>
                <c:pt idx="65">
                  <c:v>0.13478689768559504</c:v>
                </c:pt>
                <c:pt idx="66">
                  <c:v>0.13528137442707133</c:v>
                </c:pt>
                <c:pt idx="67">
                  <c:v>0.13577330587330338</c:v>
                </c:pt>
                <c:pt idx="68">
                  <c:v>0.13596868230913942</c:v>
                </c:pt>
                <c:pt idx="69">
                  <c:v>0.13611696509833887</c:v>
                </c:pt>
                <c:pt idx="70">
                  <c:v>0.13612434194033593</c:v>
                </c:pt>
                <c:pt idx="71">
                  <c:v>0.13715317587709241</c:v>
                </c:pt>
                <c:pt idx="72">
                  <c:v>0.1370748444596307</c:v>
                </c:pt>
                <c:pt idx="73">
                  <c:v>0.13720522039464372</c:v>
                </c:pt>
                <c:pt idx="74">
                  <c:v>0.13762070859525005</c:v>
                </c:pt>
                <c:pt idx="75">
                  <c:v>0.13841469385471214</c:v>
                </c:pt>
                <c:pt idx="76">
                  <c:v>0.13878568318060946</c:v>
                </c:pt>
                <c:pt idx="77">
                  <c:v>0.1390565646798812</c:v>
                </c:pt>
                <c:pt idx="78">
                  <c:v>0.13925541077940881</c:v>
                </c:pt>
                <c:pt idx="79">
                  <c:v>0.13949879034098689</c:v>
                </c:pt>
                <c:pt idx="80">
                  <c:v>0.13984095644499439</c:v>
                </c:pt>
                <c:pt idx="81">
                  <c:v>0.13973220743526688</c:v>
                </c:pt>
                <c:pt idx="82">
                  <c:v>0.14003800021611498</c:v>
                </c:pt>
                <c:pt idx="83">
                  <c:v>0.14060314842041094</c:v>
                </c:pt>
                <c:pt idx="84">
                  <c:v>0.14118855662505303</c:v>
                </c:pt>
                <c:pt idx="85">
                  <c:v>0.14131962982737142</c:v>
                </c:pt>
                <c:pt idx="86">
                  <c:v>0.14153968993279659</c:v>
                </c:pt>
                <c:pt idx="87">
                  <c:v>0.14169536846019673</c:v>
                </c:pt>
                <c:pt idx="88">
                  <c:v>0.14190181694670026</c:v>
                </c:pt>
                <c:pt idx="89">
                  <c:v>0.14219489453035661</c:v>
                </c:pt>
                <c:pt idx="90">
                  <c:v>0.14247870670070087</c:v>
                </c:pt>
                <c:pt idx="91">
                  <c:v>0.14264097473082071</c:v>
                </c:pt>
                <c:pt idx="92">
                  <c:v>0.14274376763311777</c:v>
                </c:pt>
                <c:pt idx="93">
                  <c:v>0.14263153773199105</c:v>
                </c:pt>
                <c:pt idx="94">
                  <c:v>0.14284534971628185</c:v>
                </c:pt>
                <c:pt idx="95">
                  <c:v>0.14293769382576826</c:v>
                </c:pt>
                <c:pt idx="96">
                  <c:v>0.14308273376626185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C-44D2-B217-7AD05A384FE6}"/>
            </c:ext>
          </c:extLst>
        </c:ser>
        <c:ser>
          <c:idx val="1"/>
          <c:order val="1"/>
          <c:tx>
            <c:strRef>
              <c:f>ITA!$O$1</c:f>
              <c:strCache>
                <c:ptCount val="1"/>
                <c:pt idx="0">
                  <c:v>DRR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5277824314522548E-4"/>
                  <c:y val="-0.17208344646574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ITA!$F$23:$F$123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ITA!$O$23:$O$123</c:f>
              <c:numCache>
                <c:formatCode>0.0%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0.8571428571428571</c:v>
                </c:pt>
                <c:pt idx="4">
                  <c:v>0.90909090909090906</c:v>
                </c:pt>
                <c:pt idx="5">
                  <c:v>0.8</c:v>
                </c:pt>
                <c:pt idx="6">
                  <c:v>0.27419354838709675</c:v>
                </c:pt>
                <c:pt idx="7">
                  <c:v>0.31343283582089554</c:v>
                </c:pt>
                <c:pt idx="8">
                  <c:v>0.36708860759493672</c:v>
                </c:pt>
                <c:pt idx="9">
                  <c:v>0.29059829059829062</c:v>
                </c:pt>
                <c:pt idx="10">
                  <c:v>0.25870646766169153</c:v>
                </c:pt>
                <c:pt idx="11">
                  <c:v>0.33054393305439328</c:v>
                </c:pt>
                <c:pt idx="12">
                  <c:v>0.27937336814621411</c:v>
                </c:pt>
                <c:pt idx="13">
                  <c:v>0.26334519572953735</c:v>
                </c:pt>
                <c:pt idx="14">
                  <c:v>0.27361111111111114</c:v>
                </c:pt>
                <c:pt idx="15">
                  <c:v>0.28345498783454987</c:v>
                </c:pt>
                <c:pt idx="16">
                  <c:v>0.37044534412955465</c:v>
                </c:pt>
                <c:pt idx="17">
                  <c:v>0.39005897219882057</c:v>
                </c:pt>
                <c:pt idx="18">
                  <c:v>0.38593272171253823</c:v>
                </c:pt>
                <c:pt idx="19">
                  <c:v>0.44177350427350426</c:v>
                </c:pt>
                <c:pt idx="20">
                  <c:v>0.44678979771328059</c:v>
                </c:pt>
                <c:pt idx="21">
                  <c:v>0.4680221811460259</c:v>
                </c:pt>
                <c:pt idx="22">
                  <c:v>0.4229527443498679</c:v>
                </c:pt>
                <c:pt idx="23">
                  <c:v>0.43653474903474904</c:v>
                </c:pt>
                <c:pt idx="24">
                  <c:v>0.43977990625636848</c:v>
                </c:pt>
                <c:pt idx="25">
                  <c:v>0.45977222630418807</c:v>
                </c:pt>
                <c:pt idx="26">
                  <c:v>0.42524632300442666</c:v>
                </c:pt>
                <c:pt idx="27">
                  <c:v>0.4340344168260038</c:v>
                </c:pt>
                <c:pt idx="28">
                  <c:v>0.44012662373103373</c:v>
                </c:pt>
                <c:pt idx="29">
                  <c:v>0.4427824171790401</c:v>
                </c:pt>
                <c:pt idx="30">
                  <c:v>0.43803504280342426</c:v>
                </c:pt>
                <c:pt idx="31">
                  <c:v>0.44984824931527129</c:v>
                </c:pt>
                <c:pt idx="32">
                  <c:v>0.45028390334081608</c:v>
                </c:pt>
                <c:pt idx="33">
                  <c:v>0.44488585828639193</c:v>
                </c:pt>
                <c:pt idx="34">
                  <c:v>0.44223729543496987</c:v>
                </c:pt>
                <c:pt idx="35">
                  <c:v>0.4547898824935272</c:v>
                </c:pt>
                <c:pt idx="36">
                  <c:v>0.44731557102691122</c:v>
                </c:pt>
                <c:pt idx="37">
                  <c:v>0.45272796001512033</c:v>
                </c:pt>
                <c:pt idx="38">
                  <c:v>0.44234656902010144</c:v>
                </c:pt>
                <c:pt idx="39">
                  <c:v>0.44138224952942429</c:v>
                </c:pt>
                <c:pt idx="40">
                  <c:v>0.43847076861542567</c:v>
                </c:pt>
                <c:pt idx="41">
                  <c:v>0.43223682166930699</c:v>
                </c:pt>
                <c:pt idx="42">
                  <c:v>0.42628996196172941</c:v>
                </c:pt>
                <c:pt idx="43">
                  <c:v>0.42252049067605479</c:v>
                </c:pt>
                <c:pt idx="44">
                  <c:v>0.42138348098244127</c:v>
                </c:pt>
                <c:pt idx="45">
                  <c:v>0.41979166666666667</c:v>
                </c:pt>
                <c:pt idx="46">
                  <c:v>0.41250993521038559</c:v>
                </c:pt>
                <c:pt idx="47">
                  <c:v>0.40011322463768118</c:v>
                </c:pt>
                <c:pt idx="48">
                  <c:v>0.39100301610729643</c:v>
                </c:pt>
                <c:pt idx="49">
                  <c:v>0.38230163881226675</c:v>
                </c:pt>
                <c:pt idx="50">
                  <c:v>0.37437021653013347</c:v>
                </c:pt>
                <c:pt idx="51">
                  <c:v>0.36775087784143412</c:v>
                </c:pt>
                <c:pt idx="52">
                  <c:v>0.36610017889087654</c:v>
                </c:pt>
                <c:pt idx="53">
                  <c:v>0.36199460453287968</c:v>
                </c:pt>
                <c:pt idx="54">
                  <c:v>0.36233824932621322</c:v>
                </c:pt>
                <c:pt idx="55">
                  <c:v>0.35566464529791125</c:v>
                </c:pt>
                <c:pt idx="56">
                  <c:v>0.34740041544477029</c:v>
                </c:pt>
                <c:pt idx="57">
                  <c:v>0.34080171376588314</c:v>
                </c:pt>
                <c:pt idx="58">
                  <c:v>0.33458247896485893</c:v>
                </c:pt>
                <c:pt idx="59">
                  <c:v>0.33036949760929429</c:v>
                </c:pt>
                <c:pt idx="60">
                  <c:v>0.32326093799181616</c:v>
                </c:pt>
                <c:pt idx="61">
                  <c:v>0.31502737730446578</c:v>
                </c:pt>
                <c:pt idx="62">
                  <c:v>0.30735639097744361</c:v>
                </c:pt>
                <c:pt idx="63">
                  <c:v>0.30033423155654759</c:v>
                </c:pt>
                <c:pt idx="64">
                  <c:v>0.294780121558813</c:v>
                </c:pt>
                <c:pt idx="65">
                  <c:v>0.29096230288734548</c:v>
                </c:pt>
                <c:pt idx="66">
                  <c:v>0.28821273276994902</c:v>
                </c:pt>
                <c:pt idx="67">
                  <c:v>0.2841017653167186</c:v>
                </c:pt>
                <c:pt idx="68">
                  <c:v>0.2798026967473265</c:v>
                </c:pt>
                <c:pt idx="69">
                  <c:v>0.26914119639695128</c:v>
                </c:pt>
                <c:pt idx="70">
                  <c:v>0.26516410762079168</c:v>
                </c:pt>
                <c:pt idx="71">
                  <c:v>0.26430623066725584</c:v>
                </c:pt>
                <c:pt idx="72">
                  <c:v>0.26130380502632577</c:v>
                </c:pt>
                <c:pt idx="73">
                  <c:v>0.25973132781936081</c:v>
                </c:pt>
                <c:pt idx="74">
                  <c:v>0.25592338449181989</c:v>
                </c:pt>
                <c:pt idx="75">
                  <c:v>0.24147272002538051</c:v>
                </c:pt>
                <c:pt idx="76">
                  <c:v>0.23732116545463186</c:v>
                </c:pt>
                <c:pt idx="77">
                  <c:v>0.23371045626199469</c:v>
                </c:pt>
                <c:pt idx="78">
                  <c:v>0.22780417609761217</c:v>
                </c:pt>
                <c:pt idx="79">
                  <c:v>0.22512633889764708</c:v>
                </c:pt>
                <c:pt idx="80">
                  <c:v>0.22383962250411429</c:v>
                </c:pt>
                <c:pt idx="81">
                  <c:v>0.22087173990710968</c:v>
                </c:pt>
                <c:pt idx="82">
                  <c:v>0.2165283617832976</c:v>
                </c:pt>
                <c:pt idx="83">
                  <c:v>0.21388828278420249</c:v>
                </c:pt>
                <c:pt idx="84">
                  <c:v>0.20821394460362941</c:v>
                </c:pt>
                <c:pt idx="85">
                  <c:v>0.20548866878432845</c:v>
                </c:pt>
                <c:pt idx="86">
                  <c:v>0.20312698938147741</c:v>
                </c:pt>
                <c:pt idx="87">
                  <c:v>0.20088117339157613</c:v>
                </c:pt>
                <c:pt idx="88">
                  <c:v>0.19910255616760536</c:v>
                </c:pt>
                <c:pt idx="89">
                  <c:v>0.19640123441790391</c:v>
                </c:pt>
                <c:pt idx="90">
                  <c:v>0.1944733785903284</c:v>
                </c:pt>
                <c:pt idx="91">
                  <c:v>0.19261113998204751</c:v>
                </c:pt>
                <c:pt idx="92">
                  <c:v>0.19079119918403031</c:v>
                </c:pt>
                <c:pt idx="93">
                  <c:v>0.18921991873672547</c:v>
                </c:pt>
                <c:pt idx="94">
                  <c:v>0.18802113715128849</c:v>
                </c:pt>
                <c:pt idx="95">
                  <c:v>0.18554385095685563</c:v>
                </c:pt>
                <c:pt idx="96">
                  <c:v>0.18355691474305252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C-44D2-B217-7AD05A384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453519"/>
        <c:axId val="1264453103"/>
      </c:lineChart>
      <c:valAx>
        <c:axId val="1264453103"/>
        <c:scaling>
          <c:logBase val="10"/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53519"/>
        <c:crosses val="autoZero"/>
        <c:crossBetween val="between"/>
      </c:valAx>
      <c:catAx>
        <c:axId val="12644535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4453103"/>
        <c:crosses val="autoZero"/>
        <c:auto val="1"/>
        <c:lblAlgn val="ctr"/>
        <c:lblOffset val="100"/>
        <c:tickLblSkip val="1"/>
        <c:tickMarkSkip val="1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BEL!$E$1:$E$118</c:f>
              <c:numCache>
                <c:formatCode>m/d/yyyy</c:formatCode>
                <c:ptCount val="118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</c:numCache>
            </c:numRef>
          </c:cat>
          <c:val>
            <c:numRef>
              <c:f>BEL!$K$1:$K$83</c:f>
              <c:numCache>
                <c:formatCode>General</c:formatCode>
                <c:ptCount val="83"/>
                <c:pt idx="0">
                  <c:v>5.6486517674428708E-7</c:v>
                </c:pt>
                <c:pt idx="1">
                  <c:v>1.2194673922121362E-6</c:v>
                </c:pt>
                <c:pt idx="2">
                  <c:v>2.5992425634975103E-6</c:v>
                </c:pt>
                <c:pt idx="3">
                  <c:v>5.4698871147545789E-6</c:v>
                </c:pt>
                <c:pt idx="4">
                  <c:v>1.1364981480054249E-5</c:v>
                </c:pt>
                <c:pt idx="5">
                  <c:v>2.3314278421857666E-5</c:v>
                </c:pt>
                <c:pt idx="6">
                  <c:v>4.7221780514673395E-5</c:v>
                </c:pt>
                <c:pt idx="7">
                  <c:v>9.4435293244178627E-5</c:v>
                </c:pt>
                <c:pt idx="8">
                  <c:v>1.864672576506396E-4</c:v>
                </c:pt>
                <c:pt idx="9">
                  <c:v>3.6353984909223339E-4</c:v>
                </c:pt>
                <c:pt idx="10">
                  <c:v>6.9982235266785608E-4</c:v>
                </c:pt>
                <c:pt idx="11">
                  <c:v>1.3301951788530194E-3</c:v>
                </c:pt>
                <c:pt idx="12">
                  <c:v>2.4965507888706812E-3</c:v>
                </c:pt>
                <c:pt idx="13">
                  <c:v>4.6266742419039993E-3</c:v>
                </c:pt>
                <c:pt idx="14">
                  <c:v>8.4665649414969631E-3</c:v>
                </c:pt>
                <c:pt idx="15">
                  <c:v>1.5298964450387937E-2</c:v>
                </c:pt>
                <c:pt idx="16">
                  <c:v>2.7298597050504296E-2</c:v>
                </c:pt>
                <c:pt idx="17">
                  <c:v>4.8100494747697176E-2</c:v>
                </c:pt>
                <c:pt idx="18">
                  <c:v>8.3694616211969941E-2</c:v>
                </c:pt>
                <c:pt idx="19">
                  <c:v>0.14381114822799457</c:v>
                </c:pt>
                <c:pt idx="20">
                  <c:v>0.24403010635317929</c:v>
                </c:pt>
                <c:pt idx="21">
                  <c:v>0.40893979628407107</c:v>
                </c:pt>
                <c:pt idx="22">
                  <c:v>0.67678433640040137</c:v>
                </c:pt>
                <c:pt idx="23">
                  <c:v>1.1061820777934472</c:v>
                </c:pt>
                <c:pt idx="24">
                  <c:v>1.78566266327151</c:v>
                </c:pt>
                <c:pt idx="25">
                  <c:v>2.8469541763663164</c:v>
                </c:pt>
                <c:pt idx="26">
                  <c:v>4.4831401908816249</c:v>
                </c:pt>
                <c:pt idx="27">
                  <c:v>6.9729777293130502</c:v>
                </c:pt>
                <c:pt idx="28">
                  <c:v>10.712789095690971</c:v>
                </c:pt>
                <c:pt idx="29">
                  <c:v>16.257370192329489</c:v>
                </c:pt>
                <c:pt idx="30">
                  <c:v>24.371241996166237</c:v>
                </c:pt>
                <c:pt idx="31">
                  <c:v>36.091249925857845</c:v>
                </c:pt>
                <c:pt idx="32">
                  <c:v>52.800926127938574</c:v>
                </c:pt>
                <c:pt idx="33">
                  <c:v>76.316118221038934</c:v>
                </c:pt>
                <c:pt idx="34">
                  <c:v>108.98012054614631</c:v>
                </c:pt>
                <c:pt idx="35">
                  <c:v>153.76492043172541</c:v>
                </c:pt>
                <c:pt idx="36">
                  <c:v>214.37324151540977</c:v>
                </c:pt>
                <c:pt idx="37">
                  <c:v>295.33394022395203</c:v>
                </c:pt>
                <c:pt idx="38">
                  <c:v>402.08117206115185</c:v>
                </c:pt>
                <c:pt idx="39">
                  <c:v>541.00584354680882</c:v>
                </c:pt>
                <c:pt idx="40">
                  <c:v>719.46651385801431</c:v>
                </c:pt>
                <c:pt idx="41">
                  <c:v>945.74645024401264</c:v>
                </c:pt>
                <c:pt idx="42">
                  <c:v>1228.9443085263431</c:v>
                </c:pt>
                <c:pt idx="43">
                  <c:v>1578.7881810074866</c:v>
                </c:pt>
                <c:pt idx="44">
                  <c:v>2005.3666888115486</c:v>
                </c:pt>
                <c:pt idx="45">
                  <c:v>2518.776381447502</c:v>
                </c:pt>
                <c:pt idx="46">
                  <c:v>3128.6917141976942</c:v>
                </c:pt>
                <c:pt idx="47">
                  <c:v>3843.8718372614248</c:v>
                </c:pt>
                <c:pt idx="48">
                  <c:v>4671.626656266274</c:v>
                </c:pt>
                <c:pt idx="49">
                  <c:v>5617.2722404574051</c:v>
                </c:pt>
                <c:pt idx="50">
                  <c:v>6683.6116990541796</c:v>
                </c:pt>
                <c:pt idx="51">
                  <c:v>7870.4811789034457</c:v>
                </c:pt>
                <c:pt idx="52">
                  <c:v>9174.4008768972853</c:v>
                </c:pt>
                <c:pt idx="53">
                  <c:v>10588.367417795787</c:v>
                </c:pt>
                <c:pt idx="54">
                  <c:v>12101.816528789688</c:v>
                </c:pt>
                <c:pt idx="55">
                  <c:v>13700.774013372382</c:v>
                </c:pt>
                <c:pt idx="56">
                  <c:v>15368.199418333716</c:v>
                </c:pt>
                <c:pt idx="57">
                  <c:v>17084.511725202687</c:v>
                </c:pt>
                <c:pt idx="58">
                  <c:v>18828.271374770062</c:v>
                </c:pt>
                <c:pt idx="59">
                  <c:v>20576.97953296675</c:v>
                </c:pt>
                <c:pt idx="60">
                  <c:v>22307.945197725145</c:v>
                </c:pt>
                <c:pt idx="61">
                  <c:v>23999.164689767309</c:v>
                </c:pt>
                <c:pt idx="62">
                  <c:v>25630.156957788564</c:v>
                </c:pt>
                <c:pt idx="63">
                  <c:v>27182.702088174919</c:v>
                </c:pt>
                <c:pt idx="64">
                  <c:v>28641.438986935522</c:v>
                </c:pt>
                <c:pt idx="65">
                  <c:v>29994.290423889441</c:v>
                </c:pt>
                <c:pt idx="66">
                  <c:v>31232.698138812979</c:v>
                </c:pt>
                <c:pt idx="67">
                  <c:v>32351.665947696762</c:v>
                </c:pt>
                <c:pt idx="68">
                  <c:v>33349.623198278256</c:v>
                </c:pt>
                <c:pt idx="69">
                  <c:v>34228.13314585972</c:v>
                </c:pt>
                <c:pt idx="70">
                  <c:v>34991.479839013722</c:v>
                </c:pt>
                <c:pt idx="71">
                  <c:v>35646.172348298067</c:v>
                </c:pt>
                <c:pt idx="72">
                  <c:v>36200.406537089279</c:v>
                </c:pt>
                <c:pt idx="73">
                  <c:v>36663.522391096281</c:v>
                </c:pt>
                <c:pt idx="74">
                  <c:v>37045.489861994109</c:v>
                </c:pt>
                <c:pt idx="75">
                  <c:v>37356.449127911415</c:v>
                </c:pt>
                <c:pt idx="76">
                  <c:v>37606.323097816319</c:v>
                </c:pt>
                <c:pt idx="77">
                  <c:v>37804.511812217119</c:v>
                </c:pt>
                <c:pt idx="78">
                  <c:v>37959.670897913893</c:v>
                </c:pt>
                <c:pt idx="79">
                  <c:v>38079.56998836869</c:v>
                </c:pt>
                <c:pt idx="80">
                  <c:v>38171.022355027766</c:v>
                </c:pt>
                <c:pt idx="81">
                  <c:v>38239.874011072054</c:v>
                </c:pt>
                <c:pt idx="82">
                  <c:v>38291.039156305218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5-428B-AC08-8A56D0F36310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BEL!$E$1:$E$118</c:f>
              <c:numCache>
                <c:formatCode>m/d/yyyy</c:formatCode>
                <c:ptCount val="118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</c:numCache>
            </c:numRef>
          </c:cat>
          <c:val>
            <c:numRef>
              <c:f>BEL!$G$1:$G$60</c:f>
              <c:numCache>
                <c:formatCode>General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  <c:pt idx="31">
                  <c:v>109</c:v>
                </c:pt>
                <c:pt idx="32">
                  <c:v>169</c:v>
                </c:pt>
                <c:pt idx="33">
                  <c:v>200</c:v>
                </c:pt>
                <c:pt idx="34">
                  <c:v>239</c:v>
                </c:pt>
                <c:pt idx="35">
                  <c:v>267</c:v>
                </c:pt>
                <c:pt idx="36">
                  <c:v>314</c:v>
                </c:pt>
                <c:pt idx="37">
                  <c:v>399</c:v>
                </c:pt>
                <c:pt idx="38">
                  <c:v>559</c:v>
                </c:pt>
                <c:pt idx="39">
                  <c:v>689</c:v>
                </c:pt>
                <c:pt idx="40">
                  <c:v>886</c:v>
                </c:pt>
                <c:pt idx="41">
                  <c:v>1058</c:v>
                </c:pt>
                <c:pt idx="42">
                  <c:v>1243</c:v>
                </c:pt>
                <c:pt idx="43">
                  <c:v>1486</c:v>
                </c:pt>
                <c:pt idx="44">
                  <c:v>1795</c:v>
                </c:pt>
                <c:pt idx="45">
                  <c:v>2257</c:v>
                </c:pt>
                <c:pt idx="46">
                  <c:v>2815</c:v>
                </c:pt>
                <c:pt idx="47">
                  <c:v>3401</c:v>
                </c:pt>
                <c:pt idx="48">
                  <c:v>3743</c:v>
                </c:pt>
                <c:pt idx="49">
                  <c:v>4269</c:v>
                </c:pt>
                <c:pt idx="50">
                  <c:v>4937</c:v>
                </c:pt>
                <c:pt idx="51">
                  <c:v>6235</c:v>
                </c:pt>
                <c:pt idx="52">
                  <c:v>7284</c:v>
                </c:pt>
                <c:pt idx="53">
                  <c:v>9134</c:v>
                </c:pt>
                <c:pt idx="54">
                  <c:v>10836</c:v>
                </c:pt>
                <c:pt idx="55">
                  <c:v>11899</c:v>
                </c:pt>
                <c:pt idx="56">
                  <c:v>12775</c:v>
                </c:pt>
                <c:pt idx="57">
                  <c:v>13964</c:v>
                </c:pt>
                <c:pt idx="58">
                  <c:v>15348</c:v>
                </c:pt>
                <c:pt idx="59">
                  <c:v>16770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5-428B-AC08-8A56D0F36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BEL!$E$1:$E$118</c:f>
              <c:numCache>
                <c:formatCode>m/d/yyyy</c:formatCode>
                <c:ptCount val="118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</c:numCache>
            </c:numRef>
          </c:cat>
          <c:val>
            <c:numRef>
              <c:f>BEL!$L$1:$L$91</c:f>
              <c:numCache>
                <c:formatCode>General</c:formatCode>
                <c:ptCount val="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6</c:v>
                </c:pt>
                <c:pt idx="28">
                  <c:v>5</c:v>
                </c:pt>
                <c:pt idx="29">
                  <c:v>10</c:v>
                </c:pt>
                <c:pt idx="30">
                  <c:v>27</c:v>
                </c:pt>
                <c:pt idx="31">
                  <c:v>59</c:v>
                </c:pt>
                <c:pt idx="32">
                  <c:v>60</c:v>
                </c:pt>
                <c:pt idx="33">
                  <c:v>31</c:v>
                </c:pt>
                <c:pt idx="34">
                  <c:v>39</c:v>
                </c:pt>
                <c:pt idx="35">
                  <c:v>28</c:v>
                </c:pt>
                <c:pt idx="36">
                  <c:v>47</c:v>
                </c:pt>
                <c:pt idx="37">
                  <c:v>85</c:v>
                </c:pt>
                <c:pt idx="38">
                  <c:v>160</c:v>
                </c:pt>
                <c:pt idx="39">
                  <c:v>130</c:v>
                </c:pt>
                <c:pt idx="40">
                  <c:v>197</c:v>
                </c:pt>
                <c:pt idx="41">
                  <c:v>172</c:v>
                </c:pt>
                <c:pt idx="42">
                  <c:v>185</c:v>
                </c:pt>
                <c:pt idx="43">
                  <c:v>243</c:v>
                </c:pt>
                <c:pt idx="44">
                  <c:v>309</c:v>
                </c:pt>
                <c:pt idx="45">
                  <c:v>462</c:v>
                </c:pt>
                <c:pt idx="46">
                  <c:v>558</c:v>
                </c:pt>
                <c:pt idx="47">
                  <c:v>586</c:v>
                </c:pt>
                <c:pt idx="48">
                  <c:v>342</c:v>
                </c:pt>
                <c:pt idx="49">
                  <c:v>526</c:v>
                </c:pt>
                <c:pt idx="50">
                  <c:v>668</c:v>
                </c:pt>
                <c:pt idx="51">
                  <c:v>1298</c:v>
                </c:pt>
                <c:pt idx="52">
                  <c:v>1049</c:v>
                </c:pt>
                <c:pt idx="53">
                  <c:v>1850</c:v>
                </c:pt>
                <c:pt idx="54">
                  <c:v>1702</c:v>
                </c:pt>
                <c:pt idx="55">
                  <c:v>1063</c:v>
                </c:pt>
                <c:pt idx="56">
                  <c:v>876</c:v>
                </c:pt>
                <c:pt idx="57">
                  <c:v>1189</c:v>
                </c:pt>
                <c:pt idx="58">
                  <c:v>1384</c:v>
                </c:pt>
                <c:pt idx="59">
                  <c:v>1422</c:v>
                </c:pt>
                <c:pt idx="60">
                  <c:v>1661</c:v>
                </c:pt>
                <c:pt idx="61">
                  <c:v>1260</c:v>
                </c:pt>
                <c:pt idx="62">
                  <c:v>1123</c:v>
                </c:pt>
                <c:pt idx="63">
                  <c:v>1380</c:v>
                </c:pt>
                <c:pt idx="64">
                  <c:v>1209</c:v>
                </c:pt>
                <c:pt idx="65">
                  <c:v>1580</c:v>
                </c:pt>
                <c:pt idx="66">
                  <c:v>1684</c:v>
                </c:pt>
                <c:pt idx="67">
                  <c:v>1351</c:v>
                </c:pt>
                <c:pt idx="68">
                  <c:v>1629</c:v>
                </c:pt>
                <c:pt idx="69">
                  <c:v>942</c:v>
                </c:pt>
                <c:pt idx="70">
                  <c:v>530</c:v>
                </c:pt>
                <c:pt idx="71">
                  <c:v>2454</c:v>
                </c:pt>
                <c:pt idx="72">
                  <c:v>1236</c:v>
                </c:pt>
                <c:pt idx="73">
                  <c:v>1329</c:v>
                </c:pt>
                <c:pt idx="74">
                  <c:v>1045</c:v>
                </c:pt>
                <c:pt idx="75">
                  <c:v>1313</c:v>
                </c:pt>
                <c:pt idx="76">
                  <c:v>1487</c:v>
                </c:pt>
                <c:pt idx="77">
                  <c:v>973</c:v>
                </c:pt>
                <c:pt idx="78">
                  <c:v>933</c:v>
                </c:pt>
                <c:pt idx="79">
                  <c:v>908</c:v>
                </c:pt>
                <c:pt idx="80">
                  <c:v>1496</c:v>
                </c:pt>
                <c:pt idx="81">
                  <c:v>1032</c:v>
                </c:pt>
                <c:pt idx="82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8-4966-AED6-3E03F808E5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BEL!$E$1:$E$118</c:f>
              <c:numCache>
                <c:formatCode>m/d/yyyy</c:formatCode>
                <c:ptCount val="118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</c:numCache>
            </c:numRef>
          </c:cat>
          <c:val>
            <c:numRef>
              <c:f>BEL!$M$1:$M$118</c:f>
              <c:numCache>
                <c:formatCode>General</c:formatCode>
                <c:ptCount val="118"/>
                <c:pt idx="1">
                  <c:v>6.5460221546784916E-7</c:v>
                </c:pt>
                <c:pt idx="2">
                  <c:v>1.379775171285374E-6</c:v>
                </c:pt>
                <c:pt idx="3">
                  <c:v>2.8706445512570686E-6</c:v>
                </c:pt>
                <c:pt idx="4">
                  <c:v>5.8950943652996704E-6</c:v>
                </c:pt>
                <c:pt idx="5">
                  <c:v>1.1949296941803417E-5</c:v>
                </c:pt>
                <c:pt idx="6">
                  <c:v>2.3907502092815729E-5</c:v>
                </c:pt>
                <c:pt idx="7">
                  <c:v>4.7213512729505233E-5</c:v>
                </c:pt>
                <c:pt idx="8">
                  <c:v>9.2031964406460968E-5</c:v>
                </c:pt>
                <c:pt idx="9">
                  <c:v>1.7707259144159379E-4</c:v>
                </c:pt>
                <c:pt idx="10">
                  <c:v>3.3628250357562269E-4</c:v>
                </c:pt>
                <c:pt idx="11">
                  <c:v>6.3037282618516328E-4</c:v>
                </c:pt>
                <c:pt idx="12">
                  <c:v>1.1663556100176618E-3</c:v>
                </c:pt>
                <c:pt idx="13">
                  <c:v>2.1301234530333182E-3</c:v>
                </c:pt>
                <c:pt idx="14">
                  <c:v>3.8398906995929637E-3</c:v>
                </c:pt>
                <c:pt idx="15">
                  <c:v>6.8323995088909739E-3</c:v>
                </c:pt>
                <c:pt idx="16">
                  <c:v>1.1999632600116359E-2</c:v>
                </c:pt>
                <c:pt idx="17">
                  <c:v>2.080189769719288E-2</c:v>
                </c:pt>
                <c:pt idx="18">
                  <c:v>3.5594121464272765E-2</c:v>
                </c:pt>
                <c:pt idx="19">
                  <c:v>6.0116532016024626E-2</c:v>
                </c:pt>
                <c:pt idx="20">
                  <c:v>0.10021895812518472</c:v>
                </c:pt>
                <c:pt idx="21">
                  <c:v>0.16490968993089178</c:v>
                </c:pt>
                <c:pt idx="22">
                  <c:v>0.2678445401163303</c:v>
                </c:pt>
                <c:pt idx="23">
                  <c:v>0.42939774139304587</c:v>
                </c:pt>
                <c:pt idx="24">
                  <c:v>0.67948058547806278</c:v>
                </c:pt>
                <c:pt idx="25">
                  <c:v>1.0612915130948064</c:v>
                </c:pt>
                <c:pt idx="26">
                  <c:v>1.6361860145153084</c:v>
                </c:pt>
                <c:pt idx="27">
                  <c:v>2.4898375384314253</c:v>
                </c:pt>
                <c:pt idx="28">
                  <c:v>3.7398113663779204</c:v>
                </c:pt>
                <c:pt idx="29">
                  <c:v>5.5445810966385185</c:v>
                </c:pt>
                <c:pt idx="30">
                  <c:v>8.1138718038367479</c:v>
                </c:pt>
                <c:pt idx="31">
                  <c:v>11.720007929691608</c:v>
                </c:pt>
                <c:pt idx="32">
                  <c:v>16.709676202080729</c:v>
                </c:pt>
                <c:pt idx="33">
                  <c:v>23.51519209310036</c:v>
                </c:pt>
                <c:pt idx="34">
                  <c:v>32.664002325107376</c:v>
                </c:pt>
                <c:pt idx="35">
                  <c:v>44.784799885579105</c:v>
                </c:pt>
                <c:pt idx="36">
                  <c:v>60.608321083684359</c:v>
                </c:pt>
                <c:pt idx="37">
                  <c:v>80.960698708542253</c:v>
                </c:pt>
                <c:pt idx="38">
                  <c:v>106.74723183719982</c:v>
                </c:pt>
                <c:pt idx="39">
                  <c:v>138.92467148565697</c:v>
                </c:pt>
                <c:pt idx="40">
                  <c:v>178.46067031120549</c:v>
                </c:pt>
                <c:pt idx="41">
                  <c:v>226.27993638599833</c:v>
                </c:pt>
                <c:pt idx="42">
                  <c:v>283.19785828233046</c:v>
                </c:pt>
                <c:pt idx="43">
                  <c:v>349.84387248114353</c:v>
                </c:pt>
                <c:pt idx="44">
                  <c:v>426.57850780406193</c:v>
                </c:pt>
                <c:pt idx="45">
                  <c:v>513.40969263595343</c:v>
                </c:pt>
                <c:pt idx="46">
                  <c:v>609.91533275019219</c:v>
                </c:pt>
                <c:pt idx="47">
                  <c:v>715.18012306373066</c:v>
                </c:pt>
                <c:pt idx="48">
                  <c:v>827.7548190048492</c:v>
                </c:pt>
                <c:pt idx="49">
                  <c:v>945.64558419113109</c:v>
                </c:pt>
                <c:pt idx="50">
                  <c:v>1066.3394585967744</c:v>
                </c:pt>
                <c:pt idx="51">
                  <c:v>1186.8694798492661</c:v>
                </c:pt>
                <c:pt idx="52">
                  <c:v>1303.9196979938397</c:v>
                </c:pt>
                <c:pt idx="53">
                  <c:v>1413.966540898502</c:v>
                </c:pt>
                <c:pt idx="54">
                  <c:v>1513.4491109939008</c:v>
                </c:pt>
                <c:pt idx="55">
                  <c:v>1598.9574845826937</c:v>
                </c:pt>
                <c:pt idx="56">
                  <c:v>1667.4254049613337</c:v>
                </c:pt>
                <c:pt idx="57">
                  <c:v>1716.3123068689711</c:v>
                </c:pt>
                <c:pt idx="58">
                  <c:v>1743.7596495673752</c:v>
                </c:pt>
                <c:pt idx="59">
                  <c:v>1748.7081581966886</c:v>
                </c:pt>
                <c:pt idx="60">
                  <c:v>1730.9656647583943</c:v>
                </c:pt>
                <c:pt idx="61">
                  <c:v>1691.2194920421643</c:v>
                </c:pt>
                <c:pt idx="62">
                  <c:v>1630.9922680212549</c:v>
                </c:pt>
                <c:pt idx="63">
                  <c:v>1552.5451303863556</c:v>
                </c:pt>
                <c:pt idx="64">
                  <c:v>1458.7368987606023</c:v>
                </c:pt>
                <c:pt idx="65">
                  <c:v>1352.8514369539189</c:v>
                </c:pt>
                <c:pt idx="66">
                  <c:v>1238.4077149235382</c:v>
                </c:pt>
                <c:pt idx="67">
                  <c:v>1118.9678088837827</c:v>
                </c:pt>
                <c:pt idx="68">
                  <c:v>997.95725058149401</c:v>
                </c:pt>
                <c:pt idx="69">
                  <c:v>878.50994758146408</c:v>
                </c:pt>
                <c:pt idx="70">
                  <c:v>763.34669315400242</c:v>
                </c:pt>
                <c:pt idx="71">
                  <c:v>654.69250928434485</c:v>
                </c:pt>
                <c:pt idx="72">
                  <c:v>554.23418879121164</c:v>
                </c:pt>
                <c:pt idx="73">
                  <c:v>463.11585400700278</c:v>
                </c:pt>
                <c:pt idx="74">
                  <c:v>381.9674708978273</c:v>
                </c:pt>
                <c:pt idx="75">
                  <c:v>310.95926591730677</c:v>
                </c:pt>
                <c:pt idx="76">
                  <c:v>249.87396990490379</c:v>
                </c:pt>
                <c:pt idx="77">
                  <c:v>198.18871440079965</c:v>
                </c:pt>
                <c:pt idx="78">
                  <c:v>155.15908569677413</c:v>
                </c:pt>
                <c:pt idx="79">
                  <c:v>119.89909045479726</c:v>
                </c:pt>
                <c:pt idx="80">
                  <c:v>91.452366659075778</c:v>
                </c:pt>
                <c:pt idx="81">
                  <c:v>68.851656044287665</c:v>
                </c:pt>
                <c:pt idx="82">
                  <c:v>51.165145233164367</c:v>
                </c:pt>
                <c:pt idx="83">
                  <c:v>37.52964087343571</c:v>
                </c:pt>
                <c:pt idx="84">
                  <c:v>27.171585460622737</c:v>
                </c:pt>
                <c:pt idx="85">
                  <c:v>19.417616679093044</c:v>
                </c:pt>
                <c:pt idx="86">
                  <c:v>13.696740754458006</c:v>
                </c:pt>
                <c:pt idx="87">
                  <c:v>9.5362782434167457</c:v>
                </c:pt>
                <c:pt idx="88">
                  <c:v>6.5536154716319288</c:v>
                </c:pt>
                <c:pt idx="89">
                  <c:v>4.4455280819674954</c:v>
                </c:pt>
                <c:pt idx="90">
                  <c:v>2.9765015793745988</c:v>
                </c:pt>
                <c:pt idx="91">
                  <c:v>1.9671126478278893</c:v>
                </c:pt>
                <c:pt idx="92">
                  <c:v>1.2831951071348158</c:v>
                </c:pt>
                <c:pt idx="93">
                  <c:v>0.82622152768453816</c:v>
                </c:pt>
                <c:pt idx="94">
                  <c:v>0.525098360296397</c:v>
                </c:pt>
                <c:pt idx="95">
                  <c:v>0.32940118563419674</c:v>
                </c:pt>
                <c:pt idx="96">
                  <c:v>0.20396234220970655</c:v>
                </c:pt>
                <c:pt idx="97">
                  <c:v>0.12465656516724266</c:v>
                </c:pt>
                <c:pt idx="98">
                  <c:v>7.5200486535322852E-2</c:v>
                </c:pt>
                <c:pt idx="99">
                  <c:v>4.477818330633454E-2</c:v>
                </c:pt>
                <c:pt idx="100">
                  <c:v>2.6317983501940034E-2</c:v>
                </c:pt>
                <c:pt idx="101">
                  <c:v>1.5267891583789606E-2</c:v>
                </c:pt>
                <c:pt idx="102">
                  <c:v>8.7427052494604141E-3</c:v>
                </c:pt>
                <c:pt idx="103">
                  <c:v>4.9414330424042419E-3</c:v>
                </c:pt>
                <c:pt idx="104">
                  <c:v>2.7567684883251786E-3</c:v>
                </c:pt>
                <c:pt idx="105">
                  <c:v>1.5180566479102708E-3</c:v>
                </c:pt>
                <c:pt idx="106">
                  <c:v>8.2511779328342527E-4</c:v>
                </c:pt>
                <c:pt idx="107">
                  <c:v>4.4267420162213966E-4</c:v>
                </c:pt>
                <c:pt idx="108">
                  <c:v>2.3441897792508826E-4</c:v>
                </c:pt>
                <c:pt idx="109">
                  <c:v>1.2252976739546284E-4</c:v>
                </c:pt>
                <c:pt idx="110">
                  <c:v>6.3216531998477876E-5</c:v>
                </c:pt>
                <c:pt idx="111">
                  <c:v>3.2192896469496191E-5</c:v>
                </c:pt>
                <c:pt idx="112">
                  <c:v>1.6181911632884294E-5</c:v>
                </c:pt>
                <c:pt idx="113">
                  <c:v>8.0285972217097878E-6</c:v>
                </c:pt>
                <c:pt idx="114">
                  <c:v>3.9317819755524397E-6</c:v>
                </c:pt>
                <c:pt idx="115">
                  <c:v>1.9005528884008527E-6</c:v>
                </c:pt>
                <c:pt idx="116">
                  <c:v>9.0680259745568037E-7</c:v>
                </c:pt>
                <c:pt idx="117">
                  <c:v>4.2704778024926782E-7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8-4966-AED6-3E03F808E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UK!$H$2:$H$123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UK!$Q$2:$Q$123</c:f>
              <c:numCache>
                <c:formatCode>General</c:formatCode>
                <c:ptCount val="122"/>
                <c:pt idx="0">
                  <c:v>5.5050461949815141E-5</c:v>
                </c:pt>
                <c:pt idx="1">
                  <c:v>9.4755068300557575E-5</c:v>
                </c:pt>
                <c:pt idx="2">
                  <c:v>1.6191004543328208E-4</c:v>
                </c:pt>
                <c:pt idx="3">
                  <c:v>2.746483061796584E-4</c:v>
                </c:pt>
                <c:pt idx="4">
                  <c:v>4.6250222972993294E-4</c:v>
                </c:pt>
                <c:pt idx="5">
                  <c:v>7.7319062039035073E-4</c:v>
                </c:pt>
                <c:pt idx="6">
                  <c:v>1.2832087297611518E-3</c:v>
                </c:pt>
                <c:pt idx="7">
                  <c:v>2.114210569972646E-3</c:v>
                </c:pt>
                <c:pt idx="8">
                  <c:v>3.4581329671297335E-3</c:v>
                </c:pt>
                <c:pt idx="9">
                  <c:v>5.6153916039282502E-3</c:v>
                </c:pt>
                <c:pt idx="10">
                  <c:v>9.0524432673925442E-3</c:v>
                </c:pt>
                <c:pt idx="11">
                  <c:v>1.4487770850916825E-2</c:v>
                </c:pt>
                <c:pt idx="12">
                  <c:v>2.301918859743254E-2</c:v>
                </c:pt>
                <c:pt idx="13">
                  <c:v>3.6310643232309307E-2</c:v>
                </c:pt>
                <c:pt idx="14">
                  <c:v>5.6863852327406518E-2</c:v>
                </c:pt>
                <c:pt idx="15">
                  <c:v>8.8409728202958199E-2</c:v>
                </c:pt>
                <c:pt idx="16">
                  <c:v>0.13646724904290061</c:v>
                </c:pt>
                <c:pt idx="17">
                  <c:v>0.20913403628235766</c:v>
                </c:pt>
                <c:pt idx="18">
                  <c:v>0.31819425904074888</c:v>
                </c:pt>
                <c:pt idx="19">
                  <c:v>0.48065656988940503</c:v>
                </c:pt>
                <c:pt idx="20">
                  <c:v>0.72086856911891994</c:v>
                </c:pt>
                <c:pt idx="21">
                  <c:v>1.0733957397746325</c:v>
                </c:pt>
                <c:pt idx="22">
                  <c:v>1.5869026825335426</c:v>
                </c:pt>
                <c:pt idx="23">
                  <c:v>2.3293332961323459</c:v>
                </c:pt>
                <c:pt idx="24">
                  <c:v>3.3947542916973159</c:v>
                </c:pt>
                <c:pt idx="25">
                  <c:v>4.912302368855789</c:v>
                </c:pt>
                <c:pt idx="26">
                  <c:v>7.0577577923715289</c:v>
                </c:pt>
                <c:pt idx="27">
                  <c:v>10.068352970882</c:v>
                </c:pt>
                <c:pt idx="28">
                  <c:v>14.261509337332116</c:v>
                </c:pt>
                <c:pt idx="29">
                  <c:v>20.058272869374907</c:v>
                </c:pt>
                <c:pt idx="30">
                  <c:v>28.012279377938544</c:v>
                </c:pt>
                <c:pt idx="31">
                  <c:v>38.845114444577753</c:v>
                </c:pt>
                <c:pt idx="32">
                  <c:v>53.488926680402898</c:v>
                </c:pt>
                <c:pt idx="33">
                  <c:v>73.137092050960106</c:v>
                </c:pt>
                <c:pt idx="34">
                  <c:v>99.303595350642453</c:v>
                </c:pt>
                <c:pt idx="35">
                  <c:v>133.89157617879221</c:v>
                </c:pt>
                <c:pt idx="36">
                  <c:v>179.27116559567392</c:v>
                </c:pt>
                <c:pt idx="37">
                  <c:v>238.36630327332574</c:v>
                </c:pt>
                <c:pt idx="38">
                  <c:v>314.74966526493176</c:v>
                </c:pt>
                <c:pt idx="39">
                  <c:v>412.74414817741228</c:v>
                </c:pt>
                <c:pt idx="40">
                  <c:v>537.52855433705145</c:v>
                </c:pt>
                <c:pt idx="41">
                  <c:v>695.24422355273873</c:v>
                </c:pt>
                <c:pt idx="42">
                  <c:v>893.09839242152566</c:v>
                </c:pt>
                <c:pt idx="43">
                  <c:v>1139.4590780458254</c:v>
                </c:pt>
                <c:pt idx="44">
                  <c:v>1443.9353400469506</c:v>
                </c:pt>
                <c:pt idx="45">
                  <c:v>1817.4359464437839</c:v>
                </c:pt>
                <c:pt idx="46">
                  <c:v>2272.198839285631</c:v>
                </c:pt>
                <c:pt idx="47">
                  <c:v>2821.7834549225745</c:v>
                </c:pt>
                <c:pt idx="48">
                  <c:v>3481.0179916339011</c:v>
                </c:pt>
                <c:pt idx="49">
                  <c:v>4265.8942169463917</c:v>
                </c:pt>
                <c:pt idx="50">
                  <c:v>5193.4034356422417</c:v>
                </c:pt>
                <c:pt idx="51">
                  <c:v>6281.308839955811</c:v>
                </c:pt>
                <c:pt idx="52">
                  <c:v>7547.8516455099398</c:v>
                </c:pt>
                <c:pt idx="53">
                  <c:v>9011.3911494761269</c:v>
                </c:pt>
                <c:pt idx="54">
                  <c:v>10689.98205502366</c:v>
                </c:pt>
                <c:pt idx="55">
                  <c:v>12600.895964437386</c:v>
                </c:pt>
                <c:pt idx="56">
                  <c:v>14760.097682453857</c:v>
                </c:pt>
                <c:pt idx="57">
                  <c:v>17181.69068157145</c:v>
                </c:pt>
                <c:pt idx="58">
                  <c:v>19877.349523034714</c:v>
                </c:pt>
                <c:pt idx="59">
                  <c:v>22855.75994670601</c:v>
                </c:pt>
                <c:pt idx="60">
                  <c:v>26122.089489027938</c:v>
                </c:pt>
                <c:pt idx="61">
                  <c:v>29677.512632819285</c:v>
                </c:pt>
                <c:pt idx="62">
                  <c:v>33518.814451568905</c:v>
                </c:pt>
                <c:pt idx="63">
                  <c:v>37638.095363036118</c:v>
                </c:pt>
                <c:pt idx="64">
                  <c:v>42022.596910142114</c:v>
                </c:pt>
                <c:pt idx="65">
                  <c:v>46654.66448896096</c:v>
                </c:pt>
                <c:pt idx="66">
                  <c:v>51511.85778574938</c:v>
                </c:pt>
                <c:pt idx="67">
                  <c:v>56567.213599751965</c:v>
                </c:pt>
                <c:pt idx="68">
                  <c:v>61789.659027817455</c:v>
                </c:pt>
                <c:pt idx="69">
                  <c:v>67144.566043344297</c:v>
                </c:pt>
                <c:pt idx="70">
                  <c:v>72594.431724432157</c:v>
                </c:pt>
                <c:pt idx="71">
                  <c:v>78099.662189942348</c:v>
                </c:pt>
                <c:pt idx="72">
                  <c:v>83619.433078971037</c:v>
                </c:pt>
                <c:pt idx="73">
                  <c:v>89112.595496310547</c:v>
                </c:pt>
                <c:pt idx="74">
                  <c:v>94538.59400035016</c:v>
                </c:pt>
                <c:pt idx="75">
                  <c:v>99858.362585816925</c:v>
                </c:pt>
                <c:pt idx="76">
                  <c:v>105035.16575325758</c:v>
                </c:pt>
                <c:pt idx="77">
                  <c:v>110035.35458453161</c:v>
                </c:pt>
                <c:pt idx="78">
                  <c:v>114829.01207212274</c:v>
                </c:pt>
                <c:pt idx="79">
                  <c:v>119390.46749707693</c:v>
                </c:pt>
                <c:pt idx="80">
                  <c:v>123698.66605965648</c:v>
                </c:pt>
                <c:pt idx="81">
                  <c:v>127737.3868365605</c:v>
                </c:pt>
                <c:pt idx="82">
                  <c:v>131495.30905205762</c:v>
                </c:pt>
                <c:pt idx="83">
                  <c:v>134965.93320662115</c:v>
                </c:pt>
                <c:pt idx="84">
                  <c:v>138147.36944851774</c:v>
                </c:pt>
                <c:pt idx="85">
                  <c:v>141042.01041116673</c:v>
                </c:pt>
                <c:pt idx="86">
                  <c:v>143656.10936543846</c:v>
                </c:pt>
                <c:pt idx="87">
                  <c:v>145999.28683736367</c:v>
                </c:pt>
                <c:pt idx="88">
                  <c:v>148083.9897975098</c:v>
                </c:pt>
                <c:pt idx="89">
                  <c:v>149924.9272053226</c:v>
                </c:pt>
                <c:pt idx="90">
                  <c:v>151538.50423153603</c:v>
                </c:pt>
                <c:pt idx="91">
                  <c:v>152942.27508344373</c:v>
                </c:pt>
                <c:pt idx="92">
                  <c:v>154154.43125827739</c:v>
                </c:pt>
                <c:pt idx="93">
                  <c:v>155193.33850316433</c:v>
                </c:pt>
                <c:pt idx="94">
                  <c:v>156077.13201767256</c:v>
                </c:pt>
                <c:pt idx="95">
                  <c:v>156823.37572877223</c:v>
                </c:pt>
                <c:pt idx="96">
                  <c:v>157448.78799712425</c:v>
                </c:pt>
                <c:pt idx="97">
                  <c:v>157969.03303474863</c:v>
                </c:pt>
                <c:pt idx="98">
                  <c:v>158398.57473723026</c:v>
                </c:pt>
                <c:pt idx="99">
                  <c:v>158750.58762116192</c:v>
                </c:pt>
                <c:pt idx="100">
                  <c:v>159036.91812765878</c:v>
                </c:pt>
                <c:pt idx="101">
                  <c:v>159268.08868523879</c:v>
                </c:pt>
                <c:pt idx="102">
                  <c:v>159453.33656925941</c:v>
                </c:pt>
                <c:pt idx="103">
                  <c:v>159600.67967763901</c:v>
                </c:pt>
                <c:pt idx="104">
                  <c:v>159717.00177788234</c:v>
                </c:pt>
                <c:pt idx="105">
                  <c:v>159808.15047762982</c:v>
                </c:pt>
                <c:pt idx="106">
                  <c:v>159879.04204127006</c:v>
                </c:pt>
                <c:pt idx="107">
                  <c:v>159933.76813729317</c:v>
                </c:pt>
                <c:pt idx="108">
                  <c:v>159975.70058508692</c:v>
                </c:pt>
                <c:pt idx="109">
                  <c:v>160007.59111939461</c:v>
                </c:pt>
                <c:pt idx="110">
                  <c:v>160031.66406363263</c:v>
                </c:pt>
                <c:pt idx="111">
                  <c:v>160049.70057156362</c:v>
                </c:pt>
                <c:pt idx="112">
                  <c:v>160063.11374490039</c:v>
                </c:pt>
                <c:pt idx="113">
                  <c:v>160073.01445738869</c:v>
                </c:pt>
                <c:pt idx="114">
                  <c:v>160080.26811734997</c:v>
                </c:pt>
                <c:pt idx="115">
                  <c:v>160085.54289026852</c:v>
                </c:pt>
                <c:pt idx="116">
                  <c:v>160089.3500944922</c:v>
                </c:pt>
                <c:pt idx="117">
                  <c:v>160092.07759229673</c:v>
                </c:pt>
                <c:pt idx="118">
                  <c:v>160094.01704179571</c:v>
                </c:pt>
                <c:pt idx="119">
                  <c:v>160095.38586818957</c:v>
                </c:pt>
                <c:pt idx="120">
                  <c:v>160096.34476990296</c:v>
                </c:pt>
                <c:pt idx="121">
                  <c:v>160097.01150857663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A-4259-B65C-6FE8A8BECEBE}"/>
            </c:ext>
          </c:extLst>
        </c:ser>
        <c:ser>
          <c:idx val="1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UK!$H$2:$H$123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UK!$U:$U</c:f>
              <c:numCache>
                <c:formatCode>General</c:formatCode>
                <c:ptCount val="1048576"/>
                <c:pt idx="1">
                  <c:v>5.6184174622194303E-34</c:v>
                </c:pt>
                <c:pt idx="2">
                  <c:v>2.0563230538551431E-26</c:v>
                </c:pt>
                <c:pt idx="3">
                  <c:v>4.7964649729668064E-22</c:v>
                </c:pt>
                <c:pt idx="4">
                  <c:v>5.500794131747012E-19</c:v>
                </c:pt>
                <c:pt idx="5">
                  <c:v>1.2107954613335424E-16</c:v>
                </c:pt>
                <c:pt idx="6">
                  <c:v>9.3823905194314905E-15</c:v>
                </c:pt>
                <c:pt idx="7">
                  <c:v>3.5374455604515907E-13</c:v>
                </c:pt>
                <c:pt idx="8">
                  <c:v>7.8720494322476182E-12</c:v>
                </c:pt>
                <c:pt idx="9">
                  <c:v>1.1711644763827883E-10</c:v>
                </c:pt>
                <c:pt idx="10">
                  <c:v>1.2683136140071544E-9</c:v>
                </c:pt>
                <c:pt idx="11">
                  <c:v>1.0623489040938043E-8</c:v>
                </c:pt>
                <c:pt idx="12">
                  <c:v>7.1977720100263715E-8</c:v>
                </c:pt>
                <c:pt idx="13">
                  <c:v>4.0812854671055218E-7</c:v>
                </c:pt>
                <c:pt idx="14">
                  <c:v>1.9886169914032349E-6</c:v>
                </c:pt>
                <c:pt idx="15">
                  <c:v>8.5029072632455126E-6</c:v>
                </c:pt>
                <c:pt idx="16">
                  <c:v>3.244798977917922E-5</c:v>
                </c:pt>
                <c:pt idx="17">
                  <c:v>1.1205154903605874E-4</c:v>
                </c:pt>
                <c:pt idx="18">
                  <c:v>3.5418727366701245E-4</c:v>
                </c:pt>
                <c:pt idx="19">
                  <c:v>1.0346682348152478E-3</c:v>
                </c:pt>
                <c:pt idx="20">
                  <c:v>2.8161058409920097E-3</c:v>
                </c:pt>
                <c:pt idx="21">
                  <c:v>7.1909623960781602E-3</c:v>
                </c:pt>
                <c:pt idx="22">
                  <c:v>1.7330286969042454E-2</c:v>
                </c:pt>
                <c:pt idx="23">
                  <c:v>3.9623282349436212E-2</c:v>
                </c:pt>
                <c:pt idx="24">
                  <c:v>8.6333621716816772E-2</c:v>
                </c:pt>
                <c:pt idx="25">
                  <c:v>0.17997556620159713</c:v>
                </c:pt>
                <c:pt idx="26">
                  <c:v>0.3602205688714924</c:v>
                </c:pt>
                <c:pt idx="27">
                  <c:v>0.69436957803867094</c:v>
                </c:pt>
                <c:pt idx="28">
                  <c:v>1.2926455406385391</c:v>
                </c:pt>
                <c:pt idx="29">
                  <c:v>2.3297444838431569</c:v>
                </c:pt>
                <c:pt idx="30">
                  <c:v>4.0741957836839795</c:v>
                </c:pt>
                <c:pt idx="31">
                  <c:v>6.927083960596673</c:v>
                </c:pt>
                <c:pt idx="32">
                  <c:v>11.471538749677421</c:v>
                </c:pt>
                <c:pt idx="33">
                  <c:v>18.534077798513852</c:v>
                </c:pt>
                <c:pt idx="34">
                  <c:v>29.25837029682436</c:v>
                </c:pt>
                <c:pt idx="35">
                  <c:v>45.191280400641929</c:v>
                </c:pt>
                <c:pt idx="36">
                  <c:v>68.380166815801545</c:v>
                </c:pt>
                <c:pt idx="37">
                  <c:v>101.47940065675667</c:v>
                </c:pt>
                <c:pt idx="38">
                  <c:v>147.86297850125976</c:v>
                </c:pt>
                <c:pt idx="39">
                  <c:v>211.73902789490404</c:v>
                </c:pt>
                <c:pt idx="40">
                  <c:v>298.2610147026748</c:v>
                </c:pt>
                <c:pt idx="41">
                  <c:v>413.62965441561056</c:v>
                </c:pt>
                <c:pt idx="42">
                  <c:v>565.17898600962519</c:v>
                </c:pt>
                <c:pt idx="43">
                  <c:v>761.43985701014799</c:v>
                </c:pt>
                <c:pt idx="44">
                  <c:v>1012.1742415155147</c:v>
                </c:pt>
                <c:pt idx="45">
                  <c:v>1328.3743930298019</c:v>
                </c:pt>
                <c:pt idx="46">
                  <c:v>1722.2218164826741</c:v>
                </c:pt>
                <c:pt idx="47">
                  <c:v>2207.002395141335</c:v>
                </c:pt>
                <c:pt idx="48">
                  <c:v>2796.9756675023523</c:v>
                </c:pt>
                <c:pt idx="49">
                  <c:v>3507.198133015298</c:v>
                </c:pt>
                <c:pt idx="50">
                  <c:v>4353.3024730235566</c:v>
                </c:pt>
                <c:pt idx="51">
                  <c:v>5351.2365942789638</c:v>
                </c:pt>
                <c:pt idx="52">
                  <c:v>6516.968324518014</c:v>
                </c:pt>
                <c:pt idx="53">
                  <c:v>7866.1633063362451</c:v>
                </c:pt>
                <c:pt idx="54">
                  <c:v>9413.8450531221115</c:v>
                </c:pt>
                <c:pt idx="55">
                  <c:v>11174.047173728894</c:v>
                </c:pt>
                <c:pt idx="56">
                  <c:v>13159.468388129271</c:v>
                </c:pt>
                <c:pt idx="57">
                  <c:v>15381.141116821471</c:v>
                </c:pt>
                <c:pt idx="58">
                  <c:v>17848.124130190437</c:v>
                </c:pt>
                <c:pt idx="59">
                  <c:v>20567.229012838066</c:v>
                </c:pt>
                <c:pt idx="60">
                  <c:v>23542.789076452209</c:v>
                </c:pt>
                <c:pt idx="61">
                  <c:v>26776.477905537839</c:v>
                </c:pt>
                <c:pt idx="62">
                  <c:v>30267.183019211738</c:v>
                </c:pt>
                <c:pt idx="63">
                  <c:v>34010.93826358558</c:v>
                </c:pt>
                <c:pt idx="64">
                  <c:v>38000.916600628421</c:v>
                </c:pt>
                <c:pt idx="65">
                  <c:v>42227.483016799248</c:v>
                </c:pt>
                <c:pt idx="66">
                  <c:v>46678.30541825213</c:v>
                </c:pt>
                <c:pt idx="67">
                  <c:v>51338.519679595207</c:v>
                </c:pt>
                <c:pt idx="68">
                  <c:v>56190.943528387637</c:v>
                </c:pt>
                <c:pt idx="69">
                  <c:v>61216.332722148691</c:v>
                </c:pt>
                <c:pt idx="70">
                  <c:v>66393.67203817681</c:v>
                </c:pt>
                <c:pt idx="71">
                  <c:v>71700.492963677869</c:v>
                </c:pt>
                <c:pt idx="72">
                  <c:v>77113.209645303024</c:v>
                </c:pt>
                <c:pt idx="73">
                  <c:v>82607.464621301115</c:v>
                </c:pt>
                <c:pt idx="74">
                  <c:v>88158.476093441539</c:v>
                </c:pt>
                <c:pt idx="75">
                  <c:v>93741.378968410791</c:v>
                </c:pt>
                <c:pt idx="76">
                  <c:v>99331.552572003129</c:v>
                </c:pt>
                <c:pt idx="77">
                  <c:v>104904.92877262869</c:v>
                </c:pt>
                <c:pt idx="78">
                  <c:v>110438.27520024296</c:v>
                </c:pt>
                <c:pt idx="79">
                  <c:v>115909.44926980516</c:v>
                </c:pt>
                <c:pt idx="80">
                  <c:v>121297.61977386972</c:v>
                </c:pt>
                <c:pt idx="81">
                  <c:v>126583.4538593795</c:v>
                </c:pt>
                <c:pt idx="82">
                  <c:v>131749.26821613894</c:v>
                </c:pt>
                <c:pt idx="83">
                  <c:v>136779.14425098462</c:v>
                </c:pt>
                <c:pt idx="84">
                  <c:v>141659.00788016216</c:v>
                </c:pt>
                <c:pt idx="85">
                  <c:v>146376.67532640617</c:v>
                </c:pt>
                <c:pt idx="86">
                  <c:v>150921.86694585002</c:v>
                </c:pt>
                <c:pt idx="87">
                  <c:v>155286.19162754074</c:v>
                </c:pt>
                <c:pt idx="88">
                  <c:v>159463.10470410564</c:v>
                </c:pt>
                <c:pt idx="89">
                  <c:v>163447.84258921357</c:v>
                </c:pt>
                <c:pt idx="90">
                  <c:v>167237.33752250895</c:v>
                </c:pt>
                <c:pt idx="91">
                  <c:v>170830.11586495856</c:v>
                </c:pt>
                <c:pt idx="92">
                  <c:v>174226.18335831593</c:v>
                </c:pt>
                <c:pt idx="93">
                  <c:v>177426.90065422881</c:v>
                </c:pt>
                <c:pt idx="94">
                  <c:v>180434.8522446384</c:v>
                </c:pt>
                <c:pt idx="95">
                  <c:v>183253.71169890391</c:v>
                </c:pt>
                <c:pt idx="96">
                  <c:v>185888.10584756243</c:v>
                </c:pt>
                <c:pt idx="97">
                  <c:v>188343.48026012088</c:v>
                </c:pt>
                <c:pt idx="98">
                  <c:v>190625.96805608104</c:v>
                </c:pt>
                <c:pt idx="99">
                  <c:v>192742.26377462223</c:v>
                </c:pt>
                <c:pt idx="100">
                  <c:v>194699.50371776675</c:v>
                </c:pt>
                <c:pt idx="101">
                  <c:v>196505.15388177984</c:v>
                </c:pt>
                <c:pt idx="102">
                  <c:v>198166.90630795635</c:v>
                </c:pt>
                <c:pt idx="103">
                  <c:v>199692.58442139148</c:v>
                </c:pt>
                <c:pt idx="104">
                  <c:v>201090.0576881287</c:v>
                </c:pt>
                <c:pt idx="105">
                  <c:v>202367.16570933274</c:v>
                </c:pt>
                <c:pt idx="106">
                  <c:v>203531.65168694864</c:v>
                </c:pt>
                <c:pt idx="107">
                  <c:v>204591.10503884201</c:v>
                </c:pt>
                <c:pt idx="108">
                  <c:v>205552.91281210966</c:v>
                </c:pt>
                <c:pt idx="109">
                  <c:v>206424.21943990968</c:v>
                </c:pt>
                <c:pt idx="110">
                  <c:v>207211.89430812534</c:v>
                </c:pt>
                <c:pt idx="111">
                  <c:v>207922.50654144399</c:v>
                </c:pt>
                <c:pt idx="112">
                  <c:v>208562.30638175775</c:v>
                </c:pt>
                <c:pt idx="113">
                  <c:v>209137.21251281345</c:v>
                </c:pt>
                <c:pt idx="114">
                  <c:v>209652.8046813439</c:v>
                </c:pt>
                <c:pt idx="115">
                  <c:v>210114.32097412416</c:v>
                </c:pt>
                <c:pt idx="116">
                  <c:v>210526.65913022653</c:v>
                </c:pt>
                <c:pt idx="117">
                  <c:v>210894.38129604212</c:v>
                </c:pt>
                <c:pt idx="118">
                  <c:v>211221.72166540902</c:v>
                </c:pt>
                <c:pt idx="119">
                  <c:v>211512.59648663958</c:v>
                </c:pt>
                <c:pt idx="120">
                  <c:v>211770.61596077826</c:v>
                </c:pt>
                <c:pt idx="121">
                  <c:v>211999.09759965667</c:v>
                </c:pt>
                <c:pt idx="122">
                  <c:v>212201.08065705851</c:v>
                </c:pt>
                <c:pt idx="123">
                  <c:v>212379.3412905806</c:v>
                </c:pt>
                <c:pt idx="124">
                  <c:v>212536.40815476701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0A-4259-B65C-6FE8A8BECEBE}"/>
            </c:ext>
          </c:extLst>
        </c:ser>
        <c:ser>
          <c:idx val="0"/>
          <c:order val="2"/>
          <c:tx>
            <c:v>Actual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UK!$H$2:$H$123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UK!$J$2:$J$94</c:f>
              <c:numCache>
                <c:formatCode>General</c:formatCode>
                <c:ptCount val="9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19</c:v>
                </c:pt>
                <c:pt idx="29">
                  <c:v>23</c:v>
                </c:pt>
                <c:pt idx="30">
                  <c:v>35</c:v>
                </c:pt>
                <c:pt idx="31">
                  <c:v>40</c:v>
                </c:pt>
                <c:pt idx="32">
                  <c:v>51</c:v>
                </c:pt>
                <c:pt idx="33">
                  <c:v>85</c:v>
                </c:pt>
                <c:pt idx="34">
                  <c:v>114</c:v>
                </c:pt>
                <c:pt idx="35">
                  <c:v>160</c:v>
                </c:pt>
                <c:pt idx="36">
                  <c:v>206</c:v>
                </c:pt>
                <c:pt idx="37">
                  <c:v>271</c:v>
                </c:pt>
                <c:pt idx="38">
                  <c:v>321</c:v>
                </c:pt>
                <c:pt idx="39">
                  <c:v>373</c:v>
                </c:pt>
                <c:pt idx="40">
                  <c:v>456</c:v>
                </c:pt>
                <c:pt idx="41">
                  <c:v>590</c:v>
                </c:pt>
                <c:pt idx="42">
                  <c:v>797</c:v>
                </c:pt>
                <c:pt idx="43">
                  <c:v>1061</c:v>
                </c:pt>
                <c:pt idx="44">
                  <c:v>1391</c:v>
                </c:pt>
                <c:pt idx="45">
                  <c:v>1543</c:v>
                </c:pt>
                <c:pt idx="46">
                  <c:v>1950</c:v>
                </c:pt>
                <c:pt idx="47">
                  <c:v>2626</c:v>
                </c:pt>
                <c:pt idx="48">
                  <c:v>3269</c:v>
                </c:pt>
                <c:pt idx="49">
                  <c:v>3983</c:v>
                </c:pt>
                <c:pt idx="50">
                  <c:v>5018</c:v>
                </c:pt>
                <c:pt idx="51">
                  <c:v>5683</c:v>
                </c:pt>
                <c:pt idx="52">
                  <c:v>6650</c:v>
                </c:pt>
                <c:pt idx="53">
                  <c:v>8077</c:v>
                </c:pt>
                <c:pt idx="54">
                  <c:v>9529</c:v>
                </c:pt>
                <c:pt idx="55">
                  <c:v>11658</c:v>
                </c:pt>
                <c:pt idx="56">
                  <c:v>14548</c:v>
                </c:pt>
                <c:pt idx="57">
                  <c:v>17104</c:v>
                </c:pt>
                <c:pt idx="58">
                  <c:v>19606</c:v>
                </c:pt>
                <c:pt idx="59">
                  <c:v>22271</c:v>
                </c:pt>
                <c:pt idx="60">
                  <c:v>25521</c:v>
                </c:pt>
                <c:pt idx="61">
                  <c:v>30088</c:v>
                </c:pt>
                <c:pt idx="62">
                  <c:v>34160</c:v>
                </c:pt>
                <c:pt idx="63">
                  <c:v>39282</c:v>
                </c:pt>
                <c:pt idx="64">
                  <c:v>43282</c:v>
                </c:pt>
                <c:pt idx="65">
                  <c:v>49481</c:v>
                </c:pt>
                <c:pt idx="66">
                  <c:v>53624</c:v>
                </c:pt>
                <c:pt idx="67">
                  <c:v>57512</c:v>
                </c:pt>
                <c:pt idx="68">
                  <c:v>63377</c:v>
                </c:pt>
                <c:pt idx="69">
                  <c:v>68052</c:v>
                </c:pt>
                <c:pt idx="70">
                  <c:v>73758</c:v>
                </c:pt>
                <c:pt idx="71">
                  <c:v>78991</c:v>
                </c:pt>
                <c:pt idx="72">
                  <c:v>84279</c:v>
                </c:pt>
                <c:pt idx="73">
                  <c:v>88621</c:v>
                </c:pt>
                <c:pt idx="74">
                  <c:v>93873</c:v>
                </c:pt>
                <c:pt idx="75">
                  <c:v>98476</c:v>
                </c:pt>
                <c:pt idx="76">
                  <c:v>103093</c:v>
                </c:pt>
                <c:pt idx="77">
                  <c:v>108692</c:v>
                </c:pt>
                <c:pt idx="78">
                  <c:v>114217</c:v>
                </c:pt>
                <c:pt idx="79">
                  <c:v>120067</c:v>
                </c:pt>
                <c:pt idx="80">
                  <c:v>124743</c:v>
                </c:pt>
                <c:pt idx="81">
                  <c:v>129044</c:v>
                </c:pt>
                <c:pt idx="82">
                  <c:v>133495</c:v>
                </c:pt>
                <c:pt idx="83">
                  <c:v>138078</c:v>
                </c:pt>
                <c:pt idx="84">
                  <c:v>143464</c:v>
                </c:pt>
                <c:pt idx="85">
                  <c:v>148377</c:v>
                </c:pt>
                <c:pt idx="86">
                  <c:v>152840</c:v>
                </c:pt>
                <c:pt idx="87">
                  <c:v>157149</c:v>
                </c:pt>
                <c:pt idx="88">
                  <c:v>161145</c:v>
                </c:pt>
                <c:pt idx="89">
                  <c:v>165221</c:v>
                </c:pt>
                <c:pt idx="90">
                  <c:v>171253</c:v>
                </c:pt>
                <c:pt idx="91">
                  <c:v>177454</c:v>
                </c:pt>
                <c:pt idx="92">
                  <c:v>182260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0A-4259-B65C-6FE8A8BEC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UK!$H$2:$H$123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UK!$R$2:$R$123</c:f>
              <c:numCache>
                <c:formatCode>General</c:formatCode>
                <c:ptCount val="1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4</c:v>
                </c:pt>
                <c:pt idx="29">
                  <c:v>4</c:v>
                </c:pt>
                <c:pt idx="30">
                  <c:v>12</c:v>
                </c:pt>
                <c:pt idx="31">
                  <c:v>5</c:v>
                </c:pt>
                <c:pt idx="32">
                  <c:v>11</c:v>
                </c:pt>
                <c:pt idx="33">
                  <c:v>34</c:v>
                </c:pt>
                <c:pt idx="34">
                  <c:v>29</c:v>
                </c:pt>
                <c:pt idx="35">
                  <c:v>46</c:v>
                </c:pt>
                <c:pt idx="36">
                  <c:v>46</c:v>
                </c:pt>
                <c:pt idx="37">
                  <c:v>65</c:v>
                </c:pt>
                <c:pt idx="38">
                  <c:v>50</c:v>
                </c:pt>
                <c:pt idx="39">
                  <c:v>52</c:v>
                </c:pt>
                <c:pt idx="40">
                  <c:v>83</c:v>
                </c:pt>
                <c:pt idx="41">
                  <c:v>134</c:v>
                </c:pt>
                <c:pt idx="42">
                  <c:v>207</c:v>
                </c:pt>
                <c:pt idx="43">
                  <c:v>264</c:v>
                </c:pt>
                <c:pt idx="44">
                  <c:v>330</c:v>
                </c:pt>
                <c:pt idx="45">
                  <c:v>152</c:v>
                </c:pt>
                <c:pt idx="46">
                  <c:v>407</c:v>
                </c:pt>
                <c:pt idx="47">
                  <c:v>676</c:v>
                </c:pt>
                <c:pt idx="48">
                  <c:v>643</c:v>
                </c:pt>
                <c:pt idx="49">
                  <c:v>714</c:v>
                </c:pt>
                <c:pt idx="50">
                  <c:v>1035</c:v>
                </c:pt>
                <c:pt idx="51">
                  <c:v>665</c:v>
                </c:pt>
                <c:pt idx="52">
                  <c:v>967</c:v>
                </c:pt>
                <c:pt idx="53">
                  <c:v>1427</c:v>
                </c:pt>
                <c:pt idx="54">
                  <c:v>1452</c:v>
                </c:pt>
                <c:pt idx="55">
                  <c:v>2129</c:v>
                </c:pt>
                <c:pt idx="56">
                  <c:v>2890</c:v>
                </c:pt>
                <c:pt idx="57">
                  <c:v>2556</c:v>
                </c:pt>
                <c:pt idx="58">
                  <c:v>2502</c:v>
                </c:pt>
                <c:pt idx="59">
                  <c:v>2665</c:v>
                </c:pt>
                <c:pt idx="60">
                  <c:v>3250</c:v>
                </c:pt>
                <c:pt idx="61">
                  <c:v>4567</c:v>
                </c:pt>
                <c:pt idx="62">
                  <c:v>4072</c:v>
                </c:pt>
                <c:pt idx="63">
                  <c:v>5122</c:v>
                </c:pt>
                <c:pt idx="64">
                  <c:v>4000</c:v>
                </c:pt>
                <c:pt idx="65">
                  <c:v>6199</c:v>
                </c:pt>
                <c:pt idx="66">
                  <c:v>4143</c:v>
                </c:pt>
                <c:pt idx="67">
                  <c:v>3888</c:v>
                </c:pt>
                <c:pt idx="68">
                  <c:v>5865</c:v>
                </c:pt>
                <c:pt idx="69">
                  <c:v>4675</c:v>
                </c:pt>
                <c:pt idx="70">
                  <c:v>5706</c:v>
                </c:pt>
                <c:pt idx="71">
                  <c:v>5233</c:v>
                </c:pt>
                <c:pt idx="72">
                  <c:v>5288</c:v>
                </c:pt>
                <c:pt idx="73">
                  <c:v>4342</c:v>
                </c:pt>
                <c:pt idx="74">
                  <c:v>5252</c:v>
                </c:pt>
                <c:pt idx="75">
                  <c:v>4603</c:v>
                </c:pt>
                <c:pt idx="76">
                  <c:v>4617</c:v>
                </c:pt>
                <c:pt idx="77">
                  <c:v>5599</c:v>
                </c:pt>
                <c:pt idx="78">
                  <c:v>5525</c:v>
                </c:pt>
                <c:pt idx="79">
                  <c:v>5850</c:v>
                </c:pt>
                <c:pt idx="80">
                  <c:v>4676</c:v>
                </c:pt>
                <c:pt idx="81">
                  <c:v>4301</c:v>
                </c:pt>
                <c:pt idx="82">
                  <c:v>4451</c:v>
                </c:pt>
                <c:pt idx="83">
                  <c:v>4583</c:v>
                </c:pt>
                <c:pt idx="84">
                  <c:v>5386</c:v>
                </c:pt>
                <c:pt idx="85">
                  <c:v>4913</c:v>
                </c:pt>
                <c:pt idx="86">
                  <c:v>4463</c:v>
                </c:pt>
                <c:pt idx="87">
                  <c:v>4309</c:v>
                </c:pt>
                <c:pt idx="88">
                  <c:v>3996</c:v>
                </c:pt>
                <c:pt idx="89">
                  <c:v>4076</c:v>
                </c:pt>
                <c:pt idx="90">
                  <c:v>6032</c:v>
                </c:pt>
                <c:pt idx="91">
                  <c:v>6201</c:v>
                </c:pt>
                <c:pt idx="92">
                  <c:v>4806</c:v>
                </c:pt>
                <c:pt idx="93">
                  <c:v>4339</c:v>
                </c:pt>
                <c:pt idx="94">
                  <c:v>3985</c:v>
                </c:pt>
                <c:pt idx="95">
                  <c:v>4406</c:v>
                </c:pt>
                <c:pt idx="96">
                  <c:v>6111</c:v>
                </c:pt>
                <c:pt idx="97">
                  <c:v>5614</c:v>
                </c:pt>
                <c:pt idx="98">
                  <c:v>4649</c:v>
                </c:pt>
                <c:pt idx="99">
                  <c:v>3896</c:v>
                </c:pt>
                <c:pt idx="100">
                  <c:v>3923</c:v>
                </c:pt>
                <c:pt idx="101">
                  <c:v>3877</c:v>
                </c:pt>
                <c:pt idx="102">
                  <c:v>3403</c:v>
                </c:pt>
                <c:pt idx="103">
                  <c:v>3242</c:v>
                </c:pt>
                <c:pt idx="104">
                  <c:v>3446</c:v>
                </c:pt>
                <c:pt idx="105">
                  <c:v>3560</c:v>
                </c:pt>
                <c:pt idx="106">
                  <c:v>3450</c:v>
                </c:pt>
                <c:pt idx="107">
                  <c:v>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B-4D0D-9DD1-E1CA0ABD6C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UK!$H$2:$H$123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UK!$T$2:$T$123</c:f>
              <c:numCache>
                <c:formatCode>General</c:formatCode>
                <c:ptCount val="122"/>
                <c:pt idx="1">
                  <c:v>3.9704606350742434E-5</c:v>
                </c:pt>
                <c:pt idx="2">
                  <c:v>6.7154977132724507E-5</c:v>
                </c:pt>
                <c:pt idx="3">
                  <c:v>1.1273826074637632E-4</c:v>
                </c:pt>
                <c:pt idx="4">
                  <c:v>1.8785392355027454E-4</c:v>
                </c:pt>
                <c:pt idx="5">
                  <c:v>3.106883906604178E-4</c:v>
                </c:pt>
                <c:pt idx="6">
                  <c:v>5.1001810937080104E-4</c:v>
                </c:pt>
                <c:pt idx="7">
                  <c:v>8.3100184021149418E-4</c:v>
                </c:pt>
                <c:pt idx="8">
                  <c:v>1.3439223971570876E-3</c:v>
                </c:pt>
                <c:pt idx="9">
                  <c:v>2.1572586367985167E-3</c:v>
                </c:pt>
                <c:pt idx="10">
                  <c:v>3.4370516634642939E-3</c:v>
                </c:pt>
                <c:pt idx="11">
                  <c:v>5.4353275835242812E-3</c:v>
                </c:pt>
                <c:pt idx="12">
                  <c:v>8.531417746515715E-3</c:v>
                </c:pt>
                <c:pt idx="13">
                  <c:v>1.3291454634876767E-2</c:v>
                </c:pt>
                <c:pt idx="14">
                  <c:v>2.0553209095097211E-2</c:v>
                </c:pt>
                <c:pt idx="15">
                  <c:v>3.1545875875551681E-2</c:v>
                </c:pt>
                <c:pt idx="16">
                  <c:v>4.8057520839942414E-2</c:v>
                </c:pt>
                <c:pt idx="17">
                  <c:v>7.2666787239457048E-2</c:v>
                </c:pt>
                <c:pt idx="18">
                  <c:v>0.10906022275839122</c:v>
                </c:pt>
                <c:pt idx="19">
                  <c:v>0.16246231084865614</c:v>
                </c:pt>
                <c:pt idx="20">
                  <c:v>0.24021199922951492</c:v>
                </c:pt>
                <c:pt idx="21">
                  <c:v>0.3525271706557126</c:v>
                </c:pt>
                <c:pt idx="22">
                  <c:v>0.51350694275891007</c:v>
                </c:pt>
                <c:pt idx="23">
                  <c:v>0.74243061359880325</c:v>
                </c:pt>
                <c:pt idx="24">
                  <c:v>1.0654209955649701</c:v>
                </c:pt>
                <c:pt idx="25">
                  <c:v>1.5175480771584731</c:v>
                </c:pt>
                <c:pt idx="26">
                  <c:v>2.1454554235157399</c:v>
                </c:pt>
                <c:pt idx="27">
                  <c:v>3.0105951785104708</c:v>
                </c:pt>
                <c:pt idx="28">
                  <c:v>4.1931563664501166</c:v>
                </c:pt>
                <c:pt idx="29">
                  <c:v>5.7967635320427906</c:v>
                </c:pt>
                <c:pt idx="30">
                  <c:v>7.9540065085636371</c:v>
                </c:pt>
                <c:pt idx="31">
                  <c:v>10.832835066639209</c:v>
                </c:pt>
                <c:pt idx="32">
                  <c:v>14.643812235825145</c:v>
                </c:pt>
                <c:pt idx="33">
                  <c:v>19.648165370557209</c:v>
                </c:pt>
                <c:pt idx="34">
                  <c:v>26.166503299682347</c:v>
                </c:pt>
                <c:pt idx="35">
                  <c:v>34.587980828149753</c:v>
                </c:pt>
                <c:pt idx="36">
                  <c:v>45.379589416881714</c:v>
                </c:pt>
                <c:pt idx="37">
                  <c:v>59.09513767765182</c:v>
                </c:pt>
                <c:pt idx="38">
                  <c:v>76.383361991606023</c:v>
                </c:pt>
                <c:pt idx="39">
                  <c:v>97.994482912480521</c:v>
                </c:pt>
                <c:pt idx="40">
                  <c:v>124.78440615963916</c:v>
                </c:pt>
                <c:pt idx="41">
                  <c:v>157.71566921568729</c:v>
                </c:pt>
                <c:pt idx="42">
                  <c:v>197.85416886878693</c:v>
                </c:pt>
                <c:pt idx="43">
                  <c:v>246.36068562429978</c:v>
                </c:pt>
                <c:pt idx="44">
                  <c:v>304.47626200112518</c:v>
                </c:pt>
                <c:pt idx="45">
                  <c:v>373.50060639683329</c:v>
                </c:pt>
                <c:pt idx="46">
                  <c:v>454.76289284184713</c:v>
                </c:pt>
                <c:pt idx="47">
                  <c:v>549.58461563694345</c:v>
                </c:pt>
                <c:pt idx="48">
                  <c:v>659.23453671132665</c:v>
                </c:pt>
                <c:pt idx="49">
                  <c:v>784.87622531249053</c:v>
                </c:pt>
                <c:pt idx="50">
                  <c:v>927.50921869585</c:v>
                </c:pt>
                <c:pt idx="51">
                  <c:v>1087.9054043135693</c:v>
                </c:pt>
                <c:pt idx="52">
                  <c:v>1266.5428055541288</c:v>
                </c:pt>
                <c:pt idx="53">
                  <c:v>1463.5395039661871</c:v>
                </c:pt>
                <c:pt idx="54">
                  <c:v>1678.5909055475331</c:v>
                </c:pt>
                <c:pt idx="55">
                  <c:v>1910.9139094137263</c:v>
                </c:pt>
                <c:pt idx="56">
                  <c:v>2159.2017180164712</c:v>
                </c:pt>
                <c:pt idx="57">
                  <c:v>2421.5929991175926</c:v>
                </c:pt>
                <c:pt idx="58">
                  <c:v>2695.6588414632643</c:v>
                </c:pt>
                <c:pt idx="59">
                  <c:v>2978.4104236712956</c:v>
                </c:pt>
                <c:pt idx="60">
                  <c:v>3266.3295423219279</c:v>
                </c:pt>
                <c:pt idx="61">
                  <c:v>3555.4231437913477</c:v>
                </c:pt>
                <c:pt idx="62">
                  <c:v>3841.30181874962</c:v>
                </c:pt>
                <c:pt idx="63">
                  <c:v>4119.2809114672127</c:v>
                </c:pt>
                <c:pt idx="64">
                  <c:v>4384.501547105996</c:v>
                </c:pt>
                <c:pt idx="65">
                  <c:v>4632.0675788188455</c:v>
                </c:pt>
                <c:pt idx="66">
                  <c:v>4857.1932967884204</c:v>
                </c:pt>
                <c:pt idx="67">
                  <c:v>5055.3558140025852</c:v>
                </c:pt>
                <c:pt idx="68">
                  <c:v>5222.44542806549</c:v>
                </c:pt>
                <c:pt idx="69">
                  <c:v>5354.9070155268419</c:v>
                </c:pt>
                <c:pt idx="70">
                  <c:v>5449.8656810878601</c:v>
                </c:pt>
                <c:pt idx="71">
                  <c:v>5505.2304655101907</c:v>
                </c:pt>
                <c:pt idx="72">
                  <c:v>5519.7708890286885</c:v>
                </c:pt>
                <c:pt idx="73">
                  <c:v>5493.1624173395103</c:v>
                </c:pt>
                <c:pt idx="74">
                  <c:v>5425.9985040396132</c:v>
                </c:pt>
                <c:pt idx="75">
                  <c:v>5319.7685854667652</c:v>
                </c:pt>
                <c:pt idx="76">
                  <c:v>5176.803167440652</c:v>
                </c:pt>
                <c:pt idx="77">
                  <c:v>5000.1888312740339</c:v>
                </c:pt>
                <c:pt idx="78">
                  <c:v>4793.6574875911319</c:v>
                </c:pt>
                <c:pt idx="79">
                  <c:v>4561.4554249541834</c:v>
                </c:pt>
                <c:pt idx="80">
                  <c:v>4308.1985625795496</c:v>
                </c:pt>
                <c:pt idx="81">
                  <c:v>4038.7207769040251</c:v>
                </c:pt>
                <c:pt idx="82">
                  <c:v>3757.9222154971212</c:v>
                </c:pt>
                <c:pt idx="83">
                  <c:v>3470.6241545635276</c:v>
                </c:pt>
                <c:pt idx="84">
                  <c:v>3181.4362418965902</c:v>
                </c:pt>
                <c:pt idx="85">
                  <c:v>2894.6409626489913</c:v>
                </c:pt>
                <c:pt idx="86">
                  <c:v>2614.0989542717289</c:v>
                </c:pt>
                <c:pt idx="87">
                  <c:v>2343.1774719252135</c:v>
                </c:pt>
                <c:pt idx="88">
                  <c:v>2084.7029601461254</c:v>
                </c:pt>
                <c:pt idx="89">
                  <c:v>1840.9374078128021</c:v>
                </c:pt>
                <c:pt idx="90">
                  <c:v>1613.577026213432</c:v>
                </c:pt>
                <c:pt idx="91">
                  <c:v>1403.7708519076987</c:v>
                </c:pt>
                <c:pt idx="92">
                  <c:v>1212.1561748336535</c:v>
                </c:pt>
                <c:pt idx="93">
                  <c:v>1038.907244886941</c:v>
                </c:pt>
                <c:pt idx="94">
                  <c:v>883.79351450823015</c:v>
                </c:pt>
                <c:pt idx="95">
                  <c:v>746.24371109966887</c:v>
                </c:pt>
                <c:pt idx="96">
                  <c:v>625.41226835202542</c:v>
                </c:pt>
                <c:pt idx="97">
                  <c:v>520.24503762437962</c:v>
                </c:pt>
                <c:pt idx="98">
                  <c:v>429.541702481627</c:v>
                </c:pt>
                <c:pt idx="99">
                  <c:v>352.01288393166033</c:v>
                </c:pt>
                <c:pt idx="100">
                  <c:v>286.33050649685902</c:v>
                </c:pt>
                <c:pt idx="101">
                  <c:v>231.17055758001516</c:v>
                </c:pt>
                <c:pt idx="102">
                  <c:v>185.24788402061677</c:v>
                </c:pt>
                <c:pt idx="103">
                  <c:v>147.3431083796022</c:v>
                </c:pt>
                <c:pt idx="104">
                  <c:v>116.32210024332744</c:v>
                </c:pt>
                <c:pt idx="105">
                  <c:v>91.148699747485807</c:v>
                </c:pt>
                <c:pt idx="106">
                  <c:v>70.891563640238019</c:v>
                </c:pt>
                <c:pt idx="107">
                  <c:v>54.726096023106948</c:v>
                </c:pt>
                <c:pt idx="108">
                  <c:v>41.932447793747997</c:v>
                </c:pt>
                <c:pt idx="109">
                  <c:v>31.890534307691269</c:v>
                </c:pt>
                <c:pt idx="110">
                  <c:v>24.072944238025229</c:v>
                </c:pt>
                <c:pt idx="111">
                  <c:v>18.036507930984953</c:v>
                </c:pt>
                <c:pt idx="112">
                  <c:v>13.413173336768523</c:v>
                </c:pt>
                <c:pt idx="113">
                  <c:v>9.9007124883064535</c:v>
                </c:pt>
                <c:pt idx="114">
                  <c:v>7.2536599612794816</c:v>
                </c:pt>
                <c:pt idx="115">
                  <c:v>5.2747729185502976</c:v>
                </c:pt>
                <c:pt idx="116">
                  <c:v>3.8072042236744892</c:v>
                </c:pt>
                <c:pt idx="117">
                  <c:v>2.7274978045315947</c:v>
                </c:pt>
                <c:pt idx="118">
                  <c:v>1.9394494989828672</c:v>
                </c:pt>
                <c:pt idx="119">
                  <c:v>1.3688263938529417</c:v>
                </c:pt>
                <c:pt idx="120">
                  <c:v>0.95890171339851804</c:v>
                </c:pt>
                <c:pt idx="121">
                  <c:v>0.66673867366625927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B-4D0D-9DD1-E1CA0ABD6C63}"/>
            </c:ext>
          </c:extLst>
        </c:ser>
        <c:ser>
          <c:idx val="2"/>
          <c:order val="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UK!$H$2:$H$123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UK!$V$2:$V$123</c:f>
              <c:numCache>
                <c:formatCode>General</c:formatCode>
                <c:ptCount val="122"/>
                <c:pt idx="1">
                  <c:v>2.0563229976709686E-26</c:v>
                </c:pt>
                <c:pt idx="2">
                  <c:v>4.7962593406614209E-22</c:v>
                </c:pt>
                <c:pt idx="3">
                  <c:v>5.4959976667740448E-19</c:v>
                </c:pt>
                <c:pt idx="4">
                  <c:v>1.2052946672017954E-16</c:v>
                </c:pt>
                <c:pt idx="5">
                  <c:v>9.2613109732981364E-15</c:v>
                </c:pt>
                <c:pt idx="6">
                  <c:v>3.4436216552572757E-13</c:v>
                </c:pt>
                <c:pt idx="7">
                  <c:v>7.5183048762024589E-12</c:v>
                </c:pt>
                <c:pt idx="8">
                  <c:v>1.0924439820603121E-10</c:v>
                </c:pt>
                <c:pt idx="9">
                  <c:v>1.1511971663688756E-9</c:v>
                </c:pt>
                <c:pt idx="10">
                  <c:v>9.3551754269308878E-9</c:v>
                </c:pt>
                <c:pt idx="11">
                  <c:v>6.135423105932567E-8</c:v>
                </c:pt>
                <c:pt idx="12">
                  <c:v>3.3615082661028849E-7</c:v>
                </c:pt>
                <c:pt idx="13">
                  <c:v>1.5804884446926827E-6</c:v>
                </c:pt>
                <c:pt idx="14">
                  <c:v>6.5142902718422773E-6</c:v>
                </c:pt>
                <c:pt idx="15">
                  <c:v>2.3945082515933707E-5</c:v>
                </c:pt>
                <c:pt idx="16">
                  <c:v>7.9603559256879525E-5</c:v>
                </c:pt>
                <c:pt idx="17">
                  <c:v>2.421357246309537E-4</c:v>
                </c:pt>
                <c:pt idx="18">
                  <c:v>6.8048096114823545E-4</c:v>
                </c:pt>
                <c:pt idx="19">
                  <c:v>1.7814376061767619E-3</c:v>
                </c:pt>
                <c:pt idx="20">
                  <c:v>4.3748565550861505E-3</c:v>
                </c:pt>
                <c:pt idx="21">
                  <c:v>1.0139324572964294E-2</c:v>
                </c:pt>
                <c:pt idx="22">
                  <c:v>2.2292995380393758E-2</c:v>
                </c:pt>
                <c:pt idx="23">
                  <c:v>4.671033936738056E-2</c:v>
                </c:pt>
                <c:pt idx="24">
                  <c:v>9.3641944484780359E-2</c:v>
                </c:pt>
                <c:pt idx="25">
                  <c:v>0.18024500266989527</c:v>
                </c:pt>
                <c:pt idx="26">
                  <c:v>0.33414900916717855</c:v>
                </c:pt>
                <c:pt idx="27">
                  <c:v>0.59827596259986815</c:v>
                </c:pt>
                <c:pt idx="28">
                  <c:v>1.0370989432046178</c:v>
                </c:pt>
                <c:pt idx="29">
                  <c:v>1.7444512998408226</c:v>
                </c:pt>
                <c:pt idx="30">
                  <c:v>2.8528881769126935</c:v>
                </c:pt>
                <c:pt idx="31">
                  <c:v>4.5444547890807483</c:v>
                </c:pt>
                <c:pt idx="32">
                  <c:v>7.062539048836431</c:v>
                </c:pt>
                <c:pt idx="33">
                  <c:v>10.724292498310508</c:v>
                </c:pt>
                <c:pt idx="34">
                  <c:v>15.932910103817569</c:v>
                </c:pt>
                <c:pt idx="35">
                  <c:v>23.188886415159615</c:v>
                </c:pt>
                <c:pt idx="36">
                  <c:v>33.099233840955122</c:v>
                </c:pt>
                <c:pt idx="37">
                  <c:v>46.383577844503094</c:v>
                </c:pt>
                <c:pt idx="38">
                  <c:v>63.87604939364428</c:v>
                </c:pt>
                <c:pt idx="39">
                  <c:v>86.521986807770759</c:v>
                </c:pt>
                <c:pt idx="40">
                  <c:v>115.36863971293576</c:v>
                </c:pt>
                <c:pt idx="41">
                  <c:v>151.54933159401463</c:v>
                </c:pt>
                <c:pt idx="42">
                  <c:v>196.2608710005228</c:v>
                </c:pt>
                <c:pt idx="43">
                  <c:v>250.73438450536673</c:v>
                </c:pt>
                <c:pt idx="44">
                  <c:v>316.2001515142872</c:v>
                </c:pt>
                <c:pt idx="45">
                  <c:v>393.84742345287214</c:v>
                </c:pt>
                <c:pt idx="46">
                  <c:v>484.78057865866094</c:v>
                </c:pt>
                <c:pt idx="47">
                  <c:v>589.97327236101728</c:v>
                </c:pt>
                <c:pt idx="48">
                  <c:v>710.22246551294575</c:v>
                </c:pt>
                <c:pt idx="49">
                  <c:v>846.10434000825853</c:v>
                </c:pt>
                <c:pt idx="50">
                  <c:v>997.93412125540726</c:v>
                </c:pt>
                <c:pt idx="51">
                  <c:v>1165.7317302390502</c:v>
                </c:pt>
                <c:pt idx="52">
                  <c:v>1349.1949818182311</c:v>
                </c:pt>
                <c:pt idx="53">
                  <c:v>1547.6817467858664</c:v>
                </c:pt>
                <c:pt idx="54">
                  <c:v>1760.202120606782</c:v>
                </c:pt>
                <c:pt idx="55">
                  <c:v>1985.4212144003777</c:v>
                </c:pt>
                <c:pt idx="56">
                  <c:v>2221.6727286921996</c:v>
                </c:pt>
                <c:pt idx="57">
                  <c:v>2466.9830133689666</c:v>
                </c:pt>
                <c:pt idx="58">
                  <c:v>2719.104882647629</c:v>
                </c:pt>
                <c:pt idx="59">
                  <c:v>2975.5600636141426</c:v>
                </c:pt>
                <c:pt idx="60">
                  <c:v>3233.6888290856295</c:v>
                </c:pt>
                <c:pt idx="61">
                  <c:v>3490.7051136738992</c:v>
                </c:pt>
                <c:pt idx="62">
                  <c:v>3743.7552443738423</c:v>
                </c:pt>
                <c:pt idx="63">
                  <c:v>3989.9783370428413</c:v>
                </c:pt>
                <c:pt idx="64">
                  <c:v>4226.5664161708264</c:v>
                </c:pt>
                <c:pt idx="65">
                  <c:v>4450.8224014528823</c:v>
                </c:pt>
                <c:pt idx="66">
                  <c:v>4660.2142613430769</c:v>
                </c:pt>
                <c:pt idx="67">
                  <c:v>4852.4238487924304</c:v>
                </c:pt>
                <c:pt idx="68">
                  <c:v>5025.3891937610533</c:v>
                </c:pt>
                <c:pt idx="69">
                  <c:v>5177.3393160281194</c:v>
                </c:pt>
                <c:pt idx="70">
                  <c:v>5306.8209255010588</c:v>
                </c:pt>
                <c:pt idx="71">
                  <c:v>5412.7166816251556</c:v>
                </c:pt>
                <c:pt idx="72">
                  <c:v>5494.2549759980902</c:v>
                </c:pt>
                <c:pt idx="73">
                  <c:v>5551.0114721404243</c:v>
                </c:pt>
                <c:pt idx="74">
                  <c:v>5582.9028749692516</c:v>
                </c:pt>
                <c:pt idx="75">
                  <c:v>5590.1736035923386</c:v>
                </c:pt>
                <c:pt idx="76">
                  <c:v>5573.3762006255565</c:v>
                </c:pt>
                <c:pt idx="77">
                  <c:v>5533.3464276142768</c:v>
                </c:pt>
                <c:pt idx="78">
                  <c:v>5471.1740695621993</c:v>
                </c:pt>
                <c:pt idx="79">
                  <c:v>5388.1705040645611</c:v>
                </c:pt>
                <c:pt idx="80">
                  <c:v>5285.8340855097777</c:v>
                </c:pt>
                <c:pt idx="81">
                  <c:v>5165.8143567594379</c:v>
                </c:pt>
                <c:pt idx="82">
                  <c:v>5029.8760348456854</c:v>
                </c:pt>
                <c:pt idx="83">
                  <c:v>4879.8636291775329</c:v>
                </c:pt>
                <c:pt idx="84">
                  <c:v>4717.6674462440133</c:v>
                </c:pt>
                <c:pt idx="85">
                  <c:v>4545.1916194438527</c:v>
                </c:pt>
                <c:pt idx="86">
                  <c:v>4364.3246816907194</c:v>
                </c:pt>
                <c:pt idx="87">
                  <c:v>4176.9130765649024</c:v>
                </c:pt>
                <c:pt idx="88">
                  <c:v>3984.7378851079266</c:v>
                </c:pt>
                <c:pt idx="89">
                  <c:v>3789.4949332953838</c:v>
                </c:pt>
                <c:pt idx="90">
                  <c:v>3592.778342449601</c:v>
                </c:pt>
                <c:pt idx="91">
                  <c:v>3396.0674933573755</c:v>
                </c:pt>
                <c:pt idx="92">
                  <c:v>3200.7172959128802</c:v>
                </c:pt>
                <c:pt idx="93">
                  <c:v>3007.9515904095897</c:v>
                </c:pt>
                <c:pt idx="94">
                  <c:v>2818.8594542655046</c:v>
                </c:pt>
                <c:pt idx="95">
                  <c:v>2634.3941486585245</c:v>
                </c:pt>
                <c:pt idx="96">
                  <c:v>2455.374412558449</c:v>
                </c:pt>
                <c:pt idx="97">
                  <c:v>2282.4877959601581</c:v>
                </c:pt>
                <c:pt idx="98">
                  <c:v>2116.2957185411942</c:v>
                </c:pt>
                <c:pt idx="99">
                  <c:v>1957.2399431445228</c:v>
                </c:pt>
                <c:pt idx="100">
                  <c:v>1805.6501640130882</c:v>
                </c:pt>
                <c:pt idx="101">
                  <c:v>1661.7524261765066</c:v>
                </c:pt>
                <c:pt idx="102">
                  <c:v>1525.6781134351331</c:v>
                </c:pt>
                <c:pt idx="103">
                  <c:v>1397.4732667372155</c:v>
                </c:pt>
                <c:pt idx="104">
                  <c:v>1277.1080212040397</c:v>
                </c:pt>
                <c:pt idx="105">
                  <c:v>1164.4859776158992</c:v>
                </c:pt>
                <c:pt idx="106">
                  <c:v>1059.4533518933749</c:v>
                </c:pt>
                <c:pt idx="107">
                  <c:v>961.80777326764655</c:v>
                </c:pt>
                <c:pt idx="108">
                  <c:v>871.30662780001876</c:v>
                </c:pt>
                <c:pt idx="109">
                  <c:v>787.67486821566126</c:v>
                </c:pt>
                <c:pt idx="110">
                  <c:v>710.6122333186504</c:v>
                </c:pt>
                <c:pt idx="111">
                  <c:v>639.7998403137608</c:v>
                </c:pt>
                <c:pt idx="112">
                  <c:v>574.90613105570083</c:v>
                </c:pt>
                <c:pt idx="113">
                  <c:v>515.59216853044927</c:v>
                </c:pt>
                <c:pt idx="114">
                  <c:v>461.51629278025939</c:v>
                </c:pt>
                <c:pt idx="115">
                  <c:v>412.3381561023707</c:v>
                </c:pt>
                <c:pt idx="116">
                  <c:v>367.72216581559042</c:v>
                </c:pt>
                <c:pt idx="117">
                  <c:v>327.34036936689517</c:v>
                </c:pt>
                <c:pt idx="118">
                  <c:v>290.87482123056543</c:v>
                </c:pt>
                <c:pt idx="119">
                  <c:v>258.01947413868038</c:v>
                </c:pt>
                <c:pt idx="120">
                  <c:v>228.48163887840929</c:v>
                </c:pt>
                <c:pt idx="121">
                  <c:v>201.98305740184151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DB-4D0D-9DD1-E1CA0ABD6C6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UK!$H$2:$H$123</c:f>
              <c:numCache>
                <c:formatCode>m/d/yyyy</c:formatCode>
                <c:ptCount val="122"/>
                <c:pt idx="0">
                  <c:v>43861</c:v>
                </c:pt>
                <c:pt idx="1">
                  <c:v>43862</c:v>
                </c:pt>
                <c:pt idx="2">
                  <c:v>43863</c:v>
                </c:pt>
                <c:pt idx="3">
                  <c:v>43864</c:v>
                </c:pt>
                <c:pt idx="4">
                  <c:v>43865</c:v>
                </c:pt>
                <c:pt idx="5">
                  <c:v>43866</c:v>
                </c:pt>
                <c:pt idx="6">
                  <c:v>43867</c:v>
                </c:pt>
                <c:pt idx="7">
                  <c:v>43868</c:v>
                </c:pt>
                <c:pt idx="8">
                  <c:v>43869</c:v>
                </c:pt>
                <c:pt idx="9">
                  <c:v>43870</c:v>
                </c:pt>
                <c:pt idx="10">
                  <c:v>43871</c:v>
                </c:pt>
                <c:pt idx="11">
                  <c:v>43872</c:v>
                </c:pt>
                <c:pt idx="12">
                  <c:v>43873</c:v>
                </c:pt>
                <c:pt idx="13">
                  <c:v>43874</c:v>
                </c:pt>
                <c:pt idx="14">
                  <c:v>43875</c:v>
                </c:pt>
                <c:pt idx="15">
                  <c:v>43876</c:v>
                </c:pt>
                <c:pt idx="16">
                  <c:v>43877</c:v>
                </c:pt>
                <c:pt idx="17">
                  <c:v>43878</c:v>
                </c:pt>
                <c:pt idx="18">
                  <c:v>43879</c:v>
                </c:pt>
                <c:pt idx="19">
                  <c:v>43880</c:v>
                </c:pt>
                <c:pt idx="20">
                  <c:v>43881</c:v>
                </c:pt>
                <c:pt idx="21">
                  <c:v>43882</c:v>
                </c:pt>
                <c:pt idx="22">
                  <c:v>43883</c:v>
                </c:pt>
                <c:pt idx="23">
                  <c:v>43884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43890</c:v>
                </c:pt>
                <c:pt idx="30">
                  <c:v>43891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43897</c:v>
                </c:pt>
                <c:pt idx="37">
                  <c:v>43898</c:v>
                </c:pt>
                <c:pt idx="38">
                  <c:v>43899</c:v>
                </c:pt>
                <c:pt idx="39">
                  <c:v>43900</c:v>
                </c:pt>
                <c:pt idx="40">
                  <c:v>43901</c:v>
                </c:pt>
                <c:pt idx="41">
                  <c:v>43902</c:v>
                </c:pt>
                <c:pt idx="42">
                  <c:v>43903</c:v>
                </c:pt>
                <c:pt idx="43">
                  <c:v>43904</c:v>
                </c:pt>
                <c:pt idx="44">
                  <c:v>43905</c:v>
                </c:pt>
                <c:pt idx="45">
                  <c:v>43906</c:v>
                </c:pt>
                <c:pt idx="46">
                  <c:v>43907</c:v>
                </c:pt>
                <c:pt idx="47">
                  <c:v>43908</c:v>
                </c:pt>
                <c:pt idx="48">
                  <c:v>43909</c:v>
                </c:pt>
                <c:pt idx="49">
                  <c:v>43910</c:v>
                </c:pt>
                <c:pt idx="50">
                  <c:v>43911</c:v>
                </c:pt>
                <c:pt idx="51">
                  <c:v>43912</c:v>
                </c:pt>
                <c:pt idx="52">
                  <c:v>43913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</c:numCache>
            </c:numRef>
          </c:cat>
          <c:val>
            <c:numRef>
              <c:f>UK!$S$2:$S$117</c:f>
              <c:numCache>
                <c:formatCode>General</c:formatCode>
                <c:ptCount val="116"/>
                <c:pt idx="4">
                  <c:v>0.14285714285714285</c:v>
                </c:pt>
                <c:pt idx="5">
                  <c:v>0.14285714285714285</c:v>
                </c:pt>
                <c:pt idx="6">
                  <c:v>0.2857142857142857</c:v>
                </c:pt>
                <c:pt idx="7">
                  <c:v>0.8571428571428571</c:v>
                </c:pt>
                <c:pt idx="8">
                  <c:v>0.8571428571428571</c:v>
                </c:pt>
                <c:pt idx="9">
                  <c:v>1</c:v>
                </c:pt>
                <c:pt idx="10">
                  <c:v>0.8571428571428571</c:v>
                </c:pt>
                <c:pt idx="11">
                  <c:v>0.8571428571428571</c:v>
                </c:pt>
                <c:pt idx="12">
                  <c:v>0.8571428571428571</c:v>
                </c:pt>
                <c:pt idx="13">
                  <c:v>0.7142857142857143</c:v>
                </c:pt>
                <c:pt idx="14">
                  <c:v>0.14285714285714285</c:v>
                </c:pt>
                <c:pt idx="15">
                  <c:v>0.14285714285714285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0.5714285714285714</c:v>
                </c:pt>
                <c:pt idx="22">
                  <c:v>0.5714285714285714</c:v>
                </c:pt>
                <c:pt idx="23">
                  <c:v>0.5714285714285714</c:v>
                </c:pt>
                <c:pt idx="24">
                  <c:v>0.8571428571428571</c:v>
                </c:pt>
                <c:pt idx="25">
                  <c:v>1.4285714285714286</c:v>
                </c:pt>
                <c:pt idx="26">
                  <c:v>2</c:v>
                </c:pt>
                <c:pt idx="27">
                  <c:v>3.7142857142857144</c:v>
                </c:pt>
                <c:pt idx="28">
                  <c:v>3.8571428571428572</c:v>
                </c:pt>
                <c:pt idx="29">
                  <c:v>5.4285714285714288</c:v>
                </c:pt>
                <c:pt idx="30">
                  <c:v>10.285714285714286</c:v>
                </c:pt>
                <c:pt idx="31">
                  <c:v>14.142857142857142</c:v>
                </c:pt>
                <c:pt idx="32">
                  <c:v>20.142857142857142</c:v>
                </c:pt>
                <c:pt idx="33">
                  <c:v>26.142857142857142</c:v>
                </c:pt>
                <c:pt idx="34">
                  <c:v>33.714285714285715</c:v>
                </c:pt>
                <c:pt idx="35">
                  <c:v>40.142857142857146</c:v>
                </c:pt>
                <c:pt idx="36">
                  <c:v>46</c:v>
                </c:pt>
                <c:pt idx="37">
                  <c:v>53</c:v>
                </c:pt>
                <c:pt idx="38">
                  <c:v>68</c:v>
                </c:pt>
                <c:pt idx="39">
                  <c:v>91</c:v>
                </c:pt>
                <c:pt idx="40">
                  <c:v>122.14285714285714</c:v>
                </c:pt>
                <c:pt idx="41">
                  <c:v>160</c:v>
                </c:pt>
                <c:pt idx="42">
                  <c:v>174.57142857142858</c:v>
                </c:pt>
                <c:pt idx="43">
                  <c:v>225.28571428571428</c:v>
                </c:pt>
                <c:pt idx="44">
                  <c:v>310</c:v>
                </c:pt>
                <c:pt idx="45">
                  <c:v>382.71428571428572</c:v>
                </c:pt>
                <c:pt idx="46">
                  <c:v>455.14285714285717</c:v>
                </c:pt>
                <c:pt idx="47">
                  <c:v>565.28571428571433</c:v>
                </c:pt>
                <c:pt idx="48">
                  <c:v>613.14285714285711</c:v>
                </c:pt>
                <c:pt idx="49">
                  <c:v>729.57142857142856</c:v>
                </c:pt>
                <c:pt idx="50">
                  <c:v>875.28571428571433</c:v>
                </c:pt>
                <c:pt idx="51">
                  <c:v>986.14285714285711</c:v>
                </c:pt>
                <c:pt idx="52">
                  <c:v>1198.4285714285713</c:v>
                </c:pt>
                <c:pt idx="53">
                  <c:v>1509.2857142857142</c:v>
                </c:pt>
                <c:pt idx="54">
                  <c:v>1726.5714285714287</c:v>
                </c:pt>
                <c:pt idx="55">
                  <c:v>1989</c:v>
                </c:pt>
                <c:pt idx="56">
                  <c:v>2231.5714285714284</c:v>
                </c:pt>
                <c:pt idx="57">
                  <c:v>2492</c:v>
                </c:pt>
                <c:pt idx="58">
                  <c:v>2937</c:v>
                </c:pt>
                <c:pt idx="59">
                  <c:v>3214.5714285714284</c:v>
                </c:pt>
                <c:pt idx="60">
                  <c:v>3533.4285714285716</c:v>
                </c:pt>
                <c:pt idx="61">
                  <c:v>3739.7142857142858</c:v>
                </c:pt>
                <c:pt idx="62">
                  <c:v>4267.8571428571431</c:v>
                </c:pt>
                <c:pt idx="63">
                  <c:v>4479</c:v>
                </c:pt>
                <c:pt idx="64">
                  <c:v>4570.1428571428569</c:v>
                </c:pt>
                <c:pt idx="65">
                  <c:v>4755.5714285714284</c:v>
                </c:pt>
                <c:pt idx="66">
                  <c:v>4841.7142857142853</c:v>
                </c:pt>
                <c:pt idx="67">
                  <c:v>4925.1428571428569</c:v>
                </c:pt>
                <c:pt idx="68">
                  <c:v>5101.2857142857147</c:v>
                </c:pt>
                <c:pt idx="69">
                  <c:v>4971.1428571428569</c:v>
                </c:pt>
                <c:pt idx="70">
                  <c:v>4999.5714285714284</c:v>
                </c:pt>
                <c:pt idx="71">
                  <c:v>5194.4285714285716</c:v>
                </c:pt>
                <c:pt idx="72">
                  <c:v>5014.1428571428569</c:v>
                </c:pt>
                <c:pt idx="73">
                  <c:v>5005.8571428571431</c:v>
                </c:pt>
                <c:pt idx="74">
                  <c:v>4990.5714285714284</c:v>
                </c:pt>
                <c:pt idx="75">
                  <c:v>5032.2857142857147</c:v>
                </c:pt>
                <c:pt idx="76">
                  <c:v>5112.5714285714284</c:v>
                </c:pt>
                <c:pt idx="77">
                  <c:v>5160.2857142857147</c:v>
                </c:pt>
                <c:pt idx="78">
                  <c:v>5024.4285714285716</c:v>
                </c:pt>
                <c:pt idx="79">
                  <c:v>5002.7142857142853</c:v>
                </c:pt>
                <c:pt idx="80">
                  <c:v>4997.8571428571431</c:v>
                </c:pt>
                <c:pt idx="81">
                  <c:v>4967.4285714285716</c:v>
                </c:pt>
                <c:pt idx="82">
                  <c:v>4880</c:v>
                </c:pt>
                <c:pt idx="83">
                  <c:v>4681.8571428571431</c:v>
                </c:pt>
                <c:pt idx="84">
                  <c:v>4629.4285714285716</c:v>
                </c:pt>
                <c:pt idx="85">
                  <c:v>4585.8571428571431</c:v>
                </c:pt>
                <c:pt idx="86">
                  <c:v>4532.2857142857147</c:v>
                </c:pt>
                <c:pt idx="87">
                  <c:v>4739.2857142857147</c:v>
                </c:pt>
                <c:pt idx="88">
                  <c:v>4855.7142857142853</c:v>
                </c:pt>
                <c:pt idx="89">
                  <c:v>4840.4285714285716</c:v>
                </c:pt>
                <c:pt idx="90">
                  <c:v>4822.7142857142853</c:v>
                </c:pt>
                <c:pt idx="91">
                  <c:v>4776.4285714285716</c:v>
                </c:pt>
                <c:pt idx="92">
                  <c:v>4835</c:v>
                </c:pt>
                <c:pt idx="93">
                  <c:v>5125.7142857142853</c:v>
                </c:pt>
                <c:pt idx="94">
                  <c:v>5066</c:v>
                </c:pt>
                <c:pt idx="95">
                  <c:v>4844.2857142857147</c:v>
                </c:pt>
                <c:pt idx="96">
                  <c:v>4714.2857142857147</c:v>
                </c:pt>
                <c:pt idx="97">
                  <c:v>4654.8571428571431</c:v>
                </c:pt>
                <c:pt idx="98">
                  <c:v>4639.4285714285716</c:v>
                </c:pt>
                <c:pt idx="99">
                  <c:v>4496.1428571428569</c:v>
                </c:pt>
                <c:pt idx="100">
                  <c:v>4086.2857142857142</c:v>
                </c:pt>
                <c:pt idx="101">
                  <c:v>3776.5714285714284</c:v>
                </c:pt>
                <c:pt idx="102">
                  <c:v>3621</c:v>
                </c:pt>
                <c:pt idx="103">
                  <c:v>3557.2857142857142</c:v>
                </c:pt>
                <c:pt idx="104">
                  <c:v>3501.7142857142858</c:v>
                </c:pt>
                <c:pt idx="105">
                  <c:v>3439.1666666666665</c:v>
                </c:pt>
                <c:pt idx="106">
                  <c:v>3446.4</c:v>
                </c:pt>
                <c:pt idx="107">
                  <c:v>3497.5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DB-4D0D-9DD1-E1CA0ABD6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UK!$N$1</c:f>
              <c:strCache>
                <c:ptCount val="1"/>
                <c:pt idx="0">
                  <c:v>DR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cat>
            <c:numRef>
              <c:f>UK!$F$61:$F$1048576</c:f>
              <c:numCache>
                <c:formatCode>General</c:formatCode>
                <c:ptCount val="104851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  <c:pt idx="41">
                  <c:v>66</c:v>
                </c:pt>
                <c:pt idx="42">
                  <c:v>67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71</c:v>
                </c:pt>
                <c:pt idx="47">
                  <c:v>72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82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88</c:v>
                </c:pt>
                <c:pt idx="64">
                  <c:v>89</c:v>
                </c:pt>
              </c:numCache>
            </c:numRef>
          </c:cat>
          <c:val>
            <c:numRef>
              <c:f>UK!$N$61:$N$130</c:f>
              <c:numCache>
                <c:formatCode>0.00%</c:formatCode>
                <c:ptCount val="70"/>
                <c:pt idx="0">
                  <c:v>8.032867855058147E-2</c:v>
                </c:pt>
                <c:pt idx="1">
                  <c:v>7.0099134046471528E-2</c:v>
                </c:pt>
                <c:pt idx="2">
                  <c:v>9.7081893113533629E-2</c:v>
                </c:pt>
                <c:pt idx="3">
                  <c:v>0.10553278688524591</c:v>
                </c:pt>
                <c:pt idx="4">
                  <c:v>0.10979583524260475</c:v>
                </c:pt>
                <c:pt idx="5">
                  <c:v>0.11395037197911372</c:v>
                </c:pt>
                <c:pt idx="6">
                  <c:v>0.10858713445564964</c:v>
                </c:pt>
                <c:pt idx="7">
                  <c:v>0.11485528867671192</c:v>
                </c:pt>
                <c:pt idx="8">
                  <c:v>0.12340033384337182</c:v>
                </c:pt>
                <c:pt idx="9">
                  <c:v>0.12588162898212285</c:v>
                </c:pt>
                <c:pt idx="10">
                  <c:v>0.1316346323399753</c:v>
                </c:pt>
                <c:pt idx="11">
                  <c:v>0.13388378209821308</c:v>
                </c:pt>
                <c:pt idx="12">
                  <c:v>0.13434441898444127</c:v>
                </c:pt>
                <c:pt idx="13">
                  <c:v>0.13442257264561752</c:v>
                </c:pt>
                <c:pt idx="14">
                  <c:v>0.13661547488744202</c:v>
                </c:pt>
                <c:pt idx="15">
                  <c:v>0.13707881925580306</c:v>
                </c:pt>
                <c:pt idx="16">
                  <c:v>0.13941467971891627</c:v>
                </c:pt>
                <c:pt idx="17">
                  <c:v>0.14138690308750351</c:v>
                </c:pt>
                <c:pt idx="18">
                  <c:v>0.14227358039230117</c:v>
                </c:pt>
                <c:pt idx="19">
                  <c:v>0.14060954148681895</c:v>
                </c:pt>
                <c:pt idx="20">
                  <c:v>0.13749823015483023</c:v>
                </c:pt>
                <c:pt idx="21">
                  <c:v>0.13898174647074385</c:v>
                </c:pt>
                <c:pt idx="22">
                  <c:v>0.14026223613651156</c:v>
                </c:pt>
                <c:pt idx="23">
                  <c:v>0.14036480767069928</c:v>
                </c:pt>
                <c:pt idx="24">
                  <c:v>0.14126797896840915</c:v>
                </c:pt>
                <c:pt idx="25">
                  <c:v>0.14163135002509342</c:v>
                </c:pt>
                <c:pt idx="26">
                  <c:v>0.13972515955977005</c:v>
                </c:pt>
                <c:pt idx="27">
                  <c:v>0.13800052342318764</c:v>
                </c:pt>
                <c:pt idx="28">
                  <c:v>0.13794551667525723</c:v>
                </c:pt>
                <c:pt idx="29">
                  <c:v>0.16194731453039188</c:v>
                </c:pt>
                <c:pt idx="30">
                  <c:v>0.16203146089177525</c:v>
                </c:pt>
                <c:pt idx="31">
                  <c:v>0.16063952164341647</c:v>
                </c:pt>
                <c:pt idx="32">
                  <c:v>0.15852558973029629</c:v>
                </c:pt>
                <c:pt idx="33">
                  <c:v>0.15607374080983211</c:v>
                </c:pt>
                <c:pt idx="34">
                  <c:v>0.15398796349390939</c:v>
                </c:pt>
                <c:pt idx="35">
                  <c:v>0.15440435713386225</c:v>
                </c:pt>
                <c:pt idx="36">
                  <c:v>0.15424380737473717</c:v>
                </c:pt>
                <c:pt idx="37">
                  <c:v>0.15223693566914137</c:v>
                </c:pt>
                <c:pt idx="38">
                  <c:v>0.15113078392956486</c:v>
                </c:pt>
                <c:pt idx="39">
                  <c:v>0.14944361386044927</c:v>
                </c:pt>
                <c:pt idx="40">
                  <c:v>0.14798383350366998</c:v>
                </c:pt>
                <c:pt idx="41">
                  <c:v>0.14629328004452899</c:v>
                </c:pt>
                <c:pt idx="42">
                  <c:v>0.14656146328342151</c:v>
                </c:pt>
                <c:pt idx="43">
                  <c:v>0.14654049447371092</c:v>
                </c:pt>
                <c:pt idx="44">
                  <c:v>0.14633551729392047</c:v>
                </c:pt>
                <c:pt idx="45">
                  <c:v>0.14581966193582699</c:v>
                </c:pt>
                <c:pt idx="46">
                  <c:v>0.14560371085416393</c:v>
                </c:pt>
                <c:pt idx="47">
                  <c:v>0.14421991913757853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B-4D61-A1C8-478573DB9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744175"/>
        <c:axId val="1812742095"/>
      </c:lineChart>
      <c:catAx>
        <c:axId val="181274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42095"/>
        <c:crosses val="autoZero"/>
        <c:auto val="1"/>
        <c:lblAlgn val="ctr"/>
        <c:lblOffset val="100"/>
        <c:noMultiLvlLbl val="0"/>
      </c:catAx>
      <c:valAx>
        <c:axId val="181274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44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USA!$H$2:$H$162</c:f>
              <c:numCache>
                <c:formatCode>m/d/yyyy</c:formatCode>
                <c:ptCount val="16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</c:numCache>
            </c:numRef>
          </c:cat>
          <c:val>
            <c:numRef>
              <c:f>USA!$Q$2:$Q$162</c:f>
              <c:numCache>
                <c:formatCode>General</c:formatCode>
                <c:ptCount val="161"/>
                <c:pt idx="0">
                  <c:v>1.2627003142534705E-4</c:v>
                </c:pt>
                <c:pt idx="1">
                  <c:v>2.0872642779086605E-4</c:v>
                </c:pt>
                <c:pt idx="2">
                  <c:v>3.4298750249289885E-4</c:v>
                </c:pt>
                <c:pt idx="3">
                  <c:v>5.6027875730445915E-4</c:v>
                </c:pt>
                <c:pt idx="4">
                  <c:v>9.0982186017520505E-4</c:v>
                </c:pt>
                <c:pt idx="5">
                  <c:v>1.468710892758096E-3</c:v>
                </c:pt>
                <c:pt idx="6">
                  <c:v>2.3569232249174739E-3</c:v>
                </c:pt>
                <c:pt idx="7">
                  <c:v>3.7599771784146831E-3</c:v>
                </c:pt>
                <c:pt idx="8">
                  <c:v>5.9628950538784236E-3</c:v>
                </c:pt>
                <c:pt idx="9">
                  <c:v>9.4007583596392164E-3</c:v>
                </c:pt>
                <c:pt idx="10">
                  <c:v>1.4733435182056847E-2</c:v>
                </c:pt>
                <c:pt idx="11">
                  <c:v>2.2955261308972675E-2</c:v>
                </c:pt>
                <c:pt idx="12">
                  <c:v>3.5554887919313757E-2</c:v>
                </c:pt>
                <c:pt idx="13">
                  <c:v>5.4746587007171409E-2</c:v>
                </c:pt>
                <c:pt idx="14">
                  <c:v>8.3802567835290775E-2</c:v>
                </c:pt>
                <c:pt idx="15">
                  <c:v>0.12752698402006671</c:v>
                </c:pt>
                <c:pt idx="16">
                  <c:v>0.19292715192789109</c:v>
                </c:pt>
                <c:pt idx="17">
                  <c:v>0.29015710414630774</c:v>
                </c:pt>
                <c:pt idx="18">
                  <c:v>0.43383423497423451</c:v>
                </c:pt>
                <c:pt idx="19">
                  <c:v>0.64486296572752522</c:v>
                </c:pt>
                <c:pt idx="20">
                  <c:v>0.952941821772603</c:v>
                </c:pt>
                <c:pt idx="21">
                  <c:v>1.3999840668276553</c:v>
                </c:pt>
                <c:pt idx="22">
                  <c:v>2.0447492896622954</c:v>
                </c:pt>
                <c:pt idx="23">
                  <c:v>2.9690664385528542</c:v>
                </c:pt>
                <c:pt idx="24">
                  <c:v>4.2861301495440358</c:v>
                </c:pt>
                <c:pt idx="25">
                  <c:v>6.1514741065126426</c:v>
                </c:pt>
                <c:pt idx="26">
                  <c:v>8.7773695706941375</c:v>
                </c:pt>
                <c:pt idx="27">
                  <c:v>12.451565481931603</c:v>
                </c:pt>
                <c:pt idx="28">
                  <c:v>17.561479050873544</c:v>
                </c:pt>
                <c:pt idx="29">
                  <c:v>24.625161510870306</c:v>
                </c:pt>
                <c:pt idx="30">
                  <c:v>34.330599744129508</c:v>
                </c:pt>
                <c:pt idx="31">
                  <c:v>47.585165419176022</c:v>
                </c:pt>
                <c:pt idx="32">
                  <c:v>65.577280573496481</c:v>
                </c:pt>
                <c:pt idx="33">
                  <c:v>89.852620067754671</c:v>
                </c:pt>
                <c:pt idx="34">
                  <c:v>122.40740063596397</c:v>
                </c:pt>
                <c:pt idx="35">
                  <c:v>165.80149234867665</c:v>
                </c:pt>
                <c:pt idx="36">
                  <c:v>223.29420536042258</c:v>
                </c:pt>
                <c:pt idx="37">
                  <c:v>299.00562227074897</c:v>
                </c:pt>
                <c:pt idx="38">
                  <c:v>398.10622950421612</c:v>
                </c:pt>
                <c:pt idx="39">
                  <c:v>527.03731178412909</c:v>
                </c:pt>
                <c:pt idx="40">
                  <c:v>693.7640723441491</c:v>
                </c:pt>
                <c:pt idx="41">
                  <c:v>908.06268883813755</c:v>
                </c:pt>
                <c:pt idx="42">
                  <c:v>1181.8414752313874</c:v>
                </c:pt>
                <c:pt idx="43">
                  <c:v>1529.4949644667834</c:v>
                </c:pt>
                <c:pt idx="44">
                  <c:v>1968.2880375463612</c:v>
                </c:pt>
                <c:pt idx="45">
                  <c:v>2518.7651993885725</c:v>
                </c:pt>
                <c:pt idx="46">
                  <c:v>3205.1777578689216</c:v>
                </c:pt>
                <c:pt idx="47">
                  <c:v>4055.9190415136582</c:v>
                </c:pt>
                <c:pt idx="48">
                  <c:v>5103.9549629870126</c:v>
                </c:pt>
                <c:pt idx="49">
                  <c:v>6387.2342998722352</c:v>
                </c:pt>
                <c:pt idx="50">
                  <c:v>7949.0601528377174</c:v>
                </c:pt>
                <c:pt idx="51">
                  <c:v>9838.4013160082122</c:v>
                </c:pt>
                <c:pt idx="52">
                  <c:v>12110.119943893264</c:v>
                </c:pt>
                <c:pt idx="53">
                  <c:v>14825.090132579031</c:v>
                </c:pt>
                <c:pt idx="54">
                  <c:v>18050.181070083105</c:v>
                </c:pt>
                <c:pt idx="55">
                  <c:v>21858.078470614473</c:v>
                </c:pt>
                <c:pt idx="56">
                  <c:v>26326.919292871589</c:v>
                </c:pt>
                <c:pt idx="57">
                  <c:v>31539.71742386703</c:v>
                </c:pt>
                <c:pt idx="58">
                  <c:v>37583.562207540061</c:v>
                </c:pt>
                <c:pt idx="59">
                  <c:v>44548.577464863214</c:v>
                </c:pt>
                <c:pt idx="60">
                  <c:v>52526.635959788917</c:v>
                </c:pt>
                <c:pt idx="61">
                  <c:v>61609.832988626149</c:v>
                </c:pt>
                <c:pt idx="62">
                  <c:v>71888.732681922513</c:v>
                </c:pt>
                <c:pt idx="63">
                  <c:v>83450.411375923388</c:v>
                </c:pt>
                <c:pt idx="64">
                  <c:v>96376.333604627973</c:v>
                </c:pt>
                <c:pt idx="65">
                  <c:v>110740.10736736828</c:v>
                </c:pt>
                <c:pt idx="66">
                  <c:v>126605.17576052085</c:v>
                </c:pt>
                <c:pt idx="67">
                  <c:v>144022.51120971289</c:v>
                </c:pt>
                <c:pt idx="68">
                  <c:v>163028.3857842483</c:v>
                </c:pt>
                <c:pt idx="69">
                  <c:v>183642.29584028004</c:v>
                </c:pt>
                <c:pt idx="70">
                  <c:v>205865.12102439936</c:v>
                </c:pt>
                <c:pt idx="71">
                  <c:v>229677.59609453945</c:v>
                </c:pt>
                <c:pt idx="72">
                  <c:v>255039.16885435663</c:v>
                </c:pt>
                <c:pt idx="73">
                  <c:v>281887.30870700307</c:v>
                </c:pt>
                <c:pt idx="74">
                  <c:v>310137.31807135564</c:v>
                </c:pt>
                <c:pt idx="75">
                  <c:v>339682.68353155738</c:v>
                </c:pt>
                <c:pt idx="76">
                  <c:v>370395.98567081499</c:v>
                </c:pt>
                <c:pt idx="77">
                  <c:v>402130.36681091331</c:v>
                </c:pt>
                <c:pt idx="78">
                  <c:v>434721.5352191999</c:v>
                </c:pt>
                <c:pt idx="79">
                  <c:v>467990.26372861012</c:v>
                </c:pt>
                <c:pt idx="80">
                  <c:v>501745.3211563736</c:v>
                </c:pt>
                <c:pt idx="81">
                  <c:v>535786.7573946534</c:v>
                </c:pt>
                <c:pt idx="82">
                  <c:v>569909.44849015842</c:v>
                </c:pt>
                <c:pt idx="83">
                  <c:v>603906.79719833611</c:v>
                </c:pt>
                <c:pt idx="84">
                  <c:v>637574.47797006578</c:v>
                </c:pt>
                <c:pt idx="85">
                  <c:v>670714.11345651268</c:v>
                </c:pt>
                <c:pt idx="86">
                  <c:v>703136.77250219916</c:v>
                </c:pt>
                <c:pt idx="87">
                  <c:v>734666.18708150159</c:v>
                </c:pt>
                <c:pt idx="88">
                  <c:v>765141.59731698793</c:v>
                </c:pt>
                <c:pt idx="89">
                  <c:v>794420.14897612529</c:v>
                </c:pt>
                <c:pt idx="90">
                  <c:v>822378.78587292228</c:v>
                </c:pt>
                <c:pt idx="91">
                  <c:v>848915.59947167663</c:v>
                </c:pt>
                <c:pt idx="92">
                  <c:v>873950.61870014062</c:v>
                </c:pt>
                <c:pt idx="93">
                  <c:v>897426.04351973149</c:v>
                </c:pt>
                <c:pt idx="94">
                  <c:v>919305.94521289761</c:v>
                </c:pt>
                <c:pt idx="95">
                  <c:v>939575.47377966507</c:v>
                </c:pt>
                <c:pt idx="96">
                  <c:v>958239.62758379255</c:v>
                </c:pt>
                <c:pt idx="97">
                  <c:v>975321.65193322173</c:v>
                </c:pt>
                <c:pt idx="98">
                  <c:v>990861.14130029525</c:v>
                </c:pt>
                <c:pt idx="99">
                  <c:v>1004911.9242713915</c:v>
                </c:pt>
                <c:pt idx="100">
                  <c:v>1017539.8111476393</c:v>
                </c:pt>
                <c:pt idx="101">
                  <c:v>1028820.2816598918</c:v>
                </c:pt>
                <c:pt idx="102">
                  <c:v>1038836.1849209809</c:v>
                </c:pt>
                <c:pt idx="103">
                  <c:v>1047675.5160358613</c:v>
                </c:pt>
                <c:pt idx="104">
                  <c:v>1055429.3243153498</c:v>
                </c:pt>
                <c:pt idx="105">
                  <c:v>1062189.7974112341</c:v>
                </c:pt>
                <c:pt idx="106">
                  <c:v>1068048.5545204254</c:v>
                </c:pt>
                <c:pt idx="107">
                  <c:v>1073095.1706621884</c:v>
                </c:pt>
                <c:pt idx="108">
                  <c:v>1077415.943414568</c:v>
                </c:pt>
                <c:pt idx="109">
                  <c:v>1081092.903814221</c:v>
                </c:pt>
                <c:pt idx="110">
                  <c:v>1084203.0646876062</c:v>
                </c:pt>
                <c:pt idx="111">
                  <c:v>1086817.8926959098</c:v>
                </c:pt>
                <c:pt idx="112">
                  <c:v>1089002.9849446472</c:v>
                </c:pt>
                <c:pt idx="113">
                  <c:v>1090817.9271421772</c:v>
                </c:pt>
                <c:pt idx="114">
                  <c:v>1092316.3079204368</c:v>
                </c:pt>
                <c:pt idx="115">
                  <c:v>1093545.8629233951</c:v>
                </c:pt>
                <c:pt idx="116">
                  <c:v>1094548.7224452705</c:v>
                </c:pt>
                <c:pt idx="117">
                  <c:v>1095361.7375537734</c:v>
                </c:pt>
                <c:pt idx="118">
                  <c:v>1096016.8615433315</c:v>
                </c:pt>
                <c:pt idx="119">
                  <c:v>1096541.5660108132</c:v>
                </c:pt>
                <c:pt idx="120">
                  <c:v>1096959.273626335</c:v>
                </c:pt>
                <c:pt idx="121">
                  <c:v>1097289.7926009272</c:v>
                </c:pt>
                <c:pt idx="122">
                  <c:v>1097549.7407755356</c:v>
                </c:pt>
                <c:pt idx="123">
                  <c:v>1097752.9500471773</c:v>
                </c:pt>
                <c:pt idx="124">
                  <c:v>1097910.8444146712</c:v>
                </c:pt>
                <c:pt idx="125">
                  <c:v>1098032.7872048281</c:v>
                </c:pt>
                <c:pt idx="126">
                  <c:v>1098126.3949941574</c:v>
                </c:pt>
                <c:pt idx="127">
                  <c:v>1098197.8173581869</c:v>
                </c:pt>
                <c:pt idx="128">
                  <c:v>1098251.9828665643</c:v>
                </c:pt>
                <c:pt idx="129">
                  <c:v>1098292.8127177276</c:v>
                </c:pt>
                <c:pt idx="130">
                  <c:v>1098323.4041027592</c:v>
                </c:pt>
                <c:pt idx="131">
                  <c:v>1098346.185840793</c:v>
                </c:pt>
                <c:pt idx="132">
                  <c:v>1098363.0490775243</c:v>
                </c:pt>
                <c:pt idx="133">
                  <c:v>1098375.4559234662</c:v>
                </c:pt>
                <c:pt idx="134">
                  <c:v>1098384.5288670738</c:v>
                </c:pt>
                <c:pt idx="135">
                  <c:v>1098391.123663632</c:v>
                </c:pt>
                <c:pt idx="136">
                  <c:v>1098395.8882034682</c:v>
                </c:pt>
                <c:pt idx="137">
                  <c:v>1098399.3096274154</c:v>
                </c:pt>
                <c:pt idx="138">
                  <c:v>1098401.7517034821</c:v>
                </c:pt>
                <c:pt idx="139">
                  <c:v>1098403.4842218673</c:v>
                </c:pt>
                <c:pt idx="140">
                  <c:v>1098404.7059171142</c:v>
                </c:pt>
                <c:pt idx="141">
                  <c:v>1098405.5621941243</c:v>
                </c:pt>
                <c:pt idx="142">
                  <c:v>1098406.1587237965</c:v>
                </c:pt>
                <c:pt idx="143">
                  <c:v>1098406.5717866914</c:v>
                </c:pt>
                <c:pt idx="144">
                  <c:v>1098406.856080031</c:v>
                </c:pt>
                <c:pt idx="145">
                  <c:v>1098407.0505638847</c:v>
                </c:pt>
                <c:pt idx="146">
                  <c:v>1098407.1828050853</c:v>
                </c:pt>
                <c:pt idx="147">
                  <c:v>1098407.2721801528</c:v>
                </c:pt>
                <c:pt idx="148">
                  <c:v>1098407.332219</c:v>
                </c:pt>
                <c:pt idx="149">
                  <c:v>1098407.3723070263</c:v>
                </c:pt>
                <c:pt idx="150">
                  <c:v>1098407.3989120326</c:v>
                </c:pt>
                <c:pt idx="151">
                  <c:v>1098407.4164620854</c:v>
                </c:pt>
                <c:pt idx="152">
                  <c:v>1098407.4279690252</c:v>
                </c:pt>
                <c:pt idx="153">
                  <c:v>1098407.4354680993</c:v>
                </c:pt>
                <c:pt idx="154">
                  <c:v>1098407.4403256995</c:v>
                </c:pt>
                <c:pt idx="155">
                  <c:v>1098407.4434532353</c:v>
                </c:pt>
                <c:pt idx="156">
                  <c:v>1098407.4454547057</c:v>
                </c:pt>
                <c:pt idx="157">
                  <c:v>1098407.4467278053</c:v>
                </c:pt>
                <c:pt idx="158">
                  <c:v>1098407.4475327055</c:v>
                </c:pt>
                <c:pt idx="159">
                  <c:v>1098407.4480385161</c:v>
                </c:pt>
                <c:pt idx="160">
                  <c:v>1098407.4483544531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650-4756-A69B-6C8AD01B6968}"/>
            </c:ext>
          </c:extLst>
        </c:ser>
        <c:ser>
          <c:idx val="2"/>
          <c:order val="1"/>
          <c:tx>
            <c:v>LInear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USA!$W$3:$W$162</c:f>
              <c:numCache>
                <c:formatCode>General</c:formatCode>
                <c:ptCount val="160"/>
                <c:pt idx="0">
                  <c:v>2.0872642779086605E-4</c:v>
                </c:pt>
                <c:pt idx="1">
                  <c:v>3.4298750249289885E-4</c:v>
                </c:pt>
                <c:pt idx="2">
                  <c:v>5.6027875730445915E-4</c:v>
                </c:pt>
                <c:pt idx="3">
                  <c:v>9.0982186017520505E-4</c:v>
                </c:pt>
                <c:pt idx="4">
                  <c:v>1.468710892758096E-3</c:v>
                </c:pt>
                <c:pt idx="5">
                  <c:v>2.3569232249174739E-3</c:v>
                </c:pt>
                <c:pt idx="6">
                  <c:v>3.7599771784146831E-3</c:v>
                </c:pt>
                <c:pt idx="7">
                  <c:v>5.9628950538784236E-3</c:v>
                </c:pt>
                <c:pt idx="8">
                  <c:v>9.4007583596392164E-3</c:v>
                </c:pt>
                <c:pt idx="9">
                  <c:v>1.4733435182056847E-2</c:v>
                </c:pt>
                <c:pt idx="10">
                  <c:v>2.2955261308972675E-2</c:v>
                </c:pt>
                <c:pt idx="11">
                  <c:v>3.5554887919313757E-2</c:v>
                </c:pt>
                <c:pt idx="12">
                  <c:v>5.4746587007171409E-2</c:v>
                </c:pt>
                <c:pt idx="13">
                  <c:v>8.3802567835290775E-2</c:v>
                </c:pt>
                <c:pt idx="14">
                  <c:v>0.12752698402006671</c:v>
                </c:pt>
                <c:pt idx="15">
                  <c:v>0.19292715192789109</c:v>
                </c:pt>
                <c:pt idx="16">
                  <c:v>0.29015710414630774</c:v>
                </c:pt>
                <c:pt idx="17">
                  <c:v>0.43383423497423451</c:v>
                </c:pt>
                <c:pt idx="18">
                  <c:v>0.64486296572752522</c:v>
                </c:pt>
                <c:pt idx="19">
                  <c:v>0.952941821772603</c:v>
                </c:pt>
                <c:pt idx="20">
                  <c:v>1.3999840668276553</c:v>
                </c:pt>
                <c:pt idx="21">
                  <c:v>2.0447492896622954</c:v>
                </c:pt>
                <c:pt idx="22">
                  <c:v>2.9690664385528542</c:v>
                </c:pt>
                <c:pt idx="23">
                  <c:v>4.2861301495440358</c:v>
                </c:pt>
                <c:pt idx="24">
                  <c:v>6.1514741065126426</c:v>
                </c:pt>
                <c:pt idx="25">
                  <c:v>8.7773695706941375</c:v>
                </c:pt>
                <c:pt idx="26">
                  <c:v>12.451565481931603</c:v>
                </c:pt>
                <c:pt idx="27">
                  <c:v>17.561479050873544</c:v>
                </c:pt>
                <c:pt idx="28">
                  <c:v>24.625161510870306</c:v>
                </c:pt>
                <c:pt idx="29">
                  <c:v>34.330599744129508</c:v>
                </c:pt>
                <c:pt idx="30">
                  <c:v>47.585165419176022</c:v>
                </c:pt>
                <c:pt idx="31">
                  <c:v>65.577280573496481</c:v>
                </c:pt>
                <c:pt idx="32">
                  <c:v>89.852620067754671</c:v>
                </c:pt>
                <c:pt idx="33">
                  <c:v>122.40740063596397</c:v>
                </c:pt>
                <c:pt idx="34">
                  <c:v>165.80149234867665</c:v>
                </c:pt>
                <c:pt idx="35">
                  <c:v>223.29420536042258</c:v>
                </c:pt>
                <c:pt idx="36">
                  <c:v>299.00562227074897</c:v>
                </c:pt>
                <c:pt idx="37">
                  <c:v>398.10622950421612</c:v>
                </c:pt>
                <c:pt idx="38">
                  <c:v>527.03731178412909</c:v>
                </c:pt>
                <c:pt idx="39">
                  <c:v>693.7640723441491</c:v>
                </c:pt>
                <c:pt idx="40">
                  <c:v>908.06268883813755</c:v>
                </c:pt>
                <c:pt idx="41">
                  <c:v>1181.8414752313874</c:v>
                </c:pt>
                <c:pt idx="42">
                  <c:v>1529.4949644667834</c:v>
                </c:pt>
                <c:pt idx="43">
                  <c:v>1968.2880375463612</c:v>
                </c:pt>
                <c:pt idx="44">
                  <c:v>2518.7651993885725</c:v>
                </c:pt>
                <c:pt idx="45">
                  <c:v>3205.1777578689216</c:v>
                </c:pt>
                <c:pt idx="46">
                  <c:v>4055.9190415136582</c:v>
                </c:pt>
                <c:pt idx="47">
                  <c:v>5103.9549629870126</c:v>
                </c:pt>
                <c:pt idx="48">
                  <c:v>6387.2342998722352</c:v>
                </c:pt>
                <c:pt idx="49">
                  <c:v>7949.0601528377174</c:v>
                </c:pt>
                <c:pt idx="50">
                  <c:v>9838.4013160082122</c:v>
                </c:pt>
                <c:pt idx="51">
                  <c:v>12110.119943893264</c:v>
                </c:pt>
                <c:pt idx="52">
                  <c:v>14825.090132579031</c:v>
                </c:pt>
                <c:pt idx="53">
                  <c:v>18050.181070083105</c:v>
                </c:pt>
                <c:pt idx="54">
                  <c:v>21858.078470614473</c:v>
                </c:pt>
                <c:pt idx="55">
                  <c:v>26326.919292871589</c:v>
                </c:pt>
                <c:pt idx="56">
                  <c:v>31539.71742386703</c:v>
                </c:pt>
                <c:pt idx="57">
                  <c:v>37583.562207540061</c:v>
                </c:pt>
                <c:pt idx="58">
                  <c:v>44548.577464863214</c:v>
                </c:pt>
                <c:pt idx="59">
                  <c:v>52526.635959788917</c:v>
                </c:pt>
                <c:pt idx="60">
                  <c:v>61609.832988626149</c:v>
                </c:pt>
                <c:pt idx="61">
                  <c:v>71888.732681922513</c:v>
                </c:pt>
                <c:pt idx="62">
                  <c:v>83450.411375923388</c:v>
                </c:pt>
                <c:pt idx="63">
                  <c:v>96376.333604627973</c:v>
                </c:pt>
                <c:pt idx="64">
                  <c:v>110740.10736736828</c:v>
                </c:pt>
                <c:pt idx="65">
                  <c:v>126605.17576052085</c:v>
                </c:pt>
                <c:pt idx="66">
                  <c:v>144022.51120971289</c:v>
                </c:pt>
                <c:pt idx="67">
                  <c:v>163028.3857842483</c:v>
                </c:pt>
                <c:pt idx="68">
                  <c:v>183642.29584028004</c:v>
                </c:pt>
                <c:pt idx="69">
                  <c:v>205865.12102439936</c:v>
                </c:pt>
                <c:pt idx="70">
                  <c:v>229677.59609453945</c:v>
                </c:pt>
                <c:pt idx="71">
                  <c:v>255039.16885435663</c:v>
                </c:pt>
                <c:pt idx="72">
                  <c:v>281887.30870700307</c:v>
                </c:pt>
                <c:pt idx="73">
                  <c:v>310137.31807135564</c:v>
                </c:pt>
                <c:pt idx="74">
                  <c:v>339682.68353155738</c:v>
                </c:pt>
                <c:pt idx="75">
                  <c:v>370395.98567081499</c:v>
                </c:pt>
                <c:pt idx="76">
                  <c:v>402130.36681091331</c:v>
                </c:pt>
                <c:pt idx="77">
                  <c:v>434721.5352191999</c:v>
                </c:pt>
                <c:pt idx="78">
                  <c:v>465722.87038403511</c:v>
                </c:pt>
                <c:pt idx="79">
                  <c:v>496517.73027414503</c:v>
                </c:pt>
                <c:pt idx="80">
                  <c:v>527106.11488952965</c:v>
                </c:pt>
                <c:pt idx="81">
                  <c:v>557488.02423018892</c:v>
                </c:pt>
                <c:pt idx="82">
                  <c:v>587663.45829612296</c:v>
                </c:pt>
                <c:pt idx="83">
                  <c:v>617632.41708733176</c:v>
                </c:pt>
                <c:pt idx="84">
                  <c:v>647394.90060381521</c:v>
                </c:pt>
                <c:pt idx="85">
                  <c:v>676950.90884557343</c:v>
                </c:pt>
                <c:pt idx="86">
                  <c:v>706300.44181260641</c:v>
                </c:pt>
                <c:pt idx="87">
                  <c:v>735443.49950491404</c:v>
                </c:pt>
                <c:pt idx="88">
                  <c:v>764380.08192249644</c:v>
                </c:pt>
                <c:pt idx="89">
                  <c:v>793110.1890653536</c:v>
                </c:pt>
                <c:pt idx="90">
                  <c:v>821633.8209334854</c:v>
                </c:pt>
                <c:pt idx="91">
                  <c:v>849950.97752689198</c:v>
                </c:pt>
                <c:pt idx="92">
                  <c:v>878061.65884557331</c:v>
                </c:pt>
                <c:pt idx="93">
                  <c:v>905965.8648895293</c:v>
                </c:pt>
                <c:pt idx="94">
                  <c:v>933663.59565876005</c:v>
                </c:pt>
                <c:pt idx="95">
                  <c:v>961154.85115326557</c:v>
                </c:pt>
                <c:pt idx="96">
                  <c:v>988439.63137304573</c:v>
                </c:pt>
                <c:pt idx="97">
                  <c:v>1015517.9363181007</c:v>
                </c:pt>
                <c:pt idx="98">
                  <c:v>1042389.7659884302</c:v>
                </c:pt>
                <c:pt idx="99">
                  <c:v>1069055.1203840347</c:v>
                </c:pt>
                <c:pt idx="100">
                  <c:v>1095513.9995049138</c:v>
                </c:pt>
                <c:pt idx="101">
                  <c:v>1121766.4033510676</c:v>
                </c:pt>
                <c:pt idx="102">
                  <c:v>1147812.3319224962</c:v>
                </c:pt>
                <c:pt idx="103">
                  <c:v>1173651.7852191995</c:v>
                </c:pt>
                <c:pt idx="104">
                  <c:v>1199284.7632411774</c:v>
                </c:pt>
                <c:pt idx="105">
                  <c:v>1224711.2659884302</c:v>
                </c:pt>
                <c:pt idx="106">
                  <c:v>1249931.2934609577</c:v>
                </c:pt>
                <c:pt idx="107">
                  <c:v>1274944.8456587598</c:v>
                </c:pt>
                <c:pt idx="108">
                  <c:v>1299751.9225818368</c:v>
                </c:pt>
                <c:pt idx="109">
                  <c:v>1324352.5242301885</c:v>
                </c:pt>
                <c:pt idx="110">
                  <c:v>1348746.6506038147</c:v>
                </c:pt>
                <c:pt idx="111">
                  <c:v>1372934.3017027159</c:v>
                </c:pt>
                <c:pt idx="112">
                  <c:v>1396915.4775268917</c:v>
                </c:pt>
                <c:pt idx="113">
                  <c:v>1420690.1780763422</c:v>
                </c:pt>
                <c:pt idx="114">
                  <c:v>1444258.4033510676</c:v>
                </c:pt>
                <c:pt idx="115">
                  <c:v>1467620.1533510676</c:v>
                </c:pt>
                <c:pt idx="116">
                  <c:v>1490775.4280763422</c:v>
                </c:pt>
                <c:pt idx="117">
                  <c:v>1513724.2275268917</c:v>
                </c:pt>
                <c:pt idx="118">
                  <c:v>1536466.5517027159</c:v>
                </c:pt>
                <c:pt idx="119">
                  <c:v>1559002.4006038147</c:v>
                </c:pt>
                <c:pt idx="120">
                  <c:v>1581331.7742301882</c:v>
                </c:pt>
                <c:pt idx="121">
                  <c:v>1603454.6725818366</c:v>
                </c:pt>
                <c:pt idx="122">
                  <c:v>1625371.0956587596</c:v>
                </c:pt>
                <c:pt idx="123">
                  <c:v>1647081.0434609572</c:v>
                </c:pt>
                <c:pt idx="124">
                  <c:v>1668584.5159884298</c:v>
                </c:pt>
                <c:pt idx="125">
                  <c:v>1689881.513241177</c:v>
                </c:pt>
                <c:pt idx="126">
                  <c:v>1710972.0352191988</c:v>
                </c:pt>
                <c:pt idx="127">
                  <c:v>1731856.0819224955</c:v>
                </c:pt>
                <c:pt idx="128">
                  <c:v>1752533.6533510669</c:v>
                </c:pt>
                <c:pt idx="129">
                  <c:v>1773004.7495049129</c:v>
                </c:pt>
                <c:pt idx="130">
                  <c:v>1793269.3703840338</c:v>
                </c:pt>
                <c:pt idx="131">
                  <c:v>1813327.5159884293</c:v>
                </c:pt>
                <c:pt idx="132">
                  <c:v>1833179.1863180995</c:v>
                </c:pt>
                <c:pt idx="133">
                  <c:v>1852824.3813730446</c:v>
                </c:pt>
                <c:pt idx="134">
                  <c:v>1872263.1011532643</c:v>
                </c:pt>
                <c:pt idx="135">
                  <c:v>1891495.3456587587</c:v>
                </c:pt>
                <c:pt idx="136">
                  <c:v>1910521.1148895279</c:v>
                </c:pt>
                <c:pt idx="137">
                  <c:v>1929340.4088455718</c:v>
                </c:pt>
                <c:pt idx="138">
                  <c:v>1947953.2275268903</c:v>
                </c:pt>
                <c:pt idx="139">
                  <c:v>1966359.5709334838</c:v>
                </c:pt>
                <c:pt idx="140">
                  <c:v>1984559.4390653518</c:v>
                </c:pt>
                <c:pt idx="141">
                  <c:v>2002552.8319224946</c:v>
                </c:pt>
                <c:pt idx="142">
                  <c:v>2020339.7495049122</c:v>
                </c:pt>
                <c:pt idx="143">
                  <c:v>2037920.1918126044</c:v>
                </c:pt>
                <c:pt idx="144">
                  <c:v>2055294.1588455713</c:v>
                </c:pt>
                <c:pt idx="145">
                  <c:v>2072461.6506038131</c:v>
                </c:pt>
                <c:pt idx="146">
                  <c:v>2089422.6670873298</c:v>
                </c:pt>
                <c:pt idx="147">
                  <c:v>2106177.2082961211</c:v>
                </c:pt>
                <c:pt idx="148">
                  <c:v>2122725.2742301873</c:v>
                </c:pt>
                <c:pt idx="149">
                  <c:v>2139066.8648895281</c:v>
                </c:pt>
                <c:pt idx="150">
                  <c:v>2155201.9802741436</c:v>
                </c:pt>
                <c:pt idx="151">
                  <c:v>2171130.6203840338</c:v>
                </c:pt>
                <c:pt idx="152">
                  <c:v>2186852.785219199</c:v>
                </c:pt>
                <c:pt idx="153">
                  <c:v>2202368.4747796389</c:v>
                </c:pt>
                <c:pt idx="154">
                  <c:v>2217677.6890653535</c:v>
                </c:pt>
                <c:pt idx="155">
                  <c:v>2232780.4280763427</c:v>
                </c:pt>
                <c:pt idx="156">
                  <c:v>2247676.6918126065</c:v>
                </c:pt>
                <c:pt idx="157">
                  <c:v>2262366.480274145</c:v>
                </c:pt>
                <c:pt idx="158">
                  <c:v>2276849.7934609586</c:v>
                </c:pt>
                <c:pt idx="159">
                  <c:v>2291126.6313730469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0-48A5-85DC-4721096023FC}"/>
            </c:ext>
          </c:extLst>
        </c:ser>
        <c:ser>
          <c:idx val="1"/>
          <c:order val="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USA!$H$2:$H$162</c:f>
              <c:numCache>
                <c:formatCode>m/d/yyyy</c:formatCode>
                <c:ptCount val="16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</c:numCache>
            </c:numRef>
          </c:cat>
          <c:val>
            <c:numRef>
              <c:f>USA!$U:$U</c:f>
              <c:numCache>
                <c:formatCode>General</c:formatCode>
                <c:ptCount val="1048576"/>
                <c:pt idx="1">
                  <c:v>1.1711925660450296E-53</c:v>
                </c:pt>
                <c:pt idx="2">
                  <c:v>2.9487965486810637E-42</c:v>
                </c:pt>
                <c:pt idx="3">
                  <c:v>1.1474261417903653E-35</c:v>
                </c:pt>
                <c:pt idx="4">
                  <c:v>4.7878578861674107E-31</c:v>
                </c:pt>
                <c:pt idx="5">
                  <c:v>1.6646363445974045E-27</c:v>
                </c:pt>
                <c:pt idx="6">
                  <c:v>1.2019291741196069E-24</c:v>
                </c:pt>
                <c:pt idx="7">
                  <c:v>2.9335227441678286E-22</c:v>
                </c:pt>
                <c:pt idx="8">
                  <c:v>3.2369794529223573E-20</c:v>
                </c:pt>
                <c:pt idx="9">
                  <c:v>1.9480034669807217E-18</c:v>
                </c:pt>
                <c:pt idx="10">
                  <c:v>7.2670675864677804E-17</c:v>
                </c:pt>
                <c:pt idx="11">
                  <c:v>1.8412831644639856E-15</c:v>
                </c:pt>
                <c:pt idx="12">
                  <c:v>3.3897432736473323E-14</c:v>
                </c:pt>
                <c:pt idx="13">
                  <c:v>4.7724750743791394E-13</c:v>
                </c:pt>
                <c:pt idx="14">
                  <c:v>5.3474111283218446E-12</c:v>
                </c:pt>
                <c:pt idx="15">
                  <c:v>4.9212474886289011E-11</c:v>
                </c:pt>
                <c:pt idx="16">
                  <c:v>3.8158405782986362E-10</c:v>
                </c:pt>
                <c:pt idx="17">
                  <c:v>2.5452388402998257E-9</c:v>
                </c:pt>
                <c:pt idx="18">
                  <c:v>1.4858634421208636E-8</c:v>
                </c:pt>
                <c:pt idx="19">
                  <c:v>7.7021984196985355E-8</c:v>
                </c:pt>
                <c:pt idx="20">
                  <c:v>3.5887538425598239E-7</c:v>
                </c:pt>
                <c:pt idx="21">
                  <c:v>1.5187855927532249E-6</c:v>
                </c:pt>
                <c:pt idx="22">
                  <c:v>5.8907615670512273E-6</c:v>
                </c:pt>
                <c:pt idx="23">
                  <c:v>2.1103143710033556E-5</c:v>
                </c:pt>
                <c:pt idx="24">
                  <c:v>7.0302527136483178E-5</c:v>
                </c:pt>
                <c:pt idx="25">
                  <c:v>2.1909343605017295E-4</c:v>
                </c:pt>
                <c:pt idx="26">
                  <c:v>6.4210332561444425E-4</c:v>
                </c:pt>
                <c:pt idx="27">
                  <c:v>1.7779596888489266E-3</c:v>
                </c:pt>
                <c:pt idx="28">
                  <c:v>4.6707227120467033E-3</c:v>
                </c:pt>
                <c:pt idx="29">
                  <c:v>1.1684378386993674E-2</c:v>
                </c:pt>
                <c:pt idx="30">
                  <c:v>2.7927806013267449E-2</c:v>
                </c:pt>
                <c:pt idx="31">
                  <c:v>6.3971377821557901E-2</c:v>
                </c:pt>
                <c:pt idx="32">
                  <c:v>0.14081082473503181</c:v>
                </c:pt>
                <c:pt idx="33">
                  <c:v>0.29858136000135921</c:v>
                </c:pt>
                <c:pt idx="34">
                  <c:v>0.61128625360024169</c:v>
                </c:pt>
                <c:pt idx="35">
                  <c:v>1.2108102462242243</c:v>
                </c:pt>
                <c:pt idx="36">
                  <c:v>2.324749296288021</c:v>
                </c:pt>
                <c:pt idx="37">
                  <c:v>4.3340796715091328</c:v>
                </c:pt>
                <c:pt idx="38">
                  <c:v>7.8583393901419525</c:v>
                </c:pt>
                <c:pt idx="39">
                  <c:v>13.877673792760818</c:v>
                </c:pt>
                <c:pt idx="40">
                  <c:v>23.902612488627518</c:v>
                </c:pt>
                <c:pt idx="41">
                  <c:v>40.203546394512351</c:v>
                </c:pt>
                <c:pt idx="42">
                  <c:v>66.112266148165872</c:v>
                </c:pt>
                <c:pt idx="43">
                  <c:v>106.40729324250786</c:v>
                </c:pt>
                <c:pt idx="44">
                  <c:v>167.7927862796376</c:v>
                </c:pt>
                <c:pt idx="45">
                  <c:v>259.47730028426281</c:v>
                </c:pt>
                <c:pt idx="46">
                  <c:v>393.85348587005819</c:v>
                </c:pt>
                <c:pt idx="47">
                  <c:v>587.27295302689015</c:v>
                </c:pt>
                <c:pt idx="48">
                  <c:v>860.90218564162444</c:v>
                </c:pt>
                <c:pt idx="49">
                  <c:v>1241.6359655228532</c:v>
                </c:pt>
                <c:pt idx="50">
                  <c:v>1763.0348248212611</c:v>
                </c:pt>
                <c:pt idx="51">
                  <c:v>2466.2433292681426</c:v>
                </c:pt>
                <c:pt idx="52">
                  <c:v>3400.8373466657208</c:v>
                </c:pt>
                <c:pt idx="53">
                  <c:v>4625.5417604769591</c:v>
                </c:pt>
                <c:pt idx="54">
                  <c:v>6208.7561904272152</c:v>
                </c:pt>
                <c:pt idx="55">
                  <c:v>8228.8258968441751</c:v>
                </c:pt>
                <c:pt idx="56">
                  <c:v>10773.998681841753</c:v>
                </c:pt>
                <c:pt idx="57">
                  <c:v>13942.016494246282</c:v>
                </c:pt>
                <c:pt idx="58">
                  <c:v>17839.302515757121</c:v>
                </c:pt>
                <c:pt idx="59">
                  <c:v>22579.720340395234</c:v>
                </c:pt>
                <c:pt idx="60">
                  <c:v>28282.900727174609</c:v>
                </c:pt>
                <c:pt idx="61">
                  <c:v>35072.152302657742</c:v>
                </c:pt>
                <c:pt idx="62">
                  <c:v>43071.994306926899</c:v>
                </c:pt>
                <c:pt idx="63">
                  <c:v>52405.370689492062</c:v>
                </c:pt>
                <c:pt idx="64">
                  <c:v>63190.624231170215</c:v>
                </c:pt>
                <c:pt idx="65">
                  <c:v>75538.325640381605</c:v>
                </c:pt>
                <c:pt idx="66">
                  <c:v>89548.064674013862</c:v>
                </c:pt>
                <c:pt idx="67">
                  <c:v>105305.31744909874</c:v>
                </c:pt>
                <c:pt idx="68">
                  <c:v>122878.50574260401</c:v>
                </c:pt>
                <c:pt idx="69">
                  <c:v>142316.36006981408</c:v>
                </c:pt>
                <c:pt idx="70">
                  <c:v>163645.68888461747</c:v>
                </c:pt>
                <c:pt idx="71">
                  <c:v>186869.64188301086</c:v>
                </c:pt>
                <c:pt idx="72">
                  <c:v>211966.53692238798</c:v>
                </c:pt>
                <c:pt idx="73">
                  <c:v>238889.29852086288</c:v>
                </c:pt>
                <c:pt idx="74">
                  <c:v>267565.53244386386</c:v>
                </c:pt>
                <c:pt idx="75">
                  <c:v>297898.23675317771</c:v>
                </c:pt>
                <c:pt idx="76">
                  <c:v>329767.1261032187</c:v>
                </c:pt>
                <c:pt idx="77">
                  <c:v>363030.52414703066</c:v>
                </c:pt>
                <c:pt idx="78">
                  <c:v>397527.75963532965</c:v>
                </c:pt>
                <c:pt idx="79">
                  <c:v>433081.9859320019</c:v>
                </c:pt>
                <c:pt idx="80">
                  <c:v>469503.3317764345</c:v>
                </c:pt>
                <c:pt idx="81">
                  <c:v>506592.2835026508</c:v>
                </c:pt>
                <c:pt idx="82">
                  <c:v>544143.19564424828</c:v>
                </c:pt>
                <c:pt idx="83">
                  <c:v>581947.82775817264</c:v>
                </c:pt>
                <c:pt idx="84">
                  <c:v>619798.81004222541</c:v>
                </c:pt>
                <c:pt idx="85">
                  <c:v>657492.94839839882</c:v>
                </c:pt>
                <c:pt idx="86">
                  <c:v>694834.29039108648</c:v>
                </c:pt>
                <c:pt idx="87">
                  <c:v>731636.88638094475</c:v>
                </c:pt>
                <c:pt idx="88">
                  <c:v>767727.19427038718</c:v>
                </c:pt>
                <c:pt idx="89">
                  <c:v>802946.09107654518</c:v>
                </c:pt>
                <c:pt idx="90">
                  <c:v>837150.46929932747</c:v>
                </c:pt>
                <c:pt idx="91">
                  <c:v>870214.4101962893</c:v>
                </c:pt>
                <c:pt idx="92">
                  <c:v>902029.93912484508</c:v>
                </c:pt>
                <c:pt idx="93">
                  <c:v>932507.37968283647</c:v>
                </c:pt>
                <c:pt idx="94">
                  <c:v>961575.3331963917</c:v>
                </c:pt>
                <c:pt idx="95">
                  <c:v>989180.3180029426</c:v>
                </c:pt>
                <c:pt idx="96">
                  <c:v>1015286.1088916423</c:v>
                </c:pt>
                <c:pt idx="97">
                  <c:v>1039872.8210176636</c:v>
                </c:pt>
                <c:pt idx="98">
                  <c:v>1062935.7847018882</c:v>
                </c:pt>
                <c:pt idx="99">
                  <c:v>1084484.2579251279</c:v>
                </c:pt>
                <c:pt idx="100">
                  <c:v>1104540.0222330384</c:v>
                </c:pt>
                <c:pt idx="101">
                  <c:v>1123135.9054205222</c:v>
                </c:pt>
                <c:pt idx="102">
                  <c:v>1140314.2710134813</c:v>
                </c:pt>
                <c:pt idx="103">
                  <c:v>1156125.5104640662</c:v>
                </c:pt>
                <c:pt idx="104">
                  <c:v>1170626.5693667014</c:v>
                </c:pt>
                <c:pt idx="105">
                  <c:v>1183879.5341120162</c:v>
                </c:pt>
                <c:pt idx="106">
                  <c:v>1195950.300426092</c:v>
                </c:pt>
                <c:pt idx="107">
                  <c:v>1206907.3403663386</c:v>
                </c:pt>
                <c:pt idx="108">
                  <c:v>1216820.5797053655</c:v>
                </c:pt>
                <c:pt idx="109">
                  <c:v>1225760.3933416302</c:v>
                </c:pt>
                <c:pt idx="110">
                  <c:v>1233796.7225113274</c:v>
                </c:pt>
                <c:pt idx="111">
                  <c:v>1240998.3141925496</c:v>
                </c:pt>
                <c:pt idx="112">
                  <c:v>1247432.0802173594</c:v>
                </c:pt>
                <c:pt idx="113">
                  <c:v>1253162.5712452745</c:v>
                </c:pt>
                <c:pt idx="114">
                  <c:v>1258251.5588896938</c:v>
                </c:pt>
                <c:pt idx="115">
                  <c:v>1262757.7178993276</c:v>
                </c:pt>
                <c:pt idx="116">
                  <c:v>1266736.3993412994</c:v>
                </c:pt>
                <c:pt idx="117">
                  <c:v>1270239.4851652237</c:v>
                </c:pt>
                <c:pt idx="118">
                  <c:v>1273315.3142978884</c:v>
                </c:pt>
                <c:pt idx="119">
                  <c:v>1276008.6704739463</c:v>
                </c:pt>
                <c:pt idx="120">
                  <c:v>1278360.8222974364</c:v>
                </c:pt>
                <c:pt idx="121">
                  <c:v>1280409.60650238</c:v>
                </c:pt>
                <c:pt idx="122">
                  <c:v>1282189.5459918461</c:v>
                </c:pt>
                <c:pt idx="123">
                  <c:v>1283731.994942009</c:v>
                </c:pt>
                <c:pt idx="124">
                  <c:v>1285065.3040238733</c:v>
                </c:pt>
                <c:pt idx="125">
                  <c:v>1286214.9995889438</c:v>
                </c:pt>
                <c:pt idx="126">
                  <c:v>1287203.9714597266</c:v>
                </c:pt>
                <c:pt idx="127">
                  <c:v>1288052.6647403082</c:v>
                </c:pt>
                <c:pt idx="128">
                  <c:v>1288779.2717997828</c:v>
                </c:pt>
                <c:pt idx="129">
                  <c:v>1289399.9212698257</c:v>
                </c:pt>
                <c:pt idx="130">
                  <c:v>1289928.8615288495</c:v>
                </c:pt>
                <c:pt idx="131">
                  <c:v>1290378.6367139178</c:v>
                </c:pt>
                <c:pt idx="132">
                  <c:v>1290760.2538056907</c:v>
                </c:pt>
                <c:pt idx="133">
                  <c:v>1291083.3397711762</c:v>
                </c:pt>
                <c:pt idx="134">
                  <c:v>1291356.2881258382</c:v>
                </c:pt>
                <c:pt idx="135">
                  <c:v>1291586.3945938603</c:v>
                </c:pt>
                <c:pt idx="136">
                  <c:v>1291779.9818073113</c:v>
                </c:pt>
                <c:pt idx="137">
                  <c:v>1291942.5131964232</c:v>
                </c:pt>
                <c:pt idx="138">
                  <c:v>1292078.696389379</c:v>
                </c:pt>
                <c:pt idx="139">
                  <c:v>1292192.5765662645</c:v>
                </c:pt>
                <c:pt idx="140">
                  <c:v>1292287.6203033675</c:v>
                </c:pt>
                <c:pt idx="141">
                  <c:v>1292366.7905059496</c:v>
                </c:pt>
                <c:pt idx="142">
                  <c:v>1292432.613064653</c:v>
                </c:pt>
                <c:pt idx="143">
                  <c:v>1292487.2358872597</c:v>
                </c:pt>
                <c:pt idx="144">
                  <c:v>1292532.4809575353</c:v>
                </c:pt>
                <c:pt idx="145">
                  <c:v>1292569.8900598916</c:v>
                </c:pt>
                <c:pt idx="146">
                  <c:v>1292600.7647856632</c:v>
                </c:pt>
                <c:pt idx="147">
                  <c:v>1292626.2014065878</c:v>
                </c:pt>
                <c:pt idx="148">
                  <c:v>1292647.1211658292</c:v>
                </c:pt>
                <c:pt idx="149">
                  <c:v>1292664.2964984849</c:v>
                </c:pt>
                <c:pt idx="150">
                  <c:v>1292678.3736534985</c:v>
                </c:pt>
                <c:pt idx="151">
                  <c:v>1292689.8921484796</c:v>
                </c:pt>
                <c:pt idx="152">
                  <c:v>1292699.3014490849</c:v>
                </c:pt>
                <c:pt idx="153">
                  <c:v>1292706.9752260675</c:v>
                </c:pt>
                <c:pt idx="154">
                  <c:v>1292713.2235063724</c:v>
                </c:pt>
                <c:pt idx="155">
                  <c:v>1292718.303000143</c:v>
                </c:pt>
                <c:pt idx="156">
                  <c:v>1292722.4258533961</c:v>
                </c:pt>
                <c:pt idx="157">
                  <c:v>1292725.767046588</c:v>
                </c:pt>
                <c:pt idx="158">
                  <c:v>1292728.470632321</c:v>
                </c:pt>
                <c:pt idx="159">
                  <c:v>1292730.6549810295</c:v>
                </c:pt>
                <c:pt idx="160">
                  <c:v>1292732.41718153</c:v>
                </c:pt>
                <c:pt idx="161">
                  <c:v>1292733.8367237088</c:v>
                </c:pt>
                <c:pt idx="162">
                  <c:v>1292734.9785732112</c:v>
                </c:pt>
                <c:pt idx="163">
                  <c:v>1292735.8957326175</c:v>
                </c:pt>
                <c:pt idx="164">
                  <c:v>1292736.6313700783</c:v>
                </c:pt>
                <c:pt idx="165">
                  <c:v>1292737.220584579</c:v>
                </c:pt>
                <c:pt idx="166">
                  <c:v>1292737.6918667173</c:v>
                </c:pt>
                <c:pt idx="167">
                  <c:v>1292738.0683049711</c:v>
                </c:pt>
                <c:pt idx="168">
                  <c:v>1292738.3685797527</c:v>
                </c:pt>
                <c:pt idx="169">
                  <c:v>1292738.607780925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0-4756-A69B-6C8AD01B6968}"/>
            </c:ext>
          </c:extLst>
        </c:ser>
        <c:ser>
          <c:idx val="0"/>
          <c:order val="3"/>
          <c:spPr>
            <a:ln w="571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USA!$H$2:$H$162</c:f>
              <c:numCache>
                <c:formatCode>m/d/yyyy</c:formatCode>
                <c:ptCount val="16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</c:numCache>
            </c:numRef>
          </c:cat>
          <c:val>
            <c:numRef>
              <c:f>USA!$J$2:$J$128</c:f>
              <c:numCache>
                <c:formatCode>General</c:formatCode>
                <c:ptCount val="12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15</c:v>
                </c:pt>
                <c:pt idx="37">
                  <c:v>19</c:v>
                </c:pt>
                <c:pt idx="38">
                  <c:v>24</c:v>
                </c:pt>
                <c:pt idx="39">
                  <c:v>42</c:v>
                </c:pt>
                <c:pt idx="40">
                  <c:v>57</c:v>
                </c:pt>
                <c:pt idx="41">
                  <c:v>85</c:v>
                </c:pt>
                <c:pt idx="42">
                  <c:v>111</c:v>
                </c:pt>
                <c:pt idx="43">
                  <c:v>175</c:v>
                </c:pt>
                <c:pt idx="44">
                  <c:v>252</c:v>
                </c:pt>
                <c:pt idx="45">
                  <c:v>353</c:v>
                </c:pt>
                <c:pt idx="46">
                  <c:v>497</c:v>
                </c:pt>
                <c:pt idx="47">
                  <c:v>645</c:v>
                </c:pt>
                <c:pt idx="48">
                  <c:v>936</c:v>
                </c:pt>
                <c:pt idx="49">
                  <c:v>1205</c:v>
                </c:pt>
                <c:pt idx="50">
                  <c:v>1598</c:v>
                </c:pt>
                <c:pt idx="51">
                  <c:v>2163</c:v>
                </c:pt>
                <c:pt idx="52">
                  <c:v>2825</c:v>
                </c:pt>
                <c:pt idx="53">
                  <c:v>3497</c:v>
                </c:pt>
                <c:pt idx="54">
                  <c:v>4372</c:v>
                </c:pt>
                <c:pt idx="55">
                  <c:v>5656</c:v>
                </c:pt>
                <c:pt idx="56">
                  <c:v>8074</c:v>
                </c:pt>
                <c:pt idx="57">
                  <c:v>12018</c:v>
                </c:pt>
                <c:pt idx="58">
                  <c:v>17438</c:v>
                </c:pt>
                <c:pt idx="59">
                  <c:v>23710</c:v>
                </c:pt>
                <c:pt idx="60">
                  <c:v>32341</c:v>
                </c:pt>
                <c:pt idx="61">
                  <c:v>42752</c:v>
                </c:pt>
                <c:pt idx="62">
                  <c:v>52685</c:v>
                </c:pt>
                <c:pt idx="63">
                  <c:v>64916</c:v>
                </c:pt>
                <c:pt idx="64">
                  <c:v>81966</c:v>
                </c:pt>
                <c:pt idx="65">
                  <c:v>101012</c:v>
                </c:pt>
                <c:pt idx="66">
                  <c:v>121105</c:v>
                </c:pt>
                <c:pt idx="67">
                  <c:v>141065</c:v>
                </c:pt>
                <c:pt idx="68">
                  <c:v>161783</c:v>
                </c:pt>
                <c:pt idx="69">
                  <c:v>186979</c:v>
                </c:pt>
                <c:pt idx="70">
                  <c:v>212814</c:v>
                </c:pt>
                <c:pt idx="71">
                  <c:v>241626</c:v>
                </c:pt>
                <c:pt idx="72">
                  <c:v>273808</c:v>
                </c:pt>
                <c:pt idx="73">
                  <c:v>307036</c:v>
                </c:pt>
                <c:pt idx="74">
                  <c:v>333593</c:v>
                </c:pt>
                <c:pt idx="75">
                  <c:v>362955</c:v>
                </c:pt>
                <c:pt idx="76">
                  <c:v>393602</c:v>
                </c:pt>
                <c:pt idx="77">
                  <c:v>425746</c:v>
                </c:pt>
                <c:pt idx="78">
                  <c:v>459989</c:v>
                </c:pt>
                <c:pt idx="79">
                  <c:v>493567</c:v>
                </c:pt>
                <c:pt idx="80">
                  <c:v>525436</c:v>
                </c:pt>
                <c:pt idx="81">
                  <c:v>553493</c:v>
                </c:pt>
                <c:pt idx="82">
                  <c:v>578178</c:v>
                </c:pt>
                <c:pt idx="83">
                  <c:v>604165</c:v>
                </c:pt>
                <c:pt idx="84">
                  <c:v>633630</c:v>
                </c:pt>
                <c:pt idx="85">
                  <c:v>665706</c:v>
                </c:pt>
                <c:pt idx="86">
                  <c:v>696621</c:v>
                </c:pt>
                <c:pt idx="87">
                  <c:v>724895</c:v>
                </c:pt>
                <c:pt idx="88">
                  <c:v>751218</c:v>
                </c:pt>
                <c:pt idx="89">
                  <c:v>775663</c:v>
                </c:pt>
                <c:pt idx="90">
                  <c:v>801207</c:v>
                </c:pt>
                <c:pt idx="91">
                  <c:v>830588</c:v>
                </c:pt>
                <c:pt idx="92">
                  <c:v>862514</c:v>
                </c:pt>
                <c:pt idx="93">
                  <c:v>898743</c:v>
                </c:pt>
                <c:pt idx="94">
                  <c:v>933698</c:v>
                </c:pt>
                <c:pt idx="95">
                  <c:v>960627</c:v>
                </c:pt>
                <c:pt idx="96">
                  <c:v>982650</c:v>
                </c:pt>
                <c:pt idx="97">
                  <c:v>1004008</c:v>
                </c:pt>
                <c:pt idx="98">
                  <c:v>1033913</c:v>
                </c:pt>
                <c:pt idx="99">
                  <c:v>1062844</c:v>
                </c:pt>
                <c:pt idx="100">
                  <c:v>1095223</c:v>
                </c:pt>
                <c:pt idx="101">
                  <c:v>1126378</c:v>
                </c:pt>
                <c:pt idx="102">
                  <c:v>1151625</c:v>
                </c:pt>
                <c:pt idx="103">
                  <c:v>1172921</c:v>
                </c:pt>
                <c:pt idx="104">
                  <c:v>1195173</c:v>
                </c:pt>
                <c:pt idx="105">
                  <c:v>1220032</c:v>
                </c:pt>
                <c:pt idx="106">
                  <c:v>1245728</c:v>
                </c:pt>
                <c:pt idx="107">
                  <c:v>1275085</c:v>
                </c:pt>
                <c:pt idx="108">
                  <c:v>1300244</c:v>
                </c:pt>
                <c:pt idx="109">
                  <c:v>1320621</c:v>
                </c:pt>
                <c:pt idx="110">
                  <c:v>1338717</c:v>
                </c:pt>
                <c:pt idx="111">
                  <c:v>1360195</c:v>
                </c:pt>
                <c:pt idx="112">
                  <c:v>1380763</c:v>
                </c:pt>
                <c:pt idx="113">
                  <c:v>1407531</c:v>
                </c:pt>
                <c:pt idx="114">
                  <c:v>1432899</c:v>
                </c:pt>
                <c:pt idx="115">
                  <c:v>1457426</c:v>
                </c:pt>
                <c:pt idx="116">
                  <c:v>1477157</c:v>
                </c:pt>
                <c:pt idx="117">
                  <c:v>1498444</c:v>
                </c:pt>
                <c:pt idx="118">
                  <c:v>1517926</c:v>
                </c:pt>
                <c:pt idx="119">
                  <c:v>1540294</c:v>
                </c:pt>
                <c:pt idx="120">
                  <c:v>1565311</c:v>
                </c:pt>
                <c:pt idx="121">
                  <c:v>1589234</c:v>
                </c:pt>
                <c:pt idx="122">
                  <c:v>1612018</c:v>
                </c:pt>
                <c:pt idx="123">
                  <c:v>1632304</c:v>
                </c:pt>
                <c:pt idx="124">
                  <c:v>1650890</c:v>
                </c:pt>
                <c:pt idx="125">
                  <c:v>1667590</c:v>
                </c:pt>
                <c:pt idx="126">
                  <c:v>1686267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0-4756-A69B-6C8AD01B6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38831"/>
        <c:axId val="767146319"/>
        <c:extLst/>
      </c:lineChart>
      <c:dateAx>
        <c:axId val="767138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46319"/>
        <c:crosses val="autoZero"/>
        <c:auto val="1"/>
        <c:lblOffset val="100"/>
        <c:baseTimeUnit val="days"/>
      </c:dateAx>
      <c:valAx>
        <c:axId val="7671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USA!$H$2:$H$162</c:f>
              <c:numCache>
                <c:formatCode>m/d/yyyy</c:formatCode>
                <c:ptCount val="16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</c:numCache>
            </c:numRef>
          </c:cat>
          <c:val>
            <c:numRef>
              <c:f>USA!$R$2:$R$133</c:f>
              <c:numCache>
                <c:formatCode>General</c:formatCode>
                <c:ptCount val="132"/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4</c:v>
                </c:pt>
                <c:pt idx="38">
                  <c:v>5</c:v>
                </c:pt>
                <c:pt idx="39">
                  <c:v>18</c:v>
                </c:pt>
                <c:pt idx="40">
                  <c:v>15</c:v>
                </c:pt>
                <c:pt idx="41">
                  <c:v>28</c:v>
                </c:pt>
                <c:pt idx="42">
                  <c:v>26</c:v>
                </c:pt>
                <c:pt idx="43">
                  <c:v>64</c:v>
                </c:pt>
                <c:pt idx="44">
                  <c:v>77</c:v>
                </c:pt>
                <c:pt idx="45">
                  <c:v>101</c:v>
                </c:pt>
                <c:pt idx="46">
                  <c:v>144</c:v>
                </c:pt>
                <c:pt idx="47">
                  <c:v>148</c:v>
                </c:pt>
                <c:pt idx="48">
                  <c:v>291</c:v>
                </c:pt>
                <c:pt idx="49">
                  <c:v>269</c:v>
                </c:pt>
                <c:pt idx="50">
                  <c:v>393</c:v>
                </c:pt>
                <c:pt idx="51">
                  <c:v>565</c:v>
                </c:pt>
                <c:pt idx="52">
                  <c:v>662</c:v>
                </c:pt>
                <c:pt idx="53">
                  <c:v>672</c:v>
                </c:pt>
                <c:pt idx="54">
                  <c:v>875</c:v>
                </c:pt>
                <c:pt idx="55">
                  <c:v>1284</c:v>
                </c:pt>
                <c:pt idx="56">
                  <c:v>2418</c:v>
                </c:pt>
                <c:pt idx="57">
                  <c:v>3944</c:v>
                </c:pt>
                <c:pt idx="58">
                  <c:v>5420</c:v>
                </c:pt>
                <c:pt idx="59">
                  <c:v>6272</c:v>
                </c:pt>
                <c:pt idx="60">
                  <c:v>8631</c:v>
                </c:pt>
                <c:pt idx="61">
                  <c:v>10411</c:v>
                </c:pt>
                <c:pt idx="62">
                  <c:v>9933</c:v>
                </c:pt>
                <c:pt idx="63">
                  <c:v>12231</c:v>
                </c:pt>
                <c:pt idx="64">
                  <c:v>17050</c:v>
                </c:pt>
                <c:pt idx="65">
                  <c:v>19046</c:v>
                </c:pt>
                <c:pt idx="66">
                  <c:v>20093</c:v>
                </c:pt>
                <c:pt idx="67">
                  <c:v>19960</c:v>
                </c:pt>
                <c:pt idx="68">
                  <c:v>20718</c:v>
                </c:pt>
                <c:pt idx="69">
                  <c:v>25196</c:v>
                </c:pt>
                <c:pt idx="70">
                  <c:v>25835</c:v>
                </c:pt>
                <c:pt idx="71">
                  <c:v>28812</c:v>
                </c:pt>
                <c:pt idx="72">
                  <c:v>32182</c:v>
                </c:pt>
                <c:pt idx="73">
                  <c:v>33228</c:v>
                </c:pt>
                <c:pt idx="74">
                  <c:v>26557</c:v>
                </c:pt>
                <c:pt idx="75">
                  <c:v>29362</c:v>
                </c:pt>
                <c:pt idx="76">
                  <c:v>30647</c:v>
                </c:pt>
                <c:pt idx="77">
                  <c:v>32144</c:v>
                </c:pt>
                <c:pt idx="78">
                  <c:v>34243</c:v>
                </c:pt>
                <c:pt idx="79">
                  <c:v>33578</c:v>
                </c:pt>
                <c:pt idx="80">
                  <c:v>31869</c:v>
                </c:pt>
                <c:pt idx="81">
                  <c:v>28057</c:v>
                </c:pt>
                <c:pt idx="82">
                  <c:v>24685</c:v>
                </c:pt>
                <c:pt idx="83">
                  <c:v>25987</c:v>
                </c:pt>
                <c:pt idx="84">
                  <c:v>29465</c:v>
                </c:pt>
                <c:pt idx="85">
                  <c:v>32076</c:v>
                </c:pt>
                <c:pt idx="86">
                  <c:v>30915</c:v>
                </c:pt>
                <c:pt idx="87">
                  <c:v>28274</c:v>
                </c:pt>
                <c:pt idx="88">
                  <c:v>26323</c:v>
                </c:pt>
                <c:pt idx="89">
                  <c:v>24445</c:v>
                </c:pt>
                <c:pt idx="90">
                  <c:v>25544</c:v>
                </c:pt>
                <c:pt idx="91">
                  <c:v>29381</c:v>
                </c:pt>
                <c:pt idx="92">
                  <c:v>31926</c:v>
                </c:pt>
                <c:pt idx="93">
                  <c:v>36229</c:v>
                </c:pt>
                <c:pt idx="94">
                  <c:v>34955</c:v>
                </c:pt>
                <c:pt idx="95">
                  <c:v>26929</c:v>
                </c:pt>
                <c:pt idx="96">
                  <c:v>22023</c:v>
                </c:pt>
                <c:pt idx="97">
                  <c:v>21358</c:v>
                </c:pt>
                <c:pt idx="98">
                  <c:v>29905</c:v>
                </c:pt>
                <c:pt idx="99">
                  <c:v>28931</c:v>
                </c:pt>
                <c:pt idx="100">
                  <c:v>32379</c:v>
                </c:pt>
                <c:pt idx="101">
                  <c:v>31155</c:v>
                </c:pt>
                <c:pt idx="102">
                  <c:v>25247</c:v>
                </c:pt>
                <c:pt idx="103">
                  <c:v>21296</c:v>
                </c:pt>
                <c:pt idx="104">
                  <c:v>22252</c:v>
                </c:pt>
                <c:pt idx="105">
                  <c:v>24859</c:v>
                </c:pt>
                <c:pt idx="106">
                  <c:v>25696</c:v>
                </c:pt>
                <c:pt idx="107">
                  <c:v>29357</c:v>
                </c:pt>
                <c:pt idx="108">
                  <c:v>25159</c:v>
                </c:pt>
                <c:pt idx="109">
                  <c:v>20377</c:v>
                </c:pt>
                <c:pt idx="110">
                  <c:v>18096</c:v>
                </c:pt>
                <c:pt idx="111">
                  <c:v>21478</c:v>
                </c:pt>
                <c:pt idx="112">
                  <c:v>20568</c:v>
                </c:pt>
                <c:pt idx="113">
                  <c:v>26768</c:v>
                </c:pt>
                <c:pt idx="114">
                  <c:v>25368</c:v>
                </c:pt>
                <c:pt idx="115">
                  <c:v>24527</c:v>
                </c:pt>
                <c:pt idx="116">
                  <c:v>19731</c:v>
                </c:pt>
                <c:pt idx="117">
                  <c:v>21287</c:v>
                </c:pt>
                <c:pt idx="118">
                  <c:v>19482</c:v>
                </c:pt>
                <c:pt idx="119">
                  <c:v>22368</c:v>
                </c:pt>
                <c:pt idx="120">
                  <c:v>25017</c:v>
                </c:pt>
                <c:pt idx="121">
                  <c:v>23923</c:v>
                </c:pt>
                <c:pt idx="122">
                  <c:v>22784</c:v>
                </c:pt>
                <c:pt idx="123">
                  <c:v>20286</c:v>
                </c:pt>
                <c:pt idx="124">
                  <c:v>18586</c:v>
                </c:pt>
                <c:pt idx="125">
                  <c:v>16700</c:v>
                </c:pt>
                <c:pt idx="126">
                  <c:v>18677</c:v>
                </c:pt>
                <c:pt idx="127">
                  <c:v>23051</c:v>
                </c:pt>
                <c:pt idx="128">
                  <c:v>23607</c:v>
                </c:pt>
                <c:pt idx="129">
                  <c:v>23836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1-4E17-BA67-75A4690ABA2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USA!$H$2:$H$162</c:f>
              <c:numCache>
                <c:formatCode>m/d/yyyy</c:formatCode>
                <c:ptCount val="16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</c:numCache>
            </c:numRef>
          </c:cat>
          <c:val>
            <c:numRef>
              <c:f>USA!$S$2:$S$132</c:f>
              <c:numCache>
                <c:formatCode>General</c:formatCode>
                <c:ptCount val="131"/>
                <c:pt idx="4">
                  <c:v>0.5714285714285714</c:v>
                </c:pt>
                <c:pt idx="5">
                  <c:v>0.7142857142857143</c:v>
                </c:pt>
                <c:pt idx="6">
                  <c:v>0.7142857142857143</c:v>
                </c:pt>
                <c:pt idx="7">
                  <c:v>0.7142857142857143</c:v>
                </c:pt>
                <c:pt idx="8">
                  <c:v>0.8571428571428571</c:v>
                </c:pt>
                <c:pt idx="9">
                  <c:v>0.8571428571428571</c:v>
                </c:pt>
                <c:pt idx="10">
                  <c:v>0.8571428571428571</c:v>
                </c:pt>
                <c:pt idx="11">
                  <c:v>1</c:v>
                </c:pt>
                <c:pt idx="12">
                  <c:v>0.8571428571428571</c:v>
                </c:pt>
                <c:pt idx="13">
                  <c:v>0.7142857142857143</c:v>
                </c:pt>
                <c:pt idx="14">
                  <c:v>0.5714285714285714</c:v>
                </c:pt>
                <c:pt idx="15">
                  <c:v>0.14285714285714285</c:v>
                </c:pt>
                <c:pt idx="16">
                  <c:v>0.14285714285714285</c:v>
                </c:pt>
                <c:pt idx="17">
                  <c:v>0.14285714285714285</c:v>
                </c:pt>
                <c:pt idx="18">
                  <c:v>0</c:v>
                </c:pt>
                <c:pt idx="19">
                  <c:v>0.14285714285714285</c:v>
                </c:pt>
                <c:pt idx="20">
                  <c:v>0.14285714285714285</c:v>
                </c:pt>
                <c:pt idx="21">
                  <c:v>0.14285714285714285</c:v>
                </c:pt>
                <c:pt idx="22">
                  <c:v>0.14285714285714285</c:v>
                </c:pt>
                <c:pt idx="23">
                  <c:v>0.14285714285714285</c:v>
                </c:pt>
                <c:pt idx="24">
                  <c:v>0.14285714285714285</c:v>
                </c:pt>
                <c:pt idx="25">
                  <c:v>0.14285714285714285</c:v>
                </c:pt>
                <c:pt idx="26">
                  <c:v>0.14285714285714285</c:v>
                </c:pt>
                <c:pt idx="27">
                  <c:v>0.14285714285714285</c:v>
                </c:pt>
                <c:pt idx="28">
                  <c:v>0.14285714285714285</c:v>
                </c:pt>
                <c:pt idx="29">
                  <c:v>0.14285714285714285</c:v>
                </c:pt>
                <c:pt idx="30">
                  <c:v>0.14285714285714285</c:v>
                </c:pt>
                <c:pt idx="31">
                  <c:v>0.14285714285714285</c:v>
                </c:pt>
                <c:pt idx="32">
                  <c:v>0.2857142857142857</c:v>
                </c:pt>
                <c:pt idx="33">
                  <c:v>0.14285714285714285</c:v>
                </c:pt>
                <c:pt idx="34">
                  <c:v>0.7142857142857143</c:v>
                </c:pt>
                <c:pt idx="35">
                  <c:v>1.4285714285714286</c:v>
                </c:pt>
                <c:pt idx="36">
                  <c:v>4</c:v>
                </c:pt>
                <c:pt idx="37">
                  <c:v>6.1428571428571432</c:v>
                </c:pt>
                <c:pt idx="38">
                  <c:v>10.142857142857142</c:v>
                </c:pt>
                <c:pt idx="39">
                  <c:v>13.714285714285714</c:v>
                </c:pt>
                <c:pt idx="40">
                  <c:v>22.857142857142858</c:v>
                </c:pt>
                <c:pt idx="41">
                  <c:v>33.285714285714285</c:v>
                </c:pt>
                <c:pt idx="42">
                  <c:v>47</c:v>
                </c:pt>
                <c:pt idx="43">
                  <c:v>65</c:v>
                </c:pt>
                <c:pt idx="44">
                  <c:v>84</c:v>
                </c:pt>
                <c:pt idx="45">
                  <c:v>121.57142857142857</c:v>
                </c:pt>
                <c:pt idx="46">
                  <c:v>156.28571428571428</c:v>
                </c:pt>
                <c:pt idx="47">
                  <c:v>203.28571428571428</c:v>
                </c:pt>
                <c:pt idx="48">
                  <c:v>273</c:v>
                </c:pt>
                <c:pt idx="49">
                  <c:v>353.14285714285717</c:v>
                </c:pt>
                <c:pt idx="50">
                  <c:v>428.57142857142856</c:v>
                </c:pt>
                <c:pt idx="51">
                  <c:v>532.42857142857144</c:v>
                </c:pt>
                <c:pt idx="52">
                  <c:v>674.28571428571433</c:v>
                </c:pt>
                <c:pt idx="53">
                  <c:v>981.28571428571433</c:v>
                </c:pt>
                <c:pt idx="54">
                  <c:v>1488.5714285714287</c:v>
                </c:pt>
                <c:pt idx="55">
                  <c:v>2182.1428571428573</c:v>
                </c:pt>
                <c:pt idx="56">
                  <c:v>2983.5714285714284</c:v>
                </c:pt>
                <c:pt idx="57">
                  <c:v>4120.5714285714284</c:v>
                </c:pt>
                <c:pt idx="58">
                  <c:v>5482.8571428571431</c:v>
                </c:pt>
                <c:pt idx="59">
                  <c:v>6718.4285714285716</c:v>
                </c:pt>
                <c:pt idx="60">
                  <c:v>8120.2857142857147</c:v>
                </c:pt>
                <c:pt idx="61">
                  <c:v>9992.5714285714294</c:v>
                </c:pt>
                <c:pt idx="62">
                  <c:v>11939.142857142857</c:v>
                </c:pt>
                <c:pt idx="63">
                  <c:v>13913.571428571429</c:v>
                </c:pt>
                <c:pt idx="64">
                  <c:v>15532</c:v>
                </c:pt>
                <c:pt idx="65">
                  <c:v>17004.428571428572</c:v>
                </c:pt>
                <c:pt idx="66">
                  <c:v>19184.857142857141</c:v>
                </c:pt>
                <c:pt idx="67">
                  <c:v>21128.285714285714</c:v>
                </c:pt>
                <c:pt idx="68">
                  <c:v>22808.571428571428</c:v>
                </c:pt>
                <c:pt idx="69">
                  <c:v>24685.142857142859</c:v>
                </c:pt>
                <c:pt idx="70">
                  <c:v>26561.571428571428</c:v>
                </c:pt>
                <c:pt idx="71">
                  <c:v>27504</c:v>
                </c:pt>
                <c:pt idx="72">
                  <c:v>28738.857142857141</c:v>
                </c:pt>
                <c:pt idx="73">
                  <c:v>29517.571428571428</c:v>
                </c:pt>
                <c:pt idx="74">
                  <c:v>30418.857142857141</c:v>
                </c:pt>
                <c:pt idx="75">
                  <c:v>31194.714285714286</c:v>
                </c:pt>
                <c:pt idx="76">
                  <c:v>31394.142857142859</c:v>
                </c:pt>
                <c:pt idx="77">
                  <c:v>31200</c:v>
                </c:pt>
                <c:pt idx="78">
                  <c:v>31414.285714285714</c:v>
                </c:pt>
                <c:pt idx="79">
                  <c:v>30746.142857142859</c:v>
                </c:pt>
                <c:pt idx="80">
                  <c:v>30080.428571428572</c:v>
                </c:pt>
                <c:pt idx="81">
                  <c:v>29697.714285714286</c:v>
                </c:pt>
                <c:pt idx="82">
                  <c:v>29388.142857142859</c:v>
                </c:pt>
                <c:pt idx="83">
                  <c:v>29007.714285714286</c:v>
                </c:pt>
                <c:pt idx="84">
                  <c:v>28494.142857142859</c:v>
                </c:pt>
                <c:pt idx="85">
                  <c:v>28246.428571428572</c:v>
                </c:pt>
                <c:pt idx="86">
                  <c:v>28212.142857142859</c:v>
                </c:pt>
                <c:pt idx="87">
                  <c:v>28148.857142857141</c:v>
                </c:pt>
                <c:pt idx="88">
                  <c:v>28136.857142857141</c:v>
                </c:pt>
                <c:pt idx="89">
                  <c:v>28115.428571428572</c:v>
                </c:pt>
                <c:pt idx="90">
                  <c:v>28874.571428571428</c:v>
                </c:pt>
                <c:pt idx="91">
                  <c:v>29829</c:v>
                </c:pt>
                <c:pt idx="92">
                  <c:v>29915.571428571428</c:v>
                </c:pt>
                <c:pt idx="93">
                  <c:v>29569.571428571428</c:v>
                </c:pt>
                <c:pt idx="94">
                  <c:v>28971.571428571428</c:v>
                </c:pt>
                <c:pt idx="95">
                  <c:v>29046.428571428572</c:v>
                </c:pt>
                <c:pt idx="96">
                  <c:v>28618.571428571428</c:v>
                </c:pt>
                <c:pt idx="97">
                  <c:v>28068.571428571428</c:v>
                </c:pt>
                <c:pt idx="98">
                  <c:v>27525.714285714286</c:v>
                </c:pt>
                <c:pt idx="99">
                  <c:v>27285.428571428572</c:v>
                </c:pt>
                <c:pt idx="100">
                  <c:v>27181.571428571428</c:v>
                </c:pt>
                <c:pt idx="101">
                  <c:v>27309.285714285714</c:v>
                </c:pt>
                <c:pt idx="102">
                  <c:v>26588.428571428572</c:v>
                </c:pt>
                <c:pt idx="103">
                  <c:v>26126.285714285714</c:v>
                </c:pt>
                <c:pt idx="104">
                  <c:v>25694.571428571428</c:v>
                </c:pt>
                <c:pt idx="105">
                  <c:v>24838</c:v>
                </c:pt>
                <c:pt idx="106">
                  <c:v>24142.285714285714</c:v>
                </c:pt>
                <c:pt idx="107">
                  <c:v>23685.142857142859</c:v>
                </c:pt>
                <c:pt idx="108">
                  <c:v>23574.571428571428</c:v>
                </c:pt>
                <c:pt idx="109">
                  <c:v>22961.571428571428</c:v>
                </c:pt>
                <c:pt idx="110">
                  <c:v>23114.714285714286</c:v>
                </c:pt>
                <c:pt idx="111">
                  <c:v>22544.857142857141</c:v>
                </c:pt>
                <c:pt idx="112">
                  <c:v>22454.571428571428</c:v>
                </c:pt>
                <c:pt idx="113">
                  <c:v>22362.285714285714</c:v>
                </c:pt>
                <c:pt idx="114">
                  <c:v>22818.142857142859</c:v>
                </c:pt>
                <c:pt idx="115">
                  <c:v>22533</c:v>
                </c:pt>
                <c:pt idx="116">
                  <c:v>22790.142857142859</c:v>
                </c:pt>
                <c:pt idx="117">
                  <c:v>22540</c:v>
                </c:pt>
                <c:pt idx="118">
                  <c:v>22333.571428571428</c:v>
                </c:pt>
                <c:pt idx="119">
                  <c:v>22084.571428571428</c:v>
                </c:pt>
                <c:pt idx="120">
                  <c:v>22163.857142857141</c:v>
                </c:pt>
                <c:pt idx="121">
                  <c:v>21778</c:v>
                </c:pt>
                <c:pt idx="122">
                  <c:v>21380.571428571428</c:v>
                </c:pt>
                <c:pt idx="123">
                  <c:v>20853.285714285714</c:v>
                </c:pt>
                <c:pt idx="124">
                  <c:v>20572.428571428572</c:v>
                </c:pt>
                <c:pt idx="125">
                  <c:v>20527.285714285714</c:v>
                </c:pt>
                <c:pt idx="126">
                  <c:v>20677.571428571428</c:v>
                </c:pt>
                <c:pt idx="127">
                  <c:v>20742.833333333332</c:v>
                </c:pt>
                <c:pt idx="128">
                  <c:v>21174.2</c:v>
                </c:pt>
                <c:pt idx="129">
                  <c:v>22292.75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71-4E17-BA67-75A4690AB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262223"/>
        <c:axId val="200526430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USA!$H$2:$H$162</c15:sqref>
                        </c15:formulaRef>
                      </c:ext>
                    </c:extLst>
                    <c:numCache>
                      <c:formatCode>m/d/yyyy</c:formatCode>
                      <c:ptCount val="161"/>
                      <c:pt idx="0">
                        <c:v>43852</c:v>
                      </c:pt>
                      <c:pt idx="1">
                        <c:v>43853</c:v>
                      </c:pt>
                      <c:pt idx="2">
                        <c:v>43854</c:v>
                      </c:pt>
                      <c:pt idx="3">
                        <c:v>43855</c:v>
                      </c:pt>
                      <c:pt idx="4">
                        <c:v>43856</c:v>
                      </c:pt>
                      <c:pt idx="5">
                        <c:v>43857</c:v>
                      </c:pt>
                      <c:pt idx="6">
                        <c:v>43858</c:v>
                      </c:pt>
                      <c:pt idx="7">
                        <c:v>43859</c:v>
                      </c:pt>
                      <c:pt idx="8">
                        <c:v>43860</c:v>
                      </c:pt>
                      <c:pt idx="9">
                        <c:v>43861</c:v>
                      </c:pt>
                      <c:pt idx="10">
                        <c:v>43862</c:v>
                      </c:pt>
                      <c:pt idx="11">
                        <c:v>43863</c:v>
                      </c:pt>
                      <c:pt idx="12">
                        <c:v>43864</c:v>
                      </c:pt>
                      <c:pt idx="13">
                        <c:v>43865</c:v>
                      </c:pt>
                      <c:pt idx="14">
                        <c:v>43866</c:v>
                      </c:pt>
                      <c:pt idx="15">
                        <c:v>43867</c:v>
                      </c:pt>
                      <c:pt idx="16">
                        <c:v>43868</c:v>
                      </c:pt>
                      <c:pt idx="17">
                        <c:v>43869</c:v>
                      </c:pt>
                      <c:pt idx="18">
                        <c:v>43870</c:v>
                      </c:pt>
                      <c:pt idx="19">
                        <c:v>43871</c:v>
                      </c:pt>
                      <c:pt idx="20">
                        <c:v>43872</c:v>
                      </c:pt>
                      <c:pt idx="21">
                        <c:v>43873</c:v>
                      </c:pt>
                      <c:pt idx="22">
                        <c:v>43874</c:v>
                      </c:pt>
                      <c:pt idx="23">
                        <c:v>43875</c:v>
                      </c:pt>
                      <c:pt idx="24">
                        <c:v>43876</c:v>
                      </c:pt>
                      <c:pt idx="25">
                        <c:v>43877</c:v>
                      </c:pt>
                      <c:pt idx="26">
                        <c:v>43878</c:v>
                      </c:pt>
                      <c:pt idx="27">
                        <c:v>43879</c:v>
                      </c:pt>
                      <c:pt idx="28">
                        <c:v>43880</c:v>
                      </c:pt>
                      <c:pt idx="29">
                        <c:v>43881</c:v>
                      </c:pt>
                      <c:pt idx="30">
                        <c:v>43882</c:v>
                      </c:pt>
                      <c:pt idx="31">
                        <c:v>43883</c:v>
                      </c:pt>
                      <c:pt idx="32">
                        <c:v>43884</c:v>
                      </c:pt>
                      <c:pt idx="33">
                        <c:v>43885</c:v>
                      </c:pt>
                      <c:pt idx="34">
                        <c:v>43886</c:v>
                      </c:pt>
                      <c:pt idx="35">
                        <c:v>43887</c:v>
                      </c:pt>
                      <c:pt idx="36">
                        <c:v>43888</c:v>
                      </c:pt>
                      <c:pt idx="37">
                        <c:v>43889</c:v>
                      </c:pt>
                      <c:pt idx="38">
                        <c:v>43890</c:v>
                      </c:pt>
                      <c:pt idx="39">
                        <c:v>43891</c:v>
                      </c:pt>
                      <c:pt idx="40">
                        <c:v>43892</c:v>
                      </c:pt>
                      <c:pt idx="41">
                        <c:v>43893</c:v>
                      </c:pt>
                      <c:pt idx="42">
                        <c:v>43894</c:v>
                      </c:pt>
                      <c:pt idx="43">
                        <c:v>43895</c:v>
                      </c:pt>
                      <c:pt idx="44">
                        <c:v>43896</c:v>
                      </c:pt>
                      <c:pt idx="45">
                        <c:v>43897</c:v>
                      </c:pt>
                      <c:pt idx="46">
                        <c:v>43898</c:v>
                      </c:pt>
                      <c:pt idx="47">
                        <c:v>43899</c:v>
                      </c:pt>
                      <c:pt idx="48">
                        <c:v>43900</c:v>
                      </c:pt>
                      <c:pt idx="49">
                        <c:v>43901</c:v>
                      </c:pt>
                      <c:pt idx="50">
                        <c:v>43902</c:v>
                      </c:pt>
                      <c:pt idx="51">
                        <c:v>43903</c:v>
                      </c:pt>
                      <c:pt idx="52">
                        <c:v>43904</c:v>
                      </c:pt>
                      <c:pt idx="53">
                        <c:v>43905</c:v>
                      </c:pt>
                      <c:pt idx="54">
                        <c:v>43906</c:v>
                      </c:pt>
                      <c:pt idx="55">
                        <c:v>43907</c:v>
                      </c:pt>
                      <c:pt idx="56">
                        <c:v>43908</c:v>
                      </c:pt>
                      <c:pt idx="57">
                        <c:v>43909</c:v>
                      </c:pt>
                      <c:pt idx="58">
                        <c:v>43910</c:v>
                      </c:pt>
                      <c:pt idx="59">
                        <c:v>43911</c:v>
                      </c:pt>
                      <c:pt idx="60">
                        <c:v>43912</c:v>
                      </c:pt>
                      <c:pt idx="61">
                        <c:v>43913</c:v>
                      </c:pt>
                      <c:pt idx="62">
                        <c:v>43914</c:v>
                      </c:pt>
                      <c:pt idx="63">
                        <c:v>43915</c:v>
                      </c:pt>
                      <c:pt idx="64">
                        <c:v>43916</c:v>
                      </c:pt>
                      <c:pt idx="65">
                        <c:v>43917</c:v>
                      </c:pt>
                      <c:pt idx="66">
                        <c:v>43918</c:v>
                      </c:pt>
                      <c:pt idx="67">
                        <c:v>43919</c:v>
                      </c:pt>
                      <c:pt idx="68">
                        <c:v>43920</c:v>
                      </c:pt>
                      <c:pt idx="69">
                        <c:v>43921</c:v>
                      </c:pt>
                      <c:pt idx="70">
                        <c:v>43922</c:v>
                      </c:pt>
                      <c:pt idx="71">
                        <c:v>43923</c:v>
                      </c:pt>
                      <c:pt idx="72">
                        <c:v>43924</c:v>
                      </c:pt>
                      <c:pt idx="73">
                        <c:v>43925</c:v>
                      </c:pt>
                      <c:pt idx="74">
                        <c:v>43926</c:v>
                      </c:pt>
                      <c:pt idx="75">
                        <c:v>43927</c:v>
                      </c:pt>
                      <c:pt idx="76">
                        <c:v>43928</c:v>
                      </c:pt>
                      <c:pt idx="77">
                        <c:v>43929</c:v>
                      </c:pt>
                      <c:pt idx="78">
                        <c:v>43930</c:v>
                      </c:pt>
                      <c:pt idx="79">
                        <c:v>43931</c:v>
                      </c:pt>
                      <c:pt idx="80">
                        <c:v>43932</c:v>
                      </c:pt>
                      <c:pt idx="81">
                        <c:v>43933</c:v>
                      </c:pt>
                      <c:pt idx="82">
                        <c:v>43934</c:v>
                      </c:pt>
                      <c:pt idx="83">
                        <c:v>43935</c:v>
                      </c:pt>
                      <c:pt idx="84">
                        <c:v>43936</c:v>
                      </c:pt>
                      <c:pt idx="85">
                        <c:v>43937</c:v>
                      </c:pt>
                      <c:pt idx="86">
                        <c:v>43938</c:v>
                      </c:pt>
                      <c:pt idx="87">
                        <c:v>43939</c:v>
                      </c:pt>
                      <c:pt idx="88">
                        <c:v>43940</c:v>
                      </c:pt>
                      <c:pt idx="89">
                        <c:v>43941</c:v>
                      </c:pt>
                      <c:pt idx="90">
                        <c:v>43942</c:v>
                      </c:pt>
                      <c:pt idx="91">
                        <c:v>43943</c:v>
                      </c:pt>
                      <c:pt idx="92">
                        <c:v>43944</c:v>
                      </c:pt>
                      <c:pt idx="93">
                        <c:v>43945</c:v>
                      </c:pt>
                      <c:pt idx="94">
                        <c:v>43946</c:v>
                      </c:pt>
                      <c:pt idx="95">
                        <c:v>43947</c:v>
                      </c:pt>
                      <c:pt idx="96">
                        <c:v>43948</c:v>
                      </c:pt>
                      <c:pt idx="97">
                        <c:v>43949</c:v>
                      </c:pt>
                      <c:pt idx="98">
                        <c:v>43950</c:v>
                      </c:pt>
                      <c:pt idx="99">
                        <c:v>43951</c:v>
                      </c:pt>
                      <c:pt idx="100">
                        <c:v>43952</c:v>
                      </c:pt>
                      <c:pt idx="101">
                        <c:v>43953</c:v>
                      </c:pt>
                      <c:pt idx="102">
                        <c:v>43954</c:v>
                      </c:pt>
                      <c:pt idx="103">
                        <c:v>43955</c:v>
                      </c:pt>
                      <c:pt idx="104">
                        <c:v>43956</c:v>
                      </c:pt>
                      <c:pt idx="105">
                        <c:v>43957</c:v>
                      </c:pt>
                      <c:pt idx="106">
                        <c:v>43958</c:v>
                      </c:pt>
                      <c:pt idx="107">
                        <c:v>43959</c:v>
                      </c:pt>
                      <c:pt idx="108">
                        <c:v>43960</c:v>
                      </c:pt>
                      <c:pt idx="109">
                        <c:v>43961</c:v>
                      </c:pt>
                      <c:pt idx="110">
                        <c:v>43962</c:v>
                      </c:pt>
                      <c:pt idx="111">
                        <c:v>43963</c:v>
                      </c:pt>
                      <c:pt idx="112">
                        <c:v>43964</c:v>
                      </c:pt>
                      <c:pt idx="113">
                        <c:v>43965</c:v>
                      </c:pt>
                      <c:pt idx="114">
                        <c:v>43966</c:v>
                      </c:pt>
                      <c:pt idx="115">
                        <c:v>43967</c:v>
                      </c:pt>
                      <c:pt idx="116">
                        <c:v>43968</c:v>
                      </c:pt>
                      <c:pt idx="117">
                        <c:v>43969</c:v>
                      </c:pt>
                      <c:pt idx="118">
                        <c:v>43970</c:v>
                      </c:pt>
                      <c:pt idx="119">
                        <c:v>43971</c:v>
                      </c:pt>
                      <c:pt idx="120">
                        <c:v>43972</c:v>
                      </c:pt>
                      <c:pt idx="121">
                        <c:v>43973</c:v>
                      </c:pt>
                      <c:pt idx="122">
                        <c:v>43974</c:v>
                      </c:pt>
                      <c:pt idx="123">
                        <c:v>43975</c:v>
                      </c:pt>
                      <c:pt idx="124">
                        <c:v>43976</c:v>
                      </c:pt>
                      <c:pt idx="125">
                        <c:v>43977</c:v>
                      </c:pt>
                      <c:pt idx="126">
                        <c:v>43978</c:v>
                      </c:pt>
                      <c:pt idx="127">
                        <c:v>43979</c:v>
                      </c:pt>
                      <c:pt idx="128">
                        <c:v>43980</c:v>
                      </c:pt>
                      <c:pt idx="129">
                        <c:v>43981</c:v>
                      </c:pt>
                      <c:pt idx="130">
                        <c:v>43982</c:v>
                      </c:pt>
                      <c:pt idx="131">
                        <c:v>43983</c:v>
                      </c:pt>
                      <c:pt idx="132">
                        <c:v>43984</c:v>
                      </c:pt>
                      <c:pt idx="133">
                        <c:v>43985</c:v>
                      </c:pt>
                      <c:pt idx="134">
                        <c:v>43986</c:v>
                      </c:pt>
                      <c:pt idx="135">
                        <c:v>43987</c:v>
                      </c:pt>
                      <c:pt idx="136">
                        <c:v>43988</c:v>
                      </c:pt>
                      <c:pt idx="137">
                        <c:v>43989</c:v>
                      </c:pt>
                      <c:pt idx="138">
                        <c:v>43990</c:v>
                      </c:pt>
                      <c:pt idx="139">
                        <c:v>43991</c:v>
                      </c:pt>
                      <c:pt idx="140">
                        <c:v>43992</c:v>
                      </c:pt>
                      <c:pt idx="141">
                        <c:v>43993</c:v>
                      </c:pt>
                      <c:pt idx="142">
                        <c:v>43994</c:v>
                      </c:pt>
                      <c:pt idx="143">
                        <c:v>43995</c:v>
                      </c:pt>
                      <c:pt idx="144">
                        <c:v>43996</c:v>
                      </c:pt>
                      <c:pt idx="145">
                        <c:v>43997</c:v>
                      </c:pt>
                      <c:pt idx="146">
                        <c:v>43998</c:v>
                      </c:pt>
                      <c:pt idx="147">
                        <c:v>43999</c:v>
                      </c:pt>
                      <c:pt idx="148">
                        <c:v>44000</c:v>
                      </c:pt>
                      <c:pt idx="149">
                        <c:v>44001</c:v>
                      </c:pt>
                      <c:pt idx="150">
                        <c:v>44002</c:v>
                      </c:pt>
                      <c:pt idx="151">
                        <c:v>44003</c:v>
                      </c:pt>
                      <c:pt idx="152">
                        <c:v>44004</c:v>
                      </c:pt>
                      <c:pt idx="153">
                        <c:v>44005</c:v>
                      </c:pt>
                      <c:pt idx="154">
                        <c:v>44006</c:v>
                      </c:pt>
                      <c:pt idx="155">
                        <c:v>44007</c:v>
                      </c:pt>
                      <c:pt idx="156">
                        <c:v>44008</c:v>
                      </c:pt>
                      <c:pt idx="157">
                        <c:v>44009</c:v>
                      </c:pt>
                      <c:pt idx="158">
                        <c:v>44010</c:v>
                      </c:pt>
                      <c:pt idx="159">
                        <c:v>44011</c:v>
                      </c:pt>
                      <c:pt idx="160">
                        <c:v>44012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USA!$T$2:$T$162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1">
                        <c:v>8.2456396365519004E-5</c:v>
                      </c:pt>
                      <c:pt idx="2">
                        <c:v>1.342610747020328E-4</c:v>
                      </c:pt>
                      <c:pt idx="3">
                        <c:v>2.172912548115603E-4</c:v>
                      </c:pt>
                      <c:pt idx="4">
                        <c:v>3.495431028707459E-4</c:v>
                      </c:pt>
                      <c:pt idx="5">
                        <c:v>5.5888903258289094E-4</c:v>
                      </c:pt>
                      <c:pt idx="6">
                        <c:v>8.882123321593779E-4</c:v>
                      </c:pt>
                      <c:pt idx="7">
                        <c:v>1.4030539534972092E-3</c:v>
                      </c:pt>
                      <c:pt idx="8">
                        <c:v>2.2029178754637405E-3</c:v>
                      </c:pt>
                      <c:pt idx="9">
                        <c:v>3.4378633057607928E-3</c:v>
                      </c:pt>
                      <c:pt idx="10">
                        <c:v>5.3326768224176303E-3</c:v>
                      </c:pt>
                      <c:pt idx="11">
                        <c:v>8.2218261269158283E-3</c:v>
                      </c:pt>
                      <c:pt idx="12">
                        <c:v>1.2599626610341082E-2</c:v>
                      </c:pt>
                      <c:pt idx="13">
                        <c:v>1.9191699087857651E-2</c:v>
                      </c:pt>
                      <c:pt idx="14">
                        <c:v>2.9055980828119367E-2</c:v>
                      </c:pt>
                      <c:pt idx="15">
                        <c:v>4.3724416184775933E-2</c:v>
                      </c:pt>
                      <c:pt idx="16">
                        <c:v>6.540016790782438E-2</c:v>
                      </c:pt>
                      <c:pt idx="17">
                        <c:v>9.7229952218416654E-2</c:v>
                      </c:pt>
                      <c:pt idx="18">
                        <c:v>0.14367713082792677</c:v>
                      </c:pt>
                      <c:pt idx="19">
                        <c:v>0.21102873075329071</c:v>
                      </c:pt>
                      <c:pt idx="20">
                        <c:v>0.30807885604507779</c:v>
                      </c:pt>
                      <c:pt idx="21">
                        <c:v>0.4470422450550523</c:v>
                      </c:pt>
                      <c:pt idx="22">
                        <c:v>0.64476522283464011</c:v>
                      </c:pt>
                      <c:pt idx="23">
                        <c:v>0.92431714889055883</c:v>
                      </c:pt>
                      <c:pt idx="24">
                        <c:v>1.3170637109911816</c:v>
                      </c:pt>
                      <c:pt idx="25">
                        <c:v>1.8653439569686068</c:v>
                      </c:pt>
                      <c:pt idx="26">
                        <c:v>2.6258954641814949</c:v>
                      </c:pt>
                      <c:pt idx="27">
                        <c:v>3.6741959112374651</c:v>
                      </c:pt>
                      <c:pt idx="28">
                        <c:v>5.1099135689419413</c:v>
                      </c:pt>
                      <c:pt idx="29">
                        <c:v>7.0636824599967625</c:v>
                      </c:pt>
                      <c:pt idx="30">
                        <c:v>9.7054382332592013</c:v>
                      </c:pt>
                      <c:pt idx="31">
                        <c:v>13.254565675046514</c:v>
                      </c:pt>
                      <c:pt idx="32">
                        <c:v>17.992115154320459</c:v>
                      </c:pt>
                      <c:pt idx="33">
                        <c:v>24.275339494258191</c:v>
                      </c:pt>
                      <c:pt idx="34">
                        <c:v>32.554780568209296</c:v>
                      </c:pt>
                      <c:pt idx="35">
                        <c:v>43.39409171271268</c:v>
                      </c:pt>
                      <c:pt idx="36">
                        <c:v>57.492713011745934</c:v>
                      </c:pt>
                      <c:pt idx="37">
                        <c:v>75.711416910326392</c:v>
                      </c:pt>
                      <c:pt idx="38">
                        <c:v>99.100607233467144</c:v>
                      </c:pt>
                      <c:pt idx="39">
                        <c:v>128.93108227991297</c:v>
                      </c:pt>
                      <c:pt idx="40">
                        <c:v>166.72676056002001</c:v>
                      </c:pt>
                      <c:pt idx="41">
                        <c:v>214.29861649398845</c:v>
                      </c:pt>
                      <c:pt idx="42">
                        <c:v>273.7787863932499</c:v>
                      </c:pt>
                      <c:pt idx="43">
                        <c:v>347.65348923539591</c:v>
                      </c:pt>
                      <c:pt idx="44">
                        <c:v>438.79307307957788</c:v>
                      </c:pt>
                      <c:pt idx="45">
                        <c:v>550.47716184221122</c:v>
                      </c:pt>
                      <c:pt idx="46">
                        <c:v>686.41255848034916</c:v>
                      </c:pt>
                      <c:pt idx="47">
                        <c:v>850.74128364473654</c:v>
                      </c:pt>
                      <c:pt idx="48">
                        <c:v>1048.0359214733544</c:v>
                      </c:pt>
                      <c:pt idx="49">
                        <c:v>1283.2793368852226</c:v>
                      </c:pt>
                      <c:pt idx="50">
                        <c:v>1561.8258529654822</c:v>
                      </c:pt>
                      <c:pt idx="51">
                        <c:v>1889.3411631704948</c:v>
                      </c:pt>
                      <c:pt idx="52">
                        <c:v>2271.7186278850513</c:v>
                      </c:pt>
                      <c:pt idx="53">
                        <c:v>2714.9701886857674</c:v>
                      </c:pt>
                      <c:pt idx="54">
                        <c:v>3225.0909375040737</c:v>
                      </c:pt>
                      <c:pt idx="55">
                        <c:v>3807.8974005313685</c:v>
                      </c:pt>
                      <c:pt idx="56">
                        <c:v>4468.8408222571161</c:v>
                      </c:pt>
                      <c:pt idx="57">
                        <c:v>5212.7981309954412</c:v>
                      </c:pt>
                      <c:pt idx="58">
                        <c:v>6043.8447836730302</c:v>
                      </c:pt>
                      <c:pt idx="59">
                        <c:v>6965.0152573231535</c:v>
                      </c:pt>
                      <c:pt idx="60">
                        <c:v>7978.0584949257027</c:v>
                      </c:pt>
                      <c:pt idx="61">
                        <c:v>9083.1970288372322</c:v>
                      </c:pt>
                      <c:pt idx="62">
                        <c:v>10278.899693296364</c:v>
                      </c:pt>
                      <c:pt idx="63">
                        <c:v>11561.678694000875</c:v>
                      </c:pt>
                      <c:pt idx="64">
                        <c:v>12925.922228704585</c:v>
                      </c:pt>
                      <c:pt idx="65">
                        <c:v>14363.773762740311</c:v>
                      </c:pt>
                      <c:pt idx="66">
                        <c:v>15865.068393152571</c:v>
                      </c:pt>
                      <c:pt idx="67">
                        <c:v>17417.335449192033</c:v>
                      </c:pt>
                      <c:pt idx="68">
                        <c:v>19005.87457453541</c:v>
                      </c:pt>
                      <c:pt idx="69">
                        <c:v>20613.910056031746</c:v>
                      </c:pt>
                      <c:pt idx="70">
                        <c:v>22222.825184119312</c:v>
                      </c:pt>
                      <c:pt idx="71">
                        <c:v>23812.475070140092</c:v>
                      </c:pt>
                      <c:pt idx="72">
                        <c:v>25361.57275981718</c:v>
                      </c:pt>
                      <c:pt idx="73">
                        <c:v>26848.139852646447</c:v>
                      </c:pt>
                      <c:pt idx="74">
                        <c:v>28250.009364352562</c:v>
                      </c:pt>
                      <c:pt idx="75">
                        <c:v>29545.365460201749</c:v>
                      </c:pt>
                      <c:pt idx="76">
                        <c:v>30713.302139257605</c:v>
                      </c:pt>
                      <c:pt idx="77">
                        <c:v>31734.381140098325</c:v>
                      </c:pt>
                      <c:pt idx="78">
                        <c:v>32591.168408286583</c:v>
                      </c:pt>
                      <c:pt idx="79">
                        <c:v>33268.728509410226</c:v>
                      </c:pt>
                      <c:pt idx="80">
                        <c:v>33755.057427763473</c:v>
                      </c:pt>
                      <c:pt idx="81">
                        <c:v>34041.436238279799</c:v>
                      </c:pt>
                      <c:pt idx="82">
                        <c:v>34122.691095505026</c:v>
                      </c:pt>
                      <c:pt idx="83">
                        <c:v>33997.348708177684</c:v>
                      </c:pt>
                      <c:pt idx="84">
                        <c:v>33667.680771729676</c:v>
                      </c:pt>
                      <c:pt idx="85">
                        <c:v>33139.635486446903</c:v>
                      </c:pt>
                      <c:pt idx="86">
                        <c:v>32422.65904568648</c:v>
                      </c:pt>
                      <c:pt idx="87">
                        <c:v>31529.414579302422</c:v>
                      </c:pt>
                      <c:pt idx="88">
                        <c:v>30475.410235486343</c:v>
                      </c:pt>
                      <c:pt idx="89">
                        <c:v>29278.55165913736</c:v>
                      </c:pt>
                      <c:pt idx="90">
                        <c:v>27958.63689679699</c:v>
                      </c:pt>
                      <c:pt idx="91">
                        <c:v>26536.81359875435</c:v>
                      </c:pt>
                      <c:pt idx="92">
                        <c:v>25035.019228463992</c:v>
                      </c:pt>
                      <c:pt idx="93">
                        <c:v>23475.424819590873</c:v>
                      </c:pt>
                      <c:pt idx="94">
                        <c:v>21879.901693166117</c:v>
                      </c:pt>
                      <c:pt idx="95">
                        <c:v>20269.528566767462</c:v>
                      </c:pt>
                      <c:pt idx="96">
                        <c:v>18664.153804127476</c:v>
                      </c:pt>
                      <c:pt idx="97">
                        <c:v>17082.024349429179</c:v>
                      </c:pt>
                      <c:pt idx="98">
                        <c:v>15539.489367073518</c:v>
                      </c:pt>
                      <c:pt idx="99">
                        <c:v>14050.782971096225</c:v>
                      </c:pt>
                      <c:pt idx="100">
                        <c:v>12627.886876247823</c:v>
                      </c:pt>
                      <c:pt idx="101">
                        <c:v>11280.470512252534</c:v>
                      </c:pt>
                      <c:pt idx="102">
                        <c:v>10015.903261089115</c:v>
                      </c:pt>
                      <c:pt idx="103">
                        <c:v>8839.3311148803914</c:v>
                      </c:pt>
                      <c:pt idx="104">
                        <c:v>7753.8082794884685</c:v>
                      </c:pt>
                      <c:pt idx="105">
                        <c:v>6760.4730958843138</c:v>
                      </c:pt>
                      <c:pt idx="106">
                        <c:v>5858.7571091912687</c:v>
                      </c:pt>
                      <c:pt idx="107">
                        <c:v>5046.6161417630501</c:v>
                      </c:pt>
                      <c:pt idx="108">
                        <c:v>4320.7727523795329</c:v>
                      </c:pt>
                      <c:pt idx="109">
                        <c:v>3676.9603996530641</c:v>
                      </c:pt>
                      <c:pt idx="110">
                        <c:v>3110.1608733851463</c:v>
                      </c:pt>
                      <c:pt idx="111">
                        <c:v>2614.8280083036516</c:v>
                      </c:pt>
                      <c:pt idx="112">
                        <c:v>2185.0922487373464</c:v>
                      </c:pt>
                      <c:pt idx="113">
                        <c:v>1814.9421975300647</c:v>
                      </c:pt>
                      <c:pt idx="114">
                        <c:v>1498.3807782595977</c:v>
                      </c:pt>
                      <c:pt idx="115">
                        <c:v>1229.555002958281</c:v>
                      </c:pt>
                      <c:pt idx="116">
                        <c:v>1002.8595218753908</c:v>
                      </c:pt>
                      <c:pt idx="117">
                        <c:v>813.01510850293562</c:v>
                      </c:pt>
                      <c:pt idx="118">
                        <c:v>655.12398955808021</c:v>
                      </c:pt>
                      <c:pt idx="119">
                        <c:v>524.7044674817007</c:v>
                      </c:pt>
                      <c:pt idx="120">
                        <c:v>417.70761552173644</c:v>
                      </c:pt>
                      <c:pt idx="121">
                        <c:v>330.51897459221072</c:v>
                      </c:pt>
                      <c:pt idx="122">
                        <c:v>259.94817460840568</c:v>
                      </c:pt>
                      <c:pt idx="123">
                        <c:v>203.20927164168097</c:v>
                      </c:pt>
                      <c:pt idx="124">
                        <c:v>157.89436749392189</c:v>
                      </c:pt>
                      <c:pt idx="125">
                        <c:v>121.94279015692882</c:v>
                      </c:pt>
                      <c:pt idx="126">
                        <c:v>93.607789329253137</c:v>
                      </c:pt>
                      <c:pt idx="127">
                        <c:v>71.422364029567689</c:v>
                      </c:pt>
                      <c:pt idx="128">
                        <c:v>54.165508377365768</c:v>
                      </c:pt>
                      <c:pt idx="129">
                        <c:v>40.829851163318381</c:v>
                      </c:pt>
                      <c:pt idx="130">
                        <c:v>30.59138503158465</c:v>
                      </c:pt>
                      <c:pt idx="131">
                        <c:v>22.781738033751026</c:v>
                      </c:pt>
                      <c:pt idx="132">
                        <c:v>16.86323673138395</c:v>
                      </c:pt>
                      <c:pt idx="133">
                        <c:v>12.406845941906795</c:v>
                      </c:pt>
                      <c:pt idx="134">
                        <c:v>9.0729436075780541</c:v>
                      </c:pt>
                      <c:pt idx="135">
                        <c:v>6.594796558143571</c:v>
                      </c:pt>
                      <c:pt idx="136">
                        <c:v>4.7645398362074047</c:v>
                      </c:pt>
                      <c:pt idx="137">
                        <c:v>3.421423947205767</c:v>
                      </c:pt>
                      <c:pt idx="138">
                        <c:v>2.4420760667417198</c:v>
                      </c:pt>
                      <c:pt idx="139">
                        <c:v>1.7325183851644397</c:v>
                      </c:pt>
                      <c:pt idx="140">
                        <c:v>1.2216952468734235</c:v>
                      </c:pt>
                      <c:pt idx="141">
                        <c:v>0.85627701017074287</c:v>
                      </c:pt>
                      <c:pt idx="142">
                        <c:v>0.59652967215515673</c:v>
                      </c:pt>
                      <c:pt idx="143">
                        <c:v>0.41306289494968951</c:v>
                      </c:pt>
                      <c:pt idx="144">
                        <c:v>0.28429333958774805</c:v>
                      </c:pt>
                      <c:pt idx="145">
                        <c:v>0.19448385364376009</c:v>
                      </c:pt>
                      <c:pt idx="146">
                        <c:v>0.13224120065569878</c:v>
                      </c:pt>
                      <c:pt idx="147">
                        <c:v>8.9375067502260208E-2</c:v>
                      </c:pt>
                      <c:pt idx="148">
                        <c:v>6.0038847150281072E-2</c:v>
                      </c:pt>
                      <c:pt idx="149">
                        <c:v>4.0088026318699121E-2</c:v>
                      </c:pt>
                      <c:pt idx="150">
                        <c:v>2.660500630736351E-2</c:v>
                      </c:pt>
                      <c:pt idx="151">
                        <c:v>1.7550052842125297E-2</c:v>
                      </c:pt>
                      <c:pt idx="152">
                        <c:v>1.1506939772516489E-2</c:v>
                      </c:pt>
                      <c:pt idx="153">
                        <c:v>7.4990740977227688E-3</c:v>
                      </c:pt>
                      <c:pt idx="154">
                        <c:v>4.8576002009212971E-3</c:v>
                      </c:pt>
                      <c:pt idx="155">
                        <c:v>3.127535805106163E-3</c:v>
                      </c:pt>
                      <c:pt idx="156">
                        <c:v>2.0014704205095768E-3</c:v>
                      </c:pt>
                      <c:pt idx="157">
                        <c:v>1.2730995658785105E-3</c:v>
                      </c:pt>
                      <c:pt idx="158">
                        <c:v>8.0490019172430038E-4</c:v>
                      </c:pt>
                      <c:pt idx="159">
                        <c:v>5.0581060349941254E-4</c:v>
                      </c:pt>
                      <c:pt idx="160">
                        <c:v>3.159369807690382E-4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771-4E17-BA67-75A4690ABA2F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USA!$H$2:$H$162</c15:sqref>
                        </c15:formulaRef>
                      </c:ext>
                    </c:extLst>
                    <c:numCache>
                      <c:formatCode>m/d/yyyy</c:formatCode>
                      <c:ptCount val="161"/>
                      <c:pt idx="0">
                        <c:v>43852</c:v>
                      </c:pt>
                      <c:pt idx="1">
                        <c:v>43853</c:v>
                      </c:pt>
                      <c:pt idx="2">
                        <c:v>43854</c:v>
                      </c:pt>
                      <c:pt idx="3">
                        <c:v>43855</c:v>
                      </c:pt>
                      <c:pt idx="4">
                        <c:v>43856</c:v>
                      </c:pt>
                      <c:pt idx="5">
                        <c:v>43857</c:v>
                      </c:pt>
                      <c:pt idx="6">
                        <c:v>43858</c:v>
                      </c:pt>
                      <c:pt idx="7">
                        <c:v>43859</c:v>
                      </c:pt>
                      <c:pt idx="8">
                        <c:v>43860</c:v>
                      </c:pt>
                      <c:pt idx="9">
                        <c:v>43861</c:v>
                      </c:pt>
                      <c:pt idx="10">
                        <c:v>43862</c:v>
                      </c:pt>
                      <c:pt idx="11">
                        <c:v>43863</c:v>
                      </c:pt>
                      <c:pt idx="12">
                        <c:v>43864</c:v>
                      </c:pt>
                      <c:pt idx="13">
                        <c:v>43865</c:v>
                      </c:pt>
                      <c:pt idx="14">
                        <c:v>43866</c:v>
                      </c:pt>
                      <c:pt idx="15">
                        <c:v>43867</c:v>
                      </c:pt>
                      <c:pt idx="16">
                        <c:v>43868</c:v>
                      </c:pt>
                      <c:pt idx="17">
                        <c:v>43869</c:v>
                      </c:pt>
                      <c:pt idx="18">
                        <c:v>43870</c:v>
                      </c:pt>
                      <c:pt idx="19">
                        <c:v>43871</c:v>
                      </c:pt>
                      <c:pt idx="20">
                        <c:v>43872</c:v>
                      </c:pt>
                      <c:pt idx="21">
                        <c:v>43873</c:v>
                      </c:pt>
                      <c:pt idx="22">
                        <c:v>43874</c:v>
                      </c:pt>
                      <c:pt idx="23">
                        <c:v>43875</c:v>
                      </c:pt>
                      <c:pt idx="24">
                        <c:v>43876</c:v>
                      </c:pt>
                      <c:pt idx="25">
                        <c:v>43877</c:v>
                      </c:pt>
                      <c:pt idx="26">
                        <c:v>43878</c:v>
                      </c:pt>
                      <c:pt idx="27">
                        <c:v>43879</c:v>
                      </c:pt>
                      <c:pt idx="28">
                        <c:v>43880</c:v>
                      </c:pt>
                      <c:pt idx="29">
                        <c:v>43881</c:v>
                      </c:pt>
                      <c:pt idx="30">
                        <c:v>43882</c:v>
                      </c:pt>
                      <c:pt idx="31">
                        <c:v>43883</c:v>
                      </c:pt>
                      <c:pt idx="32">
                        <c:v>43884</c:v>
                      </c:pt>
                      <c:pt idx="33">
                        <c:v>43885</c:v>
                      </c:pt>
                      <c:pt idx="34">
                        <c:v>43886</c:v>
                      </c:pt>
                      <c:pt idx="35">
                        <c:v>43887</c:v>
                      </c:pt>
                      <c:pt idx="36">
                        <c:v>43888</c:v>
                      </c:pt>
                      <c:pt idx="37">
                        <c:v>43889</c:v>
                      </c:pt>
                      <c:pt idx="38">
                        <c:v>43890</c:v>
                      </c:pt>
                      <c:pt idx="39">
                        <c:v>43891</c:v>
                      </c:pt>
                      <c:pt idx="40">
                        <c:v>43892</c:v>
                      </c:pt>
                      <c:pt idx="41">
                        <c:v>43893</c:v>
                      </c:pt>
                      <c:pt idx="42">
                        <c:v>43894</c:v>
                      </c:pt>
                      <c:pt idx="43">
                        <c:v>43895</c:v>
                      </c:pt>
                      <c:pt idx="44">
                        <c:v>43896</c:v>
                      </c:pt>
                      <c:pt idx="45">
                        <c:v>43897</c:v>
                      </c:pt>
                      <c:pt idx="46">
                        <c:v>43898</c:v>
                      </c:pt>
                      <c:pt idx="47">
                        <c:v>43899</c:v>
                      </c:pt>
                      <c:pt idx="48">
                        <c:v>43900</c:v>
                      </c:pt>
                      <c:pt idx="49">
                        <c:v>43901</c:v>
                      </c:pt>
                      <c:pt idx="50">
                        <c:v>43902</c:v>
                      </c:pt>
                      <c:pt idx="51">
                        <c:v>43903</c:v>
                      </c:pt>
                      <c:pt idx="52">
                        <c:v>43904</c:v>
                      </c:pt>
                      <c:pt idx="53">
                        <c:v>43905</c:v>
                      </c:pt>
                      <c:pt idx="54">
                        <c:v>43906</c:v>
                      </c:pt>
                      <c:pt idx="55">
                        <c:v>43907</c:v>
                      </c:pt>
                      <c:pt idx="56">
                        <c:v>43908</c:v>
                      </c:pt>
                      <c:pt idx="57">
                        <c:v>43909</c:v>
                      </c:pt>
                      <c:pt idx="58">
                        <c:v>43910</c:v>
                      </c:pt>
                      <c:pt idx="59">
                        <c:v>43911</c:v>
                      </c:pt>
                      <c:pt idx="60">
                        <c:v>43912</c:v>
                      </c:pt>
                      <c:pt idx="61">
                        <c:v>43913</c:v>
                      </c:pt>
                      <c:pt idx="62">
                        <c:v>43914</c:v>
                      </c:pt>
                      <c:pt idx="63">
                        <c:v>43915</c:v>
                      </c:pt>
                      <c:pt idx="64">
                        <c:v>43916</c:v>
                      </c:pt>
                      <c:pt idx="65">
                        <c:v>43917</c:v>
                      </c:pt>
                      <c:pt idx="66">
                        <c:v>43918</c:v>
                      </c:pt>
                      <c:pt idx="67">
                        <c:v>43919</c:v>
                      </c:pt>
                      <c:pt idx="68">
                        <c:v>43920</c:v>
                      </c:pt>
                      <c:pt idx="69">
                        <c:v>43921</c:v>
                      </c:pt>
                      <c:pt idx="70">
                        <c:v>43922</c:v>
                      </c:pt>
                      <c:pt idx="71">
                        <c:v>43923</c:v>
                      </c:pt>
                      <c:pt idx="72">
                        <c:v>43924</c:v>
                      </c:pt>
                      <c:pt idx="73">
                        <c:v>43925</c:v>
                      </c:pt>
                      <c:pt idx="74">
                        <c:v>43926</c:v>
                      </c:pt>
                      <c:pt idx="75">
                        <c:v>43927</c:v>
                      </c:pt>
                      <c:pt idx="76">
                        <c:v>43928</c:v>
                      </c:pt>
                      <c:pt idx="77">
                        <c:v>43929</c:v>
                      </c:pt>
                      <c:pt idx="78">
                        <c:v>43930</c:v>
                      </c:pt>
                      <c:pt idx="79">
                        <c:v>43931</c:v>
                      </c:pt>
                      <c:pt idx="80">
                        <c:v>43932</c:v>
                      </c:pt>
                      <c:pt idx="81">
                        <c:v>43933</c:v>
                      </c:pt>
                      <c:pt idx="82">
                        <c:v>43934</c:v>
                      </c:pt>
                      <c:pt idx="83">
                        <c:v>43935</c:v>
                      </c:pt>
                      <c:pt idx="84">
                        <c:v>43936</c:v>
                      </c:pt>
                      <c:pt idx="85">
                        <c:v>43937</c:v>
                      </c:pt>
                      <c:pt idx="86">
                        <c:v>43938</c:v>
                      </c:pt>
                      <c:pt idx="87">
                        <c:v>43939</c:v>
                      </c:pt>
                      <c:pt idx="88">
                        <c:v>43940</c:v>
                      </c:pt>
                      <c:pt idx="89">
                        <c:v>43941</c:v>
                      </c:pt>
                      <c:pt idx="90">
                        <c:v>43942</c:v>
                      </c:pt>
                      <c:pt idx="91">
                        <c:v>43943</c:v>
                      </c:pt>
                      <c:pt idx="92">
                        <c:v>43944</c:v>
                      </c:pt>
                      <c:pt idx="93">
                        <c:v>43945</c:v>
                      </c:pt>
                      <c:pt idx="94">
                        <c:v>43946</c:v>
                      </c:pt>
                      <c:pt idx="95">
                        <c:v>43947</c:v>
                      </c:pt>
                      <c:pt idx="96">
                        <c:v>43948</c:v>
                      </c:pt>
                      <c:pt idx="97">
                        <c:v>43949</c:v>
                      </c:pt>
                      <c:pt idx="98">
                        <c:v>43950</c:v>
                      </c:pt>
                      <c:pt idx="99">
                        <c:v>43951</c:v>
                      </c:pt>
                      <c:pt idx="100">
                        <c:v>43952</c:v>
                      </c:pt>
                      <c:pt idx="101">
                        <c:v>43953</c:v>
                      </c:pt>
                      <c:pt idx="102">
                        <c:v>43954</c:v>
                      </c:pt>
                      <c:pt idx="103">
                        <c:v>43955</c:v>
                      </c:pt>
                      <c:pt idx="104">
                        <c:v>43956</c:v>
                      </c:pt>
                      <c:pt idx="105">
                        <c:v>43957</c:v>
                      </c:pt>
                      <c:pt idx="106">
                        <c:v>43958</c:v>
                      </c:pt>
                      <c:pt idx="107">
                        <c:v>43959</c:v>
                      </c:pt>
                      <c:pt idx="108">
                        <c:v>43960</c:v>
                      </c:pt>
                      <c:pt idx="109">
                        <c:v>43961</c:v>
                      </c:pt>
                      <c:pt idx="110">
                        <c:v>43962</c:v>
                      </c:pt>
                      <c:pt idx="111">
                        <c:v>43963</c:v>
                      </c:pt>
                      <c:pt idx="112">
                        <c:v>43964</c:v>
                      </c:pt>
                      <c:pt idx="113">
                        <c:v>43965</c:v>
                      </c:pt>
                      <c:pt idx="114">
                        <c:v>43966</c:v>
                      </c:pt>
                      <c:pt idx="115">
                        <c:v>43967</c:v>
                      </c:pt>
                      <c:pt idx="116">
                        <c:v>43968</c:v>
                      </c:pt>
                      <c:pt idx="117">
                        <c:v>43969</c:v>
                      </c:pt>
                      <c:pt idx="118">
                        <c:v>43970</c:v>
                      </c:pt>
                      <c:pt idx="119">
                        <c:v>43971</c:v>
                      </c:pt>
                      <c:pt idx="120">
                        <c:v>43972</c:v>
                      </c:pt>
                      <c:pt idx="121">
                        <c:v>43973</c:v>
                      </c:pt>
                      <c:pt idx="122">
                        <c:v>43974</c:v>
                      </c:pt>
                      <c:pt idx="123">
                        <c:v>43975</c:v>
                      </c:pt>
                      <c:pt idx="124">
                        <c:v>43976</c:v>
                      </c:pt>
                      <c:pt idx="125">
                        <c:v>43977</c:v>
                      </c:pt>
                      <c:pt idx="126">
                        <c:v>43978</c:v>
                      </c:pt>
                      <c:pt idx="127">
                        <c:v>43979</c:v>
                      </c:pt>
                      <c:pt idx="128">
                        <c:v>43980</c:v>
                      </c:pt>
                      <c:pt idx="129">
                        <c:v>43981</c:v>
                      </c:pt>
                      <c:pt idx="130">
                        <c:v>43982</c:v>
                      </c:pt>
                      <c:pt idx="131">
                        <c:v>43983</c:v>
                      </c:pt>
                      <c:pt idx="132">
                        <c:v>43984</c:v>
                      </c:pt>
                      <c:pt idx="133">
                        <c:v>43985</c:v>
                      </c:pt>
                      <c:pt idx="134">
                        <c:v>43986</c:v>
                      </c:pt>
                      <c:pt idx="135">
                        <c:v>43987</c:v>
                      </c:pt>
                      <c:pt idx="136">
                        <c:v>43988</c:v>
                      </c:pt>
                      <c:pt idx="137">
                        <c:v>43989</c:v>
                      </c:pt>
                      <c:pt idx="138">
                        <c:v>43990</c:v>
                      </c:pt>
                      <c:pt idx="139">
                        <c:v>43991</c:v>
                      </c:pt>
                      <c:pt idx="140">
                        <c:v>43992</c:v>
                      </c:pt>
                      <c:pt idx="141">
                        <c:v>43993</c:v>
                      </c:pt>
                      <c:pt idx="142">
                        <c:v>43994</c:v>
                      </c:pt>
                      <c:pt idx="143">
                        <c:v>43995</c:v>
                      </c:pt>
                      <c:pt idx="144">
                        <c:v>43996</c:v>
                      </c:pt>
                      <c:pt idx="145">
                        <c:v>43997</c:v>
                      </c:pt>
                      <c:pt idx="146">
                        <c:v>43998</c:v>
                      </c:pt>
                      <c:pt idx="147">
                        <c:v>43999</c:v>
                      </c:pt>
                      <c:pt idx="148">
                        <c:v>44000</c:v>
                      </c:pt>
                      <c:pt idx="149">
                        <c:v>44001</c:v>
                      </c:pt>
                      <c:pt idx="150">
                        <c:v>44002</c:v>
                      </c:pt>
                      <c:pt idx="151">
                        <c:v>44003</c:v>
                      </c:pt>
                      <c:pt idx="152">
                        <c:v>44004</c:v>
                      </c:pt>
                      <c:pt idx="153">
                        <c:v>44005</c:v>
                      </c:pt>
                      <c:pt idx="154">
                        <c:v>44006</c:v>
                      </c:pt>
                      <c:pt idx="155">
                        <c:v>44007</c:v>
                      </c:pt>
                      <c:pt idx="156">
                        <c:v>44008</c:v>
                      </c:pt>
                      <c:pt idx="157">
                        <c:v>44009</c:v>
                      </c:pt>
                      <c:pt idx="158">
                        <c:v>44010</c:v>
                      </c:pt>
                      <c:pt idx="159">
                        <c:v>44011</c:v>
                      </c:pt>
                      <c:pt idx="160">
                        <c:v>44012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USA!$V$2:$V$162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1">
                        <c:v>2.948796548669352E-42</c:v>
                      </c:pt>
                      <c:pt idx="2">
                        <c:v>1.1474258469107104E-35</c:v>
                      </c:pt>
                      <c:pt idx="3">
                        <c:v>4.7877431435532314E-31</c:v>
                      </c:pt>
                      <c:pt idx="4">
                        <c:v>1.6641575588087879E-27</c:v>
                      </c:pt>
                      <c:pt idx="5">
                        <c:v>1.2002645377750095E-24</c:v>
                      </c:pt>
                      <c:pt idx="6">
                        <c:v>2.9215034524266325E-22</c:v>
                      </c:pt>
                      <c:pt idx="7">
                        <c:v>3.2076442254806789E-20</c:v>
                      </c:pt>
                      <c:pt idx="8">
                        <c:v>1.915633672451498E-18</c:v>
                      </c:pt>
                      <c:pt idx="9">
                        <c:v>7.0722672397697084E-17</c:v>
                      </c:pt>
                      <c:pt idx="10">
                        <c:v>1.7686124885993078E-15</c:v>
                      </c:pt>
                      <c:pt idx="11">
                        <c:v>3.2056149572009338E-14</c:v>
                      </c:pt>
                      <c:pt idx="12">
                        <c:v>4.4335007470144063E-13</c:v>
                      </c:pt>
                      <c:pt idx="13">
                        <c:v>4.8701636208839307E-12</c:v>
                      </c:pt>
                      <c:pt idx="14">
                        <c:v>4.3865063757967166E-11</c:v>
                      </c:pt>
                      <c:pt idx="15">
                        <c:v>3.323715829435746E-10</c:v>
                      </c:pt>
                      <c:pt idx="16">
                        <c:v>2.163654782469962E-9</c:v>
                      </c:pt>
                      <c:pt idx="17">
                        <c:v>1.231339558090881E-8</c:v>
                      </c:pt>
                      <c:pt idx="18">
                        <c:v>6.2163349775776718E-8</c:v>
                      </c:pt>
                      <c:pt idx="19">
                        <c:v>2.8185340005899706E-7</c:v>
                      </c:pt>
                      <c:pt idx="20">
                        <c:v>1.1599102084972425E-6</c:v>
                      </c:pt>
                      <c:pt idx="21">
                        <c:v>4.3719759742980024E-6</c:v>
                      </c:pt>
                      <c:pt idx="22">
                        <c:v>1.5212382142982329E-5</c:v>
                      </c:pt>
                      <c:pt idx="23">
                        <c:v>4.9199383426449622E-5</c:v>
                      </c:pt>
                      <c:pt idx="24">
                        <c:v>1.4879090891368977E-4</c:v>
                      </c:pt>
                      <c:pt idx="25">
                        <c:v>4.2300988956427133E-4</c:v>
                      </c:pt>
                      <c:pt idx="26">
                        <c:v>1.1358563632344824E-3</c:v>
                      </c:pt>
                      <c:pt idx="27">
                        <c:v>2.8927630231977766E-3</c:v>
                      </c:pt>
                      <c:pt idx="28">
                        <c:v>7.0136556749469704E-3</c:v>
                      </c:pt>
                      <c:pt idx="29">
                        <c:v>1.6243427626273774E-2</c:v>
                      </c:pt>
                      <c:pt idx="30">
                        <c:v>3.6043571808290452E-2</c:v>
                      </c:pt>
                      <c:pt idx="31">
                        <c:v>7.6839446913473913E-2</c:v>
                      </c:pt>
                      <c:pt idx="32">
                        <c:v>0.15777053526632739</c:v>
                      </c:pt>
                      <c:pt idx="33">
                        <c:v>0.31270489359888248</c:v>
                      </c:pt>
                      <c:pt idx="34">
                        <c:v>0.59952399262398259</c:v>
                      </c:pt>
                      <c:pt idx="35">
                        <c:v>1.1139390500637967</c:v>
                      </c:pt>
                      <c:pt idx="36">
                        <c:v>2.0093303752211118</c:v>
                      </c:pt>
                      <c:pt idx="37">
                        <c:v>3.5242597186328197</c:v>
                      </c:pt>
                      <c:pt idx="38">
                        <c:v>6.019334402618866</c:v>
                      </c:pt>
                      <c:pt idx="39">
                        <c:v>10.0249386958667</c:v>
                      </c:pt>
                      <c:pt idx="40">
                        <c:v>16.300933905884833</c:v>
                      </c:pt>
                      <c:pt idx="41">
                        <c:v>25.908719753653521</c:v>
                      </c:pt>
                      <c:pt idx="42">
                        <c:v>40.295027094341989</c:v>
                      </c:pt>
                      <c:pt idx="43">
                        <c:v>61.385493037129734</c:v>
                      </c:pt>
                      <c:pt idx="44">
                        <c:v>91.684514004625214</c:v>
                      </c:pt>
                      <c:pt idx="45">
                        <c:v>134.37618558579538</c:v>
                      </c:pt>
                      <c:pt idx="46">
                        <c:v>193.41946715683196</c:v>
                      </c:pt>
                      <c:pt idx="47">
                        <c:v>273.62923261473429</c:v>
                      </c:pt>
                      <c:pt idx="48">
                        <c:v>380.73377988122877</c:v>
                      </c:pt>
                      <c:pt idx="49">
                        <c:v>521.39885929840784</c:v>
                      </c:pt>
                      <c:pt idx="50">
                        <c:v>703.20850444688153</c:v>
                      </c:pt>
                      <c:pt idx="51">
                        <c:v>934.59401739757823</c:v>
                      </c:pt>
                      <c:pt idx="52">
                        <c:v>1224.7044138112383</c:v>
                      </c:pt>
                      <c:pt idx="53">
                        <c:v>1583.2144299502561</c:v>
                      </c:pt>
                      <c:pt idx="54">
                        <c:v>2020.0697064169599</c:v>
                      </c:pt>
                      <c:pt idx="55">
                        <c:v>2545.1727849975778</c:v>
                      </c:pt>
                      <c:pt idx="56">
                        <c:v>3168.0178124045287</c:v>
                      </c:pt>
                      <c:pt idx="57">
                        <c:v>3897.2860215108394</c:v>
                      </c:pt>
                      <c:pt idx="58">
                        <c:v>4740.4178246381125</c:v>
                      </c:pt>
                      <c:pt idx="59">
                        <c:v>5703.1803867793751</c:v>
                      </c:pt>
                      <c:pt idx="60">
                        <c:v>6789.2515754831329</c:v>
                      </c:pt>
                      <c:pt idx="61">
                        <c:v>7999.8420042691578</c:v>
                      </c:pt>
                      <c:pt idx="62">
                        <c:v>9333.3763825651622</c:v>
                      </c:pt>
                      <c:pt idx="63">
                        <c:v>10785.253541678154</c:v>
                      </c:pt>
                      <c:pt idx="64">
                        <c:v>12347.70140921139</c:v>
                      </c:pt>
                      <c:pt idx="65">
                        <c:v>14009.739033632257</c:v>
                      </c:pt>
                      <c:pt idx="66">
                        <c:v>15757.252775084882</c:v>
                      </c:pt>
                      <c:pt idx="67">
                        <c:v>17573.188293505271</c:v>
                      </c:pt>
                      <c:pt idx="68">
                        <c:v>19437.854327210065</c:v>
                      </c:pt>
                      <c:pt idx="69">
                        <c:v>21329.32881480339</c:v>
                      </c:pt>
                      <c:pt idx="70">
                        <c:v>23223.95299839339</c:v>
                      </c:pt>
                      <c:pt idx="71">
                        <c:v>25096.895039377123</c:v>
                      </c:pt>
                      <c:pt idx="72">
                        <c:v>26922.761598474899</c:v>
                      </c:pt>
                      <c:pt idx="73">
                        <c:v>28676.233923000982</c:v>
                      </c:pt>
                      <c:pt idx="74">
                        <c:v>30332.704309313849</c:v>
                      </c:pt>
                      <c:pt idx="75">
                        <c:v>31868.88935004099</c:v>
                      </c:pt>
                      <c:pt idx="76">
                        <c:v>33263.398043811962</c:v>
                      </c:pt>
                      <c:pt idx="77">
                        <c:v>34497.235488298989</c:v>
                      </c:pt>
                      <c:pt idx="78">
                        <c:v>35554.226296672248</c:v>
                      </c:pt>
                      <c:pt idx="79">
                        <c:v>36421.345844432595</c:v>
                      </c:pt>
                      <c:pt idx="80">
                        <c:v>37088.951726216299</c:v>
                      </c:pt>
                      <c:pt idx="81">
                        <c:v>37550.912141597481</c:v>
                      </c:pt>
                      <c:pt idx="82">
                        <c:v>37804.632113924366</c:v>
                      </c:pt>
                      <c:pt idx="83">
                        <c:v>37850.982284052763</c:v>
                      </c:pt>
                      <c:pt idx="84">
                        <c:v>37694.138356173411</c:v>
                      </c:pt>
                      <c:pt idx="85">
                        <c:v>37341.341992687667</c:v>
                      </c:pt>
                      <c:pt idx="86">
                        <c:v>36802.595989858266</c:v>
                      </c:pt>
                      <c:pt idx="87">
                        <c:v>36090.307889442425</c:v>
                      </c:pt>
                      <c:pt idx="88">
                        <c:v>35218.896806158009</c:v>
                      </c:pt>
                      <c:pt idx="89">
                        <c:v>34204.378222782281</c:v>
                      </c:pt>
                      <c:pt idx="90">
                        <c:v>33063.940896961838</c:v>
                      </c:pt>
                      <c:pt idx="91">
                        <c:v>31815.528928555781</c:v>
                      </c:pt>
                      <c:pt idx="92">
                        <c:v>30477.440557991387</c:v>
                      </c:pt>
                      <c:pt idx="93">
                        <c:v>29067.953513555229</c:v>
                      </c:pt>
                      <c:pt idx="94">
                        <c:v>27604.9848065509</c:v>
                      </c:pt>
                      <c:pt idx="95">
                        <c:v>26105.790888699703</c:v>
                      </c:pt>
                      <c:pt idx="96">
                        <c:v>24586.712126021273</c:v>
                      </c:pt>
                      <c:pt idx="97">
                        <c:v>23062.96368422464</c:v>
                      </c:pt>
                      <c:pt idx="98">
                        <c:v>21548.473223239649</c:v>
                      </c:pt>
                      <c:pt idx="99">
                        <c:v>20055.764307910576</c:v>
                      </c:pt>
                      <c:pt idx="100">
                        <c:v>18595.883187483763</c:v>
                      </c:pt>
                      <c:pt idx="101">
                        <c:v>17178.365592959104</c:v>
                      </c:pt>
                      <c:pt idx="102">
                        <c:v>15811.239450584864</c:v>
                      </c:pt>
                      <c:pt idx="103">
                        <c:v>14501.058902635239</c:v>
                      </c:pt>
                      <c:pt idx="104">
                        <c:v>13252.964745314792</c:v>
                      </c:pt>
                      <c:pt idx="105">
                        <c:v>12070.766314075794</c:v>
                      </c:pt>
                      <c:pt idx="106">
                        <c:v>10957.039940246614</c:v>
                      </c:pt>
                      <c:pt idx="107">
                        <c:v>9913.2393390268553</c:v>
                      </c:pt>
                      <c:pt idx="108">
                        <c:v>8939.8136362647638</c:v>
                      </c:pt>
                      <c:pt idx="109">
                        <c:v>8036.3291696971282</c:v>
                      </c:pt>
                      <c:pt idx="110">
                        <c:v>7201.5916812221985</c:v>
                      </c:pt>
                      <c:pt idx="111">
                        <c:v>6433.7660248097964</c:v>
                      </c:pt>
                      <c:pt idx="112">
                        <c:v>5730.4910279151518</c:v>
                      </c:pt>
                      <c:pt idx="113">
                        <c:v>5088.9876444193069</c:v>
                      </c:pt>
                      <c:pt idx="114">
                        <c:v>4506.1590096338186</c:v>
                      </c:pt>
                      <c:pt idx="115">
                        <c:v>3978.6814419717994</c:v>
                      </c:pt>
                      <c:pt idx="116">
                        <c:v>3503.0858239242807</c:v>
                      </c:pt>
                      <c:pt idx="117">
                        <c:v>3075.8291326647159</c:v>
                      </c:pt>
                      <c:pt idx="118">
                        <c:v>2693.3561760578305</c:v>
                      </c:pt>
                      <c:pt idx="119">
                        <c:v>2352.1518234901596</c:v>
                      </c:pt>
                      <c:pt idx="120">
                        <c:v>2048.7842049435712</c:v>
                      </c:pt>
                      <c:pt idx="121">
                        <c:v>1779.9394894661382</c:v>
                      </c:pt>
                      <c:pt idx="122">
                        <c:v>1542.4489501628559</c:v>
                      </c:pt>
                      <c:pt idx="123">
                        <c:v>1333.3090818643104</c:v>
                      </c:pt>
                      <c:pt idx="124">
                        <c:v>1149.6955650704913</c:v>
                      </c:pt>
                      <c:pt idx="125">
                        <c:v>988.97187078278512</c:v>
                      </c:pt>
                      <c:pt idx="126">
                        <c:v>848.69328058161773</c:v>
                      </c:pt>
                      <c:pt idx="127">
                        <c:v>726.60705947456881</c:v>
                      </c:pt>
                      <c:pt idx="128">
                        <c:v>620.64947004290298</c:v>
                      </c:pt>
                      <c:pt idx="129">
                        <c:v>528.94025902380235</c:v>
                      </c:pt>
                      <c:pt idx="130">
                        <c:v>449.77518506837077</c:v>
                      </c:pt>
                      <c:pt idx="131">
                        <c:v>381.61709177284501</c:v>
                      </c:pt>
                      <c:pt idx="132">
                        <c:v>323.08596548554488</c:v>
                      </c:pt>
                      <c:pt idx="133">
                        <c:v>272.94835466193035</c:v>
                      </c:pt>
                      <c:pt idx="134">
                        <c:v>230.10646802210249</c:v>
                      </c:pt>
                      <c:pt idx="135">
                        <c:v>193.58721345104277</c:v>
                      </c:pt>
                      <c:pt idx="136">
                        <c:v>162.5313891118858</c:v>
                      </c:pt>
                      <c:pt idx="137">
                        <c:v>136.18319295579568</c:v>
                      </c:pt>
                      <c:pt idx="138">
                        <c:v>113.88017688551918</c:v>
                      </c:pt>
                      <c:pt idx="139">
                        <c:v>95.043737102998421</c:v>
                      </c:pt>
                      <c:pt idx="140">
                        <c:v>79.170202582143247</c:v>
                      </c:pt>
                      <c:pt idx="141">
                        <c:v>65.822558703366667</c:v>
                      </c:pt>
                      <c:pt idx="142">
                        <c:v>54.622822606703267</c:v>
                      </c:pt>
                      <c:pt idx="143">
                        <c:v>45.245070275617763</c:v>
                      </c:pt>
                      <c:pt idx="144">
                        <c:v>37.40910235629417</c:v>
                      </c:pt>
                      <c:pt idx="145">
                        <c:v>30.874725771602243</c:v>
                      </c:pt>
                      <c:pt idx="146">
                        <c:v>25.43662092462182</c:v>
                      </c:pt>
                      <c:pt idx="147">
                        <c:v>20.919759241398424</c:v>
                      </c:pt>
                      <c:pt idx="148">
                        <c:v>17.175332655664533</c:v>
                      </c:pt>
                      <c:pt idx="149">
                        <c:v>14.077155013568699</c:v>
                      </c:pt>
                      <c:pt idx="150">
                        <c:v>11.518494981108233</c:v>
                      </c:pt>
                      <c:pt idx="151">
                        <c:v>9.4093006053008139</c:v>
                      </c:pt>
                      <c:pt idx="152">
                        <c:v>7.6737769825849682</c:v>
                      </c:pt>
                      <c:pt idx="153">
                        <c:v>6.2482803049497306</c:v>
                      </c:pt>
                      <c:pt idx="154">
                        <c:v>5.0794937706086785</c:v>
                      </c:pt>
                      <c:pt idx="155">
                        <c:v>4.1228532530367374</c:v>
                      </c:pt>
                      <c:pt idx="156">
                        <c:v>3.3411931919399649</c:v>
                      </c:pt>
                      <c:pt idx="157">
                        <c:v>2.7035857329610735</c:v>
                      </c:pt>
                      <c:pt idx="158">
                        <c:v>2.1843487084843218</c:v>
                      </c:pt>
                      <c:pt idx="159">
                        <c:v>1.7622005005832762</c:v>
                      </c:pt>
                      <c:pt idx="160">
                        <c:v>1.4195421787444502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771-4E17-BA67-75A4690ABA2F}"/>
                  </c:ext>
                </c:extLst>
              </c15:ser>
            </c15:filteredLineSeries>
          </c:ext>
        </c:extLst>
      </c:lineChart>
      <c:dateAx>
        <c:axId val="2005262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4303"/>
        <c:crosses val="autoZero"/>
        <c:auto val="1"/>
        <c:lblOffset val="100"/>
        <c:baseTimeUnit val="days"/>
      </c:dateAx>
      <c:valAx>
        <c:axId val="20052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USA!$N$1</c:f>
              <c:strCache>
                <c:ptCount val="1"/>
                <c:pt idx="0">
                  <c:v>DR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1.1661501495986472E-2"/>
                  <c:y val="0.12962410400454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USA!$F$63:$F$162</c:f>
              <c:numCache>
                <c:formatCode>General</c:formatCode>
                <c:ptCount val="100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</c:numCache>
            </c:numRef>
          </c:cat>
          <c:val>
            <c:numRef>
              <c:f>USA!$N$63:$N$162</c:f>
              <c:numCache>
                <c:formatCode>0.00%</c:formatCode>
                <c:ptCount val="100"/>
                <c:pt idx="0">
                  <c:v>1.2139782934131737E-2</c:v>
                </c:pt>
                <c:pt idx="1">
                  <c:v>1.2925880231564962E-2</c:v>
                </c:pt>
                <c:pt idx="2">
                  <c:v>1.3956497627703493E-2</c:v>
                </c:pt>
                <c:pt idx="3">
                  <c:v>1.3993607105385159E-2</c:v>
                </c:pt>
                <c:pt idx="4">
                  <c:v>1.461212529204451E-2</c:v>
                </c:pt>
                <c:pt idx="5">
                  <c:v>1.6828372073820239E-2</c:v>
                </c:pt>
                <c:pt idx="6">
                  <c:v>1.7382057916563286E-2</c:v>
                </c:pt>
                <c:pt idx="7">
                  <c:v>1.8345561647391876E-2</c:v>
                </c:pt>
                <c:pt idx="8">
                  <c:v>2.0018290824103242E-2</c:v>
                </c:pt>
                <c:pt idx="9">
                  <c:v>2.2301164397079139E-2</c:v>
                </c:pt>
                <c:pt idx="10">
                  <c:v>2.4090950477183747E-2</c:v>
                </c:pt>
                <c:pt idx="11">
                  <c:v>2.5590925027756676E-2</c:v>
                </c:pt>
                <c:pt idx="12">
                  <c:v>2.7224820542216546E-2</c:v>
                </c:pt>
                <c:pt idx="13">
                  <c:v>2.8579736385355808E-2</c:v>
                </c:pt>
                <c:pt idx="14">
                  <c:v>2.9612486396385227E-2</c:v>
                </c:pt>
                <c:pt idx="15">
                  <c:v>3.2202580271441711E-2</c:v>
                </c:pt>
                <c:pt idx="16">
                  <c:v>3.4316235501918986E-2</c:v>
                </c:pt>
                <c:pt idx="17">
                  <c:v>3.5796508177369457E-2</c:v>
                </c:pt>
                <c:pt idx="18">
                  <c:v>3.7571393549406668E-2</c:v>
                </c:pt>
                <c:pt idx="19">
                  <c:v>3.8927671495672167E-2</c:v>
                </c:pt>
                <c:pt idx="20">
                  <c:v>3.9631937531278624E-2</c:v>
                </c:pt>
                <c:pt idx="21">
                  <c:v>4.0468506238563212E-2</c:v>
                </c:pt>
                <c:pt idx="22">
                  <c:v>4.266384183128781E-2</c:v>
                </c:pt>
                <c:pt idx="23">
                  <c:v>4.4527563404510521E-2</c:v>
                </c:pt>
                <c:pt idx="24">
                  <c:v>4.5598207016310503E-2</c:v>
                </c:pt>
                <c:pt idx="25">
                  <c:v>4.6560468317779685E-2</c:v>
                </c:pt>
                <c:pt idx="26">
                  <c:v>4.7148897426523839E-2</c:v>
                </c:pt>
                <c:pt idx="27">
                  <c:v>4.7667920630229843E-2</c:v>
                </c:pt>
                <c:pt idx="28">
                  <c:v>4.8254203178442187E-2</c:v>
                </c:pt>
                <c:pt idx="29">
                  <c:v>5.0027021730963406E-2</c:v>
                </c:pt>
                <c:pt idx="30">
                  <c:v>5.0807379832118936E-2</c:v>
                </c:pt>
                <c:pt idx="31">
                  <c:v>5.1243226196908111E-2</c:v>
                </c:pt>
                <c:pt idx="32">
                  <c:v>5.1294975315524016E-2</c:v>
                </c:pt>
                <c:pt idx="33">
                  <c:v>5.133351469104571E-2</c:v>
                </c:pt>
                <c:pt idx="34">
                  <c:v>5.1088507818331151E-2</c:v>
                </c:pt>
                <c:pt idx="35">
                  <c:v>5.1202360962702892E-2</c:v>
                </c:pt>
                <c:pt idx="36">
                  <c:v>5.1970701428673875E-2</c:v>
                </c:pt>
                <c:pt idx="37">
                  <c:v>5.3135998870311139E-2</c:v>
                </c:pt>
                <c:pt idx="38">
                  <c:v>5.3770826198388473E-2</c:v>
                </c:pt>
                <c:pt idx="39">
                  <c:v>5.3818263495196868E-2</c:v>
                </c:pt>
                <c:pt idx="40">
                  <c:v>5.3748386420899553E-2</c:v>
                </c:pt>
                <c:pt idx="41">
                  <c:v>5.3579941387170302E-2</c:v>
                </c:pt>
                <c:pt idx="42">
                  <c:v>5.3365060391961608E-2</c:v>
                </c:pt>
                <c:pt idx="43">
                  <c:v>5.4408859637893429E-2</c:v>
                </c:pt>
                <c:pt idx="44">
                  <c:v>5.5514117662487539E-2</c:v>
                </c:pt>
                <c:pt idx="45">
                  <c:v>5.5951218885663644E-2</c:v>
                </c:pt>
                <c:pt idx="46">
                  <c:v>5.6022931804546365E-2</c:v>
                </c:pt>
                <c:pt idx="47">
                  <c:v>5.6104854165833488E-2</c:v>
                </c:pt>
                <c:pt idx="48">
                  <c:v>5.5951707567879053E-2</c:v>
                </c:pt>
                <c:pt idx="49">
                  <c:v>5.5822851282235152E-2</c:v>
                </c:pt>
                <c:pt idx="50">
                  <c:v>5.6019908910119508E-2</c:v>
                </c:pt>
                <c:pt idx="51">
                  <c:v>5.6512956966546755E-2</c:v>
                </c:pt>
                <c:pt idx="52">
                  <c:v>5.6765357210604953E-2</c:v>
                </c:pt>
                <c:pt idx="53">
                  <c:v>5.6823963168374042E-2</c:v>
                </c:pt>
                <c:pt idx="54">
                  <c:v>5.671231335244465E-2</c:v>
                </c:pt>
                <c:pt idx="55">
                  <c:v>5.6486209658147372E-2</c:v>
                </c:pt>
                <c:pt idx="56">
                  <c:v>5.6272373208474925E-2</c:v>
                </c:pt>
                <c:pt idx="57">
                  <c:v>5.6429628321802247E-2</c:v>
                </c:pt>
                <c:pt idx="58">
                  <c:v>5.6602181142041713E-2</c:v>
                </c:pt>
                <c:pt idx="59">
                  <c:v>5.6519119842638299E-2</c:v>
                </c:pt>
                <c:pt idx="60">
                  <c:v>5.6462421518794589E-2</c:v>
                </c:pt>
                <c:pt idx="61">
                  <c:v>5.6339941613555183E-2</c:v>
                </c:pt>
                <c:pt idx="62">
                  <c:v>5.6035517893725677E-2</c:v>
                </c:pt>
                <c:pt idx="63">
                  <c:v>5.5709950390395481E-2</c:v>
                </c:pt>
                <c:pt idx="64">
                  <c:v>5.553223514173148E-2</c:v>
                </c:pt>
                <c:pt idx="65">
                  <c:v>5.5734945889352044E-2</c:v>
                </c:pt>
                <c:pt idx="66">
                  <c:v>5.5694727370799349E-2</c:v>
                </c:pt>
                <c:pt idx="67">
                  <c:v>5.5614062928285989E-2</c:v>
                </c:pt>
                <c:pt idx="68">
                  <c:v>5.5416758454906498E-2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4634-B5E6-04E750A2BE20}"/>
            </c:ext>
          </c:extLst>
        </c:ser>
        <c:ser>
          <c:idx val="1"/>
          <c:order val="1"/>
          <c:tx>
            <c:strRef>
              <c:f>USA!$O$1</c:f>
              <c:strCache>
                <c:ptCount val="1"/>
                <c:pt idx="0">
                  <c:v>DRR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31266606980249917"/>
                  <c:y val="-9.21883010237755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USA!$F$63:$F$162</c:f>
              <c:numCache>
                <c:formatCode>General</c:formatCode>
                <c:ptCount val="100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</c:numCache>
            </c:numRef>
          </c:cat>
          <c:val>
            <c:numRef>
              <c:f>USA!$O$63:$O$162</c:f>
              <c:numCache>
                <c:formatCode>0.0%</c:formatCode>
                <c:ptCount val="100"/>
                <c:pt idx="0">
                  <c:v>0.72587412587412592</c:v>
                </c:pt>
                <c:pt idx="1">
                  <c:v>0.64245283018867927</c:v>
                </c:pt>
                <c:pt idx="2">
                  <c:v>0.69692307692307698</c:v>
                </c:pt>
                <c:pt idx="3">
                  <c:v>0.38093656592494191</c:v>
                </c:pt>
                <c:pt idx="4">
                  <c:v>0.37452423242831767</c:v>
                </c:pt>
                <c:pt idx="5">
                  <c:v>0.38679066236477511</c:v>
                </c:pt>
                <c:pt idx="6">
                  <c:v>0.34973612894023676</c:v>
                </c:pt>
                <c:pt idx="7">
                  <c:v>0.35024781685154588</c:v>
                </c:pt>
                <c:pt idx="8">
                  <c:v>0.34045843187193015</c:v>
                </c:pt>
                <c:pt idx="9">
                  <c:v>0.34835584263065178</c:v>
                </c:pt>
                <c:pt idx="10">
                  <c:v>0.35878944773175542</c:v>
                </c:pt>
                <c:pt idx="11">
                  <c:v>0.36324520476931055</c:v>
                </c:pt>
                <c:pt idx="12">
                  <c:v>0.36055037957211872</c:v>
                </c:pt>
                <c:pt idx="13">
                  <c:v>0.34655228817563882</c:v>
                </c:pt>
                <c:pt idx="14">
                  <c:v>0.35447379703835624</c:v>
                </c:pt>
                <c:pt idx="15">
                  <c:v>0.36900637573146233</c:v>
                </c:pt>
                <c:pt idx="16">
                  <c:v>0.38958961094370814</c:v>
                </c:pt>
                <c:pt idx="17">
                  <c:v>0.38840401943671277</c:v>
                </c:pt>
                <c:pt idx="18">
                  <c:v>0.404378734353875</c:v>
                </c:pt>
                <c:pt idx="19">
                  <c:v>0.40179150215098119</c:v>
                </c:pt>
                <c:pt idx="20">
                  <c:v>0.40197910940076964</c:v>
                </c:pt>
                <c:pt idx="21">
                  <c:v>0.38773075265966261</c:v>
                </c:pt>
                <c:pt idx="22">
                  <c:v>0.39903399591305966</c:v>
                </c:pt>
                <c:pt idx="23">
                  <c:v>0.3667871350198903</c:v>
                </c:pt>
                <c:pt idx="24">
                  <c:v>0.34451645121383739</c:v>
                </c:pt>
                <c:pt idx="25">
                  <c:v>0.34896982086180001</c:v>
                </c:pt>
                <c:pt idx="26">
                  <c:v>0.33356431101958756</c:v>
                </c:pt>
                <c:pt idx="27">
                  <c:v>0.33522434727254002</c:v>
                </c:pt>
                <c:pt idx="28">
                  <c:v>0.34082755103899176</c:v>
                </c:pt>
                <c:pt idx="29">
                  <c:v>0.32585667249298811</c:v>
                </c:pt>
                <c:pt idx="30">
                  <c:v>0.33425742574257428</c:v>
                </c:pt>
                <c:pt idx="31">
                  <c:v>0.33967107285582537</c:v>
                </c:pt>
                <c:pt idx="32">
                  <c:v>0.29451297809407601</c:v>
                </c:pt>
                <c:pt idx="33">
                  <c:v>0.28857500662283553</c:v>
                </c:pt>
                <c:pt idx="34">
                  <c:v>0.29237212405723884</c:v>
                </c:pt>
                <c:pt idx="35">
                  <c:v>0.26578413557029962</c:v>
                </c:pt>
                <c:pt idx="36">
                  <c:v>0.2683870237684976</c:v>
                </c:pt>
                <c:pt idx="37">
                  <c:v>0.27150121819233108</c:v>
                </c:pt>
                <c:pt idx="38">
                  <c:v>0.26845227749933065</c:v>
                </c:pt>
                <c:pt idx="39">
                  <c:v>0.26730791905889184</c:v>
                </c:pt>
                <c:pt idx="40">
                  <c:v>0.25842845312593377</c:v>
                </c:pt>
                <c:pt idx="41">
                  <c:v>0.25675017788263493</c:v>
                </c:pt>
                <c:pt idx="42">
                  <c:v>0.24971176210100493</c:v>
                </c:pt>
                <c:pt idx="43">
                  <c:v>0.2447827265335622</c:v>
                </c:pt>
                <c:pt idx="44">
                  <c:v>0.24118897629383254</c:v>
                </c:pt>
                <c:pt idx="45">
                  <c:v>0.24289945983620839</c:v>
                </c:pt>
                <c:pt idx="46">
                  <c:v>0.24211878510152965</c:v>
                </c:pt>
                <c:pt idx="47">
                  <c:v>0.23454479982509613</c:v>
                </c:pt>
                <c:pt idx="48">
                  <c:v>0.22375820269087626</c:v>
                </c:pt>
                <c:pt idx="49">
                  <c:v>0.22178266598606347</c:v>
                </c:pt>
                <c:pt idx="50">
                  <c:v>0.20431485692221887</c:v>
                </c:pt>
                <c:pt idx="51">
                  <c:v>0.20096062221535449</c:v>
                </c:pt>
                <c:pt idx="52">
                  <c:v>0.20078858883309963</c:v>
                </c:pt>
                <c:pt idx="53">
                  <c:v>0.19964104186128623</c:v>
                </c:pt>
                <c:pt idx="54">
                  <c:v>0.19591548427774327</c:v>
                </c:pt>
                <c:pt idx="55">
                  <c:v>0.1941218347804238</c:v>
                </c:pt>
                <c:pt idx="56">
                  <c:v>0.19133250435666571</c:v>
                </c:pt>
                <c:pt idx="57">
                  <c:v>0.19169449193887692</c:v>
                </c:pt>
                <c:pt idx="58">
                  <c:v>0.19066614180116345</c:v>
                </c:pt>
                <c:pt idx="59">
                  <c:v>0.18797847182235217</c:v>
                </c:pt>
                <c:pt idx="60">
                  <c:v>0.18203690968143743</c:v>
                </c:pt>
                <c:pt idx="61">
                  <c:v>0.1688954596594977</c:v>
                </c:pt>
                <c:pt idx="62">
                  <c:v>0.16839510354972392</c:v>
                </c:pt>
                <c:pt idx="63">
                  <c:v>0.1652249834273796</c:v>
                </c:pt>
                <c:pt idx="64">
                  <c:v>0.16173455308833443</c:v>
                </c:pt>
                <c:pt idx="65">
                  <c:v>0.16090009826848869</c:v>
                </c:pt>
                <c:pt idx="66">
                  <c:v>0.16028959885507429</c:v>
                </c:pt>
                <c:pt idx="67">
                  <c:v>0.15646714636395517</c:v>
                </c:pt>
                <c:pt idx="68">
                  <c:v>0.1538969825732858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4634-B5E6-04E750A2B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439791"/>
        <c:axId val="1264446031"/>
      </c:lineChart>
      <c:catAx>
        <c:axId val="126443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46031"/>
        <c:crosses val="autoZero"/>
        <c:auto val="1"/>
        <c:lblAlgn val="ctr"/>
        <c:lblOffset val="100"/>
        <c:noMultiLvlLbl val="0"/>
      </c:catAx>
      <c:valAx>
        <c:axId val="126444603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3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257691621189704E-2"/>
          <c:y val="0.17423641949969523"/>
          <c:w val="0.9162895386975306"/>
          <c:h val="0.5927250505900503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Norm!$I$8:$I$143</c:f>
              <c:numCache>
                <c:formatCode>General</c:formatCode>
                <c:ptCount val="136"/>
                <c:pt idx="0">
                  <c:v>1.0560629907901204</c:v>
                </c:pt>
                <c:pt idx="1">
                  <c:v>1.0555357729822841</c:v>
                </c:pt>
                <c:pt idx="2">
                  <c:v>1.0550097365525817</c:v>
                </c:pt>
                <c:pt idx="3">
                  <c:v>1.0544848947738079</c:v>
                </c:pt>
                <c:pt idx="4">
                  <c:v>1.053961261153701</c:v>
                </c:pt>
                <c:pt idx="5">
                  <c:v>1.0534388494386726</c:v>
                </c:pt>
                <c:pt idx="6">
                  <c:v>1.0529176736175394</c:v>
                </c:pt>
                <c:pt idx="7">
                  <c:v>1.0523977479252999</c:v>
                </c:pt>
                <c:pt idx="8">
                  <c:v>1.0518790868469017</c:v>
                </c:pt>
                <c:pt idx="9">
                  <c:v>1.0513617051210451</c:v>
                </c:pt>
                <c:pt idx="10">
                  <c:v>1.0508456177439811</c:v>
                </c:pt>
                <c:pt idx="11">
                  <c:v>1.0503308399733291</c:v>
                </c:pt>
                <c:pt idx="12">
                  <c:v>1.0498173873318857</c:v>
                </c:pt>
                <c:pt idx="13">
                  <c:v>1.0493052756114483</c:v>
                </c:pt>
                <c:pt idx="14">
                  <c:v>1.0487945208766281</c:v>
                </c:pt>
                <c:pt idx="15">
                  <c:v>1.0482851394686516</c:v>
                </c:pt>
                <c:pt idx="16">
                  <c:v>1.0477771480091629</c:v>
                </c:pt>
                <c:pt idx="17">
                  <c:v>1.0472705634039914</c:v>
                </c:pt>
                <c:pt idx="18">
                  <c:v>1.0467654028469169</c:v>
                </c:pt>
                <c:pt idx="19">
                  <c:v>1.0462616838233971</c:v>
                </c:pt>
                <c:pt idx="20">
                  <c:v>1.0457594241142594</c:v>
                </c:pt>
                <c:pt idx="21">
                  <c:v>1.0452586417993686</c:v>
                </c:pt>
                <c:pt idx="22">
                  <c:v>1.0447593552612333</c:v>
                </c:pt>
                <c:pt idx="23">
                  <c:v>1.0442615831885771</c:v>
                </c:pt>
                <c:pt idx="24">
                  <c:v>1.0437653445798356</c:v>
                </c:pt>
                <c:pt idx="25">
                  <c:v>1.0432706587466063</c:v>
                </c:pt>
                <c:pt idx="26">
                  <c:v>1.0427775453170067</c:v>
                </c:pt>
                <c:pt idx="27">
                  <c:v>1.0422860242389687</c:v>
                </c:pt>
                <c:pt idx="28">
                  <c:v>1.0417961157834306</c:v>
                </c:pt>
                <c:pt idx="29">
                  <c:v>1.0413078405474363</c:v>
                </c:pt>
                <c:pt idx="30">
                  <c:v>1.0408212194571289</c:v>
                </c:pt>
                <c:pt idx="31">
                  <c:v>1.0403362737706212</c:v>
                </c:pt>
                <c:pt idx="32">
                  <c:v>1.0398530250807414</c:v>
                </c:pt>
                <c:pt idx="33">
                  <c:v>1.0393714953176423</c:v>
                </c:pt>
                <c:pt idx="34">
                  <c:v>1.0388917067512564</c:v>
                </c:pt>
                <c:pt idx="35">
                  <c:v>1.0384136819935952</c:v>
                </c:pt>
                <c:pt idx="36">
                  <c:v>1.0379374440008644</c:v>
                </c:pt>
                <c:pt idx="37">
                  <c:v>1.0374630160754101</c:v>
                </c:pt>
                <c:pt idx="38">
                  <c:v>1.0369904218674462</c:v>
                </c:pt>
                <c:pt idx="39">
                  <c:v>1.0365196853765848</c:v>
                </c:pt>
                <c:pt idx="40">
                  <c:v>1.0360508309531244</c:v>
                </c:pt>
                <c:pt idx="41">
                  <c:v>1.035583883299108</c:v>
                </c:pt>
                <c:pt idx="42">
                  <c:v>1.0351188674691181</c:v>
                </c:pt>
                <c:pt idx="43">
                  <c:v>1.0346558088707918</c:v>
                </c:pt>
                <c:pt idx="44">
                  <c:v>1.0341947332650576</c:v>
                </c:pt>
                <c:pt idx="45">
                  <c:v>1.0337356667660542</c:v>
                </c:pt>
                <c:pt idx="46">
                  <c:v>1.0332786358407247</c:v>
                </c:pt>
                <c:pt idx="47">
                  <c:v>1.0328236673080771</c:v>
                </c:pt>
                <c:pt idx="48">
                  <c:v>1.0323707883380673</c:v>
                </c:pt>
                <c:pt idx="49">
                  <c:v>1.0319200264501081</c:v>
                </c:pt>
                <c:pt idx="50">
                  <c:v>1.0314714095111794</c:v>
                </c:pt>
                <c:pt idx="51">
                  <c:v>1.0310249657335102</c:v>
                </c:pt>
                <c:pt idx="52">
                  <c:v>1.030580723671813</c:v>
                </c:pt>
                <c:pt idx="53">
                  <c:v>1.0301387122200638</c:v>
                </c:pt>
                <c:pt idx="54">
                  <c:v>1.0296989606077893</c:v>
                </c:pt>
                <c:pt idx="55">
                  <c:v>1.029261498395841</c:v>
                </c:pt>
                <c:pt idx="56">
                  <c:v>1.028826355471639</c:v>
                </c:pt>
                <c:pt idx="57">
                  <c:v>1.0283935620438627</c:v>
                </c:pt>
                <c:pt idx="58">
                  <c:v>1.0279631486365572</c:v>
                </c:pt>
                <c:pt idx="59">
                  <c:v>1.0275351460826339</c:v>
                </c:pt>
                <c:pt idx="60">
                  <c:v>1.0271095855167478</c:v>
                </c:pt>
                <c:pt idx="61">
                  <c:v>1.0266864983675159</c:v>
                </c:pt>
                <c:pt idx="62">
                  <c:v>1.0262659163490599</c:v>
                </c:pt>
                <c:pt idx="63">
                  <c:v>1.0258478714518438</c:v>
                </c:pt>
                <c:pt idx="64">
                  <c:v>1.0254323959327825</c:v>
                </c:pt>
                <c:pt idx="65">
                  <c:v>1.0250195223045957</c:v>
                </c:pt>
                <c:pt idx="66">
                  <c:v>1.0246092833243841</c:v>
                </c:pt>
                <c:pt idx="67">
                  <c:v>1.0242017119813993</c:v>
                </c:pt>
                <c:pt idx="68">
                  <c:v>1.0237968414839844</c:v>
                </c:pt>
                <c:pt idx="69">
                  <c:v>1.0233947052456596</c:v>
                </c:pt>
                <c:pt idx="70">
                  <c:v>1.0229953368703328</c:v>
                </c:pt>
                <c:pt idx="71">
                  <c:v>1.0225987701366046</c:v>
                </c:pt>
                <c:pt idx="72">
                  <c:v>1.0222050389811494</c:v>
                </c:pt>
                <c:pt idx="73">
                  <c:v>1.0218141774811516</c:v>
                </c:pt>
                <c:pt idx="74">
                  <c:v>1.0214262198357684</c:v>
                </c:pt>
                <c:pt idx="75">
                  <c:v>1.0210412003466092</c:v>
                </c:pt>
                <c:pt idx="76">
                  <c:v>1.0206591533972014</c:v>
                </c:pt>
                <c:pt idx="77">
                  <c:v>1.0202801134314328</c:v>
                </c:pt>
                <c:pt idx="78">
                  <c:v>1.0199041149309509</c:v>
                </c:pt>
                <c:pt idx="79">
                  <c:v>1.0195311923915031</c:v>
                </c:pt>
                <c:pt idx="80">
                  <c:v>1.0191613802982074</c:v>
                </c:pt>
                <c:pt idx="81">
                  <c:v>1.0187947130997397</c:v>
                </c:pt>
                <c:pt idx="82">
                  <c:v>1.0184312251814296</c:v>
                </c:pt>
                <c:pt idx="83">
                  <c:v>1.0180709508372612</c:v>
                </c:pt>
                <c:pt idx="84">
                  <c:v>1.0177139242407676</c:v>
                </c:pt>
                <c:pt idx="85">
                  <c:v>1.017360179414823</c:v>
                </c:pt>
                <c:pt idx="86">
                  <c:v>1.0170097502003346</c:v>
                </c:pt>
                <c:pt idx="87">
                  <c:v>1.0166626702238331</c:v>
                </c:pt>
                <c:pt idx="88">
                  <c:v>1.0163189728639754</c:v>
                </c:pt>
                <c:pt idx="89">
                  <c:v>1.0159786912169664</c:v>
                </c:pt>
                <c:pt idx="90">
                  <c:v>1.0156418580609181</c:v>
                </c:pt>
                <c:pt idx="91">
                  <c:v>1.015308505819162</c:v>
                </c:pt>
                <c:pt idx="92">
                  <c:v>1.0149786665225404</c:v>
                </c:pt>
                <c:pt idx="93">
                  <c:v>1.0146523717707023</c:v>
                </c:pt>
                <c:pt idx="94">
                  <c:v>1.014329652692433</c:v>
                </c:pt>
                <c:pt idx="95">
                  <c:v>1.0140105399050614</c:v>
                </c:pt>
                <c:pt idx="96">
                  <c:v>1.0136950634729751</c:v>
                </c:pt>
                <c:pt idx="97">
                  <c:v>1.0133832528653015</c:v>
                </c:pt>
                <c:pt idx="98">
                  <c:v>1.0130751369127939</c:v>
                </c:pt>
                <c:pt idx="99">
                  <c:v>1.0127707437639903</c:v>
                </c:pt>
                <c:pt idx="100">
                  <c:v>1.0124701008406984</c:v>
                </c:pt>
                <c:pt idx="101">
                  <c:v>1.0121732347928776</c:v>
                </c:pt>
                <c:pt idx="102">
                  <c:v>1.0118801714529906</c:v>
                </c:pt>
                <c:pt idx="103">
                  <c:v>1.0115909357899044</c:v>
                </c:pt>
                <c:pt idx="104">
                  <c:v>1.0113055518624199</c:v>
                </c:pt>
                <c:pt idx="105">
                  <c:v>1.0110240427725243</c:v>
                </c:pt>
                <c:pt idx="106">
                  <c:v>1.010746430618461</c:v>
                </c:pt>
                <c:pt idx="107">
                  <c:v>1.0104727364477146</c:v>
                </c:pt>
                <c:pt idx="108">
                  <c:v>1.0102029802100201</c:v>
                </c:pt>
                <c:pt idx="109">
                  <c:v>1.0099371807105073</c:v>
                </c:pt>
                <c:pt idx="110">
                  <c:v>1.0096753555630935</c:v>
                </c:pt>
                <c:pt idx="111">
                  <c:v>1.0094175211442524</c:v>
                </c:pt>
                <c:pt idx="112">
                  <c:v>1.009163692547278</c:v>
                </c:pt>
                <c:pt idx="113">
                  <c:v>1.0089138835371791</c:v>
                </c:pt>
                <c:pt idx="114">
                  <c:v>1.0086681065063359</c:v>
                </c:pt>
                <c:pt idx="115">
                  <c:v>1.008426372431058</c:v>
                </c:pt>
                <c:pt idx="116">
                  <c:v>1.0081886908291873</c:v>
                </c:pt>
                <c:pt idx="117">
                  <c:v>1.0079550697188835</c:v>
                </c:pt>
                <c:pt idx="118">
                  <c:v>1.007725515578745</c:v>
                </c:pt>
                <c:pt idx="119">
                  <c:v>1.0075000333094128</c:v>
                </c:pt>
                <c:pt idx="120">
                  <c:v>1.007278626196801</c:v>
                </c:pt>
                <c:pt idx="121">
                  <c:v>1.0070612958771112</c:v>
                </c:pt>
                <c:pt idx="122">
                  <c:v>1.0068480423037742</c:v>
                </c:pt>
                <c:pt idx="123">
                  <c:v>1.0066388637164749</c:v>
                </c:pt>
                <c:pt idx="124">
                  <c:v>1.0064337566123969</c:v>
                </c:pt>
                <c:pt idx="125">
                  <c:v>1.0062327157198461</c:v>
                </c:pt>
                <c:pt idx="126">
                  <c:v>1.0060357339743811</c:v>
                </c:pt>
                <c:pt idx="127">
                  <c:v>1.0058428024975994</c:v>
                </c:pt>
                <c:pt idx="128">
                  <c:v>1.0056539105787043</c:v>
                </c:pt>
                <c:pt idx="129">
                  <c:v>1.0054690456589888</c:v>
                </c:pt>
                <c:pt idx="130">
                  <c:v>1.0052881933193478</c:v>
                </c:pt>
                <c:pt idx="131">
                  <c:v>1.005111337270943</c:v>
                </c:pt>
                <c:pt idx="132">
                  <c:v>1.0049384593491191</c:v>
                </c:pt>
                <c:pt idx="133">
                  <c:v>1.0047695395106717</c:v>
                </c:pt>
                <c:pt idx="134">
                  <c:v>1.0046045558345542</c:v>
                </c:pt>
                <c:pt idx="135">
                  <c:v>1.0044434845261028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A-463A-98AF-0E834549610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Norm!$K$8:$K$124</c:f>
              <c:numCache>
                <c:formatCode>General</c:formatCode>
                <c:ptCount val="117"/>
                <c:pt idx="0">
                  <c:v>1.8333333333333333</c:v>
                </c:pt>
                <c:pt idx="1">
                  <c:v>1.5454545454545454</c:v>
                </c:pt>
                <c:pt idx="2">
                  <c:v>1.2941176470588236</c:v>
                </c:pt>
                <c:pt idx="3">
                  <c:v>1.4090909090909092</c:v>
                </c:pt>
                <c:pt idx="4">
                  <c:v>1.6451612903225807</c:v>
                </c:pt>
                <c:pt idx="5">
                  <c:v>1.3333333333333333</c:v>
                </c:pt>
                <c:pt idx="6">
                  <c:v>1.5294117647058822</c:v>
                </c:pt>
                <c:pt idx="7">
                  <c:v>1.2019230769230769</c:v>
                </c:pt>
                <c:pt idx="8">
                  <c:v>1.4159999999999999</c:v>
                </c:pt>
                <c:pt idx="9">
                  <c:v>1.344632768361582</c:v>
                </c:pt>
                <c:pt idx="10">
                  <c:v>1.2058823529411764</c:v>
                </c:pt>
                <c:pt idx="11">
                  <c:v>1.2369337979094077</c:v>
                </c:pt>
                <c:pt idx="12">
                  <c:v>1.1971830985915493</c:v>
                </c:pt>
                <c:pt idx="13">
                  <c:v>1.2611764705882353</c:v>
                </c:pt>
                <c:pt idx="14">
                  <c:v>1.1828358208955223</c:v>
                </c:pt>
                <c:pt idx="15">
                  <c:v>1.1813880126182965</c:v>
                </c:pt>
                <c:pt idx="16">
                  <c:v>1.2029372496662216</c:v>
                </c:pt>
                <c:pt idx="17">
                  <c:v>1.1664816870144283</c:v>
                </c:pt>
                <c:pt idx="18">
                  <c:v>1.1617507136060894</c:v>
                </c:pt>
                <c:pt idx="19">
                  <c:v>1.1375921375921376</c:v>
                </c:pt>
                <c:pt idx="20">
                  <c:v>1.1792656587473003</c:v>
                </c:pt>
                <c:pt idx="21">
                  <c:v>1.1367521367521367</c:v>
                </c:pt>
                <c:pt idx="22">
                  <c:v>1.1036519871106338</c:v>
                </c:pt>
                <c:pt idx="23">
                  <c:v>1.124574209245742</c:v>
                </c:pt>
                <c:pt idx="24">
                  <c:v>1.1051492860233665</c:v>
                </c:pt>
                <c:pt idx="25">
                  <c:v>1.1534847298355522</c:v>
                </c:pt>
                <c:pt idx="26">
                  <c:v>1.1483367277664629</c:v>
                </c:pt>
                <c:pt idx="27">
                  <c:v>1.0721253325450784</c:v>
                </c:pt>
                <c:pt idx="28">
                  <c:v>1.1309622277364213</c:v>
                </c:pt>
                <c:pt idx="29">
                  <c:v>1.075816674792784</c:v>
                </c:pt>
                <c:pt idx="30">
                  <c:v>1.0985723997280761</c:v>
                </c:pt>
                <c:pt idx="31">
                  <c:v>1.073638613861386</c:v>
                </c:pt>
                <c:pt idx="32">
                  <c:v>1.0710854947166186</c:v>
                </c:pt>
                <c:pt idx="33">
                  <c:v>1.0681614349775785</c:v>
                </c:pt>
                <c:pt idx="34">
                  <c:v>1.0673383711167086</c:v>
                </c:pt>
                <c:pt idx="35">
                  <c:v>1.0500314663310257</c:v>
                </c:pt>
                <c:pt idx="36">
                  <c:v>1.038957147138148</c:v>
                </c:pt>
                <c:pt idx="37">
                  <c:v>1.038650129795212</c:v>
                </c:pt>
                <c:pt idx="38">
                  <c:v>1.0527631213551791</c:v>
                </c:pt>
                <c:pt idx="39">
                  <c:v>1.0443154840411502</c:v>
                </c:pt>
                <c:pt idx="40">
                  <c:v>1.0582217731750443</c:v>
                </c:pt>
                <c:pt idx="41">
                  <c:v>1.0433225921947726</c:v>
                </c:pt>
                <c:pt idx="42">
                  <c:v>1.0623427133379089</c:v>
                </c:pt>
                <c:pt idx="43">
                  <c:v>1.0329492839452998</c:v>
                </c:pt>
                <c:pt idx="44">
                  <c:v>1.0274158240383613</c:v>
                </c:pt>
                <c:pt idx="45">
                  <c:v>1.0317573051948052</c:v>
                </c:pt>
                <c:pt idx="46">
                  <c:v>1.0375651489822009</c:v>
                </c:pt>
                <c:pt idx="47">
                  <c:v>1.0323192114491517</c:v>
                </c:pt>
                <c:pt idx="48">
                  <c:v>1.0349798016893133</c:v>
                </c:pt>
                <c:pt idx="49">
                  <c:v>1.0305153907566753</c:v>
                </c:pt>
                <c:pt idx="50">
                  <c:v>1.0245330119652234</c:v>
                </c:pt>
                <c:pt idx="51">
                  <c:v>1.0265501596370359</c:v>
                </c:pt>
                <c:pt idx="52">
                  <c:v>1.0345392044524473</c:v>
                </c:pt>
                <c:pt idx="53">
                  <c:v>1.01875</c:v>
                </c:pt>
                <c:pt idx="54">
                  <c:v>1.0177059874194301</c:v>
                </c:pt>
                <c:pt idx="55">
                  <c:v>1.0206028233498665</c:v>
                </c:pt>
                <c:pt idx="56">
                  <c:v>1.0237757009345794</c:v>
                </c:pt>
                <c:pt idx="57">
                  <c:v>1.022858394800263</c:v>
                </c:pt>
                <c:pt idx="58">
                  <c:v>1.0303441382264744</c:v>
                </c:pt>
                <c:pt idx="59">
                  <c:v>1.0214122375441756</c:v>
                </c:pt>
                <c:pt idx="60">
                  <c:v>1.0208276797829037</c:v>
                </c:pt>
                <c:pt idx="61">
                  <c:v>1.021200239250349</c:v>
                </c:pt>
                <c:pt idx="62">
                  <c:v>1.0185474424053105</c:v>
                </c:pt>
                <c:pt idx="63">
                  <c:v>1.0220433199156604</c:v>
                </c:pt>
                <c:pt idx="64">
                  <c:v>1.0206301575393848</c:v>
                </c:pt>
                <c:pt idx="65">
                  <c:v>1.0340561068234717</c:v>
                </c:pt>
                <c:pt idx="66">
                  <c:v>1.0190735694822888</c:v>
                </c:pt>
                <c:pt idx="67">
                  <c:v>1.0238897930713788</c:v>
                </c:pt>
                <c:pt idx="68">
                  <c:v>1.0227646891853535</c:v>
                </c:pt>
                <c:pt idx="69">
                  <c:v>1.013376998223801</c:v>
                </c:pt>
                <c:pt idx="70">
                  <c:v>1.0148983951361121</c:v>
                </c:pt>
                <c:pt idx="71">
                  <c:v>1.0192131253710399</c:v>
                </c:pt>
                <c:pt idx="72">
                  <c:v>1.0202806460153562</c:v>
                </c:pt>
                <c:pt idx="73">
                  <c:v>1.0244446751089891</c:v>
                </c:pt>
                <c:pt idx="74">
                  <c:v>1.0204670955975479</c:v>
                </c:pt>
                <c:pt idx="75">
                  <c:v>1.023631038077744</c:v>
                </c:pt>
                <c:pt idx="76">
                  <c:v>1.0150346767544498</c:v>
                </c:pt>
                <c:pt idx="77">
                  <c:v>1.017248793540064</c:v>
                </c:pt>
                <c:pt idx="78">
                  <c:v>1.0160169093471114</c:v>
                </c:pt>
                <c:pt idx="79">
                  <c:v>1.0204798668577504</c:v>
                </c:pt>
                <c:pt idx="80">
                  <c:v>1.0179396575156292</c:v>
                </c:pt>
                <c:pt idx="81">
                  <c:v>1.0156653315531821</c:v>
                </c:pt>
                <c:pt idx="82">
                  <c:v>1.0145911839453159</c:v>
                </c:pt>
                <c:pt idx="83">
                  <c:v>1.0177931332325632</c:v>
                </c:pt>
                <c:pt idx="84">
                  <c:v>1.0092502227691262</c:v>
                </c:pt>
                <c:pt idx="85">
                  <c:v>1.015976455749422</c:v>
                </c:pt>
                <c:pt idx="86">
                  <c:v>1.0095178977860542</c:v>
                </c:pt>
                <c:pt idx="87">
                  <c:v>1.0119696659151465</c:v>
                </c:pt>
                <c:pt idx="88">
                  <c:v>1.0146230809737919</c:v>
                </c:pt>
                <c:pt idx="89">
                  <c:v>1.0144522516767807</c:v>
                </c:pt>
                <c:pt idx="90">
                  <c:v>1.0226682408500591</c:v>
                </c:pt>
                <c:pt idx="91">
                  <c:v>1.0221272993150157</c:v>
                </c:pt>
                <c:pt idx="92">
                  <c:v>1.0225518617521931</c:v>
                </c:pt>
                <c:pt idx="93">
                  <c:v>1.0147275405007363</c:v>
                </c:pt>
                <c:pt idx="94">
                  <c:v>1.0102322206095791</c:v>
                </c:pt>
                <c:pt idx="95">
                  <c:v>1.0128941886358738</c:v>
                </c:pt>
                <c:pt idx="96">
                  <c:v>1.0133328605368603</c:v>
                </c:pt>
                <c:pt idx="97">
                  <c:v>1.0153969975854709</c:v>
                </c:pt>
                <c:pt idx="98">
                  <c:v>1.0129234586621636</c:v>
                </c:pt>
                <c:pt idx="99">
                  <c:v>1.0134730538922156</c:v>
                </c:pt>
                <c:pt idx="100">
                  <c:v>1.0136632200886262</c:v>
                </c:pt>
                <c:pt idx="101">
                  <c:v>1.0167577413479052</c:v>
                </c:pt>
                <c:pt idx="102">
                  <c:v>1.0102276798801342</c:v>
                </c:pt>
                <c:pt idx="103">
                  <c:v>1.0097049814605836</c:v>
                </c:pt>
                <c:pt idx="104">
                  <c:v>1.0097074977647209</c:v>
                </c:pt>
                <c:pt idx="105">
                  <c:v>1.0098355471220746</c:v>
                </c:pt>
                <c:pt idx="106">
                  <c:v>1.0092699884125145</c:v>
                </c:pt>
                <c:pt idx="107">
                  <c:v>1.009308964532845</c:v>
                </c:pt>
                <c:pt idx="108">
                  <c:v>1.009038644818151</c:v>
                </c:pt>
                <c:pt idx="109">
                  <c:v>1.0090795527253893</c:v>
                </c:pt>
                <c:pt idx="110">
                  <c:v>1.0083335849512365</c:v>
                </c:pt>
                <c:pt idx="111">
                  <c:v>1.0095523281928431</c:v>
                </c:pt>
                <c:pt idx="112">
                  <c:v>1.0057246247849558</c:v>
                </c:pt>
                <c:pt idx="113">
                  <c:v>1.0072846314920223</c:v>
                </c:pt>
                <c:pt idx="114">
                  <c:v>1.0069977162265036</c:v>
                </c:pt>
                <c:pt idx="115">
                  <c:v>1.0111069112900881</c:v>
                </c:pt>
                <c:pt idx="116">
                  <c:v>1.0106685837526959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A-463A-98AF-0E8345496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730255"/>
        <c:axId val="1101742735"/>
      </c:lineChart>
      <c:catAx>
        <c:axId val="1101730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42735"/>
        <c:crosses val="autoZero"/>
        <c:auto val="1"/>
        <c:lblAlgn val="ctr"/>
        <c:lblOffset val="100"/>
        <c:noMultiLvlLbl val="0"/>
      </c:catAx>
      <c:valAx>
        <c:axId val="1101742735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3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38911050215642"/>
          <c:y val="0.88320851114984678"/>
          <c:w val="0.51583166641614731"/>
          <c:h val="8.11680791809420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257691621189704E-2"/>
          <c:y val="0.17739597716162256"/>
          <c:w val="0.9162895386975306"/>
          <c:h val="0.5927250505900503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Gamma!$I$12:$I$150</c:f>
              <c:numCache>
                <c:formatCode>General</c:formatCode>
                <c:ptCount val="139"/>
                <c:pt idx="0">
                  <c:v>1.4922941056106995</c:v>
                </c:pt>
                <c:pt idx="1">
                  <c:v>1.4258057842557814</c:v>
                </c:pt>
                <c:pt idx="2">
                  <c:v>1.3742029808439644</c:v>
                </c:pt>
                <c:pt idx="3">
                  <c:v>1.3330174264786268</c:v>
                </c:pt>
                <c:pt idx="4">
                  <c:v>1.2994001911835817</c:v>
                </c:pt>
                <c:pt idx="5">
                  <c:v>1.2714510666338263</c:v>
                </c:pt>
                <c:pt idx="6">
                  <c:v>1.247855000450055</c:v>
                </c:pt>
                <c:pt idx="7">
                  <c:v>1.2276734791324018</c:v>
                </c:pt>
                <c:pt idx="8">
                  <c:v>1.2102190524266712</c:v>
                </c:pt>
                <c:pt idx="9">
                  <c:v>1.1949768096628886</c:v>
                </c:pt>
                <c:pt idx="10">
                  <c:v>1.1815535440675962</c:v>
                </c:pt>
                <c:pt idx="11">
                  <c:v>1.1696438627859367</c:v>
                </c:pt>
                <c:pt idx="12">
                  <c:v>1.15900700780044</c:v>
                </c:pt>
                <c:pt idx="13">
                  <c:v>1.1494506408034129</c:v>
                </c:pt>
                <c:pt idx="14">
                  <c:v>1.1408192702456368</c:v>
                </c:pt>
                <c:pt idx="15">
                  <c:v>1.1329858423523214</c:v>
                </c:pt>
                <c:pt idx="16">
                  <c:v>1.125845531937312</c:v>
                </c:pt>
                <c:pt idx="17">
                  <c:v>1.1193110903291412</c:v>
                </c:pt>
                <c:pt idx="18">
                  <c:v>1.1133093135333254</c:v>
                </c:pt>
                <c:pt idx="19">
                  <c:v>1.1077783283286275</c:v>
                </c:pt>
                <c:pt idx="20">
                  <c:v>1.1026654836954117</c:v>
                </c:pt>
                <c:pt idx="21">
                  <c:v>1.0979256958224088</c:v>
                </c:pt>
                <c:pt idx="22">
                  <c:v>1.0935201368836507</c:v>
                </c:pt>
                <c:pt idx="23">
                  <c:v>1.0894151871233579</c:v>
                </c:pt>
                <c:pt idx="24">
                  <c:v>1.0855815905998421</c:v>
                </c:pt>
                <c:pt idx="25">
                  <c:v>1.0819937698892739</c:v>
                </c:pt>
                <c:pt idx="26">
                  <c:v>1.0786292659149668</c:v>
                </c:pt>
                <c:pt idx="27">
                  <c:v>1.0754682770508193</c:v>
                </c:pt>
                <c:pt idx="28">
                  <c:v>1.072493277573366</c:v>
                </c:pt>
                <c:pt idx="29">
                  <c:v>1.0696886999778152</c:v>
                </c:pt>
                <c:pt idx="30">
                  <c:v>1.0670406690316121</c:v>
                </c:pt>
                <c:pt idx="31">
                  <c:v>1.0645367779997785</c:v>
                </c:pt>
                <c:pt idx="32">
                  <c:v>1.0621658994447649</c:v>
                </c:pt>
                <c:pt idx="33">
                  <c:v>1.0599180245276865</c:v>
                </c:pt>
                <c:pt idx="34">
                  <c:v>1.0577841259267309</c:v>
                </c:pt>
                <c:pt idx="35">
                  <c:v>1.0557560404217843</c:v>
                </c:pt>
                <c:pt idx="36">
                  <c:v>1.0538263679318602</c:v>
                </c:pt>
                <c:pt idx="37">
                  <c:v>1.0519883843779982</c:v>
                </c:pt>
                <c:pt idx="38">
                  <c:v>1.0502359662130267</c:v>
                </c:pt>
                <c:pt idx="39">
                  <c:v>1.0485635248361287</c:v>
                </c:pt>
                <c:pt idx="40">
                  <c:v>1.0469659494145864</c:v>
                </c:pt>
                <c:pt idx="41">
                  <c:v>1.0454385568820743</c:v>
                </c:pt>
                <c:pt idx="42">
                  <c:v>1.043977048084531</c:v>
                </c:pt>
                <c:pt idx="43">
                  <c:v>1.0425774692097718</c:v>
                </c:pt>
                <c:pt idx="44">
                  <c:v>1.0412361777729868</c:v>
                </c:pt>
                <c:pt idx="45">
                  <c:v>1.0399498125426003</c:v>
                </c:pt>
                <c:pt idx="46">
                  <c:v>1.0387152668841868</c:v>
                </c:pt>
                <c:pt idx="47">
                  <c:v>1.0375296650777808</c:v>
                </c:pt>
                <c:pt idx="48">
                  <c:v>1.0363903412287914</c:v>
                </c:pt>
                <c:pt idx="49">
                  <c:v>1.0352948204471846</c:v>
                </c:pt>
                <c:pt idx="50">
                  <c:v>1.034240802015389</c:v>
                </c:pt>
                <c:pt idx="51">
                  <c:v>1.0332261443040722</c:v>
                </c:pt>
                <c:pt idx="52">
                  <c:v>1.0322488512277022</c:v>
                </c:pt>
                <c:pt idx="53">
                  <c:v>1.0313070600596301</c:v>
                </c:pt>
                <c:pt idx="54">
                  <c:v>1.0303990304501582</c:v>
                </c:pt>
                <c:pt idx="55">
                  <c:v>1.0295231345113143</c:v>
                </c:pt>
                <c:pt idx="56">
                  <c:v>1.0286778478494132</c:v>
                </c:pt>
                <c:pt idx="57">
                  <c:v>1.0278617414414011</c:v>
                </c:pt>
                <c:pt idx="58">
                  <c:v>1.027073474263817</c:v>
                </c:pt>
                <c:pt idx="59">
                  <c:v>1.0263117865942917</c:v>
                </c:pt>
                <c:pt idx="60">
                  <c:v>1.0255754939150796</c:v>
                </c:pt>
                <c:pt idx="61">
                  <c:v>1.0248634813564916</c:v>
                </c:pt>
                <c:pt idx="62">
                  <c:v>1.0241746986252305</c:v>
                </c:pt>
                <c:pt idx="63">
                  <c:v>1.0235081553690386</c:v>
                </c:pt>
                <c:pt idx="64">
                  <c:v>1.0228629169344921</c:v>
                </c:pt>
                <c:pt idx="65">
                  <c:v>1.0222381004795766</c:v>
                </c:pt>
                <c:pt idx="66">
                  <c:v>1.0216328714069878</c:v>
                </c:pt>
                <c:pt idx="67">
                  <c:v>1.0210464400876569</c:v>
                </c:pt>
                <c:pt idx="68">
                  <c:v>1.0204780588473858</c:v>
                </c:pt>
                <c:pt idx="69">
                  <c:v>1.0199270191922751</c:v>
                </c:pt>
                <c:pt idx="70">
                  <c:v>1.0193926492511582</c:v>
                </c:pt>
                <c:pt idx="71">
                  <c:v>1.0188743114155525</c:v>
                </c:pt>
                <c:pt idx="72">
                  <c:v>1.0183714001595285</c:v>
                </c:pt>
                <c:pt idx="73">
                  <c:v>1.0178833400237659</c:v>
                </c:pt>
                <c:pt idx="74">
                  <c:v>1.0174095837495165</c:v>
                </c:pt>
                <c:pt idx="75">
                  <c:v>1.016949610549704</c:v>
                </c:pt>
                <c:pt idx="76">
                  <c:v>1.016502924505496</c:v>
                </c:pt>
                <c:pt idx="77">
                  <c:v>1.0160690530779461</c:v>
                </c:pt>
                <c:pt idx="78">
                  <c:v>1.0156475457251259</c:v>
                </c:pt>
                <c:pt idx="79">
                  <c:v>1.0152379726162108</c:v>
                </c:pt>
                <c:pt idx="80">
                  <c:v>1.0148399234346512</c:v>
                </c:pt>
                <c:pt idx="81">
                  <c:v>1.0144530062633523</c:v>
                </c:pt>
                <c:pt idx="82">
                  <c:v>1.0140768465453911</c:v>
                </c:pt>
                <c:pt idx="83">
                  <c:v>1.0137110861143821</c:v>
                </c:pt>
                <c:pt idx="84">
                  <c:v>1.013355382289123</c:v>
                </c:pt>
                <c:pt idx="85">
                  <c:v>1.0130094070276203</c:v>
                </c:pt>
                <c:pt idx="86">
                  <c:v>1.0126728461360175</c:v>
                </c:pt>
                <c:pt idx="87">
                  <c:v>1.0123453985283157</c:v>
                </c:pt>
                <c:pt idx="88">
                  <c:v>1.0120267755331782</c:v>
                </c:pt>
                <c:pt idx="89">
                  <c:v>1.0117167002443106</c:v>
                </c:pt>
                <c:pt idx="90">
                  <c:v>1.0114149069113239</c:v>
                </c:pt>
                <c:pt idx="91">
                  <c:v>1.0111211403681779</c:v>
                </c:pt>
                <c:pt idx="92">
                  <c:v>1.0108351554964916</c:v>
                </c:pt>
                <c:pt idx="93">
                  <c:v>1.0105567167213487</c:v>
                </c:pt>
                <c:pt idx="94">
                  <c:v>1.0102855975372804</c:v>
                </c:pt>
                <c:pt idx="95">
                  <c:v>1.0100215800623851</c:v>
                </c:pt>
                <c:pt idx="96">
                  <c:v>1.0097644546186559</c:v>
                </c:pt>
                <c:pt idx="97">
                  <c:v>1.0095140193367487</c:v>
                </c:pt>
                <c:pt idx="98">
                  <c:v>1.0092700797835661</c:v>
                </c:pt>
                <c:pt idx="99">
                  <c:v>1.00903244861113</c:v>
                </c:pt>
                <c:pt idx="100">
                  <c:v>1.0088009452253706</c:v>
                </c:pt>
                <c:pt idx="101">
                  <c:v>1.0085753954735093</c:v>
                </c:pt>
                <c:pt idx="102">
                  <c:v>1.0083556313488737</c:v>
                </c:pt>
                <c:pt idx="103">
                  <c:v>1.0081414907119859</c:v>
                </c:pt>
                <c:pt idx="104">
                  <c:v>1.0079328170269481</c:v>
                </c:pt>
                <c:pt idx="105">
                  <c:v>1.0077294591121146</c:v>
                </c:pt>
                <c:pt idx="106">
                  <c:v>1.007531270904207</c:v>
                </c:pt>
                <c:pt idx="107">
                  <c:v>1.0073381112350079</c:v>
                </c:pt>
                <c:pt idx="108">
                  <c:v>1.0071498436198891</c:v>
                </c:pt>
                <c:pt idx="109">
                  <c:v>1.0069663360574421</c:v>
                </c:pt>
                <c:pt idx="110">
                  <c:v>1.0067874608395504</c:v>
                </c:pt>
                <c:pt idx="111">
                  <c:v>1.0066130943712901</c:v>
                </c:pt>
                <c:pt idx="112">
                  <c:v>1.0064431170000376</c:v>
                </c:pt>
                <c:pt idx="113">
                  <c:v>1.0062774128533132</c:v>
                </c:pt>
                <c:pt idx="114">
                  <c:v>1.0061158696847743</c:v>
                </c:pt>
                <c:pt idx="115">
                  <c:v>1.0059583787279505</c:v>
                </c:pt>
                <c:pt idx="116">
                  <c:v>1.0058048345572363</c:v>
                </c:pt>
                <c:pt idx="117">
                  <c:v>1.0056551349557463</c:v>
                </c:pt>
                <c:pt idx="118">
                  <c:v>1.0055091807896426</c:v>
                </c:pt>
                <c:pt idx="119">
                  <c:v>1.0053668758885659</c:v>
                </c:pt>
                <c:pt idx="120">
                  <c:v>1.0052281269318362</c:v>
                </c:pt>
                <c:pt idx="121">
                  <c:v>1.0050928433401012</c:v>
                </c:pt>
                <c:pt idx="122">
                  <c:v>1.00496093717213</c:v>
                </c:pt>
                <c:pt idx="123">
                  <c:v>1.0048323230264791</c:v>
                </c:pt>
                <c:pt idx="124">
                  <c:v>1.004706917947755</c:v>
                </c:pt>
                <c:pt idx="125">
                  <c:v>1.0045846413372423</c:v>
                </c:pt>
                <c:pt idx="126">
                  <c:v>1.0044654148676406</c:v>
                </c:pt>
                <c:pt idx="127">
                  <c:v>1.0043491624017153</c:v>
                </c:pt>
                <c:pt idx="128">
                  <c:v>1.00423580991464</c:v>
                </c:pt>
                <c:pt idx="129">
                  <c:v>1.0041252854198424</c:v>
                </c:pt>
                <c:pt idx="130">
                  <c:v>1.0040175188981677</c:v>
                </c:pt>
                <c:pt idx="131">
                  <c:v>1.0039124422301899</c:v>
                </c:pt>
                <c:pt idx="132">
                  <c:v>1.00380998913151</c:v>
                </c:pt>
                <c:pt idx="133">
                  <c:v>1.0037100950908813</c:v>
                </c:pt>
                <c:pt idx="134">
                  <c:v>1.0036126973110227</c:v>
                </c:pt>
                <c:pt idx="135">
                  <c:v>1.0035177346519843</c:v>
                </c:pt>
                <c:pt idx="136">
                  <c:v>1.0034251475769314</c:v>
                </c:pt>
                <c:pt idx="137">
                  <c:v>1.0033348781002316</c:v>
                </c:pt>
                <c:pt idx="138">
                  <c:v>1.0032468697377217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B-4BAC-9A5E-BE3075AF62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Gamma!$K$12:$K$124</c:f>
              <c:numCache>
                <c:formatCode>General</c:formatCode>
                <c:ptCount val="113"/>
                <c:pt idx="0">
                  <c:v>1.6451612903225807</c:v>
                </c:pt>
                <c:pt idx="1">
                  <c:v>1.3333333333333333</c:v>
                </c:pt>
                <c:pt idx="2">
                  <c:v>1.5294117647058822</c:v>
                </c:pt>
                <c:pt idx="3">
                  <c:v>1.2019230769230769</c:v>
                </c:pt>
                <c:pt idx="4">
                  <c:v>1.4159999999999999</c:v>
                </c:pt>
                <c:pt idx="5">
                  <c:v>1.344632768361582</c:v>
                </c:pt>
                <c:pt idx="6">
                  <c:v>1.2058823529411764</c:v>
                </c:pt>
                <c:pt idx="7">
                  <c:v>1.2369337979094077</c:v>
                </c:pt>
                <c:pt idx="8">
                  <c:v>1.1971830985915493</c:v>
                </c:pt>
                <c:pt idx="9">
                  <c:v>1.2611764705882353</c:v>
                </c:pt>
                <c:pt idx="10">
                  <c:v>1.1828358208955223</c:v>
                </c:pt>
                <c:pt idx="11">
                  <c:v>1.1813880126182965</c:v>
                </c:pt>
                <c:pt idx="12">
                  <c:v>1.2029372496662216</c:v>
                </c:pt>
                <c:pt idx="13">
                  <c:v>1.1664816870144283</c:v>
                </c:pt>
                <c:pt idx="14">
                  <c:v>1.1617507136060894</c:v>
                </c:pt>
                <c:pt idx="15">
                  <c:v>1.1375921375921376</c:v>
                </c:pt>
                <c:pt idx="16">
                  <c:v>1.1792656587473003</c:v>
                </c:pt>
                <c:pt idx="17">
                  <c:v>1.1367521367521367</c:v>
                </c:pt>
                <c:pt idx="18">
                  <c:v>1.1036519871106338</c:v>
                </c:pt>
                <c:pt idx="19">
                  <c:v>1.124574209245742</c:v>
                </c:pt>
                <c:pt idx="20">
                  <c:v>1.1051492860233665</c:v>
                </c:pt>
                <c:pt idx="21">
                  <c:v>1.1534847298355522</c:v>
                </c:pt>
                <c:pt idx="22">
                  <c:v>1.1483367277664629</c:v>
                </c:pt>
                <c:pt idx="23">
                  <c:v>1.0721253325450784</c:v>
                </c:pt>
                <c:pt idx="24">
                  <c:v>1.1309622277364213</c:v>
                </c:pt>
                <c:pt idx="25">
                  <c:v>1.075816674792784</c:v>
                </c:pt>
                <c:pt idx="26">
                  <c:v>1.0985723997280761</c:v>
                </c:pt>
                <c:pt idx="27">
                  <c:v>1.073638613861386</c:v>
                </c:pt>
                <c:pt idx="28">
                  <c:v>1.0710854947166186</c:v>
                </c:pt>
                <c:pt idx="29">
                  <c:v>1.0681614349775785</c:v>
                </c:pt>
                <c:pt idx="30">
                  <c:v>1.0673383711167086</c:v>
                </c:pt>
                <c:pt idx="31">
                  <c:v>1.0500314663310257</c:v>
                </c:pt>
                <c:pt idx="32">
                  <c:v>1.038957147138148</c:v>
                </c:pt>
                <c:pt idx="33">
                  <c:v>1.038650129795212</c:v>
                </c:pt>
                <c:pt idx="34">
                  <c:v>1.0527631213551791</c:v>
                </c:pt>
                <c:pt idx="35">
                  <c:v>1.0443154840411502</c:v>
                </c:pt>
                <c:pt idx="36">
                  <c:v>1.0582217731750443</c:v>
                </c:pt>
                <c:pt idx="37">
                  <c:v>1.0433225921947726</c:v>
                </c:pt>
                <c:pt idx="38">
                  <c:v>1.0623427133379089</c:v>
                </c:pt>
                <c:pt idx="39">
                  <c:v>1.0329492839452998</c:v>
                </c:pt>
                <c:pt idx="40">
                  <c:v>1.0274158240383613</c:v>
                </c:pt>
                <c:pt idx="41">
                  <c:v>1.0317573051948052</c:v>
                </c:pt>
                <c:pt idx="42">
                  <c:v>1.0375651489822009</c:v>
                </c:pt>
                <c:pt idx="43">
                  <c:v>1.0323192114491517</c:v>
                </c:pt>
                <c:pt idx="44">
                  <c:v>1.0349798016893133</c:v>
                </c:pt>
                <c:pt idx="45">
                  <c:v>1.0305153907566753</c:v>
                </c:pt>
                <c:pt idx="46">
                  <c:v>1.0245330119652234</c:v>
                </c:pt>
                <c:pt idx="47">
                  <c:v>1.0265501596370359</c:v>
                </c:pt>
                <c:pt idx="48">
                  <c:v>1.0345392044524473</c:v>
                </c:pt>
                <c:pt idx="49">
                  <c:v>1.01875</c:v>
                </c:pt>
                <c:pt idx="50">
                  <c:v>1.0177059874194301</c:v>
                </c:pt>
                <c:pt idx="51">
                  <c:v>1.0206028233498665</c:v>
                </c:pt>
                <c:pt idx="52">
                  <c:v>1.0237757009345794</c:v>
                </c:pt>
                <c:pt idx="53">
                  <c:v>1.022858394800263</c:v>
                </c:pt>
                <c:pt idx="54">
                  <c:v>1.0303441382264744</c:v>
                </c:pt>
                <c:pt idx="55">
                  <c:v>1.0214122375441756</c:v>
                </c:pt>
                <c:pt idx="56">
                  <c:v>1.0208276797829037</c:v>
                </c:pt>
                <c:pt idx="57">
                  <c:v>1.021200239250349</c:v>
                </c:pt>
                <c:pt idx="58">
                  <c:v>1.0185474424053105</c:v>
                </c:pt>
                <c:pt idx="59">
                  <c:v>1.0220433199156604</c:v>
                </c:pt>
                <c:pt idx="60">
                  <c:v>1.0206301575393848</c:v>
                </c:pt>
                <c:pt idx="61">
                  <c:v>1.0340561068234717</c:v>
                </c:pt>
                <c:pt idx="62">
                  <c:v>1.0190735694822888</c:v>
                </c:pt>
                <c:pt idx="63">
                  <c:v>1.0238897930713788</c:v>
                </c:pt>
                <c:pt idx="64">
                  <c:v>1.0227646891853535</c:v>
                </c:pt>
                <c:pt idx="65">
                  <c:v>1.013376998223801</c:v>
                </c:pt>
                <c:pt idx="66">
                  <c:v>1.0148983951361121</c:v>
                </c:pt>
                <c:pt idx="67">
                  <c:v>1.0192131253710399</c:v>
                </c:pt>
                <c:pt idx="68">
                  <c:v>1.0202806460153562</c:v>
                </c:pt>
                <c:pt idx="69">
                  <c:v>1.0244446751089891</c:v>
                </c:pt>
                <c:pt idx="70">
                  <c:v>1.0204670955975479</c:v>
                </c:pt>
                <c:pt idx="71">
                  <c:v>1.023631038077744</c:v>
                </c:pt>
                <c:pt idx="72">
                  <c:v>1.0150346767544498</c:v>
                </c:pt>
                <c:pt idx="73">
                  <c:v>1.017248793540064</c:v>
                </c:pt>
                <c:pt idx="74">
                  <c:v>1.0160169093471114</c:v>
                </c:pt>
                <c:pt idx="75">
                  <c:v>1.0204798668577504</c:v>
                </c:pt>
                <c:pt idx="76">
                  <c:v>1.0179396575156292</c:v>
                </c:pt>
                <c:pt idx="77">
                  <c:v>1.0156653315531821</c:v>
                </c:pt>
                <c:pt idx="78">
                  <c:v>1.0145911839453159</c:v>
                </c:pt>
                <c:pt idx="79">
                  <c:v>1.0177931332325632</c:v>
                </c:pt>
                <c:pt idx="80">
                  <c:v>1.0092502227691262</c:v>
                </c:pt>
                <c:pt idx="81">
                  <c:v>1.015976455749422</c:v>
                </c:pt>
                <c:pt idx="82">
                  <c:v>1.0095178977860542</c:v>
                </c:pt>
                <c:pt idx="83">
                  <c:v>1.0119696659151465</c:v>
                </c:pt>
                <c:pt idx="84">
                  <c:v>1.0146230809737919</c:v>
                </c:pt>
                <c:pt idx="85">
                  <c:v>1.0144522516767807</c:v>
                </c:pt>
                <c:pt idx="86">
                  <c:v>1.0226682408500591</c:v>
                </c:pt>
                <c:pt idx="87">
                  <c:v>1.0221272993150157</c:v>
                </c:pt>
                <c:pt idx="88">
                  <c:v>1.0225518617521931</c:v>
                </c:pt>
                <c:pt idx="89">
                  <c:v>1.0147275405007363</c:v>
                </c:pt>
                <c:pt idx="90">
                  <c:v>1.0102322206095791</c:v>
                </c:pt>
                <c:pt idx="91">
                  <c:v>1.0128941886358738</c:v>
                </c:pt>
                <c:pt idx="92">
                  <c:v>1.0133328605368603</c:v>
                </c:pt>
                <c:pt idx="93">
                  <c:v>1.0153969975854709</c:v>
                </c:pt>
                <c:pt idx="94">
                  <c:v>1.0129234586621636</c:v>
                </c:pt>
                <c:pt idx="95">
                  <c:v>1.0134730538922156</c:v>
                </c:pt>
                <c:pt idx="96">
                  <c:v>1.0136632200886262</c:v>
                </c:pt>
                <c:pt idx="97">
                  <c:v>1.0167577413479052</c:v>
                </c:pt>
                <c:pt idx="98">
                  <c:v>1.0102276798801342</c:v>
                </c:pt>
                <c:pt idx="99">
                  <c:v>1.0097049814605836</c:v>
                </c:pt>
                <c:pt idx="100">
                  <c:v>1.0097074977647209</c:v>
                </c:pt>
                <c:pt idx="101">
                  <c:v>1.0098355471220746</c:v>
                </c:pt>
                <c:pt idx="102">
                  <c:v>1.0092699884125145</c:v>
                </c:pt>
                <c:pt idx="103">
                  <c:v>1.009308964532845</c:v>
                </c:pt>
                <c:pt idx="104">
                  <c:v>1.009038644818151</c:v>
                </c:pt>
                <c:pt idx="105">
                  <c:v>1.0090795527253893</c:v>
                </c:pt>
                <c:pt idx="106">
                  <c:v>1.0083335849512365</c:v>
                </c:pt>
                <c:pt idx="107">
                  <c:v>1.0095523281928431</c:v>
                </c:pt>
                <c:pt idx="108">
                  <c:v>1.0057246247849558</c:v>
                </c:pt>
                <c:pt idx="109">
                  <c:v>1.0072846314920223</c:v>
                </c:pt>
                <c:pt idx="110">
                  <c:v>1.0069977162265036</c:v>
                </c:pt>
                <c:pt idx="111">
                  <c:v>1.0111069112900881</c:v>
                </c:pt>
                <c:pt idx="112">
                  <c:v>1.0106685837526959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B-4BAC-9A5E-BE3075AF6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730255"/>
        <c:axId val="1101742735"/>
      </c:lineChart>
      <c:catAx>
        <c:axId val="1101730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42735"/>
        <c:crosses val="autoZero"/>
        <c:auto val="1"/>
        <c:lblAlgn val="ctr"/>
        <c:lblOffset val="100"/>
        <c:noMultiLvlLbl val="0"/>
      </c:catAx>
      <c:valAx>
        <c:axId val="1101742735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3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38911050215642"/>
          <c:y val="0.88320851114984678"/>
          <c:w val="0.51583166641614731"/>
          <c:h val="8.11680791809420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MultiNorm_PL!$I$1</c:f>
              <c:strCache>
                <c:ptCount val="1"/>
                <c:pt idx="0">
                  <c:v>Norm2Int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MultiNorm_PL!$D$1:$D$220</c:f>
              <c:strCache>
                <c:ptCount val="212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</c:strCache>
            </c:strRef>
          </c:cat>
          <c:val>
            <c:numRef>
              <c:f>MultiNorm_PL!$I$2:$I$251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7.4640734342963489E-5</c:v>
                </c:pt>
                <c:pt idx="4">
                  <c:v>9.139681756281243E-5</c:v>
                </c:pt>
                <c:pt idx="5">
                  <c:v>1.5232802927135405E-4</c:v>
                </c:pt>
                <c:pt idx="6">
                  <c:v>1.9193331688190611E-4</c:v>
                </c:pt>
                <c:pt idx="7">
                  <c:v>2.9856293737185396E-4</c:v>
                </c:pt>
                <c:pt idx="8">
                  <c:v>3.4730790673868721E-4</c:v>
                </c:pt>
                <c:pt idx="9">
                  <c:v>4.8744969366833294E-4</c:v>
                </c:pt>
                <c:pt idx="10">
                  <c:v>6.5805708645224953E-4</c:v>
                </c:pt>
                <c:pt idx="11">
                  <c:v>7.7991950986933264E-4</c:v>
                </c:pt>
                <c:pt idx="12">
                  <c:v>9.2615441796983268E-4</c:v>
                </c:pt>
                <c:pt idx="13">
                  <c:v>1.087622128997468E-3</c:v>
                </c:pt>
                <c:pt idx="14">
                  <c:v>1.3161141729044991E-3</c:v>
                </c:pt>
                <c:pt idx="15">
                  <c:v>1.5506993379823841E-3</c:v>
                </c:pt>
                <c:pt idx="16">
                  <c:v>1.7426326548642902E-3</c:v>
                </c:pt>
                <c:pt idx="17">
                  <c:v>2.0198696681381547E-3</c:v>
                </c:pt>
                <c:pt idx="18">
                  <c:v>2.3275722872662897E-3</c:v>
                </c:pt>
                <c:pt idx="19">
                  <c:v>2.6383214669798518E-3</c:v>
                </c:pt>
                <c:pt idx="20">
                  <c:v>2.936884404351706E-3</c:v>
                </c:pt>
                <c:pt idx="21">
                  <c:v>3.3573097651406428E-3</c:v>
                </c:pt>
                <c:pt idx="22">
                  <c:v>3.7411763989044552E-3</c:v>
                </c:pt>
                <c:pt idx="23">
                  <c:v>3.9788081245677679E-3</c:v>
                </c:pt>
                <c:pt idx="24">
                  <c:v>4.2956504254521837E-3</c:v>
                </c:pt>
                <c:pt idx="25">
                  <c:v>4.578980559896903E-3</c:v>
                </c:pt>
                <c:pt idx="26">
                  <c:v>5.2553170098617145E-3</c:v>
                </c:pt>
                <c:pt idx="27">
                  <c:v>6.0748418073415991E-3</c:v>
                </c:pt>
                <c:pt idx="28">
                  <c:v>6.0596090044144641E-3</c:v>
                </c:pt>
                <c:pt idx="29">
                  <c:v>6.8242957113566613E-3</c:v>
                </c:pt>
                <c:pt idx="30">
                  <c:v>7.1837898604370561E-3</c:v>
                </c:pt>
                <c:pt idx="31">
                  <c:v>7.7291242052285047E-3</c:v>
                </c:pt>
                <c:pt idx="32">
                  <c:v>8.0764321119671922E-3</c:v>
                </c:pt>
                <c:pt idx="33">
                  <c:v>8.0094077790877957E-3</c:v>
                </c:pt>
                <c:pt idx="34">
                  <c:v>7.8357538257184528E-3</c:v>
                </c:pt>
                <c:pt idx="35">
                  <c:v>8.3140638376305032E-3</c:v>
                </c:pt>
                <c:pt idx="36">
                  <c:v>7.8357538257184528E-3</c:v>
                </c:pt>
                <c:pt idx="37">
                  <c:v>7.6803792358616715E-3</c:v>
                </c:pt>
                <c:pt idx="38">
                  <c:v>7.1716036180953487E-3</c:v>
                </c:pt>
                <c:pt idx="39">
                  <c:v>7.241674511560171E-3</c:v>
                </c:pt>
                <c:pt idx="40">
                  <c:v>7.1380914516556504E-3</c:v>
                </c:pt>
                <c:pt idx="41">
                  <c:v>7.384862859075244E-3</c:v>
                </c:pt>
                <c:pt idx="42">
                  <c:v>7.2690935568290142E-3</c:v>
                </c:pt>
                <c:pt idx="43">
                  <c:v>7.9606628097209624E-3</c:v>
                </c:pt>
                <c:pt idx="44">
                  <c:v>8.100804596650607E-3</c:v>
                </c:pt>
                <c:pt idx="45">
                  <c:v>8.0855717937234738E-3</c:v>
                </c:pt>
                <c:pt idx="46">
                  <c:v>7.8814522344998576E-3</c:v>
                </c:pt>
                <c:pt idx="47">
                  <c:v>8.021594021429504E-3</c:v>
                </c:pt>
                <c:pt idx="48">
                  <c:v>7.6560067511782541E-3</c:v>
                </c:pt>
                <c:pt idx="49">
                  <c:v>7.7108448417159414E-3</c:v>
                </c:pt>
                <c:pt idx="50">
                  <c:v>7.098486164045098E-3</c:v>
                </c:pt>
                <c:pt idx="51">
                  <c:v>7.034508391751129E-3</c:v>
                </c:pt>
                <c:pt idx="52">
                  <c:v>7.1959761027787653E-3</c:v>
                </c:pt>
                <c:pt idx="53">
                  <c:v>7.5280512065903169E-3</c:v>
                </c:pt>
                <c:pt idx="54">
                  <c:v>7.0862999217033897E-3</c:v>
                </c:pt>
                <c:pt idx="55">
                  <c:v>6.7420385755501307E-3</c:v>
                </c:pt>
                <c:pt idx="56">
                  <c:v>6.403870350567724E-3</c:v>
                </c:pt>
                <c:pt idx="57">
                  <c:v>6.3246597753466201E-3</c:v>
                </c:pt>
                <c:pt idx="58">
                  <c:v>6.4099634717385782E-3</c:v>
                </c:pt>
                <c:pt idx="59">
                  <c:v>6.7420385755501307E-3</c:v>
                </c:pt>
                <c:pt idx="60">
                  <c:v>6.3977772293968699E-3</c:v>
                </c:pt>
                <c:pt idx="61">
                  <c:v>6.611036470376766E-3</c:v>
                </c:pt>
                <c:pt idx="62">
                  <c:v>6.8882734836506303E-3</c:v>
                </c:pt>
                <c:pt idx="63">
                  <c:v>6.9339718924320368E-3</c:v>
                </c:pt>
                <c:pt idx="64">
                  <c:v>7.0162290282385674E-3</c:v>
                </c:pt>
                <c:pt idx="65">
                  <c:v>7.0680205581908281E-3</c:v>
                </c:pt>
                <c:pt idx="66">
                  <c:v>7.4671199948817763E-3</c:v>
                </c:pt>
                <c:pt idx="67">
                  <c:v>7.5067252824923278E-3</c:v>
                </c:pt>
                <c:pt idx="68">
                  <c:v>7.8235675833767428E-3</c:v>
                </c:pt>
                <c:pt idx="69">
                  <c:v>8.0733855513817638E-3</c:v>
                </c:pt>
                <c:pt idx="70">
                  <c:v>7.9393368856229725E-3</c:v>
                </c:pt>
                <c:pt idx="71">
                  <c:v>7.7169379628867956E-3</c:v>
                </c:pt>
                <c:pt idx="72">
                  <c:v>7.7961485381078995E-3</c:v>
                </c:pt>
                <c:pt idx="73">
                  <c:v>7.2690935568290142E-3</c:v>
                </c:pt>
                <c:pt idx="74">
                  <c:v>7.7230310840576506E-3</c:v>
                </c:pt>
                <c:pt idx="75">
                  <c:v>7.7017051599596615E-3</c:v>
                </c:pt>
                <c:pt idx="76">
                  <c:v>7.9301972038666908E-3</c:v>
                </c:pt>
                <c:pt idx="77">
                  <c:v>8.1404098842611603E-3</c:v>
                </c:pt>
                <c:pt idx="78">
                  <c:v>8.4115537763641713E-3</c:v>
                </c:pt>
                <c:pt idx="79">
                  <c:v>8.3658553675827647E-3</c:v>
                </c:pt>
                <c:pt idx="80">
                  <c:v>8.5486490027083892E-3</c:v>
                </c:pt>
                <c:pt idx="81">
                  <c:v>8.3201569588013582E-3</c:v>
                </c:pt>
                <c:pt idx="82">
                  <c:v>8.1617358083591503E-3</c:v>
                </c:pt>
                <c:pt idx="83">
                  <c:v>7.7260776446430772E-3</c:v>
                </c:pt>
                <c:pt idx="84">
                  <c:v>8.0368268243566389E-3</c:v>
                </c:pt>
                <c:pt idx="85">
                  <c:v>7.6011686606405676E-3</c:v>
                </c:pt>
                <c:pt idx="86">
                  <c:v>7.7199845234722231E-3</c:v>
                </c:pt>
                <c:pt idx="87">
                  <c:v>7.0710671187762548E-3</c:v>
                </c:pt>
                <c:pt idx="88">
                  <c:v>6.754224817891839E-3</c:v>
                </c:pt>
                <c:pt idx="89">
                  <c:v>6.7816438631606822E-3</c:v>
                </c:pt>
                <c:pt idx="90">
                  <c:v>6.8699941201380678E-3</c:v>
                </c:pt>
                <c:pt idx="91">
                  <c:v>7.3696300561481081E-3</c:v>
                </c:pt>
                <c:pt idx="92">
                  <c:v>8.4572521851455761E-3</c:v>
                </c:pt>
                <c:pt idx="93">
                  <c:v>9.1244489533541077E-3</c:v>
                </c:pt>
                <c:pt idx="94">
                  <c:v>9.6423642528767114E-3</c:v>
                </c:pt>
                <c:pt idx="95">
                  <c:v>9.6118986470224398E-3</c:v>
                </c:pt>
                <c:pt idx="96">
                  <c:v>9.6058055258515865E-3</c:v>
                </c:pt>
                <c:pt idx="97">
                  <c:v>9.6484573740475664E-3</c:v>
                </c:pt>
                <c:pt idx="98">
                  <c:v>9.2341251344294824E-3</c:v>
                </c:pt>
                <c:pt idx="99">
                  <c:v>8.6248130173440657E-3</c:v>
                </c:pt>
                <c:pt idx="100">
                  <c:v>8.006361218502369E-3</c:v>
                </c:pt>
                <c:pt idx="101">
                  <c:v>8.027687142600359E-3</c:v>
                </c:pt>
                <c:pt idx="102">
                  <c:v>8.7101167137360255E-3</c:v>
                </c:pt>
                <c:pt idx="103">
                  <c:v>8.5730214873918058E-3</c:v>
                </c:pt>
                <c:pt idx="104">
                  <c:v>8.3445294434847748E-3</c:v>
                </c:pt>
                <c:pt idx="105">
                  <c:v>7.9301972038666908E-3</c:v>
                </c:pt>
                <c:pt idx="106">
                  <c:v>7.7352173263993589E-3</c:v>
                </c:pt>
                <c:pt idx="107">
                  <c:v>7.4305612678566505E-3</c:v>
                </c:pt>
                <c:pt idx="108">
                  <c:v>7.104579285215953E-3</c:v>
                </c:pt>
                <c:pt idx="109">
                  <c:v>6.4587084411054114E-3</c:v>
                </c:pt>
                <c:pt idx="110">
                  <c:v>6.4099634717385782E-3</c:v>
                </c:pt>
                <c:pt idx="111">
                  <c:v>6.3337994571029009E-3</c:v>
                </c:pt>
                <c:pt idx="112">
                  <c:v>6.3794978658843083E-3</c:v>
                </c:pt>
                <c:pt idx="113">
                  <c:v>6.0200037168039117E-3</c:v>
                </c:pt>
                <c:pt idx="114">
                  <c:v>5.8707222481179846E-3</c:v>
                </c:pt>
                <c:pt idx="115">
                  <c:v>5.6848820524069326E-3</c:v>
                </c:pt>
                <c:pt idx="116">
                  <c:v>5.9529793839245169E-3</c:v>
                </c:pt>
                <c:pt idx="117">
                  <c:v>6.175378306660693E-3</c:v>
                </c:pt>
                <c:pt idx="118">
                  <c:v>6.1235867767084331E-3</c:v>
                </c:pt>
                <c:pt idx="119">
                  <c:v>6.1083539737812973E-3</c:v>
                </c:pt>
                <c:pt idx="120">
                  <c:v>6.2241232760275262E-3</c:v>
                </c:pt>
                <c:pt idx="121">
                  <c:v>6.0961677314395881E-3</c:v>
                </c:pt>
                <c:pt idx="122">
                  <c:v>6.1510058219772764E-3</c:v>
                </c:pt>
                <c:pt idx="123">
                  <c:v>5.831116960507433E-3</c:v>
                </c:pt>
                <c:pt idx="124">
                  <c:v>5.4990418566958806E-3</c:v>
                </c:pt>
                <c:pt idx="125">
                  <c:v>5.5173212202084439E-3</c:v>
                </c:pt>
                <c:pt idx="126">
                  <c:v>5.4899021749396006E-3</c:v>
                </c:pt>
                <c:pt idx="127">
                  <c:v>5.9133740963139636E-3</c:v>
                </c:pt>
                <c:pt idx="128">
                  <c:v>6.1997507913441096E-3</c:v>
                </c:pt>
                <c:pt idx="129">
                  <c:v>6.2302163971983812E-3</c:v>
                </c:pt>
                <c:pt idx="130">
                  <c:v>6.1906111095878279E-3</c:v>
                </c:pt>
                <c:pt idx="131">
                  <c:v>6.4069169111531515E-3</c:v>
                </c:pt>
                <c:pt idx="132">
                  <c:v>6.6750142426707341E-3</c:v>
                </c:pt>
                <c:pt idx="133">
                  <c:v>6.7785973025752547E-3</c:v>
                </c:pt>
                <c:pt idx="134">
                  <c:v>6.7420385755501307E-3</c:v>
                </c:pt>
                <c:pt idx="135">
                  <c:v>6.6811073638415883E-3</c:v>
                </c:pt>
                <c:pt idx="136">
                  <c:v>7.0832533611179639E-3</c:v>
                </c:pt>
                <c:pt idx="137">
                  <c:v>7.4366543890275047E-3</c:v>
                </c:pt>
                <c:pt idx="138">
                  <c:v>7.6956120387888056E-3</c:v>
                </c:pt>
                <c:pt idx="139">
                  <c:v>8.0155009002586489E-3</c:v>
                </c:pt>
                <c:pt idx="140">
                  <c:v>8.7619082436882836E-3</c:v>
                </c:pt>
                <c:pt idx="141">
                  <c:v>9.0208658934495863E-3</c:v>
                </c:pt>
                <c:pt idx="142">
                  <c:v>9.1975664074043575E-3</c:v>
                </c:pt>
                <c:pt idx="143">
                  <c:v>9.5113621477033467E-3</c:v>
                </c:pt>
                <c:pt idx="144">
                  <c:v>9.9135081449797206E-3</c:v>
                </c:pt>
                <c:pt idx="145">
                  <c:v>1.0513680580308856E-2</c:v>
                </c:pt>
                <c:pt idx="146">
                  <c:v>1.1119946136808846E-2</c:v>
                </c:pt>
                <c:pt idx="147">
                  <c:v>1.134539162013045E-2</c:v>
                </c:pt>
                <c:pt idx="148">
                  <c:v>1.1665280481600293E-2</c:v>
                </c:pt>
                <c:pt idx="149">
                  <c:v>1.2411687825029927E-2</c:v>
                </c:pt>
                <c:pt idx="150">
                  <c:v>1.2752902610597762E-2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6-4E0E-9AE9-711149E8E9A4}"/>
            </c:ext>
          </c:extLst>
        </c:ser>
        <c:ser>
          <c:idx val="1"/>
          <c:order val="1"/>
          <c:tx>
            <c:strRef>
              <c:f>MultiNorm_PL!$J$1</c:f>
              <c:strCache>
                <c:ptCount val="1"/>
                <c:pt idx="0">
                  <c:v>Norm1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MultiNorm_PL!$D$1:$D$220</c:f>
              <c:strCache>
                <c:ptCount val="212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</c:strCache>
            </c:strRef>
          </c:cat>
          <c:val>
            <c:numRef>
              <c:f>MultiNorm_PL!$J$2:$J$251</c:f>
              <c:numCache>
                <c:formatCode>General</c:formatCode>
                <c:ptCount val="250"/>
                <c:pt idx="0">
                  <c:v>2.0754975192632271E-4</c:v>
                </c:pt>
                <c:pt idx="1">
                  <c:v>2.257524982721451E-4</c:v>
                </c:pt>
                <c:pt idx="2">
                  <c:v>2.4531630871793087E-4</c:v>
                </c:pt>
                <c:pt idx="3">
                  <c:v>2.663200029739244E-4</c:v>
                </c:pt>
                <c:pt idx="4">
                  <c:v>2.8884487247621005E-4</c:v>
                </c:pt>
                <c:pt idx="5">
                  <c:v>3.129745671783209E-4</c:v>
                </c:pt>
                <c:pt idx="6">
                  <c:v>3.3879496093975611E-4</c:v>
                </c:pt>
                <c:pt idx="7">
                  <c:v>3.663939945080946E-4</c:v>
                </c:pt>
                <c:pt idx="8">
                  <c:v>3.9586149516356522E-4</c:v>
                </c:pt>
                <c:pt idx="9">
                  <c:v>4.2728897218055481E-4</c:v>
                </c:pt>
                <c:pt idx="10">
                  <c:v>4.607693873599612E-4</c:v>
                </c:pt>
                <c:pt idx="11">
                  <c:v>4.9639689999978018E-4</c:v>
                </c:pt>
                <c:pt idx="12">
                  <c:v>5.3426658579890964E-4</c:v>
                </c:pt>
                <c:pt idx="13">
                  <c:v>5.7447412933096906E-4</c:v>
                </c:pt>
                <c:pt idx="14">
                  <c:v>6.171154898806495E-4</c:v>
                </c:pt>
                <c:pt idx="15">
                  <c:v>6.6228654060459483E-4</c:v>
                </c:pt>
                <c:pt idx="16">
                  <c:v>7.1008268116147077E-4</c:v>
                </c:pt>
                <c:pt idx="17">
                  <c:v>7.6059842415113048E-4</c:v>
                </c:pt>
                <c:pt idx="18">
                  <c:v>8.1392695590983932E-4</c:v>
                </c:pt>
                <c:pt idx="19">
                  <c:v>8.7015967242637187E-4</c:v>
                </c:pt>
                <c:pt idx="20">
                  <c:v>9.293856913712592E-4</c:v>
                </c:pt>
                <c:pt idx="21">
                  <c:v>9.9169134146727964E-4</c:v>
                </c:pt>
                <c:pt idx="22">
                  <c:v>1.0571596306718665E-3</c:v>
                </c:pt>
                <c:pt idx="23">
                  <c:v>1.125869694889743E-3</c:v>
                </c:pt>
                <c:pt idx="24">
                  <c:v>1.1978962291850661E-3</c:v>
                </c:pt>
                <c:pt idx="25">
                  <c:v>1.2733089037144339E-3</c:v>
                </c:pt>
                <c:pt idx="26">
                  <c:v>1.3521717668533602E-3</c:v>
                </c:pt>
                <c:pt idx="27">
                  <c:v>1.4345426382367254E-3</c:v>
                </c:pt>
                <c:pt idx="28">
                  <c:v>1.520472494676067E-3</c:v>
                </c:pt>
                <c:pt idx="29">
                  <c:v>1.6100048521506805E-3</c:v>
                </c:pt>
                <c:pt idx="30">
                  <c:v>1.7031751472929098E-3</c:v>
                </c:pt>
                <c:pt idx="31">
                  <c:v>1.8000101219979886E-3</c:v>
                </c:pt>
                <c:pt idx="32">
                  <c:v>1.9005272149827466E-3</c:v>
                </c:pt>
                <c:pt idx="33">
                  <c:v>2.0047339642926374E-3</c:v>
                </c:pt>
                <c:pt idx="34">
                  <c:v>2.112627424910384E-3</c:v>
                </c:pt>
                <c:pt idx="35">
                  <c:v>2.2241936057493137E-3</c:v>
                </c:pt>
                <c:pt idx="36">
                  <c:v>2.3394069304178279E-3</c:v>
                </c:pt>
                <c:pt idx="37">
                  <c:v>2.4582297262159165E-3</c:v>
                </c:pt>
                <c:pt idx="38">
                  <c:v>2.5806117458680037E-3</c:v>
                </c:pt>
                <c:pt idx="39">
                  <c:v>2.7064897265067457E-3</c:v>
                </c:pt>
                <c:pt idx="40">
                  <c:v>2.8357869903976596E-3</c:v>
                </c:pt>
                <c:pt idx="41">
                  <c:v>2.9684130918333465E-3</c:v>
                </c:pt>
                <c:pt idx="42">
                  <c:v>3.1042635145269834E-3</c:v>
                </c:pt>
                <c:pt idx="43">
                  <c:v>3.2432194236970725E-3</c:v>
                </c:pt>
                <c:pt idx="44">
                  <c:v>3.3851474768580637E-3</c:v>
                </c:pt>
                <c:pt idx="45">
                  <c:v>3.5298996971145314E-3</c:v>
                </c:pt>
                <c:pt idx="46">
                  <c:v>3.6773134124998444E-3</c:v>
                </c:pt>
                <c:pt idx="47">
                  <c:v>3.8272112646043927E-3</c:v>
                </c:pt>
                <c:pt idx="48">
                  <c:v>3.9794012894041443E-3</c:v>
                </c:pt>
                <c:pt idx="49">
                  <c:v>4.1336770728290246E-3</c:v>
                </c:pt>
                <c:pt idx="50">
                  <c:v>4.2898179832039111E-3</c:v>
                </c:pt>
                <c:pt idx="51">
                  <c:v>4.4475894822551595E-3</c:v>
                </c:pt>
                <c:pt idx="52">
                  <c:v>4.6067435159049454E-3</c:v>
                </c:pt>
                <c:pt idx="53">
                  <c:v>4.767018985577319E-3</c:v>
                </c:pt>
                <c:pt idx="54">
                  <c:v>4.9281423002169996E-3</c:v>
                </c:pt>
                <c:pt idx="55">
                  <c:v>5.0898280086783187E-3</c:v>
                </c:pt>
                <c:pt idx="56">
                  <c:v>5.2517795115813101E-3</c:v>
                </c:pt>
                <c:pt idx="57">
                  <c:v>5.4136898511590202E-3</c:v>
                </c:pt>
                <c:pt idx="58">
                  <c:v>5.5752425770395405E-3</c:v>
                </c:pt>
                <c:pt idx="59">
                  <c:v>5.7361126853223551E-3</c:v>
                </c:pt>
                <c:pt idx="60">
                  <c:v>5.8959676277269887E-3</c:v>
                </c:pt>
                <c:pt idx="61">
                  <c:v>6.0544683870172597E-3</c:v>
                </c:pt>
                <c:pt idx="62">
                  <c:v>6.2112706143422234E-3</c:v>
                </c:pt>
                <c:pt idx="63">
                  <c:v>6.3660258235903738E-3</c:v>
                </c:pt>
                <c:pt idx="64">
                  <c:v>6.5183826373319586E-3</c:v>
                </c:pt>
                <c:pt idx="65">
                  <c:v>6.6679880784308223E-3</c:v>
                </c:pt>
                <c:pt idx="66">
                  <c:v>6.8144889009467396E-3</c:v>
                </c:pt>
                <c:pt idx="67">
                  <c:v>6.9575329535268952E-3</c:v>
                </c:pt>
                <c:pt idx="68">
                  <c:v>7.0967705681053957E-3</c:v>
                </c:pt>
                <c:pt idx="69">
                  <c:v>7.231855966396983E-3</c:v>
                </c:pt>
                <c:pt idx="70">
                  <c:v>7.3624486763891042E-3</c:v>
                </c:pt>
                <c:pt idx="71">
                  <c:v>7.4882149508091562E-3</c:v>
                </c:pt>
                <c:pt idx="72">
                  <c:v>7.6088291793736992E-3</c:v>
                </c:pt>
                <c:pt idx="73">
                  <c:v>7.723975286516702E-3</c:v>
                </c:pt>
                <c:pt idx="74">
                  <c:v>7.8333481062462865E-3</c:v>
                </c:pt>
                <c:pt idx="75">
                  <c:v>7.9366547257955274E-3</c:v>
                </c:pt>
                <c:pt idx="76">
                  <c:v>8.0336157898136893E-3</c:v>
                </c:pt>
                <c:pt idx="77">
                  <c:v>8.1239667569898942E-3</c:v>
                </c:pt>
                <c:pt idx="78">
                  <c:v>8.207459101211555E-3</c:v>
                </c:pt>
                <c:pt idx="79">
                  <c:v>8.2838614496339412E-3</c:v>
                </c:pt>
                <c:pt idx="80">
                  <c:v>8.3529606503732496E-3</c:v>
                </c:pt>
                <c:pt idx="81">
                  <c:v>8.4145627629316298E-3</c:v>
                </c:pt>
                <c:pt idx="82">
                  <c:v>8.4684939649158214E-3</c:v>
                </c:pt>
                <c:pt idx="83">
                  <c:v>8.5146013691178631E-3</c:v>
                </c:pt>
                <c:pt idx="84">
                  <c:v>8.5527537455832893E-3</c:v>
                </c:pt>
                <c:pt idx="85">
                  <c:v>8.5828421438943238E-3</c:v>
                </c:pt>
                <c:pt idx="86">
                  <c:v>8.6047804115384312E-3</c:v>
                </c:pt>
                <c:pt idx="87">
                  <c:v>8.6185056049105334E-3</c:v>
                </c:pt>
                <c:pt idx="88">
                  <c:v>8.6239782902047639E-3</c:v>
                </c:pt>
                <c:pt idx="89">
                  <c:v>8.6211827321826858E-3</c:v>
                </c:pt>
                <c:pt idx="90">
                  <c:v>8.6101269695532875E-3</c:v>
                </c:pt>
                <c:pt idx="91">
                  <c:v>8.5908427764593929E-3</c:v>
                </c:pt>
                <c:pt idx="92">
                  <c:v>8.5633855103287079E-3</c:v>
                </c:pt>
                <c:pt idx="93">
                  <c:v>8.5278338471091644E-3</c:v>
                </c:pt>
                <c:pt idx="94">
                  <c:v>8.4842894056608512E-3</c:v>
                </c:pt>
                <c:pt idx="95">
                  <c:v>8.4328762638141846E-3</c:v>
                </c:pt>
                <c:pt idx="96">
                  <c:v>8.3737403693198102E-3</c:v>
                </c:pt>
                <c:pt idx="97">
                  <c:v>8.3070488496039506E-3</c:v>
                </c:pt>
                <c:pt idx="98">
                  <c:v>8.2329892248975897E-3</c:v>
                </c:pt>
                <c:pt idx="99">
                  <c:v>8.1517685299239695E-3</c:v>
                </c:pt>
                <c:pt idx="100">
                  <c:v>8.0636123499006999E-3</c:v>
                </c:pt>
                <c:pt idx="101">
                  <c:v>7.9687637771364735E-3</c:v>
                </c:pt>
                <c:pt idx="102">
                  <c:v>7.8674822949732562E-3</c:v>
                </c:pt>
                <c:pt idx="103">
                  <c:v>7.760042596239726E-3</c:v>
                </c:pt>
                <c:pt idx="104">
                  <c:v>7.6467333437375161E-3</c:v>
                </c:pt>
                <c:pt idx="105">
                  <c:v>7.5278558805760504E-3</c:v>
                </c:pt>
                <c:pt idx="106">
                  <c:v>7.4037228984029429E-3</c:v>
                </c:pt>
                <c:pt idx="107">
                  <c:v>7.274657071743496E-3</c:v>
                </c:pt>
                <c:pt idx="108">
                  <c:v>7.1409896667646968E-3</c:v>
                </c:pt>
                <c:pt idx="109">
                  <c:v>7.0030591328160193E-3</c:v>
                </c:pt>
                <c:pt idx="110">
                  <c:v>6.8612096850723513E-3</c:v>
                </c:pt>
                <c:pt idx="111">
                  <c:v>6.7157898865144033E-3</c:v>
                </c:pt>
                <c:pt idx="112">
                  <c:v>6.5671512373313493E-3</c:v>
                </c:pt>
                <c:pt idx="113">
                  <c:v>6.4156467796212379E-3</c:v>
                </c:pt>
                <c:pt idx="114">
                  <c:v>6.2616297250001115E-3</c:v>
                </c:pt>
                <c:pt idx="115">
                  <c:v>6.105452112414032E-3</c:v>
                </c:pt>
                <c:pt idx="116">
                  <c:v>5.9474635030832331E-3</c:v>
                </c:pt>
                <c:pt idx="117">
                  <c:v>5.7880097190985856E-3</c:v>
                </c:pt>
                <c:pt idx="118">
                  <c:v>5.6274316317419517E-3</c:v>
                </c:pt>
                <c:pt idx="119">
                  <c:v>5.4660640051187107E-3</c:v>
                </c:pt>
                <c:pt idx="120">
                  <c:v>5.30423440017758E-3</c:v>
                </c:pt>
                <c:pt idx="121">
                  <c:v>5.1422621436552352E-3</c:v>
                </c:pt>
                <c:pt idx="122">
                  <c:v>4.980457365926028E-3</c:v>
                </c:pt>
                <c:pt idx="123">
                  <c:v>4.8191201111660665E-3</c:v>
                </c:pt>
                <c:pt idx="124">
                  <c:v>4.6585395226607807E-3</c:v>
                </c:pt>
                <c:pt idx="125">
                  <c:v>4.4989931055015604E-3</c:v>
                </c:pt>
                <c:pt idx="126">
                  <c:v>4.3407460683347341E-3</c:v>
                </c:pt>
                <c:pt idx="127">
                  <c:v>4.1840507452503223E-3</c:v>
                </c:pt>
                <c:pt idx="128">
                  <c:v>4.0291460983329728E-3</c:v>
                </c:pt>
                <c:pt idx="129">
                  <c:v>3.8762573008480575E-3</c:v>
                </c:pt>
                <c:pt idx="130">
                  <c:v>3.7255954005058472E-3</c:v>
                </c:pt>
                <c:pt idx="131">
                  <c:v>3.5773570617399662E-3</c:v>
                </c:pt>
                <c:pt idx="132">
                  <c:v>3.4317243854564434E-3</c:v>
                </c:pt>
                <c:pt idx="133">
                  <c:v>3.288864804259461E-3</c:v>
                </c:pt>
                <c:pt idx="134">
                  <c:v>3.1489310507422773E-3</c:v>
                </c:pt>
                <c:pt idx="135">
                  <c:v>3.0120611960487691E-3</c:v>
                </c:pt>
                <c:pt idx="136">
                  <c:v>2.8783787555646681E-3</c:v>
                </c:pt>
                <c:pt idx="137">
                  <c:v>2.7479928582891215E-3</c:v>
                </c:pt>
                <c:pt idx="138">
                  <c:v>2.6209984761676958E-3</c:v>
                </c:pt>
                <c:pt idx="139">
                  <c:v>2.4974767094381079E-3</c:v>
                </c:pt>
                <c:pt idx="140">
                  <c:v>2.3774951238498031E-3</c:v>
                </c:pt>
                <c:pt idx="141">
                  <c:v>2.261108135468007E-3</c:v>
                </c:pt>
                <c:pt idx="142">
                  <c:v>2.1483574386613881E-3</c:v>
                </c:pt>
                <c:pt idx="143">
                  <c:v>2.0392724727991574E-3</c:v>
                </c:pt>
                <c:pt idx="144">
                  <c:v>1.9338709231471155E-3</c:v>
                </c:pt>
                <c:pt idx="145">
                  <c:v>1.8321592514512904E-3</c:v>
                </c:pt>
                <c:pt idx="146">
                  <c:v>1.734133251730682E-3</c:v>
                </c:pt>
                <c:pt idx="147">
                  <c:v>1.6397786268653046E-3</c:v>
                </c:pt>
                <c:pt idx="148">
                  <c:v>1.5490715816599498E-3</c:v>
                </c:pt>
                <c:pt idx="149">
                  <c:v>1.4619794281856052E-3</c:v>
                </c:pt>
                <c:pt idx="150">
                  <c:v>1.3784611993467688E-3</c:v>
                </c:pt>
                <c:pt idx="151">
                  <c:v>1.298468266791459E-3</c:v>
                </c:pt>
                <c:pt idx="152">
                  <c:v>1.2219449594688457E-3</c:v>
                </c:pt>
                <c:pt idx="153">
                  <c:v>1.148829179344536E-3</c:v>
                </c:pt>
                <c:pt idx="154">
                  <c:v>1.0790530110028772E-3</c:v>
                </c:pt>
                <c:pt idx="155">
                  <c:v>1.0125433220965797E-3</c:v>
                </c:pt>
                <c:pt idx="156">
                  <c:v>9.4922235184394417E-4</c:v>
                </c:pt>
                <c:pt idx="157">
                  <c:v>8.8900828502030331E-4</c:v>
                </c:pt>
                <c:pt idx="158">
                  <c:v>8.3181580914077062E-4</c:v>
                </c:pt>
                <c:pt idx="159">
                  <c:v>7.7755665278340859E-4</c:v>
                </c:pt>
                <c:pt idx="160">
                  <c:v>7.261401032534685E-4</c:v>
                </c:pt>
                <c:pt idx="161">
                  <c:v>6.7747350203832633E-4</c:v>
                </c:pt>
                <c:pt idx="162">
                  <c:v>6.3146271674711441E-4</c:v>
                </c:pt>
                <c:pt idx="163">
                  <c:v>5.8801258846723616E-4</c:v>
                </c:pt>
                <c:pt idx="164">
                  <c:v>5.4702735370029242E-4</c:v>
                </c:pt>
                <c:pt idx="165">
                  <c:v>5.0841104026102136E-4</c:v>
                </c:pt>
                <c:pt idx="166">
                  <c:v>4.7206783673354704E-4</c:v>
                </c:pt>
                <c:pt idx="167">
                  <c:v>4.3790243527838305E-4</c:v>
                </c:pt>
                <c:pt idx="168">
                  <c:v>4.0582034777045505E-4</c:v>
                </c:pt>
                <c:pt idx="169">
                  <c:v>3.7572819542222504E-4</c:v>
                </c:pt>
                <c:pt idx="170">
                  <c:v>3.4753397220620581E-4</c:v>
                </c:pt>
                <c:pt idx="171">
                  <c:v>3.2114728253749506E-4</c:v>
                </c:pt>
                <c:pt idx="172">
                  <c:v>2.9647955380917988E-4</c:v>
                </c:pt>
                <c:pt idx="173">
                  <c:v>2.734442244914935E-4</c:v>
                </c:pt>
                <c:pt idx="174">
                  <c:v>2.5195690860956434E-4</c:v>
                </c:pt>
                <c:pt idx="175">
                  <c:v>2.3193553750466858E-4</c:v>
                </c:pt>
                <c:pt idx="176">
                  <c:v>2.13300479860367E-4</c:v>
                </c:pt>
                <c:pt idx="177">
                  <c:v>1.9597464103824353E-4</c:v>
                </c:pt>
                <c:pt idx="178">
                  <c:v>1.7988354281861998E-4</c:v>
                </c:pt>
                <c:pt idx="179">
                  <c:v>1.6495538468020858E-4</c:v>
                </c:pt>
                <c:pt idx="180">
                  <c:v>1.511210877798223E-4</c:v>
                </c:pt>
                <c:pt idx="181">
                  <c:v>1.3831432280967822E-4</c:v>
                </c:pt>
                <c:pt idx="182">
                  <c:v>1.2647152291625431E-4</c:v>
                </c:pt>
                <c:pt idx="183">
                  <c:v>1.1553188286187054E-4</c:v>
                </c:pt>
                <c:pt idx="184">
                  <c:v>1.0543734559892704E-4</c:v>
                </c:pt>
                <c:pt idx="185">
                  <c:v>9.6132577407890321E-5</c:v>
                </c:pt>
                <c:pt idx="186">
                  <c:v>8.756493272442938E-5</c:v>
                </c:pt>
                <c:pt idx="187">
                  <c:v>7.9684409749409239E-5</c:v>
                </c:pt>
                <c:pt idx="188">
                  <c:v>7.2443597898504995E-5</c:v>
                </c:pt>
                <c:pt idx="189">
                  <c:v>6.579761810678248E-5</c:v>
                </c:pt>
                <c:pt idx="190">
                  <c:v>5.9704056958433842E-5</c:v>
                </c:pt>
                <c:pt idx="191">
                  <c:v>5.412289556367119E-5</c:v>
                </c:pt>
                <c:pt idx="192">
                  <c:v>4.9016434054228784E-5</c:v>
                </c:pt>
                <c:pt idx="193">
                  <c:v>4.4349212516642574E-5</c:v>
                </c:pt>
                <c:pt idx="194">
                  <c:v>4.0087929129055152E-5</c:v>
                </c:pt>
                <c:pt idx="195">
                  <c:v>3.6201356213268729E-5</c:v>
                </c:pt>
                <c:pt idx="196">
                  <c:v>3.2660254859655145E-5</c:v>
                </c:pt>
                <c:pt idx="197">
                  <c:v>2.9437288728763872E-5</c:v>
                </c:pt>
                <c:pt idx="198">
                  <c:v>2.6506937580470442E-5</c:v>
                </c:pt>
                <c:pt idx="199">
                  <c:v>2.3845411029628424E-5</c:v>
                </c:pt>
                <c:pt idx="200">
                  <c:v>2.1430562976748756E-5</c:v>
                </c:pt>
                <c:pt idx="201">
                  <c:v>1.9241807113500343E-5</c:v>
                </c:pt>
                <c:pt idx="202">
                  <c:v>1.7260033856037461E-5</c:v>
                </c:pt>
                <c:pt idx="203">
                  <c:v>1.5467529014497907E-5</c:v>
                </c:pt>
                <c:pt idx="204">
                  <c:v>1.3847894464634831E-5</c:v>
                </c:pt>
                <c:pt idx="205">
                  <c:v>1.2385971047558081E-5</c:v>
                </c:pt>
                <c:pt idx="206">
                  <c:v>1.1067763886048159E-5</c:v>
                </c:pt>
                <c:pt idx="207">
                  <c:v>9.8803702709205616E-6</c:v>
                </c:pt>
                <c:pt idx="208">
                  <c:v>8.8119102384793854E-6</c:v>
                </c:pt>
                <c:pt idx="209">
                  <c:v>7.8514599302057386E-6</c:v>
                </c:pt>
                <c:pt idx="210">
                  <c:v>6.9889877984528945E-6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6-4E0E-9AE9-711149E8E9A4}"/>
            </c:ext>
          </c:extLst>
        </c:ser>
        <c:ser>
          <c:idx val="2"/>
          <c:order val="2"/>
          <c:tx>
            <c:strRef>
              <c:f>MultiNorm_PL!$K$1</c:f>
              <c:strCache>
                <c:ptCount val="1"/>
                <c:pt idx="0">
                  <c:v>Norm2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MultiNorm_PL!$D$1:$D$220</c:f>
              <c:strCache>
                <c:ptCount val="212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</c:strCache>
            </c:strRef>
          </c:cat>
          <c:val>
            <c:numRef>
              <c:f>MultiNorm_PL!$K$2:$K$251</c:f>
              <c:numCache>
                <c:formatCode>General</c:formatCode>
                <c:ptCount val="250"/>
                <c:pt idx="0">
                  <c:v>5.2648044856206887E-21</c:v>
                </c:pt>
                <c:pt idx="1">
                  <c:v>8.8044770223066437E-21</c:v>
                </c:pt>
                <c:pt idx="2">
                  <c:v>1.4678063911449712E-20</c:v>
                </c:pt>
                <c:pt idx="3">
                  <c:v>2.4393711197200027E-20</c:v>
                </c:pt>
                <c:pt idx="4">
                  <c:v>4.0413910434283274E-20</c:v>
                </c:pt>
                <c:pt idx="5">
                  <c:v>6.6746387416886161E-20</c:v>
                </c:pt>
                <c:pt idx="6">
                  <c:v>1.0989262528267252E-19</c:v>
                </c:pt>
                <c:pt idx="7">
                  <c:v>1.8036539852226393E-19</c:v>
                </c:pt>
                <c:pt idx="8">
                  <c:v>2.9510855272889711E-19</c:v>
                </c:pt>
                <c:pt idx="9">
                  <c:v>4.8134255644596692E-19</c:v>
                </c:pt>
                <c:pt idx="10">
                  <c:v>7.8265545685629378E-19</c:v>
                </c:pt>
                <c:pt idx="11">
                  <c:v>1.2686179977604108E-18</c:v>
                </c:pt>
                <c:pt idx="12">
                  <c:v>2.0499110317156556E-18</c:v>
                </c:pt>
                <c:pt idx="13">
                  <c:v>3.3020454773862714E-18</c:v>
                </c:pt>
                <c:pt idx="14">
                  <c:v>5.3024304575038937E-18</c:v>
                </c:pt>
                <c:pt idx="15">
                  <c:v>8.4881062235825374E-18</c:v>
                </c:pt>
                <c:pt idx="16">
                  <c:v>1.3545359122399874E-17</c:v>
                </c:pt>
                <c:pt idx="17">
                  <c:v>2.154835566421679E-17</c:v>
                </c:pt>
                <c:pt idx="18">
                  <c:v>3.4172884593435456E-17</c:v>
                </c:pt>
                <c:pt idx="19">
                  <c:v>5.402478386649352E-17</c:v>
                </c:pt>
                <c:pt idx="20">
                  <c:v>8.5142878707745431E-17</c:v>
                </c:pt>
                <c:pt idx="21">
                  <c:v>1.3376654646677368E-16</c:v>
                </c:pt>
                <c:pt idx="22">
                  <c:v>2.0950316737325921E-16</c:v>
                </c:pt>
                <c:pt idx="23">
                  <c:v>3.2709775629533016E-16</c:v>
                </c:pt>
                <c:pt idx="24">
                  <c:v>5.0910625209294392E-16</c:v>
                </c:pt>
                <c:pt idx="25">
                  <c:v>7.8992014422874243E-16</c:v>
                </c:pt>
                <c:pt idx="26">
                  <c:v>1.2218048403908228E-15</c:v>
                </c:pt>
                <c:pt idx="27">
                  <c:v>1.8839283731350406E-15</c:v>
                </c:pt>
                <c:pt idx="28">
                  <c:v>2.8958150836375598E-15</c:v>
                </c:pt>
                <c:pt idx="29">
                  <c:v>4.4373241799032069E-15</c:v>
                </c:pt>
                <c:pt idx="30">
                  <c:v>6.7782156865122336E-15</c:v>
                </c:pt>
                <c:pt idx="31">
                  <c:v>1.0321753981885548E-14</c:v>
                </c:pt>
                <c:pt idx="32">
                  <c:v>1.5668792027507325E-14</c:v>
                </c:pt>
                <c:pt idx="33">
                  <c:v>2.3711630696630914E-14</c:v>
                </c:pt>
                <c:pt idx="34">
                  <c:v>3.577101157866165E-14</c:v>
                </c:pt>
                <c:pt idx="35">
                  <c:v>5.379537197339351E-14</c:v>
                </c:pt>
                <c:pt idx="36">
                  <c:v>8.0649652642892067E-14</c:v>
                </c:pt>
                <c:pt idx="37">
                  <c:v>1.2053244908943958E-13</c:v>
                </c:pt>
                <c:pt idx="38">
                  <c:v>1.7957643860208126E-13</c:v>
                </c:pt>
                <c:pt idx="39">
                  <c:v>2.6670958335694155E-13</c:v>
                </c:pt>
                <c:pt idx="40">
                  <c:v>3.9488604018450712E-13</c:v>
                </c:pt>
                <c:pt idx="41">
                  <c:v>5.828393089002909E-13</c:v>
                </c:pt>
                <c:pt idx="42">
                  <c:v>8.575703981161551E-13</c:v>
                </c:pt>
                <c:pt idx="43">
                  <c:v>1.2578667052936505E-12</c:v>
                </c:pt>
                <c:pt idx="44">
                  <c:v>1.8392609726706086E-12</c:v>
                </c:pt>
                <c:pt idx="45">
                  <c:v>2.6809948692002884E-12</c:v>
                </c:pt>
                <c:pt idx="46">
                  <c:v>3.8957627749407782E-12</c:v>
                </c:pt>
                <c:pt idx="47">
                  <c:v>5.6432971332835809E-12</c:v>
                </c:pt>
                <c:pt idx="48">
                  <c:v>8.149242191348086E-12</c:v>
                </c:pt>
                <c:pt idx="49">
                  <c:v>1.1731280684376148E-11</c:v>
                </c:pt>
                <c:pt idx="50">
                  <c:v>1.6835170543542956E-11</c:v>
                </c:pt>
                <c:pt idx="51">
                  <c:v>2.4084271148049961E-11</c:v>
                </c:pt>
                <c:pt idx="52">
                  <c:v>3.4347362145818803E-11</c:v>
                </c:pt>
                <c:pt idx="53">
                  <c:v>4.8831173777756751E-11</c:v>
                </c:pt>
                <c:pt idx="54">
                  <c:v>6.9206172635392028E-11</c:v>
                </c:pt>
                <c:pt idx="55">
                  <c:v>9.7776929109883114E-11</c:v>
                </c:pt>
                <c:pt idx="56">
                  <c:v>1.3771201980396826E-10</c:v>
                </c:pt>
                <c:pt idx="57">
                  <c:v>1.9335312534380785E-10</c:v>
                </c:pt>
                <c:pt idx="58">
                  <c:v>2.7062906561441849E-10</c:v>
                </c:pt>
                <c:pt idx="59">
                  <c:v>3.7760833608005565E-10</c:v>
                </c:pt>
                <c:pt idx="60">
                  <c:v>5.2523372212948289E-10</c:v>
                </c:pt>
                <c:pt idx="61">
                  <c:v>7.2829532764071167E-10</c:v>
                </c:pt>
                <c:pt idx="62">
                  <c:v>1.0067145353273137E-9</c:v>
                </c:pt>
                <c:pt idx="63">
                  <c:v>1.3872318391785951E-9</c:v>
                </c:pt>
                <c:pt idx="64">
                  <c:v>1.9056171393370077E-9</c:v>
                </c:pt>
                <c:pt idx="65">
                  <c:v>2.6095531449864684E-9</c:v>
                </c:pt>
                <c:pt idx="66">
                  <c:v>3.5623823880107059E-9</c:v>
                </c:pt>
                <c:pt idx="67">
                  <c:v>4.8479576524315896E-9</c:v>
                </c:pt>
                <c:pt idx="68">
                  <c:v>6.5768962885911155E-9</c:v>
                </c:pt>
                <c:pt idx="69">
                  <c:v>8.8946131222714181E-9</c:v>
                </c:pt>
                <c:pt idx="70">
                  <c:v>1.1991597023740899E-8</c:v>
                </c:pt>
                <c:pt idx="71">
                  <c:v>1.611650554284298E-8</c:v>
                </c:pt>
                <c:pt idx="72">
                  <c:v>2.1592783559775395E-8</c:v>
                </c:pt>
                <c:pt idx="73">
                  <c:v>2.8839669200833195E-8</c:v>
                </c:pt>
                <c:pt idx="74">
                  <c:v>3.8398637193000923E-8</c:v>
                </c:pt>
                <c:pt idx="75">
                  <c:v>5.0966550521035679E-8</c:v>
                </c:pt>
                <c:pt idx="76">
                  <c:v>6.743705004602067E-8</c:v>
                </c:pt>
                <c:pt idx="77">
                  <c:v>8.8952013082044361E-8</c:v>
                </c:pt>
                <c:pt idx="78">
                  <c:v>1.1696526019741306E-7</c:v>
                </c:pt>
                <c:pt idx="79">
                  <c:v>1.5332108886213057E-7</c:v>
                </c:pt>
                <c:pt idx="80">
                  <c:v>2.0035066667996125E-7</c:v>
                </c:pt>
                <c:pt idx="81">
                  <c:v>2.6098982871934603E-7</c:v>
                </c:pt>
                <c:pt idx="82">
                  <c:v>3.3892239465036166E-7</c:v>
                </c:pt>
                <c:pt idx="83">
                  <c:v>4.3875375219251941E-7</c:v>
                </c:pt>
                <c:pt idx="84">
                  <c:v>5.6622014190133568E-7</c:v>
                </c:pt>
                <c:pt idx="85">
                  <c:v>7.2843982006185152E-7</c:v>
                </c:pt>
                <c:pt idx="86">
                  <c:v>9.3421306365430769E-7</c:v>
                </c:pt>
                <c:pt idx="87">
                  <c:v>1.1943788023279848E-6</c:v>
                </c:pt>
                <c:pt idx="88">
                  <c:v>1.5222365007527701E-6</c:v>
                </c:pt>
                <c:pt idx="89">
                  <c:v>1.9340427489614723E-6</c:v>
                </c:pt>
                <c:pt idx="90">
                  <c:v>2.4495928206589658E-6</c:v>
                </c:pt>
                <c:pt idx="91">
                  <c:v>3.0928981955909723E-6</c:v>
                </c:pt>
                <c:pt idx="92">
                  <c:v>3.892971670359135E-6</c:v>
                </c:pt>
                <c:pt idx="93">
                  <c:v>4.8847321533717332E-6</c:v>
                </c:pt>
                <c:pt idx="94">
                  <c:v>6.1100414970073413E-6</c:v>
                </c:pt>
                <c:pt idx="95">
                  <c:v>7.6188856989804953E-6</c:v>
                </c:pt>
                <c:pt idx="96">
                  <c:v>9.4707124336025237E-6</c:v>
                </c:pt>
                <c:pt idx="97">
                  <c:v>1.1735936074120576E-5</c:v>
                </c:pt>
                <c:pt idx="98">
                  <c:v>1.449762005669473E-5</c:v>
                </c:pt>
                <c:pt idx="99">
                  <c:v>1.785334452898753E-5</c:v>
                </c:pt>
                <c:pt idx="100">
                  <c:v>2.191726463554433E-5</c:v>
                </c:pt>
                <c:pt idx="101">
                  <c:v>2.6822361434677277E-5</c:v>
                </c:pt>
                <c:pt idx="102">
                  <c:v>3.2722883240621709E-5</c:v>
                </c:pt>
                <c:pt idx="103">
                  <c:v>3.9796970074628668E-5</c:v>
                </c:pt>
                <c:pt idx="104">
                  <c:v>4.8249447839945024E-5</c:v>
                </c:pt>
                <c:pt idx="105">
                  <c:v>5.8314771780659561E-5</c:v>
                </c:pt>
                <c:pt idx="106">
                  <c:v>7.0260090743283948E-5</c:v>
                </c:pt>
                <c:pt idx="107">
                  <c:v>8.4388394766702609E-5</c:v>
                </c:pt>
                <c:pt idx="108">
                  <c:v>1.010416986547674E-4</c:v>
                </c:pt>
                <c:pt idx="109">
                  <c:v>1.2060420355607758E-4</c:v>
                </c:pt>
                <c:pt idx="110">
                  <c:v>1.4350536735792811E-4</c:v>
                </c:pt>
                <c:pt idx="111">
                  <c:v>1.7022280312152489E-4</c:v>
                </c:pt>
                <c:pt idx="112">
                  <c:v>2.0128491312636858E-4</c:v>
                </c:pt>
                <c:pt idx="113">
                  <c:v>2.3727315469463121E-4</c:v>
                </c:pt>
                <c:pt idx="114">
                  <c:v>2.7882382322982365E-4</c:v>
                </c:pt>
                <c:pt idx="115">
                  <c:v>3.2662922827956912E-4</c:v>
                </c:pt>
                <c:pt idx="116">
                  <c:v>3.8143813041748671E-4</c:v>
                </c:pt>
                <c:pt idx="117">
                  <c:v>4.4405530086786096E-4</c:v>
                </c:pt>
                <c:pt idx="118">
                  <c:v>5.1534006262554243E-4</c:v>
                </c:pt>
                <c:pt idx="119">
                  <c:v>5.9620367191522995E-4</c:v>
                </c:pt>
                <c:pt idx="120">
                  <c:v>6.8760540273823728E-4</c:v>
                </c:pt>
                <c:pt idx="121">
                  <c:v>7.9054720548423179E-4</c:v>
                </c:pt>
                <c:pt idx="122">
                  <c:v>9.0606682359238968E-4</c:v>
                </c:pt>
                <c:pt idx="123">
                  <c:v>1.0352292703954909E-3</c:v>
                </c:pt>
                <c:pt idx="124">
                  <c:v>1.179116591821466E-3</c:v>
                </c:pt>
                <c:pt idx="125">
                  <c:v>1.3388158696676963E-3</c:v>
                </c:pt>
                <c:pt idx="126">
                  <c:v>1.5154054546448589E-3</c:v>
                </c:pt>
                <c:pt idx="127">
                  <c:v>1.7099394580604732E-3</c:v>
                </c:pt>
                <c:pt idx="128">
                  <c:v>1.9234305754209364E-3</c:v>
                </c:pt>
                <c:pt idx="129">
                  <c:v>2.1568313636979178E-3</c:v>
                </c:pt>
                <c:pt idx="130">
                  <c:v>2.4110141456275755E-3</c:v>
                </c:pt>
                <c:pt idx="131">
                  <c:v>2.6867497680637558E-3</c:v>
                </c:pt>
                <c:pt idx="132">
                  <c:v>2.9846854957519017E-3</c:v>
                </c:pt>
                <c:pt idx="133">
                  <c:v>3.3053223754029248E-3</c:v>
                </c:pt>
                <c:pt idx="134">
                  <c:v>3.6489924559422477E-3</c:v>
                </c:pt>
                <c:pt idx="135">
                  <c:v>4.0158362974899832E-3</c:v>
                </c:pt>
                <c:pt idx="136">
                  <c:v>4.4057812421315415E-3</c:v>
                </c:pt>
                <c:pt idx="137">
                  <c:v>4.8185209519980123E-3</c:v>
                </c:pt>
                <c:pt idx="138">
                  <c:v>5.2534967427893871E-3</c:v>
                </c:pt>
                <c:pt idx="139">
                  <c:v>5.709881251972848E-3</c:v>
                </c:pt>
                <c:pt idx="140">
                  <c:v>6.1865649790123212E-3</c:v>
                </c:pt>
                <c:pt idx="141">
                  <c:v>6.6821462189546148E-3</c:v>
                </c:pt>
                <c:pt idx="142">
                  <c:v>7.1949248796813817E-3</c:v>
                </c:pt>
                <c:pt idx="143">
                  <c:v>7.7229006267163563E-3</c:v>
                </c:pt>
                <c:pt idx="144">
                  <c:v>8.2637757376971006E-3</c:v>
                </c:pt>
                <c:pt idx="145">
                  <c:v>8.8149629720238633E-3</c:v>
                </c:pt>
                <c:pt idx="146">
                  <c:v>9.3735986708509168E-3</c:v>
                </c:pt>
                <c:pt idx="147">
                  <c:v>9.9365612000779629E-3</c:v>
                </c:pt>
                <c:pt idx="148">
                  <c:v>1.0500494736429215E-2</c:v>
                </c:pt>
                <c:pt idx="149">
                  <c:v>1.1061838276643124E-2</c:v>
                </c:pt>
                <c:pt idx="150">
                  <c:v>1.1616859625215954E-2</c:v>
                </c:pt>
                <c:pt idx="151">
                  <c:v>1.2161693990359166E-2</c:v>
                </c:pt>
                <c:pt idx="152">
                  <c:v>1.2692386694392729E-2</c:v>
                </c:pt>
                <c:pt idx="153">
                  <c:v>1.3204939387379266E-2</c:v>
                </c:pt>
                <c:pt idx="154">
                  <c:v>1.3695359045085648E-2</c:v>
                </c:pt>
                <c:pt idx="155">
                  <c:v>1.4159708937894139E-2</c:v>
                </c:pt>
                <c:pt idx="156">
                  <c:v>1.4594160679373335E-2</c:v>
                </c:pt>
                <c:pt idx="157">
                  <c:v>1.4995046404778225E-2</c:v>
                </c:pt>
                <c:pt idx="158">
                  <c:v>1.5358910093196747E-2</c:v>
                </c:pt>
                <c:pt idx="159">
                  <c:v>1.5682557034213677E-2</c:v>
                </c:pt>
                <c:pt idx="160">
                  <c:v>1.5963100451949607E-2</c:v>
                </c:pt>
                <c:pt idx="161">
                  <c:v>1.6198004336533973E-2</c:v>
                </c:pt>
                <c:pt idx="162">
                  <c:v>1.6385121595083218E-2</c:v>
                </c:pt>
                <c:pt idx="163">
                  <c:v>1.6522726719885562E-2</c:v>
                </c:pt>
                <c:pt idx="164">
                  <c:v>1.6609542278784233E-2</c:v>
                </c:pt>
                <c:pt idx="165">
                  <c:v>1.6644758659027911E-2</c:v>
                </c:pt>
                <c:pt idx="166">
                  <c:v>1.6628046637816307E-2</c:v>
                </c:pt>
                <c:pt idx="167">
                  <c:v>1.6559562506575476E-2</c:v>
                </c:pt>
                <c:pt idx="168">
                  <c:v>1.6439945637417422E-2</c:v>
                </c:pt>
                <c:pt idx="169">
                  <c:v>1.6270308544777012E-2</c:v>
                </c:pt>
                <c:pt idx="170">
                  <c:v>1.6052219658275583E-2</c:v>
                </c:pt>
                <c:pt idx="171">
                  <c:v>1.5787679179884648E-2</c:v>
                </c:pt>
                <c:pt idx="172">
                  <c:v>1.5479088545110287E-2</c:v>
                </c:pt>
                <c:pt idx="173">
                  <c:v>1.5129214140196906E-2</c:v>
                </c:pt>
                <c:pt idx="174">
                  <c:v>1.4741146041751236E-2</c:v>
                </c:pt>
                <c:pt idx="175">
                  <c:v>1.4318252638804502E-2</c:v>
                </c:pt>
                <c:pt idx="176">
                  <c:v>1.3864132067942235E-2</c:v>
                </c:pt>
                <c:pt idx="177">
                  <c:v>1.3382561438266929E-2</c:v>
                </c:pt>
                <c:pt idx="178">
                  <c:v>1.2877444843933354E-2</c:v>
                </c:pt>
                <c:pt idx="179">
                  <c:v>1.2352761157913301E-2</c:v>
                </c:pt>
                <c:pt idx="180">
                  <c:v>1.1812512572373418E-2</c:v>
                </c:pt>
                <c:pt idx="181">
                  <c:v>1.1260674800166003E-2</c:v>
                </c:pt>
                <c:pt idx="182">
                  <c:v>1.0701149780652498E-2</c:v>
                </c:pt>
                <c:pt idx="183">
                  <c:v>1.0137721644156239E-2</c:v>
                </c:pt>
                <c:pt idx="184">
                  <c:v>9.5740165859513806E-3</c:v>
                </c:pt>
                <c:pt idx="185">
                  <c:v>9.0134671863179895E-3</c:v>
                </c:pt>
                <c:pt idx="186">
                  <c:v>8.4592815914778068E-3</c:v>
                </c:pt>
                <c:pt idx="187">
                  <c:v>7.9144178448621507E-3</c:v>
                </c:pt>
                <c:pt idx="188">
                  <c:v>7.3815635327601336E-3</c:v>
                </c:pt>
                <c:pt idx="189">
                  <c:v>6.8631207863597103E-3</c:v>
                </c:pt>
                <c:pt idx="190">
                  <c:v>6.361196566634324E-3</c:v>
                </c:pt>
                <c:pt idx="191">
                  <c:v>5.8775980521660158E-3</c:v>
                </c:pt>
                <c:pt idx="192">
                  <c:v>5.4138328551029393E-3</c:v>
                </c:pt>
                <c:pt idx="193">
                  <c:v>4.9711137087997412E-3</c:v>
                </c:pt>
                <c:pt idx="194">
                  <c:v>4.5503672035365726E-3</c:v>
                </c:pt>
                <c:pt idx="195">
                  <c:v>4.1522460947850297E-3</c:v>
                </c:pt>
                <c:pt idx="196">
                  <c:v>3.7771446720055147E-3</c:v>
                </c:pt>
                <c:pt idx="197">
                  <c:v>3.4252166546612831E-3</c:v>
                </c:pt>
                <c:pt idx="198">
                  <c:v>3.0963950753295213E-3</c:v>
                </c:pt>
                <c:pt idx="199">
                  <c:v>2.7904136164167525E-3</c:v>
                </c:pt>
                <c:pt idx="200">
                  <c:v>2.5068288856757766E-3</c:v>
                </c:pt>
                <c:pt idx="201">
                  <c:v>2.2450431448717959E-3</c:v>
                </c:pt>
                <c:pt idx="202">
                  <c:v>2.0043270437927639E-3</c:v>
                </c:pt>
                <c:pt idx="203">
                  <c:v>1.7838419564922057E-3</c:v>
                </c:pt>
                <c:pt idx="204">
                  <c:v>1.5826615663207726E-3</c:v>
                </c:pt>
                <c:pt idx="205">
                  <c:v>1.3997923991179875E-3</c:v>
                </c:pt>
                <c:pt idx="206">
                  <c:v>1.2341930581682601E-3</c:v>
                </c:pt>
                <c:pt idx="207">
                  <c:v>1.084791968588671E-3</c:v>
                </c:pt>
                <c:pt idx="208">
                  <c:v>9.5050349130303407E-4</c:v>
                </c:pt>
                <c:pt idx="209">
                  <c:v>8.3024231646429132E-4</c:v>
                </c:pt>
                <c:pt idx="210">
                  <c:v>7.2293609213243263E-4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B6-4E0E-9AE9-711149E8E9A4}"/>
            </c:ext>
          </c:extLst>
        </c:ser>
        <c:ser>
          <c:idx val="3"/>
          <c:order val="3"/>
          <c:tx>
            <c:strRef>
              <c:f>MultiNorm_PL!$L$1</c:f>
              <c:strCache>
                <c:ptCount val="1"/>
                <c:pt idx="0">
                  <c:v>Norm3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MultiNorm_PL!$D$1:$D$220</c:f>
              <c:strCache>
                <c:ptCount val="212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</c:strCache>
            </c:strRef>
          </c:cat>
          <c:val>
            <c:numRef>
              <c:f>MultiNorm_PL!$L$2:$L$251</c:f>
              <c:numCache>
                <c:formatCode>General</c:formatCode>
                <c:ptCount val="250"/>
                <c:pt idx="0">
                  <c:v>5.0149338095474039E-5</c:v>
                </c:pt>
                <c:pt idx="1">
                  <c:v>6.4827487445130478E-5</c:v>
                </c:pt>
                <c:pt idx="2">
                  <c:v>8.3204203106033807E-5</c:v>
                </c:pt>
                <c:pt idx="3">
                  <c:v>1.060286989875375E-4</c:v>
                </c:pt>
                <c:pt idx="4">
                  <c:v>1.3415093093075846E-4</c:v>
                </c:pt>
                <c:pt idx="5">
                  <c:v>1.6852178103251249E-4</c:v>
                </c:pt>
                <c:pt idx="6">
                  <c:v>2.1018924064126744E-4</c:v>
                </c:pt>
                <c:pt idx="7">
                  <c:v>2.6028971826569641E-4</c:v>
                </c:pt>
                <c:pt idx="8">
                  <c:v>3.2003364413877786E-4</c:v>
                </c:pt>
                <c:pt idx="9">
                  <c:v>3.906846529752227E-4</c:v>
                </c:pt>
                <c:pt idx="10">
                  <c:v>4.7353180880030274E-4</c:v>
                </c:pt>
                <c:pt idx="11">
                  <c:v>5.6985459516019105E-4</c:v>
                </c:pt>
                <c:pt idx="12">
                  <c:v>6.8088073009970771E-4</c:v>
                </c:pt>
                <c:pt idx="13">
                  <c:v>8.0773727144957158E-4</c:v>
                </c:pt>
                <c:pt idx="14">
                  <c:v>9.5139594072088027E-4</c:v>
                </c:pt>
                <c:pt idx="15">
                  <c:v>1.1126140925304757E-3</c:v>
                </c:pt>
                <c:pt idx="16">
                  <c:v>1.2918732632753221E-3</c:v>
                </c:pt>
                <c:pt idx="17">
                  <c:v>1.4893177140415409E-3</c:v>
                </c:pt>
                <c:pt idx="18">
                  <c:v>1.7046958005078844E-3</c:v>
                </c:pt>
                <c:pt idx="19">
                  <c:v>1.9373073170818843E-3</c:v>
                </c:pt>
                <c:pt idx="20">
                  <c:v>2.1859601350850879E-3</c:v>
                </c:pt>
                <c:pt idx="21">
                  <c:v>2.448939451508779E-3</c:v>
                </c:pt>
                <c:pt idx="22">
                  <c:v>2.7239927599126486E-3</c:v>
                </c:pt>
                <c:pt idx="23">
                  <c:v>3.0083332342036558E-3</c:v>
                </c:pt>
                <c:pt idx="24">
                  <c:v>3.298663579418945E-3</c:v>
                </c:pt>
                <c:pt idx="25">
                  <c:v>3.5912215675701618E-3</c:v>
                </c:pt>
                <c:pt idx="26">
                  <c:v>3.881847474286586E-3</c:v>
                </c:pt>
                <c:pt idx="27">
                  <c:v>4.1660725127204345E-3</c:v>
                </c:pt>
                <c:pt idx="28">
                  <c:v>4.4392261880501068E-3</c:v>
                </c:pt>
                <c:pt idx="29">
                  <c:v>4.6965593420742139E-3</c:v>
                </c:pt>
                <c:pt idx="30">
                  <c:v>4.9333786009936207E-3</c:v>
                </c:pt>
                <c:pt idx="31">
                  <c:v>5.1451870578186369E-3</c:v>
                </c:pt>
                <c:pt idx="32">
                  <c:v>5.3278253840333247E-3</c:v>
                </c:pt>
                <c:pt idx="33">
                  <c:v>5.4776072300237065E-3</c:v>
                </c:pt>
                <c:pt idx="34">
                  <c:v>5.5914427785014563E-3</c:v>
                </c:pt>
                <c:pt idx="35">
                  <c:v>5.6669446751960798E-3</c:v>
                </c:pt>
                <c:pt idx="36">
                  <c:v>5.7025112669297174E-3</c:v>
                </c:pt>
                <c:pt idx="37">
                  <c:v>5.6973830941085685E-3</c:v>
                </c:pt>
                <c:pt idx="38">
                  <c:v>5.6516698546815163E-3</c:v>
                </c:pt>
                <c:pt idx="39">
                  <c:v>5.566346502478072E-3</c:v>
                </c:pt>
                <c:pt idx="40">
                  <c:v>5.4432186737448703E-3</c:v>
                </c:pt>
                <c:pt idx="41">
                  <c:v>5.2848591542572678E-3</c:v>
                </c:pt>
                <c:pt idx="42">
                  <c:v>5.0945185091544522E-3</c:v>
                </c:pt>
                <c:pt idx="43">
                  <c:v>4.8760142106238089E-3</c:v>
                </c:pt>
                <c:pt idx="44">
                  <c:v>4.6336035418588894E-3</c:v>
                </c:pt>
                <c:pt idx="45">
                  <c:v>4.3718461769026206E-3</c:v>
                </c:pt>
                <c:pt idx="46">
                  <c:v>4.0954626065817538E-3</c:v>
                </c:pt>
                <c:pt idx="47">
                  <c:v>3.8091944976097782E-3</c:v>
                </c:pt>
                <c:pt idx="48">
                  <c:v>3.517672656549392E-3</c:v>
                </c:pt>
                <c:pt idx="49">
                  <c:v>3.2252975659839813E-3</c:v>
                </c:pt>
                <c:pt idx="50">
                  <c:v>2.9361365276627336E-3</c:v>
                </c:pt>
                <c:pt idx="51">
                  <c:v>2.6538403590712916E-3</c:v>
                </c:pt>
                <c:pt idx="52">
                  <c:v>2.3815814239334355E-3</c:v>
                </c:pt>
                <c:pt idx="53">
                  <c:v>2.1220136109963267E-3</c:v>
                </c:pt>
                <c:pt idx="54">
                  <c:v>1.8772537801346539E-3</c:v>
                </c:pt>
                <c:pt idx="55">
                  <c:v>1.6488832302570884E-3</c:v>
                </c:pt>
                <c:pt idx="56">
                  <c:v>1.4379669551191862E-3</c:v>
                </c:pt>
                <c:pt idx="57">
                  <c:v>1.2450878699111448E-3</c:v>
                </c:pt>
                <c:pt idx="58">
                  <c:v>1.0703928255297497E-3</c:v>
                </c:pt>
                <c:pt idx="59">
                  <c:v>9.1364707504551349E-4</c:v>
                </c:pt>
                <c:pt idx="60">
                  <c:v>7.7429390061112702E-4</c:v>
                </c:pt>
                <c:pt idx="61">
                  <c:v>6.5151632075547577E-4</c:v>
                </c:pt>
                <c:pt idx="62">
                  <c:v>5.4429814219554757E-4</c:v>
                </c:pt>
                <c:pt idx="63">
                  <c:v>4.5148205775929974E-4</c:v>
                </c:pt>
                <c:pt idx="64">
                  <c:v>3.7182298314052971E-4</c:v>
                </c:pt>
                <c:pt idx="65">
                  <c:v>3.0403533290688205E-4</c:v>
                </c:pt>
                <c:pt idx="66">
                  <c:v>2.4683342813315795E-4</c:v>
                </c:pt>
                <c:pt idx="67">
                  <c:v>1.9896467822212835E-4</c:v>
                </c:pt>
                <c:pt idx="68">
                  <c:v>1.5923556899736065E-4</c:v>
                </c:pt>
                <c:pt idx="69">
                  <c:v>1.265308063177251E-4</c:v>
                </c:pt>
                <c:pt idx="70">
                  <c:v>9.9826204336208465E-5</c:v>
                </c:pt>
                <c:pt idx="71">
                  <c:v>7.8196071028852309E-5</c:v>
                </c:pt>
                <c:pt idx="72">
                  <c:v>6.08159363558088E-5</c:v>
                </c:pt>
                <c:pt idx="73">
                  <c:v>4.6961499362093749E-5</c:v>
                </c:pt>
                <c:pt idx="74">
                  <c:v>3.6004650727162363E-5</c:v>
                </c:pt>
                <c:pt idx="75">
                  <c:v>2.7407368652496639E-5</c:v>
                </c:pt>
                <c:pt idx="76">
                  <c:v>2.0714200323812611E-5</c:v>
                </c:pt>
                <c:pt idx="77">
                  <c:v>1.5543939372142094E-5</c:v>
                </c:pt>
                <c:pt idx="78">
                  <c:v>1.1581001201884893E-5</c:v>
                </c:pt>
                <c:pt idx="79">
                  <c:v>8.5668904033296238E-6</c:v>
                </c:pt>
                <c:pt idx="80">
                  <c:v>6.2920534983133691E-6</c:v>
                </c:pt>
                <c:pt idx="81">
                  <c:v>4.5883199412820823E-6</c:v>
                </c:pt>
                <c:pt idx="82">
                  <c:v>3.3220569368299368E-6</c:v>
                </c:pt>
                <c:pt idx="83">
                  <c:v>2.3881001780097841E-6</c:v>
                </c:pt>
                <c:pt idx="84">
                  <c:v>1.7044729041710339E-6</c:v>
                </c:pt>
                <c:pt idx="85">
                  <c:v>1.2078687731605134E-6</c:v>
                </c:pt>
                <c:pt idx="86">
                  <c:v>8.4984847009151192E-7</c:v>
                </c:pt>
                <c:pt idx="87">
                  <c:v>5.9368398192511344E-7</c:v>
                </c:pt>
                <c:pt idx="88">
                  <c:v>4.1177621498154546E-7</c:v>
                </c:pt>
                <c:pt idx="89">
                  <c:v>2.8356934130483655E-7</c:v>
                </c:pt>
                <c:pt idx="90">
                  <c:v>1.9388730888562811E-7</c:v>
                </c:pt>
                <c:pt idx="91">
                  <c:v>1.3162293855308062E-7</c:v>
                </c:pt>
                <c:pt idx="92">
                  <c:v>8.8716800996243891E-8</c:v>
                </c:pt>
                <c:pt idx="93">
                  <c:v>5.9370711778963553E-8</c:v>
                </c:pt>
                <c:pt idx="94">
                  <c:v>3.9448521342355525E-8</c:v>
                </c:pt>
                <c:pt idx="95">
                  <c:v>2.6024434058183118E-8</c:v>
                </c:pt>
                <c:pt idx="96">
                  <c:v>1.7046057533762508E-8</c:v>
                </c:pt>
                <c:pt idx="97">
                  <c:v>1.1085587066753176E-8</c:v>
                </c:pt>
                <c:pt idx="98">
                  <c:v>7.1578985026306959E-9</c:v>
                </c:pt>
                <c:pt idx="99">
                  <c:v>4.5888563826651509E-9</c:v>
                </c:pt>
                <c:pt idx="100">
                  <c:v>2.9208919176480845E-9</c:v>
                </c:pt>
                <c:pt idx="101">
                  <c:v>1.8459443300633343E-9</c:v>
                </c:pt>
                <c:pt idx="102">
                  <c:v>1.1582806553860965E-9</c:v>
                </c:pt>
                <c:pt idx="103">
                  <c:v>7.2160759941244184E-10</c:v>
                </c:pt>
                <c:pt idx="104">
                  <c:v>4.4635508271130619E-10</c:v>
                </c:pt>
                <c:pt idx="105">
                  <c:v>2.7412709394461468E-10</c:v>
                </c:pt>
                <c:pt idx="106">
                  <c:v>1.6715352167406353E-10</c:v>
                </c:pt>
                <c:pt idx="107">
                  <c:v>1.011978279350509E-10</c:v>
                </c:pt>
                <c:pt idx="108">
                  <c:v>6.0830157723346031E-11</c:v>
                </c:pt>
                <c:pt idx="109">
                  <c:v>3.630436001079219E-11</c:v>
                </c:pt>
                <c:pt idx="110">
                  <c:v>2.1512491870130152E-11</c:v>
                </c:pt>
                <c:pt idx="111">
                  <c:v>1.2656532669157118E-11</c:v>
                </c:pt>
                <c:pt idx="112">
                  <c:v>7.3931728676126052E-12</c:v>
                </c:pt>
                <c:pt idx="113">
                  <c:v>4.287844911629386E-12</c:v>
                </c:pt>
                <c:pt idx="114">
                  <c:v>2.4691039141866692E-12</c:v>
                </c:pt>
                <c:pt idx="115">
                  <c:v>1.4116653612049709E-12</c:v>
                </c:pt>
                <c:pt idx="116">
                  <c:v>8.0133892666511193E-13</c:v>
                </c:pt>
                <c:pt idx="117">
                  <c:v>4.5164043074526703E-13</c:v>
                </c:pt>
                <c:pt idx="118">
                  <c:v>2.5273272333653129E-13</c:v>
                </c:pt>
                <c:pt idx="119">
                  <c:v>1.4041782206052088E-13</c:v>
                </c:pt>
                <c:pt idx="120">
                  <c:v>7.7459569586144353E-14</c:v>
                </c:pt>
                <c:pt idx="121">
                  <c:v>4.2424820892814749E-14</c:v>
                </c:pt>
                <c:pt idx="122">
                  <c:v>2.3070502119365873E-14</c:v>
                </c:pt>
                <c:pt idx="123">
                  <c:v>1.2456217057323217E-14</c:v>
                </c:pt>
                <c:pt idx="124">
                  <c:v>6.6773997937461892E-15</c:v>
                </c:pt>
                <c:pt idx="125">
                  <c:v>3.5540266705516194E-15</c:v>
                </c:pt>
                <c:pt idx="126">
                  <c:v>1.8781318472674462E-15</c:v>
                </c:pt>
                <c:pt idx="127">
                  <c:v>9.8542496993080195E-16</c:v>
                </c:pt>
                <c:pt idx="128">
                  <c:v>5.1334949579493784E-16</c:v>
                </c:pt>
                <c:pt idx="129">
                  <c:v>2.6551851355279645E-16</c:v>
                </c:pt>
                <c:pt idx="130">
                  <c:v>1.363542150736955E-16</c:v>
                </c:pt>
                <c:pt idx="131">
                  <c:v>6.9523946797094462E-17</c:v>
                </c:pt>
                <c:pt idx="132">
                  <c:v>3.519592314588024E-17</c:v>
                </c:pt>
                <c:pt idx="133">
                  <c:v>1.7690593128010603E-17</c:v>
                </c:pt>
                <c:pt idx="134">
                  <c:v>8.8284511608079825E-18</c:v>
                </c:pt>
                <c:pt idx="135">
                  <c:v>4.3744024368070815E-18</c:v>
                </c:pt>
                <c:pt idx="136">
                  <c:v>2.1520137510543511E-18</c:v>
                </c:pt>
                <c:pt idx="137">
                  <c:v>1.0511469648323986E-18</c:v>
                </c:pt>
                <c:pt idx="138">
                  <c:v>5.0976959718910117E-19</c:v>
                </c:pt>
                <c:pt idx="139">
                  <c:v>2.454576158468681E-19</c:v>
                </c:pt>
                <c:pt idx="140">
                  <c:v>1.173467818653359E-19</c:v>
                </c:pt>
                <c:pt idx="141">
                  <c:v>5.5700353012177398E-20</c:v>
                </c:pt>
                <c:pt idx="142">
                  <c:v>2.6250453011962598E-20</c:v>
                </c:pt>
                <c:pt idx="143">
                  <c:v>1.2283093246436308E-20</c:v>
                </c:pt>
                <c:pt idx="144">
                  <c:v>5.7065126757224261E-21</c:v>
                </c:pt>
                <c:pt idx="145">
                  <c:v>2.6322426099654134E-21</c:v>
                </c:pt>
                <c:pt idx="146">
                  <c:v>1.2055164338403234E-21</c:v>
                </c:pt>
                <c:pt idx="147">
                  <c:v>5.4816644375003314E-22</c:v>
                </c:pt>
                <c:pt idx="148">
                  <c:v>2.4748213223245702E-22</c:v>
                </c:pt>
                <c:pt idx="149">
                  <c:v>1.1093468206177372E-22</c:v>
                </c:pt>
                <c:pt idx="150">
                  <c:v>4.9372251000707345E-23</c:v>
                </c:pt>
                <c:pt idx="151">
                  <c:v>2.1816777610853465E-23</c:v>
                </c:pt>
                <c:pt idx="152">
                  <c:v>9.5717285215279391E-24</c:v>
                </c:pt>
                <c:pt idx="153">
                  <c:v>4.1694832304122021E-24</c:v>
                </c:pt>
                <c:pt idx="154">
                  <c:v>1.803292522103211E-24</c:v>
                </c:pt>
                <c:pt idx="155">
                  <c:v>7.7435877361803982E-25</c:v>
                </c:pt>
                <c:pt idx="156">
                  <c:v>3.3014928131283288E-25</c:v>
                </c:pt>
                <c:pt idx="157">
                  <c:v>1.3975603806457745E-25</c:v>
                </c:pt>
                <c:pt idx="158">
                  <c:v>5.8738505951229797E-26</c:v>
                </c:pt>
                <c:pt idx="159">
                  <c:v>2.451135401595772E-26</c:v>
                </c:pt>
                <c:pt idx="160">
                  <c:v>1.0155558225792712E-26</c:v>
                </c:pt>
                <c:pt idx="161">
                  <c:v>4.1776532456899237E-27</c:v>
                </c:pt>
                <c:pt idx="162">
                  <c:v>1.7062908831069509E-27</c:v>
                </c:pt>
                <c:pt idx="163">
                  <c:v>6.9193586536152014E-28</c:v>
                </c:pt>
                <c:pt idx="164">
                  <c:v>2.7859332408356653E-28</c:v>
                </c:pt>
                <c:pt idx="165">
                  <c:v>1.1136985638548302E-28</c:v>
                </c:pt>
                <c:pt idx="166">
                  <c:v>4.4203504831899243E-29</c:v>
                </c:pt>
                <c:pt idx="167">
                  <c:v>1.7419586523218574E-29</c:v>
                </c:pt>
                <c:pt idx="168">
                  <c:v>6.8157094822907015E-30</c:v>
                </c:pt>
                <c:pt idx="169">
                  <c:v>2.6477464229143597E-30</c:v>
                </c:pt>
                <c:pt idx="170">
                  <c:v>1.0212540710209201E-30</c:v>
                </c:pt>
                <c:pt idx="171">
                  <c:v>3.9109593577783858E-31</c:v>
                </c:pt>
                <c:pt idx="172">
                  <c:v>1.4870476883153032E-31</c:v>
                </c:pt>
                <c:pt idx="173">
                  <c:v>5.6138212589749597E-32</c:v>
                </c:pt>
                <c:pt idx="174">
                  <c:v>2.1041871143128188E-32</c:v>
                </c:pt>
                <c:pt idx="175">
                  <c:v>7.8307295305949512E-33</c:v>
                </c:pt>
                <c:pt idx="176">
                  <c:v>2.8934246856530461E-33</c:v>
                </c:pt>
                <c:pt idx="177">
                  <c:v>1.0614859059753499E-33</c:v>
                </c:pt>
                <c:pt idx="178">
                  <c:v>3.866414164554556E-34</c:v>
                </c:pt>
                <c:pt idx="179">
                  <c:v>1.3982814798116269E-34</c:v>
                </c:pt>
                <c:pt idx="180">
                  <c:v>5.0208000827584352E-35</c:v>
                </c:pt>
                <c:pt idx="181">
                  <c:v>1.7899600740582104E-35</c:v>
                </c:pt>
                <c:pt idx="182">
                  <c:v>6.3358640522531822E-36</c:v>
                </c:pt>
                <c:pt idx="183">
                  <c:v>2.2266935315469096E-36</c:v>
                </c:pt>
                <c:pt idx="184">
                  <c:v>7.7697516296297211E-37</c:v>
                </c:pt>
                <c:pt idx="185">
                  <c:v>2.6918193841685477E-37</c:v>
                </c:pt>
                <c:pt idx="186">
                  <c:v>9.2592708356026112E-38</c:v>
                </c:pt>
                <c:pt idx="187">
                  <c:v>3.1622758400916172E-38</c:v>
                </c:pt>
                <c:pt idx="188">
                  <c:v>1.0722962911792565E-38</c:v>
                </c:pt>
                <c:pt idx="189">
                  <c:v>3.6101225846581968E-39</c:v>
                </c:pt>
                <c:pt idx="190">
                  <c:v>1.2067607752976782E-39</c:v>
                </c:pt>
                <c:pt idx="191">
                  <c:v>4.005092151548022E-40</c:v>
                </c:pt>
                <c:pt idx="192">
                  <c:v>1.3197629495182681E-40</c:v>
                </c:pt>
                <c:pt idx="193">
                  <c:v>4.3178886867508432E-41</c:v>
                </c:pt>
                <c:pt idx="194">
                  <c:v>1.4026168236752553E-41</c:v>
                </c:pt>
                <c:pt idx="195">
                  <c:v>4.5237514625617417E-42</c:v>
                </c:pt>
                <c:pt idx="196">
                  <c:v>1.4486068035982682E-42</c:v>
                </c:pt>
                <c:pt idx="197">
                  <c:v>4.6056867426948537E-43</c:v>
                </c:pt>
                <c:pt idx="198">
                  <c:v>1.4538860267572944E-43</c:v>
                </c:pt>
                <c:pt idx="199">
                  <c:v>4.5567837669226653E-44</c:v>
                </c:pt>
                <c:pt idx="200">
                  <c:v>1.4180076364822383E-44</c:v>
                </c:pt>
                <c:pt idx="201">
                  <c:v>4.3811771118110349E-45</c:v>
                </c:pt>
                <c:pt idx="202">
                  <c:v>1.3439872289340465E-45</c:v>
                </c:pt>
                <c:pt idx="203">
                  <c:v>4.0934695573631866E-46</c:v>
                </c:pt>
                <c:pt idx="204">
                  <c:v>1.2378843695728331E-46</c:v>
                </c:pt>
                <c:pt idx="205">
                  <c:v>3.7167271904817853E-47</c:v>
                </c:pt>
                <c:pt idx="206">
                  <c:v>1.1079837264393232E-47</c:v>
                </c:pt>
                <c:pt idx="207">
                  <c:v>3.2794285246988458E-48</c:v>
                </c:pt>
                <c:pt idx="208">
                  <c:v>9.6372926978360145E-49</c:v>
                </c:pt>
                <c:pt idx="209">
                  <c:v>2.8119268586917097E-49</c:v>
                </c:pt>
                <c:pt idx="210">
                  <c:v>8.1460126845390267E-50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B6-4E0E-9AE9-711149E8E9A4}"/>
            </c:ext>
          </c:extLst>
        </c:ser>
        <c:ser>
          <c:idx val="4"/>
          <c:order val="4"/>
          <c:tx>
            <c:strRef>
              <c:f>MultiNorm_PL!$N$1</c:f>
              <c:strCache>
                <c:ptCount val="1"/>
                <c:pt idx="0">
                  <c:v>AllNorm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MultiNorm_PL!$D$1:$D$220</c:f>
              <c:strCache>
                <c:ptCount val="212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</c:strCache>
            </c:strRef>
          </c:cat>
          <c:val>
            <c:numRef>
              <c:f>MultiNorm_PL!$N$2:$N$251</c:f>
              <c:numCache>
                <c:formatCode>General</c:formatCode>
                <c:ptCount val="250"/>
                <c:pt idx="0">
                  <c:v>2.5769909002179673E-4</c:v>
                </c:pt>
                <c:pt idx="1">
                  <c:v>2.9057998571727561E-4</c:v>
                </c:pt>
                <c:pt idx="2">
                  <c:v>3.2852051182396467E-4</c:v>
                </c:pt>
                <c:pt idx="3">
                  <c:v>3.7234870196146188E-4</c:v>
                </c:pt>
                <c:pt idx="4">
                  <c:v>4.2299580340696857E-4</c:v>
                </c:pt>
                <c:pt idx="5">
                  <c:v>4.8149634821083342E-4</c:v>
                </c:pt>
                <c:pt idx="6">
                  <c:v>5.4898420158102366E-4</c:v>
                </c:pt>
                <c:pt idx="7">
                  <c:v>6.2668371277379122E-4</c:v>
                </c:pt>
                <c:pt idx="8">
                  <c:v>7.1589513930234334E-4</c:v>
                </c:pt>
                <c:pt idx="9">
                  <c:v>8.17973625155778E-4</c:v>
                </c:pt>
                <c:pt idx="10">
                  <c:v>9.3430119616026469E-4</c:v>
                </c:pt>
                <c:pt idx="11">
                  <c:v>1.0662514951599725E-3</c:v>
                </c:pt>
                <c:pt idx="12">
                  <c:v>1.2151473158986195E-3</c:v>
                </c:pt>
                <c:pt idx="13">
                  <c:v>1.3822114007805439E-3</c:v>
                </c:pt>
                <c:pt idx="14">
                  <c:v>1.5685114306015352E-3</c:v>
                </c:pt>
                <c:pt idx="15">
                  <c:v>1.7749006331350789E-3</c:v>
                </c:pt>
                <c:pt idx="16">
                  <c:v>2.0019559444368062E-3</c:v>
                </c:pt>
                <c:pt idx="17">
                  <c:v>2.2499161381926928E-3</c:v>
                </c:pt>
                <c:pt idx="18">
                  <c:v>2.5186227564177577E-3</c:v>
                </c:pt>
                <c:pt idx="19">
                  <c:v>2.8074669895083101E-3</c:v>
                </c:pt>
                <c:pt idx="20">
                  <c:v>3.1153458264564322E-3</c:v>
                </c:pt>
                <c:pt idx="21">
                  <c:v>3.4406307929761926E-3</c:v>
                </c:pt>
                <c:pt idx="22">
                  <c:v>3.7811523905847246E-3</c:v>
                </c:pt>
                <c:pt idx="23">
                  <c:v>4.1342029290937256E-3</c:v>
                </c:pt>
                <c:pt idx="24">
                  <c:v>4.4965598086045199E-3</c:v>
                </c:pt>
                <c:pt idx="25">
                  <c:v>4.8645304712853854E-3</c:v>
                </c:pt>
                <c:pt idx="26">
                  <c:v>5.2340192411411681E-3</c:v>
                </c:pt>
                <c:pt idx="27">
                  <c:v>5.6006151509590436E-3</c:v>
                </c:pt>
                <c:pt idx="28">
                  <c:v>5.9596986827290697E-3</c:v>
                </c:pt>
                <c:pt idx="29">
                  <c:v>6.306564194229332E-3</c:v>
                </c:pt>
                <c:pt idx="30">
                  <c:v>6.6365537482933092E-3</c:v>
                </c:pt>
                <c:pt idx="31">
                  <c:v>6.9451971798269469E-3</c:v>
                </c:pt>
                <c:pt idx="32">
                  <c:v>7.2283525990317404E-3</c:v>
                </c:pt>
                <c:pt idx="33">
                  <c:v>7.4823411943400553E-3</c:v>
                </c:pt>
                <c:pt idx="34">
                  <c:v>7.7040702034476116E-3</c:v>
                </c:pt>
                <c:pt idx="35">
                  <c:v>7.8911382809991881E-3</c:v>
                </c:pt>
                <c:pt idx="36">
                  <c:v>8.0419181974281939E-3</c:v>
                </c:pt>
                <c:pt idx="37">
                  <c:v>8.1556128204450171E-3</c:v>
                </c:pt>
                <c:pt idx="38">
                  <c:v>8.232281600729096E-3</c:v>
                </c:pt>
                <c:pt idx="39">
                  <c:v>8.2728362292515262E-3</c:v>
                </c:pt>
                <c:pt idx="40">
                  <c:v>8.2790056645374154E-3</c:v>
                </c:pt>
                <c:pt idx="41">
                  <c:v>8.2532722466734532E-3</c:v>
                </c:pt>
                <c:pt idx="42">
                  <c:v>8.1987820245390062E-3</c:v>
                </c:pt>
                <c:pt idx="43">
                  <c:v>8.1192336355787476E-3</c:v>
                </c:pt>
                <c:pt idx="44">
                  <c:v>8.018751020556214E-3</c:v>
                </c:pt>
                <c:pt idx="45">
                  <c:v>7.9017458766981463E-3</c:v>
                </c:pt>
                <c:pt idx="46">
                  <c:v>7.7727760229773608E-3</c:v>
                </c:pt>
                <c:pt idx="47">
                  <c:v>7.6364057678574675E-3</c:v>
                </c:pt>
                <c:pt idx="48">
                  <c:v>7.4970739541027794E-3</c:v>
                </c:pt>
                <c:pt idx="49">
                  <c:v>7.3589746505442867E-3</c:v>
                </c:pt>
                <c:pt idx="50">
                  <c:v>7.2259545277018151E-3</c:v>
                </c:pt>
                <c:pt idx="51">
                  <c:v>7.1014298654107216E-3</c:v>
                </c:pt>
                <c:pt idx="52">
                  <c:v>6.9883249741857431E-3</c:v>
                </c:pt>
                <c:pt idx="53">
                  <c:v>6.8890326454048197E-3</c:v>
                </c:pt>
                <c:pt idx="54">
                  <c:v>6.8053961495578262E-3</c:v>
                </c:pt>
                <c:pt idx="55">
                  <c:v>6.7387113367123365E-3</c:v>
                </c:pt>
                <c:pt idx="56">
                  <c:v>6.6897466044125165E-3</c:v>
                </c:pt>
                <c:pt idx="57">
                  <c:v>6.65877791442329E-3</c:v>
                </c:pt>
                <c:pt idx="58">
                  <c:v>6.645635673198356E-3</c:v>
                </c:pt>
                <c:pt idx="59">
                  <c:v>6.6497601379762045E-3</c:v>
                </c:pt>
                <c:pt idx="60">
                  <c:v>6.6702620535718377E-3</c:v>
                </c:pt>
                <c:pt idx="61">
                  <c:v>6.705985436068063E-3</c:v>
                </c:pt>
                <c:pt idx="62">
                  <c:v>6.7555697632523063E-3</c:v>
                </c:pt>
                <c:pt idx="63">
                  <c:v>6.8175092685815123E-3</c:v>
                </c:pt>
                <c:pt idx="64">
                  <c:v>6.8902075260896273E-3</c:v>
                </c:pt>
                <c:pt idx="65">
                  <c:v>6.972026020890849E-3</c:v>
                </c:pt>
                <c:pt idx="66">
                  <c:v>7.0613258914622862E-3</c:v>
                </c:pt>
                <c:pt idx="67">
                  <c:v>7.1565024797066758E-3</c:v>
                </c:pt>
                <c:pt idx="68">
                  <c:v>7.2560127139990448E-3</c:v>
                </c:pt>
                <c:pt idx="69">
                  <c:v>7.3583956673278304E-3</c:v>
                </c:pt>
                <c:pt idx="70">
                  <c:v>7.4622868723223362E-3</c:v>
                </c:pt>
                <c:pt idx="71">
                  <c:v>7.5664271383435507E-3</c:v>
                </c:pt>
                <c:pt idx="72">
                  <c:v>7.6696667085130671E-3</c:v>
                </c:pt>
                <c:pt idx="73">
                  <c:v>7.7709656255479966E-3</c:v>
                </c:pt>
                <c:pt idx="74">
                  <c:v>7.8693911556106423E-3</c:v>
                </c:pt>
                <c:pt idx="75">
                  <c:v>7.9641130609985449E-3</c:v>
                </c:pt>
                <c:pt idx="76">
                  <c:v>8.0543974271875488E-3</c:v>
                </c:pt>
                <c:pt idx="77">
                  <c:v>8.1395996483751183E-3</c:v>
                </c:pt>
                <c:pt idx="78">
                  <c:v>8.219157067673637E-3</c:v>
                </c:pt>
                <c:pt idx="79">
                  <c:v>8.2925816611261315E-3</c:v>
                </c:pt>
                <c:pt idx="80">
                  <c:v>8.359453054538243E-3</c:v>
                </c:pt>
                <c:pt idx="81">
                  <c:v>8.4194120727016306E-3</c:v>
                </c:pt>
                <c:pt idx="82">
                  <c:v>8.4721549442473027E-3</c:v>
                </c:pt>
                <c:pt idx="83">
                  <c:v>8.5174282230480649E-3</c:v>
                </c:pt>
                <c:pt idx="84">
                  <c:v>8.5550244386293616E-3</c:v>
                </c:pt>
                <c:pt idx="85">
                  <c:v>8.5847784524875469E-3</c:v>
                </c:pt>
                <c:pt idx="86">
                  <c:v>8.6065644730721775E-3</c:v>
                </c:pt>
                <c:pt idx="87">
                  <c:v>8.620293667694786E-3</c:v>
                </c:pt>
                <c:pt idx="88">
                  <c:v>8.6259123029204989E-3</c:v>
                </c:pt>
                <c:pt idx="89">
                  <c:v>8.623400344272952E-3</c:v>
                </c:pt>
                <c:pt idx="90">
                  <c:v>8.6127704496828314E-3</c:v>
                </c:pt>
                <c:pt idx="91">
                  <c:v>8.594067297593537E-3</c:v>
                </c:pt>
                <c:pt idx="92">
                  <c:v>8.5673671988000626E-3</c:v>
                </c:pt>
                <c:pt idx="93">
                  <c:v>8.5327779499743146E-3</c:v>
                </c:pt>
                <c:pt idx="94">
                  <c:v>8.4904388956792004E-3</c:v>
                </c:pt>
                <c:pt idx="95">
                  <c:v>8.4405211739472224E-3</c:v>
                </c:pt>
                <c:pt idx="96">
                  <c:v>8.3832281278109471E-3</c:v>
                </c:pt>
                <c:pt idx="97">
                  <c:v>8.3187958712651368E-3</c:v>
                </c:pt>
                <c:pt idx="98">
                  <c:v>8.2474940028527868E-3</c:v>
                </c:pt>
                <c:pt idx="99">
                  <c:v>8.1696264633093398E-3</c:v>
                </c:pt>
                <c:pt idx="100">
                  <c:v>8.0855325354281613E-3</c:v>
                </c:pt>
                <c:pt idx="101">
                  <c:v>7.9955879845154797E-3</c:v>
                </c:pt>
                <c:pt idx="102">
                  <c:v>7.9002063364945335E-3</c:v>
                </c:pt>
                <c:pt idx="103">
                  <c:v>7.7998402879219542E-3</c:v>
                </c:pt>
                <c:pt idx="104">
                  <c:v>7.6949832379325442E-3</c:v>
                </c:pt>
                <c:pt idx="105">
                  <c:v>7.5861709264838043E-3</c:v>
                </c:pt>
                <c:pt idx="106">
                  <c:v>7.4739831562997492E-3</c:v>
                </c:pt>
                <c:pt idx="107">
                  <c:v>7.3590455677080262E-3</c:v>
                </c:pt>
                <c:pt idx="108">
                  <c:v>7.2420314262496219E-3</c:v>
                </c:pt>
                <c:pt idx="109">
                  <c:v>7.1236633726764562E-3</c:v>
                </c:pt>
                <c:pt idx="110">
                  <c:v>7.0047150739427711E-3</c:v>
                </c:pt>
                <c:pt idx="111">
                  <c:v>6.8860127022924615E-3</c:v>
                </c:pt>
                <c:pt idx="112">
                  <c:v>6.7684361578508904E-3</c:v>
                </c:pt>
                <c:pt idx="113">
                  <c:v>6.652919938603714E-3</c:v>
                </c:pt>
                <c:pt idx="114">
                  <c:v>6.5404535506990392E-3</c:v>
                </c:pt>
                <c:pt idx="115">
                  <c:v>6.4320813421052661E-3</c:v>
                </c:pt>
                <c:pt idx="116">
                  <c:v>6.3289016343020593E-3</c:v>
                </c:pt>
                <c:pt idx="117">
                  <c:v>6.2320650204180867E-3</c:v>
                </c:pt>
                <c:pt idx="118">
                  <c:v>6.1427716946202268E-3</c:v>
                </c:pt>
                <c:pt idx="119">
                  <c:v>6.0622676771743588E-3</c:v>
                </c:pt>
                <c:pt idx="120">
                  <c:v>5.9918398029932774E-3</c:v>
                </c:pt>
                <c:pt idx="121">
                  <c:v>5.9328093491818916E-3</c:v>
                </c:pt>
                <c:pt idx="122">
                  <c:v>5.8865241895414873E-3</c:v>
                </c:pt>
                <c:pt idx="123">
                  <c:v>5.8543493815740137E-3</c:v>
                </c:pt>
                <c:pt idx="124">
                  <c:v>5.8376561144889245E-3</c:v>
                </c:pt>
                <c:pt idx="125">
                  <c:v>5.8378089751728113E-3</c:v>
                </c:pt>
                <c:pt idx="126">
                  <c:v>5.856151522981471E-3</c:v>
                </c:pt>
                <c:pt idx="127">
                  <c:v>5.8939902033117806E-3</c:v>
                </c:pt>
                <c:pt idx="128">
                  <c:v>5.9525766737544231E-3</c:v>
                </c:pt>
                <c:pt idx="129">
                  <c:v>6.0330886645462408E-3</c:v>
                </c:pt>
                <c:pt idx="130">
                  <c:v>6.1366095461335588E-3</c:v>
                </c:pt>
                <c:pt idx="131">
                  <c:v>6.2641068298037918E-3</c:v>
                </c:pt>
                <c:pt idx="132">
                  <c:v>6.4164098812083811E-3</c:v>
                </c:pt>
                <c:pt idx="133">
                  <c:v>6.5941871796624026E-3</c:v>
                </c:pt>
                <c:pt idx="134">
                  <c:v>6.7979235066845337E-3</c:v>
                </c:pt>
                <c:pt idx="135">
                  <c:v>7.0278974935387567E-3</c:v>
                </c:pt>
                <c:pt idx="136">
                  <c:v>7.2841599976962114E-3</c:v>
                </c:pt>
                <c:pt idx="137">
                  <c:v>7.5665138102871347E-3</c:v>
                </c:pt>
                <c:pt idx="138">
                  <c:v>7.8744952189570838E-3</c:v>
                </c:pt>
                <c:pt idx="139">
                  <c:v>8.2073579614109562E-3</c:v>
                </c:pt>
                <c:pt idx="140">
                  <c:v>8.5640601028621234E-3</c:v>
                </c:pt>
                <c:pt idx="141">
                  <c:v>8.9432543544226209E-3</c:v>
                </c:pt>
                <c:pt idx="142">
                  <c:v>9.3432823183427702E-3</c:v>
                </c:pt>
                <c:pt idx="143">
                  <c:v>9.7621730995155129E-3</c:v>
                </c:pt>
                <c:pt idx="144">
                  <c:v>1.0197646660844216E-2</c:v>
                </c:pt>
                <c:pt idx="145">
                  <c:v>1.0647122223475153E-2</c:v>
                </c:pt>
                <c:pt idx="146">
                  <c:v>1.1107731922581599E-2</c:v>
                </c:pt>
                <c:pt idx="147">
                  <c:v>1.1576339826943267E-2</c:v>
                </c:pt>
                <c:pt idx="148">
                  <c:v>1.2049566318089166E-2</c:v>
                </c:pt>
                <c:pt idx="149">
                  <c:v>1.252381770482873E-2</c:v>
                </c:pt>
                <c:pt idx="150">
                  <c:v>1.2995320824562723E-2</c:v>
                </c:pt>
                <c:pt idx="151">
                  <c:v>1.3460162257150625E-2</c:v>
                </c:pt>
                <c:pt idx="152">
                  <c:v>1.3914331653861575E-2</c:v>
                </c:pt>
                <c:pt idx="153">
                  <c:v>1.4353768566723803E-2</c:v>
                </c:pt>
                <c:pt idx="154">
                  <c:v>1.4774412056088525E-2</c:v>
                </c:pt>
                <c:pt idx="155">
                  <c:v>1.5172252259990719E-2</c:v>
                </c:pt>
                <c:pt idx="156">
                  <c:v>1.554338303121728E-2</c:v>
                </c:pt>
                <c:pt idx="157">
                  <c:v>1.5884054689798529E-2</c:v>
                </c:pt>
                <c:pt idx="158">
                  <c:v>1.6190725902337517E-2</c:v>
                </c:pt>
                <c:pt idx="159">
                  <c:v>1.6460113686997086E-2</c:v>
                </c:pt>
                <c:pt idx="160">
                  <c:v>1.6689240555203076E-2</c:v>
                </c:pt>
                <c:pt idx="161">
                  <c:v>1.6875477838572298E-2</c:v>
                </c:pt>
                <c:pt idx="162">
                  <c:v>1.7016584311830334E-2</c:v>
                </c:pt>
                <c:pt idx="163">
                  <c:v>1.7110739308352798E-2</c:v>
                </c:pt>
                <c:pt idx="164">
                  <c:v>1.7156569632484527E-2</c:v>
                </c:pt>
                <c:pt idx="165">
                  <c:v>1.7153169699288932E-2</c:v>
                </c:pt>
                <c:pt idx="166">
                  <c:v>1.7100114474549854E-2</c:v>
                </c:pt>
                <c:pt idx="167">
                  <c:v>1.6997464941853859E-2</c:v>
                </c:pt>
                <c:pt idx="168">
                  <c:v>1.6845765985187878E-2</c:v>
                </c:pt>
                <c:pt idx="169">
                  <c:v>1.6646036740199238E-2</c:v>
                </c:pt>
                <c:pt idx="170">
                  <c:v>1.6399753630481788E-2</c:v>
                </c:pt>
                <c:pt idx="171">
                  <c:v>1.6108826462422142E-2</c:v>
                </c:pt>
                <c:pt idx="172">
                  <c:v>1.5775568098919467E-2</c:v>
                </c:pt>
                <c:pt idx="173">
                  <c:v>1.5402658364688401E-2</c:v>
                </c:pt>
                <c:pt idx="174">
                  <c:v>1.49931029503608E-2</c:v>
                </c:pt>
                <c:pt idx="175">
                  <c:v>1.4550188176309171E-2</c:v>
                </c:pt>
                <c:pt idx="176">
                  <c:v>1.4077432547802601E-2</c:v>
                </c:pt>
                <c:pt idx="177">
                  <c:v>1.3578536079305172E-2</c:v>
                </c:pt>
                <c:pt idx="178">
                  <c:v>1.3057328386751974E-2</c:v>
                </c:pt>
                <c:pt idx="179">
                  <c:v>1.251771654259351E-2</c:v>
                </c:pt>
                <c:pt idx="180">
                  <c:v>1.1963633660153241E-2</c:v>
                </c:pt>
                <c:pt idx="181">
                  <c:v>1.1398989122975682E-2</c:v>
                </c:pt>
                <c:pt idx="182">
                  <c:v>1.0827621303568753E-2</c:v>
                </c:pt>
                <c:pt idx="183">
                  <c:v>1.025325352701811E-2</c:v>
                </c:pt>
                <c:pt idx="184">
                  <c:v>9.6794539315503084E-3</c:v>
                </c:pt>
                <c:pt idx="185">
                  <c:v>9.1095997637258806E-3</c:v>
                </c:pt>
                <c:pt idx="186">
                  <c:v>8.5468465242022357E-3</c:v>
                </c:pt>
                <c:pt idx="187">
                  <c:v>7.9941022546115605E-3</c:v>
                </c:pt>
                <c:pt idx="188">
                  <c:v>7.4540071306586388E-3</c:v>
                </c:pt>
                <c:pt idx="189">
                  <c:v>6.9289184044664925E-3</c:v>
                </c:pt>
                <c:pt idx="190">
                  <c:v>6.4209006235927575E-3</c:v>
                </c:pt>
                <c:pt idx="191">
                  <c:v>5.931720947729687E-3</c:v>
                </c:pt>
                <c:pt idx="192">
                  <c:v>5.4628492891571684E-3</c:v>
                </c:pt>
                <c:pt idx="193">
                  <c:v>5.0154629213163835E-3</c:v>
                </c:pt>
                <c:pt idx="194">
                  <c:v>4.5904551326656278E-3</c:v>
                </c:pt>
                <c:pt idx="195">
                  <c:v>4.1884474509982983E-3</c:v>
                </c:pt>
                <c:pt idx="196">
                  <c:v>3.8098049268651697E-3</c:v>
                </c:pt>
                <c:pt idx="197">
                  <c:v>3.4546539433900469E-3</c:v>
                </c:pt>
                <c:pt idx="198">
                  <c:v>3.122902012909992E-3</c:v>
                </c:pt>
                <c:pt idx="199">
                  <c:v>2.814259027446381E-3</c:v>
                </c:pt>
                <c:pt idx="200">
                  <c:v>2.5282594486525254E-3</c:v>
                </c:pt>
                <c:pt idx="201">
                  <c:v>2.2642849519852962E-3</c:v>
                </c:pt>
                <c:pt idx="202">
                  <c:v>2.0215870776488015E-3</c:v>
                </c:pt>
                <c:pt idx="203">
                  <c:v>1.7993094855067037E-3</c:v>
                </c:pt>
                <c:pt idx="204">
                  <c:v>1.5965094607854073E-3</c:v>
                </c:pt>
                <c:pt idx="205">
                  <c:v>1.4121783701655456E-3</c:v>
                </c:pt>
                <c:pt idx="206">
                  <c:v>1.2452608220543083E-3</c:v>
                </c:pt>
                <c:pt idx="207">
                  <c:v>1.0946723388595915E-3</c:v>
                </c:pt>
                <c:pt idx="208">
                  <c:v>9.5931540154151345E-4</c:v>
                </c:pt>
                <c:pt idx="209">
                  <c:v>8.3809377639449702E-4</c:v>
                </c:pt>
                <c:pt idx="210">
                  <c:v>7.2992507993088556E-4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B6-4E0E-9AE9-711149E8E9A4}"/>
            </c:ext>
          </c:extLst>
        </c:ser>
        <c:ser>
          <c:idx val="5"/>
          <c:order val="5"/>
          <c:tx>
            <c:strRef>
              <c:f>MultiNorm_PL!$M$1</c:f>
              <c:strCache>
                <c:ptCount val="1"/>
                <c:pt idx="0">
                  <c:v>Norm4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MultiNorm_PL!$D$1:$D$220</c:f>
              <c:strCache>
                <c:ptCount val="212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</c:strCache>
            </c:strRef>
          </c:cat>
          <c:val>
            <c:numRef>
              <c:f>MultiNorm_PL!$M$2:$M$251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5-4D32-B513-95A7DB1A6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941280"/>
        <c:axId val="690940448"/>
      </c:lineChart>
      <c:catAx>
        <c:axId val="6909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40448"/>
        <c:crosses val="autoZero"/>
        <c:auto val="1"/>
        <c:lblAlgn val="ctr"/>
        <c:lblOffset val="100"/>
        <c:noMultiLvlLbl val="0"/>
      </c:catAx>
      <c:valAx>
        <c:axId val="6909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MultiNormSim_PL!$I$1</c:f>
              <c:strCache>
                <c:ptCount val="1"/>
                <c:pt idx="0">
                  <c:v>Norm2Int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MultiNormSim_PL!$D$1:$D$394</c:f>
              <c:strCache>
                <c:ptCount val="394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  <c:pt idx="212">
                  <c:v>01/10/2020</c:v>
                </c:pt>
                <c:pt idx="213">
                  <c:v>02/10/2020</c:v>
                </c:pt>
                <c:pt idx="214">
                  <c:v>03/10/2020</c:v>
                </c:pt>
                <c:pt idx="215">
                  <c:v>04/10/2020</c:v>
                </c:pt>
                <c:pt idx="216">
                  <c:v>05/10/2020</c:v>
                </c:pt>
                <c:pt idx="217">
                  <c:v>06/10/2020</c:v>
                </c:pt>
                <c:pt idx="218">
                  <c:v>07/10/2020</c:v>
                </c:pt>
                <c:pt idx="219">
                  <c:v>08/10/2020</c:v>
                </c:pt>
                <c:pt idx="220">
                  <c:v>09/10/2020</c:v>
                </c:pt>
                <c:pt idx="221">
                  <c:v>10/10/2020</c:v>
                </c:pt>
                <c:pt idx="222">
                  <c:v>11/10/2020</c:v>
                </c:pt>
                <c:pt idx="223">
                  <c:v>12/10/2020</c:v>
                </c:pt>
                <c:pt idx="224">
                  <c:v>13/10/2020</c:v>
                </c:pt>
                <c:pt idx="225">
                  <c:v>14/10/2020</c:v>
                </c:pt>
                <c:pt idx="226">
                  <c:v>15/10/2020</c:v>
                </c:pt>
                <c:pt idx="227">
                  <c:v>16/10/2020</c:v>
                </c:pt>
                <c:pt idx="228">
                  <c:v>17/10/2020</c:v>
                </c:pt>
                <c:pt idx="229">
                  <c:v>18/10/2020</c:v>
                </c:pt>
                <c:pt idx="230">
                  <c:v>19/10/2020</c:v>
                </c:pt>
                <c:pt idx="231">
                  <c:v>20/10/2020</c:v>
                </c:pt>
                <c:pt idx="232">
                  <c:v>21/10/2020</c:v>
                </c:pt>
                <c:pt idx="233">
                  <c:v>22/10/2020</c:v>
                </c:pt>
                <c:pt idx="234">
                  <c:v>23/10/2020</c:v>
                </c:pt>
                <c:pt idx="235">
                  <c:v>24/10/2020</c:v>
                </c:pt>
                <c:pt idx="236">
                  <c:v>25/10/2020</c:v>
                </c:pt>
                <c:pt idx="237">
                  <c:v>26/10/2020</c:v>
                </c:pt>
                <c:pt idx="238">
                  <c:v>27/10/2020</c:v>
                </c:pt>
                <c:pt idx="239">
                  <c:v>28/10/2020</c:v>
                </c:pt>
                <c:pt idx="240">
                  <c:v>29/10/2020</c:v>
                </c:pt>
                <c:pt idx="241">
                  <c:v>30/10/2020</c:v>
                </c:pt>
                <c:pt idx="242">
                  <c:v>31/10/2020</c:v>
                </c:pt>
                <c:pt idx="243">
                  <c:v>01/11/2020</c:v>
                </c:pt>
                <c:pt idx="244">
                  <c:v>02/11/2020</c:v>
                </c:pt>
                <c:pt idx="245">
                  <c:v>03/11/2020</c:v>
                </c:pt>
                <c:pt idx="246">
                  <c:v>04/11/2020</c:v>
                </c:pt>
                <c:pt idx="247">
                  <c:v>05/11/2020</c:v>
                </c:pt>
                <c:pt idx="248">
                  <c:v>06/11/2020</c:v>
                </c:pt>
                <c:pt idx="249">
                  <c:v>07/11/2020</c:v>
                </c:pt>
                <c:pt idx="250">
                  <c:v>08/11/2020</c:v>
                </c:pt>
                <c:pt idx="251">
                  <c:v>09/11/2020</c:v>
                </c:pt>
                <c:pt idx="252">
                  <c:v>10/11/2020</c:v>
                </c:pt>
                <c:pt idx="253">
                  <c:v>11/11/2020</c:v>
                </c:pt>
                <c:pt idx="254">
                  <c:v>12/11/2020</c:v>
                </c:pt>
                <c:pt idx="255">
                  <c:v>13/11/2020</c:v>
                </c:pt>
                <c:pt idx="256">
                  <c:v>14/11/2020</c:v>
                </c:pt>
                <c:pt idx="257">
                  <c:v>15/11/2020</c:v>
                </c:pt>
                <c:pt idx="258">
                  <c:v>16/11/2020</c:v>
                </c:pt>
                <c:pt idx="259">
                  <c:v>17/11/2020</c:v>
                </c:pt>
                <c:pt idx="260">
                  <c:v>18/11/2020</c:v>
                </c:pt>
                <c:pt idx="261">
                  <c:v>19/11/2020</c:v>
                </c:pt>
                <c:pt idx="262">
                  <c:v>20/11/2020</c:v>
                </c:pt>
                <c:pt idx="263">
                  <c:v>21/11/2020</c:v>
                </c:pt>
                <c:pt idx="264">
                  <c:v>22/11/2020</c:v>
                </c:pt>
                <c:pt idx="265">
                  <c:v>23/11/2020</c:v>
                </c:pt>
                <c:pt idx="266">
                  <c:v>24/11/2020</c:v>
                </c:pt>
                <c:pt idx="267">
                  <c:v>25/11/2020</c:v>
                </c:pt>
                <c:pt idx="268">
                  <c:v>26/11/2020</c:v>
                </c:pt>
                <c:pt idx="269">
                  <c:v>27/11/2020</c:v>
                </c:pt>
                <c:pt idx="270">
                  <c:v>28/11/2020</c:v>
                </c:pt>
                <c:pt idx="271">
                  <c:v>29/11/2020</c:v>
                </c:pt>
                <c:pt idx="272">
                  <c:v>30/11/2020</c:v>
                </c:pt>
                <c:pt idx="273">
                  <c:v>01/12/2020</c:v>
                </c:pt>
                <c:pt idx="274">
                  <c:v>02/12/2020</c:v>
                </c:pt>
                <c:pt idx="275">
                  <c:v>03/12/2020</c:v>
                </c:pt>
                <c:pt idx="276">
                  <c:v>04/12/2020</c:v>
                </c:pt>
                <c:pt idx="277">
                  <c:v>05/12/2020</c:v>
                </c:pt>
                <c:pt idx="278">
                  <c:v>06/12/2020</c:v>
                </c:pt>
                <c:pt idx="279">
                  <c:v>07/12/2020</c:v>
                </c:pt>
                <c:pt idx="280">
                  <c:v>08/12/2020</c:v>
                </c:pt>
                <c:pt idx="281">
                  <c:v>09/12/2020</c:v>
                </c:pt>
                <c:pt idx="282">
                  <c:v>10/12/2020</c:v>
                </c:pt>
                <c:pt idx="283">
                  <c:v>11/12/2020</c:v>
                </c:pt>
                <c:pt idx="284">
                  <c:v>12/12/2020</c:v>
                </c:pt>
                <c:pt idx="285">
                  <c:v>13/12/2020</c:v>
                </c:pt>
                <c:pt idx="286">
                  <c:v>14/12/2020</c:v>
                </c:pt>
                <c:pt idx="287">
                  <c:v>15/12/2020</c:v>
                </c:pt>
                <c:pt idx="288">
                  <c:v>16/12/2020</c:v>
                </c:pt>
                <c:pt idx="289">
                  <c:v>17/12/2020</c:v>
                </c:pt>
                <c:pt idx="290">
                  <c:v>18/12/2020</c:v>
                </c:pt>
                <c:pt idx="291">
                  <c:v>19/12/2020</c:v>
                </c:pt>
                <c:pt idx="292">
                  <c:v>20/12/2020</c:v>
                </c:pt>
                <c:pt idx="293">
                  <c:v>21/12/2020</c:v>
                </c:pt>
                <c:pt idx="294">
                  <c:v>22/12/2020</c:v>
                </c:pt>
                <c:pt idx="295">
                  <c:v>23/12/2020</c:v>
                </c:pt>
                <c:pt idx="296">
                  <c:v>24/12/2020</c:v>
                </c:pt>
                <c:pt idx="297">
                  <c:v>25/12/2020</c:v>
                </c:pt>
                <c:pt idx="298">
                  <c:v>26/12/2020</c:v>
                </c:pt>
                <c:pt idx="299">
                  <c:v>27/12/2020</c:v>
                </c:pt>
                <c:pt idx="300">
                  <c:v>28/12/2020</c:v>
                </c:pt>
                <c:pt idx="301">
                  <c:v>29/12/2020</c:v>
                </c:pt>
                <c:pt idx="302">
                  <c:v>30/12/2020</c:v>
                </c:pt>
                <c:pt idx="303">
                  <c:v>31/12/2020</c:v>
                </c:pt>
                <c:pt idx="304">
                  <c:v>01/01/2021</c:v>
                </c:pt>
                <c:pt idx="305">
                  <c:v>02/01/2021</c:v>
                </c:pt>
                <c:pt idx="306">
                  <c:v>03/01/2021</c:v>
                </c:pt>
                <c:pt idx="307">
                  <c:v>04/01/2021</c:v>
                </c:pt>
                <c:pt idx="308">
                  <c:v>05/01/2021</c:v>
                </c:pt>
                <c:pt idx="309">
                  <c:v>06/01/2021</c:v>
                </c:pt>
                <c:pt idx="310">
                  <c:v>07/01/2021</c:v>
                </c:pt>
                <c:pt idx="311">
                  <c:v>08/01/2021</c:v>
                </c:pt>
                <c:pt idx="312">
                  <c:v>09/01/2021</c:v>
                </c:pt>
                <c:pt idx="313">
                  <c:v>10/01/2021</c:v>
                </c:pt>
                <c:pt idx="314">
                  <c:v>11/01/2021</c:v>
                </c:pt>
                <c:pt idx="315">
                  <c:v>12/01/2021</c:v>
                </c:pt>
                <c:pt idx="316">
                  <c:v>13/01/2021</c:v>
                </c:pt>
                <c:pt idx="317">
                  <c:v>14/01/2021</c:v>
                </c:pt>
                <c:pt idx="318">
                  <c:v>15/01/2021</c:v>
                </c:pt>
                <c:pt idx="319">
                  <c:v>16/01/2021</c:v>
                </c:pt>
                <c:pt idx="320">
                  <c:v>17/01/2021</c:v>
                </c:pt>
                <c:pt idx="321">
                  <c:v>18/01/2021</c:v>
                </c:pt>
                <c:pt idx="322">
                  <c:v>19/01/2021</c:v>
                </c:pt>
                <c:pt idx="323">
                  <c:v>20/01/2021</c:v>
                </c:pt>
                <c:pt idx="324">
                  <c:v>21/01/2021</c:v>
                </c:pt>
                <c:pt idx="325">
                  <c:v>22/01/2021</c:v>
                </c:pt>
                <c:pt idx="326">
                  <c:v>23/01/2021</c:v>
                </c:pt>
                <c:pt idx="327">
                  <c:v>24/01/2021</c:v>
                </c:pt>
                <c:pt idx="328">
                  <c:v>25/01/2021</c:v>
                </c:pt>
                <c:pt idx="329">
                  <c:v>26/01/2021</c:v>
                </c:pt>
                <c:pt idx="330">
                  <c:v>27/01/2021</c:v>
                </c:pt>
                <c:pt idx="331">
                  <c:v>28/01/2021</c:v>
                </c:pt>
                <c:pt idx="332">
                  <c:v>29/01/2021</c:v>
                </c:pt>
                <c:pt idx="333">
                  <c:v>30/01/2021</c:v>
                </c:pt>
                <c:pt idx="334">
                  <c:v>31/01/2021</c:v>
                </c:pt>
                <c:pt idx="335">
                  <c:v>01/02/2021</c:v>
                </c:pt>
                <c:pt idx="336">
                  <c:v>02/02/2021</c:v>
                </c:pt>
                <c:pt idx="337">
                  <c:v>03/02/2021</c:v>
                </c:pt>
                <c:pt idx="338">
                  <c:v>04/02/2021</c:v>
                </c:pt>
                <c:pt idx="339">
                  <c:v>05/02/2021</c:v>
                </c:pt>
                <c:pt idx="340">
                  <c:v>06/02/2021</c:v>
                </c:pt>
                <c:pt idx="341">
                  <c:v>07/02/2021</c:v>
                </c:pt>
                <c:pt idx="342">
                  <c:v>08/02/2021</c:v>
                </c:pt>
                <c:pt idx="343">
                  <c:v>09/02/2021</c:v>
                </c:pt>
                <c:pt idx="344">
                  <c:v>10/02/2021</c:v>
                </c:pt>
                <c:pt idx="345">
                  <c:v>11/02/2021</c:v>
                </c:pt>
                <c:pt idx="346">
                  <c:v>12/02/2021</c:v>
                </c:pt>
                <c:pt idx="347">
                  <c:v>13/02/2021</c:v>
                </c:pt>
                <c:pt idx="348">
                  <c:v>14/02/2021</c:v>
                </c:pt>
                <c:pt idx="349">
                  <c:v>15/02/2021</c:v>
                </c:pt>
                <c:pt idx="350">
                  <c:v>16/02/2021</c:v>
                </c:pt>
                <c:pt idx="351">
                  <c:v>17/02/2021</c:v>
                </c:pt>
                <c:pt idx="352">
                  <c:v>18/02/2021</c:v>
                </c:pt>
                <c:pt idx="353">
                  <c:v>19/02/2021</c:v>
                </c:pt>
                <c:pt idx="354">
                  <c:v>20/02/2021</c:v>
                </c:pt>
                <c:pt idx="355">
                  <c:v>21/02/2021</c:v>
                </c:pt>
                <c:pt idx="356">
                  <c:v>22/02/2021</c:v>
                </c:pt>
                <c:pt idx="357">
                  <c:v>23/02/2021</c:v>
                </c:pt>
                <c:pt idx="358">
                  <c:v>24/02/2021</c:v>
                </c:pt>
                <c:pt idx="359">
                  <c:v>25/02/2021</c:v>
                </c:pt>
                <c:pt idx="360">
                  <c:v>26/02/2021</c:v>
                </c:pt>
                <c:pt idx="361">
                  <c:v>27/02/2021</c:v>
                </c:pt>
                <c:pt idx="362">
                  <c:v>28/02/2021</c:v>
                </c:pt>
                <c:pt idx="363">
                  <c:v>01/03/2021</c:v>
                </c:pt>
                <c:pt idx="364">
                  <c:v>02/03/2021</c:v>
                </c:pt>
                <c:pt idx="365">
                  <c:v>03/03/2021</c:v>
                </c:pt>
                <c:pt idx="366">
                  <c:v>04/03/2021</c:v>
                </c:pt>
                <c:pt idx="367">
                  <c:v>05/03/2021</c:v>
                </c:pt>
                <c:pt idx="368">
                  <c:v>06/03/2021</c:v>
                </c:pt>
                <c:pt idx="369">
                  <c:v>07/03/2021</c:v>
                </c:pt>
                <c:pt idx="370">
                  <c:v>08/03/2021</c:v>
                </c:pt>
                <c:pt idx="371">
                  <c:v>09/03/2021</c:v>
                </c:pt>
                <c:pt idx="372">
                  <c:v>10/03/2021</c:v>
                </c:pt>
                <c:pt idx="373">
                  <c:v>11/03/2021</c:v>
                </c:pt>
                <c:pt idx="374">
                  <c:v>12/03/2021</c:v>
                </c:pt>
                <c:pt idx="375">
                  <c:v>13/03/2021</c:v>
                </c:pt>
                <c:pt idx="376">
                  <c:v>14/03/2021</c:v>
                </c:pt>
                <c:pt idx="377">
                  <c:v>15/03/2021</c:v>
                </c:pt>
                <c:pt idx="378">
                  <c:v>16/03/2021</c:v>
                </c:pt>
                <c:pt idx="379">
                  <c:v>17/03/2021</c:v>
                </c:pt>
                <c:pt idx="380">
                  <c:v>18/03/2021</c:v>
                </c:pt>
                <c:pt idx="381">
                  <c:v>19/03/2021</c:v>
                </c:pt>
                <c:pt idx="382">
                  <c:v>20/03/2021</c:v>
                </c:pt>
                <c:pt idx="383">
                  <c:v>21/03/2021</c:v>
                </c:pt>
                <c:pt idx="384">
                  <c:v>22/03/2021</c:v>
                </c:pt>
                <c:pt idx="385">
                  <c:v>23/03/2021</c:v>
                </c:pt>
                <c:pt idx="386">
                  <c:v>24/03/2021</c:v>
                </c:pt>
                <c:pt idx="387">
                  <c:v>25/03/2021</c:v>
                </c:pt>
                <c:pt idx="388">
                  <c:v>26/03/2021</c:v>
                </c:pt>
                <c:pt idx="389">
                  <c:v>27/03/2021</c:v>
                </c:pt>
                <c:pt idx="390">
                  <c:v>28/03/2021</c:v>
                </c:pt>
                <c:pt idx="391">
                  <c:v>29/03/2021</c:v>
                </c:pt>
                <c:pt idx="392">
                  <c:v>30/03/2021</c:v>
                </c:pt>
                <c:pt idx="393">
                  <c:v>31/03/2021</c:v>
                </c:pt>
              </c:strCache>
            </c:strRef>
          </c:cat>
          <c:val>
            <c:numRef>
              <c:f>MultiNormSim_PL!$I$2:$I$394</c:f>
              <c:numCache>
                <c:formatCode>General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7.4640734342963489E-5</c:v>
                </c:pt>
                <c:pt idx="4">
                  <c:v>9.139681756281243E-5</c:v>
                </c:pt>
                <c:pt idx="5">
                  <c:v>1.5232802927135405E-4</c:v>
                </c:pt>
                <c:pt idx="6">
                  <c:v>1.9193331688190611E-4</c:v>
                </c:pt>
                <c:pt idx="7">
                  <c:v>2.9856293737185396E-4</c:v>
                </c:pt>
                <c:pt idx="8">
                  <c:v>3.4730790673868721E-4</c:v>
                </c:pt>
                <c:pt idx="9">
                  <c:v>4.8744969366833294E-4</c:v>
                </c:pt>
                <c:pt idx="10">
                  <c:v>6.5805708645224953E-4</c:v>
                </c:pt>
                <c:pt idx="11">
                  <c:v>7.7991950986933264E-4</c:v>
                </c:pt>
                <c:pt idx="12">
                  <c:v>9.2615441796983268E-4</c:v>
                </c:pt>
                <c:pt idx="13">
                  <c:v>1.087622128997468E-3</c:v>
                </c:pt>
                <c:pt idx="14">
                  <c:v>1.3161141729044991E-3</c:v>
                </c:pt>
                <c:pt idx="15">
                  <c:v>1.5506993379823841E-3</c:v>
                </c:pt>
                <c:pt idx="16">
                  <c:v>1.7426326548642902E-3</c:v>
                </c:pt>
                <c:pt idx="17">
                  <c:v>2.0198696681381547E-3</c:v>
                </c:pt>
                <c:pt idx="18">
                  <c:v>2.3275722872662897E-3</c:v>
                </c:pt>
                <c:pt idx="19">
                  <c:v>2.6383214669798518E-3</c:v>
                </c:pt>
                <c:pt idx="20">
                  <c:v>2.936884404351706E-3</c:v>
                </c:pt>
                <c:pt idx="21">
                  <c:v>3.3573097651406428E-3</c:v>
                </c:pt>
                <c:pt idx="22">
                  <c:v>3.7411763989044552E-3</c:v>
                </c:pt>
                <c:pt idx="23">
                  <c:v>3.9788081245677679E-3</c:v>
                </c:pt>
                <c:pt idx="24">
                  <c:v>4.2956504254521837E-3</c:v>
                </c:pt>
                <c:pt idx="25">
                  <c:v>4.578980559896903E-3</c:v>
                </c:pt>
                <c:pt idx="26">
                  <c:v>5.2553170098617145E-3</c:v>
                </c:pt>
                <c:pt idx="27">
                  <c:v>6.0748418073415991E-3</c:v>
                </c:pt>
                <c:pt idx="28">
                  <c:v>6.0596090044144641E-3</c:v>
                </c:pt>
                <c:pt idx="29">
                  <c:v>6.8242957113566613E-3</c:v>
                </c:pt>
                <c:pt idx="30">
                  <c:v>7.1837898604370561E-3</c:v>
                </c:pt>
                <c:pt idx="31">
                  <c:v>7.7291242052285047E-3</c:v>
                </c:pt>
                <c:pt idx="32">
                  <c:v>8.0764321119671922E-3</c:v>
                </c:pt>
                <c:pt idx="33">
                  <c:v>8.0094077790877957E-3</c:v>
                </c:pt>
                <c:pt idx="34">
                  <c:v>7.8357538257184528E-3</c:v>
                </c:pt>
                <c:pt idx="35">
                  <c:v>8.3140638376305032E-3</c:v>
                </c:pt>
                <c:pt idx="36">
                  <c:v>7.8357538257184528E-3</c:v>
                </c:pt>
                <c:pt idx="37">
                  <c:v>7.6803792358616715E-3</c:v>
                </c:pt>
                <c:pt idx="38">
                  <c:v>7.1716036180953487E-3</c:v>
                </c:pt>
                <c:pt idx="39">
                  <c:v>7.241674511560171E-3</c:v>
                </c:pt>
                <c:pt idx="40">
                  <c:v>7.1380914516556504E-3</c:v>
                </c:pt>
                <c:pt idx="41">
                  <c:v>7.384862859075244E-3</c:v>
                </c:pt>
                <c:pt idx="42">
                  <c:v>7.2690935568290142E-3</c:v>
                </c:pt>
                <c:pt idx="43">
                  <c:v>7.9606628097209624E-3</c:v>
                </c:pt>
                <c:pt idx="44">
                  <c:v>8.100804596650607E-3</c:v>
                </c:pt>
                <c:pt idx="45">
                  <c:v>8.0855717937234738E-3</c:v>
                </c:pt>
                <c:pt idx="46">
                  <c:v>7.8814522344998576E-3</c:v>
                </c:pt>
                <c:pt idx="47">
                  <c:v>8.021594021429504E-3</c:v>
                </c:pt>
                <c:pt idx="48">
                  <c:v>7.6560067511782541E-3</c:v>
                </c:pt>
                <c:pt idx="49">
                  <c:v>7.7108448417159414E-3</c:v>
                </c:pt>
                <c:pt idx="50">
                  <c:v>7.098486164045098E-3</c:v>
                </c:pt>
                <c:pt idx="51">
                  <c:v>7.034508391751129E-3</c:v>
                </c:pt>
                <c:pt idx="52">
                  <c:v>7.1959761027787653E-3</c:v>
                </c:pt>
                <c:pt idx="53">
                  <c:v>7.5280512065903169E-3</c:v>
                </c:pt>
                <c:pt idx="54">
                  <c:v>7.0862999217033897E-3</c:v>
                </c:pt>
                <c:pt idx="55">
                  <c:v>6.7420385755501307E-3</c:v>
                </c:pt>
                <c:pt idx="56">
                  <c:v>6.403870350567724E-3</c:v>
                </c:pt>
                <c:pt idx="57">
                  <c:v>6.3246597753466201E-3</c:v>
                </c:pt>
                <c:pt idx="58">
                  <c:v>6.4099634717385782E-3</c:v>
                </c:pt>
                <c:pt idx="59">
                  <c:v>6.7420385755501307E-3</c:v>
                </c:pt>
                <c:pt idx="60">
                  <c:v>6.3977772293968699E-3</c:v>
                </c:pt>
                <c:pt idx="61">
                  <c:v>6.611036470376766E-3</c:v>
                </c:pt>
                <c:pt idx="62">
                  <c:v>6.8882734836506303E-3</c:v>
                </c:pt>
                <c:pt idx="63">
                  <c:v>6.9339718924320368E-3</c:v>
                </c:pt>
                <c:pt idx="64">
                  <c:v>7.0162290282385674E-3</c:v>
                </c:pt>
                <c:pt idx="65">
                  <c:v>7.0680205581908281E-3</c:v>
                </c:pt>
                <c:pt idx="66">
                  <c:v>7.4671199948817763E-3</c:v>
                </c:pt>
                <c:pt idx="67">
                  <c:v>7.5067252824923278E-3</c:v>
                </c:pt>
                <c:pt idx="68">
                  <c:v>7.8235675833767428E-3</c:v>
                </c:pt>
                <c:pt idx="69">
                  <c:v>8.0733855513817638E-3</c:v>
                </c:pt>
                <c:pt idx="70">
                  <c:v>7.9393368856229725E-3</c:v>
                </c:pt>
                <c:pt idx="71">
                  <c:v>7.7169379628867956E-3</c:v>
                </c:pt>
                <c:pt idx="72">
                  <c:v>7.7961485381078995E-3</c:v>
                </c:pt>
                <c:pt idx="73">
                  <c:v>7.2690935568290142E-3</c:v>
                </c:pt>
                <c:pt idx="74">
                  <c:v>7.7230310840576506E-3</c:v>
                </c:pt>
                <c:pt idx="75">
                  <c:v>7.7017051599596615E-3</c:v>
                </c:pt>
                <c:pt idx="76">
                  <c:v>7.9301972038666908E-3</c:v>
                </c:pt>
                <c:pt idx="77">
                  <c:v>8.1404098842611603E-3</c:v>
                </c:pt>
                <c:pt idx="78">
                  <c:v>8.4115537763641713E-3</c:v>
                </c:pt>
                <c:pt idx="79">
                  <c:v>8.3658553675827647E-3</c:v>
                </c:pt>
                <c:pt idx="80">
                  <c:v>8.5486490027083892E-3</c:v>
                </c:pt>
                <c:pt idx="81">
                  <c:v>8.3201569588013582E-3</c:v>
                </c:pt>
                <c:pt idx="82">
                  <c:v>8.1617358083591503E-3</c:v>
                </c:pt>
                <c:pt idx="83">
                  <c:v>7.7260776446430772E-3</c:v>
                </c:pt>
                <c:pt idx="84">
                  <c:v>8.0368268243566389E-3</c:v>
                </c:pt>
                <c:pt idx="85">
                  <c:v>7.6011686606405676E-3</c:v>
                </c:pt>
                <c:pt idx="86">
                  <c:v>7.7199845234722231E-3</c:v>
                </c:pt>
                <c:pt idx="87">
                  <c:v>7.0710671187762548E-3</c:v>
                </c:pt>
                <c:pt idx="88">
                  <c:v>6.754224817891839E-3</c:v>
                </c:pt>
                <c:pt idx="89">
                  <c:v>6.7816438631606822E-3</c:v>
                </c:pt>
                <c:pt idx="90">
                  <c:v>6.8699941201380678E-3</c:v>
                </c:pt>
                <c:pt idx="91">
                  <c:v>7.3696300561481081E-3</c:v>
                </c:pt>
                <c:pt idx="92">
                  <c:v>8.4572521851455761E-3</c:v>
                </c:pt>
                <c:pt idx="93">
                  <c:v>9.1244489533541077E-3</c:v>
                </c:pt>
                <c:pt idx="94">
                  <c:v>9.6423642528767114E-3</c:v>
                </c:pt>
                <c:pt idx="95">
                  <c:v>9.6118986470224398E-3</c:v>
                </c:pt>
                <c:pt idx="96">
                  <c:v>9.6058055258515865E-3</c:v>
                </c:pt>
                <c:pt idx="97">
                  <c:v>9.6484573740475664E-3</c:v>
                </c:pt>
                <c:pt idx="98">
                  <c:v>9.2341251344294824E-3</c:v>
                </c:pt>
                <c:pt idx="99">
                  <c:v>8.6248130173440657E-3</c:v>
                </c:pt>
                <c:pt idx="100">
                  <c:v>8.006361218502369E-3</c:v>
                </c:pt>
                <c:pt idx="101">
                  <c:v>8.027687142600359E-3</c:v>
                </c:pt>
                <c:pt idx="102">
                  <c:v>8.7101167137360255E-3</c:v>
                </c:pt>
                <c:pt idx="103">
                  <c:v>8.5730214873918058E-3</c:v>
                </c:pt>
                <c:pt idx="104">
                  <c:v>8.3445294434847748E-3</c:v>
                </c:pt>
                <c:pt idx="105">
                  <c:v>7.9301972038666908E-3</c:v>
                </c:pt>
                <c:pt idx="106">
                  <c:v>7.7352173263993589E-3</c:v>
                </c:pt>
                <c:pt idx="107">
                  <c:v>7.4305612678566505E-3</c:v>
                </c:pt>
                <c:pt idx="108">
                  <c:v>7.104579285215953E-3</c:v>
                </c:pt>
                <c:pt idx="109">
                  <c:v>6.4587084411054114E-3</c:v>
                </c:pt>
                <c:pt idx="110">
                  <c:v>6.4099634717385782E-3</c:v>
                </c:pt>
                <c:pt idx="111">
                  <c:v>6.3337994571029009E-3</c:v>
                </c:pt>
                <c:pt idx="112">
                  <c:v>6.3794978658843083E-3</c:v>
                </c:pt>
                <c:pt idx="113">
                  <c:v>6.0200037168039117E-3</c:v>
                </c:pt>
                <c:pt idx="114">
                  <c:v>5.8707222481179846E-3</c:v>
                </c:pt>
                <c:pt idx="115">
                  <c:v>5.6848820524069326E-3</c:v>
                </c:pt>
                <c:pt idx="116">
                  <c:v>5.9529793839245169E-3</c:v>
                </c:pt>
                <c:pt idx="117">
                  <c:v>6.175378306660693E-3</c:v>
                </c:pt>
                <c:pt idx="118">
                  <c:v>6.1235867767084331E-3</c:v>
                </c:pt>
                <c:pt idx="119">
                  <c:v>6.1083539737812973E-3</c:v>
                </c:pt>
                <c:pt idx="120">
                  <c:v>6.2241232760275262E-3</c:v>
                </c:pt>
                <c:pt idx="121">
                  <c:v>6.0961677314395881E-3</c:v>
                </c:pt>
                <c:pt idx="122">
                  <c:v>6.1510058219772764E-3</c:v>
                </c:pt>
                <c:pt idx="123">
                  <c:v>5.831116960507433E-3</c:v>
                </c:pt>
                <c:pt idx="124">
                  <c:v>5.4990418566958806E-3</c:v>
                </c:pt>
                <c:pt idx="125">
                  <c:v>5.5173212202084439E-3</c:v>
                </c:pt>
                <c:pt idx="126">
                  <c:v>5.4899021749396006E-3</c:v>
                </c:pt>
                <c:pt idx="127">
                  <c:v>5.9133740963139636E-3</c:v>
                </c:pt>
                <c:pt idx="128">
                  <c:v>6.1997507913441096E-3</c:v>
                </c:pt>
                <c:pt idx="129">
                  <c:v>6.2302163971983812E-3</c:v>
                </c:pt>
                <c:pt idx="130">
                  <c:v>6.1906111095878279E-3</c:v>
                </c:pt>
                <c:pt idx="131">
                  <c:v>6.4069169111531515E-3</c:v>
                </c:pt>
                <c:pt idx="132">
                  <c:v>6.6750142426707341E-3</c:v>
                </c:pt>
                <c:pt idx="133">
                  <c:v>6.7785973025752547E-3</c:v>
                </c:pt>
                <c:pt idx="134">
                  <c:v>6.7420385755501307E-3</c:v>
                </c:pt>
                <c:pt idx="135">
                  <c:v>6.6811073638415883E-3</c:v>
                </c:pt>
                <c:pt idx="136">
                  <c:v>7.0832533611179639E-3</c:v>
                </c:pt>
                <c:pt idx="137">
                  <c:v>7.4366543890275047E-3</c:v>
                </c:pt>
                <c:pt idx="138">
                  <c:v>7.6956120387888056E-3</c:v>
                </c:pt>
                <c:pt idx="139">
                  <c:v>8.0155009002586489E-3</c:v>
                </c:pt>
                <c:pt idx="140">
                  <c:v>8.7619082436882836E-3</c:v>
                </c:pt>
                <c:pt idx="141">
                  <c:v>9.0208658934495863E-3</c:v>
                </c:pt>
                <c:pt idx="142">
                  <c:v>9.1975664074043575E-3</c:v>
                </c:pt>
                <c:pt idx="143">
                  <c:v>9.5113621477033467E-3</c:v>
                </c:pt>
                <c:pt idx="144">
                  <c:v>9.9135081449797206E-3</c:v>
                </c:pt>
                <c:pt idx="145">
                  <c:v>1.0513680580308856E-2</c:v>
                </c:pt>
                <c:pt idx="146">
                  <c:v>1.1119946136808846E-2</c:v>
                </c:pt>
                <c:pt idx="147">
                  <c:v>1.134539162013045E-2</c:v>
                </c:pt>
                <c:pt idx="148">
                  <c:v>1.1665280481600293E-2</c:v>
                </c:pt>
                <c:pt idx="149">
                  <c:v>1.2411687825029927E-2</c:v>
                </c:pt>
                <c:pt idx="150">
                  <c:v>1.2752902610597762E-2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6-4844-91AD-886562A320FA}"/>
            </c:ext>
          </c:extLst>
        </c:ser>
        <c:ser>
          <c:idx val="1"/>
          <c:order val="1"/>
          <c:tx>
            <c:strRef>
              <c:f>MultiNormSim_PL!$J$1</c:f>
              <c:strCache>
                <c:ptCount val="1"/>
                <c:pt idx="0">
                  <c:v>Norm1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MultiNormSim_PL!$D$1:$D$394</c:f>
              <c:strCache>
                <c:ptCount val="394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  <c:pt idx="212">
                  <c:v>01/10/2020</c:v>
                </c:pt>
                <c:pt idx="213">
                  <c:v>02/10/2020</c:v>
                </c:pt>
                <c:pt idx="214">
                  <c:v>03/10/2020</c:v>
                </c:pt>
                <c:pt idx="215">
                  <c:v>04/10/2020</c:v>
                </c:pt>
                <c:pt idx="216">
                  <c:v>05/10/2020</c:v>
                </c:pt>
                <c:pt idx="217">
                  <c:v>06/10/2020</c:v>
                </c:pt>
                <c:pt idx="218">
                  <c:v>07/10/2020</c:v>
                </c:pt>
                <c:pt idx="219">
                  <c:v>08/10/2020</c:v>
                </c:pt>
                <c:pt idx="220">
                  <c:v>09/10/2020</c:v>
                </c:pt>
                <c:pt idx="221">
                  <c:v>10/10/2020</c:v>
                </c:pt>
                <c:pt idx="222">
                  <c:v>11/10/2020</c:v>
                </c:pt>
                <c:pt idx="223">
                  <c:v>12/10/2020</c:v>
                </c:pt>
                <c:pt idx="224">
                  <c:v>13/10/2020</c:v>
                </c:pt>
                <c:pt idx="225">
                  <c:v>14/10/2020</c:v>
                </c:pt>
                <c:pt idx="226">
                  <c:v>15/10/2020</c:v>
                </c:pt>
                <c:pt idx="227">
                  <c:v>16/10/2020</c:v>
                </c:pt>
                <c:pt idx="228">
                  <c:v>17/10/2020</c:v>
                </c:pt>
                <c:pt idx="229">
                  <c:v>18/10/2020</c:v>
                </c:pt>
                <c:pt idx="230">
                  <c:v>19/10/2020</c:v>
                </c:pt>
                <c:pt idx="231">
                  <c:v>20/10/2020</c:v>
                </c:pt>
                <c:pt idx="232">
                  <c:v>21/10/2020</c:v>
                </c:pt>
                <c:pt idx="233">
                  <c:v>22/10/2020</c:v>
                </c:pt>
                <c:pt idx="234">
                  <c:v>23/10/2020</c:v>
                </c:pt>
                <c:pt idx="235">
                  <c:v>24/10/2020</c:v>
                </c:pt>
                <c:pt idx="236">
                  <c:v>25/10/2020</c:v>
                </c:pt>
                <c:pt idx="237">
                  <c:v>26/10/2020</c:v>
                </c:pt>
                <c:pt idx="238">
                  <c:v>27/10/2020</c:v>
                </c:pt>
                <c:pt idx="239">
                  <c:v>28/10/2020</c:v>
                </c:pt>
                <c:pt idx="240">
                  <c:v>29/10/2020</c:v>
                </c:pt>
                <c:pt idx="241">
                  <c:v>30/10/2020</c:v>
                </c:pt>
                <c:pt idx="242">
                  <c:v>31/10/2020</c:v>
                </c:pt>
                <c:pt idx="243">
                  <c:v>01/11/2020</c:v>
                </c:pt>
                <c:pt idx="244">
                  <c:v>02/11/2020</c:v>
                </c:pt>
                <c:pt idx="245">
                  <c:v>03/11/2020</c:v>
                </c:pt>
                <c:pt idx="246">
                  <c:v>04/11/2020</c:v>
                </c:pt>
                <c:pt idx="247">
                  <c:v>05/11/2020</c:v>
                </c:pt>
                <c:pt idx="248">
                  <c:v>06/11/2020</c:v>
                </c:pt>
                <c:pt idx="249">
                  <c:v>07/11/2020</c:v>
                </c:pt>
                <c:pt idx="250">
                  <c:v>08/11/2020</c:v>
                </c:pt>
                <c:pt idx="251">
                  <c:v>09/11/2020</c:v>
                </c:pt>
                <c:pt idx="252">
                  <c:v>10/11/2020</c:v>
                </c:pt>
                <c:pt idx="253">
                  <c:v>11/11/2020</c:v>
                </c:pt>
                <c:pt idx="254">
                  <c:v>12/11/2020</c:v>
                </c:pt>
                <c:pt idx="255">
                  <c:v>13/11/2020</c:v>
                </c:pt>
                <c:pt idx="256">
                  <c:v>14/11/2020</c:v>
                </c:pt>
                <c:pt idx="257">
                  <c:v>15/11/2020</c:v>
                </c:pt>
                <c:pt idx="258">
                  <c:v>16/11/2020</c:v>
                </c:pt>
                <c:pt idx="259">
                  <c:v>17/11/2020</c:v>
                </c:pt>
                <c:pt idx="260">
                  <c:v>18/11/2020</c:v>
                </c:pt>
                <c:pt idx="261">
                  <c:v>19/11/2020</c:v>
                </c:pt>
                <c:pt idx="262">
                  <c:v>20/11/2020</c:v>
                </c:pt>
                <c:pt idx="263">
                  <c:v>21/11/2020</c:v>
                </c:pt>
                <c:pt idx="264">
                  <c:v>22/11/2020</c:v>
                </c:pt>
                <c:pt idx="265">
                  <c:v>23/11/2020</c:v>
                </c:pt>
                <c:pt idx="266">
                  <c:v>24/11/2020</c:v>
                </c:pt>
                <c:pt idx="267">
                  <c:v>25/11/2020</c:v>
                </c:pt>
                <c:pt idx="268">
                  <c:v>26/11/2020</c:v>
                </c:pt>
                <c:pt idx="269">
                  <c:v>27/11/2020</c:v>
                </c:pt>
                <c:pt idx="270">
                  <c:v>28/11/2020</c:v>
                </c:pt>
                <c:pt idx="271">
                  <c:v>29/11/2020</c:v>
                </c:pt>
                <c:pt idx="272">
                  <c:v>30/11/2020</c:v>
                </c:pt>
                <c:pt idx="273">
                  <c:v>01/12/2020</c:v>
                </c:pt>
                <c:pt idx="274">
                  <c:v>02/12/2020</c:v>
                </c:pt>
                <c:pt idx="275">
                  <c:v>03/12/2020</c:v>
                </c:pt>
                <c:pt idx="276">
                  <c:v>04/12/2020</c:v>
                </c:pt>
                <c:pt idx="277">
                  <c:v>05/12/2020</c:v>
                </c:pt>
                <c:pt idx="278">
                  <c:v>06/12/2020</c:v>
                </c:pt>
                <c:pt idx="279">
                  <c:v>07/12/2020</c:v>
                </c:pt>
                <c:pt idx="280">
                  <c:v>08/12/2020</c:v>
                </c:pt>
                <c:pt idx="281">
                  <c:v>09/12/2020</c:v>
                </c:pt>
                <c:pt idx="282">
                  <c:v>10/12/2020</c:v>
                </c:pt>
                <c:pt idx="283">
                  <c:v>11/12/2020</c:v>
                </c:pt>
                <c:pt idx="284">
                  <c:v>12/12/2020</c:v>
                </c:pt>
                <c:pt idx="285">
                  <c:v>13/12/2020</c:v>
                </c:pt>
                <c:pt idx="286">
                  <c:v>14/12/2020</c:v>
                </c:pt>
                <c:pt idx="287">
                  <c:v>15/12/2020</c:v>
                </c:pt>
                <c:pt idx="288">
                  <c:v>16/12/2020</c:v>
                </c:pt>
                <c:pt idx="289">
                  <c:v>17/12/2020</c:v>
                </c:pt>
                <c:pt idx="290">
                  <c:v>18/12/2020</c:v>
                </c:pt>
                <c:pt idx="291">
                  <c:v>19/12/2020</c:v>
                </c:pt>
                <c:pt idx="292">
                  <c:v>20/12/2020</c:v>
                </c:pt>
                <c:pt idx="293">
                  <c:v>21/12/2020</c:v>
                </c:pt>
                <c:pt idx="294">
                  <c:v>22/12/2020</c:v>
                </c:pt>
                <c:pt idx="295">
                  <c:v>23/12/2020</c:v>
                </c:pt>
                <c:pt idx="296">
                  <c:v>24/12/2020</c:v>
                </c:pt>
                <c:pt idx="297">
                  <c:v>25/12/2020</c:v>
                </c:pt>
                <c:pt idx="298">
                  <c:v>26/12/2020</c:v>
                </c:pt>
                <c:pt idx="299">
                  <c:v>27/12/2020</c:v>
                </c:pt>
                <c:pt idx="300">
                  <c:v>28/12/2020</c:v>
                </c:pt>
                <c:pt idx="301">
                  <c:v>29/12/2020</c:v>
                </c:pt>
                <c:pt idx="302">
                  <c:v>30/12/2020</c:v>
                </c:pt>
                <c:pt idx="303">
                  <c:v>31/12/2020</c:v>
                </c:pt>
                <c:pt idx="304">
                  <c:v>01/01/2021</c:v>
                </c:pt>
                <c:pt idx="305">
                  <c:v>02/01/2021</c:v>
                </c:pt>
                <c:pt idx="306">
                  <c:v>03/01/2021</c:v>
                </c:pt>
                <c:pt idx="307">
                  <c:v>04/01/2021</c:v>
                </c:pt>
                <c:pt idx="308">
                  <c:v>05/01/2021</c:v>
                </c:pt>
                <c:pt idx="309">
                  <c:v>06/01/2021</c:v>
                </c:pt>
                <c:pt idx="310">
                  <c:v>07/01/2021</c:v>
                </c:pt>
                <c:pt idx="311">
                  <c:v>08/01/2021</c:v>
                </c:pt>
                <c:pt idx="312">
                  <c:v>09/01/2021</c:v>
                </c:pt>
                <c:pt idx="313">
                  <c:v>10/01/2021</c:v>
                </c:pt>
                <c:pt idx="314">
                  <c:v>11/01/2021</c:v>
                </c:pt>
                <c:pt idx="315">
                  <c:v>12/01/2021</c:v>
                </c:pt>
                <c:pt idx="316">
                  <c:v>13/01/2021</c:v>
                </c:pt>
                <c:pt idx="317">
                  <c:v>14/01/2021</c:v>
                </c:pt>
                <c:pt idx="318">
                  <c:v>15/01/2021</c:v>
                </c:pt>
                <c:pt idx="319">
                  <c:v>16/01/2021</c:v>
                </c:pt>
                <c:pt idx="320">
                  <c:v>17/01/2021</c:v>
                </c:pt>
                <c:pt idx="321">
                  <c:v>18/01/2021</c:v>
                </c:pt>
                <c:pt idx="322">
                  <c:v>19/01/2021</c:v>
                </c:pt>
                <c:pt idx="323">
                  <c:v>20/01/2021</c:v>
                </c:pt>
                <c:pt idx="324">
                  <c:v>21/01/2021</c:v>
                </c:pt>
                <c:pt idx="325">
                  <c:v>22/01/2021</c:v>
                </c:pt>
                <c:pt idx="326">
                  <c:v>23/01/2021</c:v>
                </c:pt>
                <c:pt idx="327">
                  <c:v>24/01/2021</c:v>
                </c:pt>
                <c:pt idx="328">
                  <c:v>25/01/2021</c:v>
                </c:pt>
                <c:pt idx="329">
                  <c:v>26/01/2021</c:v>
                </c:pt>
                <c:pt idx="330">
                  <c:v>27/01/2021</c:v>
                </c:pt>
                <c:pt idx="331">
                  <c:v>28/01/2021</c:v>
                </c:pt>
                <c:pt idx="332">
                  <c:v>29/01/2021</c:v>
                </c:pt>
                <c:pt idx="333">
                  <c:v>30/01/2021</c:v>
                </c:pt>
                <c:pt idx="334">
                  <c:v>31/01/2021</c:v>
                </c:pt>
                <c:pt idx="335">
                  <c:v>01/02/2021</c:v>
                </c:pt>
                <c:pt idx="336">
                  <c:v>02/02/2021</c:v>
                </c:pt>
                <c:pt idx="337">
                  <c:v>03/02/2021</c:v>
                </c:pt>
                <c:pt idx="338">
                  <c:v>04/02/2021</c:v>
                </c:pt>
                <c:pt idx="339">
                  <c:v>05/02/2021</c:v>
                </c:pt>
                <c:pt idx="340">
                  <c:v>06/02/2021</c:v>
                </c:pt>
                <c:pt idx="341">
                  <c:v>07/02/2021</c:v>
                </c:pt>
                <c:pt idx="342">
                  <c:v>08/02/2021</c:v>
                </c:pt>
                <c:pt idx="343">
                  <c:v>09/02/2021</c:v>
                </c:pt>
                <c:pt idx="344">
                  <c:v>10/02/2021</c:v>
                </c:pt>
                <c:pt idx="345">
                  <c:v>11/02/2021</c:v>
                </c:pt>
                <c:pt idx="346">
                  <c:v>12/02/2021</c:v>
                </c:pt>
                <c:pt idx="347">
                  <c:v>13/02/2021</c:v>
                </c:pt>
                <c:pt idx="348">
                  <c:v>14/02/2021</c:v>
                </c:pt>
                <c:pt idx="349">
                  <c:v>15/02/2021</c:v>
                </c:pt>
                <c:pt idx="350">
                  <c:v>16/02/2021</c:v>
                </c:pt>
                <c:pt idx="351">
                  <c:v>17/02/2021</c:v>
                </c:pt>
                <c:pt idx="352">
                  <c:v>18/02/2021</c:v>
                </c:pt>
                <c:pt idx="353">
                  <c:v>19/02/2021</c:v>
                </c:pt>
                <c:pt idx="354">
                  <c:v>20/02/2021</c:v>
                </c:pt>
                <c:pt idx="355">
                  <c:v>21/02/2021</c:v>
                </c:pt>
                <c:pt idx="356">
                  <c:v>22/02/2021</c:v>
                </c:pt>
                <c:pt idx="357">
                  <c:v>23/02/2021</c:v>
                </c:pt>
                <c:pt idx="358">
                  <c:v>24/02/2021</c:v>
                </c:pt>
                <c:pt idx="359">
                  <c:v>25/02/2021</c:v>
                </c:pt>
                <c:pt idx="360">
                  <c:v>26/02/2021</c:v>
                </c:pt>
                <c:pt idx="361">
                  <c:v>27/02/2021</c:v>
                </c:pt>
                <c:pt idx="362">
                  <c:v>28/02/2021</c:v>
                </c:pt>
                <c:pt idx="363">
                  <c:v>01/03/2021</c:v>
                </c:pt>
                <c:pt idx="364">
                  <c:v>02/03/2021</c:v>
                </c:pt>
                <c:pt idx="365">
                  <c:v>03/03/2021</c:v>
                </c:pt>
                <c:pt idx="366">
                  <c:v>04/03/2021</c:v>
                </c:pt>
                <c:pt idx="367">
                  <c:v>05/03/2021</c:v>
                </c:pt>
                <c:pt idx="368">
                  <c:v>06/03/2021</c:v>
                </c:pt>
                <c:pt idx="369">
                  <c:v>07/03/2021</c:v>
                </c:pt>
                <c:pt idx="370">
                  <c:v>08/03/2021</c:v>
                </c:pt>
                <c:pt idx="371">
                  <c:v>09/03/2021</c:v>
                </c:pt>
                <c:pt idx="372">
                  <c:v>10/03/2021</c:v>
                </c:pt>
                <c:pt idx="373">
                  <c:v>11/03/2021</c:v>
                </c:pt>
                <c:pt idx="374">
                  <c:v>12/03/2021</c:v>
                </c:pt>
                <c:pt idx="375">
                  <c:v>13/03/2021</c:v>
                </c:pt>
                <c:pt idx="376">
                  <c:v>14/03/2021</c:v>
                </c:pt>
                <c:pt idx="377">
                  <c:v>15/03/2021</c:v>
                </c:pt>
                <c:pt idx="378">
                  <c:v>16/03/2021</c:v>
                </c:pt>
                <c:pt idx="379">
                  <c:v>17/03/2021</c:v>
                </c:pt>
                <c:pt idx="380">
                  <c:v>18/03/2021</c:v>
                </c:pt>
                <c:pt idx="381">
                  <c:v>19/03/2021</c:v>
                </c:pt>
                <c:pt idx="382">
                  <c:v>20/03/2021</c:v>
                </c:pt>
                <c:pt idx="383">
                  <c:v>21/03/2021</c:v>
                </c:pt>
                <c:pt idx="384">
                  <c:v>22/03/2021</c:v>
                </c:pt>
                <c:pt idx="385">
                  <c:v>23/03/2021</c:v>
                </c:pt>
                <c:pt idx="386">
                  <c:v>24/03/2021</c:v>
                </c:pt>
                <c:pt idx="387">
                  <c:v>25/03/2021</c:v>
                </c:pt>
                <c:pt idx="388">
                  <c:v>26/03/2021</c:v>
                </c:pt>
                <c:pt idx="389">
                  <c:v>27/03/2021</c:v>
                </c:pt>
                <c:pt idx="390">
                  <c:v>28/03/2021</c:v>
                </c:pt>
                <c:pt idx="391">
                  <c:v>29/03/2021</c:v>
                </c:pt>
                <c:pt idx="392">
                  <c:v>30/03/2021</c:v>
                </c:pt>
                <c:pt idx="393">
                  <c:v>31/03/2021</c:v>
                </c:pt>
              </c:strCache>
            </c:strRef>
          </c:cat>
          <c:val>
            <c:numRef>
              <c:f>MultiNormSim_PL!$J$2:$J$251</c:f>
              <c:numCache>
                <c:formatCode>General</c:formatCode>
                <c:ptCount val="250"/>
                <c:pt idx="0">
                  <c:v>2.0754975192632271E-4</c:v>
                </c:pt>
                <c:pt idx="1">
                  <c:v>2.257524982721451E-4</c:v>
                </c:pt>
                <c:pt idx="2">
                  <c:v>2.4531630871793087E-4</c:v>
                </c:pt>
                <c:pt idx="3">
                  <c:v>2.663200029739244E-4</c:v>
                </c:pt>
                <c:pt idx="4">
                  <c:v>2.8884487247621005E-4</c:v>
                </c:pt>
                <c:pt idx="5">
                  <c:v>3.129745671783209E-4</c:v>
                </c:pt>
                <c:pt idx="6">
                  <c:v>3.3879496093975611E-4</c:v>
                </c:pt>
                <c:pt idx="7">
                  <c:v>3.663939945080946E-4</c:v>
                </c:pt>
                <c:pt idx="8">
                  <c:v>3.9586149516356522E-4</c:v>
                </c:pt>
                <c:pt idx="9">
                  <c:v>4.2728897218055481E-4</c:v>
                </c:pt>
                <c:pt idx="10">
                  <c:v>4.607693873599612E-4</c:v>
                </c:pt>
                <c:pt idx="11">
                  <c:v>4.9639689999978018E-4</c:v>
                </c:pt>
                <c:pt idx="12">
                  <c:v>5.3426658579890964E-4</c:v>
                </c:pt>
                <c:pt idx="13">
                  <c:v>5.7447412933096906E-4</c:v>
                </c:pt>
                <c:pt idx="14">
                  <c:v>6.171154898806495E-4</c:v>
                </c:pt>
                <c:pt idx="15">
                  <c:v>6.6228654060459483E-4</c:v>
                </c:pt>
                <c:pt idx="16">
                  <c:v>7.1008268116147077E-4</c:v>
                </c:pt>
                <c:pt idx="17">
                  <c:v>7.6059842415113048E-4</c:v>
                </c:pt>
                <c:pt idx="18">
                  <c:v>8.1392695590983932E-4</c:v>
                </c:pt>
                <c:pt idx="19">
                  <c:v>8.7015967242637187E-4</c:v>
                </c:pt>
                <c:pt idx="20">
                  <c:v>9.293856913712592E-4</c:v>
                </c:pt>
                <c:pt idx="21">
                  <c:v>9.9169134146727964E-4</c:v>
                </c:pt>
                <c:pt idx="22">
                  <c:v>1.0571596306718665E-3</c:v>
                </c:pt>
                <c:pt idx="23">
                  <c:v>1.125869694889743E-3</c:v>
                </c:pt>
                <c:pt idx="24">
                  <c:v>1.1978962291850661E-3</c:v>
                </c:pt>
                <c:pt idx="25">
                  <c:v>1.2733089037144339E-3</c:v>
                </c:pt>
                <c:pt idx="26">
                  <c:v>1.3521717668533602E-3</c:v>
                </c:pt>
                <c:pt idx="27">
                  <c:v>1.4345426382367254E-3</c:v>
                </c:pt>
                <c:pt idx="28">
                  <c:v>1.520472494676067E-3</c:v>
                </c:pt>
                <c:pt idx="29">
                  <c:v>1.6100048521506805E-3</c:v>
                </c:pt>
                <c:pt idx="30">
                  <c:v>1.7031751472929098E-3</c:v>
                </c:pt>
                <c:pt idx="31">
                  <c:v>1.8000101219979886E-3</c:v>
                </c:pt>
                <c:pt idx="32">
                  <c:v>1.9005272149827466E-3</c:v>
                </c:pt>
                <c:pt idx="33">
                  <c:v>2.0047339642926374E-3</c:v>
                </c:pt>
                <c:pt idx="34">
                  <c:v>2.112627424910384E-3</c:v>
                </c:pt>
                <c:pt idx="35">
                  <c:v>2.2241936057493137E-3</c:v>
                </c:pt>
                <c:pt idx="36">
                  <c:v>2.3394069304178279E-3</c:v>
                </c:pt>
                <c:pt idx="37">
                  <c:v>2.4582297262159165E-3</c:v>
                </c:pt>
                <c:pt idx="38">
                  <c:v>2.5806117458680037E-3</c:v>
                </c:pt>
                <c:pt idx="39">
                  <c:v>2.7064897265067457E-3</c:v>
                </c:pt>
                <c:pt idx="40">
                  <c:v>2.8357869903976596E-3</c:v>
                </c:pt>
                <c:pt idx="41">
                  <c:v>2.9684130918333465E-3</c:v>
                </c:pt>
                <c:pt idx="42">
                  <c:v>3.1042635145269834E-3</c:v>
                </c:pt>
                <c:pt idx="43">
                  <c:v>3.2432194236970725E-3</c:v>
                </c:pt>
                <c:pt idx="44">
                  <c:v>3.3851474768580637E-3</c:v>
                </c:pt>
                <c:pt idx="45">
                  <c:v>3.5298996971145314E-3</c:v>
                </c:pt>
                <c:pt idx="46">
                  <c:v>3.6773134124998444E-3</c:v>
                </c:pt>
                <c:pt idx="47">
                  <c:v>3.8272112646043927E-3</c:v>
                </c:pt>
                <c:pt idx="48">
                  <c:v>3.9794012894041443E-3</c:v>
                </c:pt>
                <c:pt idx="49">
                  <c:v>4.1336770728290246E-3</c:v>
                </c:pt>
                <c:pt idx="50">
                  <c:v>4.2898179832039111E-3</c:v>
                </c:pt>
                <c:pt idx="51">
                  <c:v>4.4475894822551595E-3</c:v>
                </c:pt>
                <c:pt idx="52">
                  <c:v>4.6067435159049454E-3</c:v>
                </c:pt>
                <c:pt idx="53">
                  <c:v>4.767018985577319E-3</c:v>
                </c:pt>
                <c:pt idx="54">
                  <c:v>4.9281423002169996E-3</c:v>
                </c:pt>
                <c:pt idx="55">
                  <c:v>5.0898280086783187E-3</c:v>
                </c:pt>
                <c:pt idx="56">
                  <c:v>5.2517795115813101E-3</c:v>
                </c:pt>
                <c:pt idx="57">
                  <c:v>5.4136898511590202E-3</c:v>
                </c:pt>
                <c:pt idx="58">
                  <c:v>5.5752425770395405E-3</c:v>
                </c:pt>
                <c:pt idx="59">
                  <c:v>5.7361126853223551E-3</c:v>
                </c:pt>
                <c:pt idx="60">
                  <c:v>5.8959676277269887E-3</c:v>
                </c:pt>
                <c:pt idx="61">
                  <c:v>6.0544683870172597E-3</c:v>
                </c:pt>
                <c:pt idx="62">
                  <c:v>6.2112706143422234E-3</c:v>
                </c:pt>
                <c:pt idx="63">
                  <c:v>6.3660258235903738E-3</c:v>
                </c:pt>
                <c:pt idx="64">
                  <c:v>6.5183826373319586E-3</c:v>
                </c:pt>
                <c:pt idx="65">
                  <c:v>6.6679880784308223E-3</c:v>
                </c:pt>
                <c:pt idx="66">
                  <c:v>6.8144889009467396E-3</c:v>
                </c:pt>
                <c:pt idx="67">
                  <c:v>6.9575329535268952E-3</c:v>
                </c:pt>
                <c:pt idx="68">
                  <c:v>7.0967705681053957E-3</c:v>
                </c:pt>
                <c:pt idx="69">
                  <c:v>7.231855966396983E-3</c:v>
                </c:pt>
                <c:pt idx="70">
                  <c:v>7.3624486763891042E-3</c:v>
                </c:pt>
                <c:pt idx="71">
                  <c:v>7.4882149508091562E-3</c:v>
                </c:pt>
                <c:pt idx="72">
                  <c:v>7.6088291793736992E-3</c:v>
                </c:pt>
                <c:pt idx="73">
                  <c:v>7.723975286516702E-3</c:v>
                </c:pt>
                <c:pt idx="74">
                  <c:v>7.8333481062462865E-3</c:v>
                </c:pt>
                <c:pt idx="75">
                  <c:v>7.9366547257955274E-3</c:v>
                </c:pt>
                <c:pt idx="76">
                  <c:v>8.0336157898136893E-3</c:v>
                </c:pt>
                <c:pt idx="77">
                  <c:v>8.1239667569898942E-3</c:v>
                </c:pt>
                <c:pt idx="78">
                  <c:v>8.207459101211555E-3</c:v>
                </c:pt>
                <c:pt idx="79">
                  <c:v>8.2838614496339412E-3</c:v>
                </c:pt>
                <c:pt idx="80">
                  <c:v>8.3529606503732496E-3</c:v>
                </c:pt>
                <c:pt idx="81">
                  <c:v>8.4145627629316298E-3</c:v>
                </c:pt>
                <c:pt idx="82">
                  <c:v>8.4684939649158214E-3</c:v>
                </c:pt>
                <c:pt idx="83">
                  <c:v>8.5146013691178631E-3</c:v>
                </c:pt>
                <c:pt idx="84">
                  <c:v>8.5527537455832893E-3</c:v>
                </c:pt>
                <c:pt idx="85">
                  <c:v>8.5828421438943238E-3</c:v>
                </c:pt>
                <c:pt idx="86">
                  <c:v>8.6047804115384312E-3</c:v>
                </c:pt>
                <c:pt idx="87">
                  <c:v>8.6185056049105334E-3</c:v>
                </c:pt>
                <c:pt idx="88">
                  <c:v>8.6239782902047639E-3</c:v>
                </c:pt>
                <c:pt idx="89">
                  <c:v>8.6211827321826858E-3</c:v>
                </c:pt>
                <c:pt idx="90">
                  <c:v>8.6101269695532875E-3</c:v>
                </c:pt>
                <c:pt idx="91">
                  <c:v>8.5908427764593929E-3</c:v>
                </c:pt>
                <c:pt idx="92">
                  <c:v>8.5633855103287079E-3</c:v>
                </c:pt>
                <c:pt idx="93">
                  <c:v>8.5278338471091644E-3</c:v>
                </c:pt>
                <c:pt idx="94">
                  <c:v>8.4842894056608512E-3</c:v>
                </c:pt>
                <c:pt idx="95">
                  <c:v>8.4328762638141846E-3</c:v>
                </c:pt>
                <c:pt idx="96">
                  <c:v>8.3737403693198102E-3</c:v>
                </c:pt>
                <c:pt idx="97">
                  <c:v>8.3070488496039506E-3</c:v>
                </c:pt>
                <c:pt idx="98">
                  <c:v>8.2329892248975897E-3</c:v>
                </c:pt>
                <c:pt idx="99">
                  <c:v>8.1517685299239695E-3</c:v>
                </c:pt>
                <c:pt idx="100">
                  <c:v>8.0636123499006999E-3</c:v>
                </c:pt>
                <c:pt idx="101">
                  <c:v>7.9687637771364735E-3</c:v>
                </c:pt>
                <c:pt idx="102">
                  <c:v>7.8674822949732562E-3</c:v>
                </c:pt>
                <c:pt idx="103">
                  <c:v>7.760042596239726E-3</c:v>
                </c:pt>
                <c:pt idx="104">
                  <c:v>7.6467333437375161E-3</c:v>
                </c:pt>
                <c:pt idx="105">
                  <c:v>7.5278558805760504E-3</c:v>
                </c:pt>
                <c:pt idx="106">
                  <c:v>7.4037228984029429E-3</c:v>
                </c:pt>
                <c:pt idx="107">
                  <c:v>7.274657071743496E-3</c:v>
                </c:pt>
                <c:pt idx="108">
                  <c:v>7.1409896667646968E-3</c:v>
                </c:pt>
                <c:pt idx="109">
                  <c:v>7.0030591328160193E-3</c:v>
                </c:pt>
                <c:pt idx="110">
                  <c:v>6.8612096850723513E-3</c:v>
                </c:pt>
                <c:pt idx="111">
                  <c:v>6.7157898865144033E-3</c:v>
                </c:pt>
                <c:pt idx="112">
                  <c:v>6.5671512373313493E-3</c:v>
                </c:pt>
                <c:pt idx="113">
                  <c:v>6.4156467796212379E-3</c:v>
                </c:pt>
                <c:pt idx="114">
                  <c:v>6.2616297250001115E-3</c:v>
                </c:pt>
                <c:pt idx="115">
                  <c:v>6.105452112414032E-3</c:v>
                </c:pt>
                <c:pt idx="116">
                  <c:v>5.9474635030832331E-3</c:v>
                </c:pt>
                <c:pt idx="117">
                  <c:v>5.7880097190985856E-3</c:v>
                </c:pt>
                <c:pt idx="118">
                  <c:v>5.6274316317419517E-3</c:v>
                </c:pt>
                <c:pt idx="119">
                  <c:v>5.4660640051187107E-3</c:v>
                </c:pt>
                <c:pt idx="120">
                  <c:v>5.30423440017758E-3</c:v>
                </c:pt>
                <c:pt idx="121">
                  <c:v>5.1422621436552352E-3</c:v>
                </c:pt>
                <c:pt idx="122">
                  <c:v>4.980457365926028E-3</c:v>
                </c:pt>
                <c:pt idx="123">
                  <c:v>4.8191201111660665E-3</c:v>
                </c:pt>
                <c:pt idx="124">
                  <c:v>4.6585395226607807E-3</c:v>
                </c:pt>
                <c:pt idx="125">
                  <c:v>4.4989931055015604E-3</c:v>
                </c:pt>
                <c:pt idx="126">
                  <c:v>4.3407460683347341E-3</c:v>
                </c:pt>
                <c:pt idx="127">
                  <c:v>4.1840507452503223E-3</c:v>
                </c:pt>
                <c:pt idx="128">
                  <c:v>4.0291460983329728E-3</c:v>
                </c:pt>
                <c:pt idx="129">
                  <c:v>3.8762573008480575E-3</c:v>
                </c:pt>
                <c:pt idx="130">
                  <c:v>3.7255954005058472E-3</c:v>
                </c:pt>
                <c:pt idx="131">
                  <c:v>3.5773570617399662E-3</c:v>
                </c:pt>
                <c:pt idx="132">
                  <c:v>3.4317243854564434E-3</c:v>
                </c:pt>
                <c:pt idx="133">
                  <c:v>3.288864804259461E-3</c:v>
                </c:pt>
                <c:pt idx="134">
                  <c:v>3.1489310507422773E-3</c:v>
                </c:pt>
                <c:pt idx="135">
                  <c:v>3.0120611960487691E-3</c:v>
                </c:pt>
                <c:pt idx="136">
                  <c:v>2.8783787555646681E-3</c:v>
                </c:pt>
                <c:pt idx="137">
                  <c:v>2.7479928582891215E-3</c:v>
                </c:pt>
                <c:pt idx="138">
                  <c:v>2.6209984761676958E-3</c:v>
                </c:pt>
                <c:pt idx="139">
                  <c:v>2.4974767094381079E-3</c:v>
                </c:pt>
                <c:pt idx="140">
                  <c:v>2.3774951238498031E-3</c:v>
                </c:pt>
                <c:pt idx="141">
                  <c:v>2.261108135468007E-3</c:v>
                </c:pt>
                <c:pt idx="142">
                  <c:v>2.1483574386613881E-3</c:v>
                </c:pt>
                <c:pt idx="143">
                  <c:v>2.0392724727991574E-3</c:v>
                </c:pt>
                <c:pt idx="144">
                  <c:v>1.9338709231471155E-3</c:v>
                </c:pt>
                <c:pt idx="145">
                  <c:v>1.8321592514512904E-3</c:v>
                </c:pt>
                <c:pt idx="146">
                  <c:v>1.734133251730682E-3</c:v>
                </c:pt>
                <c:pt idx="147">
                  <c:v>1.6397786268653046E-3</c:v>
                </c:pt>
                <c:pt idx="148">
                  <c:v>1.5490715816599498E-3</c:v>
                </c:pt>
                <c:pt idx="149">
                  <c:v>1.4619794281856052E-3</c:v>
                </c:pt>
                <c:pt idx="150">
                  <c:v>1.3784611993467688E-3</c:v>
                </c:pt>
                <c:pt idx="151">
                  <c:v>1.298468266791459E-3</c:v>
                </c:pt>
                <c:pt idx="152">
                  <c:v>1.2219449594688457E-3</c:v>
                </c:pt>
                <c:pt idx="153">
                  <c:v>1.148829179344536E-3</c:v>
                </c:pt>
                <c:pt idx="154">
                  <c:v>1.0790530110028772E-3</c:v>
                </c:pt>
                <c:pt idx="155">
                  <c:v>1.0125433220965797E-3</c:v>
                </c:pt>
                <c:pt idx="156">
                  <c:v>9.4922235184394417E-4</c:v>
                </c:pt>
                <c:pt idx="157">
                  <c:v>8.8900828502030331E-4</c:v>
                </c:pt>
                <c:pt idx="158">
                  <c:v>8.3181580914077062E-4</c:v>
                </c:pt>
                <c:pt idx="159">
                  <c:v>7.7755665278340859E-4</c:v>
                </c:pt>
                <c:pt idx="160">
                  <c:v>7.261401032534685E-4</c:v>
                </c:pt>
                <c:pt idx="161">
                  <c:v>6.7747350203832633E-4</c:v>
                </c:pt>
                <c:pt idx="162">
                  <c:v>6.3146271674711441E-4</c:v>
                </c:pt>
                <c:pt idx="163">
                  <c:v>5.8801258846723616E-4</c:v>
                </c:pt>
                <c:pt idx="164">
                  <c:v>5.4702735370029242E-4</c:v>
                </c:pt>
                <c:pt idx="165">
                  <c:v>5.0841104026102136E-4</c:v>
                </c:pt>
                <c:pt idx="166">
                  <c:v>4.7206783673354704E-4</c:v>
                </c:pt>
                <c:pt idx="167">
                  <c:v>4.3790243527838305E-4</c:v>
                </c:pt>
                <c:pt idx="168">
                  <c:v>4.0582034777045505E-4</c:v>
                </c:pt>
                <c:pt idx="169">
                  <c:v>3.7572819542222504E-4</c:v>
                </c:pt>
                <c:pt idx="170">
                  <c:v>3.4753397220620581E-4</c:v>
                </c:pt>
                <c:pt idx="171">
                  <c:v>3.2114728253749506E-4</c:v>
                </c:pt>
                <c:pt idx="172">
                  <c:v>2.9647955380917988E-4</c:v>
                </c:pt>
                <c:pt idx="173">
                  <c:v>2.734442244914935E-4</c:v>
                </c:pt>
                <c:pt idx="174">
                  <c:v>2.5195690860956434E-4</c:v>
                </c:pt>
                <c:pt idx="175">
                  <c:v>2.3193553750466858E-4</c:v>
                </c:pt>
                <c:pt idx="176">
                  <c:v>2.13300479860367E-4</c:v>
                </c:pt>
                <c:pt idx="177">
                  <c:v>1.9597464103824353E-4</c:v>
                </c:pt>
                <c:pt idx="178">
                  <c:v>1.7988354281861998E-4</c:v>
                </c:pt>
                <c:pt idx="179">
                  <c:v>1.6495538468020858E-4</c:v>
                </c:pt>
                <c:pt idx="180">
                  <c:v>1.511210877798223E-4</c:v>
                </c:pt>
                <c:pt idx="181">
                  <c:v>1.3831432280967822E-4</c:v>
                </c:pt>
                <c:pt idx="182">
                  <c:v>1.2647152291625431E-4</c:v>
                </c:pt>
                <c:pt idx="183">
                  <c:v>1.1553188286187054E-4</c:v>
                </c:pt>
                <c:pt idx="184">
                  <c:v>1.0543734559892704E-4</c:v>
                </c:pt>
                <c:pt idx="185">
                  <c:v>9.6132577407890321E-5</c:v>
                </c:pt>
                <c:pt idx="186">
                  <c:v>8.756493272442938E-5</c:v>
                </c:pt>
                <c:pt idx="187">
                  <c:v>7.9684409749409239E-5</c:v>
                </c:pt>
                <c:pt idx="188">
                  <c:v>7.2443597898504995E-5</c:v>
                </c:pt>
                <c:pt idx="189">
                  <c:v>6.579761810678248E-5</c:v>
                </c:pt>
                <c:pt idx="190">
                  <c:v>5.9704056958433842E-5</c:v>
                </c:pt>
                <c:pt idx="191">
                  <c:v>5.412289556367119E-5</c:v>
                </c:pt>
                <c:pt idx="192">
                  <c:v>4.9016434054228784E-5</c:v>
                </c:pt>
                <c:pt idx="193">
                  <c:v>4.4349212516642574E-5</c:v>
                </c:pt>
                <c:pt idx="194">
                  <c:v>4.0087929129055152E-5</c:v>
                </c:pt>
                <c:pt idx="195">
                  <c:v>3.6201356213268729E-5</c:v>
                </c:pt>
                <c:pt idx="196">
                  <c:v>3.2660254859655145E-5</c:v>
                </c:pt>
                <c:pt idx="197">
                  <c:v>2.9437288728763872E-5</c:v>
                </c:pt>
                <c:pt idx="198">
                  <c:v>2.6506937580470442E-5</c:v>
                </c:pt>
                <c:pt idx="199">
                  <c:v>2.3845411029628424E-5</c:v>
                </c:pt>
                <c:pt idx="200">
                  <c:v>2.1430562976748756E-5</c:v>
                </c:pt>
                <c:pt idx="201">
                  <c:v>1.9241807113500343E-5</c:v>
                </c:pt>
                <c:pt idx="202">
                  <c:v>1.7260033856037461E-5</c:v>
                </c:pt>
                <c:pt idx="203">
                  <c:v>1.5467529014497907E-5</c:v>
                </c:pt>
                <c:pt idx="204">
                  <c:v>1.3847894464634831E-5</c:v>
                </c:pt>
                <c:pt idx="205">
                  <c:v>1.2385971047558081E-5</c:v>
                </c:pt>
                <c:pt idx="206">
                  <c:v>1.1067763886048159E-5</c:v>
                </c:pt>
                <c:pt idx="207">
                  <c:v>9.8803702709205616E-6</c:v>
                </c:pt>
                <c:pt idx="208">
                  <c:v>8.8119102384793854E-6</c:v>
                </c:pt>
                <c:pt idx="209">
                  <c:v>7.8514599302057386E-6</c:v>
                </c:pt>
                <c:pt idx="210">
                  <c:v>6.9889877984528945E-6</c:v>
                </c:pt>
                <c:pt idx="211">
                  <c:v>6.2152936970180493E-6</c:v>
                </c:pt>
                <c:pt idx="212">
                  <c:v>5.521950872970064E-6</c:v>
                </c:pt>
                <c:pt idx="213">
                  <c:v>4.9012508559521515E-6</c:v>
                </c:pt>
                <c:pt idx="214">
                  <c:v>4.3461512232590877E-6</c:v>
                </c:pt>
                <c:pt idx="215">
                  <c:v>3.8502262032089167E-6</c:v>
                </c:pt>
                <c:pt idx="216">
                  <c:v>3.4076200655789039E-6</c:v>
                </c:pt>
                <c:pt idx="217">
                  <c:v>3.0130032360403375E-6</c:v>
                </c:pt>
                <c:pt idx="218">
                  <c:v>2.6615310614866371E-6</c:v>
                </c:pt>
                <c:pt idx="219">
                  <c:v>2.3488051447812535E-6</c:v>
                </c:pt>
                <c:pt idx="220">
                  <c:v>2.0708371606330786E-6</c:v>
                </c:pt>
                <c:pt idx="221">
                  <c:v>1.8240150589138867E-6</c:v>
                </c:pt>
                <c:pt idx="222">
                  <c:v>1.6050715576432374E-6</c:v>
                </c:pt>
                <c:pt idx="223">
                  <c:v>1.4110548249610437E-6</c:v>
                </c:pt>
                <c:pt idx="224">
                  <c:v>1.2393012475716934E-6</c:v>
                </c:pt>
                <c:pt idx="225">
                  <c:v>1.0874101822635334E-6</c:v>
                </c:pt>
                <c:pt idx="226">
                  <c:v>9.5322058707651203E-7</c:v>
                </c:pt>
                <c:pt idx="227">
                  <c:v>8.3478942940728988E-7</c:v>
                </c:pt>
                <c:pt idx="228">
                  <c:v>7.3037176970842205E-7</c:v>
                </c:pt>
                <c:pt idx="229">
                  <c:v>6.3840242136577402E-7</c:v>
                </c:pt>
                <c:pt idx="230">
                  <c:v>5.5747908974206229E-7</c:v>
                </c:pt>
                <c:pt idx="231">
                  <c:v>4.8634689617567133E-7</c:v>
                </c:pt>
                <c:pt idx="232">
                  <c:v>4.2388419585059835E-7</c:v>
                </c:pt>
                <c:pt idx="233">
                  <c:v>3.6908960183970771E-7</c:v>
                </c:pt>
                <c:pt idx="234">
                  <c:v>3.2107013120910427E-7</c:v>
                </c:pt>
                <c:pt idx="235">
                  <c:v>2.7903039280221768E-7</c:v>
                </c:pt>
                <c:pt idx="236">
                  <c:v>2.4226274014961269E-7</c:v>
                </c:pt>
                <c:pt idx="237">
                  <c:v>2.1013831683118844E-7</c:v>
                </c:pt>
                <c:pt idx="238">
                  <c:v>1.820989255132969E-7</c:v>
                </c:pt>
                <c:pt idx="239">
                  <c:v>1.5764965576099815E-7</c:v>
                </c:pt>
                <c:pt idx="240">
                  <c:v>1.3635220955646946E-7</c:v>
                </c:pt>
                <c:pt idx="241">
                  <c:v>1.1781886721384636E-7</c:v>
                </c:pt>
                <c:pt idx="242">
                  <c:v>1.017070400478112E-7</c:v>
                </c:pt>
                <c:pt idx="243">
                  <c:v>8.7714359711030868E-8</c:v>
                </c:pt>
                <c:pt idx="244">
                  <c:v>7.5574257550140903E-8</c:v>
                </c:pt>
                <c:pt idx="245">
                  <c:v>6.5051990630569438E-8</c:v>
                </c:pt>
                <c:pt idx="246">
                  <c:v>5.5941074238887777E-8</c:v>
                </c:pt>
                <c:pt idx="247">
                  <c:v>4.8060083681728576E-8</c:v>
                </c:pt>
                <c:pt idx="248">
                  <c:v>4.1249791058935082E-8</c:v>
                </c:pt>
                <c:pt idx="249">
                  <c:v>3.5370605393686352E-8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6-4844-91AD-886562A320FA}"/>
            </c:ext>
          </c:extLst>
        </c:ser>
        <c:ser>
          <c:idx val="2"/>
          <c:order val="2"/>
          <c:tx>
            <c:strRef>
              <c:f>MultiNormSim_PL!$K$1</c:f>
              <c:strCache>
                <c:ptCount val="1"/>
                <c:pt idx="0">
                  <c:v>Norm2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MultiNormSim_PL!$D$1:$D$394</c:f>
              <c:strCache>
                <c:ptCount val="394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  <c:pt idx="212">
                  <c:v>01/10/2020</c:v>
                </c:pt>
                <c:pt idx="213">
                  <c:v>02/10/2020</c:v>
                </c:pt>
                <c:pt idx="214">
                  <c:v>03/10/2020</c:v>
                </c:pt>
                <c:pt idx="215">
                  <c:v>04/10/2020</c:v>
                </c:pt>
                <c:pt idx="216">
                  <c:v>05/10/2020</c:v>
                </c:pt>
                <c:pt idx="217">
                  <c:v>06/10/2020</c:v>
                </c:pt>
                <c:pt idx="218">
                  <c:v>07/10/2020</c:v>
                </c:pt>
                <c:pt idx="219">
                  <c:v>08/10/2020</c:v>
                </c:pt>
                <c:pt idx="220">
                  <c:v>09/10/2020</c:v>
                </c:pt>
                <c:pt idx="221">
                  <c:v>10/10/2020</c:v>
                </c:pt>
                <c:pt idx="222">
                  <c:v>11/10/2020</c:v>
                </c:pt>
                <c:pt idx="223">
                  <c:v>12/10/2020</c:v>
                </c:pt>
                <c:pt idx="224">
                  <c:v>13/10/2020</c:v>
                </c:pt>
                <c:pt idx="225">
                  <c:v>14/10/2020</c:v>
                </c:pt>
                <c:pt idx="226">
                  <c:v>15/10/2020</c:v>
                </c:pt>
                <c:pt idx="227">
                  <c:v>16/10/2020</c:v>
                </c:pt>
                <c:pt idx="228">
                  <c:v>17/10/2020</c:v>
                </c:pt>
                <c:pt idx="229">
                  <c:v>18/10/2020</c:v>
                </c:pt>
                <c:pt idx="230">
                  <c:v>19/10/2020</c:v>
                </c:pt>
                <c:pt idx="231">
                  <c:v>20/10/2020</c:v>
                </c:pt>
                <c:pt idx="232">
                  <c:v>21/10/2020</c:v>
                </c:pt>
                <c:pt idx="233">
                  <c:v>22/10/2020</c:v>
                </c:pt>
                <c:pt idx="234">
                  <c:v>23/10/2020</c:v>
                </c:pt>
                <c:pt idx="235">
                  <c:v>24/10/2020</c:v>
                </c:pt>
                <c:pt idx="236">
                  <c:v>25/10/2020</c:v>
                </c:pt>
                <c:pt idx="237">
                  <c:v>26/10/2020</c:v>
                </c:pt>
                <c:pt idx="238">
                  <c:v>27/10/2020</c:v>
                </c:pt>
                <c:pt idx="239">
                  <c:v>28/10/2020</c:v>
                </c:pt>
                <c:pt idx="240">
                  <c:v>29/10/2020</c:v>
                </c:pt>
                <c:pt idx="241">
                  <c:v>30/10/2020</c:v>
                </c:pt>
                <c:pt idx="242">
                  <c:v>31/10/2020</c:v>
                </c:pt>
                <c:pt idx="243">
                  <c:v>01/11/2020</c:v>
                </c:pt>
                <c:pt idx="244">
                  <c:v>02/11/2020</c:v>
                </c:pt>
                <c:pt idx="245">
                  <c:v>03/11/2020</c:v>
                </c:pt>
                <c:pt idx="246">
                  <c:v>04/11/2020</c:v>
                </c:pt>
                <c:pt idx="247">
                  <c:v>05/11/2020</c:v>
                </c:pt>
                <c:pt idx="248">
                  <c:v>06/11/2020</c:v>
                </c:pt>
                <c:pt idx="249">
                  <c:v>07/11/2020</c:v>
                </c:pt>
                <c:pt idx="250">
                  <c:v>08/11/2020</c:v>
                </c:pt>
                <c:pt idx="251">
                  <c:v>09/11/2020</c:v>
                </c:pt>
                <c:pt idx="252">
                  <c:v>10/11/2020</c:v>
                </c:pt>
                <c:pt idx="253">
                  <c:v>11/11/2020</c:v>
                </c:pt>
                <c:pt idx="254">
                  <c:v>12/11/2020</c:v>
                </c:pt>
                <c:pt idx="255">
                  <c:v>13/11/2020</c:v>
                </c:pt>
                <c:pt idx="256">
                  <c:v>14/11/2020</c:v>
                </c:pt>
                <c:pt idx="257">
                  <c:v>15/11/2020</c:v>
                </c:pt>
                <c:pt idx="258">
                  <c:v>16/11/2020</c:v>
                </c:pt>
                <c:pt idx="259">
                  <c:v>17/11/2020</c:v>
                </c:pt>
                <c:pt idx="260">
                  <c:v>18/11/2020</c:v>
                </c:pt>
                <c:pt idx="261">
                  <c:v>19/11/2020</c:v>
                </c:pt>
                <c:pt idx="262">
                  <c:v>20/11/2020</c:v>
                </c:pt>
                <c:pt idx="263">
                  <c:v>21/11/2020</c:v>
                </c:pt>
                <c:pt idx="264">
                  <c:v>22/11/2020</c:v>
                </c:pt>
                <c:pt idx="265">
                  <c:v>23/11/2020</c:v>
                </c:pt>
                <c:pt idx="266">
                  <c:v>24/11/2020</c:v>
                </c:pt>
                <c:pt idx="267">
                  <c:v>25/11/2020</c:v>
                </c:pt>
                <c:pt idx="268">
                  <c:v>26/11/2020</c:v>
                </c:pt>
                <c:pt idx="269">
                  <c:v>27/11/2020</c:v>
                </c:pt>
                <c:pt idx="270">
                  <c:v>28/11/2020</c:v>
                </c:pt>
                <c:pt idx="271">
                  <c:v>29/11/2020</c:v>
                </c:pt>
                <c:pt idx="272">
                  <c:v>30/11/2020</c:v>
                </c:pt>
                <c:pt idx="273">
                  <c:v>01/12/2020</c:v>
                </c:pt>
                <c:pt idx="274">
                  <c:v>02/12/2020</c:v>
                </c:pt>
                <c:pt idx="275">
                  <c:v>03/12/2020</c:v>
                </c:pt>
                <c:pt idx="276">
                  <c:v>04/12/2020</c:v>
                </c:pt>
                <c:pt idx="277">
                  <c:v>05/12/2020</c:v>
                </c:pt>
                <c:pt idx="278">
                  <c:v>06/12/2020</c:v>
                </c:pt>
                <c:pt idx="279">
                  <c:v>07/12/2020</c:v>
                </c:pt>
                <c:pt idx="280">
                  <c:v>08/12/2020</c:v>
                </c:pt>
                <c:pt idx="281">
                  <c:v>09/12/2020</c:v>
                </c:pt>
                <c:pt idx="282">
                  <c:v>10/12/2020</c:v>
                </c:pt>
                <c:pt idx="283">
                  <c:v>11/12/2020</c:v>
                </c:pt>
                <c:pt idx="284">
                  <c:v>12/12/2020</c:v>
                </c:pt>
                <c:pt idx="285">
                  <c:v>13/12/2020</c:v>
                </c:pt>
                <c:pt idx="286">
                  <c:v>14/12/2020</c:v>
                </c:pt>
                <c:pt idx="287">
                  <c:v>15/12/2020</c:v>
                </c:pt>
                <c:pt idx="288">
                  <c:v>16/12/2020</c:v>
                </c:pt>
                <c:pt idx="289">
                  <c:v>17/12/2020</c:v>
                </c:pt>
                <c:pt idx="290">
                  <c:v>18/12/2020</c:v>
                </c:pt>
                <c:pt idx="291">
                  <c:v>19/12/2020</c:v>
                </c:pt>
                <c:pt idx="292">
                  <c:v>20/12/2020</c:v>
                </c:pt>
                <c:pt idx="293">
                  <c:v>21/12/2020</c:v>
                </c:pt>
                <c:pt idx="294">
                  <c:v>22/12/2020</c:v>
                </c:pt>
                <c:pt idx="295">
                  <c:v>23/12/2020</c:v>
                </c:pt>
                <c:pt idx="296">
                  <c:v>24/12/2020</c:v>
                </c:pt>
                <c:pt idx="297">
                  <c:v>25/12/2020</c:v>
                </c:pt>
                <c:pt idx="298">
                  <c:v>26/12/2020</c:v>
                </c:pt>
                <c:pt idx="299">
                  <c:v>27/12/2020</c:v>
                </c:pt>
                <c:pt idx="300">
                  <c:v>28/12/2020</c:v>
                </c:pt>
                <c:pt idx="301">
                  <c:v>29/12/2020</c:v>
                </c:pt>
                <c:pt idx="302">
                  <c:v>30/12/2020</c:v>
                </c:pt>
                <c:pt idx="303">
                  <c:v>31/12/2020</c:v>
                </c:pt>
                <c:pt idx="304">
                  <c:v>01/01/2021</c:v>
                </c:pt>
                <c:pt idx="305">
                  <c:v>02/01/2021</c:v>
                </c:pt>
                <c:pt idx="306">
                  <c:v>03/01/2021</c:v>
                </c:pt>
                <c:pt idx="307">
                  <c:v>04/01/2021</c:v>
                </c:pt>
                <c:pt idx="308">
                  <c:v>05/01/2021</c:v>
                </c:pt>
                <c:pt idx="309">
                  <c:v>06/01/2021</c:v>
                </c:pt>
                <c:pt idx="310">
                  <c:v>07/01/2021</c:v>
                </c:pt>
                <c:pt idx="311">
                  <c:v>08/01/2021</c:v>
                </c:pt>
                <c:pt idx="312">
                  <c:v>09/01/2021</c:v>
                </c:pt>
                <c:pt idx="313">
                  <c:v>10/01/2021</c:v>
                </c:pt>
                <c:pt idx="314">
                  <c:v>11/01/2021</c:v>
                </c:pt>
                <c:pt idx="315">
                  <c:v>12/01/2021</c:v>
                </c:pt>
                <c:pt idx="316">
                  <c:v>13/01/2021</c:v>
                </c:pt>
                <c:pt idx="317">
                  <c:v>14/01/2021</c:v>
                </c:pt>
                <c:pt idx="318">
                  <c:v>15/01/2021</c:v>
                </c:pt>
                <c:pt idx="319">
                  <c:v>16/01/2021</c:v>
                </c:pt>
                <c:pt idx="320">
                  <c:v>17/01/2021</c:v>
                </c:pt>
                <c:pt idx="321">
                  <c:v>18/01/2021</c:v>
                </c:pt>
                <c:pt idx="322">
                  <c:v>19/01/2021</c:v>
                </c:pt>
                <c:pt idx="323">
                  <c:v>20/01/2021</c:v>
                </c:pt>
                <c:pt idx="324">
                  <c:v>21/01/2021</c:v>
                </c:pt>
                <c:pt idx="325">
                  <c:v>22/01/2021</c:v>
                </c:pt>
                <c:pt idx="326">
                  <c:v>23/01/2021</c:v>
                </c:pt>
                <c:pt idx="327">
                  <c:v>24/01/2021</c:v>
                </c:pt>
                <c:pt idx="328">
                  <c:v>25/01/2021</c:v>
                </c:pt>
                <c:pt idx="329">
                  <c:v>26/01/2021</c:v>
                </c:pt>
                <c:pt idx="330">
                  <c:v>27/01/2021</c:v>
                </c:pt>
                <c:pt idx="331">
                  <c:v>28/01/2021</c:v>
                </c:pt>
                <c:pt idx="332">
                  <c:v>29/01/2021</c:v>
                </c:pt>
                <c:pt idx="333">
                  <c:v>30/01/2021</c:v>
                </c:pt>
                <c:pt idx="334">
                  <c:v>31/01/2021</c:v>
                </c:pt>
                <c:pt idx="335">
                  <c:v>01/02/2021</c:v>
                </c:pt>
                <c:pt idx="336">
                  <c:v>02/02/2021</c:v>
                </c:pt>
                <c:pt idx="337">
                  <c:v>03/02/2021</c:v>
                </c:pt>
                <c:pt idx="338">
                  <c:v>04/02/2021</c:v>
                </c:pt>
                <c:pt idx="339">
                  <c:v>05/02/2021</c:v>
                </c:pt>
                <c:pt idx="340">
                  <c:v>06/02/2021</c:v>
                </c:pt>
                <c:pt idx="341">
                  <c:v>07/02/2021</c:v>
                </c:pt>
                <c:pt idx="342">
                  <c:v>08/02/2021</c:v>
                </c:pt>
                <c:pt idx="343">
                  <c:v>09/02/2021</c:v>
                </c:pt>
                <c:pt idx="344">
                  <c:v>10/02/2021</c:v>
                </c:pt>
                <c:pt idx="345">
                  <c:v>11/02/2021</c:v>
                </c:pt>
                <c:pt idx="346">
                  <c:v>12/02/2021</c:v>
                </c:pt>
                <c:pt idx="347">
                  <c:v>13/02/2021</c:v>
                </c:pt>
                <c:pt idx="348">
                  <c:v>14/02/2021</c:v>
                </c:pt>
                <c:pt idx="349">
                  <c:v>15/02/2021</c:v>
                </c:pt>
                <c:pt idx="350">
                  <c:v>16/02/2021</c:v>
                </c:pt>
                <c:pt idx="351">
                  <c:v>17/02/2021</c:v>
                </c:pt>
                <c:pt idx="352">
                  <c:v>18/02/2021</c:v>
                </c:pt>
                <c:pt idx="353">
                  <c:v>19/02/2021</c:v>
                </c:pt>
                <c:pt idx="354">
                  <c:v>20/02/2021</c:v>
                </c:pt>
                <c:pt idx="355">
                  <c:v>21/02/2021</c:v>
                </c:pt>
                <c:pt idx="356">
                  <c:v>22/02/2021</c:v>
                </c:pt>
                <c:pt idx="357">
                  <c:v>23/02/2021</c:v>
                </c:pt>
                <c:pt idx="358">
                  <c:v>24/02/2021</c:v>
                </c:pt>
                <c:pt idx="359">
                  <c:v>25/02/2021</c:v>
                </c:pt>
                <c:pt idx="360">
                  <c:v>26/02/2021</c:v>
                </c:pt>
                <c:pt idx="361">
                  <c:v>27/02/2021</c:v>
                </c:pt>
                <c:pt idx="362">
                  <c:v>28/02/2021</c:v>
                </c:pt>
                <c:pt idx="363">
                  <c:v>01/03/2021</c:v>
                </c:pt>
                <c:pt idx="364">
                  <c:v>02/03/2021</c:v>
                </c:pt>
                <c:pt idx="365">
                  <c:v>03/03/2021</c:v>
                </c:pt>
                <c:pt idx="366">
                  <c:v>04/03/2021</c:v>
                </c:pt>
                <c:pt idx="367">
                  <c:v>05/03/2021</c:v>
                </c:pt>
                <c:pt idx="368">
                  <c:v>06/03/2021</c:v>
                </c:pt>
                <c:pt idx="369">
                  <c:v>07/03/2021</c:v>
                </c:pt>
                <c:pt idx="370">
                  <c:v>08/03/2021</c:v>
                </c:pt>
                <c:pt idx="371">
                  <c:v>09/03/2021</c:v>
                </c:pt>
                <c:pt idx="372">
                  <c:v>10/03/2021</c:v>
                </c:pt>
                <c:pt idx="373">
                  <c:v>11/03/2021</c:v>
                </c:pt>
                <c:pt idx="374">
                  <c:v>12/03/2021</c:v>
                </c:pt>
                <c:pt idx="375">
                  <c:v>13/03/2021</c:v>
                </c:pt>
                <c:pt idx="376">
                  <c:v>14/03/2021</c:v>
                </c:pt>
                <c:pt idx="377">
                  <c:v>15/03/2021</c:v>
                </c:pt>
                <c:pt idx="378">
                  <c:v>16/03/2021</c:v>
                </c:pt>
                <c:pt idx="379">
                  <c:v>17/03/2021</c:v>
                </c:pt>
                <c:pt idx="380">
                  <c:v>18/03/2021</c:v>
                </c:pt>
                <c:pt idx="381">
                  <c:v>19/03/2021</c:v>
                </c:pt>
                <c:pt idx="382">
                  <c:v>20/03/2021</c:v>
                </c:pt>
                <c:pt idx="383">
                  <c:v>21/03/2021</c:v>
                </c:pt>
                <c:pt idx="384">
                  <c:v>22/03/2021</c:v>
                </c:pt>
                <c:pt idx="385">
                  <c:v>23/03/2021</c:v>
                </c:pt>
                <c:pt idx="386">
                  <c:v>24/03/2021</c:v>
                </c:pt>
                <c:pt idx="387">
                  <c:v>25/03/2021</c:v>
                </c:pt>
                <c:pt idx="388">
                  <c:v>26/03/2021</c:v>
                </c:pt>
                <c:pt idx="389">
                  <c:v>27/03/2021</c:v>
                </c:pt>
                <c:pt idx="390">
                  <c:v>28/03/2021</c:v>
                </c:pt>
                <c:pt idx="391">
                  <c:v>29/03/2021</c:v>
                </c:pt>
                <c:pt idx="392">
                  <c:v>30/03/2021</c:v>
                </c:pt>
                <c:pt idx="393">
                  <c:v>31/03/2021</c:v>
                </c:pt>
              </c:strCache>
            </c:strRef>
          </c:cat>
          <c:val>
            <c:numRef>
              <c:f>MultiNormSim_PL!$K$2:$K$251</c:f>
              <c:numCache>
                <c:formatCode>General</c:formatCode>
                <c:ptCount val="250"/>
                <c:pt idx="0">
                  <c:v>5.2648044856206887E-21</c:v>
                </c:pt>
                <c:pt idx="1">
                  <c:v>8.8044770223066437E-21</c:v>
                </c:pt>
                <c:pt idx="2">
                  <c:v>1.4678063911449712E-20</c:v>
                </c:pt>
                <c:pt idx="3">
                  <c:v>2.4393711197200027E-20</c:v>
                </c:pt>
                <c:pt idx="4">
                  <c:v>4.0413910434283274E-20</c:v>
                </c:pt>
                <c:pt idx="5">
                  <c:v>6.6746387416886161E-20</c:v>
                </c:pt>
                <c:pt idx="6">
                  <c:v>1.0989262528267252E-19</c:v>
                </c:pt>
                <c:pt idx="7">
                  <c:v>1.8036539852226393E-19</c:v>
                </c:pt>
                <c:pt idx="8">
                  <c:v>2.9510855272889711E-19</c:v>
                </c:pt>
                <c:pt idx="9">
                  <c:v>4.8134255644596692E-19</c:v>
                </c:pt>
                <c:pt idx="10">
                  <c:v>7.8265545685629378E-19</c:v>
                </c:pt>
                <c:pt idx="11">
                  <c:v>1.2686179977604108E-18</c:v>
                </c:pt>
                <c:pt idx="12">
                  <c:v>2.0499110317156556E-18</c:v>
                </c:pt>
                <c:pt idx="13">
                  <c:v>3.3020454773862714E-18</c:v>
                </c:pt>
                <c:pt idx="14">
                  <c:v>5.3024304575038937E-18</c:v>
                </c:pt>
                <c:pt idx="15">
                  <c:v>8.4881062235825374E-18</c:v>
                </c:pt>
                <c:pt idx="16">
                  <c:v>1.3545359122399874E-17</c:v>
                </c:pt>
                <c:pt idx="17">
                  <c:v>2.154835566421679E-17</c:v>
                </c:pt>
                <c:pt idx="18">
                  <c:v>3.4172884593435456E-17</c:v>
                </c:pt>
                <c:pt idx="19">
                  <c:v>5.402478386649352E-17</c:v>
                </c:pt>
                <c:pt idx="20">
                  <c:v>8.5142878707745431E-17</c:v>
                </c:pt>
                <c:pt idx="21">
                  <c:v>1.3376654646677368E-16</c:v>
                </c:pt>
                <c:pt idx="22">
                  <c:v>2.0950316737325921E-16</c:v>
                </c:pt>
                <c:pt idx="23">
                  <c:v>3.2709775629533016E-16</c:v>
                </c:pt>
                <c:pt idx="24">
                  <c:v>5.0910625209294392E-16</c:v>
                </c:pt>
                <c:pt idx="25">
                  <c:v>7.8992014422874243E-16</c:v>
                </c:pt>
                <c:pt idx="26">
                  <c:v>1.2218048403908228E-15</c:v>
                </c:pt>
                <c:pt idx="27">
                  <c:v>1.8839283731350406E-15</c:v>
                </c:pt>
                <c:pt idx="28">
                  <c:v>2.8958150836375598E-15</c:v>
                </c:pt>
                <c:pt idx="29">
                  <c:v>4.4373241799032069E-15</c:v>
                </c:pt>
                <c:pt idx="30">
                  <c:v>6.7782156865122336E-15</c:v>
                </c:pt>
                <c:pt idx="31">
                  <c:v>1.0321753981885548E-14</c:v>
                </c:pt>
                <c:pt idx="32">
                  <c:v>1.5668792027507325E-14</c:v>
                </c:pt>
                <c:pt idx="33">
                  <c:v>2.3711630696630914E-14</c:v>
                </c:pt>
                <c:pt idx="34">
                  <c:v>3.577101157866165E-14</c:v>
                </c:pt>
                <c:pt idx="35">
                  <c:v>5.379537197339351E-14</c:v>
                </c:pt>
                <c:pt idx="36">
                  <c:v>8.0649652642892067E-14</c:v>
                </c:pt>
                <c:pt idx="37">
                  <c:v>1.2053244908943958E-13</c:v>
                </c:pt>
                <c:pt idx="38">
                  <c:v>1.7957643860208126E-13</c:v>
                </c:pt>
                <c:pt idx="39">
                  <c:v>2.6670958335694155E-13</c:v>
                </c:pt>
                <c:pt idx="40">
                  <c:v>3.9488604018450712E-13</c:v>
                </c:pt>
                <c:pt idx="41">
                  <c:v>5.828393089002909E-13</c:v>
                </c:pt>
                <c:pt idx="42">
                  <c:v>8.575703981161551E-13</c:v>
                </c:pt>
                <c:pt idx="43">
                  <c:v>1.2578667052936505E-12</c:v>
                </c:pt>
                <c:pt idx="44">
                  <c:v>1.8392609726706086E-12</c:v>
                </c:pt>
                <c:pt idx="45">
                  <c:v>2.6809948692002884E-12</c:v>
                </c:pt>
                <c:pt idx="46">
                  <c:v>3.8957627749407782E-12</c:v>
                </c:pt>
                <c:pt idx="47">
                  <c:v>5.6432971332835809E-12</c:v>
                </c:pt>
                <c:pt idx="48">
                  <c:v>8.149242191348086E-12</c:v>
                </c:pt>
                <c:pt idx="49">
                  <c:v>1.1731280684376148E-11</c:v>
                </c:pt>
                <c:pt idx="50">
                  <c:v>1.6835170543542956E-11</c:v>
                </c:pt>
                <c:pt idx="51">
                  <c:v>2.4084271148049961E-11</c:v>
                </c:pt>
                <c:pt idx="52">
                  <c:v>3.4347362145818803E-11</c:v>
                </c:pt>
                <c:pt idx="53">
                  <c:v>4.8831173777756751E-11</c:v>
                </c:pt>
                <c:pt idx="54">
                  <c:v>6.9206172635392028E-11</c:v>
                </c:pt>
                <c:pt idx="55">
                  <c:v>9.7776929109883114E-11</c:v>
                </c:pt>
                <c:pt idx="56">
                  <c:v>1.3771201980396826E-10</c:v>
                </c:pt>
                <c:pt idx="57">
                  <c:v>1.9335312534380785E-10</c:v>
                </c:pt>
                <c:pt idx="58">
                  <c:v>2.7062906561441849E-10</c:v>
                </c:pt>
                <c:pt idx="59">
                  <c:v>3.7760833608005565E-10</c:v>
                </c:pt>
                <c:pt idx="60">
                  <c:v>5.2523372212948289E-10</c:v>
                </c:pt>
                <c:pt idx="61">
                  <c:v>7.2829532764071167E-10</c:v>
                </c:pt>
                <c:pt idx="62">
                  <c:v>1.0067145353273137E-9</c:v>
                </c:pt>
                <c:pt idx="63">
                  <c:v>1.3872318391785951E-9</c:v>
                </c:pt>
                <c:pt idx="64">
                  <c:v>1.9056171393370077E-9</c:v>
                </c:pt>
                <c:pt idx="65">
                  <c:v>2.6095531449864684E-9</c:v>
                </c:pt>
                <c:pt idx="66">
                  <c:v>3.5623823880107059E-9</c:v>
                </c:pt>
                <c:pt idx="67">
                  <c:v>4.8479576524315896E-9</c:v>
                </c:pt>
                <c:pt idx="68">
                  <c:v>6.5768962885911155E-9</c:v>
                </c:pt>
                <c:pt idx="69">
                  <c:v>8.8946131222714181E-9</c:v>
                </c:pt>
                <c:pt idx="70">
                  <c:v>1.1991597023740899E-8</c:v>
                </c:pt>
                <c:pt idx="71">
                  <c:v>1.611650554284298E-8</c:v>
                </c:pt>
                <c:pt idx="72">
                  <c:v>2.1592783559775395E-8</c:v>
                </c:pt>
                <c:pt idx="73">
                  <c:v>2.8839669200833195E-8</c:v>
                </c:pt>
                <c:pt idx="74">
                  <c:v>3.8398637193000923E-8</c:v>
                </c:pt>
                <c:pt idx="75">
                  <c:v>5.0966550521035679E-8</c:v>
                </c:pt>
                <c:pt idx="76">
                  <c:v>6.743705004602067E-8</c:v>
                </c:pt>
                <c:pt idx="77">
                  <c:v>8.8952013082044361E-8</c:v>
                </c:pt>
                <c:pt idx="78">
                  <c:v>1.1696526019741306E-7</c:v>
                </c:pt>
                <c:pt idx="79">
                  <c:v>1.5332108886213057E-7</c:v>
                </c:pt>
                <c:pt idx="80">
                  <c:v>2.0035066667996125E-7</c:v>
                </c:pt>
                <c:pt idx="81">
                  <c:v>2.6098982871934603E-7</c:v>
                </c:pt>
                <c:pt idx="82">
                  <c:v>3.3892239465036166E-7</c:v>
                </c:pt>
                <c:pt idx="83">
                  <c:v>4.3875375219251941E-7</c:v>
                </c:pt>
                <c:pt idx="84">
                  <c:v>5.6622014190133568E-7</c:v>
                </c:pt>
                <c:pt idx="85">
                  <c:v>7.2843982006185152E-7</c:v>
                </c:pt>
                <c:pt idx="86">
                  <c:v>9.3421306365430769E-7</c:v>
                </c:pt>
                <c:pt idx="87">
                  <c:v>1.1943788023279848E-6</c:v>
                </c:pt>
                <c:pt idx="88">
                  <c:v>1.5222365007527701E-6</c:v>
                </c:pt>
                <c:pt idx="89">
                  <c:v>1.9340427489614723E-6</c:v>
                </c:pt>
                <c:pt idx="90">
                  <c:v>2.4495928206589658E-6</c:v>
                </c:pt>
                <c:pt idx="91">
                  <c:v>3.0928981955909723E-6</c:v>
                </c:pt>
                <c:pt idx="92">
                  <c:v>3.892971670359135E-6</c:v>
                </c:pt>
                <c:pt idx="93">
                  <c:v>4.8847321533717332E-6</c:v>
                </c:pt>
                <c:pt idx="94">
                  <c:v>6.1100414970073413E-6</c:v>
                </c:pt>
                <c:pt idx="95">
                  <c:v>7.6188856989804953E-6</c:v>
                </c:pt>
                <c:pt idx="96">
                  <c:v>9.4707124336025237E-6</c:v>
                </c:pt>
                <c:pt idx="97">
                  <c:v>1.1735936074120576E-5</c:v>
                </c:pt>
                <c:pt idx="98">
                  <c:v>1.449762005669473E-5</c:v>
                </c:pt>
                <c:pt idx="99">
                  <c:v>1.785334452898753E-5</c:v>
                </c:pt>
                <c:pt idx="100">
                  <c:v>2.191726463554433E-5</c:v>
                </c:pt>
                <c:pt idx="101">
                  <c:v>2.6822361434677277E-5</c:v>
                </c:pt>
                <c:pt idx="102">
                  <c:v>3.2722883240621709E-5</c:v>
                </c:pt>
                <c:pt idx="103">
                  <c:v>3.9796970074628668E-5</c:v>
                </c:pt>
                <c:pt idx="104">
                  <c:v>4.8249447839945024E-5</c:v>
                </c:pt>
                <c:pt idx="105">
                  <c:v>5.8314771780659561E-5</c:v>
                </c:pt>
                <c:pt idx="106">
                  <c:v>7.0260090743283948E-5</c:v>
                </c:pt>
                <c:pt idx="107">
                  <c:v>8.4388394766702609E-5</c:v>
                </c:pt>
                <c:pt idx="108">
                  <c:v>1.010416986547674E-4</c:v>
                </c:pt>
                <c:pt idx="109">
                  <c:v>1.2060420355607758E-4</c:v>
                </c:pt>
                <c:pt idx="110">
                  <c:v>1.4350536735792811E-4</c:v>
                </c:pt>
                <c:pt idx="111">
                  <c:v>1.7022280312152489E-4</c:v>
                </c:pt>
                <c:pt idx="112">
                  <c:v>2.0128491312636858E-4</c:v>
                </c:pt>
                <c:pt idx="113">
                  <c:v>2.3727315469463121E-4</c:v>
                </c:pt>
                <c:pt idx="114">
                  <c:v>2.7882382322982365E-4</c:v>
                </c:pt>
                <c:pt idx="115">
                  <c:v>3.2662922827956912E-4</c:v>
                </c:pt>
                <c:pt idx="116">
                  <c:v>3.8143813041748671E-4</c:v>
                </c:pt>
                <c:pt idx="117">
                  <c:v>4.4405530086786096E-4</c:v>
                </c:pt>
                <c:pt idx="118">
                  <c:v>5.1534006262554243E-4</c:v>
                </c:pt>
                <c:pt idx="119">
                  <c:v>5.9620367191522995E-4</c:v>
                </c:pt>
                <c:pt idx="120">
                  <c:v>6.8760540273823728E-4</c:v>
                </c:pt>
                <c:pt idx="121">
                  <c:v>7.9054720548423179E-4</c:v>
                </c:pt>
                <c:pt idx="122">
                  <c:v>9.0606682359238968E-4</c:v>
                </c:pt>
                <c:pt idx="123">
                  <c:v>1.0352292703954909E-3</c:v>
                </c:pt>
                <c:pt idx="124">
                  <c:v>1.179116591821466E-3</c:v>
                </c:pt>
                <c:pt idx="125">
                  <c:v>1.3388158696676963E-3</c:v>
                </c:pt>
                <c:pt idx="126">
                  <c:v>1.5154054546448589E-3</c:v>
                </c:pt>
                <c:pt idx="127">
                  <c:v>1.7099394580604732E-3</c:v>
                </c:pt>
                <c:pt idx="128">
                  <c:v>1.9234305754209364E-3</c:v>
                </c:pt>
                <c:pt idx="129">
                  <c:v>2.1568313636979178E-3</c:v>
                </c:pt>
                <c:pt idx="130">
                  <c:v>2.4110141456275755E-3</c:v>
                </c:pt>
                <c:pt idx="131">
                  <c:v>2.6867497680637558E-3</c:v>
                </c:pt>
                <c:pt idx="132">
                  <c:v>2.9846854957519017E-3</c:v>
                </c:pt>
                <c:pt idx="133">
                  <c:v>3.3053223754029248E-3</c:v>
                </c:pt>
                <c:pt idx="134">
                  <c:v>3.6489924559422477E-3</c:v>
                </c:pt>
                <c:pt idx="135">
                  <c:v>4.0158362974899832E-3</c:v>
                </c:pt>
                <c:pt idx="136">
                  <c:v>4.4057812421315415E-3</c:v>
                </c:pt>
                <c:pt idx="137">
                  <c:v>4.8185209519980123E-3</c:v>
                </c:pt>
                <c:pt idx="138">
                  <c:v>5.2534967427893871E-3</c:v>
                </c:pt>
                <c:pt idx="139">
                  <c:v>5.709881251972848E-3</c:v>
                </c:pt>
                <c:pt idx="140">
                  <c:v>6.1865649790123212E-3</c:v>
                </c:pt>
                <c:pt idx="141">
                  <c:v>6.6821462189546148E-3</c:v>
                </c:pt>
                <c:pt idx="142">
                  <c:v>7.1949248796813817E-3</c:v>
                </c:pt>
                <c:pt idx="143">
                  <c:v>7.7229006267163563E-3</c:v>
                </c:pt>
                <c:pt idx="144">
                  <c:v>8.2637757376971006E-3</c:v>
                </c:pt>
                <c:pt idx="145">
                  <c:v>8.8149629720238633E-3</c:v>
                </c:pt>
                <c:pt idx="146">
                  <c:v>9.3735986708509168E-3</c:v>
                </c:pt>
                <c:pt idx="147">
                  <c:v>9.9365612000779629E-3</c:v>
                </c:pt>
                <c:pt idx="148">
                  <c:v>1.0500494736429215E-2</c:v>
                </c:pt>
                <c:pt idx="149">
                  <c:v>1.1061838276643124E-2</c:v>
                </c:pt>
                <c:pt idx="150">
                  <c:v>1.1616859625215954E-2</c:v>
                </c:pt>
                <c:pt idx="151">
                  <c:v>1.2161693990359166E-2</c:v>
                </c:pt>
                <c:pt idx="152">
                  <c:v>1.2692386694392729E-2</c:v>
                </c:pt>
                <c:pt idx="153">
                  <c:v>1.3204939387379266E-2</c:v>
                </c:pt>
                <c:pt idx="154">
                  <c:v>1.3695359045085648E-2</c:v>
                </c:pt>
                <c:pt idx="155">
                  <c:v>1.4159708937894139E-2</c:v>
                </c:pt>
                <c:pt idx="156">
                  <c:v>1.4594160679373335E-2</c:v>
                </c:pt>
                <c:pt idx="157">
                  <c:v>1.4995046404778225E-2</c:v>
                </c:pt>
                <c:pt idx="158">
                  <c:v>1.5358910093196747E-2</c:v>
                </c:pt>
                <c:pt idx="159">
                  <c:v>1.5682557034213677E-2</c:v>
                </c:pt>
                <c:pt idx="160">
                  <c:v>1.5963100451949607E-2</c:v>
                </c:pt>
                <c:pt idx="161">
                  <c:v>1.6198004336533973E-2</c:v>
                </c:pt>
                <c:pt idx="162">
                  <c:v>1.6385121595083218E-2</c:v>
                </c:pt>
                <c:pt idx="163">
                  <c:v>1.6522726719885562E-2</c:v>
                </c:pt>
                <c:pt idx="164">
                  <c:v>1.6609542278784233E-2</c:v>
                </c:pt>
                <c:pt idx="165">
                  <c:v>1.6644758659027911E-2</c:v>
                </c:pt>
                <c:pt idx="166">
                  <c:v>1.6628046637816307E-2</c:v>
                </c:pt>
                <c:pt idx="167">
                  <c:v>1.6559562506575476E-2</c:v>
                </c:pt>
                <c:pt idx="168">
                  <c:v>1.6439945637417422E-2</c:v>
                </c:pt>
                <c:pt idx="169">
                  <c:v>1.6270308544777012E-2</c:v>
                </c:pt>
                <c:pt idx="170">
                  <c:v>1.6052219658275583E-2</c:v>
                </c:pt>
                <c:pt idx="171">
                  <c:v>1.5787679179884648E-2</c:v>
                </c:pt>
                <c:pt idx="172">
                  <c:v>1.5479088545110287E-2</c:v>
                </c:pt>
                <c:pt idx="173">
                  <c:v>1.5129214140196906E-2</c:v>
                </c:pt>
                <c:pt idx="174">
                  <c:v>1.4741146041751236E-2</c:v>
                </c:pt>
                <c:pt idx="175">
                  <c:v>1.4318252638804502E-2</c:v>
                </c:pt>
                <c:pt idx="176">
                  <c:v>1.3864132067942235E-2</c:v>
                </c:pt>
                <c:pt idx="177">
                  <c:v>1.3382561438266929E-2</c:v>
                </c:pt>
                <c:pt idx="178">
                  <c:v>1.2877444843933354E-2</c:v>
                </c:pt>
                <c:pt idx="179">
                  <c:v>1.2352761157913301E-2</c:v>
                </c:pt>
                <c:pt idx="180">
                  <c:v>1.1812512572373418E-2</c:v>
                </c:pt>
                <c:pt idx="181">
                  <c:v>1.1260674800166003E-2</c:v>
                </c:pt>
                <c:pt idx="182">
                  <c:v>1.0701149780652498E-2</c:v>
                </c:pt>
                <c:pt idx="183">
                  <c:v>1.0137721644156239E-2</c:v>
                </c:pt>
                <c:pt idx="184">
                  <c:v>9.5740165859513806E-3</c:v>
                </c:pt>
                <c:pt idx="185">
                  <c:v>9.0134671863179895E-3</c:v>
                </c:pt>
                <c:pt idx="186">
                  <c:v>8.4592815914778068E-3</c:v>
                </c:pt>
                <c:pt idx="187">
                  <c:v>7.9144178448621507E-3</c:v>
                </c:pt>
                <c:pt idx="188">
                  <c:v>7.3815635327601336E-3</c:v>
                </c:pt>
                <c:pt idx="189">
                  <c:v>6.8631207863597103E-3</c:v>
                </c:pt>
                <c:pt idx="190">
                  <c:v>6.361196566634324E-3</c:v>
                </c:pt>
                <c:pt idx="191">
                  <c:v>5.8775980521660158E-3</c:v>
                </c:pt>
                <c:pt idx="192">
                  <c:v>5.4138328551029393E-3</c:v>
                </c:pt>
                <c:pt idx="193">
                  <c:v>4.9711137087997412E-3</c:v>
                </c:pt>
                <c:pt idx="194">
                  <c:v>4.5503672035365726E-3</c:v>
                </c:pt>
                <c:pt idx="195">
                  <c:v>4.1522460947850297E-3</c:v>
                </c:pt>
                <c:pt idx="196">
                  <c:v>3.7771446720055147E-3</c:v>
                </c:pt>
                <c:pt idx="197">
                  <c:v>3.4252166546612831E-3</c:v>
                </c:pt>
                <c:pt idx="198">
                  <c:v>3.0963950753295213E-3</c:v>
                </c:pt>
                <c:pt idx="199">
                  <c:v>2.7904136164167525E-3</c:v>
                </c:pt>
                <c:pt idx="200">
                  <c:v>2.5068288856757766E-3</c:v>
                </c:pt>
                <c:pt idx="201">
                  <c:v>2.2450431448717959E-3</c:v>
                </c:pt>
                <c:pt idx="202">
                  <c:v>2.0043270437927639E-3</c:v>
                </c:pt>
                <c:pt idx="203">
                  <c:v>1.7838419564922057E-3</c:v>
                </c:pt>
                <c:pt idx="204">
                  <c:v>1.5826615663207726E-3</c:v>
                </c:pt>
                <c:pt idx="205">
                  <c:v>1.3997923991179875E-3</c:v>
                </c:pt>
                <c:pt idx="206">
                  <c:v>1.2341930581682601E-3</c:v>
                </c:pt>
                <c:pt idx="207">
                  <c:v>1.084791968588671E-3</c:v>
                </c:pt>
                <c:pt idx="208">
                  <c:v>9.5050349130303407E-4</c:v>
                </c:pt>
                <c:pt idx="209">
                  <c:v>8.3024231646429132E-4</c:v>
                </c:pt>
                <c:pt idx="210">
                  <c:v>7.2293609213243263E-4</c:v>
                </c:pt>
                <c:pt idx="211">
                  <c:v>6.2753628544066626E-4</c:v>
                </c:pt>
                <c:pt idx="212">
                  <c:v>5.4302730985435579E-4</c:v>
                </c:pt>
                <c:pt idx="213">
                  <c:v>4.6843398312432591E-4</c:v>
                </c:pt>
                <c:pt idx="214">
                  <c:v>4.0282740603401899E-4</c:v>
                </c:pt>
                <c:pt idx="215">
                  <c:v>3.4532937208991515E-4</c:v>
                </c:pt>
                <c:pt idx="216">
                  <c:v>2.9511543310873207E-4</c:v>
                </c:pt>
                <c:pt idx="217">
                  <c:v>2.5141675554002434E-4</c:v>
                </c:pt>
                <c:pt idx="218">
                  <c:v>2.1352090775289998E-4</c:v>
                </c:pt>
                <c:pt idx="219">
                  <c:v>1.8077171990501349E-4</c:v>
                </c:pt>
                <c:pt idx="220">
                  <c:v>1.5256835593997647E-4</c:v>
                </c:pt>
                <c:pt idx="221">
                  <c:v>1.2836373228624745E-4</c:v>
                </c:pt>
                <c:pt idx="222">
                  <c:v>1.0766241051735832E-4</c:v>
                </c:pt>
                <c:pt idx="223">
                  <c:v>9.001808212362709E-5</c:v>
                </c:pt>
                <c:pt idx="224">
                  <c:v>7.5030753151153603E-5</c:v>
                </c:pt>
                <c:pt idx="225">
                  <c:v>6.234372525379621E-5</c:v>
                </c:pt>
                <c:pt idx="226">
                  <c:v>5.164045809591465E-5</c:v>
                </c:pt>
                <c:pt idx="227">
                  <c:v>4.2641386399999793E-5</c:v>
                </c:pt>
                <c:pt idx="228">
                  <c:v>3.5100753557742376E-5</c:v>
                </c:pt>
                <c:pt idx="229">
                  <c:v>2.8803512861406194E-5</c:v>
                </c:pt>
                <c:pt idx="230">
                  <c:v>2.356233725431278E-5</c:v>
                </c:pt>
                <c:pt idx="231">
                  <c:v>1.9214769182138213E-5</c:v>
                </c:pt>
                <c:pt idx="232">
                  <c:v>1.5620533740250398E-5</c:v>
                </c:pt>
                <c:pt idx="233">
                  <c:v>1.2659030904057596E-5</c:v>
                </c:pt>
                <c:pt idx="234">
                  <c:v>1.0227016210800201E-5</c:v>
                </c:pt>
                <c:pt idx="235">
                  <c:v>8.236473813951841E-6</c:v>
                </c:pt>
                <c:pt idx="236">
                  <c:v>6.6126813130638643E-6</c:v>
                </c:pt>
                <c:pt idx="237">
                  <c:v>5.2924621119837568E-6</c:v>
                </c:pt>
                <c:pt idx="238">
                  <c:v>4.2226182035168401E-6</c:v>
                </c:pt>
                <c:pt idx="239">
                  <c:v>3.3585341372146074E-6</c:v>
                </c:pt>
                <c:pt idx="240">
                  <c:v>2.662941413411064E-6</c:v>
                </c:pt>
                <c:pt idx="241">
                  <c:v>2.1048315745725182E-6</c:v>
                </c:pt>
                <c:pt idx="242">
                  <c:v>1.6585057502719056E-6</c:v>
                </c:pt>
                <c:pt idx="243">
                  <c:v>1.3027482747093355E-6</c:v>
                </c:pt>
                <c:pt idx="244">
                  <c:v>1.0201121615795259E-6</c:v>
                </c:pt>
                <c:pt idx="245">
                  <c:v>7.9630462304244529E-7</c:v>
                </c:pt>
                <c:pt idx="246">
                  <c:v>6.1966139790809875E-7</c:v>
                </c:pt>
                <c:pt idx="247">
                  <c:v>4.8069935697201838E-7</c:v>
                </c:pt>
                <c:pt idx="248">
                  <c:v>3.7173763648475883E-7</c:v>
                </c:pt>
                <c:pt idx="249">
                  <c:v>2.8657837712416339E-7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6-4844-91AD-886562A320FA}"/>
            </c:ext>
          </c:extLst>
        </c:ser>
        <c:ser>
          <c:idx val="3"/>
          <c:order val="3"/>
          <c:tx>
            <c:strRef>
              <c:f>MultiNormSim_PL!$L$1</c:f>
              <c:strCache>
                <c:ptCount val="1"/>
                <c:pt idx="0">
                  <c:v>Norm3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MultiNormSim_PL!$D$1:$D$394</c:f>
              <c:strCache>
                <c:ptCount val="394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  <c:pt idx="212">
                  <c:v>01/10/2020</c:v>
                </c:pt>
                <c:pt idx="213">
                  <c:v>02/10/2020</c:v>
                </c:pt>
                <c:pt idx="214">
                  <c:v>03/10/2020</c:v>
                </c:pt>
                <c:pt idx="215">
                  <c:v>04/10/2020</c:v>
                </c:pt>
                <c:pt idx="216">
                  <c:v>05/10/2020</c:v>
                </c:pt>
                <c:pt idx="217">
                  <c:v>06/10/2020</c:v>
                </c:pt>
                <c:pt idx="218">
                  <c:v>07/10/2020</c:v>
                </c:pt>
                <c:pt idx="219">
                  <c:v>08/10/2020</c:v>
                </c:pt>
                <c:pt idx="220">
                  <c:v>09/10/2020</c:v>
                </c:pt>
                <c:pt idx="221">
                  <c:v>10/10/2020</c:v>
                </c:pt>
                <c:pt idx="222">
                  <c:v>11/10/2020</c:v>
                </c:pt>
                <c:pt idx="223">
                  <c:v>12/10/2020</c:v>
                </c:pt>
                <c:pt idx="224">
                  <c:v>13/10/2020</c:v>
                </c:pt>
                <c:pt idx="225">
                  <c:v>14/10/2020</c:v>
                </c:pt>
                <c:pt idx="226">
                  <c:v>15/10/2020</c:v>
                </c:pt>
                <c:pt idx="227">
                  <c:v>16/10/2020</c:v>
                </c:pt>
                <c:pt idx="228">
                  <c:v>17/10/2020</c:v>
                </c:pt>
                <c:pt idx="229">
                  <c:v>18/10/2020</c:v>
                </c:pt>
                <c:pt idx="230">
                  <c:v>19/10/2020</c:v>
                </c:pt>
                <c:pt idx="231">
                  <c:v>20/10/2020</c:v>
                </c:pt>
                <c:pt idx="232">
                  <c:v>21/10/2020</c:v>
                </c:pt>
                <c:pt idx="233">
                  <c:v>22/10/2020</c:v>
                </c:pt>
                <c:pt idx="234">
                  <c:v>23/10/2020</c:v>
                </c:pt>
                <c:pt idx="235">
                  <c:v>24/10/2020</c:v>
                </c:pt>
                <c:pt idx="236">
                  <c:v>25/10/2020</c:v>
                </c:pt>
                <c:pt idx="237">
                  <c:v>26/10/2020</c:v>
                </c:pt>
                <c:pt idx="238">
                  <c:v>27/10/2020</c:v>
                </c:pt>
                <c:pt idx="239">
                  <c:v>28/10/2020</c:v>
                </c:pt>
                <c:pt idx="240">
                  <c:v>29/10/2020</c:v>
                </c:pt>
                <c:pt idx="241">
                  <c:v>30/10/2020</c:v>
                </c:pt>
                <c:pt idx="242">
                  <c:v>31/10/2020</c:v>
                </c:pt>
                <c:pt idx="243">
                  <c:v>01/11/2020</c:v>
                </c:pt>
                <c:pt idx="244">
                  <c:v>02/11/2020</c:v>
                </c:pt>
                <c:pt idx="245">
                  <c:v>03/11/2020</c:v>
                </c:pt>
                <c:pt idx="246">
                  <c:v>04/11/2020</c:v>
                </c:pt>
                <c:pt idx="247">
                  <c:v>05/11/2020</c:v>
                </c:pt>
                <c:pt idx="248">
                  <c:v>06/11/2020</c:v>
                </c:pt>
                <c:pt idx="249">
                  <c:v>07/11/2020</c:v>
                </c:pt>
                <c:pt idx="250">
                  <c:v>08/11/2020</c:v>
                </c:pt>
                <c:pt idx="251">
                  <c:v>09/11/2020</c:v>
                </c:pt>
                <c:pt idx="252">
                  <c:v>10/11/2020</c:v>
                </c:pt>
                <c:pt idx="253">
                  <c:v>11/11/2020</c:v>
                </c:pt>
                <c:pt idx="254">
                  <c:v>12/11/2020</c:v>
                </c:pt>
                <c:pt idx="255">
                  <c:v>13/11/2020</c:v>
                </c:pt>
                <c:pt idx="256">
                  <c:v>14/11/2020</c:v>
                </c:pt>
                <c:pt idx="257">
                  <c:v>15/11/2020</c:v>
                </c:pt>
                <c:pt idx="258">
                  <c:v>16/11/2020</c:v>
                </c:pt>
                <c:pt idx="259">
                  <c:v>17/11/2020</c:v>
                </c:pt>
                <c:pt idx="260">
                  <c:v>18/11/2020</c:v>
                </c:pt>
                <c:pt idx="261">
                  <c:v>19/11/2020</c:v>
                </c:pt>
                <c:pt idx="262">
                  <c:v>20/11/2020</c:v>
                </c:pt>
                <c:pt idx="263">
                  <c:v>21/11/2020</c:v>
                </c:pt>
                <c:pt idx="264">
                  <c:v>22/11/2020</c:v>
                </c:pt>
                <c:pt idx="265">
                  <c:v>23/11/2020</c:v>
                </c:pt>
                <c:pt idx="266">
                  <c:v>24/11/2020</c:v>
                </c:pt>
                <c:pt idx="267">
                  <c:v>25/11/2020</c:v>
                </c:pt>
                <c:pt idx="268">
                  <c:v>26/11/2020</c:v>
                </c:pt>
                <c:pt idx="269">
                  <c:v>27/11/2020</c:v>
                </c:pt>
                <c:pt idx="270">
                  <c:v>28/11/2020</c:v>
                </c:pt>
                <c:pt idx="271">
                  <c:v>29/11/2020</c:v>
                </c:pt>
                <c:pt idx="272">
                  <c:v>30/11/2020</c:v>
                </c:pt>
                <c:pt idx="273">
                  <c:v>01/12/2020</c:v>
                </c:pt>
                <c:pt idx="274">
                  <c:v>02/12/2020</c:v>
                </c:pt>
                <c:pt idx="275">
                  <c:v>03/12/2020</c:v>
                </c:pt>
                <c:pt idx="276">
                  <c:v>04/12/2020</c:v>
                </c:pt>
                <c:pt idx="277">
                  <c:v>05/12/2020</c:v>
                </c:pt>
                <c:pt idx="278">
                  <c:v>06/12/2020</c:v>
                </c:pt>
                <c:pt idx="279">
                  <c:v>07/12/2020</c:v>
                </c:pt>
                <c:pt idx="280">
                  <c:v>08/12/2020</c:v>
                </c:pt>
                <c:pt idx="281">
                  <c:v>09/12/2020</c:v>
                </c:pt>
                <c:pt idx="282">
                  <c:v>10/12/2020</c:v>
                </c:pt>
                <c:pt idx="283">
                  <c:v>11/12/2020</c:v>
                </c:pt>
                <c:pt idx="284">
                  <c:v>12/12/2020</c:v>
                </c:pt>
                <c:pt idx="285">
                  <c:v>13/12/2020</c:v>
                </c:pt>
                <c:pt idx="286">
                  <c:v>14/12/2020</c:v>
                </c:pt>
                <c:pt idx="287">
                  <c:v>15/12/2020</c:v>
                </c:pt>
                <c:pt idx="288">
                  <c:v>16/12/2020</c:v>
                </c:pt>
                <c:pt idx="289">
                  <c:v>17/12/2020</c:v>
                </c:pt>
                <c:pt idx="290">
                  <c:v>18/12/2020</c:v>
                </c:pt>
                <c:pt idx="291">
                  <c:v>19/12/2020</c:v>
                </c:pt>
                <c:pt idx="292">
                  <c:v>20/12/2020</c:v>
                </c:pt>
                <c:pt idx="293">
                  <c:v>21/12/2020</c:v>
                </c:pt>
                <c:pt idx="294">
                  <c:v>22/12/2020</c:v>
                </c:pt>
                <c:pt idx="295">
                  <c:v>23/12/2020</c:v>
                </c:pt>
                <c:pt idx="296">
                  <c:v>24/12/2020</c:v>
                </c:pt>
                <c:pt idx="297">
                  <c:v>25/12/2020</c:v>
                </c:pt>
                <c:pt idx="298">
                  <c:v>26/12/2020</c:v>
                </c:pt>
                <c:pt idx="299">
                  <c:v>27/12/2020</c:v>
                </c:pt>
                <c:pt idx="300">
                  <c:v>28/12/2020</c:v>
                </c:pt>
                <c:pt idx="301">
                  <c:v>29/12/2020</c:v>
                </c:pt>
                <c:pt idx="302">
                  <c:v>30/12/2020</c:v>
                </c:pt>
                <c:pt idx="303">
                  <c:v>31/12/2020</c:v>
                </c:pt>
                <c:pt idx="304">
                  <c:v>01/01/2021</c:v>
                </c:pt>
                <c:pt idx="305">
                  <c:v>02/01/2021</c:v>
                </c:pt>
                <c:pt idx="306">
                  <c:v>03/01/2021</c:v>
                </c:pt>
                <c:pt idx="307">
                  <c:v>04/01/2021</c:v>
                </c:pt>
                <c:pt idx="308">
                  <c:v>05/01/2021</c:v>
                </c:pt>
                <c:pt idx="309">
                  <c:v>06/01/2021</c:v>
                </c:pt>
                <c:pt idx="310">
                  <c:v>07/01/2021</c:v>
                </c:pt>
                <c:pt idx="311">
                  <c:v>08/01/2021</c:v>
                </c:pt>
                <c:pt idx="312">
                  <c:v>09/01/2021</c:v>
                </c:pt>
                <c:pt idx="313">
                  <c:v>10/01/2021</c:v>
                </c:pt>
                <c:pt idx="314">
                  <c:v>11/01/2021</c:v>
                </c:pt>
                <c:pt idx="315">
                  <c:v>12/01/2021</c:v>
                </c:pt>
                <c:pt idx="316">
                  <c:v>13/01/2021</c:v>
                </c:pt>
                <c:pt idx="317">
                  <c:v>14/01/2021</c:v>
                </c:pt>
                <c:pt idx="318">
                  <c:v>15/01/2021</c:v>
                </c:pt>
                <c:pt idx="319">
                  <c:v>16/01/2021</c:v>
                </c:pt>
                <c:pt idx="320">
                  <c:v>17/01/2021</c:v>
                </c:pt>
                <c:pt idx="321">
                  <c:v>18/01/2021</c:v>
                </c:pt>
                <c:pt idx="322">
                  <c:v>19/01/2021</c:v>
                </c:pt>
                <c:pt idx="323">
                  <c:v>20/01/2021</c:v>
                </c:pt>
                <c:pt idx="324">
                  <c:v>21/01/2021</c:v>
                </c:pt>
                <c:pt idx="325">
                  <c:v>22/01/2021</c:v>
                </c:pt>
                <c:pt idx="326">
                  <c:v>23/01/2021</c:v>
                </c:pt>
                <c:pt idx="327">
                  <c:v>24/01/2021</c:v>
                </c:pt>
                <c:pt idx="328">
                  <c:v>25/01/2021</c:v>
                </c:pt>
                <c:pt idx="329">
                  <c:v>26/01/2021</c:v>
                </c:pt>
                <c:pt idx="330">
                  <c:v>27/01/2021</c:v>
                </c:pt>
                <c:pt idx="331">
                  <c:v>28/01/2021</c:v>
                </c:pt>
                <c:pt idx="332">
                  <c:v>29/01/2021</c:v>
                </c:pt>
                <c:pt idx="333">
                  <c:v>30/01/2021</c:v>
                </c:pt>
                <c:pt idx="334">
                  <c:v>31/01/2021</c:v>
                </c:pt>
                <c:pt idx="335">
                  <c:v>01/02/2021</c:v>
                </c:pt>
                <c:pt idx="336">
                  <c:v>02/02/2021</c:v>
                </c:pt>
                <c:pt idx="337">
                  <c:v>03/02/2021</c:v>
                </c:pt>
                <c:pt idx="338">
                  <c:v>04/02/2021</c:v>
                </c:pt>
                <c:pt idx="339">
                  <c:v>05/02/2021</c:v>
                </c:pt>
                <c:pt idx="340">
                  <c:v>06/02/2021</c:v>
                </c:pt>
                <c:pt idx="341">
                  <c:v>07/02/2021</c:v>
                </c:pt>
                <c:pt idx="342">
                  <c:v>08/02/2021</c:v>
                </c:pt>
                <c:pt idx="343">
                  <c:v>09/02/2021</c:v>
                </c:pt>
                <c:pt idx="344">
                  <c:v>10/02/2021</c:v>
                </c:pt>
                <c:pt idx="345">
                  <c:v>11/02/2021</c:v>
                </c:pt>
                <c:pt idx="346">
                  <c:v>12/02/2021</c:v>
                </c:pt>
                <c:pt idx="347">
                  <c:v>13/02/2021</c:v>
                </c:pt>
                <c:pt idx="348">
                  <c:v>14/02/2021</c:v>
                </c:pt>
                <c:pt idx="349">
                  <c:v>15/02/2021</c:v>
                </c:pt>
                <c:pt idx="350">
                  <c:v>16/02/2021</c:v>
                </c:pt>
                <c:pt idx="351">
                  <c:v>17/02/2021</c:v>
                </c:pt>
                <c:pt idx="352">
                  <c:v>18/02/2021</c:v>
                </c:pt>
                <c:pt idx="353">
                  <c:v>19/02/2021</c:v>
                </c:pt>
                <c:pt idx="354">
                  <c:v>20/02/2021</c:v>
                </c:pt>
                <c:pt idx="355">
                  <c:v>21/02/2021</c:v>
                </c:pt>
                <c:pt idx="356">
                  <c:v>22/02/2021</c:v>
                </c:pt>
                <c:pt idx="357">
                  <c:v>23/02/2021</c:v>
                </c:pt>
                <c:pt idx="358">
                  <c:v>24/02/2021</c:v>
                </c:pt>
                <c:pt idx="359">
                  <c:v>25/02/2021</c:v>
                </c:pt>
                <c:pt idx="360">
                  <c:v>26/02/2021</c:v>
                </c:pt>
                <c:pt idx="361">
                  <c:v>27/02/2021</c:v>
                </c:pt>
                <c:pt idx="362">
                  <c:v>28/02/2021</c:v>
                </c:pt>
                <c:pt idx="363">
                  <c:v>01/03/2021</c:v>
                </c:pt>
                <c:pt idx="364">
                  <c:v>02/03/2021</c:v>
                </c:pt>
                <c:pt idx="365">
                  <c:v>03/03/2021</c:v>
                </c:pt>
                <c:pt idx="366">
                  <c:v>04/03/2021</c:v>
                </c:pt>
                <c:pt idx="367">
                  <c:v>05/03/2021</c:v>
                </c:pt>
                <c:pt idx="368">
                  <c:v>06/03/2021</c:v>
                </c:pt>
                <c:pt idx="369">
                  <c:v>07/03/2021</c:v>
                </c:pt>
                <c:pt idx="370">
                  <c:v>08/03/2021</c:v>
                </c:pt>
                <c:pt idx="371">
                  <c:v>09/03/2021</c:v>
                </c:pt>
                <c:pt idx="372">
                  <c:v>10/03/2021</c:v>
                </c:pt>
                <c:pt idx="373">
                  <c:v>11/03/2021</c:v>
                </c:pt>
                <c:pt idx="374">
                  <c:v>12/03/2021</c:v>
                </c:pt>
                <c:pt idx="375">
                  <c:v>13/03/2021</c:v>
                </c:pt>
                <c:pt idx="376">
                  <c:v>14/03/2021</c:v>
                </c:pt>
                <c:pt idx="377">
                  <c:v>15/03/2021</c:v>
                </c:pt>
                <c:pt idx="378">
                  <c:v>16/03/2021</c:v>
                </c:pt>
                <c:pt idx="379">
                  <c:v>17/03/2021</c:v>
                </c:pt>
                <c:pt idx="380">
                  <c:v>18/03/2021</c:v>
                </c:pt>
                <c:pt idx="381">
                  <c:v>19/03/2021</c:v>
                </c:pt>
                <c:pt idx="382">
                  <c:v>20/03/2021</c:v>
                </c:pt>
                <c:pt idx="383">
                  <c:v>21/03/2021</c:v>
                </c:pt>
                <c:pt idx="384">
                  <c:v>22/03/2021</c:v>
                </c:pt>
                <c:pt idx="385">
                  <c:v>23/03/2021</c:v>
                </c:pt>
                <c:pt idx="386">
                  <c:v>24/03/2021</c:v>
                </c:pt>
                <c:pt idx="387">
                  <c:v>25/03/2021</c:v>
                </c:pt>
                <c:pt idx="388">
                  <c:v>26/03/2021</c:v>
                </c:pt>
                <c:pt idx="389">
                  <c:v>27/03/2021</c:v>
                </c:pt>
                <c:pt idx="390">
                  <c:v>28/03/2021</c:v>
                </c:pt>
                <c:pt idx="391">
                  <c:v>29/03/2021</c:v>
                </c:pt>
                <c:pt idx="392">
                  <c:v>30/03/2021</c:v>
                </c:pt>
                <c:pt idx="393">
                  <c:v>31/03/2021</c:v>
                </c:pt>
              </c:strCache>
            </c:strRef>
          </c:cat>
          <c:val>
            <c:numRef>
              <c:f>MultiNormSim_PL!$L$2:$L$251</c:f>
              <c:numCache>
                <c:formatCode>General</c:formatCode>
                <c:ptCount val="250"/>
                <c:pt idx="0">
                  <c:v>5.0149338095474039E-5</c:v>
                </c:pt>
                <c:pt idx="1">
                  <c:v>6.4827487445130478E-5</c:v>
                </c:pt>
                <c:pt idx="2">
                  <c:v>8.3204203106033807E-5</c:v>
                </c:pt>
                <c:pt idx="3">
                  <c:v>1.060286989875375E-4</c:v>
                </c:pt>
                <c:pt idx="4">
                  <c:v>1.3415093093075846E-4</c:v>
                </c:pt>
                <c:pt idx="5">
                  <c:v>1.6852178103251249E-4</c:v>
                </c:pt>
                <c:pt idx="6">
                  <c:v>2.1018924064126744E-4</c:v>
                </c:pt>
                <c:pt idx="7">
                  <c:v>2.6028971826569641E-4</c:v>
                </c:pt>
                <c:pt idx="8">
                  <c:v>3.2003364413877786E-4</c:v>
                </c:pt>
                <c:pt idx="9">
                  <c:v>3.906846529752227E-4</c:v>
                </c:pt>
                <c:pt idx="10">
                  <c:v>4.7353180880030274E-4</c:v>
                </c:pt>
                <c:pt idx="11">
                  <c:v>5.6985459516019105E-4</c:v>
                </c:pt>
                <c:pt idx="12">
                  <c:v>6.8088073009970771E-4</c:v>
                </c:pt>
                <c:pt idx="13">
                  <c:v>8.0773727144957158E-4</c:v>
                </c:pt>
                <c:pt idx="14">
                  <c:v>9.5139594072088027E-4</c:v>
                </c:pt>
                <c:pt idx="15">
                  <c:v>1.1126140925304757E-3</c:v>
                </c:pt>
                <c:pt idx="16">
                  <c:v>1.2918732632753221E-3</c:v>
                </c:pt>
                <c:pt idx="17">
                  <c:v>1.4893177140415409E-3</c:v>
                </c:pt>
                <c:pt idx="18">
                  <c:v>1.7046958005078844E-3</c:v>
                </c:pt>
                <c:pt idx="19">
                  <c:v>1.9373073170818843E-3</c:v>
                </c:pt>
                <c:pt idx="20">
                  <c:v>2.1859601350850879E-3</c:v>
                </c:pt>
                <c:pt idx="21">
                  <c:v>2.448939451508779E-3</c:v>
                </c:pt>
                <c:pt idx="22">
                  <c:v>2.7239927599126486E-3</c:v>
                </c:pt>
                <c:pt idx="23">
                  <c:v>3.0083332342036558E-3</c:v>
                </c:pt>
                <c:pt idx="24">
                  <c:v>3.298663579418945E-3</c:v>
                </c:pt>
                <c:pt idx="25">
                  <c:v>3.5912215675701618E-3</c:v>
                </c:pt>
                <c:pt idx="26">
                  <c:v>3.881847474286586E-3</c:v>
                </c:pt>
                <c:pt idx="27">
                  <c:v>4.1660725127204345E-3</c:v>
                </c:pt>
                <c:pt idx="28">
                  <c:v>4.4392261880501068E-3</c:v>
                </c:pt>
                <c:pt idx="29">
                  <c:v>4.6965593420742139E-3</c:v>
                </c:pt>
                <c:pt idx="30">
                  <c:v>4.9333786009936207E-3</c:v>
                </c:pt>
                <c:pt idx="31">
                  <c:v>5.1451870578186369E-3</c:v>
                </c:pt>
                <c:pt idx="32">
                  <c:v>5.3278253840333247E-3</c:v>
                </c:pt>
                <c:pt idx="33">
                  <c:v>5.4776072300237065E-3</c:v>
                </c:pt>
                <c:pt idx="34">
                  <c:v>5.5914427785014563E-3</c:v>
                </c:pt>
                <c:pt idx="35">
                  <c:v>5.6669446751960798E-3</c:v>
                </c:pt>
                <c:pt idx="36">
                  <c:v>5.7025112669297174E-3</c:v>
                </c:pt>
                <c:pt idx="37">
                  <c:v>5.6973830941085685E-3</c:v>
                </c:pt>
                <c:pt idx="38">
                  <c:v>5.6516698546815163E-3</c:v>
                </c:pt>
                <c:pt idx="39">
                  <c:v>5.566346502478072E-3</c:v>
                </c:pt>
                <c:pt idx="40">
                  <c:v>5.4432186737448703E-3</c:v>
                </c:pt>
                <c:pt idx="41">
                  <c:v>5.2848591542572678E-3</c:v>
                </c:pt>
                <c:pt idx="42">
                  <c:v>5.0945185091544522E-3</c:v>
                </c:pt>
                <c:pt idx="43">
                  <c:v>4.8760142106238089E-3</c:v>
                </c:pt>
                <c:pt idx="44">
                  <c:v>4.6336035418588894E-3</c:v>
                </c:pt>
                <c:pt idx="45">
                  <c:v>4.3718461769026206E-3</c:v>
                </c:pt>
                <c:pt idx="46">
                  <c:v>4.0954626065817538E-3</c:v>
                </c:pt>
                <c:pt idx="47">
                  <c:v>3.8091944976097782E-3</c:v>
                </c:pt>
                <c:pt idx="48">
                  <c:v>3.517672656549392E-3</c:v>
                </c:pt>
                <c:pt idx="49">
                  <c:v>3.2252975659839813E-3</c:v>
                </c:pt>
                <c:pt idx="50">
                  <c:v>2.9361365276627336E-3</c:v>
                </c:pt>
                <c:pt idx="51">
                  <c:v>2.6538403590712916E-3</c:v>
                </c:pt>
                <c:pt idx="52">
                  <c:v>2.3815814239334355E-3</c:v>
                </c:pt>
                <c:pt idx="53">
                  <c:v>2.1220136109963267E-3</c:v>
                </c:pt>
                <c:pt idx="54">
                  <c:v>1.8772537801346539E-3</c:v>
                </c:pt>
                <c:pt idx="55">
                  <c:v>1.6488832302570884E-3</c:v>
                </c:pt>
                <c:pt idx="56">
                  <c:v>1.4379669551191862E-3</c:v>
                </c:pt>
                <c:pt idx="57">
                  <c:v>1.2450878699111448E-3</c:v>
                </c:pt>
                <c:pt idx="58">
                  <c:v>1.0703928255297497E-3</c:v>
                </c:pt>
                <c:pt idx="59">
                  <c:v>9.1364707504551349E-4</c:v>
                </c:pt>
                <c:pt idx="60">
                  <c:v>7.7429390061112702E-4</c:v>
                </c:pt>
                <c:pt idx="61">
                  <c:v>6.5151632075547577E-4</c:v>
                </c:pt>
                <c:pt idx="62">
                  <c:v>5.4429814219554757E-4</c:v>
                </c:pt>
                <c:pt idx="63">
                  <c:v>4.5148205775929974E-4</c:v>
                </c:pt>
                <c:pt idx="64">
                  <c:v>3.7182298314052971E-4</c:v>
                </c:pt>
                <c:pt idx="65">
                  <c:v>3.0403533290688205E-4</c:v>
                </c:pt>
                <c:pt idx="66">
                  <c:v>2.4683342813315795E-4</c:v>
                </c:pt>
                <c:pt idx="67">
                  <c:v>1.9896467822212835E-4</c:v>
                </c:pt>
                <c:pt idx="68">
                  <c:v>1.5923556899736065E-4</c:v>
                </c:pt>
                <c:pt idx="69">
                  <c:v>1.265308063177251E-4</c:v>
                </c:pt>
                <c:pt idx="70">
                  <c:v>9.9826204336208465E-5</c:v>
                </c:pt>
                <c:pt idx="71">
                  <c:v>7.8196071028852309E-5</c:v>
                </c:pt>
                <c:pt idx="72">
                  <c:v>6.08159363558088E-5</c:v>
                </c:pt>
                <c:pt idx="73">
                  <c:v>4.6961499362093749E-5</c:v>
                </c:pt>
                <c:pt idx="74">
                  <c:v>3.6004650727162363E-5</c:v>
                </c:pt>
                <c:pt idx="75">
                  <c:v>2.7407368652496639E-5</c:v>
                </c:pt>
                <c:pt idx="76">
                  <c:v>2.0714200323812611E-5</c:v>
                </c:pt>
                <c:pt idx="77">
                  <c:v>1.5543939372142094E-5</c:v>
                </c:pt>
                <c:pt idx="78">
                  <c:v>1.1581001201884893E-5</c:v>
                </c:pt>
                <c:pt idx="79">
                  <c:v>8.5668904033296238E-6</c:v>
                </c:pt>
                <c:pt idx="80">
                  <c:v>6.2920534983133691E-6</c:v>
                </c:pt>
                <c:pt idx="81">
                  <c:v>4.5883199412820823E-6</c:v>
                </c:pt>
                <c:pt idx="82">
                  <c:v>3.3220569368299368E-6</c:v>
                </c:pt>
                <c:pt idx="83">
                  <c:v>2.3881001780097841E-6</c:v>
                </c:pt>
                <c:pt idx="84">
                  <c:v>1.7044729041710339E-6</c:v>
                </c:pt>
                <c:pt idx="85">
                  <c:v>1.2078687731605134E-6</c:v>
                </c:pt>
                <c:pt idx="86">
                  <c:v>8.4984847009151192E-7</c:v>
                </c:pt>
                <c:pt idx="87">
                  <c:v>5.9368398192511344E-7</c:v>
                </c:pt>
                <c:pt idx="88">
                  <c:v>4.1177621498154546E-7</c:v>
                </c:pt>
                <c:pt idx="89">
                  <c:v>2.8356934130483655E-7</c:v>
                </c:pt>
                <c:pt idx="90">
                  <c:v>1.9388730888562811E-7</c:v>
                </c:pt>
                <c:pt idx="91">
                  <c:v>1.3162293855308062E-7</c:v>
                </c:pt>
                <c:pt idx="92">
                  <c:v>8.8716800996243891E-8</c:v>
                </c:pt>
                <c:pt idx="93">
                  <c:v>5.9370711778963553E-8</c:v>
                </c:pt>
                <c:pt idx="94">
                  <c:v>3.9448521342355525E-8</c:v>
                </c:pt>
                <c:pt idx="95">
                  <c:v>2.6024434058183118E-8</c:v>
                </c:pt>
                <c:pt idx="96">
                  <c:v>1.7046057533762508E-8</c:v>
                </c:pt>
                <c:pt idx="97">
                  <c:v>1.1085587066753176E-8</c:v>
                </c:pt>
                <c:pt idx="98">
                  <c:v>7.1578985026306959E-9</c:v>
                </c:pt>
                <c:pt idx="99">
                  <c:v>4.5888563826651509E-9</c:v>
                </c:pt>
                <c:pt idx="100">
                  <c:v>2.9208919176480845E-9</c:v>
                </c:pt>
                <c:pt idx="101">
                  <c:v>1.8459443300633343E-9</c:v>
                </c:pt>
                <c:pt idx="102">
                  <c:v>1.1582806553860965E-9</c:v>
                </c:pt>
                <c:pt idx="103">
                  <c:v>7.2160759941244184E-10</c:v>
                </c:pt>
                <c:pt idx="104">
                  <c:v>4.4635508271130619E-10</c:v>
                </c:pt>
                <c:pt idx="105">
                  <c:v>2.7412709394461468E-10</c:v>
                </c:pt>
                <c:pt idx="106">
                  <c:v>1.6715352167406353E-10</c:v>
                </c:pt>
                <c:pt idx="107">
                  <c:v>1.011978279350509E-10</c:v>
                </c:pt>
                <c:pt idx="108">
                  <c:v>6.0830157723346031E-11</c:v>
                </c:pt>
                <c:pt idx="109">
                  <c:v>3.630436001079219E-11</c:v>
                </c:pt>
                <c:pt idx="110">
                  <c:v>2.1512491870130152E-11</c:v>
                </c:pt>
                <c:pt idx="111">
                  <c:v>1.2656532669157118E-11</c:v>
                </c:pt>
                <c:pt idx="112">
                  <c:v>7.3931728676126052E-12</c:v>
                </c:pt>
                <c:pt idx="113">
                  <c:v>4.287844911629386E-12</c:v>
                </c:pt>
                <c:pt idx="114">
                  <c:v>2.4691039141866692E-12</c:v>
                </c:pt>
                <c:pt idx="115">
                  <c:v>1.4116653612049709E-12</c:v>
                </c:pt>
                <c:pt idx="116">
                  <c:v>8.0133892666511193E-13</c:v>
                </c:pt>
                <c:pt idx="117">
                  <c:v>4.5164043074526703E-13</c:v>
                </c:pt>
                <c:pt idx="118">
                  <c:v>2.5273272333653129E-13</c:v>
                </c:pt>
                <c:pt idx="119">
                  <c:v>1.4041782206052088E-13</c:v>
                </c:pt>
                <c:pt idx="120">
                  <c:v>7.7459569586144353E-14</c:v>
                </c:pt>
                <c:pt idx="121">
                  <c:v>4.2424820892814749E-14</c:v>
                </c:pt>
                <c:pt idx="122">
                  <c:v>2.3070502119365873E-14</c:v>
                </c:pt>
                <c:pt idx="123">
                  <c:v>1.2456217057323217E-14</c:v>
                </c:pt>
                <c:pt idx="124">
                  <c:v>6.6773997937461892E-15</c:v>
                </c:pt>
                <c:pt idx="125">
                  <c:v>3.5540266705516194E-15</c:v>
                </c:pt>
                <c:pt idx="126">
                  <c:v>1.8781318472674462E-15</c:v>
                </c:pt>
                <c:pt idx="127">
                  <c:v>9.8542496993080195E-16</c:v>
                </c:pt>
                <c:pt idx="128">
                  <c:v>5.1334949579493784E-16</c:v>
                </c:pt>
                <c:pt idx="129">
                  <c:v>2.6551851355279645E-16</c:v>
                </c:pt>
                <c:pt idx="130">
                  <c:v>1.363542150736955E-16</c:v>
                </c:pt>
                <c:pt idx="131">
                  <c:v>6.9523946797094462E-17</c:v>
                </c:pt>
                <c:pt idx="132">
                  <c:v>3.519592314588024E-17</c:v>
                </c:pt>
                <c:pt idx="133">
                  <c:v>1.7690593128010603E-17</c:v>
                </c:pt>
                <c:pt idx="134">
                  <c:v>8.8284511608079825E-18</c:v>
                </c:pt>
                <c:pt idx="135">
                  <c:v>4.3744024368070815E-18</c:v>
                </c:pt>
                <c:pt idx="136">
                  <c:v>2.1520137510543511E-18</c:v>
                </c:pt>
                <c:pt idx="137">
                  <c:v>1.0511469648323986E-18</c:v>
                </c:pt>
                <c:pt idx="138">
                  <c:v>5.0976959718910117E-19</c:v>
                </c:pt>
                <c:pt idx="139">
                  <c:v>2.454576158468681E-19</c:v>
                </c:pt>
                <c:pt idx="140">
                  <c:v>1.173467818653359E-19</c:v>
                </c:pt>
                <c:pt idx="141">
                  <c:v>5.5700353012177398E-20</c:v>
                </c:pt>
                <c:pt idx="142">
                  <c:v>2.6250453011962598E-20</c:v>
                </c:pt>
                <c:pt idx="143">
                  <c:v>1.2283093246436308E-20</c:v>
                </c:pt>
                <c:pt idx="144">
                  <c:v>5.7065126757224261E-21</c:v>
                </c:pt>
                <c:pt idx="145">
                  <c:v>2.6322426099654134E-21</c:v>
                </c:pt>
                <c:pt idx="146">
                  <c:v>1.2055164338403234E-21</c:v>
                </c:pt>
                <c:pt idx="147">
                  <c:v>5.4816644375003314E-22</c:v>
                </c:pt>
                <c:pt idx="148">
                  <c:v>2.4748213223245702E-22</c:v>
                </c:pt>
                <c:pt idx="149">
                  <c:v>1.1093468206177372E-22</c:v>
                </c:pt>
                <c:pt idx="150">
                  <c:v>4.9372251000707345E-23</c:v>
                </c:pt>
                <c:pt idx="151">
                  <c:v>2.1816777610853465E-23</c:v>
                </c:pt>
                <c:pt idx="152">
                  <c:v>9.5717285215279391E-24</c:v>
                </c:pt>
                <c:pt idx="153">
                  <c:v>4.1694832304122021E-24</c:v>
                </c:pt>
                <c:pt idx="154">
                  <c:v>1.803292522103211E-24</c:v>
                </c:pt>
                <c:pt idx="155">
                  <c:v>7.7435877361803982E-25</c:v>
                </c:pt>
                <c:pt idx="156">
                  <c:v>3.3014928131283288E-25</c:v>
                </c:pt>
                <c:pt idx="157">
                  <c:v>1.3975603806457745E-25</c:v>
                </c:pt>
                <c:pt idx="158">
                  <c:v>5.8738505951229797E-26</c:v>
                </c:pt>
                <c:pt idx="159">
                  <c:v>2.451135401595772E-26</c:v>
                </c:pt>
                <c:pt idx="160">
                  <c:v>1.0155558225792712E-26</c:v>
                </c:pt>
                <c:pt idx="161">
                  <c:v>4.1776532456899237E-27</c:v>
                </c:pt>
                <c:pt idx="162">
                  <c:v>1.7062908831069509E-27</c:v>
                </c:pt>
                <c:pt idx="163">
                  <c:v>6.9193586536152014E-28</c:v>
                </c:pt>
                <c:pt idx="164">
                  <c:v>2.7859332408356653E-28</c:v>
                </c:pt>
                <c:pt idx="165">
                  <c:v>1.1136985638548302E-28</c:v>
                </c:pt>
                <c:pt idx="166">
                  <c:v>4.4203504831899243E-29</c:v>
                </c:pt>
                <c:pt idx="167">
                  <c:v>1.7419586523218574E-29</c:v>
                </c:pt>
                <c:pt idx="168">
                  <c:v>6.8157094822907015E-30</c:v>
                </c:pt>
                <c:pt idx="169">
                  <c:v>2.6477464229143597E-30</c:v>
                </c:pt>
                <c:pt idx="170">
                  <c:v>1.0212540710209201E-30</c:v>
                </c:pt>
                <c:pt idx="171">
                  <c:v>3.9109593577783858E-31</c:v>
                </c:pt>
                <c:pt idx="172">
                  <c:v>1.4870476883153032E-31</c:v>
                </c:pt>
                <c:pt idx="173">
                  <c:v>5.6138212589749597E-32</c:v>
                </c:pt>
                <c:pt idx="174">
                  <c:v>2.1041871143128188E-32</c:v>
                </c:pt>
                <c:pt idx="175">
                  <c:v>7.8307295305949512E-33</c:v>
                </c:pt>
                <c:pt idx="176">
                  <c:v>2.8934246856530461E-33</c:v>
                </c:pt>
                <c:pt idx="177">
                  <c:v>1.0614859059753499E-33</c:v>
                </c:pt>
                <c:pt idx="178">
                  <c:v>3.866414164554556E-34</c:v>
                </c:pt>
                <c:pt idx="179">
                  <c:v>1.3982814798116269E-34</c:v>
                </c:pt>
                <c:pt idx="180">
                  <c:v>5.0208000827584352E-35</c:v>
                </c:pt>
                <c:pt idx="181">
                  <c:v>1.7899600740582104E-35</c:v>
                </c:pt>
                <c:pt idx="182">
                  <c:v>6.3358640522531822E-36</c:v>
                </c:pt>
                <c:pt idx="183">
                  <c:v>2.2266935315469096E-36</c:v>
                </c:pt>
                <c:pt idx="184">
                  <c:v>7.7697516296297211E-37</c:v>
                </c:pt>
                <c:pt idx="185">
                  <c:v>2.6918193841685477E-37</c:v>
                </c:pt>
                <c:pt idx="186">
                  <c:v>9.2592708356026112E-38</c:v>
                </c:pt>
                <c:pt idx="187">
                  <c:v>3.1622758400916172E-38</c:v>
                </c:pt>
                <c:pt idx="188">
                  <c:v>1.0722962911792565E-38</c:v>
                </c:pt>
                <c:pt idx="189">
                  <c:v>3.6101225846581968E-39</c:v>
                </c:pt>
                <c:pt idx="190">
                  <c:v>1.2067607752976782E-39</c:v>
                </c:pt>
                <c:pt idx="191">
                  <c:v>4.005092151548022E-40</c:v>
                </c:pt>
                <c:pt idx="192">
                  <c:v>1.3197629495182681E-40</c:v>
                </c:pt>
                <c:pt idx="193">
                  <c:v>4.3178886867508432E-41</c:v>
                </c:pt>
                <c:pt idx="194">
                  <c:v>1.4026168236752553E-41</c:v>
                </c:pt>
                <c:pt idx="195">
                  <c:v>4.5237514625617417E-42</c:v>
                </c:pt>
                <c:pt idx="196">
                  <c:v>1.4486068035982682E-42</c:v>
                </c:pt>
                <c:pt idx="197">
                  <c:v>4.6056867426948537E-43</c:v>
                </c:pt>
                <c:pt idx="198">
                  <c:v>1.4538860267572944E-43</c:v>
                </c:pt>
                <c:pt idx="199">
                  <c:v>4.5567837669226653E-44</c:v>
                </c:pt>
                <c:pt idx="200">
                  <c:v>1.4180076364822383E-44</c:v>
                </c:pt>
                <c:pt idx="201">
                  <c:v>4.3811771118110349E-45</c:v>
                </c:pt>
                <c:pt idx="202">
                  <c:v>1.3439872289340465E-45</c:v>
                </c:pt>
                <c:pt idx="203">
                  <c:v>4.0934695573631866E-46</c:v>
                </c:pt>
                <c:pt idx="204">
                  <c:v>1.2378843695728331E-46</c:v>
                </c:pt>
                <c:pt idx="205">
                  <c:v>3.7167271904817853E-47</c:v>
                </c:pt>
                <c:pt idx="206">
                  <c:v>1.1079837264393232E-47</c:v>
                </c:pt>
                <c:pt idx="207">
                  <c:v>3.2794285246988458E-48</c:v>
                </c:pt>
                <c:pt idx="208">
                  <c:v>9.6372926978360145E-49</c:v>
                </c:pt>
                <c:pt idx="209">
                  <c:v>2.8119268586917097E-49</c:v>
                </c:pt>
                <c:pt idx="210">
                  <c:v>8.1460126845390267E-50</c:v>
                </c:pt>
                <c:pt idx="211">
                  <c:v>2.3430320823392657E-50</c:v>
                </c:pt>
                <c:pt idx="212">
                  <c:v>6.6911918142278319E-51</c:v>
                </c:pt>
                <c:pt idx="213">
                  <c:v>1.8972336361223791E-51</c:v>
                </c:pt>
                <c:pt idx="214">
                  <c:v>5.3410942635415473E-52</c:v>
                </c:pt>
                <c:pt idx="215">
                  <c:v>1.4929035858257169E-52</c:v>
                </c:pt>
                <c:pt idx="216">
                  <c:v>4.1430995713767016E-53</c:v>
                </c:pt>
                <c:pt idx="217">
                  <c:v>1.1415924077442299E-53</c:v>
                </c:pt>
                <c:pt idx="218">
                  <c:v>3.1231213846066196E-54</c:v>
                </c:pt>
                <c:pt idx="219">
                  <c:v>8.4831812773440188E-55</c:v>
                </c:pt>
                <c:pt idx="220">
                  <c:v>2.2878140477704231E-55</c:v>
                </c:pt>
                <c:pt idx="221">
                  <c:v>6.1259689105448182E-56</c:v>
                </c:pt>
                <c:pt idx="222">
                  <c:v>1.6286244325591113E-56</c:v>
                </c:pt>
                <c:pt idx="223">
                  <c:v>4.2989183285529756E-57</c:v>
                </c:pt>
                <c:pt idx="224">
                  <c:v>1.1266513315738253E-57</c:v>
                </c:pt>
                <c:pt idx="225">
                  <c:v>2.931648956633378E-58</c:v>
                </c:pt>
                <c:pt idx="226">
                  <c:v>7.5740207046592572E-59</c:v>
                </c:pt>
                <c:pt idx="227">
                  <c:v>1.9428223985116346E-59</c:v>
                </c:pt>
                <c:pt idx="228">
                  <c:v>4.9480241060492059E-60</c:v>
                </c:pt>
                <c:pt idx="229">
                  <c:v>1.2511880940027419E-60</c:v>
                </c:pt>
                <c:pt idx="230">
                  <c:v>3.1412716201529686E-61</c:v>
                </c:pt>
                <c:pt idx="231">
                  <c:v>7.8303372894464798E-62</c:v>
                </c:pt>
                <c:pt idx="232">
                  <c:v>1.9379721860285918E-62</c:v>
                </c:pt>
                <c:pt idx="233">
                  <c:v>4.7621898073420379E-63</c:v>
                </c:pt>
                <c:pt idx="234">
                  <c:v>1.1618711121199074E-63</c:v>
                </c:pt>
                <c:pt idx="235">
                  <c:v>2.8145002907944721E-64</c:v>
                </c:pt>
                <c:pt idx="236">
                  <c:v>6.7691904511541194E-65</c:v>
                </c:pt>
                <c:pt idx="237">
                  <c:v>1.616457384983175E-65</c:v>
                </c:pt>
                <c:pt idx="238">
                  <c:v>3.8325151255648777E-66</c:v>
                </c:pt>
                <c:pt idx="239">
                  <c:v>9.0218496788372993E-67</c:v>
                </c:pt>
                <c:pt idx="240">
                  <c:v>2.1086251738645488E-67</c:v>
                </c:pt>
                <c:pt idx="241">
                  <c:v>4.8932260455695264E-68</c:v>
                </c:pt>
                <c:pt idx="242">
                  <c:v>1.1274135799197342E-68</c:v>
                </c:pt>
                <c:pt idx="243">
                  <c:v>2.5790712244326367E-69</c:v>
                </c:pt>
                <c:pt idx="244">
                  <c:v>5.8578129719986523E-70</c:v>
                </c:pt>
                <c:pt idx="245">
                  <c:v>1.3209906942505549E-70</c:v>
                </c:pt>
                <c:pt idx="246">
                  <c:v>2.9577135183881051E-71</c:v>
                </c:pt>
                <c:pt idx="247">
                  <c:v>6.5751330548040014E-72</c:v>
                </c:pt>
                <c:pt idx="248">
                  <c:v>1.4512595021174664E-72</c:v>
                </c:pt>
                <c:pt idx="249">
                  <c:v>3.1803703665255652E-73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6-4844-91AD-886562A320FA}"/>
            </c:ext>
          </c:extLst>
        </c:ser>
        <c:ser>
          <c:idx val="4"/>
          <c:order val="4"/>
          <c:tx>
            <c:strRef>
              <c:f>MultiNormSim_PL!$N$1</c:f>
              <c:strCache>
                <c:ptCount val="1"/>
                <c:pt idx="0">
                  <c:v>AllNorm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MultiNormSim_PL!$D$1:$D$394</c:f>
              <c:strCache>
                <c:ptCount val="394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  <c:pt idx="212">
                  <c:v>01/10/2020</c:v>
                </c:pt>
                <c:pt idx="213">
                  <c:v>02/10/2020</c:v>
                </c:pt>
                <c:pt idx="214">
                  <c:v>03/10/2020</c:v>
                </c:pt>
                <c:pt idx="215">
                  <c:v>04/10/2020</c:v>
                </c:pt>
                <c:pt idx="216">
                  <c:v>05/10/2020</c:v>
                </c:pt>
                <c:pt idx="217">
                  <c:v>06/10/2020</c:v>
                </c:pt>
                <c:pt idx="218">
                  <c:v>07/10/2020</c:v>
                </c:pt>
                <c:pt idx="219">
                  <c:v>08/10/2020</c:v>
                </c:pt>
                <c:pt idx="220">
                  <c:v>09/10/2020</c:v>
                </c:pt>
                <c:pt idx="221">
                  <c:v>10/10/2020</c:v>
                </c:pt>
                <c:pt idx="222">
                  <c:v>11/10/2020</c:v>
                </c:pt>
                <c:pt idx="223">
                  <c:v>12/10/2020</c:v>
                </c:pt>
                <c:pt idx="224">
                  <c:v>13/10/2020</c:v>
                </c:pt>
                <c:pt idx="225">
                  <c:v>14/10/2020</c:v>
                </c:pt>
                <c:pt idx="226">
                  <c:v>15/10/2020</c:v>
                </c:pt>
                <c:pt idx="227">
                  <c:v>16/10/2020</c:v>
                </c:pt>
                <c:pt idx="228">
                  <c:v>17/10/2020</c:v>
                </c:pt>
                <c:pt idx="229">
                  <c:v>18/10/2020</c:v>
                </c:pt>
                <c:pt idx="230">
                  <c:v>19/10/2020</c:v>
                </c:pt>
                <c:pt idx="231">
                  <c:v>20/10/2020</c:v>
                </c:pt>
                <c:pt idx="232">
                  <c:v>21/10/2020</c:v>
                </c:pt>
                <c:pt idx="233">
                  <c:v>22/10/2020</c:v>
                </c:pt>
                <c:pt idx="234">
                  <c:v>23/10/2020</c:v>
                </c:pt>
                <c:pt idx="235">
                  <c:v>24/10/2020</c:v>
                </c:pt>
                <c:pt idx="236">
                  <c:v>25/10/2020</c:v>
                </c:pt>
                <c:pt idx="237">
                  <c:v>26/10/2020</c:v>
                </c:pt>
                <c:pt idx="238">
                  <c:v>27/10/2020</c:v>
                </c:pt>
                <c:pt idx="239">
                  <c:v>28/10/2020</c:v>
                </c:pt>
                <c:pt idx="240">
                  <c:v>29/10/2020</c:v>
                </c:pt>
                <c:pt idx="241">
                  <c:v>30/10/2020</c:v>
                </c:pt>
                <c:pt idx="242">
                  <c:v>31/10/2020</c:v>
                </c:pt>
                <c:pt idx="243">
                  <c:v>01/11/2020</c:v>
                </c:pt>
                <c:pt idx="244">
                  <c:v>02/11/2020</c:v>
                </c:pt>
                <c:pt idx="245">
                  <c:v>03/11/2020</c:v>
                </c:pt>
                <c:pt idx="246">
                  <c:v>04/11/2020</c:v>
                </c:pt>
                <c:pt idx="247">
                  <c:v>05/11/2020</c:v>
                </c:pt>
                <c:pt idx="248">
                  <c:v>06/11/2020</c:v>
                </c:pt>
                <c:pt idx="249">
                  <c:v>07/11/2020</c:v>
                </c:pt>
                <c:pt idx="250">
                  <c:v>08/11/2020</c:v>
                </c:pt>
                <c:pt idx="251">
                  <c:v>09/11/2020</c:v>
                </c:pt>
                <c:pt idx="252">
                  <c:v>10/11/2020</c:v>
                </c:pt>
                <c:pt idx="253">
                  <c:v>11/11/2020</c:v>
                </c:pt>
                <c:pt idx="254">
                  <c:v>12/11/2020</c:v>
                </c:pt>
                <c:pt idx="255">
                  <c:v>13/11/2020</c:v>
                </c:pt>
                <c:pt idx="256">
                  <c:v>14/11/2020</c:v>
                </c:pt>
                <c:pt idx="257">
                  <c:v>15/11/2020</c:v>
                </c:pt>
                <c:pt idx="258">
                  <c:v>16/11/2020</c:v>
                </c:pt>
                <c:pt idx="259">
                  <c:v>17/11/2020</c:v>
                </c:pt>
                <c:pt idx="260">
                  <c:v>18/11/2020</c:v>
                </c:pt>
                <c:pt idx="261">
                  <c:v>19/11/2020</c:v>
                </c:pt>
                <c:pt idx="262">
                  <c:v>20/11/2020</c:v>
                </c:pt>
                <c:pt idx="263">
                  <c:v>21/11/2020</c:v>
                </c:pt>
                <c:pt idx="264">
                  <c:v>22/11/2020</c:v>
                </c:pt>
                <c:pt idx="265">
                  <c:v>23/11/2020</c:v>
                </c:pt>
                <c:pt idx="266">
                  <c:v>24/11/2020</c:v>
                </c:pt>
                <c:pt idx="267">
                  <c:v>25/11/2020</c:v>
                </c:pt>
                <c:pt idx="268">
                  <c:v>26/11/2020</c:v>
                </c:pt>
                <c:pt idx="269">
                  <c:v>27/11/2020</c:v>
                </c:pt>
                <c:pt idx="270">
                  <c:v>28/11/2020</c:v>
                </c:pt>
                <c:pt idx="271">
                  <c:v>29/11/2020</c:v>
                </c:pt>
                <c:pt idx="272">
                  <c:v>30/11/2020</c:v>
                </c:pt>
                <c:pt idx="273">
                  <c:v>01/12/2020</c:v>
                </c:pt>
                <c:pt idx="274">
                  <c:v>02/12/2020</c:v>
                </c:pt>
                <c:pt idx="275">
                  <c:v>03/12/2020</c:v>
                </c:pt>
                <c:pt idx="276">
                  <c:v>04/12/2020</c:v>
                </c:pt>
                <c:pt idx="277">
                  <c:v>05/12/2020</c:v>
                </c:pt>
                <c:pt idx="278">
                  <c:v>06/12/2020</c:v>
                </c:pt>
                <c:pt idx="279">
                  <c:v>07/12/2020</c:v>
                </c:pt>
                <c:pt idx="280">
                  <c:v>08/12/2020</c:v>
                </c:pt>
                <c:pt idx="281">
                  <c:v>09/12/2020</c:v>
                </c:pt>
                <c:pt idx="282">
                  <c:v>10/12/2020</c:v>
                </c:pt>
                <c:pt idx="283">
                  <c:v>11/12/2020</c:v>
                </c:pt>
                <c:pt idx="284">
                  <c:v>12/12/2020</c:v>
                </c:pt>
                <c:pt idx="285">
                  <c:v>13/12/2020</c:v>
                </c:pt>
                <c:pt idx="286">
                  <c:v>14/12/2020</c:v>
                </c:pt>
                <c:pt idx="287">
                  <c:v>15/12/2020</c:v>
                </c:pt>
                <c:pt idx="288">
                  <c:v>16/12/2020</c:v>
                </c:pt>
                <c:pt idx="289">
                  <c:v>17/12/2020</c:v>
                </c:pt>
                <c:pt idx="290">
                  <c:v>18/12/2020</c:v>
                </c:pt>
                <c:pt idx="291">
                  <c:v>19/12/2020</c:v>
                </c:pt>
                <c:pt idx="292">
                  <c:v>20/12/2020</c:v>
                </c:pt>
                <c:pt idx="293">
                  <c:v>21/12/2020</c:v>
                </c:pt>
                <c:pt idx="294">
                  <c:v>22/12/2020</c:v>
                </c:pt>
                <c:pt idx="295">
                  <c:v>23/12/2020</c:v>
                </c:pt>
                <c:pt idx="296">
                  <c:v>24/12/2020</c:v>
                </c:pt>
                <c:pt idx="297">
                  <c:v>25/12/2020</c:v>
                </c:pt>
                <c:pt idx="298">
                  <c:v>26/12/2020</c:v>
                </c:pt>
                <c:pt idx="299">
                  <c:v>27/12/2020</c:v>
                </c:pt>
                <c:pt idx="300">
                  <c:v>28/12/2020</c:v>
                </c:pt>
                <c:pt idx="301">
                  <c:v>29/12/2020</c:v>
                </c:pt>
                <c:pt idx="302">
                  <c:v>30/12/2020</c:v>
                </c:pt>
                <c:pt idx="303">
                  <c:v>31/12/2020</c:v>
                </c:pt>
                <c:pt idx="304">
                  <c:v>01/01/2021</c:v>
                </c:pt>
                <c:pt idx="305">
                  <c:v>02/01/2021</c:v>
                </c:pt>
                <c:pt idx="306">
                  <c:v>03/01/2021</c:v>
                </c:pt>
                <c:pt idx="307">
                  <c:v>04/01/2021</c:v>
                </c:pt>
                <c:pt idx="308">
                  <c:v>05/01/2021</c:v>
                </c:pt>
                <c:pt idx="309">
                  <c:v>06/01/2021</c:v>
                </c:pt>
                <c:pt idx="310">
                  <c:v>07/01/2021</c:v>
                </c:pt>
                <c:pt idx="311">
                  <c:v>08/01/2021</c:v>
                </c:pt>
                <c:pt idx="312">
                  <c:v>09/01/2021</c:v>
                </c:pt>
                <c:pt idx="313">
                  <c:v>10/01/2021</c:v>
                </c:pt>
                <c:pt idx="314">
                  <c:v>11/01/2021</c:v>
                </c:pt>
                <c:pt idx="315">
                  <c:v>12/01/2021</c:v>
                </c:pt>
                <c:pt idx="316">
                  <c:v>13/01/2021</c:v>
                </c:pt>
                <c:pt idx="317">
                  <c:v>14/01/2021</c:v>
                </c:pt>
                <c:pt idx="318">
                  <c:v>15/01/2021</c:v>
                </c:pt>
                <c:pt idx="319">
                  <c:v>16/01/2021</c:v>
                </c:pt>
                <c:pt idx="320">
                  <c:v>17/01/2021</c:v>
                </c:pt>
                <c:pt idx="321">
                  <c:v>18/01/2021</c:v>
                </c:pt>
                <c:pt idx="322">
                  <c:v>19/01/2021</c:v>
                </c:pt>
                <c:pt idx="323">
                  <c:v>20/01/2021</c:v>
                </c:pt>
                <c:pt idx="324">
                  <c:v>21/01/2021</c:v>
                </c:pt>
                <c:pt idx="325">
                  <c:v>22/01/2021</c:v>
                </c:pt>
                <c:pt idx="326">
                  <c:v>23/01/2021</c:v>
                </c:pt>
                <c:pt idx="327">
                  <c:v>24/01/2021</c:v>
                </c:pt>
                <c:pt idx="328">
                  <c:v>25/01/2021</c:v>
                </c:pt>
                <c:pt idx="329">
                  <c:v>26/01/2021</c:v>
                </c:pt>
                <c:pt idx="330">
                  <c:v>27/01/2021</c:v>
                </c:pt>
                <c:pt idx="331">
                  <c:v>28/01/2021</c:v>
                </c:pt>
                <c:pt idx="332">
                  <c:v>29/01/2021</c:v>
                </c:pt>
                <c:pt idx="333">
                  <c:v>30/01/2021</c:v>
                </c:pt>
                <c:pt idx="334">
                  <c:v>31/01/2021</c:v>
                </c:pt>
                <c:pt idx="335">
                  <c:v>01/02/2021</c:v>
                </c:pt>
                <c:pt idx="336">
                  <c:v>02/02/2021</c:v>
                </c:pt>
                <c:pt idx="337">
                  <c:v>03/02/2021</c:v>
                </c:pt>
                <c:pt idx="338">
                  <c:v>04/02/2021</c:v>
                </c:pt>
                <c:pt idx="339">
                  <c:v>05/02/2021</c:v>
                </c:pt>
                <c:pt idx="340">
                  <c:v>06/02/2021</c:v>
                </c:pt>
                <c:pt idx="341">
                  <c:v>07/02/2021</c:v>
                </c:pt>
                <c:pt idx="342">
                  <c:v>08/02/2021</c:v>
                </c:pt>
                <c:pt idx="343">
                  <c:v>09/02/2021</c:v>
                </c:pt>
                <c:pt idx="344">
                  <c:v>10/02/2021</c:v>
                </c:pt>
                <c:pt idx="345">
                  <c:v>11/02/2021</c:v>
                </c:pt>
                <c:pt idx="346">
                  <c:v>12/02/2021</c:v>
                </c:pt>
                <c:pt idx="347">
                  <c:v>13/02/2021</c:v>
                </c:pt>
                <c:pt idx="348">
                  <c:v>14/02/2021</c:v>
                </c:pt>
                <c:pt idx="349">
                  <c:v>15/02/2021</c:v>
                </c:pt>
                <c:pt idx="350">
                  <c:v>16/02/2021</c:v>
                </c:pt>
                <c:pt idx="351">
                  <c:v>17/02/2021</c:v>
                </c:pt>
                <c:pt idx="352">
                  <c:v>18/02/2021</c:v>
                </c:pt>
                <c:pt idx="353">
                  <c:v>19/02/2021</c:v>
                </c:pt>
                <c:pt idx="354">
                  <c:v>20/02/2021</c:v>
                </c:pt>
                <c:pt idx="355">
                  <c:v>21/02/2021</c:v>
                </c:pt>
                <c:pt idx="356">
                  <c:v>22/02/2021</c:v>
                </c:pt>
                <c:pt idx="357">
                  <c:v>23/02/2021</c:v>
                </c:pt>
                <c:pt idx="358">
                  <c:v>24/02/2021</c:v>
                </c:pt>
                <c:pt idx="359">
                  <c:v>25/02/2021</c:v>
                </c:pt>
                <c:pt idx="360">
                  <c:v>26/02/2021</c:v>
                </c:pt>
                <c:pt idx="361">
                  <c:v>27/02/2021</c:v>
                </c:pt>
                <c:pt idx="362">
                  <c:v>28/02/2021</c:v>
                </c:pt>
                <c:pt idx="363">
                  <c:v>01/03/2021</c:v>
                </c:pt>
                <c:pt idx="364">
                  <c:v>02/03/2021</c:v>
                </c:pt>
                <c:pt idx="365">
                  <c:v>03/03/2021</c:v>
                </c:pt>
                <c:pt idx="366">
                  <c:v>04/03/2021</c:v>
                </c:pt>
                <c:pt idx="367">
                  <c:v>05/03/2021</c:v>
                </c:pt>
                <c:pt idx="368">
                  <c:v>06/03/2021</c:v>
                </c:pt>
                <c:pt idx="369">
                  <c:v>07/03/2021</c:v>
                </c:pt>
                <c:pt idx="370">
                  <c:v>08/03/2021</c:v>
                </c:pt>
                <c:pt idx="371">
                  <c:v>09/03/2021</c:v>
                </c:pt>
                <c:pt idx="372">
                  <c:v>10/03/2021</c:v>
                </c:pt>
                <c:pt idx="373">
                  <c:v>11/03/2021</c:v>
                </c:pt>
                <c:pt idx="374">
                  <c:v>12/03/2021</c:v>
                </c:pt>
                <c:pt idx="375">
                  <c:v>13/03/2021</c:v>
                </c:pt>
                <c:pt idx="376">
                  <c:v>14/03/2021</c:v>
                </c:pt>
                <c:pt idx="377">
                  <c:v>15/03/2021</c:v>
                </c:pt>
                <c:pt idx="378">
                  <c:v>16/03/2021</c:v>
                </c:pt>
                <c:pt idx="379">
                  <c:v>17/03/2021</c:v>
                </c:pt>
                <c:pt idx="380">
                  <c:v>18/03/2021</c:v>
                </c:pt>
                <c:pt idx="381">
                  <c:v>19/03/2021</c:v>
                </c:pt>
                <c:pt idx="382">
                  <c:v>20/03/2021</c:v>
                </c:pt>
                <c:pt idx="383">
                  <c:v>21/03/2021</c:v>
                </c:pt>
                <c:pt idx="384">
                  <c:v>22/03/2021</c:v>
                </c:pt>
                <c:pt idx="385">
                  <c:v>23/03/2021</c:v>
                </c:pt>
                <c:pt idx="386">
                  <c:v>24/03/2021</c:v>
                </c:pt>
                <c:pt idx="387">
                  <c:v>25/03/2021</c:v>
                </c:pt>
                <c:pt idx="388">
                  <c:v>26/03/2021</c:v>
                </c:pt>
                <c:pt idx="389">
                  <c:v>27/03/2021</c:v>
                </c:pt>
                <c:pt idx="390">
                  <c:v>28/03/2021</c:v>
                </c:pt>
                <c:pt idx="391">
                  <c:v>29/03/2021</c:v>
                </c:pt>
                <c:pt idx="392">
                  <c:v>30/03/2021</c:v>
                </c:pt>
                <c:pt idx="393">
                  <c:v>31/03/2021</c:v>
                </c:pt>
              </c:strCache>
            </c:strRef>
          </c:cat>
          <c:val>
            <c:numRef>
              <c:f>MultiNormSim_PL!$N$2:$N$394</c:f>
              <c:numCache>
                <c:formatCode>General</c:formatCode>
                <c:ptCount val="393"/>
                <c:pt idx="0">
                  <c:v>2.576990900217983E-4</c:v>
                </c:pt>
                <c:pt idx="1">
                  <c:v>2.9057998571727762E-4</c:v>
                </c:pt>
                <c:pt idx="2">
                  <c:v>3.2852051182396727E-4</c:v>
                </c:pt>
                <c:pt idx="3">
                  <c:v>3.7234870196146519E-4</c:v>
                </c:pt>
                <c:pt idx="4">
                  <c:v>4.2299580340697274E-4</c:v>
                </c:pt>
                <c:pt idx="5">
                  <c:v>4.8149634821083873E-4</c:v>
                </c:pt>
                <c:pt idx="6">
                  <c:v>5.4898420158103049E-4</c:v>
                </c:pt>
                <c:pt idx="7">
                  <c:v>6.2668371277379989E-4</c:v>
                </c:pt>
                <c:pt idx="8">
                  <c:v>7.158951393023543E-4</c:v>
                </c:pt>
                <c:pt idx="9">
                  <c:v>8.1797362515579188E-4</c:v>
                </c:pt>
                <c:pt idx="10">
                  <c:v>9.3430119616028226E-4</c:v>
                </c:pt>
                <c:pt idx="11">
                  <c:v>1.0662514951599949E-3</c:v>
                </c:pt>
                <c:pt idx="12">
                  <c:v>1.2151473158986477E-3</c:v>
                </c:pt>
                <c:pt idx="13">
                  <c:v>1.3822114007805797E-3</c:v>
                </c:pt>
                <c:pt idx="14">
                  <c:v>1.5685114306015803E-3</c:v>
                </c:pt>
                <c:pt idx="15">
                  <c:v>1.7749006331351359E-3</c:v>
                </c:pt>
                <c:pt idx="16">
                  <c:v>2.0019559444368782E-3</c:v>
                </c:pt>
                <c:pt idx="17">
                  <c:v>2.2499161381927834E-3</c:v>
                </c:pt>
                <c:pt idx="18">
                  <c:v>2.5186227564178718E-3</c:v>
                </c:pt>
                <c:pt idx="19">
                  <c:v>2.8074669895084537E-3</c:v>
                </c:pt>
                <c:pt idx="20">
                  <c:v>3.1153458264566126E-3</c:v>
                </c:pt>
                <c:pt idx="21">
                  <c:v>3.4406307929764194E-3</c:v>
                </c:pt>
                <c:pt idx="22">
                  <c:v>3.7811523905850091E-3</c:v>
                </c:pt>
                <c:pt idx="23">
                  <c:v>4.1342029290940821E-3</c:v>
                </c:pt>
                <c:pt idx="24">
                  <c:v>4.4965598086049675E-3</c:v>
                </c:pt>
                <c:pt idx="25">
                  <c:v>4.8645304712859458E-3</c:v>
                </c:pt>
                <c:pt idx="26">
                  <c:v>5.234019241141869E-3</c:v>
                </c:pt>
                <c:pt idx="27">
                  <c:v>5.6006151509599197E-3</c:v>
                </c:pt>
                <c:pt idx="28">
                  <c:v>5.9596986827301643E-3</c:v>
                </c:pt>
                <c:pt idx="29">
                  <c:v>6.3065641942306981E-3</c:v>
                </c:pt>
                <c:pt idx="30">
                  <c:v>6.6365537482950127E-3</c:v>
                </c:pt>
                <c:pt idx="31">
                  <c:v>6.9451971798290693E-3</c:v>
                </c:pt>
                <c:pt idx="32">
                  <c:v>7.2283525990343832E-3</c:v>
                </c:pt>
                <c:pt idx="33">
                  <c:v>7.4823411943433426E-3</c:v>
                </c:pt>
                <c:pt idx="34">
                  <c:v>7.7040702034516977E-3</c:v>
                </c:pt>
                <c:pt idx="35">
                  <c:v>7.8911382810042639E-3</c:v>
                </c:pt>
                <c:pt idx="36">
                  <c:v>8.0419181974344927E-3</c:v>
                </c:pt>
                <c:pt idx="37">
                  <c:v>8.1556128204528268E-3</c:v>
                </c:pt>
                <c:pt idx="38">
                  <c:v>8.2322816007387722E-3</c:v>
                </c:pt>
                <c:pt idx="39">
                  <c:v>8.2728362292635044E-3</c:v>
                </c:pt>
                <c:pt idx="40">
                  <c:v>8.2790056645522334E-3</c:v>
                </c:pt>
                <c:pt idx="41">
                  <c:v>8.2532722466917667E-3</c:v>
                </c:pt>
                <c:pt idx="42">
                  <c:v>8.1987820245616218E-3</c:v>
                </c:pt>
                <c:pt idx="43">
                  <c:v>8.1192336356066541E-3</c:v>
                </c:pt>
                <c:pt idx="44">
                  <c:v>8.0187510205906205E-3</c:v>
                </c:pt>
                <c:pt idx="45">
                  <c:v>7.9017458767405326E-3</c:v>
                </c:pt>
                <c:pt idx="46">
                  <c:v>7.7727760230295343E-3</c:v>
                </c:pt>
                <c:pt idx="47">
                  <c:v>7.6364057679216358E-3</c:v>
                </c:pt>
                <c:pt idx="48">
                  <c:v>7.4970739541816364E-3</c:v>
                </c:pt>
                <c:pt idx="49">
                  <c:v>7.3589746506411147E-3</c:v>
                </c:pt>
                <c:pt idx="50">
                  <c:v>7.2259545278206133E-3</c:v>
                </c:pt>
                <c:pt idx="51">
                  <c:v>7.1014298655563569E-3</c:v>
                </c:pt>
                <c:pt idx="52">
                  <c:v>6.9883249743641308E-3</c:v>
                </c:pt>
                <c:pt idx="53">
                  <c:v>6.8890326456231485E-3</c:v>
                </c:pt>
                <c:pt idx="54">
                  <c:v>6.8053961498248201E-3</c:v>
                </c:pt>
                <c:pt idx="55">
                  <c:v>6.7387113370385764E-3</c:v>
                </c:pt>
                <c:pt idx="56">
                  <c:v>6.6897466048108246E-3</c:v>
                </c:pt>
                <c:pt idx="57">
                  <c:v>6.6587779149091886E-3</c:v>
                </c:pt>
                <c:pt idx="58">
                  <c:v>6.6456356737906244E-3</c:v>
                </c:pt>
                <c:pt idx="59">
                  <c:v>6.6497601386975389E-3</c:v>
                </c:pt>
                <c:pt idx="60">
                  <c:v>6.6702620544496468E-3</c:v>
                </c:pt>
                <c:pt idx="61">
                  <c:v>6.7059854371354184E-3</c:v>
                </c:pt>
                <c:pt idx="62">
                  <c:v>6.755569764549078E-3</c:v>
                </c:pt>
                <c:pt idx="63">
                  <c:v>6.8175092701557253E-3</c:v>
                </c:pt>
                <c:pt idx="64">
                  <c:v>6.8902075279990808E-3</c:v>
                </c:pt>
                <c:pt idx="65">
                  <c:v>6.9720260232050439E-3</c:v>
                </c:pt>
                <c:pt idx="66">
                  <c:v>7.0613258942647259E-3</c:v>
                </c:pt>
                <c:pt idx="67">
                  <c:v>7.1565024830976005E-3</c:v>
                </c:pt>
                <c:pt idx="68">
                  <c:v>7.2560127180986821E-3</c:v>
                </c:pt>
                <c:pt idx="69">
                  <c:v>7.3583956722802586E-3</c:v>
                </c:pt>
                <c:pt idx="70">
                  <c:v>7.4622868783000692E-3</c:v>
                </c:pt>
                <c:pt idx="71">
                  <c:v>7.5664271455529687E-3</c:v>
                </c:pt>
                <c:pt idx="72">
                  <c:v>7.6696667172008598E-3</c:v>
                </c:pt>
                <c:pt idx="73">
                  <c:v>7.7709656360087781E-3</c:v>
                </c:pt>
                <c:pt idx="74">
                  <c:v>7.869391168195964E-3</c:v>
                </c:pt>
                <c:pt idx="75">
                  <c:v>7.9641130761275349E-3</c:v>
                </c:pt>
                <c:pt idx="76">
                  <c:v>8.0543974453594781E-3</c:v>
                </c:pt>
                <c:pt idx="77">
                  <c:v>8.1395996701842128E-3</c:v>
                </c:pt>
                <c:pt idx="78">
                  <c:v>8.2191570938265276E-3</c:v>
                </c:pt>
                <c:pt idx="79">
                  <c:v>8.2925816924623967E-3</c:v>
                </c:pt>
                <c:pt idx="80">
                  <c:v>8.359453092054563E-3</c:v>
                </c:pt>
                <c:pt idx="81">
                  <c:v>8.4194121175801689E-3</c:v>
                </c:pt>
                <c:pt idx="82">
                  <c:v>8.4721549978890188E-3</c:v>
                </c:pt>
                <c:pt idx="83">
                  <c:v>8.5174282871117758E-3</c:v>
                </c:pt>
                <c:pt idx="84">
                  <c:v>8.555024515077515E-3</c:v>
                </c:pt>
                <c:pt idx="85">
                  <c:v>8.5847785436397924E-3</c:v>
                </c:pt>
                <c:pt idx="86">
                  <c:v>8.6065645816680251E-3</c:v>
                </c:pt>
                <c:pt idx="87">
                  <c:v>8.6202937969668096E-3</c:v>
                </c:pt>
                <c:pt idx="88">
                  <c:v>8.6259124566797803E-3</c:v>
                </c:pt>
                <c:pt idx="89">
                  <c:v>8.623400527008742E-3</c:v>
                </c:pt>
                <c:pt idx="90">
                  <c:v>8.6127706666786468E-3</c:v>
                </c:pt>
                <c:pt idx="91">
                  <c:v>8.5940675550623194E-3</c:v>
                </c:pt>
                <c:pt idx="92">
                  <c:v>8.5673675040413479E-3</c:v>
                </c:pt>
                <c:pt idx="93">
                  <c:v>8.5327783115568458E-3</c:v>
                </c:pt>
                <c:pt idx="94">
                  <c:v>8.4904393236529003E-3</c:v>
                </c:pt>
                <c:pt idx="95">
                  <c:v>8.4405216800890123E-3</c:v>
                </c:pt>
                <c:pt idx="96">
                  <c:v>8.3832287259095473E-3</c:v>
                </c:pt>
                <c:pt idx="97">
                  <c:v>8.3187965774507225E-3</c:v>
                </c:pt>
                <c:pt idx="98">
                  <c:v>8.2474948359782061E-3</c:v>
                </c:pt>
                <c:pt idx="99">
                  <c:v>8.1696274453905374E-3</c:v>
                </c:pt>
                <c:pt idx="100">
                  <c:v>8.08553369215252E-3</c:v>
                </c:pt>
                <c:pt idx="101">
                  <c:v>7.9955893458280025E-3</c:v>
                </c:pt>
                <c:pt idx="102">
                  <c:v>7.9002079372731404E-3</c:v>
                </c:pt>
                <c:pt idx="103">
                  <c:v>7.7998421687547033E-3</c:v>
                </c:pt>
                <c:pt idx="104">
                  <c:v>7.6949854460112944E-3</c:v>
                </c:pt>
                <c:pt idx="105">
                  <c:v>7.5861735166308031E-3</c:v>
                </c:pt>
                <c:pt idx="106">
                  <c:v>7.47398619214577E-3</c:v>
                </c:pt>
                <c:pt idx="107">
                  <c:v>7.3590491230431394E-3</c:v>
                </c:pt>
                <c:pt idx="108">
                  <c:v>7.2420355865703999E-3</c:v>
                </c:pt>
                <c:pt idx="109">
                  <c:v>7.1236682369564715E-3</c:v>
                </c:pt>
                <c:pt idx="110">
                  <c:v>7.0047207566566599E-3</c:v>
                </c:pt>
                <c:pt idx="111">
                  <c:v>6.8860193357276204E-3</c:v>
                </c:pt>
                <c:pt idx="112">
                  <c:v>6.768443894745119E-3</c:v>
                </c:pt>
                <c:pt idx="113">
                  <c:v>6.6529289551518342E-3</c:v>
                </c:pt>
                <c:pt idx="114">
                  <c:v>6.5404640499767677E-3</c:v>
                </c:pt>
                <c:pt idx="115">
                  <c:v>6.4320935579644228E-3</c:v>
                </c:pt>
                <c:pt idx="116">
                  <c:v>6.3289158357976646E-3</c:v>
                </c:pt>
                <c:pt idx="117">
                  <c:v>6.2320815168350197E-3</c:v>
                </c:pt>
                <c:pt idx="118">
                  <c:v>6.1427908411750293E-3</c:v>
                </c:pt>
                <c:pt idx="119">
                  <c:v>6.0622898814764693E-3</c:v>
                </c:pt>
                <c:pt idx="120">
                  <c:v>5.9918655323595903E-3</c:v>
                </c:pt>
                <c:pt idx="121">
                  <c:v>5.9328391389091104E-3</c:v>
                </c:pt>
                <c:pt idx="122">
                  <c:v>5.8865586522523728E-3</c:v>
                </c:pt>
                <c:pt idx="123">
                  <c:v>5.8543892177663715E-3</c:v>
                </c:pt>
                <c:pt idx="124">
                  <c:v>5.8377021244301825E-3</c:v>
                </c:pt>
                <c:pt idx="125">
                  <c:v>5.8378620722983375E-3</c:v>
                </c:pt>
                <c:pt idx="126">
                  <c:v>5.8562127489715067E-3</c:v>
                </c:pt>
                <c:pt idx="127">
                  <c:v>5.8940607450401316E-3</c:v>
                </c:pt>
                <c:pt idx="128">
                  <c:v>5.9526578823219283E-3</c:v>
                </c:pt>
                <c:pt idx="129">
                  <c:v>6.0331820766336844E-3</c:v>
                </c:pt>
                <c:pt idx="130">
                  <c:v>6.136716907932176E-3</c:v>
                </c:pt>
                <c:pt idx="131">
                  <c:v>6.2642301238069941E-3</c:v>
                </c:pt>
                <c:pt idx="132">
                  <c:v>6.4165513561759181E-3</c:v>
                </c:pt>
                <c:pt idx="133">
                  <c:v>6.5943493840979464E-3</c:v>
                </c:pt>
                <c:pt idx="134">
                  <c:v>6.7981093261998372E-3</c:v>
                </c:pt>
                <c:pt idx="135">
                  <c:v>7.0281101925121414E-3</c:v>
                </c:pt>
                <c:pt idx="136">
                  <c:v>7.2844032656703321E-3</c:v>
                </c:pt>
                <c:pt idx="137">
                  <c:v>7.5667918135908941E-3</c:v>
                </c:pt>
                <c:pt idx="138">
                  <c:v>7.8748126580792926E-3</c:v>
                </c:pt>
                <c:pt idx="139">
                  <c:v>8.2077201346990088E-3</c:v>
                </c:pt>
                <c:pt idx="140">
                  <c:v>8.5644729771676767E-3</c:v>
                </c:pt>
                <c:pt idx="141">
                  <c:v>8.9437246433680725E-3</c:v>
                </c:pt>
                <c:pt idx="142">
                  <c:v>9.3438175689374309E-3</c:v>
                </c:pt>
                <c:pt idx="143">
                  <c:v>9.7627817879086497E-3</c:v>
                </c:pt>
                <c:pt idx="144">
                  <c:v>1.0198338298063856E-2</c:v>
                </c:pt>
                <c:pt idx="145">
                  <c:v>1.0647907472066549E-2</c:v>
                </c:pt>
                <c:pt idx="146">
                  <c:v>1.1108622725127672E-2</c:v>
                </c:pt>
                <c:pt idx="147">
                  <c:v>1.1577349547521168E-2</c:v>
                </c:pt>
                <c:pt idx="148">
                  <c:v>1.2050709897792144E-2</c:v>
                </c:pt>
                <c:pt idx="149">
                  <c:v>1.2525111832560935E-2</c:v>
                </c:pt>
                <c:pt idx="150">
                  <c:v>1.2996784124396024E-2</c:v>
                </c:pt>
                <c:pt idx="151">
                  <c:v>1.3461815493617094E-2</c:v>
                </c:pt>
                <c:pt idx="152">
                  <c:v>1.3916197956642572E-2</c:v>
                </c:pt>
                <c:pt idx="153">
                  <c:v>1.4355873676286537E-2</c:v>
                </c:pt>
                <c:pt idx="154">
                  <c:v>1.4776784591913112E-2</c:v>
                </c:pt>
                <c:pt idx="155">
                  <c:v>1.5174924013124952E-2</c:v>
                </c:pt>
                <c:pt idx="156">
                  <c:v>1.5546389282991943E-2</c:v>
                </c:pt>
                <c:pt idx="157">
                  <c:v>1.5887434558632889E-2</c:v>
                </c:pt>
                <c:pt idx="158">
                  <c:v>1.6194522720661877E-2</c:v>
                </c:pt>
                <c:pt idx="159">
                  <c:v>1.6464375410416569E-2</c:v>
                </c:pt>
                <c:pt idx="160">
                  <c:v>1.6694020206123251E-2</c:v>
                </c:pt>
                <c:pt idx="161">
                  <c:v>1.688083398660227E-2</c:v>
                </c:pt>
                <c:pt idx="162">
                  <c:v>1.7022581593371555E-2</c:v>
                </c:pt>
                <c:pt idx="163">
                  <c:v>1.7117448987871191E-2</c:v>
                </c:pt>
                <c:pt idx="164">
                  <c:v>1.7164070208048662E-2</c:v>
                </c:pt>
                <c:pt idx="165">
                  <c:v>1.7161547555036558E-2</c:v>
                </c:pt>
                <c:pt idx="166">
                  <c:v>1.7109464582818312E-2</c:v>
                </c:pt>
                <c:pt idx="167">
                  <c:v>1.7007891617774981E-2</c:v>
                </c:pt>
                <c:pt idx="168">
                  <c:v>1.6857383696604063E-2</c:v>
                </c:pt>
                <c:pt idx="169">
                  <c:v>1.6658970975802493E-2</c:v>
                </c:pt>
                <c:pt idx="170">
                  <c:v>1.6414141829110614E-2</c:v>
                </c:pt>
                <c:pt idx="171">
                  <c:v>1.6124819006470073E-2</c:v>
                </c:pt>
                <c:pt idx="172">
                  <c:v>1.5793329374812523E-2</c:v>
                </c:pt>
                <c:pt idx="173">
                  <c:v>1.5422367893374665E-2</c:v>
                </c:pt>
                <c:pt idx="174">
                  <c:v>1.5014956590722005E-2</c:v>
                </c:pt>
                <c:pt idx="175">
                  <c:v>1.4574399404349623E-2</c:v>
                </c:pt>
                <c:pt idx="176">
                  <c:v>1.4104233814393043E-2</c:v>
                </c:pt>
                <c:pt idx="177">
                  <c:v>1.3608180249156263E-2</c:v>
                </c:pt>
                <c:pt idx="178">
                  <c:v>1.3090090261161893E-2</c:v>
                </c:pt>
                <c:pt idx="179">
                  <c:v>1.2553894468354811E-2</c:v>
                </c:pt>
                <c:pt idx="180">
                  <c:v>1.2003551226813307E-2</c:v>
                </c:pt>
                <c:pt idx="181">
                  <c:v>1.1442996950421147E-2</c:v>
                </c:pt>
                <c:pt idx="182">
                  <c:v>1.0876098921644928E-2</c:v>
                </c:pt>
                <c:pt idx="183">
                  <c:v>1.0306611348597972E-2</c:v>
                </c:pt>
                <c:pt idx="184">
                  <c:v>9.7381353201321415E-3</c:v>
                </c:pt>
                <c:pt idx="185">
                  <c:v>9.1740831962625474E-3</c:v>
                </c:pt>
                <c:pt idx="186">
                  <c:v>8.6176478494466562E-3</c:v>
                </c:pt>
                <c:pt idx="187">
                  <c:v>8.0717770468010288E-3</c:v>
                </c:pt>
                <c:pt idx="188">
                  <c:v>7.5391531378538115E-3</c:v>
                </c:pt>
                <c:pt idx="189">
                  <c:v>7.0221780903083533E-3</c:v>
                </c:pt>
                <c:pt idx="190">
                  <c:v>6.5229638006418685E-3</c:v>
                </c:pt>
                <c:pt idx="191">
                  <c:v>6.0433274999061454E-3</c:v>
                </c:pt>
                <c:pt idx="192">
                  <c:v>5.5847919801068468E-3</c:v>
                </c:pt>
                <c:pt idx="193">
                  <c:v>5.1485902847894791E-3</c:v>
                </c:pt>
                <c:pt idx="194">
                  <c:v>4.7356744402078845E-3</c:v>
                </c:pt>
                <c:pt idx="195">
                  <c:v>4.3467277514246559E-3</c:v>
                </c:pt>
                <c:pt idx="196">
                  <c:v>3.9821801511113848E-3</c:v>
                </c:pt>
                <c:pt idx="197">
                  <c:v>3.6422260674221496E-3</c:v>
                </c:pt>
                <c:pt idx="198">
                  <c:v>3.3268442704166203E-3</c:v>
                </c:pt>
                <c:pt idx="199">
                  <c:v>3.0358191630481747E-3</c:v>
                </c:pt>
                <c:pt idx="200">
                  <c:v>2.7687630013393198E-3</c:v>
                </c:pt>
                <c:pt idx="201">
                  <c:v>2.5251385574399654E-3</c:v>
                </c:pt>
                <c:pt idx="202">
                  <c:v>2.3042817770409433E-3</c:v>
                </c:pt>
                <c:pt idx="203">
                  <c:v>2.1054240272451669E-3</c:v>
                </c:pt>
                <c:pt idx="204">
                  <c:v>1.9277135806118274E-3</c:v>
                </c:pt>
                <c:pt idx="205">
                  <c:v>1.7702360338579905E-3</c:v>
                </c:pt>
                <c:pt idx="206">
                  <c:v>1.6320334138979153E-3</c:v>
                </c:pt>
                <c:pt idx="207">
                  <c:v>1.5121217779373022E-3</c:v>
                </c:pt>
                <c:pt idx="208">
                  <c:v>1.4095071668108737E-3</c:v>
                </c:pt>
                <c:pt idx="209">
                  <c:v>1.3231998204546974E-3</c:v>
                </c:pt>
                <c:pt idx="210">
                  <c:v>1.2522266103570288E-3</c:v>
                </c:pt>
                <c:pt idx="211">
                  <c:v>1.1956416852763573E-3</c:v>
                </c:pt>
                <c:pt idx="212">
                  <c:v>1.1525353629190781E-3</c:v>
                </c:pt>
                <c:pt idx="213">
                  <c:v>1.1220413313110665E-3</c:v>
                </c:pt>
                <c:pt idx="214">
                  <c:v>1.1033422491531343E-3</c:v>
                </c:pt>
                <c:pt idx="215">
                  <c:v>1.0956738545713448E-3</c:v>
                </c:pt>
                <c:pt idx="216">
                  <c:v>1.0983277065615574E-3</c:v>
                </c:pt>
                <c:pt idx="217">
                  <c:v>1.110652693410266E-3</c:v>
                </c:pt>
                <c:pt idx="218">
                  <c:v>1.1320554478745633E-3</c:v>
                </c:pt>
                <c:pt idx="219">
                  <c:v>1.1619998104171348E-3</c:v>
                </c:pt>
                <c:pt idx="220">
                  <c:v>1.2000054798563514E-3</c:v>
                </c:pt>
                <c:pt idx="221">
                  <c:v>1.2456459859668412E-3</c:v>
                </c:pt>
                <c:pt idx="222">
                  <c:v>1.2985461114127107E-3</c:v>
                </c:pt>
                <c:pt idx="223">
                  <c:v>1.3583788814568534E-3</c:v>
                </c:pt>
                <c:pt idx="224">
                  <c:v>1.4248622296766658E-3</c:v>
                </c:pt>
                <c:pt idx="225">
                  <c:v>1.4977554368968856E-3</c:v>
                </c:pt>
                <c:pt idx="226">
                  <c:v>1.5768554291412697E-3</c:v>
                </c:pt>
                <c:pt idx="227">
                  <c:v>1.6619930089672101E-3</c:v>
                </c:pt>
                <c:pt idx="228">
                  <c:v>1.7530290833839132E-3</c:v>
                </c:pt>
                <c:pt idx="229">
                  <c:v>1.8498509409097807E-3</c:v>
                </c:pt>
                <c:pt idx="230">
                  <c:v>1.9523686203864856E-3</c:v>
                </c:pt>
                <c:pt idx="231">
                  <c:v>2.0605114050716257E-3</c:v>
                </c:pt>
                <c:pt idx="232">
                  <c:v>2.1742244673669197E-3</c:v>
                </c:pt>
                <c:pt idx="233">
                  <c:v>2.2934656823503873E-3</c:v>
                </c:pt>
                <c:pt idx="234">
                  <c:v>2.4182026220786117E-3</c:v>
                </c:pt>
                <c:pt idx="235">
                  <c:v>2.5484097373886633E-3</c:v>
                </c:pt>
                <c:pt idx="236">
                  <c:v>2.6840657296142881E-3</c:v>
                </c:pt>
                <c:pt idx="237">
                  <c:v>2.8251511111750346E-3</c:v>
                </c:pt>
                <c:pt idx="238">
                  <c:v>2.9716459513248112E-3</c:v>
                </c:pt>
                <c:pt idx="239">
                  <c:v>3.1235278013741828E-3</c:v>
                </c:pt>
                <c:pt idx="240">
                  <c:v>3.2807697923411122E-3</c:v>
                </c:pt>
                <c:pt idx="241">
                  <c:v>3.4433388971492587E-3</c:v>
                </c:pt>
                <c:pt idx="242">
                  <c:v>3.6111943490955293E-3</c:v>
                </c:pt>
                <c:pt idx="243">
                  <c:v>3.7842862082672324E-3</c:v>
                </c:pt>
                <c:pt idx="244">
                  <c:v>3.962554067828257E-3</c:v>
                </c:pt>
                <c:pt idx="245">
                  <c:v>4.1459258925442711E-3</c:v>
                </c:pt>
                <c:pt idx="246">
                  <c:v>4.3343169825175764E-3</c:v>
                </c:pt>
                <c:pt idx="247">
                  <c:v>4.5276290558000079E-3</c:v>
                </c:pt>
                <c:pt idx="248">
                  <c:v>4.7257494443012282E-3</c:v>
                </c:pt>
                <c:pt idx="249">
                  <c:v>4.9285503981722888E-3</c:v>
                </c:pt>
                <c:pt idx="250">
                  <c:v>5.1358884945893381E-3</c:v>
                </c:pt>
                <c:pt idx="251">
                  <c:v>5.3476041475657241E-3</c:v>
                </c:pt>
                <c:pt idx="252">
                  <c:v>5.5635212160634953E-3</c:v>
                </c:pt>
                <c:pt idx="253">
                  <c:v>5.7834467082446108E-3</c:v>
                </c:pt>
                <c:pt idx="254">
                  <c:v>6.0071705801884616E-3</c:v>
                </c:pt>
                <c:pt idx="255">
                  <c:v>6.2344656278007331E-3</c:v>
                </c:pt>
                <c:pt idx="256">
                  <c:v>6.4650874709469581E-3</c:v>
                </c:pt>
                <c:pt idx="257">
                  <c:v>6.698774629062626E-3</c:v>
                </c:pt>
                <c:pt idx="258">
                  <c:v>6.9352486876232645E-3</c:v>
                </c:pt>
                <c:pt idx="259">
                  <c:v>7.1742145549058937E-3</c:v>
                </c:pt>
                <c:pt idx="260">
                  <c:v>7.4153608084435744E-3</c:v>
                </c:pt>
                <c:pt idx="261">
                  <c:v>7.6583601304729054E-3</c:v>
                </c:pt>
                <c:pt idx="262">
                  <c:v>7.9028698315073212E-3</c:v>
                </c:pt>
                <c:pt idx="263">
                  <c:v>8.1485324609435906E-3</c:v>
                </c:pt>
                <c:pt idx="264">
                  <c:v>8.3949765033324714E-3</c:v>
                </c:pt>
                <c:pt idx="265">
                  <c:v>8.6418171586241585E-3</c:v>
                </c:pt>
                <c:pt idx="266">
                  <c:v>8.8886572043421781E-3</c:v>
                </c:pt>
                <c:pt idx="267">
                  <c:v>9.1350879372528136E-3</c:v>
                </c:pt>
                <c:pt idx="268">
                  <c:v>9.3806901916881329E-3</c:v>
                </c:pt>
                <c:pt idx="269">
                  <c:v>9.6250354312553774E-3</c:v>
                </c:pt>
                <c:pt idx="270">
                  <c:v>9.8676869102311045E-3</c:v>
                </c:pt>
                <c:pt idx="271">
                  <c:v>1.0108200900500415E-2</c:v>
                </c:pt>
                <c:pt idx="272">
                  <c:v>1.0346127979466536E-2</c:v>
                </c:pt>
                <c:pt idx="273">
                  <c:v>1.0581014373928809E-2</c:v>
                </c:pt>
                <c:pt idx="274">
                  <c:v>1.0812403354514086E-2</c:v>
                </c:pt>
                <c:pt idx="275">
                  <c:v>1.1039836674851517E-2</c:v>
                </c:pt>
                <c:pt idx="276">
                  <c:v>1.1262856049309622E-2</c:v>
                </c:pt>
                <c:pt idx="277">
                  <c:v>1.1481004662770945E-2</c:v>
                </c:pt>
                <c:pt idx="278">
                  <c:v>1.1693828705607928E-2</c:v>
                </c:pt>
                <c:pt idx="279">
                  <c:v>1.1900878926747724E-2</c:v>
                </c:pt>
                <c:pt idx="280">
                  <c:v>1.2101712197476645E-2</c:v>
                </c:pt>
                <c:pt idx="281">
                  <c:v>1.2295893078439967E-2</c:v>
                </c:pt>
                <c:pt idx="282">
                  <c:v>1.2482995382142483E-2</c:v>
                </c:pt>
                <c:pt idx="283">
                  <c:v>1.2662603723151786E-2</c:v>
                </c:pt>
                <c:pt idx="284">
                  <c:v>1.2834315048151542E-2</c:v>
                </c:pt>
                <c:pt idx="285">
                  <c:v>1.2997740137987258E-2</c:v>
                </c:pt>
                <c:pt idx="286">
                  <c:v>1.3152505073893605E-2</c:v>
                </c:pt>
                <c:pt idx="287">
                  <c:v>1.3298252660190312E-2</c:v>
                </c:pt>
                <c:pt idx="288">
                  <c:v>1.34346437958833E-2</c:v>
                </c:pt>
                <c:pt idx="289">
                  <c:v>1.3561358787808859E-2</c:v>
                </c:pt>
                <c:pt idx="290">
                  <c:v>1.3678098598210094E-2</c:v>
                </c:pt>
                <c:pt idx="291">
                  <c:v>1.3784586019935907E-2</c:v>
                </c:pt>
                <c:pt idx="292">
                  <c:v>1.3880566772800973E-2</c:v>
                </c:pt>
                <c:pt idx="293">
                  <c:v>1.3965810515039607E-2</c:v>
                </c:pt>
                <c:pt idx="294">
                  <c:v>1.4040111764223151E-2</c:v>
                </c:pt>
                <c:pt idx="295">
                  <c:v>1.4103290722488122E-2</c:v>
                </c:pt>
                <c:pt idx="296">
                  <c:v>1.4155194001436659E-2</c:v>
                </c:pt>
                <c:pt idx="297">
                  <c:v>1.4195695242618657E-2</c:v>
                </c:pt>
                <c:pt idx="298">
                  <c:v>1.4224695630082459E-2</c:v>
                </c:pt>
                <c:pt idx="299">
                  <c:v>1.4242124292084126E-2</c:v>
                </c:pt>
                <c:pt idx="300">
                  <c:v>1.4247938589669466E-2</c:v>
                </c:pt>
                <c:pt idx="301">
                  <c:v>1.424212429048413E-2</c:v>
                </c:pt>
                <c:pt idx="302">
                  <c:v>1.4224695626820008E-2</c:v>
                </c:pt>
                <c:pt idx="303">
                  <c:v>1.4195695237566534E-2</c:v>
                </c:pt>
                <c:pt idx="304">
                  <c:v>1.4155193994398215E-2</c:v>
                </c:pt>
                <c:pt idx="305">
                  <c:v>1.4103290713190032E-2</c:v>
                </c:pt>
                <c:pt idx="306">
                  <c:v>1.4040111752305316E-2</c:v>
                </c:pt>
                <c:pt idx="307">
                  <c:v>1.3965810500041781E-2</c:v>
                </c:pt>
                <c:pt idx="308">
                  <c:v>1.3880566754145575E-2</c:v>
                </c:pt>
                <c:pt idx="309">
                  <c:v>1.3784585996906278E-2</c:v>
                </c:pt>
                <c:pt idx="310">
                  <c:v>1.3678098569923242E-2</c:v>
                </c:pt>
                <c:pt idx="311">
                  <c:v>1.3561358753181429E-2</c:v>
                </c:pt>
                <c:pt idx="312">
                  <c:v>1.3434643753589196E-2</c:v>
                </c:pt>
                <c:pt idx="313">
                  <c:v>1.3298252608607822E-2</c:v>
                </c:pt>
                <c:pt idx="314">
                  <c:v>1.3152505011039348E-2</c:v>
                </c:pt>
                <c:pt idx="315">
                  <c:v>1.2997740061433376E-2</c:v>
                </c:pt>
                <c:pt idx="316">
                  <c:v>1.2834314954921478E-2</c:v>
                </c:pt>
                <c:pt idx="317">
                  <c:v>1.266260360958857E-2</c:v>
                </c:pt>
                <c:pt idx="318">
                  <c:v>1.2482995243741494E-2</c:v>
                </c:pt>
                <c:pt idx="319">
                  <c:v>1.2295892909635632E-2</c:v>
                </c:pt>
                <c:pt idx="320">
                  <c:v>1.2101711991369148E-2</c:v>
                </c:pt>
                <c:pt idx="321">
                  <c:v>1.190087867475139E-2</c:v>
                </c:pt>
                <c:pt idx="322">
                  <c:v>1.1693828396997079E-2</c:v>
                </c:pt>
                <c:pt idx="323">
                  <c:v>1.1481004284091271E-2</c:v>
                </c:pt>
                <c:pt idx="324">
                  <c:v>1.1262855583613006E-2</c:v>
                </c:pt>
                <c:pt idx="325">
                  <c:v>1.1039836100698924E-2</c:v>
                </c:pt>
                <c:pt idx="326">
                  <c:v>1.0812402644673678E-2</c:v>
                </c:pt>
                <c:pt idx="327">
                  <c:v>1.0581013493673797E-2</c:v>
                </c:pt>
                <c:pt idx="328">
                  <c:v>1.0346126884347726E-2</c:v>
                </c:pt>
                <c:pt idx="329">
                  <c:v>1.0108199533430229E-2</c:v>
                </c:pt>
                <c:pt idx="330">
                  <c:v>9.8676851976664485E-3</c:v>
                </c:pt>
                <c:pt idx="331">
                  <c:v>9.6250332782033786E-3</c:v>
                </c:pt>
                <c:pt idx="332">
                  <c:v>9.3806874751773978E-3</c:v>
                </c:pt>
                <c:pt idx="333">
                  <c:v>9.1350844978092156E-3</c:v>
                </c:pt>
                <c:pt idx="334">
                  <c:v>8.8886528348763698E-3</c:v>
                </c:pt>
                <c:pt idx="335">
                  <c:v>8.6418115899711736E-3</c:v>
                </c:pt>
                <c:pt idx="336">
                  <c:v>8.3949693854736187E-3</c:v>
                </c:pt>
                <c:pt idx="337">
                  <c:v>8.1485233386770963E-3</c:v>
                </c:pt>
                <c:pt idx="338">
                  <c:v>7.9028581130047137E-3</c:v>
                </c:pt>
                <c:pt idx="339">
                  <c:v>7.658345046748543E-3</c:v>
                </c:pt>
                <c:pt idx="340">
                  <c:v>7.4153413612576963E-3</c:v>
                </c:pt>
                <c:pt idx="341">
                  <c:v>7.1741894499970918E-3</c:v>
                </c:pt>
                <c:pt idx="342">
                  <c:v>6.9352162494007927E-3</c:v>
                </c:pt>
                <c:pt idx="343">
                  <c:v>6.6987326919552628E-3</c:v>
                </c:pt>
                <c:pt idx="344">
                  <c:v>6.4650332414721724E-3</c:v>
                </c:pt>
                <c:pt idx="345">
                  <c:v>6.234395510050162E-3</c:v>
                </c:pt>
                <c:pt idx="346">
                  <c:v>6.0070799557835532E-3</c:v>
                </c:pt>
                <c:pt idx="347">
                  <c:v>5.7833296598554006E-3</c:v>
                </c:pt>
                <c:pt idx="348">
                  <c:v>5.5633701812553482E-3</c:v>
                </c:pt>
                <c:pt idx="349">
                  <c:v>5.3474094869909458E-3</c:v>
                </c:pt>
                <c:pt idx="350">
                  <c:v>5.1356379553167695E-3</c:v>
                </c:pt>
                <c:pt idx="351">
                  <c:v>4.9282284491898067E-3</c:v>
                </c:pt>
                <c:pt idx="352">
                  <c:v>4.7253364568737126E-3</c:v>
                </c:pt>
                <c:pt idx="353">
                  <c:v>4.5271002963593755E-3</c:v>
                </c:pt>
                <c:pt idx="354">
                  <c:v>4.3336413800454457E-3</c:v>
                </c:pt>
                <c:pt idx="355">
                  <c:v>4.145064535930611E-3</c:v>
                </c:pt>
                <c:pt idx="356">
                  <c:v>3.9614583814091371E-3</c:v>
                </c:pt>
                <c:pt idx="357">
                  <c:v>3.7828957456328199E-3</c:v>
                </c:pt>
                <c:pt idx="358">
                  <c:v>3.6094341363052157E-3</c:v>
                </c:pt>
                <c:pt idx="359">
                  <c:v>3.4411162467074771E-3</c:v>
                </c:pt>
                <c:pt idx="360">
                  <c:v>3.2779704987181482E-3</c:v>
                </c:pt>
                <c:pt idx="361">
                  <c:v>3.1200116175812099E-3</c:v>
                </c:pt>
                <c:pt idx="362">
                  <c:v>2.9672412341957832E-3</c:v>
                </c:pt>
                <c:pt idx="363">
                  <c:v>2.8196485107462215E-3</c:v>
                </c:pt>
                <c:pt idx="364">
                  <c:v>2.677210785561076E-3</c:v>
                </c:pt>
                <c:pt idx="365">
                  <c:v>2.53989423318191E-3</c:v>
                </c:pt>
                <c:pt idx="366">
                  <c:v>2.407654535736603E-3</c:v>
                </c:pt>
                <c:pt idx="367">
                  <c:v>2.2804375618444904E-3</c:v>
                </c:pt>
                <c:pt idx="368">
                  <c:v>2.1581800494308192E-3</c:v>
                </c:pt>
                <c:pt idx="369">
                  <c:v>2.040810288993312E-3</c:v>
                </c:pt>
                <c:pt idx="370">
                  <c:v>1.928248804042431E-3</c:v>
                </c:pt>
                <c:pt idx="371">
                  <c:v>1.820409025627009E-3</c:v>
                </c:pt>
                <c:pt idx="372">
                  <c:v>1.7171979580564627E-3</c:v>
                </c:pt>
                <c:pt idx="373">
                  <c:v>1.6185168331378033E-3</c:v>
                </c:pt>
                <c:pt idx="374">
                  <c:v>1.5242617504582785E-3</c:v>
                </c:pt>
                <c:pt idx="375">
                  <c:v>1.4343243014608258E-3</c:v>
                </c:pt>
                <c:pt idx="376">
                  <c:v>1.3485921752779404E-3</c:v>
                </c:pt>
                <c:pt idx="377">
                  <c:v>1.2669497445082652E-3</c:v>
                </c:pt>
                <c:pt idx="378">
                  <c:v>1.1892786293377091E-3</c:v>
                </c:pt>
                <c:pt idx="379">
                  <c:v>1.1154582386216799E-3</c:v>
                </c:pt>
                <c:pt idx="380">
                  <c:v>1.0453662867557418E-3</c:v>
                </c:pt>
                <c:pt idx="381">
                  <c:v>9.7887928536733999E-4</c:v>
                </c:pt>
                <c:pt idx="382">
                  <c:v>9.1587300906017675E-4</c:v>
                </c:pt>
                <c:pt idx="383">
                  <c:v>8.5622293463420121E-4</c:v>
                </c:pt>
                <c:pt idx="384">
                  <c:v>7.9980465338724642E-4</c:v>
                </c:pt>
                <c:pt idx="385">
                  <c:v>7.4649425627822087E-4</c:v>
                </c:pt>
                <c:pt idx="386">
                  <c:v>6.961686918958563E-4</c:v>
                </c:pt>
                <c:pt idx="387">
                  <c:v>6.4870609733078837E-4</c:v>
                </c:pt>
                <c:pt idx="388">
                  <c:v>6.0398610219175228E-4</c:v>
                </c:pt>
                <c:pt idx="389">
                  <c:v>5.6189010613867294E-4</c:v>
                </c:pt>
                <c:pt idx="390">
                  <c:v>5.2230153042614308E-4</c:v>
                </c:pt>
                <c:pt idx="391">
                  <c:v>4.8510604406020049E-4</c:v>
                </c:pt>
                <c:pt idx="392">
                  <c:v>4.5019176526936016E-4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16-4844-91AD-886562A320FA}"/>
            </c:ext>
          </c:extLst>
        </c:ser>
        <c:ser>
          <c:idx val="5"/>
          <c:order val="5"/>
          <c:tx>
            <c:strRef>
              <c:f>MultiNormSim_PL!$M$1</c:f>
              <c:strCache>
                <c:ptCount val="1"/>
                <c:pt idx="0">
                  <c:v>Norm4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MultiNormSim_PL!$D$1:$D$394</c:f>
              <c:strCache>
                <c:ptCount val="394"/>
                <c:pt idx="0">
                  <c:v>Data</c:v>
                </c:pt>
                <c:pt idx="1">
                  <c:v>04/03/2020</c:v>
                </c:pt>
                <c:pt idx="2">
                  <c:v>05/03/2020</c:v>
                </c:pt>
                <c:pt idx="3">
                  <c:v>06/03/2020</c:v>
                </c:pt>
                <c:pt idx="4">
                  <c:v>07/03/2020</c:v>
                </c:pt>
                <c:pt idx="5">
                  <c:v>08/03/2020</c:v>
                </c:pt>
                <c:pt idx="6">
                  <c:v>09/03/2020</c:v>
                </c:pt>
                <c:pt idx="7">
                  <c:v>10/03/2020</c:v>
                </c:pt>
                <c:pt idx="8">
                  <c:v>11/03/2020</c:v>
                </c:pt>
                <c:pt idx="9">
                  <c:v>12/03/2020</c:v>
                </c:pt>
                <c:pt idx="10">
                  <c:v>13/03/2020</c:v>
                </c:pt>
                <c:pt idx="11">
                  <c:v>14/03/2020</c:v>
                </c:pt>
                <c:pt idx="12">
                  <c:v>15/03/2020</c:v>
                </c:pt>
                <c:pt idx="13">
                  <c:v>16/03/2020</c:v>
                </c:pt>
                <c:pt idx="14">
                  <c:v>17/03/2020</c:v>
                </c:pt>
                <c:pt idx="15">
                  <c:v>18/03/2020</c:v>
                </c:pt>
                <c:pt idx="16">
                  <c:v>19/03/2020</c:v>
                </c:pt>
                <c:pt idx="17">
                  <c:v>20/03/2020</c:v>
                </c:pt>
                <c:pt idx="18">
                  <c:v>21/03/2020</c:v>
                </c:pt>
                <c:pt idx="19">
                  <c:v>22/03/2020</c:v>
                </c:pt>
                <c:pt idx="20">
                  <c:v>23/03/2020</c:v>
                </c:pt>
                <c:pt idx="21">
                  <c:v>24/03/2020</c:v>
                </c:pt>
                <c:pt idx="22">
                  <c:v>25/03/2020</c:v>
                </c:pt>
                <c:pt idx="23">
                  <c:v>26/03/2020</c:v>
                </c:pt>
                <c:pt idx="24">
                  <c:v>27/03/2020</c:v>
                </c:pt>
                <c:pt idx="25">
                  <c:v>28/03/2020</c:v>
                </c:pt>
                <c:pt idx="26">
                  <c:v>29/03/2020</c:v>
                </c:pt>
                <c:pt idx="27">
                  <c:v>30/03/2020</c:v>
                </c:pt>
                <c:pt idx="28">
                  <c:v>31/03/2020</c:v>
                </c:pt>
                <c:pt idx="29">
                  <c:v>01/04/2020</c:v>
                </c:pt>
                <c:pt idx="30">
                  <c:v>02/04/2020</c:v>
                </c:pt>
                <c:pt idx="31">
                  <c:v>03/04/2020</c:v>
                </c:pt>
                <c:pt idx="32">
                  <c:v>04/04/2020</c:v>
                </c:pt>
                <c:pt idx="33">
                  <c:v>05/04/2020</c:v>
                </c:pt>
                <c:pt idx="34">
                  <c:v>06/04/2020</c:v>
                </c:pt>
                <c:pt idx="35">
                  <c:v>07/04/2020</c:v>
                </c:pt>
                <c:pt idx="36">
                  <c:v>08/04/2020</c:v>
                </c:pt>
                <c:pt idx="37">
                  <c:v>09/04/2020</c:v>
                </c:pt>
                <c:pt idx="38">
                  <c:v>10/04/2020</c:v>
                </c:pt>
                <c:pt idx="39">
                  <c:v>11/04/2020</c:v>
                </c:pt>
                <c:pt idx="40">
                  <c:v>12/04/2020</c:v>
                </c:pt>
                <c:pt idx="41">
                  <c:v>13/04/2020</c:v>
                </c:pt>
                <c:pt idx="42">
                  <c:v>14/04/2020</c:v>
                </c:pt>
                <c:pt idx="43">
                  <c:v>15/04/2020</c:v>
                </c:pt>
                <c:pt idx="44">
                  <c:v>16/04/2020</c:v>
                </c:pt>
                <c:pt idx="45">
                  <c:v>17/04/2020</c:v>
                </c:pt>
                <c:pt idx="46">
                  <c:v>18/04/2020</c:v>
                </c:pt>
                <c:pt idx="47">
                  <c:v>19/04/2020</c:v>
                </c:pt>
                <c:pt idx="48">
                  <c:v>20/04/2020</c:v>
                </c:pt>
                <c:pt idx="49">
                  <c:v>21/04/2020</c:v>
                </c:pt>
                <c:pt idx="50">
                  <c:v>22/04/2020</c:v>
                </c:pt>
                <c:pt idx="51">
                  <c:v>23/04/2020</c:v>
                </c:pt>
                <c:pt idx="52">
                  <c:v>24/04/2020</c:v>
                </c:pt>
                <c:pt idx="53">
                  <c:v>25/04/2020</c:v>
                </c:pt>
                <c:pt idx="54">
                  <c:v>26/04/2020</c:v>
                </c:pt>
                <c:pt idx="55">
                  <c:v>27/04/2020</c:v>
                </c:pt>
                <c:pt idx="56">
                  <c:v>28/04/2020</c:v>
                </c:pt>
                <c:pt idx="57">
                  <c:v>29/04/2020</c:v>
                </c:pt>
                <c:pt idx="58">
                  <c:v>30/04/2020</c:v>
                </c:pt>
                <c:pt idx="59">
                  <c:v>01/05/2020</c:v>
                </c:pt>
                <c:pt idx="60">
                  <c:v>02/05/2020</c:v>
                </c:pt>
                <c:pt idx="61">
                  <c:v>03/05/2020</c:v>
                </c:pt>
                <c:pt idx="62">
                  <c:v>04/05/2020</c:v>
                </c:pt>
                <c:pt idx="63">
                  <c:v>05/05/2020</c:v>
                </c:pt>
                <c:pt idx="64">
                  <c:v>06/05/2020</c:v>
                </c:pt>
                <c:pt idx="65">
                  <c:v>07/05/2020</c:v>
                </c:pt>
                <c:pt idx="66">
                  <c:v>08/05/2020</c:v>
                </c:pt>
                <c:pt idx="67">
                  <c:v>09/05/2020</c:v>
                </c:pt>
                <c:pt idx="68">
                  <c:v>10/05/2020</c:v>
                </c:pt>
                <c:pt idx="69">
                  <c:v>11/05/2020</c:v>
                </c:pt>
                <c:pt idx="70">
                  <c:v>12/05/2020</c:v>
                </c:pt>
                <c:pt idx="71">
                  <c:v>13/05/2020</c:v>
                </c:pt>
                <c:pt idx="72">
                  <c:v>14/05/2020</c:v>
                </c:pt>
                <c:pt idx="73">
                  <c:v>15/05/2020</c:v>
                </c:pt>
                <c:pt idx="74">
                  <c:v>16/05/2020</c:v>
                </c:pt>
                <c:pt idx="75">
                  <c:v>17/05/2020</c:v>
                </c:pt>
                <c:pt idx="76">
                  <c:v>18/05/2020</c:v>
                </c:pt>
                <c:pt idx="77">
                  <c:v>19/05/2020</c:v>
                </c:pt>
                <c:pt idx="78">
                  <c:v>20/05/2020</c:v>
                </c:pt>
                <c:pt idx="79">
                  <c:v>21/05/2020</c:v>
                </c:pt>
                <c:pt idx="80">
                  <c:v>22/05/2020</c:v>
                </c:pt>
                <c:pt idx="81">
                  <c:v>23/05/2020</c:v>
                </c:pt>
                <c:pt idx="82">
                  <c:v>24/05/2020</c:v>
                </c:pt>
                <c:pt idx="83">
                  <c:v>25/05/2020</c:v>
                </c:pt>
                <c:pt idx="84">
                  <c:v>26/05/2020</c:v>
                </c:pt>
                <c:pt idx="85">
                  <c:v>27/05/2020</c:v>
                </c:pt>
                <c:pt idx="86">
                  <c:v>28/05/2020</c:v>
                </c:pt>
                <c:pt idx="87">
                  <c:v>29/05/2020</c:v>
                </c:pt>
                <c:pt idx="88">
                  <c:v>30/05/2020</c:v>
                </c:pt>
                <c:pt idx="89">
                  <c:v>31/05/2020</c:v>
                </c:pt>
                <c:pt idx="90">
                  <c:v>01/06/2020</c:v>
                </c:pt>
                <c:pt idx="91">
                  <c:v>02/06/2020</c:v>
                </c:pt>
                <c:pt idx="92">
                  <c:v>03/06/2020</c:v>
                </c:pt>
                <c:pt idx="93">
                  <c:v>04/06/2020</c:v>
                </c:pt>
                <c:pt idx="94">
                  <c:v>05/06/2020</c:v>
                </c:pt>
                <c:pt idx="95">
                  <c:v>06/06/2020</c:v>
                </c:pt>
                <c:pt idx="96">
                  <c:v>07/06/2020</c:v>
                </c:pt>
                <c:pt idx="97">
                  <c:v>08/06/2020</c:v>
                </c:pt>
                <c:pt idx="98">
                  <c:v>09/06/2020</c:v>
                </c:pt>
                <c:pt idx="99">
                  <c:v>10/06/2020</c:v>
                </c:pt>
                <c:pt idx="100">
                  <c:v>11/06/2020</c:v>
                </c:pt>
                <c:pt idx="101">
                  <c:v>12/06/2020</c:v>
                </c:pt>
                <c:pt idx="102">
                  <c:v>13/06/2020</c:v>
                </c:pt>
                <c:pt idx="103">
                  <c:v>14/06/2020</c:v>
                </c:pt>
                <c:pt idx="104">
                  <c:v>15/06/2020</c:v>
                </c:pt>
                <c:pt idx="105">
                  <c:v>16/06/2020</c:v>
                </c:pt>
                <c:pt idx="106">
                  <c:v>17/06/2020</c:v>
                </c:pt>
                <c:pt idx="107">
                  <c:v>18/06/2020</c:v>
                </c:pt>
                <c:pt idx="108">
                  <c:v>19/06/2020</c:v>
                </c:pt>
                <c:pt idx="109">
                  <c:v>20/06/2020</c:v>
                </c:pt>
                <c:pt idx="110">
                  <c:v>21/06/2020</c:v>
                </c:pt>
                <c:pt idx="111">
                  <c:v>22/06/2020</c:v>
                </c:pt>
                <c:pt idx="112">
                  <c:v>23/06/2020</c:v>
                </c:pt>
                <c:pt idx="113">
                  <c:v>24/06/2020</c:v>
                </c:pt>
                <c:pt idx="114">
                  <c:v>25/06/2020</c:v>
                </c:pt>
                <c:pt idx="115">
                  <c:v>26/06/2020</c:v>
                </c:pt>
                <c:pt idx="116">
                  <c:v>27/06/2020</c:v>
                </c:pt>
                <c:pt idx="117">
                  <c:v>28/06/2020</c:v>
                </c:pt>
                <c:pt idx="118">
                  <c:v>29/06/2020</c:v>
                </c:pt>
                <c:pt idx="119">
                  <c:v>30/06/2020</c:v>
                </c:pt>
                <c:pt idx="120">
                  <c:v>01/07/2020</c:v>
                </c:pt>
                <c:pt idx="121">
                  <c:v>02/07/2020</c:v>
                </c:pt>
                <c:pt idx="122">
                  <c:v>03/07/2020</c:v>
                </c:pt>
                <c:pt idx="123">
                  <c:v>04/07/2020</c:v>
                </c:pt>
                <c:pt idx="124">
                  <c:v>05/07/2020</c:v>
                </c:pt>
                <c:pt idx="125">
                  <c:v>06/07/2020</c:v>
                </c:pt>
                <c:pt idx="126">
                  <c:v>07/07/2020</c:v>
                </c:pt>
                <c:pt idx="127">
                  <c:v>08/07/2020</c:v>
                </c:pt>
                <c:pt idx="128">
                  <c:v>09/07/2020</c:v>
                </c:pt>
                <c:pt idx="129">
                  <c:v>10/07/2020</c:v>
                </c:pt>
                <c:pt idx="130">
                  <c:v>11/07/2020</c:v>
                </c:pt>
                <c:pt idx="131">
                  <c:v>12/07/2020</c:v>
                </c:pt>
                <c:pt idx="132">
                  <c:v>13/07/2020</c:v>
                </c:pt>
                <c:pt idx="133">
                  <c:v>14/07/2020</c:v>
                </c:pt>
                <c:pt idx="134">
                  <c:v>15/07/2020</c:v>
                </c:pt>
                <c:pt idx="135">
                  <c:v>16/07/2020</c:v>
                </c:pt>
                <c:pt idx="136">
                  <c:v>17/07/2020</c:v>
                </c:pt>
                <c:pt idx="137">
                  <c:v>18/07/2020</c:v>
                </c:pt>
                <c:pt idx="138">
                  <c:v>19/07/2020</c:v>
                </c:pt>
                <c:pt idx="139">
                  <c:v>20/07/2020</c:v>
                </c:pt>
                <c:pt idx="140">
                  <c:v>21/07/2020</c:v>
                </c:pt>
                <c:pt idx="141">
                  <c:v>22/07/2020</c:v>
                </c:pt>
                <c:pt idx="142">
                  <c:v>23/07/2020</c:v>
                </c:pt>
                <c:pt idx="143">
                  <c:v>24/07/2020</c:v>
                </c:pt>
                <c:pt idx="144">
                  <c:v>25/07/2020</c:v>
                </c:pt>
                <c:pt idx="145">
                  <c:v>26/07/2020</c:v>
                </c:pt>
                <c:pt idx="146">
                  <c:v>27/07/2020</c:v>
                </c:pt>
                <c:pt idx="147">
                  <c:v>28/07/2020</c:v>
                </c:pt>
                <c:pt idx="148">
                  <c:v>29/07/2020</c:v>
                </c:pt>
                <c:pt idx="149">
                  <c:v>30/07/2020</c:v>
                </c:pt>
                <c:pt idx="150">
                  <c:v>31/07/2020</c:v>
                </c:pt>
                <c:pt idx="151">
                  <c:v>01/08/2020</c:v>
                </c:pt>
                <c:pt idx="152">
                  <c:v>02/08/2020</c:v>
                </c:pt>
                <c:pt idx="153">
                  <c:v>03/08/2020</c:v>
                </c:pt>
                <c:pt idx="154">
                  <c:v>04/08/2020</c:v>
                </c:pt>
                <c:pt idx="155">
                  <c:v>05/08/2020</c:v>
                </c:pt>
                <c:pt idx="156">
                  <c:v>06/08/2020</c:v>
                </c:pt>
                <c:pt idx="157">
                  <c:v>07/08/2020</c:v>
                </c:pt>
                <c:pt idx="158">
                  <c:v>08/08/2020</c:v>
                </c:pt>
                <c:pt idx="159">
                  <c:v>09/08/2020</c:v>
                </c:pt>
                <c:pt idx="160">
                  <c:v>10/08/2020</c:v>
                </c:pt>
                <c:pt idx="161">
                  <c:v>11/08/2020</c:v>
                </c:pt>
                <c:pt idx="162">
                  <c:v>12/08/2020</c:v>
                </c:pt>
                <c:pt idx="163">
                  <c:v>13/08/2020</c:v>
                </c:pt>
                <c:pt idx="164">
                  <c:v>14/08/2020</c:v>
                </c:pt>
                <c:pt idx="165">
                  <c:v>15/08/2020</c:v>
                </c:pt>
                <c:pt idx="166">
                  <c:v>16/08/2020</c:v>
                </c:pt>
                <c:pt idx="167">
                  <c:v>17/08/2020</c:v>
                </c:pt>
                <c:pt idx="168">
                  <c:v>18/08/2020</c:v>
                </c:pt>
                <c:pt idx="169">
                  <c:v>19/08/2020</c:v>
                </c:pt>
                <c:pt idx="170">
                  <c:v>20/08/2020</c:v>
                </c:pt>
                <c:pt idx="171">
                  <c:v>21/08/2020</c:v>
                </c:pt>
                <c:pt idx="172">
                  <c:v>22/08/2020</c:v>
                </c:pt>
                <c:pt idx="173">
                  <c:v>23/08/2020</c:v>
                </c:pt>
                <c:pt idx="174">
                  <c:v>24/08/2020</c:v>
                </c:pt>
                <c:pt idx="175">
                  <c:v>25/08/2020</c:v>
                </c:pt>
                <c:pt idx="176">
                  <c:v>26/08/2020</c:v>
                </c:pt>
                <c:pt idx="177">
                  <c:v>27/08/2020</c:v>
                </c:pt>
                <c:pt idx="178">
                  <c:v>28/08/2020</c:v>
                </c:pt>
                <c:pt idx="179">
                  <c:v>29/08/2020</c:v>
                </c:pt>
                <c:pt idx="180">
                  <c:v>30/08/2020</c:v>
                </c:pt>
                <c:pt idx="181">
                  <c:v>31/08/2020</c:v>
                </c:pt>
                <c:pt idx="182">
                  <c:v>01/09/2020</c:v>
                </c:pt>
                <c:pt idx="183">
                  <c:v>02/09/2020</c:v>
                </c:pt>
                <c:pt idx="184">
                  <c:v>03/09/2020</c:v>
                </c:pt>
                <c:pt idx="185">
                  <c:v>04/09/2020</c:v>
                </c:pt>
                <c:pt idx="186">
                  <c:v>05/09/2020</c:v>
                </c:pt>
                <c:pt idx="187">
                  <c:v>06/09/2020</c:v>
                </c:pt>
                <c:pt idx="188">
                  <c:v>07/09/2020</c:v>
                </c:pt>
                <c:pt idx="189">
                  <c:v>08/09/2020</c:v>
                </c:pt>
                <c:pt idx="190">
                  <c:v>09/09/2020</c:v>
                </c:pt>
                <c:pt idx="191">
                  <c:v>10/09/2020</c:v>
                </c:pt>
                <c:pt idx="192">
                  <c:v>11/09/2020</c:v>
                </c:pt>
                <c:pt idx="193">
                  <c:v>12/09/2020</c:v>
                </c:pt>
                <c:pt idx="194">
                  <c:v>13/09/2020</c:v>
                </c:pt>
                <c:pt idx="195">
                  <c:v>14/09/2020</c:v>
                </c:pt>
                <c:pt idx="196">
                  <c:v>15/09/2020</c:v>
                </c:pt>
                <c:pt idx="197">
                  <c:v>16/09/2020</c:v>
                </c:pt>
                <c:pt idx="198">
                  <c:v>17/09/2020</c:v>
                </c:pt>
                <c:pt idx="199">
                  <c:v>18/09/2020</c:v>
                </c:pt>
                <c:pt idx="200">
                  <c:v>19/09/2020</c:v>
                </c:pt>
                <c:pt idx="201">
                  <c:v>20/09/2020</c:v>
                </c:pt>
                <c:pt idx="202">
                  <c:v>21/09/2020</c:v>
                </c:pt>
                <c:pt idx="203">
                  <c:v>22/09/2020</c:v>
                </c:pt>
                <c:pt idx="204">
                  <c:v>23/09/2020</c:v>
                </c:pt>
                <c:pt idx="205">
                  <c:v>24/09/2020</c:v>
                </c:pt>
                <c:pt idx="206">
                  <c:v>25/09/2020</c:v>
                </c:pt>
                <c:pt idx="207">
                  <c:v>26/09/2020</c:v>
                </c:pt>
                <c:pt idx="208">
                  <c:v>27/09/2020</c:v>
                </c:pt>
                <c:pt idx="209">
                  <c:v>28/09/2020</c:v>
                </c:pt>
                <c:pt idx="210">
                  <c:v>29/09/2020</c:v>
                </c:pt>
                <c:pt idx="211">
                  <c:v>30/09/2020</c:v>
                </c:pt>
                <c:pt idx="212">
                  <c:v>01/10/2020</c:v>
                </c:pt>
                <c:pt idx="213">
                  <c:v>02/10/2020</c:v>
                </c:pt>
                <c:pt idx="214">
                  <c:v>03/10/2020</c:v>
                </c:pt>
                <c:pt idx="215">
                  <c:v>04/10/2020</c:v>
                </c:pt>
                <c:pt idx="216">
                  <c:v>05/10/2020</c:v>
                </c:pt>
                <c:pt idx="217">
                  <c:v>06/10/2020</c:v>
                </c:pt>
                <c:pt idx="218">
                  <c:v>07/10/2020</c:v>
                </c:pt>
                <c:pt idx="219">
                  <c:v>08/10/2020</c:v>
                </c:pt>
                <c:pt idx="220">
                  <c:v>09/10/2020</c:v>
                </c:pt>
                <c:pt idx="221">
                  <c:v>10/10/2020</c:v>
                </c:pt>
                <c:pt idx="222">
                  <c:v>11/10/2020</c:v>
                </c:pt>
                <c:pt idx="223">
                  <c:v>12/10/2020</c:v>
                </c:pt>
                <c:pt idx="224">
                  <c:v>13/10/2020</c:v>
                </c:pt>
                <c:pt idx="225">
                  <c:v>14/10/2020</c:v>
                </c:pt>
                <c:pt idx="226">
                  <c:v>15/10/2020</c:v>
                </c:pt>
                <c:pt idx="227">
                  <c:v>16/10/2020</c:v>
                </c:pt>
                <c:pt idx="228">
                  <c:v>17/10/2020</c:v>
                </c:pt>
                <c:pt idx="229">
                  <c:v>18/10/2020</c:v>
                </c:pt>
                <c:pt idx="230">
                  <c:v>19/10/2020</c:v>
                </c:pt>
                <c:pt idx="231">
                  <c:v>20/10/2020</c:v>
                </c:pt>
                <c:pt idx="232">
                  <c:v>21/10/2020</c:v>
                </c:pt>
                <c:pt idx="233">
                  <c:v>22/10/2020</c:v>
                </c:pt>
                <c:pt idx="234">
                  <c:v>23/10/2020</c:v>
                </c:pt>
                <c:pt idx="235">
                  <c:v>24/10/2020</c:v>
                </c:pt>
                <c:pt idx="236">
                  <c:v>25/10/2020</c:v>
                </c:pt>
                <c:pt idx="237">
                  <c:v>26/10/2020</c:v>
                </c:pt>
                <c:pt idx="238">
                  <c:v>27/10/2020</c:v>
                </c:pt>
                <c:pt idx="239">
                  <c:v>28/10/2020</c:v>
                </c:pt>
                <c:pt idx="240">
                  <c:v>29/10/2020</c:v>
                </c:pt>
                <c:pt idx="241">
                  <c:v>30/10/2020</c:v>
                </c:pt>
                <c:pt idx="242">
                  <c:v>31/10/2020</c:v>
                </c:pt>
                <c:pt idx="243">
                  <c:v>01/11/2020</c:v>
                </c:pt>
                <c:pt idx="244">
                  <c:v>02/11/2020</c:v>
                </c:pt>
                <c:pt idx="245">
                  <c:v>03/11/2020</c:v>
                </c:pt>
                <c:pt idx="246">
                  <c:v>04/11/2020</c:v>
                </c:pt>
                <c:pt idx="247">
                  <c:v>05/11/2020</c:v>
                </c:pt>
                <c:pt idx="248">
                  <c:v>06/11/2020</c:v>
                </c:pt>
                <c:pt idx="249">
                  <c:v>07/11/2020</c:v>
                </c:pt>
                <c:pt idx="250">
                  <c:v>08/11/2020</c:v>
                </c:pt>
                <c:pt idx="251">
                  <c:v>09/11/2020</c:v>
                </c:pt>
                <c:pt idx="252">
                  <c:v>10/11/2020</c:v>
                </c:pt>
                <c:pt idx="253">
                  <c:v>11/11/2020</c:v>
                </c:pt>
                <c:pt idx="254">
                  <c:v>12/11/2020</c:v>
                </c:pt>
                <c:pt idx="255">
                  <c:v>13/11/2020</c:v>
                </c:pt>
                <c:pt idx="256">
                  <c:v>14/11/2020</c:v>
                </c:pt>
                <c:pt idx="257">
                  <c:v>15/11/2020</c:v>
                </c:pt>
                <c:pt idx="258">
                  <c:v>16/11/2020</c:v>
                </c:pt>
                <c:pt idx="259">
                  <c:v>17/11/2020</c:v>
                </c:pt>
                <c:pt idx="260">
                  <c:v>18/11/2020</c:v>
                </c:pt>
                <c:pt idx="261">
                  <c:v>19/11/2020</c:v>
                </c:pt>
                <c:pt idx="262">
                  <c:v>20/11/2020</c:v>
                </c:pt>
                <c:pt idx="263">
                  <c:v>21/11/2020</c:v>
                </c:pt>
                <c:pt idx="264">
                  <c:v>22/11/2020</c:v>
                </c:pt>
                <c:pt idx="265">
                  <c:v>23/11/2020</c:v>
                </c:pt>
                <c:pt idx="266">
                  <c:v>24/11/2020</c:v>
                </c:pt>
                <c:pt idx="267">
                  <c:v>25/11/2020</c:v>
                </c:pt>
                <c:pt idx="268">
                  <c:v>26/11/2020</c:v>
                </c:pt>
                <c:pt idx="269">
                  <c:v>27/11/2020</c:v>
                </c:pt>
                <c:pt idx="270">
                  <c:v>28/11/2020</c:v>
                </c:pt>
                <c:pt idx="271">
                  <c:v>29/11/2020</c:v>
                </c:pt>
                <c:pt idx="272">
                  <c:v>30/11/2020</c:v>
                </c:pt>
                <c:pt idx="273">
                  <c:v>01/12/2020</c:v>
                </c:pt>
                <c:pt idx="274">
                  <c:v>02/12/2020</c:v>
                </c:pt>
                <c:pt idx="275">
                  <c:v>03/12/2020</c:v>
                </c:pt>
                <c:pt idx="276">
                  <c:v>04/12/2020</c:v>
                </c:pt>
                <c:pt idx="277">
                  <c:v>05/12/2020</c:v>
                </c:pt>
                <c:pt idx="278">
                  <c:v>06/12/2020</c:v>
                </c:pt>
                <c:pt idx="279">
                  <c:v>07/12/2020</c:v>
                </c:pt>
                <c:pt idx="280">
                  <c:v>08/12/2020</c:v>
                </c:pt>
                <c:pt idx="281">
                  <c:v>09/12/2020</c:v>
                </c:pt>
                <c:pt idx="282">
                  <c:v>10/12/2020</c:v>
                </c:pt>
                <c:pt idx="283">
                  <c:v>11/12/2020</c:v>
                </c:pt>
                <c:pt idx="284">
                  <c:v>12/12/2020</c:v>
                </c:pt>
                <c:pt idx="285">
                  <c:v>13/12/2020</c:v>
                </c:pt>
                <c:pt idx="286">
                  <c:v>14/12/2020</c:v>
                </c:pt>
                <c:pt idx="287">
                  <c:v>15/12/2020</c:v>
                </c:pt>
                <c:pt idx="288">
                  <c:v>16/12/2020</c:v>
                </c:pt>
                <c:pt idx="289">
                  <c:v>17/12/2020</c:v>
                </c:pt>
                <c:pt idx="290">
                  <c:v>18/12/2020</c:v>
                </c:pt>
                <c:pt idx="291">
                  <c:v>19/12/2020</c:v>
                </c:pt>
                <c:pt idx="292">
                  <c:v>20/12/2020</c:v>
                </c:pt>
                <c:pt idx="293">
                  <c:v>21/12/2020</c:v>
                </c:pt>
                <c:pt idx="294">
                  <c:v>22/12/2020</c:v>
                </c:pt>
                <c:pt idx="295">
                  <c:v>23/12/2020</c:v>
                </c:pt>
                <c:pt idx="296">
                  <c:v>24/12/2020</c:v>
                </c:pt>
                <c:pt idx="297">
                  <c:v>25/12/2020</c:v>
                </c:pt>
                <c:pt idx="298">
                  <c:v>26/12/2020</c:v>
                </c:pt>
                <c:pt idx="299">
                  <c:v>27/12/2020</c:v>
                </c:pt>
                <c:pt idx="300">
                  <c:v>28/12/2020</c:v>
                </c:pt>
                <c:pt idx="301">
                  <c:v>29/12/2020</c:v>
                </c:pt>
                <c:pt idx="302">
                  <c:v>30/12/2020</c:v>
                </c:pt>
                <c:pt idx="303">
                  <c:v>31/12/2020</c:v>
                </c:pt>
                <c:pt idx="304">
                  <c:v>01/01/2021</c:v>
                </c:pt>
                <c:pt idx="305">
                  <c:v>02/01/2021</c:v>
                </c:pt>
                <c:pt idx="306">
                  <c:v>03/01/2021</c:v>
                </c:pt>
                <c:pt idx="307">
                  <c:v>04/01/2021</c:v>
                </c:pt>
                <c:pt idx="308">
                  <c:v>05/01/2021</c:v>
                </c:pt>
                <c:pt idx="309">
                  <c:v>06/01/2021</c:v>
                </c:pt>
                <c:pt idx="310">
                  <c:v>07/01/2021</c:v>
                </c:pt>
                <c:pt idx="311">
                  <c:v>08/01/2021</c:v>
                </c:pt>
                <c:pt idx="312">
                  <c:v>09/01/2021</c:v>
                </c:pt>
                <c:pt idx="313">
                  <c:v>10/01/2021</c:v>
                </c:pt>
                <c:pt idx="314">
                  <c:v>11/01/2021</c:v>
                </c:pt>
                <c:pt idx="315">
                  <c:v>12/01/2021</c:v>
                </c:pt>
                <c:pt idx="316">
                  <c:v>13/01/2021</c:v>
                </c:pt>
                <c:pt idx="317">
                  <c:v>14/01/2021</c:v>
                </c:pt>
                <c:pt idx="318">
                  <c:v>15/01/2021</c:v>
                </c:pt>
                <c:pt idx="319">
                  <c:v>16/01/2021</c:v>
                </c:pt>
                <c:pt idx="320">
                  <c:v>17/01/2021</c:v>
                </c:pt>
                <c:pt idx="321">
                  <c:v>18/01/2021</c:v>
                </c:pt>
                <c:pt idx="322">
                  <c:v>19/01/2021</c:v>
                </c:pt>
                <c:pt idx="323">
                  <c:v>20/01/2021</c:v>
                </c:pt>
                <c:pt idx="324">
                  <c:v>21/01/2021</c:v>
                </c:pt>
                <c:pt idx="325">
                  <c:v>22/01/2021</c:v>
                </c:pt>
                <c:pt idx="326">
                  <c:v>23/01/2021</c:v>
                </c:pt>
                <c:pt idx="327">
                  <c:v>24/01/2021</c:v>
                </c:pt>
                <c:pt idx="328">
                  <c:v>25/01/2021</c:v>
                </c:pt>
                <c:pt idx="329">
                  <c:v>26/01/2021</c:v>
                </c:pt>
                <c:pt idx="330">
                  <c:v>27/01/2021</c:v>
                </c:pt>
                <c:pt idx="331">
                  <c:v>28/01/2021</c:v>
                </c:pt>
                <c:pt idx="332">
                  <c:v>29/01/2021</c:v>
                </c:pt>
                <c:pt idx="333">
                  <c:v>30/01/2021</c:v>
                </c:pt>
                <c:pt idx="334">
                  <c:v>31/01/2021</c:v>
                </c:pt>
                <c:pt idx="335">
                  <c:v>01/02/2021</c:v>
                </c:pt>
                <c:pt idx="336">
                  <c:v>02/02/2021</c:v>
                </c:pt>
                <c:pt idx="337">
                  <c:v>03/02/2021</c:v>
                </c:pt>
                <c:pt idx="338">
                  <c:v>04/02/2021</c:v>
                </c:pt>
                <c:pt idx="339">
                  <c:v>05/02/2021</c:v>
                </c:pt>
                <c:pt idx="340">
                  <c:v>06/02/2021</c:v>
                </c:pt>
                <c:pt idx="341">
                  <c:v>07/02/2021</c:v>
                </c:pt>
                <c:pt idx="342">
                  <c:v>08/02/2021</c:v>
                </c:pt>
                <c:pt idx="343">
                  <c:v>09/02/2021</c:v>
                </c:pt>
                <c:pt idx="344">
                  <c:v>10/02/2021</c:v>
                </c:pt>
                <c:pt idx="345">
                  <c:v>11/02/2021</c:v>
                </c:pt>
                <c:pt idx="346">
                  <c:v>12/02/2021</c:v>
                </c:pt>
                <c:pt idx="347">
                  <c:v>13/02/2021</c:v>
                </c:pt>
                <c:pt idx="348">
                  <c:v>14/02/2021</c:v>
                </c:pt>
                <c:pt idx="349">
                  <c:v>15/02/2021</c:v>
                </c:pt>
                <c:pt idx="350">
                  <c:v>16/02/2021</c:v>
                </c:pt>
                <c:pt idx="351">
                  <c:v>17/02/2021</c:v>
                </c:pt>
                <c:pt idx="352">
                  <c:v>18/02/2021</c:v>
                </c:pt>
                <c:pt idx="353">
                  <c:v>19/02/2021</c:v>
                </c:pt>
                <c:pt idx="354">
                  <c:v>20/02/2021</c:v>
                </c:pt>
                <c:pt idx="355">
                  <c:v>21/02/2021</c:v>
                </c:pt>
                <c:pt idx="356">
                  <c:v>22/02/2021</c:v>
                </c:pt>
                <c:pt idx="357">
                  <c:v>23/02/2021</c:v>
                </c:pt>
                <c:pt idx="358">
                  <c:v>24/02/2021</c:v>
                </c:pt>
                <c:pt idx="359">
                  <c:v>25/02/2021</c:v>
                </c:pt>
                <c:pt idx="360">
                  <c:v>26/02/2021</c:v>
                </c:pt>
                <c:pt idx="361">
                  <c:v>27/02/2021</c:v>
                </c:pt>
                <c:pt idx="362">
                  <c:v>28/02/2021</c:v>
                </c:pt>
                <c:pt idx="363">
                  <c:v>01/03/2021</c:v>
                </c:pt>
                <c:pt idx="364">
                  <c:v>02/03/2021</c:v>
                </c:pt>
                <c:pt idx="365">
                  <c:v>03/03/2021</c:v>
                </c:pt>
                <c:pt idx="366">
                  <c:v>04/03/2021</c:v>
                </c:pt>
                <c:pt idx="367">
                  <c:v>05/03/2021</c:v>
                </c:pt>
                <c:pt idx="368">
                  <c:v>06/03/2021</c:v>
                </c:pt>
                <c:pt idx="369">
                  <c:v>07/03/2021</c:v>
                </c:pt>
                <c:pt idx="370">
                  <c:v>08/03/2021</c:v>
                </c:pt>
                <c:pt idx="371">
                  <c:v>09/03/2021</c:v>
                </c:pt>
                <c:pt idx="372">
                  <c:v>10/03/2021</c:v>
                </c:pt>
                <c:pt idx="373">
                  <c:v>11/03/2021</c:v>
                </c:pt>
                <c:pt idx="374">
                  <c:v>12/03/2021</c:v>
                </c:pt>
                <c:pt idx="375">
                  <c:v>13/03/2021</c:v>
                </c:pt>
                <c:pt idx="376">
                  <c:v>14/03/2021</c:v>
                </c:pt>
                <c:pt idx="377">
                  <c:v>15/03/2021</c:v>
                </c:pt>
                <c:pt idx="378">
                  <c:v>16/03/2021</c:v>
                </c:pt>
                <c:pt idx="379">
                  <c:v>17/03/2021</c:v>
                </c:pt>
                <c:pt idx="380">
                  <c:v>18/03/2021</c:v>
                </c:pt>
                <c:pt idx="381">
                  <c:v>19/03/2021</c:v>
                </c:pt>
                <c:pt idx="382">
                  <c:v>20/03/2021</c:v>
                </c:pt>
                <c:pt idx="383">
                  <c:v>21/03/2021</c:v>
                </c:pt>
                <c:pt idx="384">
                  <c:v>22/03/2021</c:v>
                </c:pt>
                <c:pt idx="385">
                  <c:v>23/03/2021</c:v>
                </c:pt>
                <c:pt idx="386">
                  <c:v>24/03/2021</c:v>
                </c:pt>
                <c:pt idx="387">
                  <c:v>25/03/2021</c:v>
                </c:pt>
                <c:pt idx="388">
                  <c:v>26/03/2021</c:v>
                </c:pt>
                <c:pt idx="389">
                  <c:v>27/03/2021</c:v>
                </c:pt>
                <c:pt idx="390">
                  <c:v>28/03/2021</c:v>
                </c:pt>
                <c:pt idx="391">
                  <c:v>29/03/2021</c:v>
                </c:pt>
                <c:pt idx="392">
                  <c:v>30/03/2021</c:v>
                </c:pt>
                <c:pt idx="393">
                  <c:v>31/03/2021</c:v>
                </c:pt>
              </c:strCache>
            </c:strRef>
          </c:cat>
          <c:val>
            <c:numRef>
              <c:f>MultiNormSim_PL!$M$2:$M$394</c:f>
              <c:numCache>
                <c:formatCode>General</c:formatCode>
                <c:ptCount val="393"/>
                <c:pt idx="0">
                  <c:v>1.5851749074777661E-18</c:v>
                </c:pt>
                <c:pt idx="1">
                  <c:v>2.0242202180284287E-18</c:v>
                </c:pt>
                <c:pt idx="2">
                  <c:v>2.5827585115199362E-18</c:v>
                </c:pt>
                <c:pt idx="3">
                  <c:v>3.2927239189818496E-18</c:v>
                </c:pt>
                <c:pt idx="4">
                  <c:v>4.1944238040238011E-18</c:v>
                </c:pt>
                <c:pt idx="5">
                  <c:v>5.3386908687280577E-18</c:v>
                </c:pt>
                <c:pt idx="6">
                  <c:v>6.7895769210998703E-18</c:v>
                </c:pt>
                <c:pt idx="7">
                  <c:v>8.6277216541723285E-18</c:v>
                </c:pt>
                <c:pt idx="8">
                  <c:v>1.0954561857010948E-17</c:v>
                </c:pt>
                <c:pt idx="9">
                  <c:v>1.3897586071371158E-17</c:v>
                </c:pt>
                <c:pt idx="10">
                  <c:v>1.761688854328458E-17</c:v>
                </c:pt>
                <c:pt idx="11">
                  <c:v>2.2313336496587981E-17</c:v>
                </c:pt>
                <c:pt idx="12">
                  <c:v>2.8238738839275496E-17</c:v>
                </c:pt>
                <c:pt idx="13">
                  <c:v>3.5708495530347062E-17</c:v>
                </c:pt>
                <c:pt idx="14">
                  <c:v>4.5117318794048325E-17</c:v>
                </c:pt>
                <c:pt idx="15">
                  <c:v>5.6958754806461748E-17</c:v>
                </c:pt>
                <c:pt idx="16">
                  <c:v>7.1849403033687423E-17</c:v>
                </c:pt>
                <c:pt idx="17">
                  <c:v>9.055893691841817E-17</c:v>
                </c:pt>
                <c:pt idx="18">
                  <c:v>1.1404728240090282E-16</c:v>
                </c:pt>
                <c:pt idx="19">
                  <c:v>1.435106198918326E-16</c:v>
                </c:pt>
                <c:pt idx="20">
                  <c:v>1.8043825298346045E-16</c:v>
                </c:pt>
                <c:pt idx="21">
                  <c:v>2.2668284814275351E-16</c:v>
                </c:pt>
                <c:pt idx="22">
                  <c:v>2.8454711170281458E-16</c:v>
                </c:pt>
                <c:pt idx="23">
                  <c:v>3.5689065517528588E-16</c:v>
                </c:pt>
                <c:pt idx="24">
                  <c:v>4.4726163319755508E-16</c:v>
                </c:pt>
                <c:pt idx="25">
                  <c:v>5.6005875156631676E-16</c:v>
                </c:pt>
                <c:pt idx="26">
                  <c:v>7.0073047341474118E-16</c:v>
                </c:pt>
                <c:pt idx="27">
                  <c:v>8.7601974489158303E-16</c:v>
                </c:pt>
                <c:pt idx="28">
                  <c:v>1.0942643720108425E-15</c:v>
                </c:pt>
                <c:pt idx="29">
                  <c:v>1.3657653728185303E-15</c:v>
                </c:pt>
                <c:pt idx="30">
                  <c:v>1.7032382817532763E-15</c:v>
                </c:pt>
                <c:pt idx="31">
                  <c:v>2.1223655895383884E-15</c:v>
                </c:pt>
                <c:pt idx="32">
                  <c:v>2.6424723739210167E-15</c:v>
                </c:pt>
                <c:pt idx="33">
                  <c:v>3.287351847610047E-15</c:v>
                </c:pt>
                <c:pt idx="34">
                  <c:v>4.0862731792147744E-15</c:v>
                </c:pt>
                <c:pt idx="35">
                  <c:v>5.0752107208131741E-15</c:v>
                </c:pt>
                <c:pt idx="36">
                  <c:v>6.2983419281831501E-15</c:v>
                </c:pt>
                <c:pt idx="37">
                  <c:v>7.8098710557778901E-15</c:v>
                </c:pt>
                <c:pt idx="38">
                  <c:v>9.6762474679245889E-15</c:v>
                </c:pt>
                <c:pt idx="39">
                  <c:v>1.1978861509943386E-14</c:v>
                </c:pt>
                <c:pt idx="40">
                  <c:v>1.4817317777832921E-14</c:v>
                </c:pt>
                <c:pt idx="41">
                  <c:v>1.8313405845702365E-14</c:v>
                </c:pt>
                <c:pt idx="42">
                  <c:v>2.261591268664041E-14</c:v>
                </c:pt>
                <c:pt idx="43">
                  <c:v>2.7906449900160031E-14</c:v>
                </c:pt>
                <c:pt idx="44">
                  <c:v>3.4406503317148287E-14</c:v>
                </c:pt>
                <c:pt idx="45">
                  <c:v>4.2385953628292458E-14</c:v>
                </c:pt>
                <c:pt idx="46">
                  <c:v>5.2173365595606247E-14</c:v>
                </c:pt>
                <c:pt idx="47">
                  <c:v>6.4168401595824316E-14</c:v>
                </c:pt>
                <c:pt idx="48">
                  <c:v>7.885678439775498E-14</c:v>
                </c:pt>
                <c:pt idx="49">
                  <c:v>9.6828316175445798E-14</c:v>
                </c:pt>
                <c:pt idx="50">
                  <c:v>1.1879855812953967E-13</c:v>
                </c:pt>
                <c:pt idx="51">
                  <c:v>1.4563489045276731E-13</c:v>
                </c:pt>
                <c:pt idx="52">
                  <c:v>1.7838780891685262E-13</c:v>
                </c:pt>
                <c:pt idx="53">
                  <c:v>2.1832847579873655E-13</c:v>
                </c:pt>
                <c:pt idx="54">
                  <c:v>2.6699373354756043E-13</c:v>
                </c:pt>
                <c:pt idx="55">
                  <c:v>3.2624001458444979E-13</c:v>
                </c:pt>
                <c:pt idx="56">
                  <c:v>3.9830784582170269E-13</c:v>
                </c:pt>
                <c:pt idx="57">
                  <c:v>4.8589895874546404E-13</c:v>
                </c:pt>
                <c:pt idx="58">
                  <c:v>5.9226838319473346E-13</c:v>
                </c:pt>
                <c:pt idx="59">
                  <c:v>7.2133433453578292E-13</c:v>
                </c:pt>
                <c:pt idx="60">
                  <c:v>8.7780921049124562E-13</c:v>
                </c:pt>
                <c:pt idx="61">
                  <c:v>1.0673556078424734E-12</c:v>
                </c:pt>
                <c:pt idx="62">
                  <c:v>1.296771964925643E-12</c:v>
                </c:pt>
                <c:pt idx="63">
                  <c:v>1.5742132498498038E-12</c:v>
                </c:pt>
                <c:pt idx="64">
                  <c:v>1.9094530657837231E-12</c:v>
                </c:pt>
                <c:pt idx="65">
                  <c:v>2.3141946554953975E-12</c:v>
                </c:pt>
                <c:pt idx="66">
                  <c:v>2.8024395829058212E-12</c:v>
                </c:pt>
                <c:pt idx="67">
                  <c:v>3.3909243788340924E-12</c:v>
                </c:pt>
                <c:pt idx="68">
                  <c:v>4.0996371947599486E-12</c:v>
                </c:pt>
                <c:pt idx="69">
                  <c:v>4.952428550590418E-12</c:v>
                </c:pt>
                <c:pt idx="70">
                  <c:v>5.9777326339096122E-12</c:v>
                </c:pt>
                <c:pt idx="71">
                  <c:v>7.2094183591163192E-12</c:v>
                </c:pt>
                <c:pt idx="72">
                  <c:v>8.6877925824153114E-12</c:v>
                </c:pt>
                <c:pt idx="73">
                  <c:v>1.0460781558062409E-11</c:v>
                </c:pt>
                <c:pt idx="74">
                  <c:v>1.2585320986857697E-11</c:v>
                </c:pt>
                <c:pt idx="75">
                  <c:v>1.5128989934127784E-11</c:v>
                </c:pt>
                <c:pt idx="76">
                  <c:v>1.8171929577303708E-11</c:v>
                </c:pt>
                <c:pt idx="77">
                  <c:v>2.1809094291533578E-11</c:v>
                </c:pt>
                <c:pt idx="78">
                  <c:v>2.6152890118861882E-11</c:v>
                </c:pt>
                <c:pt idx="79">
                  <c:v>3.1336264331832098E-11</c:v>
                </c:pt>
                <c:pt idx="80">
                  <c:v>3.7516319753444044E-11</c:v>
                </c:pt>
                <c:pt idx="81">
                  <c:v>4.4878538909933364E-11</c:v>
                </c:pt>
                <c:pt idx="82">
                  <c:v>5.3641716170971179E-11</c:v>
                </c:pt>
                <c:pt idx="83">
                  <c:v>6.4063710998717133E-11</c:v>
                </c:pt>
                <c:pt idx="84">
                  <c:v>7.6448152535533399E-11</c:v>
                </c:pt>
                <c:pt idx="85">
                  <c:v>9.1152245293563285E-11</c:v>
                </c:pt>
                <c:pt idx="86">
                  <c:v>1.0859584798530885E-10</c:v>
                </c:pt>
                <c:pt idx="87">
                  <c:v>1.2927202290767992E-10</c:v>
                </c:pt>
                <c:pt idx="88">
                  <c:v>1.5375928215901928E-10</c:v>
                </c:pt>
                <c:pt idx="89">
                  <c:v>1.8273578977085819E-10</c:v>
                </c:pt>
                <c:pt idx="90">
                  <c:v>2.1699581606511735E-10</c:v>
                </c:pt>
                <c:pt idx="91">
                  <c:v>2.5746878274901615E-10</c:v>
                </c:pt>
                <c:pt idx="92">
                  <c:v>3.0524128503964895E-10</c:v>
                </c:pt>
                <c:pt idx="93">
                  <c:v>3.615825311385572E-10</c:v>
                </c:pt>
                <c:pt idx="94">
                  <c:v>4.2797370039477723E-10</c:v>
                </c:pt>
                <c:pt idx="95">
                  <c:v>5.0614179032072634E-10</c:v>
                </c:pt>
                <c:pt idx="96">
                  <c:v>5.9809860015969528E-10</c:v>
                </c:pt>
                <c:pt idx="97">
                  <c:v>7.0618558593730978E-10</c:v>
                </c:pt>
                <c:pt idx="98">
                  <c:v>8.3312541994899239E-10</c:v>
                </c:pt>
                <c:pt idx="99">
                  <c:v>9.8208119763221096E-10</c:v>
                </c:pt>
                <c:pt idx="100">
                  <c:v>1.1567243580478613E-9</c:v>
                </c:pt>
                <c:pt idx="101">
                  <c:v>1.361312522169612E-9</c:v>
                </c:pt>
                <c:pt idx="102">
                  <c:v>1.6007786074005938E-9</c:v>
                </c:pt>
                <c:pt idx="103">
                  <c:v>1.8808327488828629E-9</c:v>
                </c:pt>
                <c:pt idx="104">
                  <c:v>2.2080787500592345E-9</c:v>
                </c:pt>
                <c:pt idx="105">
                  <c:v>2.5901469985589203E-9</c:v>
                </c:pt>
                <c:pt idx="106">
                  <c:v>3.035846020935641E-9</c:v>
                </c:pt>
                <c:pt idx="107">
                  <c:v>3.555335113377109E-9</c:v>
                </c:pt>
                <c:pt idx="108">
                  <c:v>4.1603207776885601E-9</c:v>
                </c:pt>
                <c:pt idx="109">
                  <c:v>4.8642800152611346E-9</c:v>
                </c:pt>
                <c:pt idx="110">
                  <c:v>5.6827138891824729E-9</c:v>
                </c:pt>
                <c:pt idx="111">
                  <c:v>6.633435159126035E-9</c:v>
                </c:pt>
                <c:pt idx="112">
                  <c:v>7.7368942283478645E-9</c:v>
                </c:pt>
                <c:pt idx="113">
                  <c:v>9.0165481203914055E-9</c:v>
                </c:pt>
                <c:pt idx="114">
                  <c:v>1.0499277728503533E-8</c:v>
                </c:pt>
                <c:pt idx="115">
                  <c:v>1.2215859157028276E-8</c:v>
                </c:pt>
                <c:pt idx="116">
                  <c:v>1.4201495605080619E-8</c:v>
                </c:pt>
                <c:pt idx="117">
                  <c:v>1.6496416932681764E-8</c:v>
                </c:pt>
                <c:pt idx="118">
                  <c:v>1.9146554802491478E-8</c:v>
                </c:pt>
                <c:pt idx="119">
                  <c:v>2.2204302110672685E-8</c:v>
                </c:pt>
                <c:pt idx="120">
                  <c:v>2.572936631275506E-8</c:v>
                </c:pt>
                <c:pt idx="121">
                  <c:v>2.9789727219219942E-8</c:v>
                </c:pt>
                <c:pt idx="122">
                  <c:v>3.4462710885554685E-8</c:v>
                </c:pt>
                <c:pt idx="123">
                  <c:v>3.9836192357419404E-8</c:v>
                </c:pt>
                <c:pt idx="124">
                  <c:v>4.6009941257998901E-8</c:v>
                </c:pt>
                <c:pt idx="125">
                  <c:v>5.3097125526224922E-8</c:v>
                </c:pt>
                <c:pt idx="126">
                  <c:v>6.1225990035855141E-8</c:v>
                </c:pt>
                <c:pt idx="127">
                  <c:v>7.0541728350754017E-8</c:v>
                </c:pt>
                <c:pt idx="128">
                  <c:v>8.120856750525694E-8</c:v>
                </c:pt>
                <c:pt idx="129">
                  <c:v>9.3412087444025366E-8</c:v>
                </c:pt>
                <c:pt idx="130">
                  <c:v>1.0736179861674085E-7</c:v>
                </c:pt>
                <c:pt idx="131">
                  <c:v>1.2329400320226385E-7</c:v>
                </c:pt>
                <c:pt idx="132">
                  <c:v>1.4147496753685983E-7</c:v>
                </c:pt>
                <c:pt idx="133">
                  <c:v>1.6220443554336833E-7</c:v>
                </c:pt>
                <c:pt idx="134">
                  <c:v>1.8581951530362959E-7</c:v>
                </c:pt>
                <c:pt idx="135">
                  <c:v>2.1269897338490387E-7</c:v>
                </c:pt>
                <c:pt idx="136">
                  <c:v>2.432679741211905E-7</c:v>
                </c:pt>
                <c:pt idx="137">
                  <c:v>2.780033037598238E-7</c:v>
                </c:pt>
                <c:pt idx="138">
                  <c:v>3.1743912220855392E-7</c:v>
                </c:pt>
                <c:pt idx="139">
                  <c:v>3.6217328805309857E-7</c:v>
                </c:pt>
                <c:pt idx="140">
                  <c:v>4.1287430555261548E-7</c:v>
                </c:pt>
                <c:pt idx="141">
                  <c:v>4.7028894545162817E-7</c:v>
                </c:pt>
                <c:pt idx="142">
                  <c:v>5.3525059466024399E-7</c:v>
                </c:pt>
                <c:pt idx="143">
                  <c:v>6.0868839313665206E-7</c:v>
                </c:pt>
                <c:pt idx="144">
                  <c:v>6.9163721964055775E-7</c:v>
                </c:pt>
                <c:pt idx="145">
                  <c:v>7.8524859139483095E-7</c:v>
                </c:pt>
                <c:pt idx="146">
                  <c:v>8.9080254607334049E-7</c:v>
                </c:pt>
                <c:pt idx="147">
                  <c:v>1.009720577900979E-6</c:v>
                </c:pt>
                <c:pt idx="148">
                  <c:v>1.143579702979197E-6</c:v>
                </c:pt>
                <c:pt idx="149">
                  <c:v>1.294127732205345E-6</c:v>
                </c:pt>
                <c:pt idx="150">
                  <c:v>1.4632998333014581E-6</c:v>
                </c:pt>
                <c:pt idx="151">
                  <c:v>1.6532364664691212E-6</c:v>
                </c:pt>
                <c:pt idx="152">
                  <c:v>1.8663027809983666E-6</c:v>
                </c:pt>
                <c:pt idx="153">
                  <c:v>2.1051095627335662E-6</c:v>
                </c:pt>
                <c:pt idx="154">
                  <c:v>2.3725358245866483E-6</c:v>
                </c:pt>
                <c:pt idx="155">
                  <c:v>2.6717531342325732E-6</c:v>
                </c:pt>
                <c:pt idx="156">
                  <c:v>3.0062517746641819E-6</c:v>
                </c:pt>
                <c:pt idx="157">
                  <c:v>3.3798688343597589E-6</c:v>
                </c:pt>
                <c:pt idx="158">
                  <c:v>3.7968183243592709E-6</c:v>
                </c:pt>
                <c:pt idx="159">
                  <c:v>4.2617234194820038E-6</c:v>
                </c:pt>
                <c:pt idx="160">
                  <c:v>4.7796509201744769E-6</c:v>
                </c:pt>
                <c:pt idx="161">
                  <c:v>5.3561480299732077E-6</c:v>
                </c:pt>
                <c:pt idx="162">
                  <c:v>5.9972815412201964E-6</c:v>
                </c:pt>
                <c:pt idx="163">
                  <c:v>6.709679518394641E-6</c:v>
                </c:pt>
                <c:pt idx="164">
                  <c:v>7.5005755641344984E-6</c:v>
                </c:pt>
                <c:pt idx="165">
                  <c:v>8.3778557476270275E-6</c:v>
                </c:pt>
                <c:pt idx="166">
                  <c:v>9.3501082684569137E-6</c:v>
                </c:pt>
                <c:pt idx="167">
                  <c:v>1.0426675921123581E-5</c:v>
                </c:pt>
                <c:pt idx="168">
                  <c:v>1.1617711416184023E-5</c:v>
                </c:pt>
                <c:pt idx="169">
                  <c:v>1.2934235603254659E-5</c:v>
                </c:pt>
                <c:pt idx="170">
                  <c:v>1.4388198628826837E-5</c:v>
                </c:pt>
                <c:pt idx="171">
                  <c:v>1.5992544047932483E-5</c:v>
                </c:pt>
                <c:pt idx="172">
                  <c:v>1.7761275893057191E-5</c:v>
                </c:pt>
                <c:pt idx="173">
                  <c:v>1.9709528686265384E-5</c:v>
                </c:pt>
                <c:pt idx="174">
                  <c:v>2.1853640361206141E-5</c:v>
                </c:pt>
                <c:pt idx="175">
                  <c:v>2.4211228040452741E-5</c:v>
                </c:pt>
                <c:pt idx="176">
                  <c:v>2.6801266590442487E-5</c:v>
                </c:pt>
                <c:pt idx="177">
                  <c:v>2.9644169851089654E-5</c:v>
                </c:pt>
                <c:pt idx="178">
                  <c:v>3.276187440991918E-5</c:v>
                </c:pt>
                <c:pt idx="179">
                  <c:v>3.6177925761301226E-5</c:v>
                </c:pt>
                <c:pt idx="180">
                  <c:v>3.9917566660065853E-5</c:v>
                </c:pt>
                <c:pt idx="181">
                  <c:v>4.4007827445464998E-5</c:v>
                </c:pt>
                <c:pt idx="182">
                  <c:v>4.8477618076175503E-5</c:v>
                </c:pt>
                <c:pt idx="183">
                  <c:v>5.3357821579861195E-5</c:v>
                </c:pt>
                <c:pt idx="184">
                  <c:v>5.8681388581832519E-5</c:v>
                </c:pt>
                <c:pt idx="185">
                  <c:v>6.4483432536666422E-5</c:v>
                </c:pt>
                <c:pt idx="186">
                  <c:v>7.0801325244420943E-5</c:v>
                </c:pt>
                <c:pt idx="187">
                  <c:v>7.7674792189469109E-5</c:v>
                </c:pt>
                <c:pt idx="188">
                  <c:v>8.5146007195172871E-5</c:v>
                </c:pt>
                <c:pt idx="189">
                  <c:v>9.3259685841861137E-5</c:v>
                </c:pt>
                <c:pt idx="190">
                  <c:v>1.0206317704911127E-4</c:v>
                </c:pt>
                <c:pt idx="191">
                  <c:v>1.1160655217645808E-4</c:v>
                </c:pt>
                <c:pt idx="192">
                  <c:v>1.2194269094967884E-4</c:v>
                </c:pt>
                <c:pt idx="193">
                  <c:v>1.3312736347309532E-4</c:v>
                </c:pt>
                <c:pt idx="194">
                  <c:v>1.4521930754225675E-4</c:v>
                </c:pt>
                <c:pt idx="195">
                  <c:v>1.5828030042635738E-4</c:v>
                </c:pt>
                <c:pt idx="196">
                  <c:v>1.7237522424621548E-4</c:v>
                </c:pt>
                <c:pt idx="197">
                  <c:v>1.8757212403210278E-4</c:v>
                </c:pt>
                <c:pt idx="198">
                  <c:v>2.039422575066282E-4</c:v>
                </c:pt>
                <c:pt idx="199">
                  <c:v>2.2156013560179372E-4</c:v>
                </c:pt>
                <c:pt idx="200">
                  <c:v>2.405035526867944E-4</c:v>
                </c:pt>
                <c:pt idx="201">
                  <c:v>2.6085360545466933E-4</c:v>
                </c:pt>
                <c:pt idx="202">
                  <c:v>2.8269469939214175E-4</c:v>
                </c:pt>
                <c:pt idx="203">
                  <c:v>3.0611454173846319E-4</c:v>
                </c:pt>
                <c:pt idx="204">
                  <c:v>3.312041198264202E-4</c:v>
                </c:pt>
                <c:pt idx="205">
                  <c:v>3.5805766369244486E-4</c:v>
                </c:pt>
                <c:pt idx="206">
                  <c:v>3.8677259184360707E-4</c:v>
                </c:pt>
                <c:pt idx="207">
                  <c:v>4.1744943907771063E-4</c:v>
                </c:pt>
                <c:pt idx="208">
                  <c:v>4.5019176526936016E-4</c:v>
                </c:pt>
                <c:pt idx="209">
                  <c:v>4.8510604406020049E-4</c:v>
                </c:pt>
                <c:pt idx="210">
                  <c:v>5.2230153042614308E-4</c:v>
                </c:pt>
                <c:pt idx="211">
                  <c:v>5.6189010613867294E-4</c:v>
                </c:pt>
                <c:pt idx="212">
                  <c:v>6.0398610219175228E-4</c:v>
                </c:pt>
                <c:pt idx="213">
                  <c:v>6.4870609733078837E-4</c:v>
                </c:pt>
                <c:pt idx="214">
                  <c:v>6.961686918958563E-4</c:v>
                </c:pt>
                <c:pt idx="215">
                  <c:v>7.4649425627822087E-4</c:v>
                </c:pt>
                <c:pt idx="216">
                  <c:v>7.9980465338724642E-4</c:v>
                </c:pt>
                <c:pt idx="217">
                  <c:v>8.5622293463420121E-4</c:v>
                </c:pt>
                <c:pt idx="218">
                  <c:v>9.1587300906017675E-4</c:v>
                </c:pt>
                <c:pt idx="219">
                  <c:v>9.7887928536733999E-4</c:v>
                </c:pt>
                <c:pt idx="220">
                  <c:v>1.0453662867557418E-3</c:v>
                </c:pt>
                <c:pt idx="221">
                  <c:v>1.1154582386216799E-3</c:v>
                </c:pt>
                <c:pt idx="222">
                  <c:v>1.1892786293377091E-3</c:v>
                </c:pt>
                <c:pt idx="223">
                  <c:v>1.2669497445082652E-3</c:v>
                </c:pt>
                <c:pt idx="224">
                  <c:v>1.3485921752779404E-3</c:v>
                </c:pt>
                <c:pt idx="225">
                  <c:v>1.4343243014608258E-3</c:v>
                </c:pt>
                <c:pt idx="226">
                  <c:v>1.5242617504582785E-3</c:v>
                </c:pt>
                <c:pt idx="227">
                  <c:v>1.6185168331378031E-3</c:v>
                </c:pt>
                <c:pt idx="228">
                  <c:v>1.7171979580564625E-3</c:v>
                </c:pt>
                <c:pt idx="229">
                  <c:v>1.8204090256270088E-3</c:v>
                </c:pt>
                <c:pt idx="230">
                  <c:v>1.9282488040424308E-3</c:v>
                </c:pt>
                <c:pt idx="231">
                  <c:v>2.0408102889933116E-3</c:v>
                </c:pt>
                <c:pt idx="232">
                  <c:v>2.1581800494308188E-3</c:v>
                </c:pt>
                <c:pt idx="233">
                  <c:v>2.2804375618444899E-3</c:v>
                </c:pt>
                <c:pt idx="234">
                  <c:v>2.4076545357366022E-3</c:v>
                </c:pt>
                <c:pt idx="235">
                  <c:v>2.5398942331819091E-3</c:v>
                </c:pt>
                <c:pt idx="236">
                  <c:v>2.6772107855610747E-3</c:v>
                </c:pt>
                <c:pt idx="237">
                  <c:v>2.8196485107462197E-3</c:v>
                </c:pt>
                <c:pt idx="238">
                  <c:v>2.9672412341957811E-3</c:v>
                </c:pt>
                <c:pt idx="239">
                  <c:v>3.1200116175812073E-3</c:v>
                </c:pt>
                <c:pt idx="240">
                  <c:v>3.2779704987181447E-3</c:v>
                </c:pt>
                <c:pt idx="241">
                  <c:v>3.4411162467074723E-3</c:v>
                </c:pt>
                <c:pt idx="242">
                  <c:v>3.6094341363052096E-3</c:v>
                </c:pt>
                <c:pt idx="243">
                  <c:v>3.7828957456328121E-3</c:v>
                </c:pt>
                <c:pt idx="244">
                  <c:v>3.9614583814091275E-3</c:v>
                </c:pt>
                <c:pt idx="245">
                  <c:v>4.145064535930598E-3</c:v>
                </c:pt>
                <c:pt idx="246">
                  <c:v>4.3336413800454292E-3</c:v>
                </c:pt>
                <c:pt idx="247">
                  <c:v>4.5271002963593538E-3</c:v>
                </c:pt>
                <c:pt idx="248">
                  <c:v>4.7253364568736848E-3</c:v>
                </c:pt>
                <c:pt idx="249">
                  <c:v>4.9282284491897711E-3</c:v>
                </c:pt>
                <c:pt idx="250">
                  <c:v>5.1356379553167235E-3</c:v>
                </c:pt>
                <c:pt idx="251">
                  <c:v>5.3474094869908877E-3</c:v>
                </c:pt>
                <c:pt idx="252">
                  <c:v>5.5633701812552727E-3</c:v>
                </c:pt>
                <c:pt idx="253">
                  <c:v>5.7833296598553043E-3</c:v>
                </c:pt>
                <c:pt idx="254">
                  <c:v>6.0070799557834301E-3</c:v>
                </c:pt>
                <c:pt idx="255">
                  <c:v>6.2343955100500042E-3</c:v>
                </c:pt>
                <c:pt idx="256">
                  <c:v>6.4650332414719703E-3</c:v>
                </c:pt>
                <c:pt idx="257">
                  <c:v>6.6987326919550044E-3</c:v>
                </c:pt>
                <c:pt idx="258">
                  <c:v>6.9352162494004631E-3</c:v>
                </c:pt>
                <c:pt idx="259">
                  <c:v>7.174189449996672E-3</c:v>
                </c:pt>
                <c:pt idx="260">
                  <c:v>7.4153413612571611E-3</c:v>
                </c:pt>
                <c:pt idx="261">
                  <c:v>7.6583450467478621E-3</c:v>
                </c:pt>
                <c:pt idx="262">
                  <c:v>7.9028581130038481E-3</c:v>
                </c:pt>
                <c:pt idx="263">
                  <c:v>8.1485233386759965E-3</c:v>
                </c:pt>
                <c:pt idx="264">
                  <c:v>8.394969385472224E-3</c:v>
                </c:pt>
                <c:pt idx="265">
                  <c:v>8.6418115899694059E-3</c:v>
                </c:pt>
                <c:pt idx="266">
                  <c:v>8.8886528348741303E-3</c:v>
                </c:pt>
                <c:pt idx="267">
                  <c:v>9.1350844978063828E-3</c:v>
                </c:pt>
                <c:pt idx="268">
                  <c:v>9.3806874751738156E-3</c:v>
                </c:pt>
                <c:pt idx="269">
                  <c:v>9.6250332781988562E-3</c:v>
                </c:pt>
                <c:pt idx="270">
                  <c:v>9.867685197660743E-3</c:v>
                </c:pt>
                <c:pt idx="271">
                  <c:v>1.0108199533423037E-2</c:v>
                </c:pt>
                <c:pt idx="272">
                  <c:v>1.0346126884338669E-2</c:v>
                </c:pt>
                <c:pt idx="273">
                  <c:v>1.0581013493662403E-2</c:v>
                </c:pt>
                <c:pt idx="274">
                  <c:v>1.0812402644659359E-2</c:v>
                </c:pt>
                <c:pt idx="275">
                  <c:v>1.1039836100680945E-2</c:v>
                </c:pt>
                <c:pt idx="276">
                  <c:v>1.1262855583590452E-2</c:v>
                </c:pt>
                <c:pt idx="277">
                  <c:v>1.1481004284063007E-2</c:v>
                </c:pt>
                <c:pt idx="278">
                  <c:v>1.1693828396961694E-2</c:v>
                </c:pt>
                <c:pt idx="279">
                  <c:v>1.1900878674707131E-2</c:v>
                </c:pt>
                <c:pt idx="280">
                  <c:v>1.2101711991313841E-2</c:v>
                </c:pt>
                <c:pt idx="281">
                  <c:v>1.2295892909566588E-2</c:v>
                </c:pt>
                <c:pt idx="282">
                  <c:v>1.2482995243655383E-2</c:v>
                </c:pt>
                <c:pt idx="283">
                  <c:v>1.2662603609481274E-2</c:v>
                </c:pt>
                <c:pt idx="284">
                  <c:v>1.2834314954787915E-2</c:v>
                </c:pt>
                <c:pt idx="285">
                  <c:v>1.2997740061267273E-2</c:v>
                </c:pt>
                <c:pt idx="286">
                  <c:v>1.3152505010832975E-2</c:v>
                </c:pt>
                <c:pt idx="287">
                  <c:v>1.3298252608351661E-2</c:v>
                </c:pt>
                <c:pt idx="288">
                  <c:v>1.3434643753271538E-2</c:v>
                </c:pt>
                <c:pt idx="289">
                  <c:v>1.3561358752787887E-2</c:v>
                </c:pt>
                <c:pt idx="290">
                  <c:v>1.3678098569436147E-2</c:v>
                </c:pt>
                <c:pt idx="291">
                  <c:v>1.3784585996303965E-2</c:v>
                </c:pt>
                <c:pt idx="292">
                  <c:v>1.3880566753401491E-2</c:v>
                </c:pt>
                <c:pt idx="293">
                  <c:v>1.3965810499123424E-2</c:v>
                </c:pt>
                <c:pt idx="294">
                  <c:v>1.404011175117293E-2</c:v>
                </c:pt>
                <c:pt idx="295">
                  <c:v>1.4103290711795037E-2</c:v>
                </c:pt>
                <c:pt idx="296">
                  <c:v>1.4155193992681298E-2</c:v>
                </c:pt>
                <c:pt idx="297">
                  <c:v>1.4195695235455347E-2</c:v>
                </c:pt>
                <c:pt idx="298">
                  <c:v>1.4224695624226371E-2</c:v>
                </c:pt>
                <c:pt idx="299">
                  <c:v>1.424212428730065E-2</c:v>
                </c:pt>
                <c:pt idx="300">
                  <c:v>1.4247938585765453E-2</c:v>
                </c:pt>
                <c:pt idx="301">
                  <c:v>1.424212428730065E-2</c:v>
                </c:pt>
                <c:pt idx="302">
                  <c:v>1.4224695624226371E-2</c:v>
                </c:pt>
                <c:pt idx="303">
                  <c:v>1.4195695235455347E-2</c:v>
                </c:pt>
                <c:pt idx="304">
                  <c:v>1.4155193992681298E-2</c:v>
                </c:pt>
                <c:pt idx="305">
                  <c:v>1.4103290711795037E-2</c:v>
                </c:pt>
                <c:pt idx="306">
                  <c:v>1.404011175117293E-2</c:v>
                </c:pt>
                <c:pt idx="307">
                  <c:v>1.3965810499123424E-2</c:v>
                </c:pt>
                <c:pt idx="308">
                  <c:v>1.3880566753401491E-2</c:v>
                </c:pt>
                <c:pt idx="309">
                  <c:v>1.3784585996303965E-2</c:v>
                </c:pt>
                <c:pt idx="310">
                  <c:v>1.3678098569436147E-2</c:v>
                </c:pt>
                <c:pt idx="311">
                  <c:v>1.3561358752787887E-2</c:v>
                </c:pt>
                <c:pt idx="312">
                  <c:v>1.3434643753271538E-2</c:v>
                </c:pt>
                <c:pt idx="313">
                  <c:v>1.3298252608351661E-2</c:v>
                </c:pt>
                <c:pt idx="314">
                  <c:v>1.3152505010832975E-2</c:v>
                </c:pt>
                <c:pt idx="315">
                  <c:v>1.2997740061267273E-2</c:v>
                </c:pt>
                <c:pt idx="316">
                  <c:v>1.2834314954787915E-2</c:v>
                </c:pt>
                <c:pt idx="317">
                  <c:v>1.2662603609481274E-2</c:v>
                </c:pt>
                <c:pt idx="318">
                  <c:v>1.2482995243655383E-2</c:v>
                </c:pt>
                <c:pt idx="319">
                  <c:v>1.2295892909566588E-2</c:v>
                </c:pt>
                <c:pt idx="320">
                  <c:v>1.2101711991313841E-2</c:v>
                </c:pt>
                <c:pt idx="321">
                  <c:v>1.1900878674707131E-2</c:v>
                </c:pt>
                <c:pt idx="322">
                  <c:v>1.1693828396961694E-2</c:v>
                </c:pt>
                <c:pt idx="323">
                  <c:v>1.1481004284063007E-2</c:v>
                </c:pt>
                <c:pt idx="324">
                  <c:v>1.1262855583590452E-2</c:v>
                </c:pt>
                <c:pt idx="325">
                  <c:v>1.1039836100680945E-2</c:v>
                </c:pt>
                <c:pt idx="326">
                  <c:v>1.0812402644659359E-2</c:v>
                </c:pt>
                <c:pt idx="327">
                  <c:v>1.0581013493662403E-2</c:v>
                </c:pt>
                <c:pt idx="328">
                  <c:v>1.0346126884338669E-2</c:v>
                </c:pt>
                <c:pt idx="329">
                  <c:v>1.0108199533423037E-2</c:v>
                </c:pt>
                <c:pt idx="330">
                  <c:v>9.867685197660743E-3</c:v>
                </c:pt>
                <c:pt idx="331">
                  <c:v>9.6250332781988562E-3</c:v>
                </c:pt>
                <c:pt idx="332">
                  <c:v>9.3806874751738156E-3</c:v>
                </c:pt>
                <c:pt idx="333">
                  <c:v>9.1350844978063828E-3</c:v>
                </c:pt>
                <c:pt idx="334">
                  <c:v>8.8886528348741303E-3</c:v>
                </c:pt>
                <c:pt idx="335">
                  <c:v>8.6418115899694059E-3</c:v>
                </c:pt>
                <c:pt idx="336">
                  <c:v>8.394969385472224E-3</c:v>
                </c:pt>
                <c:pt idx="337">
                  <c:v>8.1485233386759965E-3</c:v>
                </c:pt>
                <c:pt idx="338">
                  <c:v>7.9028581130038481E-3</c:v>
                </c:pt>
                <c:pt idx="339">
                  <c:v>7.6583450467478621E-3</c:v>
                </c:pt>
                <c:pt idx="340">
                  <c:v>7.4153413612571611E-3</c:v>
                </c:pt>
                <c:pt idx="341">
                  <c:v>7.174189449996672E-3</c:v>
                </c:pt>
                <c:pt idx="342">
                  <c:v>6.9352162494004631E-3</c:v>
                </c:pt>
                <c:pt idx="343">
                  <c:v>6.6987326919550044E-3</c:v>
                </c:pt>
                <c:pt idx="344">
                  <c:v>6.4650332414719703E-3</c:v>
                </c:pt>
                <c:pt idx="345">
                  <c:v>6.2343955100500042E-3</c:v>
                </c:pt>
                <c:pt idx="346">
                  <c:v>6.0070799557834301E-3</c:v>
                </c:pt>
                <c:pt idx="347">
                  <c:v>5.7833296598553043E-3</c:v>
                </c:pt>
                <c:pt idx="348">
                  <c:v>5.5633701812552727E-3</c:v>
                </c:pt>
                <c:pt idx="349">
                  <c:v>5.3474094869908877E-3</c:v>
                </c:pt>
                <c:pt idx="350">
                  <c:v>5.1356379553167235E-3</c:v>
                </c:pt>
                <c:pt idx="351">
                  <c:v>4.9282284491897711E-3</c:v>
                </c:pt>
                <c:pt idx="352">
                  <c:v>4.7253364568736848E-3</c:v>
                </c:pt>
                <c:pt idx="353">
                  <c:v>4.5271002963593538E-3</c:v>
                </c:pt>
                <c:pt idx="354">
                  <c:v>4.3336413800454292E-3</c:v>
                </c:pt>
                <c:pt idx="355">
                  <c:v>4.145064535930598E-3</c:v>
                </c:pt>
                <c:pt idx="356">
                  <c:v>3.9614583814091275E-3</c:v>
                </c:pt>
                <c:pt idx="357">
                  <c:v>3.7828957456328121E-3</c:v>
                </c:pt>
                <c:pt idx="358">
                  <c:v>3.6094341363052096E-3</c:v>
                </c:pt>
                <c:pt idx="359">
                  <c:v>3.4411162467074723E-3</c:v>
                </c:pt>
                <c:pt idx="360">
                  <c:v>3.2779704987181447E-3</c:v>
                </c:pt>
                <c:pt idx="361">
                  <c:v>3.1200116175812073E-3</c:v>
                </c:pt>
                <c:pt idx="362">
                  <c:v>2.9672412341957811E-3</c:v>
                </c:pt>
                <c:pt idx="363">
                  <c:v>2.8196485107462197E-3</c:v>
                </c:pt>
                <c:pt idx="364">
                  <c:v>2.6772107855610747E-3</c:v>
                </c:pt>
                <c:pt idx="365">
                  <c:v>2.5398942331819091E-3</c:v>
                </c:pt>
                <c:pt idx="366">
                  <c:v>2.4076545357366022E-3</c:v>
                </c:pt>
                <c:pt idx="367">
                  <c:v>2.2804375618444899E-3</c:v>
                </c:pt>
                <c:pt idx="368">
                  <c:v>2.1581800494308188E-3</c:v>
                </c:pt>
                <c:pt idx="369">
                  <c:v>2.0408102889933116E-3</c:v>
                </c:pt>
                <c:pt idx="370">
                  <c:v>1.9282488040424308E-3</c:v>
                </c:pt>
                <c:pt idx="371">
                  <c:v>1.8204090256270088E-3</c:v>
                </c:pt>
                <c:pt idx="372">
                  <c:v>1.7171979580564625E-3</c:v>
                </c:pt>
                <c:pt idx="373">
                  <c:v>1.6185168331378031E-3</c:v>
                </c:pt>
                <c:pt idx="374">
                  <c:v>1.5242617504582785E-3</c:v>
                </c:pt>
                <c:pt idx="375">
                  <c:v>1.4343243014608258E-3</c:v>
                </c:pt>
                <c:pt idx="376">
                  <c:v>1.3485921752779404E-3</c:v>
                </c:pt>
                <c:pt idx="377">
                  <c:v>1.2669497445082652E-3</c:v>
                </c:pt>
                <c:pt idx="378">
                  <c:v>1.1892786293377091E-3</c:v>
                </c:pt>
                <c:pt idx="379">
                  <c:v>1.1154582386216799E-3</c:v>
                </c:pt>
                <c:pt idx="380">
                  <c:v>1.0453662867557418E-3</c:v>
                </c:pt>
                <c:pt idx="381">
                  <c:v>9.7887928536733999E-4</c:v>
                </c:pt>
                <c:pt idx="382">
                  <c:v>9.1587300906017675E-4</c:v>
                </c:pt>
                <c:pt idx="383">
                  <c:v>8.5622293463420121E-4</c:v>
                </c:pt>
                <c:pt idx="384">
                  <c:v>7.9980465338724642E-4</c:v>
                </c:pt>
                <c:pt idx="385">
                  <c:v>7.4649425627822087E-4</c:v>
                </c:pt>
                <c:pt idx="386">
                  <c:v>6.961686918958563E-4</c:v>
                </c:pt>
                <c:pt idx="387">
                  <c:v>6.4870609733078837E-4</c:v>
                </c:pt>
                <c:pt idx="388">
                  <c:v>6.0398610219175228E-4</c:v>
                </c:pt>
                <c:pt idx="389">
                  <c:v>5.6189010613867294E-4</c:v>
                </c:pt>
                <c:pt idx="390">
                  <c:v>5.2230153042614308E-4</c:v>
                </c:pt>
                <c:pt idx="391">
                  <c:v>4.8510604406020049E-4</c:v>
                </c:pt>
                <c:pt idx="392">
                  <c:v>4.5019176526936016E-4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16-4844-91AD-886562A32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941280"/>
        <c:axId val="690940448"/>
      </c:lineChart>
      <c:catAx>
        <c:axId val="6909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40448"/>
        <c:crosses val="autoZero"/>
        <c:auto val="1"/>
        <c:lblAlgn val="ctr"/>
        <c:lblOffset val="100"/>
        <c:noMultiLvlLbl val="0"/>
      </c:catAx>
      <c:valAx>
        <c:axId val="6909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MultiNorm_MZ!$I$1</c:f>
              <c:strCache>
                <c:ptCount val="1"/>
                <c:pt idx="0">
                  <c:v>Norm2Int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MultiNorm_MZ!$D$2:$D$220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MultiNorm_MZ!$I$2:$I$251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8.7200921277733279E-5</c:v>
                </c:pt>
                <c:pt idx="5">
                  <c:v>1.3080138191659993E-4</c:v>
                </c:pt>
                <c:pt idx="6">
                  <c:v>2.3980253351376654E-4</c:v>
                </c:pt>
                <c:pt idx="7">
                  <c:v>3.4880368511093311E-4</c:v>
                </c:pt>
                <c:pt idx="8">
                  <c:v>4.3600460638866647E-4</c:v>
                </c:pt>
                <c:pt idx="9">
                  <c:v>7.1940760054129966E-4</c:v>
                </c:pt>
                <c:pt idx="10">
                  <c:v>7.6300806118016632E-4</c:v>
                </c:pt>
                <c:pt idx="11">
                  <c:v>1.351614279804866E-3</c:v>
                </c:pt>
                <c:pt idx="12">
                  <c:v>1.6568175042769326E-3</c:v>
                </c:pt>
                <c:pt idx="13">
                  <c:v>2.0928221106655989E-3</c:v>
                </c:pt>
                <c:pt idx="14">
                  <c:v>2.4198255654570987E-3</c:v>
                </c:pt>
                <c:pt idx="15">
                  <c:v>2.7250287899291655E-3</c:v>
                </c:pt>
                <c:pt idx="16">
                  <c:v>3.0520322447206653E-3</c:v>
                </c:pt>
                <c:pt idx="17">
                  <c:v>3.7932400755813982E-3</c:v>
                </c:pt>
                <c:pt idx="18">
                  <c:v>4.0330426090951646E-3</c:v>
                </c:pt>
                <c:pt idx="19">
                  <c:v>4.5562481367615645E-3</c:v>
                </c:pt>
                <c:pt idx="20">
                  <c:v>4.5998485974004313E-3</c:v>
                </c:pt>
                <c:pt idx="21">
                  <c:v>6.4092677139133969E-3</c:v>
                </c:pt>
                <c:pt idx="22">
                  <c:v>6.845272320302063E-3</c:v>
                </c:pt>
                <c:pt idx="23">
                  <c:v>6.8016718596631961E-3</c:v>
                </c:pt>
                <c:pt idx="24">
                  <c:v>7.2376764660518631E-3</c:v>
                </c:pt>
                <c:pt idx="25">
                  <c:v>7.8698831453154292E-3</c:v>
                </c:pt>
                <c:pt idx="26">
                  <c:v>1.0093506637897627E-2</c:v>
                </c:pt>
                <c:pt idx="27">
                  <c:v>1.0682112856522328E-2</c:v>
                </c:pt>
                <c:pt idx="28">
                  <c:v>8.4366891336206951E-3</c:v>
                </c:pt>
                <c:pt idx="29">
                  <c:v>1.1030916541633263E-2</c:v>
                </c:pt>
                <c:pt idx="30">
                  <c:v>1.2600533124632459E-2</c:v>
                </c:pt>
                <c:pt idx="31">
                  <c:v>1.5325561914561626E-2</c:v>
                </c:pt>
                <c:pt idx="32">
                  <c:v>1.5303761684242193E-2</c:v>
                </c:pt>
                <c:pt idx="33">
                  <c:v>1.4606154314020325E-2</c:v>
                </c:pt>
                <c:pt idx="34">
                  <c:v>1.5107559611367293E-2</c:v>
                </c:pt>
                <c:pt idx="35">
                  <c:v>1.7897989092254759E-2</c:v>
                </c:pt>
                <c:pt idx="36">
                  <c:v>1.5194760532645025E-2</c:v>
                </c:pt>
                <c:pt idx="37">
                  <c:v>1.358154348900696E-2</c:v>
                </c:pt>
                <c:pt idx="38">
                  <c:v>1.0202507789494795E-2</c:v>
                </c:pt>
                <c:pt idx="39">
                  <c:v>1.042051009268913E-2</c:v>
                </c:pt>
                <c:pt idx="40">
                  <c:v>9.1996971948008627E-3</c:v>
                </c:pt>
                <c:pt idx="41">
                  <c:v>8.3276879820235288E-3</c:v>
                </c:pt>
                <c:pt idx="42">
                  <c:v>6.6926707080660298E-3</c:v>
                </c:pt>
                <c:pt idx="43">
                  <c:v>7.1504755447741293E-3</c:v>
                </c:pt>
                <c:pt idx="44">
                  <c:v>7.4556787692461957E-3</c:v>
                </c:pt>
                <c:pt idx="45">
                  <c:v>7.4992792298850634E-3</c:v>
                </c:pt>
                <c:pt idx="46">
                  <c:v>6.6708704777465964E-3</c:v>
                </c:pt>
                <c:pt idx="47">
                  <c:v>6.9760737022186636E-3</c:v>
                </c:pt>
                <c:pt idx="48">
                  <c:v>7.0414743931769639E-3</c:v>
                </c:pt>
                <c:pt idx="49">
                  <c:v>7.9788842969125955E-3</c:v>
                </c:pt>
                <c:pt idx="50">
                  <c:v>7.324877387329596E-3</c:v>
                </c:pt>
                <c:pt idx="51">
                  <c:v>6.8861477521510008E-3</c:v>
                </c:pt>
                <c:pt idx="52">
                  <c:v>7.0196741628575296E-3</c:v>
                </c:pt>
                <c:pt idx="53">
                  <c:v>7.1722757750935628E-3</c:v>
                </c:pt>
                <c:pt idx="54">
                  <c:v>6.2348658713579294E-3</c:v>
                </c:pt>
                <c:pt idx="55">
                  <c:v>5.3628566585805981E-3</c:v>
                </c:pt>
                <c:pt idx="56">
                  <c:v>3.8150403059008316E-3</c:v>
                </c:pt>
                <c:pt idx="57">
                  <c:v>3.4880368511093318E-3</c:v>
                </c:pt>
                <c:pt idx="58">
                  <c:v>3.858640766539698E-3</c:v>
                </c:pt>
                <c:pt idx="59">
                  <c:v>5.2320552766639975E-3</c:v>
                </c:pt>
                <c:pt idx="60">
                  <c:v>5.3628566585805981E-3</c:v>
                </c:pt>
                <c:pt idx="61">
                  <c:v>5.6026591920943641E-3</c:v>
                </c:pt>
                <c:pt idx="62">
                  <c:v>6.0822642591218962E-3</c:v>
                </c:pt>
                <c:pt idx="63">
                  <c:v>6.2784663319967971E-3</c:v>
                </c:pt>
                <c:pt idx="64">
                  <c:v>6.1694651803996308E-3</c:v>
                </c:pt>
                <c:pt idx="65">
                  <c:v>5.5590587314554973E-3</c:v>
                </c:pt>
                <c:pt idx="66">
                  <c:v>4.3164456032477976E-3</c:v>
                </c:pt>
                <c:pt idx="67">
                  <c:v>4.5126476761226976E-3</c:v>
                </c:pt>
                <c:pt idx="68">
                  <c:v>4.2074444516506312E-3</c:v>
                </c:pt>
                <c:pt idx="69">
                  <c:v>4.338245833567231E-3</c:v>
                </c:pt>
                <c:pt idx="70">
                  <c:v>4.0112423787757312E-3</c:v>
                </c:pt>
                <c:pt idx="71">
                  <c:v>3.9022412271785649E-3</c:v>
                </c:pt>
                <c:pt idx="72">
                  <c:v>4.2510449122894981E-3</c:v>
                </c:pt>
                <c:pt idx="73">
                  <c:v>4.5998485974004313E-3</c:v>
                </c:pt>
                <c:pt idx="74">
                  <c:v>4.4036465245255313E-3</c:v>
                </c:pt>
                <c:pt idx="75">
                  <c:v>4.9268520521919303E-3</c:v>
                </c:pt>
                <c:pt idx="76">
                  <c:v>4.9486522825113646E-3</c:v>
                </c:pt>
                <c:pt idx="77">
                  <c:v>5.4064571192194641E-3</c:v>
                </c:pt>
                <c:pt idx="78">
                  <c:v>5.3846568889000307E-3</c:v>
                </c:pt>
                <c:pt idx="79">
                  <c:v>6.1040644894413305E-3</c:v>
                </c:pt>
                <c:pt idx="80">
                  <c:v>6.9542734718992293E-3</c:v>
                </c:pt>
                <c:pt idx="81">
                  <c:v>6.845272320302063E-3</c:v>
                </c:pt>
                <c:pt idx="82">
                  <c:v>7.2594766963712956E-3</c:v>
                </c:pt>
                <c:pt idx="83">
                  <c:v>7.3466776176490303E-3</c:v>
                </c:pt>
                <c:pt idx="84">
                  <c:v>7.6082803814822289E-3</c:v>
                </c:pt>
                <c:pt idx="85">
                  <c:v>7.9352838362737287E-3</c:v>
                </c:pt>
                <c:pt idx="86">
                  <c:v>7.521079460204496E-3</c:v>
                </c:pt>
                <c:pt idx="87">
                  <c:v>6.5618693261494301E-3</c:v>
                </c:pt>
                <c:pt idx="88">
                  <c:v>6.36566725327453E-3</c:v>
                </c:pt>
                <c:pt idx="89">
                  <c:v>6.0386637984830302E-3</c:v>
                </c:pt>
                <c:pt idx="90">
                  <c:v>6.5836695564688635E-3</c:v>
                </c:pt>
                <c:pt idx="91">
                  <c:v>6.4746684048716972E-3</c:v>
                </c:pt>
                <c:pt idx="92">
                  <c:v>6.4964686351911298E-3</c:v>
                </c:pt>
                <c:pt idx="93">
                  <c:v>7.0850748538158299E-3</c:v>
                </c:pt>
                <c:pt idx="94">
                  <c:v>8.1314859091486287E-3</c:v>
                </c:pt>
                <c:pt idx="95">
                  <c:v>9.3740990373563284E-3</c:v>
                </c:pt>
                <c:pt idx="96">
                  <c:v>9.5757511678110866E-3</c:v>
                </c:pt>
                <c:pt idx="97">
                  <c:v>9.7283527800471198E-3</c:v>
                </c:pt>
                <c:pt idx="98">
                  <c:v>9.8237287876946407E-3</c:v>
                </c:pt>
                <c:pt idx="99">
                  <c:v>1.0205232818284725E-2</c:v>
                </c:pt>
                <c:pt idx="100">
                  <c:v>9.4803751601635657E-3</c:v>
                </c:pt>
                <c:pt idx="101">
                  <c:v>9.0416455249849696E-3</c:v>
                </c:pt>
                <c:pt idx="102">
                  <c:v>8.2595622622753002E-3</c:v>
                </c:pt>
                <c:pt idx="103">
                  <c:v>8.8318183081604242E-3</c:v>
                </c:pt>
                <c:pt idx="104">
                  <c:v>8.5266150836883579E-3</c:v>
                </c:pt>
                <c:pt idx="105">
                  <c:v>8.0115846423917461E-3</c:v>
                </c:pt>
                <c:pt idx="106">
                  <c:v>7.6491558133311667E-3</c:v>
                </c:pt>
                <c:pt idx="107">
                  <c:v>7.3439525888591003E-3</c:v>
                </c:pt>
                <c:pt idx="108">
                  <c:v>7.2867269842705881E-3</c:v>
                </c:pt>
                <c:pt idx="109">
                  <c:v>6.752621341444472E-3</c:v>
                </c:pt>
                <c:pt idx="110">
                  <c:v>6.7716965429739755E-3</c:v>
                </c:pt>
                <c:pt idx="111">
                  <c:v>5.9514628772052974E-3</c:v>
                </c:pt>
                <c:pt idx="112">
                  <c:v>5.5699588466152136E-3</c:v>
                </c:pt>
                <c:pt idx="113">
                  <c:v>5.3410564282611638E-3</c:v>
                </c:pt>
                <c:pt idx="114">
                  <c:v>5.0358532037890974E-3</c:v>
                </c:pt>
                <c:pt idx="115">
                  <c:v>4.6543491731990145E-3</c:v>
                </c:pt>
                <c:pt idx="116">
                  <c:v>4.8832515915530643E-3</c:v>
                </c:pt>
                <c:pt idx="117">
                  <c:v>5.0167780022595931E-3</c:v>
                </c:pt>
                <c:pt idx="118">
                  <c:v>4.6924995762580224E-3</c:v>
                </c:pt>
                <c:pt idx="119">
                  <c:v>4.2346947395499228E-3</c:v>
                </c:pt>
                <c:pt idx="120">
                  <c:v>4.3682211502564516E-3</c:v>
                </c:pt>
                <c:pt idx="121">
                  <c:v>3.9676419181368643E-3</c:v>
                </c:pt>
                <c:pt idx="122">
                  <c:v>4.3491459487269481E-3</c:v>
                </c:pt>
                <c:pt idx="123">
                  <c:v>4.9214019946120721E-3</c:v>
                </c:pt>
                <c:pt idx="124">
                  <c:v>4.5017475609629813E-3</c:v>
                </c:pt>
                <c:pt idx="125">
                  <c:v>4.6734243747285189E-3</c:v>
                </c:pt>
                <c:pt idx="126">
                  <c:v>4.291920344138435E-3</c:v>
                </c:pt>
                <c:pt idx="127">
                  <c:v>5.3410564282611638E-3</c:v>
                </c:pt>
                <c:pt idx="128">
                  <c:v>5.1312292114366184E-3</c:v>
                </c:pt>
                <c:pt idx="129">
                  <c:v>5.4364324359086847E-3</c:v>
                </c:pt>
                <c:pt idx="130">
                  <c:v>5.4364324359086847E-3</c:v>
                </c:pt>
                <c:pt idx="131">
                  <c:v>5.1693796144956262E-3</c:v>
                </c:pt>
                <c:pt idx="132">
                  <c:v>5.3219812267316594E-3</c:v>
                </c:pt>
                <c:pt idx="133">
                  <c:v>5.3601316297906682E-3</c:v>
                </c:pt>
                <c:pt idx="134">
                  <c:v>6.2375909001478594E-3</c:v>
                </c:pt>
                <c:pt idx="135">
                  <c:v>5.9896132802643052E-3</c:v>
                </c:pt>
                <c:pt idx="136">
                  <c:v>6.3329669077953803E-3</c:v>
                </c:pt>
                <c:pt idx="137">
                  <c:v>7.8971334332147217E-3</c:v>
                </c:pt>
                <c:pt idx="138">
                  <c:v>7.8017574255671998E-3</c:v>
                </c:pt>
                <c:pt idx="139">
                  <c:v>8.297712665334309E-3</c:v>
                </c:pt>
                <c:pt idx="140">
                  <c:v>8.7364423005129033E-3</c:v>
                </c:pt>
                <c:pt idx="141">
                  <c:v>8.9462695173374504E-3</c:v>
                </c:pt>
                <c:pt idx="142">
                  <c:v>9.0988711295734836E-3</c:v>
                </c:pt>
                <c:pt idx="143">
                  <c:v>8.7936679051014172E-3</c:v>
                </c:pt>
                <c:pt idx="144">
                  <c:v>9.7283527800471198E-3</c:v>
                </c:pt>
                <c:pt idx="145">
                  <c:v>9.7283527800471198E-3</c:v>
                </c:pt>
                <c:pt idx="146">
                  <c:v>1.0262458422873237E-2</c:v>
                </c:pt>
                <c:pt idx="147">
                  <c:v>1.0434135236638773E-2</c:v>
                </c:pt>
                <c:pt idx="148">
                  <c:v>1.0747513547480629E-2</c:v>
                </c:pt>
                <c:pt idx="149">
                  <c:v>1.1063616887112411E-2</c:v>
                </c:pt>
                <c:pt idx="150">
                  <c:v>1.1384080272808079E-2</c:v>
                </c:pt>
                <c:pt idx="151">
                  <c:v>1.2589633009472743E-2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C-43FD-A97D-BC61CBA2DF72}"/>
            </c:ext>
          </c:extLst>
        </c:ser>
        <c:ser>
          <c:idx val="1"/>
          <c:order val="1"/>
          <c:tx>
            <c:strRef>
              <c:f>MultiNorm_MZ!$J$1</c:f>
              <c:strCache>
                <c:ptCount val="1"/>
                <c:pt idx="0">
                  <c:v>Norm1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MultiNorm_MZ!$D$2:$D$220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MultiNorm_MZ!$J$2:$J$251</c:f>
              <c:numCache>
                <c:formatCode>General</c:formatCode>
                <c:ptCount val="250"/>
                <c:pt idx="0">
                  <c:v>3.6774062256555038E-5</c:v>
                </c:pt>
                <c:pt idx="1">
                  <c:v>4.1201876596851558E-5</c:v>
                </c:pt>
                <c:pt idx="2">
                  <c:v>4.6106480846071567E-5</c:v>
                </c:pt>
                <c:pt idx="3">
                  <c:v>5.1531945829242372E-5</c:v>
                </c:pt>
                <c:pt idx="4">
                  <c:v>5.7525538933153275E-5</c:v>
                </c:pt>
                <c:pt idx="5">
                  <c:v>6.4137856072796215E-5</c:v>
                </c:pt>
                <c:pt idx="6">
                  <c:v>7.1422947619930585E-5</c:v>
                </c:pt>
                <c:pt idx="7">
                  <c:v>7.9438436617815193E-5</c:v>
                </c:pt>
                <c:pt idx="8">
                  <c:v>8.824562748209831E-5</c:v>
                </c:pt>
                <c:pt idx="9">
                  <c:v>9.7909603268092233E-5</c:v>
                </c:pt>
                <c:pt idx="10">
                  <c:v>1.0849930947108123E-4</c:v>
                </c:pt>
                <c:pt idx="11">
                  <c:v>1.2008762222091493E-4</c:v>
                </c:pt>
                <c:pt idx="12">
                  <c:v>1.3275139863706909E-4</c:v>
                </c:pt>
                <c:pt idx="13">
                  <c:v>1.465715070278399E-4</c:v>
                </c:pt>
                <c:pt idx="14">
                  <c:v>1.6163283454969987E-4</c:v>
                </c:pt>
                <c:pt idx="15">
                  <c:v>1.7802426989245332E-4</c:v>
                </c:pt>
                <c:pt idx="16">
                  <c:v>1.958386585251122E-4</c:v>
                </c:pt>
                <c:pt idx="17">
                  <c:v>2.1517272802877322E-4</c:v>
                </c:pt>
                <c:pt idx="18">
                  <c:v>2.3612698105858419E-4</c:v>
                </c:pt>
                <c:pt idx="19">
                  <c:v>2.5880555351948608E-4</c:v>
                </c:pt>
                <c:pt idx="20">
                  <c:v>2.8331603561197055E-4</c:v>
                </c:pt>
                <c:pt idx="21">
                  <c:v>3.0976925350669252E-4</c:v>
                </c:pt>
                <c:pt idx="22">
                  <c:v>3.3827900954225184E-4</c:v>
                </c:pt>
                <c:pt idx="23">
                  <c:v>3.6896177901044969E-4</c:v>
                </c:pt>
                <c:pt idx="24">
                  <c:v>4.0193636179916049E-4</c:v>
                </c:pt>
                <c:pt idx="25">
                  <c:v>4.3732348740565321E-4</c:v>
                </c:pt>
                <c:pt idx="26">
                  <c:v>4.7524537211334335E-4</c:v>
                </c:pt>
                <c:pt idx="27">
                  <c:v>5.1582522744282827E-4</c:v>
                </c:pt>
                <c:pt idx="28">
                  <c:v>5.5918671934334339E-4</c:v>
                </c:pt>
                <c:pt idx="29">
                  <c:v>6.0545337798274465E-4</c:v>
                </c:pt>
                <c:pt idx="30">
                  <c:v>6.5474795842152076E-4</c:v>
                </c:pt>
                <c:pt idx="31">
                  <c:v>7.0719175291726177E-4</c:v>
                </c:pt>
                <c:pt idx="32">
                  <c:v>7.6290385609810603E-4</c:v>
                </c:pt>
                <c:pt idx="33">
                  <c:v>8.2200038476384376E-4</c:v>
                </c:pt>
                <c:pt idx="34">
                  <c:v>8.8459365461803136E-4</c:v>
                </c:pt>
                <c:pt idx="35">
                  <c:v>9.5079131679934802E-4</c:v>
                </c:pt>
                <c:pt idx="36">
                  <c:v>1.0206954576607251E-3</c:v>
                </c:pt>
                <c:pt idx="37">
                  <c:v>1.0944016658350521E-3</c:v>
                </c:pt>
                <c:pt idx="38">
                  <c:v>1.1719980712205915E-3</c:v>
                </c:pt>
                <c:pt idx="39">
                  <c:v>1.2535643611111254E-3</c:v>
                </c:pt>
                <c:pt idx="40">
                  <c:v>1.3391707792784376E-3</c:v>
                </c:pt>
                <c:pt idx="41">
                  <c:v>1.4288771143806406E-3</c:v>
                </c:pt>
                <c:pt idx="42">
                  <c:v>1.5227316846115797E-3</c:v>
                </c:pt>
                <c:pt idx="43">
                  <c:v>1.6207703260160916E-3</c:v>
                </c:pt>
                <c:pt idx="44">
                  <c:v>1.7230153923654221E-3</c:v>
                </c:pt>
                <c:pt idx="45">
                  <c:v>1.8294747749084395E-3</c:v>
                </c:pt>
                <c:pt idx="46">
                  <c:v>1.9401409506796072E-3</c:v>
                </c:pt>
                <c:pt idx="47">
                  <c:v>2.0549900683460346E-3</c:v>
                </c:pt>
                <c:pt idx="48">
                  <c:v>2.1739810808060521E-3</c:v>
                </c:pt>
                <c:pt idx="49">
                  <c:v>2.2970549339033763E-3</c:v>
                </c:pt>
                <c:pt idx="50">
                  <c:v>2.424133820687735E-3</c:v>
                </c:pt>
                <c:pt idx="51">
                  <c:v>2.555120510628841E-3</c:v>
                </c:pt>
                <c:pt idx="52">
                  <c:v>2.6898977630708905E-3</c:v>
                </c:pt>
                <c:pt idx="53">
                  <c:v>2.8283278339951189E-3</c:v>
                </c:pt>
                <c:pt idx="54">
                  <c:v>2.9702520848353437E-3</c:v>
                </c:pt>
                <c:pt idx="55">
                  <c:v>3.1154907016637833E-3</c:v>
                </c:pt>
                <c:pt idx="56">
                  <c:v>3.2638425325310417E-3</c:v>
                </c:pt>
                <c:pt idx="57">
                  <c:v>3.4150850501054732E-3</c:v>
                </c:pt>
                <c:pt idx="58">
                  <c:v>3.5689744460149688E-3</c:v>
                </c:pt>
                <c:pt idx="59">
                  <c:v>3.7252458624519066E-3</c:v>
                </c:pt>
                <c:pt idx="60">
                  <c:v>3.8836137656639721E-3</c:v>
                </c:pt>
                <c:pt idx="61">
                  <c:v>4.0437724649261394E-3</c:v>
                </c:pt>
                <c:pt idx="62">
                  <c:v>4.2053967794793787E-3</c:v>
                </c:pt>
                <c:pt idx="63">
                  <c:v>4.368142854738819E-3</c:v>
                </c:pt>
                <c:pt idx="64">
                  <c:v>4.5316491278278555E-3</c:v>
                </c:pt>
                <c:pt idx="65">
                  <c:v>4.6955374411966665E-3</c:v>
                </c:pt>
                <c:pt idx="66">
                  <c:v>4.8594143017460477E-3</c:v>
                </c:pt>
                <c:pt idx="67">
                  <c:v>5.0228722815137752E-3</c:v>
                </c:pt>
                <c:pt idx="68">
                  <c:v>5.1854915546053299E-3</c:v>
                </c:pt>
                <c:pt idx="69">
                  <c:v>5.3468415636783676E-3</c:v>
                </c:pt>
                <c:pt idx="70">
                  <c:v>5.506482807936512E-3</c:v>
                </c:pt>
                <c:pt idx="71">
                  <c:v>5.6639687432684964E-3</c:v>
                </c:pt>
                <c:pt idx="72">
                  <c:v>5.8188477838992158E-3</c:v>
                </c:pt>
                <c:pt idx="73">
                  <c:v>5.9706653937156356E-3</c:v>
                </c:pt>
                <c:pt idx="74">
                  <c:v>6.118966254308235E-3</c:v>
                </c:pt>
                <c:pt idx="75">
                  <c:v>6.2632964957423454E-3</c:v>
                </c:pt>
                <c:pt idx="76">
                  <c:v>6.4032059751578836E-3</c:v>
                </c:pt>
                <c:pt idx="77">
                  <c:v>6.5382505875032654E-3</c:v>
                </c:pt>
                <c:pt idx="78">
                  <c:v>6.667994592051989E-3</c:v>
                </c:pt>
                <c:pt idx="79">
                  <c:v>6.7920129378388995E-3</c:v>
                </c:pt>
                <c:pt idx="80">
                  <c:v>6.9098935707965934E-3</c:v>
                </c:pt>
                <c:pt idx="81">
                  <c:v>7.0212397051780031E-3</c:v>
                </c:pt>
                <c:pt idx="82">
                  <c:v>7.1256720418245746E-3</c:v>
                </c:pt>
                <c:pt idx="83">
                  <c:v>7.2228309159838473E-3</c:v>
                </c:pt>
                <c:pt idx="84">
                  <c:v>7.3123783576975144E-3</c:v>
                </c:pt>
                <c:pt idx="85">
                  <c:v>7.3940000482701149E-3</c:v>
                </c:pt>
                <c:pt idx="86">
                  <c:v>7.4674071569871357E-3</c:v>
                </c:pt>
                <c:pt idx="87">
                  <c:v>7.532338043074128E-3</c:v>
                </c:pt>
                <c:pt idx="88">
                  <c:v>7.5885598088689206E-3</c:v>
                </c:pt>
                <c:pt idx="89">
                  <c:v>7.6358696913079397E-3</c:v>
                </c:pt>
                <c:pt idx="90">
                  <c:v>7.6740962800941667E-3</c:v>
                </c:pt>
                <c:pt idx="91">
                  <c:v>7.7031005523058999E-3</c:v>
                </c:pt>
                <c:pt idx="92">
                  <c:v>7.7227767147075264E-3</c:v>
                </c:pt>
                <c:pt idx="93">
                  <c:v>7.7330528466206076E-3</c:v>
                </c:pt>
                <c:pt idx="94">
                  <c:v>7.7338913378884122E-3</c:v>
                </c:pt>
                <c:pt idx="95">
                  <c:v>7.725289118201582E-3</c:v>
                </c:pt>
                <c:pt idx="96">
                  <c:v>7.7072776758281367E-3</c:v>
                </c:pt>
                <c:pt idx="97">
                  <c:v>7.679922865587897E-3</c:v>
                </c:pt>
                <c:pt idx="98">
                  <c:v>7.6433245077101144E-3</c:v>
                </c:pt>
                <c:pt idx="99">
                  <c:v>7.5976157809937951E-3</c:v>
                </c:pt>
                <c:pt idx="100">
                  <c:v>7.5429624154334431E-3</c:v>
                </c:pt>
                <c:pt idx="101">
                  <c:v>7.4795616911597466E-3</c:v>
                </c:pt>
                <c:pt idx="102">
                  <c:v>7.4076412521568401E-3</c:v>
                </c:pt>
                <c:pt idx="103">
                  <c:v>7.3274577447379804E-3</c:v>
                </c:pt>
                <c:pt idx="104">
                  <c:v>7.2392952921737216E-3</c:v>
                </c:pt>
                <c:pt idx="105">
                  <c:v>7.1434638181564272E-3</c:v>
                </c:pt>
                <c:pt idx="106">
                  <c:v>7.0402972329391481E-3</c:v>
                </c:pt>
                <c:pt idx="107">
                  <c:v>6.9301514969944281E-3</c:v>
                </c:pt>
                <c:pt idx="108">
                  <c:v>6.8134025778900272E-3</c:v>
                </c:pt>
                <c:pt idx="109">
                  <c:v>6.6904443167666913E-3</c:v>
                </c:pt>
                <c:pt idx="110">
                  <c:v>6.5616862213225989E-3</c:v>
                </c:pt>
                <c:pt idx="111">
                  <c:v>6.4275512025569132E-3</c:v>
                </c:pt>
                <c:pt idx="112">
                  <c:v>6.2884732727000086E-3</c:v>
                </c:pt>
                <c:pt idx="113">
                  <c:v>6.1448952217613819E-3</c:v>
                </c:pt>
                <c:pt idx="114">
                  <c:v>5.9972662899613755E-3</c:v>
                </c:pt>
                <c:pt idx="115">
                  <c:v>5.8460398529845189E-3</c:v>
                </c:pt>
                <c:pt idx="116">
                  <c:v>5.6916711365077545E-3</c:v>
                </c:pt>
                <c:pt idx="117">
                  <c:v>5.5346149758246661E-3</c:v>
                </c:pt>
                <c:pt idx="118">
                  <c:v>5.3753236356173257E-3</c:v>
                </c:pt>
                <c:pt idx="119">
                  <c:v>5.214244704032445E-3</c:v>
                </c:pt>
                <c:pt idx="120">
                  <c:v>5.0518190742108136E-3</c:v>
                </c:pt>
                <c:pt idx="121">
                  <c:v>4.8884790253127036E-3</c:v>
                </c:pt>
                <c:pt idx="122">
                  <c:v>4.7246464138916439E-3</c:v>
                </c:pt>
                <c:pt idx="123">
                  <c:v>4.5607309852100444E-3</c:v>
                </c:pt>
                <c:pt idx="124">
                  <c:v>4.3971288127783318E-3</c:v>
                </c:pt>
                <c:pt idx="125">
                  <c:v>4.2342208730503953E-3</c:v>
                </c:pt>
                <c:pt idx="126">
                  <c:v>4.0723717608378424E-3</c:v>
                </c:pt>
                <c:pt idx="127">
                  <c:v>3.911928549629632E-3</c:v>
                </c:pt>
                <c:pt idx="128">
                  <c:v>3.7532197996367526E-3</c:v>
                </c:pt>
                <c:pt idx="129">
                  <c:v>3.5965547150385202E-3</c:v>
                </c:pt>
                <c:pt idx="130">
                  <c:v>3.4422224506009584E-3</c:v>
                </c:pt>
                <c:pt idx="131">
                  <c:v>3.2904915665815521E-3</c:v>
                </c:pt>
                <c:pt idx="132">
                  <c:v>3.1416096296397063E-3</c:v>
                </c:pt>
                <c:pt idx="133">
                  <c:v>2.9958029563489082E-3</c:v>
                </c:pt>
                <c:pt idx="134">
                  <c:v>2.853276494863962E-3</c:v>
                </c:pt>
                <c:pt idx="135">
                  <c:v>2.7142138393422754E-3</c:v>
                </c:pt>
                <c:pt idx="136">
                  <c:v>2.5787773708585101E-3</c:v>
                </c:pt>
                <c:pt idx="137">
                  <c:v>2.4471085177916658E-3</c:v>
                </c:pt>
                <c:pt idx="138">
                  <c:v>2.3193281280064711E-3</c:v>
                </c:pt>
                <c:pt idx="139">
                  <c:v>2.195536944598747E-3</c:v>
                </c:pt>
                <c:pt idx="140">
                  <c:v>2.0758161765280715E-3</c:v>
                </c:pt>
                <c:pt idx="141">
                  <c:v>1.9602281551198602E-3</c:v>
                </c:pt>
                <c:pt idx="142">
                  <c:v>1.84881706718132E-3</c:v>
                </c:pt>
                <c:pt idx="143">
                  <c:v>1.7416097553384982E-3</c:v>
                </c:pt>
                <c:pt idx="144">
                  <c:v>1.6386165761610452E-3</c:v>
                </c:pt>
                <c:pt idx="145">
                  <c:v>1.5398323066923875E-3</c:v>
                </c:pt>
                <c:pt idx="146">
                  <c:v>1.4452370901400237E-3</c:v>
                </c:pt>
                <c:pt idx="147">
                  <c:v>1.3547974116973492E-3</c:v>
                </c:pt>
                <c:pt idx="148">
                  <c:v>1.2684670957576545E-3</c:v>
                </c:pt>
                <c:pt idx="149">
                  <c:v>1.1861883161354816E-3</c:v>
                </c:pt>
                <c:pt idx="150">
                  <c:v>1.1078926113224762E-3</c:v>
                </c:pt>
                <c:pt idx="151">
                  <c:v>1.0335018972664363E-3</c:v>
                </c:pt>
                <c:pt idx="152">
                  <c:v>9.629294706652848E-4</c:v>
                </c:pt>
                <c:pt idx="153">
                  <c:v>8.9608099630427947E-4</c:v>
                </c:pt>
                <c:pt idx="154">
                  <c:v>8.3285547252694885E-4</c:v>
                </c:pt>
                <c:pt idx="155">
                  <c:v>7.7314616951040447E-4</c:v>
                </c:pt>
                <c:pt idx="156">
                  <c:v>7.1684153560644447E-4</c:v>
                </c:pt>
                <c:pt idx="157">
                  <c:v>6.6382606760423271E-4</c:v>
                </c:pt>
                <c:pt idx="158">
                  <c:v>6.1398114136177492E-4</c:v>
                </c:pt>
                <c:pt idx="159">
                  <c:v>5.6718579983592102E-4</c:v>
                </c:pt>
                <c:pt idx="160">
                  <c:v>5.2331749610858166E-4</c:v>
                </c:pt>
                <c:pt idx="161">
                  <c:v>4.822527895554467E-4</c:v>
                </c:pt>
                <c:pt idx="162">
                  <c:v>4.438679938282812E-4</c:v>
                </c:pt>
                <c:pt idx="163">
                  <c:v>4.0803977581920317E-4</c:v>
                </c:pt>
                <c:pt idx="164">
                  <c:v>3.7464570524198466E-4</c:v>
                </c:pt>
                <c:pt idx="165">
                  <c:v>3.4356475489892595E-4</c:v>
                </c:pt>
                <c:pt idx="166">
                  <c:v>3.1467775210021552E-4</c:v>
                </c:pt>
                <c:pt idx="167">
                  <c:v>2.8786778206457036E-4</c:v>
                </c:pt>
                <c:pt idx="168">
                  <c:v>2.6302054445448008E-4</c:v>
                </c:pt>
                <c:pt idx="169">
                  <c:v>2.4002466448622495E-4</c:v>
                </c:pt>
                <c:pt idx="170">
                  <c:v>2.1877196030416207E-4</c:v>
                </c:pt>
                <c:pt idx="171">
                  <c:v>1.9915766852106811E-4</c:v>
                </c:pt>
                <c:pt idx="172">
                  <c:v>1.8108063000260796E-4</c:v>
                </c:pt>
                <c:pt idx="173">
                  <c:v>1.6444343811548552E-4</c:v>
                </c:pt>
                <c:pt idx="174">
                  <c:v>1.4915255176714445E-4</c:v>
                </c:pt>
                <c:pt idx="175">
                  <c:v>1.351183756418027E-4</c:v>
                </c:pt>
                <c:pt idx="176">
                  <c:v>1.2225531008518945E-4</c:v>
                </c:pt>
                <c:pt idx="177">
                  <c:v>1.1048177311074795E-4</c:v>
                </c:pt>
                <c:pt idx="178">
                  <c:v>9.9720196995603248E-5</c:v>
                </c:pt>
                <c:pt idx="179">
                  <c:v>8.9897001907611313E-5</c:v>
                </c:pt>
                <c:pt idx="180">
                  <c:v>8.0942548957738857E-5</c:v>
                </c:pt>
                <c:pt idx="181">
                  <c:v>7.2791075007270104E-5</c:v>
                </c:pt>
                <c:pt idx="182">
                  <c:v>6.5380611479292725E-5</c:v>
                </c:pt>
                <c:pt idx="183">
                  <c:v>5.8652889330906179E-5</c:v>
                </c:pt>
                <c:pt idx="184">
                  <c:v>5.255323223887386E-5</c:v>
                </c:pt>
                <c:pt idx="185">
                  <c:v>4.7030439939167326E-5</c:v>
                </c:pt>
                <c:pt idx="186">
                  <c:v>4.2036663542041031E-5</c:v>
                </c:pt>
                <c:pt idx="187">
                  <c:v>3.7527274520854801E-5</c:v>
                </c:pt>
                <c:pt idx="188">
                  <c:v>3.3460728946571346E-5</c:v>
                </c:pt>
                <c:pt idx="189">
                  <c:v>2.9798428412319812E-5</c:v>
                </c:pt>
                <c:pt idx="190">
                  <c:v>2.6504578965081639E-5</c:v>
                </c:pt>
                <c:pt idx="191">
                  <c:v>2.3546049235726899E-5</c:v>
                </c:pt>
                <c:pt idx="192">
                  <c:v>2.0892228835446739E-5</c:v>
                </c:pt>
                <c:pt idx="193">
                  <c:v>1.8514887967081564E-5</c:v>
                </c:pt>
                <c:pt idx="194">
                  <c:v>1.638803908477082E-5</c:v>
                </c:pt>
                <c:pt idx="195">
                  <c:v>1.4487801325445794E-5</c:v>
                </c:pt>
                <c:pt idx="196">
                  <c:v>1.2792268331508638E-5</c:v>
                </c:pt>
                <c:pt idx="197">
                  <c:v>1.1281379986016435E-5</c:v>
                </c:pt>
                <c:pt idx="198">
                  <c:v>9.9367984901302031E-6</c:v>
                </c:pt>
                <c:pt idx="199">
                  <c:v>8.7417891276940198E-6</c:v>
                </c:pt>
                <c:pt idx="200">
                  <c:v>7.6811059836797637E-6</c:v>
                </c:pt>
                <c:pt idx="201">
                  <c:v>6.7408828118788066E-6</c:v>
                </c:pt>
                <c:pt idx="202">
                  <c:v>5.9085291825763293E-6</c:v>
                </c:pt>
                <c:pt idx="203">
                  <c:v>5.1726319828694179E-6</c:v>
                </c:pt>
                <c:pt idx="204">
                  <c:v>4.5228622905924374E-6</c:v>
                </c:pt>
                <c:pt idx="205">
                  <c:v>3.9498875972463382E-6</c:v>
                </c:pt>
                <c:pt idx="206">
                  <c:v>3.4452893156095967E-6</c:v>
                </c:pt>
                <c:pt idx="207">
                  <c:v>3.0014854735195629E-6</c:v>
                </c:pt>
                <c:pt idx="208">
                  <c:v>2.6116584663152202E-6</c:v>
                </c:pt>
                <c:pt idx="209">
                  <c:v>2.2696877162680634E-6</c:v>
                </c:pt>
                <c:pt idx="210">
                  <c:v>1.9700870676311715E-6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C-43FD-A97D-BC61CBA2DF72}"/>
            </c:ext>
          </c:extLst>
        </c:ser>
        <c:ser>
          <c:idx val="2"/>
          <c:order val="2"/>
          <c:tx>
            <c:strRef>
              <c:f>MultiNorm_MZ!$K$1</c:f>
              <c:strCache>
                <c:ptCount val="1"/>
                <c:pt idx="0">
                  <c:v>Norm2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MultiNorm_MZ!$D$2:$D$220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MultiNorm_MZ!$K$2:$K$251</c:f>
              <c:numCache>
                <c:formatCode>General</c:formatCode>
                <c:ptCount val="250"/>
                <c:pt idx="0">
                  <c:v>1.6481261940494755E-41</c:v>
                </c:pt>
                <c:pt idx="1">
                  <c:v>5.3312881148171666E-41</c:v>
                </c:pt>
                <c:pt idx="2">
                  <c:v>1.7112045886034056E-40</c:v>
                </c:pt>
                <c:pt idx="3">
                  <c:v>5.4500415081841966E-40</c:v>
                </c:pt>
                <c:pt idx="4">
                  <c:v>1.7223673127644396E-39</c:v>
                </c:pt>
                <c:pt idx="5">
                  <c:v>5.4010703089311584E-39</c:v>
                </c:pt>
                <c:pt idx="6">
                  <c:v>1.6805907847990286E-38</c:v>
                </c:pt>
                <c:pt idx="7">
                  <c:v>5.1888631395986781E-38</c:v>
                </c:pt>
                <c:pt idx="8">
                  <c:v>1.5896830559139274E-37</c:v>
                </c:pt>
                <c:pt idx="9">
                  <c:v>4.8325567806239158E-37</c:v>
                </c:pt>
                <c:pt idx="10">
                  <c:v>1.4577111540583622E-36</c:v>
                </c:pt>
                <c:pt idx="11">
                  <c:v>4.3630890744102702E-36</c:v>
                </c:pt>
                <c:pt idx="12">
                  <c:v>1.2958202813367595E-35</c:v>
                </c:pt>
                <c:pt idx="13">
                  <c:v>3.8187704879140958E-35</c:v>
                </c:pt>
                <c:pt idx="14">
                  <c:v>1.1166843594323801E-34</c:v>
                </c:pt>
                <c:pt idx="15">
                  <c:v>3.2401521202805616E-34</c:v>
                </c:pt>
                <c:pt idx="16">
                  <c:v>9.3288574756013283E-34</c:v>
                </c:pt>
                <c:pt idx="17">
                  <c:v>2.6651374199356906E-33</c:v>
                </c:pt>
                <c:pt idx="18">
                  <c:v>7.5550761680278551E-33</c:v>
                </c:pt>
                <c:pt idx="19">
                  <c:v>2.1251333083841972E-32</c:v>
                </c:pt>
                <c:pt idx="20">
                  <c:v>5.9314599252974857E-32</c:v>
                </c:pt>
                <c:pt idx="21">
                  <c:v>1.6427259354189558E-31</c:v>
                </c:pt>
                <c:pt idx="22">
                  <c:v>4.514365499856955E-31</c:v>
                </c:pt>
                <c:pt idx="23">
                  <c:v>1.2309953538132873E-30</c:v>
                </c:pt>
                <c:pt idx="24">
                  <c:v>3.3307665947863459E-30</c:v>
                </c:pt>
                <c:pt idx="25">
                  <c:v>8.9425232510272585E-30</c:v>
                </c:pt>
                <c:pt idx="26">
                  <c:v>2.3823416679491046E-29</c:v>
                </c:pt>
                <c:pt idx="27">
                  <c:v>6.2976149964599488E-29</c:v>
                </c:pt>
                <c:pt idx="28">
                  <c:v>1.6518714894627571E-28</c:v>
                </c:pt>
                <c:pt idx="29">
                  <c:v>4.2993668103168682E-28</c:v>
                </c:pt>
                <c:pt idx="30">
                  <c:v>1.1103523923159392E-27</c:v>
                </c:pt>
                <c:pt idx="31">
                  <c:v>2.8454126424420863E-27</c:v>
                </c:pt>
                <c:pt idx="32">
                  <c:v>7.2353204734596089E-27</c:v>
                </c:pt>
                <c:pt idx="33">
                  <c:v>1.8255695297157374E-26</c:v>
                </c:pt>
                <c:pt idx="34">
                  <c:v>4.5705353874681863E-26</c:v>
                </c:pt>
                <c:pt idx="35">
                  <c:v>1.1354391492068755E-25</c:v>
                </c:pt>
                <c:pt idx="36">
                  <c:v>2.7989087764720054E-25</c:v>
                </c:pt>
                <c:pt idx="37">
                  <c:v>6.8460759776667247E-25</c:v>
                </c:pt>
                <c:pt idx="38">
                  <c:v>1.6615858166538733E-24</c:v>
                </c:pt>
                <c:pt idx="39">
                  <c:v>4.0015839202636611E-24</c:v>
                </c:pt>
                <c:pt idx="40">
                  <c:v>9.5624499086066939E-24</c:v>
                </c:pt>
                <c:pt idx="41">
                  <c:v>2.2674332358873146E-23</c:v>
                </c:pt>
                <c:pt idx="42">
                  <c:v>5.3349202823582481E-23</c:v>
                </c:pt>
                <c:pt idx="43">
                  <c:v>1.2455164032772201E-22</c:v>
                </c:pt>
                <c:pt idx="44">
                  <c:v>2.8853537080010708E-22</c:v>
                </c:pt>
                <c:pt idx="45">
                  <c:v>6.6324923715900533E-22</c:v>
                </c:pt>
                <c:pt idx="46">
                  <c:v>1.5128036009450038E-21</c:v>
                </c:pt>
                <c:pt idx="47">
                  <c:v>3.4238634124918542E-21</c:v>
                </c:pt>
                <c:pt idx="48">
                  <c:v>7.6891512488407658E-21</c:v>
                </c:pt>
                <c:pt idx="49">
                  <c:v>1.7134382885976679E-20</c:v>
                </c:pt>
                <c:pt idx="50">
                  <c:v>3.7886686316140498E-20</c:v>
                </c:pt>
                <c:pt idx="51">
                  <c:v>8.3125231557110615E-20</c:v>
                </c:pt>
                <c:pt idx="52">
                  <c:v>1.8097025779719868E-19</c:v>
                </c:pt>
                <c:pt idx="53">
                  <c:v>3.909395719415186E-19</c:v>
                </c:pt>
                <c:pt idx="54">
                  <c:v>8.3799253954440675E-19</c:v>
                </c:pt>
                <c:pt idx="55">
                  <c:v>1.7823736883840672E-18</c:v>
                </c:pt>
                <c:pt idx="56">
                  <c:v>3.7617113175558663E-18</c:v>
                </c:pt>
                <c:pt idx="57">
                  <c:v>7.8777148414227121E-18</c:v>
                </c:pt>
                <c:pt idx="58">
                  <c:v>1.6369791186391738E-17</c:v>
                </c:pt>
                <c:pt idx="59">
                  <c:v>3.3753134820935572E-17</c:v>
                </c:pt>
                <c:pt idx="60">
                  <c:v>6.9057870124458938E-17</c:v>
                </c:pt>
                <c:pt idx="61">
                  <c:v>1.4019752166360243E-16</c:v>
                </c:pt>
                <c:pt idx="62">
                  <c:v>2.8242008817202636E-16</c:v>
                </c:pt>
                <c:pt idx="63">
                  <c:v>5.6451946745595242E-16</c:v>
                </c:pt>
                <c:pt idx="64">
                  <c:v>1.1196708020355305E-15</c:v>
                </c:pt>
                <c:pt idx="65">
                  <c:v>2.2035853387722646E-15</c:v>
                </c:pt>
                <c:pt idx="66">
                  <c:v>4.3032590060813025E-15</c:v>
                </c:pt>
                <c:pt idx="67">
                  <c:v>8.3386009254477425E-15</c:v>
                </c:pt>
                <c:pt idx="68">
                  <c:v>1.6033080897571349E-14</c:v>
                </c:pt>
                <c:pt idx="69">
                  <c:v>3.0589252843761094E-14</c:v>
                </c:pt>
                <c:pt idx="70">
                  <c:v>5.7909370735854314E-14</c:v>
                </c:pt>
                <c:pt idx="71">
                  <c:v>1.0878196846380613E-13</c:v>
                </c:pt>
                <c:pt idx="72">
                  <c:v>2.0276503734458245E-13</c:v>
                </c:pt>
                <c:pt idx="73">
                  <c:v>3.7502249749355528E-13</c:v>
                </c:pt>
                <c:pt idx="74">
                  <c:v>6.8825545548706143E-13</c:v>
                </c:pt>
                <c:pt idx="75">
                  <c:v>1.2533434462576273E-12</c:v>
                </c:pt>
                <c:pt idx="76">
                  <c:v>2.264741390934312E-12</c:v>
                </c:pt>
                <c:pt idx="77">
                  <c:v>4.0606469480518002E-12</c:v>
                </c:pt>
                <c:pt idx="78">
                  <c:v>7.2243692707997043E-12</c:v>
                </c:pt>
                <c:pt idx="79">
                  <c:v>1.2753598271025812E-11</c:v>
                </c:pt>
                <c:pt idx="80">
                  <c:v>2.2340537626950744E-11</c:v>
                </c:pt>
                <c:pt idx="81">
                  <c:v>3.8831359771265671E-11</c:v>
                </c:pt>
                <c:pt idx="82">
                  <c:v>6.6972986879682833E-11</c:v>
                </c:pt>
                <c:pt idx="83">
                  <c:v>1.1461588938223729E-10</c:v>
                </c:pt>
                <c:pt idx="84">
                  <c:v>1.9463371869463336E-10</c:v>
                </c:pt>
                <c:pt idx="85">
                  <c:v>3.2795890156635803E-10</c:v>
                </c:pt>
                <c:pt idx="86">
                  <c:v>5.4833864811999391E-10</c:v>
                </c:pt>
                <c:pt idx="87">
                  <c:v>9.0971714959578926E-10</c:v>
                </c:pt>
                <c:pt idx="88">
                  <c:v>1.4975867809212314E-9</c:v>
                </c:pt>
                <c:pt idx="89">
                  <c:v>2.4462774108647373E-9</c:v>
                </c:pt>
                <c:pt idx="90">
                  <c:v>3.9650393635204842E-9</c:v>
                </c:pt>
                <c:pt idx="91">
                  <c:v>6.3770143234615125E-9</c:v>
                </c:pt>
                <c:pt idx="92">
                  <c:v>1.0176896853457858E-8</c:v>
                </c:pt>
                <c:pt idx="93">
                  <c:v>1.6115413159775678E-8</c:v>
                </c:pt>
                <c:pt idx="94">
                  <c:v>2.5321860200172985E-8</c:v>
                </c:pt>
                <c:pt idx="95">
                  <c:v>3.9480065121483865E-8</c:v>
                </c:pt>
                <c:pt idx="96">
                  <c:v>6.1078477803745629E-8</c:v>
                </c:pt>
                <c:pt idx="97">
                  <c:v>9.376195213139424E-8</c:v>
                </c:pt>
                <c:pt idx="98">
                  <c:v>1.4282136111553285E-7</c:v>
                </c:pt>
                <c:pt idx="99">
                  <c:v>2.1586776030606438E-7</c:v>
                </c:pt>
                <c:pt idx="100">
                  <c:v>3.2375053490389072E-7</c:v>
                </c:pt>
                <c:pt idx="101">
                  <c:v>4.8179389740145135E-7</c:v>
                </c:pt>
                <c:pt idx="102">
                  <c:v>7.114431233596032E-7</c:v>
                </c:pt>
                <c:pt idx="103">
                  <c:v>1.0424306404282784E-6</c:v>
                </c:pt>
                <c:pt idx="104">
                  <c:v>1.5155917814832965E-6</c:v>
                </c:pt>
                <c:pt idx="105">
                  <c:v>2.1864794808328179E-6</c:v>
                </c:pt>
                <c:pt idx="106">
                  <c:v>3.1299446790072869E-6</c:v>
                </c:pt>
                <c:pt idx="107">
                  <c:v>4.4458623087271466E-6</c:v>
                </c:pt>
                <c:pt idx="108">
                  <c:v>6.2661883653107182E-6</c:v>
                </c:pt>
                <c:pt idx="109">
                  <c:v>8.7635279209171331E-6</c:v>
                </c:pt>
                <c:pt idx="110">
                  <c:v>1.2161372598953287E-5</c:v>
                </c:pt>
                <c:pt idx="111">
                  <c:v>1.6746124108156937E-5</c:v>
                </c:pt>
                <c:pt idx="112">
                  <c:v>2.2880952922600746E-5</c:v>
                </c:pt>
                <c:pt idx="113">
                  <c:v>3.1021443356967878E-5</c:v>
                </c:pt>
                <c:pt idx="114">
                  <c:v>4.1732844285686962E-5</c:v>
                </c:pt>
                <c:pt idx="115">
                  <c:v>5.570857636505274E-5</c:v>
                </c:pt>
                <c:pt idx="116">
                  <c:v>7.3789442063240026E-5</c:v>
                </c:pt>
                <c:pt idx="117">
                  <c:v>9.6982747637317196E-5</c:v>
                </c:pt>
                <c:pt idx="118">
                  <c:v>1.2648028414371842E-4</c:v>
                </c:pt>
                <c:pt idx="119">
                  <c:v>1.6367384021825966E-4</c:v>
                </c:pt>
                <c:pt idx="120">
                  <c:v>2.101666505785747E-4</c:v>
                </c:pt>
                <c:pt idx="121">
                  <c:v>2.6777894411419311E-4</c:v>
                </c:pt>
                <c:pt idx="122">
                  <c:v>3.3854557185654366E-4</c:v>
                </c:pt>
                <c:pt idx="123">
                  <c:v>4.2470359932762682E-4</c:v>
                </c:pt>
                <c:pt idx="124">
                  <c:v>5.2866777248005792E-4</c:v>
                </c:pt>
                <c:pt idx="125">
                  <c:v>6.5299194314151336E-4</c:v>
                </c:pt>
                <c:pt idx="126">
                  <c:v>8.0031489544624742E-4</c:v>
                </c:pt>
                <c:pt idx="127">
                  <c:v>9.7328956768277265E-4</c:v>
                </c:pt>
                <c:pt idx="128">
                  <c:v>1.174495420536562E-3</c:v>
                </c:pt>
                <c:pt idx="129">
                  <c:v>1.4063346531775702E-3</c:v>
                </c:pt>
                <c:pt idx="130">
                  <c:v>1.6709140845641061E-3</c:v>
                </c:pt>
                <c:pt idx="131">
                  <c:v>1.9699157498144974E-3</c:v>
                </c:pt>
                <c:pt idx="132">
                  <c:v>2.3044605412958943E-3</c:v>
                </c:pt>
                <c:pt idx="133">
                  <c:v>2.6749704637577046E-3</c:v>
                </c:pt>
                <c:pt idx="134">
                  <c:v>3.0810361711849144E-3</c:v>
                </c:pt>
                <c:pt idx="135">
                  <c:v>3.5212973017532986E-3</c:v>
                </c:pt>
                <c:pt idx="136">
                  <c:v>3.9933436195525654E-3</c:v>
                </c:pt>
                <c:pt idx="137">
                  <c:v>4.4936450123575014E-3</c:v>
                </c:pt>
                <c:pt idx="138">
                  <c:v>5.017517910507985E-3</c:v>
                </c:pt>
                <c:pt idx="139">
                  <c:v>5.5591346418726534E-3</c:v>
                </c:pt>
                <c:pt idx="140">
                  <c:v>6.1115806214138025E-3</c:v>
                </c:pt>
                <c:pt idx="141">
                  <c:v>6.6669621366807494E-3</c:v>
                </c:pt>
                <c:pt idx="142">
                  <c:v>7.2165649262726965E-3</c:v>
                </c:pt>
                <c:pt idx="143">
                  <c:v>7.7510608959825283E-3</c:v>
                </c:pt>
                <c:pt idx="144">
                  <c:v>8.2607573541471791E-3</c:v>
                </c:pt>
                <c:pt idx="145">
                  <c:v>8.7358802772680468E-3</c:v>
                </c:pt>
                <c:pt idx="146">
                  <c:v>9.1668805537637992E-3</c:v>
                </c:pt>
                <c:pt idx="147">
                  <c:v>9.5447501053957783E-3</c:v>
                </c:pt>
                <c:pt idx="148">
                  <c:v>9.8613334344837961E-3</c:v>
                </c:pt>
                <c:pt idx="149">
                  <c:v>1.0109619629312431E-2</c:v>
                </c:pt>
                <c:pt idx="150">
                  <c:v>1.0284000261025409E-2</c:v>
                </c:pt>
                <c:pt idx="151">
                  <c:v>1.0380479935778317E-2</c:v>
                </c:pt>
                <c:pt idx="152">
                  <c:v>1.0396828466806307E-2</c:v>
                </c:pt>
                <c:pt idx="153">
                  <c:v>1.0332666573490074E-2</c:v>
                </c:pt>
                <c:pt idx="154">
                  <c:v>1.0189480508864705E-2</c:v>
                </c:pt>
                <c:pt idx="155">
                  <c:v>9.9705648278205824E-3</c:v>
                </c:pt>
                <c:pt idx="156">
                  <c:v>9.6808963734541856E-3</c:v>
                </c:pt>
                <c:pt idx="157">
                  <c:v>9.3269462120211012E-3</c:v>
                </c:pt>
                <c:pt idx="158">
                  <c:v>8.9164394389442854E-3</c:v>
                </c:pt>
                <c:pt idx="159">
                  <c:v>8.4580752990513416E-3</c:v>
                </c:pt>
                <c:pt idx="160">
                  <c:v>7.9612217587254671E-3</c:v>
                </c:pt>
                <c:pt idx="161">
                  <c:v>7.4355994478651393E-3</c:v>
                </c:pt>
                <c:pt idx="162">
                  <c:v>6.8909697393214082E-3</c:v>
                </c:pt>
                <c:pt idx="163">
                  <c:v>6.336840707085763E-3</c:v>
                </c:pt>
                <c:pt idx="164">
                  <c:v>5.7822029188148334E-3</c:v>
                </c:pt>
                <c:pt idx="165">
                  <c:v>5.2353046398011596E-3</c:v>
                </c:pt>
                <c:pt idx="166">
                  <c:v>4.703473253707866E-3</c:v>
                </c:pt>
                <c:pt idx="167">
                  <c:v>4.1929867542517107E-3</c:v>
                </c:pt>
                <c:pt idx="168">
                  <c:v>3.7089962415966086E-3</c:v>
                </c:pt>
                <c:pt idx="169">
                  <c:v>3.2554976570410292E-3</c:v>
                </c:pt>
                <c:pt idx="170">
                  <c:v>2.8353486652994333E-3</c:v>
                </c:pt>
                <c:pt idx="171">
                  <c:v>2.4503247579135737E-3</c:v>
                </c:pt>
                <c:pt idx="172">
                  <c:v>2.1012073691954341E-3</c:v>
                </c:pt>
                <c:pt idx="173">
                  <c:v>1.7878960853167079E-3</c:v>
                </c:pt>
                <c:pt idx="174">
                  <c:v>1.5095368622365993E-3</c:v>
                </c:pt>
                <c:pt idx="175">
                  <c:v>1.2646584878174272E-3</c:v>
                </c:pt>
                <c:pt idx="176">
                  <c:v>1.0513102401530712E-3</c:v>
                </c:pt>
                <c:pt idx="177">
                  <c:v>8.6719470446464293E-4</c:v>
                </c:pt>
                <c:pt idx="178">
                  <c:v>7.0979090607649407E-4</c:v>
                </c:pt>
                <c:pt idx="179">
                  <c:v>5.7646419196047979E-4</c:v>
                </c:pt>
                <c:pt idx="180">
                  <c:v>4.6456055444293404E-4</c:v>
                </c:pt>
                <c:pt idx="181">
                  <c:v>3.714842609046901E-4</c:v>
                </c:pt>
                <c:pt idx="182">
                  <c:v>2.9475867540929869E-4</c:v>
                </c:pt>
                <c:pt idx="183">
                  <c:v>2.3207099552938575E-4</c:v>
                </c:pt>
                <c:pt idx="184">
                  <c:v>1.813022631953448E-4</c:v>
                </c:pt>
                <c:pt idx="185">
                  <c:v>1.4054444234781253E-4</c:v>
                </c:pt>
                <c:pt idx="186">
                  <c:v>1.0810660252978207E-4</c:v>
                </c:pt>
                <c:pt idx="187">
                  <c:v>8.251233026414562E-5</c:v>
                </c:pt>
                <c:pt idx="188">
                  <c:v>6.2490439177195146E-5</c:v>
                </c:pt>
                <c:pt idx="189">
                  <c:v>4.6960897935847616E-5</c:v>
                </c:pt>
                <c:pt idx="190">
                  <c:v>3.5017674305185474E-5</c:v>
                </c:pt>
                <c:pt idx="191">
                  <c:v>2.5909933410099568E-5</c:v>
                </c:pt>
                <c:pt idx="192">
                  <c:v>1.9022753735193822E-5</c:v>
                </c:pt>
                <c:pt idx="193">
                  <c:v>1.385825554945561E-5</c:v>
                </c:pt>
                <c:pt idx="194">
                  <c:v>1.0017787995410762E-5</c:v>
                </c:pt>
                <c:pt idx="195">
                  <c:v>7.1856026624622987E-6</c:v>
                </c:pt>
                <c:pt idx="196">
                  <c:v>5.1142582192344948E-6</c:v>
                </c:pt>
                <c:pt idx="197">
                  <c:v>3.6118540773620721E-6</c:v>
                </c:pt>
                <c:pt idx="198">
                  <c:v>2.531079762428521E-6</c:v>
                </c:pt>
                <c:pt idx="199">
                  <c:v>1.7599873965675617E-6</c:v>
                </c:pt>
                <c:pt idx="200">
                  <c:v>1.2143430044965056E-6</c:v>
                </c:pt>
                <c:pt idx="201">
                  <c:v>8.3138327570953853E-7</c:v>
                </c:pt>
                <c:pt idx="202">
                  <c:v>5.6479297152118371E-7</c:v>
                </c:pt>
                <c:pt idx="203">
                  <c:v>3.8071972169652279E-7</c:v>
                </c:pt>
                <c:pt idx="204">
                  <c:v>2.5465344523289184E-7</c:v>
                </c:pt>
                <c:pt idx="205">
                  <c:v>1.6901366878358647E-7</c:v>
                </c:pt>
                <c:pt idx="206">
                  <c:v>1.1130692708756639E-7</c:v>
                </c:pt>
                <c:pt idx="207">
                  <c:v>7.273620669816466E-8</c:v>
                </c:pt>
                <c:pt idx="208">
                  <c:v>4.7163626821223256E-8</c:v>
                </c:pt>
                <c:pt idx="209">
                  <c:v>3.0345327688949805E-8</c:v>
                </c:pt>
                <c:pt idx="210">
                  <c:v>1.9373342660854626E-8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FC-43FD-A97D-BC61CBA2DF72}"/>
            </c:ext>
          </c:extLst>
        </c:ser>
        <c:ser>
          <c:idx val="3"/>
          <c:order val="3"/>
          <c:tx>
            <c:strRef>
              <c:f>MultiNorm_MZ!$L$1</c:f>
              <c:strCache>
                <c:ptCount val="1"/>
                <c:pt idx="0">
                  <c:v>Norm3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MultiNorm_MZ!$D$2:$D$220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MultiNorm_MZ!$L$2:$L$251</c:f>
              <c:numCache>
                <c:formatCode>General</c:formatCode>
                <c:ptCount val="250"/>
                <c:pt idx="0">
                  <c:v>4.3277447993377488E-5</c:v>
                </c:pt>
                <c:pt idx="1">
                  <c:v>6.0497152373989843E-5</c:v>
                </c:pt>
                <c:pt idx="2">
                  <c:v>8.3710450953065318E-5</c:v>
                </c:pt>
                <c:pt idx="3">
                  <c:v>1.1465576319966066E-4</c:v>
                </c:pt>
                <c:pt idx="4">
                  <c:v>1.5544743376228333E-4</c:v>
                </c:pt>
                <c:pt idx="5">
                  <c:v>2.0861363152134844E-4</c:v>
                </c:pt>
                <c:pt idx="6">
                  <c:v>2.7712344488089644E-4</c:v>
                </c:pt>
                <c:pt idx="7">
                  <c:v>3.6439743725115962E-4</c:v>
                </c:pt>
                <c:pt idx="8">
                  <c:v>4.7429529686614393E-4</c:v>
                </c:pt>
                <c:pt idx="9">
                  <c:v>6.1107396607686527E-4</c:v>
                </c:pt>
                <c:pt idx="10">
                  <c:v>7.7930991963354667E-4</c:v>
                </c:pt>
                <c:pt idx="11">
                  <c:v>9.8378021969668908E-4</c:v>
                </c:pt>
                <c:pt idx="12">
                  <c:v>1.2292987141317583E-3</c:v>
                </c:pt>
                <c:pt idx="13">
                  <c:v>1.520506313291706E-3</c:v>
                </c:pt>
                <c:pt idx="14">
                  <c:v>1.8616176477815149E-3</c:v>
                </c:pt>
                <c:pt idx="15">
                  <c:v>2.2561304454520432E-3</c:v>
                </c:pt>
                <c:pt idx="16">
                  <c:v>2.7065084307452345E-3</c:v>
                </c:pt>
                <c:pt idx="17">
                  <c:v>3.2138530968928692E-3</c:v>
                </c:pt>
                <c:pt idx="18">
                  <c:v>3.7775838941988909E-3</c:v>
                </c:pt>
                <c:pt idx="19">
                  <c:v>4.3951497207411353E-3</c:v>
                </c:pt>
                <c:pt idx="20">
                  <c:v>5.061796590186283E-3</c:v>
                </c:pt>
                <c:pt idx="21">
                  <c:v>5.7704165287253643E-3</c:v>
                </c:pt>
                <c:pt idx="22">
                  <c:v>6.5115007761565053E-3</c:v>
                </c:pt>
                <c:pt idx="23">
                  <c:v>7.2732160660244757E-3</c:v>
                </c:pt>
                <c:pt idx="24">
                  <c:v>8.0416161913816099E-3</c:v>
                </c:pt>
                <c:pt idx="25">
                  <c:v>8.8009925332256933E-3</c:v>
                </c:pt>
                <c:pt idx="26">
                  <c:v>9.5343572974557339E-3</c:v>
                </c:pt>
                <c:pt idx="27">
                  <c:v>1.0224042653105633E-2</c:v>
                </c:pt>
                <c:pt idx="28">
                  <c:v>1.0852388725760439E-2</c:v>
                </c:pt>
                <c:pt idx="29">
                  <c:v>1.1402484476440312E-2</c:v>
                </c:pt>
                <c:pt idx="30">
                  <c:v>1.1858918844724531E-2</c:v>
                </c:pt>
                <c:pt idx="31">
                  <c:v>1.2208495954497658E-2</c:v>
                </c:pt>
                <c:pt idx="32">
                  <c:v>1.2440868209184282E-2</c:v>
                </c:pt>
                <c:pt idx="33">
                  <c:v>1.2549044938782634E-2</c:v>
                </c:pt>
                <c:pt idx="34">
                  <c:v>1.2529741720579359E-2</c:v>
                </c:pt>
                <c:pt idx="35">
                  <c:v>1.2383546018831961E-2</c:v>
                </c:pt>
                <c:pt idx="36">
                  <c:v>1.21148874878856E-2</c:v>
                </c:pt>
                <c:pt idx="37">
                  <c:v>1.1731815033320291E-2</c:v>
                </c:pt>
                <c:pt idx="38">
                  <c:v>1.1245596286545721E-2</c:v>
                </c:pt>
                <c:pt idx="39">
                  <c:v>1.0670167300358321E-2</c:v>
                </c:pt>
                <c:pt idx="40">
                  <c:v>1.0021469951343513E-2</c:v>
                </c:pt>
                <c:pt idx="41">
                  <c:v>9.3167209426858327E-3</c:v>
                </c:pt>
                <c:pt idx="42">
                  <c:v>8.5736589884519761E-3</c:v>
                </c:pt>
                <c:pt idx="43">
                  <c:v>7.8098156616838678E-3</c:v>
                </c:pt>
                <c:pt idx="44">
                  <c:v>7.0418508105626661E-3</c:v>
                </c:pt>
                <c:pt idx="45">
                  <c:v>6.284986015788847E-3</c:v>
                </c:pt>
                <c:pt idx="46">
                  <c:v>5.5525601365121764E-3</c:v>
                </c:pt>
                <c:pt idx="47">
                  <c:v>4.855720553888024E-3</c:v>
                </c:pt>
                <c:pt idx="48">
                  <c:v>4.2032532629527894E-3</c:v>
                </c:pt>
                <c:pt idx="49">
                  <c:v>3.6015453824417773E-3</c:v>
                </c:pt>
                <c:pt idx="50">
                  <c:v>3.0546656670590372E-3</c:v>
                </c:pt>
                <c:pt idx="51">
                  <c:v>2.564542702663191E-3</c:v>
                </c:pt>
                <c:pt idx="52">
                  <c:v>2.1312168713605996E-3</c:v>
                </c:pt>
                <c:pt idx="53">
                  <c:v>1.7531408738363692E-3</c:v>
                </c:pt>
                <c:pt idx="54">
                  <c:v>1.4275043629725695E-3</c:v>
                </c:pt>
                <c:pt idx="55">
                  <c:v>1.1505606917497323E-3</c:v>
                </c:pt>
                <c:pt idx="56">
                  <c:v>9.1793743189197592E-4</c:v>
                </c:pt>
                <c:pt idx="57">
                  <c:v>7.2491666984373163E-4</c:v>
                </c:pt>
                <c:pt idx="58">
                  <c:v>5.6667565155596998E-4</c:v>
                </c:pt>
                <c:pt idx="59">
                  <c:v>4.3848271467549567E-4</c:v>
                </c:pt>
                <c:pt idx="60">
                  <c:v>3.3584730079997018E-4</c:v>
                </c:pt>
                <c:pt idx="61">
                  <c:v>2.5462597552084089E-4</c:v>
                </c:pt>
                <c:pt idx="62">
                  <c:v>1.9108870126681202E-4</c:v>
                </c:pt>
                <c:pt idx="63">
                  <c:v>1.4195110280683823E-4</c:v>
                </c:pt>
                <c:pt idx="64">
                  <c:v>1.0437920679768356E-4</c:v>
                </c:pt>
                <c:pt idx="65">
                  <c:v>7.5973244343820987E-5</c:v>
                </c:pt>
                <c:pt idx="66">
                  <c:v>5.4736725431870186E-5</c:v>
                </c:pt>
                <c:pt idx="67">
                  <c:v>3.903627885243942E-5</c:v>
                </c:pt>
                <c:pt idx="68">
                  <c:v>2.7556843511175115E-5</c:v>
                </c:pt>
                <c:pt idx="69">
                  <c:v>1.9255818666525563E-5</c:v>
                </c:pt>
                <c:pt idx="70">
                  <c:v>1.3318826583377711E-5</c:v>
                </c:pt>
                <c:pt idx="71">
                  <c:v>9.1188778922042323E-6</c:v>
                </c:pt>
                <c:pt idx="72">
                  <c:v>6.1799974442735033E-6</c:v>
                </c:pt>
                <c:pt idx="73">
                  <c:v>4.145783797951953E-6</c:v>
                </c:pt>
                <c:pt idx="74">
                  <c:v>2.7529382095903451E-6</c:v>
                </c:pt>
                <c:pt idx="75">
                  <c:v>1.8094964548744678E-6</c:v>
                </c:pt>
                <c:pt idx="76">
                  <c:v>1.1773090128378782E-6</c:v>
                </c:pt>
                <c:pt idx="77">
                  <c:v>7.5821899487676378E-7</c:v>
                </c:pt>
                <c:pt idx="78">
                  <c:v>4.833595579998353E-7</c:v>
                </c:pt>
                <c:pt idx="79">
                  <c:v>3.0501234740972608E-7</c:v>
                </c:pt>
                <c:pt idx="80">
                  <c:v>1.9051798947391938E-7</c:v>
                </c:pt>
                <c:pt idx="81">
                  <c:v>1.1779477260183451E-7</c:v>
                </c:pt>
                <c:pt idx="82">
                  <c:v>7.2092071655884148E-8</c:v>
                </c:pt>
                <c:pt idx="83">
                  <c:v>4.3673746857985635E-8</c:v>
                </c:pt>
                <c:pt idx="84">
                  <c:v>2.6189358373836719E-8</c:v>
                </c:pt>
                <c:pt idx="85">
                  <c:v>1.5545357850102706E-8</c:v>
                </c:pt>
                <c:pt idx="86">
                  <c:v>9.1337274546331851E-9</c:v>
                </c:pt>
                <c:pt idx="87">
                  <c:v>5.3121072178749E-9</c:v>
                </c:pt>
                <c:pt idx="88">
                  <c:v>3.0581379705868799E-9</c:v>
                </c:pt>
                <c:pt idx="89">
                  <c:v>1.742684535553765E-9</c:v>
                </c:pt>
                <c:pt idx="90">
                  <c:v>9.8299642590153434E-10</c:v>
                </c:pt>
                <c:pt idx="91">
                  <c:v>5.4885365348494247E-10</c:v>
                </c:pt>
                <c:pt idx="92">
                  <c:v>3.033420653442551E-10</c:v>
                </c:pt>
                <c:pt idx="93">
                  <c:v>1.6595111646726942E-10</c:v>
                </c:pt>
                <c:pt idx="94">
                  <c:v>8.9866779193744651E-11</c:v>
                </c:pt>
                <c:pt idx="95">
                  <c:v>4.8171440621614887E-11</c:v>
                </c:pt>
                <c:pt idx="96">
                  <c:v>2.5559452778140267E-11</c:v>
                </c:pt>
                <c:pt idx="97">
                  <c:v>1.3424092237284732E-11</c:v>
                </c:pt>
                <c:pt idx="98">
                  <c:v>6.9789447934652728E-12</c:v>
                </c:pt>
                <c:pt idx="99">
                  <c:v>3.5914188473573855E-12</c:v>
                </c:pt>
                <c:pt idx="100">
                  <c:v>1.8294216368748104E-12</c:v>
                </c:pt>
                <c:pt idx="101">
                  <c:v>9.2242916168106116E-13</c:v>
                </c:pt>
                <c:pt idx="102">
                  <c:v>4.6038768338964856E-13</c:v>
                </c:pt>
                <c:pt idx="103">
                  <c:v>2.2744994077178424E-13</c:v>
                </c:pt>
                <c:pt idx="104">
                  <c:v>1.1122935499731423E-13</c:v>
                </c:pt>
                <c:pt idx="105">
                  <c:v>5.3842407274368022E-14</c:v>
                </c:pt>
                <c:pt idx="106">
                  <c:v>2.5798887458244014E-14</c:v>
                </c:pt>
                <c:pt idx="107">
                  <c:v>1.2236267044309027E-14</c:v>
                </c:pt>
                <c:pt idx="108">
                  <c:v>5.7447134958463677E-15</c:v>
                </c:pt>
                <c:pt idx="109">
                  <c:v>2.6696803263545546E-15</c:v>
                </c:pt>
                <c:pt idx="110">
                  <c:v>1.2280657157433914E-15</c:v>
                </c:pt>
                <c:pt idx="111">
                  <c:v>5.5918487066285345E-16</c:v>
                </c:pt>
                <c:pt idx="112">
                  <c:v>2.5203489667305282E-16</c:v>
                </c:pt>
                <c:pt idx="113">
                  <c:v>1.1244428858310467E-16</c:v>
                </c:pt>
                <c:pt idx="114">
                  <c:v>4.9657583800238286E-17</c:v>
                </c:pt>
                <c:pt idx="115">
                  <c:v>2.1707270917671406E-17</c:v>
                </c:pt>
                <c:pt idx="116">
                  <c:v>9.3928270999435049E-18</c:v>
                </c:pt>
                <c:pt idx="117">
                  <c:v>4.0230820392700506E-18</c:v>
                </c:pt>
                <c:pt idx="118">
                  <c:v>1.7056617441593702E-18</c:v>
                </c:pt>
                <c:pt idx="119">
                  <c:v>7.1581103323777525E-19</c:v>
                </c:pt>
                <c:pt idx="120">
                  <c:v>2.973550555504621E-19</c:v>
                </c:pt>
                <c:pt idx="121">
                  <c:v>1.2227107327616404E-19</c:v>
                </c:pt>
                <c:pt idx="122">
                  <c:v>4.9767242879377199E-20</c:v>
                </c:pt>
                <c:pt idx="123">
                  <c:v>2.0050947393976547E-20</c:v>
                </c:pt>
                <c:pt idx="124">
                  <c:v>7.9964582297332182E-21</c:v>
                </c:pt>
                <c:pt idx="125">
                  <c:v>3.1566898052675163E-21</c:v>
                </c:pt>
                <c:pt idx="126">
                  <c:v>1.2334955912950981E-21</c:v>
                </c:pt>
                <c:pt idx="127">
                  <c:v>4.7710586436308715E-22</c:v>
                </c:pt>
                <c:pt idx="128">
                  <c:v>1.8266837574305554E-22</c:v>
                </c:pt>
                <c:pt idx="129">
                  <c:v>6.9228263609871001E-23</c:v>
                </c:pt>
                <c:pt idx="130">
                  <c:v>2.5970180588058371E-23</c:v>
                </c:pt>
                <c:pt idx="131">
                  <c:v>9.6435727181836656E-24</c:v>
                </c:pt>
                <c:pt idx="132">
                  <c:v>3.544642244106885E-24</c:v>
                </c:pt>
                <c:pt idx="133">
                  <c:v>1.2896691686332285E-24</c:v>
                </c:pt>
                <c:pt idx="134">
                  <c:v>4.6446787928714025E-25</c:v>
                </c:pt>
                <c:pt idx="135">
                  <c:v>1.6557871671174673E-25</c:v>
                </c:pt>
                <c:pt idx="136">
                  <c:v>5.842850827881795E-26</c:v>
                </c:pt>
                <c:pt idx="137">
                  <c:v>2.0408756501031086E-26</c:v>
                </c:pt>
                <c:pt idx="138">
                  <c:v>7.0563440671382887E-27</c:v>
                </c:pt>
                <c:pt idx="139">
                  <c:v>2.4149848620465563E-27</c:v>
                </c:pt>
                <c:pt idx="140">
                  <c:v>8.1812664285029418E-28</c:v>
                </c:pt>
                <c:pt idx="141">
                  <c:v>2.7434567524694803E-28</c:v>
                </c:pt>
                <c:pt idx="142">
                  <c:v>9.1064091682437667E-29</c:v>
                </c:pt>
                <c:pt idx="143">
                  <c:v>2.9920418309205823E-29</c:v>
                </c:pt>
                <c:pt idx="144">
                  <c:v>9.7310481418988684E-30</c:v>
                </c:pt>
                <c:pt idx="145">
                  <c:v>3.132730537080839E-30</c:v>
                </c:pt>
                <c:pt idx="146">
                  <c:v>9.982927545903326E-31</c:v>
                </c:pt>
                <c:pt idx="147">
                  <c:v>3.1489390667476429E-31</c:v>
                </c:pt>
                <c:pt idx="148">
                  <c:v>9.8320041687580853E-32</c:v>
                </c:pt>
                <c:pt idx="149">
                  <c:v>3.0387243805108379E-32</c:v>
                </c:pt>
                <c:pt idx="150">
                  <c:v>9.2963405748396817E-33</c:v>
                </c:pt>
                <c:pt idx="151">
                  <c:v>2.8151672443307061E-33</c:v>
                </c:pt>
                <c:pt idx="152">
                  <c:v>8.4385501293774802E-34</c:v>
                </c:pt>
                <c:pt idx="153">
                  <c:v>2.5038189839089453E-34</c:v>
                </c:pt>
                <c:pt idx="154">
                  <c:v>7.3537604814748076E-35</c:v>
                </c:pt>
                <c:pt idx="155">
                  <c:v>2.1379005161258481E-35</c:v>
                </c:pt>
                <c:pt idx="156">
                  <c:v>6.1522923303268963E-36</c:v>
                </c:pt>
                <c:pt idx="157">
                  <c:v>1.7524994618145635E-36</c:v>
                </c:pt>
                <c:pt idx="158">
                  <c:v>4.9414030925212854E-37</c:v>
                </c:pt>
                <c:pt idx="159">
                  <c:v>1.3791583442298768E-37</c:v>
                </c:pt>
                <c:pt idx="160">
                  <c:v>3.8102146212531098E-38</c:v>
                </c:pt>
                <c:pt idx="161">
                  <c:v>1.041972378282828E-38</c:v>
                </c:pt>
                <c:pt idx="162">
                  <c:v>2.820554090614839E-39</c:v>
                </c:pt>
                <c:pt idx="163">
                  <c:v>7.5576037586159354E-40</c:v>
                </c:pt>
                <c:pt idx="164">
                  <c:v>2.0044963194949349E-40</c:v>
                </c:pt>
                <c:pt idx="165">
                  <c:v>5.2625697769441191E-41</c:v>
                </c:pt>
                <c:pt idx="166">
                  <c:v>1.3676089382397036E-41</c:v>
                </c:pt>
                <c:pt idx="167">
                  <c:v>3.518013106259397E-42</c:v>
                </c:pt>
                <c:pt idx="168">
                  <c:v>8.9578633859902681E-43</c:v>
                </c:pt>
                <c:pt idx="169">
                  <c:v>2.2577865204040472E-43</c:v>
                </c:pt>
                <c:pt idx="170">
                  <c:v>5.6329095299698571E-44</c:v>
                </c:pt>
                <c:pt idx="171">
                  <c:v>1.3910864987574934E-44</c:v>
                </c:pt>
                <c:pt idx="172">
                  <c:v>3.4005326909718768E-45</c:v>
                </c:pt>
                <c:pt idx="173">
                  <c:v>8.2283211204021612E-46</c:v>
                </c:pt>
                <c:pt idx="174">
                  <c:v>1.9708200387625017E-46</c:v>
                </c:pt>
                <c:pt idx="175">
                  <c:v>4.6725522427841955E-47</c:v>
                </c:pt>
                <c:pt idx="176">
                  <c:v>1.0965610647935485E-47</c:v>
                </c:pt>
                <c:pt idx="177">
                  <c:v>2.5473166622100154E-48</c:v>
                </c:pt>
                <c:pt idx="178">
                  <c:v>5.8573949775528649E-49</c:v>
                </c:pt>
                <c:pt idx="179">
                  <c:v>1.3332068728642305E-49</c:v>
                </c:pt>
                <c:pt idx="180">
                  <c:v>3.0037379144629247E-50</c:v>
                </c:pt>
                <c:pt idx="181">
                  <c:v>6.6988150637775988E-51</c:v>
                </c:pt>
                <c:pt idx="182">
                  <c:v>1.4787862348101671E-51</c:v>
                </c:pt>
                <c:pt idx="183">
                  <c:v>3.2313520009855111E-52</c:v>
                </c:pt>
                <c:pt idx="184">
                  <c:v>6.9893147601595803E-53</c:v>
                </c:pt>
                <c:pt idx="185">
                  <c:v>1.4964299368756958E-53</c:v>
                </c:pt>
                <c:pt idx="186">
                  <c:v>3.1713898792149911E-54</c:v>
                </c:pt>
                <c:pt idx="187">
                  <c:v>6.6529512807216441E-55</c:v>
                </c:pt>
                <c:pt idx="188">
                  <c:v>1.3814987923381348E-55</c:v>
                </c:pt>
                <c:pt idx="189">
                  <c:v>2.8396063279413991E-56</c:v>
                </c:pt>
                <c:pt idx="190">
                  <c:v>5.7774636304969409E-57</c:v>
                </c:pt>
                <c:pt idx="191">
                  <c:v>1.1635572710875651E-57</c:v>
                </c:pt>
                <c:pt idx="192">
                  <c:v>2.3195822022831707E-58</c:v>
                </c:pt>
                <c:pt idx="193">
                  <c:v>4.5772352143992084E-59</c:v>
                </c:pt>
                <c:pt idx="194">
                  <c:v>8.9406306173361212E-60</c:v>
                </c:pt>
                <c:pt idx="195">
                  <c:v>1.7286399016487441E-60</c:v>
                </c:pt>
                <c:pt idx="196">
                  <c:v>3.3083570480922649E-61</c:v>
                </c:pt>
                <c:pt idx="197">
                  <c:v>6.2674614791250669E-62</c:v>
                </c:pt>
                <c:pt idx="198">
                  <c:v>1.1752829402121891E-62</c:v>
                </c:pt>
                <c:pt idx="199">
                  <c:v>2.1815473830005388E-63</c:v>
                </c:pt>
                <c:pt idx="200">
                  <c:v>4.0082825455916592E-64</c:v>
                </c:pt>
                <c:pt idx="201">
                  <c:v>7.2899317784437003E-65</c:v>
                </c:pt>
                <c:pt idx="202">
                  <c:v>1.3123813794382526E-65</c:v>
                </c:pt>
                <c:pt idx="203">
                  <c:v>2.3386655313870268E-66</c:v>
                </c:pt>
                <c:pt idx="204">
                  <c:v>4.1252248861185803E-67</c:v>
                </c:pt>
                <c:pt idx="205">
                  <c:v>7.2027543348924106E-68</c:v>
                </c:pt>
                <c:pt idx="206">
                  <c:v>1.2448614986623247E-68</c:v>
                </c:pt>
                <c:pt idx="207">
                  <c:v>2.1296828182430345E-69</c:v>
                </c:pt>
                <c:pt idx="208">
                  <c:v>3.6064530127846955E-70</c:v>
                </c:pt>
                <c:pt idx="209">
                  <c:v>6.0452892950273612E-71</c:v>
                </c:pt>
                <c:pt idx="210">
                  <c:v>1.0030564116562144E-71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FC-43FD-A97D-BC61CBA2DF72}"/>
            </c:ext>
          </c:extLst>
        </c:ser>
        <c:ser>
          <c:idx val="4"/>
          <c:order val="4"/>
          <c:tx>
            <c:strRef>
              <c:f>MultiNorm_MZ!$N$1</c:f>
              <c:strCache>
                <c:ptCount val="1"/>
                <c:pt idx="0">
                  <c:v>AllNorm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MultiNorm_MZ!$D$2:$D$220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MultiNorm_MZ!$N$2:$N$251</c:f>
              <c:numCache>
                <c:formatCode>General</c:formatCode>
                <c:ptCount val="250"/>
                <c:pt idx="0">
                  <c:v>8.0051510249932526E-5</c:v>
                </c:pt>
                <c:pt idx="1">
                  <c:v>1.0169902897084139E-4</c:v>
                </c:pt>
                <c:pt idx="2">
                  <c:v>1.2981693179913689E-4</c:v>
                </c:pt>
                <c:pt idx="3">
                  <c:v>1.6618770902890304E-4</c:v>
                </c:pt>
                <c:pt idx="4">
                  <c:v>2.1297297269543659E-4</c:v>
                </c:pt>
                <c:pt idx="5">
                  <c:v>2.7275148759414464E-4</c:v>
                </c:pt>
                <c:pt idx="6">
                  <c:v>3.4854639250082701E-4</c:v>
                </c:pt>
                <c:pt idx="7">
                  <c:v>4.438358738689748E-4</c:v>
                </c:pt>
                <c:pt idx="8">
                  <c:v>5.625409243482422E-4</c:v>
                </c:pt>
                <c:pt idx="9">
                  <c:v>7.0898356934495752E-4</c:v>
                </c:pt>
                <c:pt idx="10">
                  <c:v>8.8780922910462788E-4</c:v>
                </c:pt>
                <c:pt idx="11">
                  <c:v>1.1038678419176039E-3</c:v>
                </c:pt>
                <c:pt idx="12">
                  <c:v>1.3620501127688273E-3</c:v>
                </c:pt>
                <c:pt idx="13">
                  <c:v>1.6670778203195459E-3</c:v>
                </c:pt>
                <c:pt idx="14">
                  <c:v>2.0232504823312148E-3</c:v>
                </c:pt>
                <c:pt idx="15">
                  <c:v>2.4341547153444963E-3</c:v>
                </c:pt>
                <c:pt idx="16">
                  <c:v>2.9023470892703468E-3</c:v>
                </c:pt>
                <c:pt idx="17">
                  <c:v>3.4290258249216423E-3</c:v>
                </c:pt>
                <c:pt idx="18">
                  <c:v>4.0137108752574752E-3</c:v>
                </c:pt>
                <c:pt idx="19">
                  <c:v>4.6539552742606216E-3</c:v>
                </c:pt>
                <c:pt idx="20">
                  <c:v>5.3451126257982534E-3</c:v>
                </c:pt>
                <c:pt idx="21">
                  <c:v>6.080185782232057E-3</c:v>
                </c:pt>
                <c:pt idx="22">
                  <c:v>6.8497797856987572E-3</c:v>
                </c:pt>
                <c:pt idx="23">
                  <c:v>7.6421778450349257E-3</c:v>
                </c:pt>
                <c:pt idx="24">
                  <c:v>8.4435525531807703E-3</c:v>
                </c:pt>
                <c:pt idx="25">
                  <c:v>9.2383160206313472E-3</c:v>
                </c:pt>
                <c:pt idx="26">
                  <c:v>1.0009602669569077E-2</c:v>
                </c:pt>
                <c:pt idx="27">
                  <c:v>1.0739867880548461E-2</c:v>
                </c:pt>
                <c:pt idx="28">
                  <c:v>1.1411575445103782E-2</c:v>
                </c:pt>
                <c:pt idx="29">
                  <c:v>1.2007937854423056E-2</c:v>
                </c:pt>
                <c:pt idx="30">
                  <c:v>1.2513666803146053E-2</c:v>
                </c:pt>
                <c:pt idx="31">
                  <c:v>1.291568770741492E-2</c:v>
                </c:pt>
                <c:pt idx="32">
                  <c:v>1.3203772065282388E-2</c:v>
                </c:pt>
                <c:pt idx="33">
                  <c:v>1.3371045323546478E-2</c:v>
                </c:pt>
                <c:pt idx="34">
                  <c:v>1.341433537519739E-2</c:v>
                </c:pt>
                <c:pt idx="35">
                  <c:v>1.3334337335631309E-2</c:v>
                </c:pt>
                <c:pt idx="36">
                  <c:v>1.3135582945546325E-2</c:v>
                </c:pt>
                <c:pt idx="37">
                  <c:v>1.2826216699155343E-2</c:v>
                </c:pt>
                <c:pt idx="38">
                  <c:v>1.2417594357766314E-2</c:v>
                </c:pt>
                <c:pt idx="39">
                  <c:v>1.1923731661469447E-2</c:v>
                </c:pt>
                <c:pt idx="40">
                  <c:v>1.136064073062195E-2</c:v>
                </c:pt>
                <c:pt idx="41">
                  <c:v>1.0745598057066473E-2</c:v>
                </c:pt>
                <c:pt idx="42">
                  <c:v>1.0096390673063557E-2</c:v>
                </c:pt>
                <c:pt idx="43">
                  <c:v>9.43058598769996E-3</c:v>
                </c:pt>
                <c:pt idx="44">
                  <c:v>8.7648662029280889E-3</c:v>
                </c:pt>
                <c:pt idx="45">
                  <c:v>8.1144607906972858E-3</c:v>
                </c:pt>
                <c:pt idx="46">
                  <c:v>7.4927010871917834E-3</c:v>
                </c:pt>
                <c:pt idx="47">
                  <c:v>6.9107106222340581E-3</c:v>
                </c:pt>
                <c:pt idx="48">
                  <c:v>6.3772343437588416E-3</c:v>
                </c:pt>
                <c:pt idx="49">
                  <c:v>5.8986003163451536E-3</c:v>
                </c:pt>
                <c:pt idx="50">
                  <c:v>5.4787994877467721E-3</c:v>
                </c:pt>
                <c:pt idx="51">
                  <c:v>5.1196632132920316E-3</c:v>
                </c:pt>
                <c:pt idx="52">
                  <c:v>4.8211146344314896E-3</c:v>
                </c:pt>
                <c:pt idx="53">
                  <c:v>4.5814687078314887E-3</c:v>
                </c:pt>
                <c:pt idx="54">
                  <c:v>4.3977564478079141E-3</c:v>
                </c:pt>
                <c:pt idx="55">
                  <c:v>4.2660513934135169E-3</c:v>
                </c:pt>
                <c:pt idx="56">
                  <c:v>4.1817799644230215E-3</c:v>
                </c:pt>
                <c:pt idx="57">
                  <c:v>4.1400017199492122E-3</c:v>
                </c:pt>
                <c:pt idx="58">
                  <c:v>4.1356500975709551E-3</c:v>
                </c:pt>
                <c:pt idx="59">
                  <c:v>4.1637285771274363E-3</c:v>
                </c:pt>
                <c:pt idx="60">
                  <c:v>4.2194610664640112E-3</c:v>
                </c:pt>
                <c:pt idx="61">
                  <c:v>4.2983984404471208E-3</c:v>
                </c:pt>
                <c:pt idx="62">
                  <c:v>4.3964854807464733E-3</c:v>
                </c:pt>
                <c:pt idx="63">
                  <c:v>4.5100939575462217E-3</c:v>
                </c:pt>
                <c:pt idx="64">
                  <c:v>4.6360283346266592E-3</c:v>
                </c:pt>
                <c:pt idx="65">
                  <c:v>4.7715106855426917E-3</c:v>
                </c:pt>
                <c:pt idx="66">
                  <c:v>4.9141510271822212E-3</c:v>
                </c:pt>
                <c:pt idx="67">
                  <c:v>5.0619085603745536E-3</c:v>
                </c:pt>
                <c:pt idx="68">
                  <c:v>5.2130483981325379E-3</c:v>
                </c:pt>
                <c:pt idx="69">
                  <c:v>5.3660973823754822E-3</c:v>
                </c:pt>
                <c:pt idx="70">
                  <c:v>5.5198016345777996E-3</c:v>
                </c:pt>
                <c:pt idx="71">
                  <c:v>5.6730876212694823E-3</c:v>
                </c:pt>
                <c:pt idx="72">
                  <c:v>5.8250277815462539E-3</c:v>
                </c:pt>
                <c:pt idx="73">
                  <c:v>5.9748111778886101E-3</c:v>
                </c:pt>
                <c:pt idx="74">
                  <c:v>6.1217191932060816E-3</c:v>
                </c:pt>
                <c:pt idx="75">
                  <c:v>6.265105993450564E-3</c:v>
                </c:pt>
                <c:pt idx="76">
                  <c:v>6.4043832864354626E-3</c:v>
                </c:pt>
                <c:pt idx="77">
                  <c:v>6.5390088105587892E-3</c:v>
                </c:pt>
                <c:pt idx="78">
                  <c:v>6.6684779588343582E-3</c:v>
                </c:pt>
                <c:pt idx="79">
                  <c:v>6.7923179629399075E-3</c:v>
                </c:pt>
                <c:pt idx="80">
                  <c:v>6.9100841111266048E-3</c:v>
                </c:pt>
                <c:pt idx="81">
                  <c:v>7.021357538781965E-3</c:v>
                </c:pt>
                <c:pt idx="82">
                  <c:v>7.1257442008692178E-3</c:v>
                </c:pt>
                <c:pt idx="83">
                  <c:v>7.2228747043465947E-3</c:v>
                </c:pt>
                <c:pt idx="84">
                  <c:v>7.3124047416896071E-3</c:v>
                </c:pt>
                <c:pt idx="85">
                  <c:v>7.3940159215868662E-3</c:v>
                </c:pt>
                <c:pt idx="86">
                  <c:v>7.4674168390532385E-3</c:v>
                </c:pt>
                <c:pt idx="87">
                  <c:v>7.5323442648984953E-3</c:v>
                </c:pt>
                <c:pt idx="88">
                  <c:v>7.588564364593672E-3</c:v>
                </c:pt>
                <c:pt idx="89">
                  <c:v>7.6358738802698861E-3</c:v>
                </c:pt>
                <c:pt idx="90">
                  <c:v>7.6741012281299559E-3</c:v>
                </c:pt>
                <c:pt idx="91">
                  <c:v>7.7031074781738771E-3</c:v>
                </c:pt>
                <c:pt idx="92">
                  <c:v>7.7227871949464453E-3</c:v>
                </c:pt>
                <c:pt idx="93">
                  <c:v>7.7330691279848844E-3</c:v>
                </c:pt>
                <c:pt idx="94">
                  <c:v>7.733916749615391E-3</c:v>
                </c:pt>
                <c:pt idx="95">
                  <c:v>7.7253286464381444E-3</c:v>
                </c:pt>
                <c:pt idx="96">
                  <c:v>7.7073387798653938E-3</c:v>
                </c:pt>
                <c:pt idx="97">
                  <c:v>7.6800166409641208E-3</c:v>
                </c:pt>
                <c:pt idx="98">
                  <c:v>7.6434673360501748E-3</c:v>
                </c:pt>
                <c:pt idx="99">
                  <c:v>7.5978316523455198E-3</c:v>
                </c:pt>
                <c:pt idx="100">
                  <c:v>7.5432861677977693E-3</c:v>
                </c:pt>
                <c:pt idx="101">
                  <c:v>7.4800434859795765E-3</c:v>
                </c:pt>
                <c:pt idx="102">
                  <c:v>7.4083526957405875E-3</c:v>
                </c:pt>
                <c:pt idx="103">
                  <c:v>7.3285001756058588E-3</c:v>
                </c:pt>
                <c:pt idx="104">
                  <c:v>7.2408108840664341E-3</c:v>
                </c:pt>
                <c:pt idx="105">
                  <c:v>7.1456502976911026E-3</c:v>
                </c:pt>
                <c:pt idx="106">
                  <c:v>7.0434271776439539E-3</c:v>
                </c:pt>
                <c:pt idx="107">
                  <c:v>6.9345973593153915E-3</c:v>
                </c:pt>
                <c:pt idx="108">
                  <c:v>6.8196687662610824E-3</c:v>
                </c:pt>
                <c:pt idx="109">
                  <c:v>6.6992078446902782E-3</c:v>
                </c:pt>
                <c:pt idx="110">
                  <c:v>6.5738475939227806E-3</c:v>
                </c:pt>
                <c:pt idx="111">
                  <c:v>6.4442973266656293E-3</c:v>
                </c:pt>
                <c:pt idx="112">
                  <c:v>6.3113542256228615E-3</c:v>
                </c:pt>
                <c:pt idx="113">
                  <c:v>6.1759166651184621E-3</c:v>
                </c:pt>
                <c:pt idx="114">
                  <c:v>6.0389991342471114E-3</c:v>
                </c:pt>
                <c:pt idx="115">
                  <c:v>5.9017484293495933E-3</c:v>
                </c:pt>
                <c:pt idx="116">
                  <c:v>5.7654605785710036E-3</c:v>
                </c:pt>
                <c:pt idx="117">
                  <c:v>5.6315977234619877E-3</c:v>
                </c:pt>
                <c:pt idx="118">
                  <c:v>5.5018039197610455E-3</c:v>
                </c:pt>
                <c:pt idx="119">
                  <c:v>5.3779185442507059E-3</c:v>
                </c:pt>
                <c:pt idx="120">
                  <c:v>5.2619857247893885E-3</c:v>
                </c:pt>
                <c:pt idx="121">
                  <c:v>5.1562579694268964E-3</c:v>
                </c:pt>
                <c:pt idx="122">
                  <c:v>5.0631919857481878E-3</c:v>
                </c:pt>
                <c:pt idx="123">
                  <c:v>4.9854345845376713E-3</c:v>
                </c:pt>
                <c:pt idx="124">
                  <c:v>4.92579658525839E-3</c:v>
                </c:pt>
                <c:pt idx="125">
                  <c:v>4.8872128161919085E-3</c:v>
                </c:pt>
                <c:pt idx="126">
                  <c:v>4.8726866562840898E-3</c:v>
                </c:pt>
                <c:pt idx="127">
                  <c:v>4.8852181173124048E-3</c:v>
                </c:pt>
                <c:pt idx="128">
                  <c:v>4.9277152201733145E-3</c:v>
                </c:pt>
                <c:pt idx="129">
                  <c:v>5.0028893682160904E-3</c:v>
                </c:pt>
                <c:pt idx="130">
                  <c:v>5.1131365351650641E-3</c:v>
                </c:pt>
                <c:pt idx="131">
                  <c:v>5.2604073163960499E-3</c:v>
                </c:pt>
                <c:pt idx="132">
                  <c:v>5.4460701709356006E-3</c:v>
                </c:pt>
                <c:pt idx="133">
                  <c:v>5.6707734201066132E-3</c:v>
                </c:pt>
                <c:pt idx="134">
                  <c:v>5.9343126660488764E-3</c:v>
                </c:pt>
                <c:pt idx="135">
                  <c:v>6.2355111410955736E-3</c:v>
                </c:pt>
                <c:pt idx="136">
                  <c:v>6.5721209904110751E-3</c:v>
                </c:pt>
                <c:pt idx="137">
                  <c:v>6.9407535301491668E-3</c:v>
                </c:pt>
                <c:pt idx="138">
                  <c:v>7.3368460385144565E-3</c:v>
                </c:pt>
                <c:pt idx="139">
                  <c:v>7.7546715864714004E-3</c:v>
                </c:pt>
                <c:pt idx="140">
                  <c:v>8.1873967979418736E-3</c:v>
                </c:pt>
                <c:pt idx="141">
                  <c:v>8.6271902918006096E-3</c:v>
                </c:pt>
                <c:pt idx="142">
                  <c:v>9.0653819934540161E-3</c:v>
                </c:pt>
                <c:pt idx="143">
                  <c:v>9.4926706513210266E-3</c:v>
                </c:pt>
                <c:pt idx="144">
                  <c:v>9.8993739303082241E-3</c:v>
                </c:pt>
                <c:pt idx="145">
                  <c:v>1.0275712583960435E-2</c:v>
                </c:pt>
                <c:pt idx="146">
                  <c:v>1.0612117643903823E-2</c:v>
                </c:pt>
                <c:pt idx="147">
                  <c:v>1.0899547517093128E-2</c:v>
                </c:pt>
                <c:pt idx="148">
                  <c:v>1.112980053024145E-2</c:v>
                </c:pt>
                <c:pt idx="149">
                  <c:v>1.1295807945447912E-2</c:v>
                </c:pt>
                <c:pt idx="150">
                  <c:v>1.1391892872347886E-2</c:v>
                </c:pt>
                <c:pt idx="151">
                  <c:v>1.1413981833044753E-2</c:v>
                </c:pt>
                <c:pt idx="152">
                  <c:v>1.1359757937471592E-2</c:v>
                </c:pt>
                <c:pt idx="153">
                  <c:v>1.1228747569794353E-2</c:v>
                </c:pt>
                <c:pt idx="154">
                  <c:v>1.1022335981391653E-2</c:v>
                </c:pt>
                <c:pt idx="155">
                  <c:v>1.0743710997330987E-2</c:v>
                </c:pt>
                <c:pt idx="156">
                  <c:v>1.039773790906063E-2</c:v>
                </c:pt>
                <c:pt idx="157">
                  <c:v>9.9907722796253335E-3</c:v>
                </c:pt>
                <c:pt idx="158">
                  <c:v>9.5304205803060597E-3</c:v>
                </c:pt>
                <c:pt idx="159">
                  <c:v>9.0252610988872627E-3</c:v>
                </c:pt>
                <c:pt idx="160">
                  <c:v>8.484539254834049E-3</c:v>
                </c:pt>
                <c:pt idx="161">
                  <c:v>7.9178522374205862E-3</c:v>
                </c:pt>
                <c:pt idx="162">
                  <c:v>7.3348377331496897E-3</c:v>
                </c:pt>
                <c:pt idx="163">
                  <c:v>6.744880482904966E-3</c:v>
                </c:pt>
                <c:pt idx="164">
                  <c:v>6.1568486240568179E-3</c:v>
                </c:pt>
                <c:pt idx="165">
                  <c:v>5.5788693947000853E-3</c:v>
                </c:pt>
                <c:pt idx="166">
                  <c:v>5.0181510058080817E-3</c:v>
                </c:pt>
                <c:pt idx="167">
                  <c:v>4.4808545363162807E-3</c:v>
                </c:pt>
                <c:pt idx="168">
                  <c:v>3.9720167860510889E-3</c:v>
                </c:pt>
                <c:pt idx="169">
                  <c:v>3.4955223215272541E-3</c:v>
                </c:pt>
                <c:pt idx="170">
                  <c:v>3.0541206256035954E-3</c:v>
                </c:pt>
                <c:pt idx="171">
                  <c:v>2.6494824264346418E-3</c:v>
                </c:pt>
                <c:pt idx="172">
                  <c:v>2.282287999198042E-3</c:v>
                </c:pt>
                <c:pt idx="173">
                  <c:v>1.9523395234321934E-3</c:v>
                </c:pt>
                <c:pt idx="174">
                  <c:v>1.6586894140037437E-3</c:v>
                </c:pt>
                <c:pt idx="175">
                  <c:v>1.3997768634592298E-3</c:v>
                </c:pt>
                <c:pt idx="176">
                  <c:v>1.1735655502382607E-3</c:v>
                </c:pt>
                <c:pt idx="177">
                  <c:v>9.7767647757539093E-4</c:v>
                </c:pt>
                <c:pt idx="178">
                  <c:v>8.0951110307209736E-4</c:v>
                </c:pt>
                <c:pt idx="179">
                  <c:v>6.6636119386809115E-4</c:v>
                </c:pt>
                <c:pt idx="180">
                  <c:v>5.4550310340067292E-4</c:v>
                </c:pt>
                <c:pt idx="181">
                  <c:v>4.4427533591196019E-4</c:v>
                </c:pt>
                <c:pt idx="182">
                  <c:v>3.6013928688859143E-4</c:v>
                </c:pt>
                <c:pt idx="183">
                  <c:v>2.9072388486029192E-4</c:v>
                </c:pt>
                <c:pt idx="184">
                  <c:v>2.3385549543421865E-4</c:v>
                </c:pt>
                <c:pt idx="185">
                  <c:v>1.8757488228697986E-4</c:v>
                </c:pt>
                <c:pt idx="186">
                  <c:v>1.5014326607182309E-4</c:v>
                </c:pt>
                <c:pt idx="187">
                  <c:v>1.2003960478500042E-4</c:v>
                </c:pt>
                <c:pt idx="188">
                  <c:v>9.5951168123766499E-5</c:v>
                </c:pt>
                <c:pt idx="189">
                  <c:v>7.6759326348167431E-5</c:v>
                </c:pt>
                <c:pt idx="190">
                  <c:v>6.1522253270267116E-5</c:v>
                </c:pt>
                <c:pt idx="191">
                  <c:v>4.9455982645826464E-5</c:v>
                </c:pt>
                <c:pt idx="192">
                  <c:v>3.9914982570640558E-5</c:v>
                </c:pt>
                <c:pt idx="193">
                  <c:v>3.2373143516537172E-5</c:v>
                </c:pt>
                <c:pt idx="194">
                  <c:v>2.640582708018158E-5</c:v>
                </c:pt>
                <c:pt idx="195">
                  <c:v>2.1673403987908092E-5</c:v>
                </c:pt>
                <c:pt idx="196">
                  <c:v>1.7906526550743133E-5</c:v>
                </c:pt>
                <c:pt idx="197">
                  <c:v>1.4893234063378506E-5</c:v>
                </c:pt>
                <c:pt idx="198">
                  <c:v>1.2467878252558724E-5</c:v>
                </c:pt>
                <c:pt idx="199">
                  <c:v>1.0501776524261582E-5</c:v>
                </c:pt>
                <c:pt idx="200">
                  <c:v>8.8954489881762691E-6</c:v>
                </c:pt>
                <c:pt idx="201">
                  <c:v>7.5722660875883455E-6</c:v>
                </c:pt>
                <c:pt idx="202">
                  <c:v>6.473322154097513E-6</c:v>
                </c:pt>
                <c:pt idx="203">
                  <c:v>5.553351704565941E-6</c:v>
                </c:pt>
                <c:pt idx="204">
                  <c:v>4.777515735825329E-6</c:v>
                </c:pt>
                <c:pt idx="205">
                  <c:v>4.1189012660299246E-6</c:v>
                </c:pt>
                <c:pt idx="206">
                  <c:v>3.5565962426971628E-6</c:v>
                </c:pt>
                <c:pt idx="207">
                  <c:v>3.0742216802177277E-6</c:v>
                </c:pt>
                <c:pt idx="208">
                  <c:v>2.6588220931364433E-6</c:v>
                </c:pt>
                <c:pt idx="209">
                  <c:v>2.3000330439570131E-6</c:v>
                </c:pt>
                <c:pt idx="210">
                  <c:v>1.989460410292026E-6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FC-43FD-A97D-BC61CBA2DF72}"/>
            </c:ext>
          </c:extLst>
        </c:ser>
        <c:ser>
          <c:idx val="5"/>
          <c:order val="5"/>
          <c:tx>
            <c:strRef>
              <c:f>MultiNorm_MZ!$M$1</c:f>
              <c:strCache>
                <c:ptCount val="1"/>
                <c:pt idx="0">
                  <c:v>Norm4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MultiNorm_MZ!$D$2:$D$220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MultiNorm_MZ!$M$2:$M$251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FC-43FD-A97D-BC61CBA2D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941280"/>
        <c:axId val="690940448"/>
      </c:lineChart>
      <c:dateAx>
        <c:axId val="6909412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40448"/>
        <c:crosses val="autoZero"/>
        <c:auto val="1"/>
        <c:lblOffset val="100"/>
        <c:baseTimeUnit val="days"/>
      </c:dateAx>
      <c:valAx>
        <c:axId val="6909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MultiNorm_WWA!$I$1</c:f>
              <c:strCache>
                <c:ptCount val="1"/>
                <c:pt idx="0">
                  <c:v>Norm2Int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MultiNorm_WWA!$D$2:$D$220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MultiNorm_WWA!$I$2:$I$251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5.7606144655429918E-4</c:v>
                </c:pt>
                <c:pt idx="7">
                  <c:v>8.320887561339876E-4</c:v>
                </c:pt>
                <c:pt idx="8">
                  <c:v>1.1521228931085984E-3</c:v>
                </c:pt>
                <c:pt idx="9">
                  <c:v>1.4721570300832089E-3</c:v>
                </c:pt>
                <c:pt idx="10">
                  <c:v>1.984211649242586E-3</c:v>
                </c:pt>
                <c:pt idx="11">
                  <c:v>3.0083208875613401E-3</c:v>
                </c:pt>
                <c:pt idx="12">
                  <c:v>3.3923618519308726E-3</c:v>
                </c:pt>
                <c:pt idx="13">
                  <c:v>3.2643481971410281E-3</c:v>
                </c:pt>
                <c:pt idx="14">
                  <c:v>3.5843823341156389E-3</c:v>
                </c:pt>
                <c:pt idx="15">
                  <c:v>3.9684232984851719E-3</c:v>
                </c:pt>
                <c:pt idx="16">
                  <c:v>4.22445060806486E-3</c:v>
                </c:pt>
                <c:pt idx="17">
                  <c:v>4.1604437806699382E-3</c:v>
                </c:pt>
                <c:pt idx="18">
                  <c:v>4.8005120546191589E-3</c:v>
                </c:pt>
                <c:pt idx="19">
                  <c:v>4.4164710902496272E-3</c:v>
                </c:pt>
                <c:pt idx="20">
                  <c:v>4.5444847450394708E-3</c:v>
                </c:pt>
                <c:pt idx="21">
                  <c:v>4.9925325368039251E-3</c:v>
                </c:pt>
                <c:pt idx="22">
                  <c:v>5.6326008107531467E-3</c:v>
                </c:pt>
                <c:pt idx="23">
                  <c:v>5.4405803285683804E-3</c:v>
                </c:pt>
                <c:pt idx="24">
                  <c:v>5.4405803285683804E-3</c:v>
                </c:pt>
                <c:pt idx="25">
                  <c:v>3.7764028163004056E-3</c:v>
                </c:pt>
                <c:pt idx="26">
                  <c:v>5.7606144655429911E-3</c:v>
                </c:pt>
                <c:pt idx="27">
                  <c:v>6.1446554299125237E-3</c:v>
                </c:pt>
                <c:pt idx="28">
                  <c:v>7.6168124599957331E-3</c:v>
                </c:pt>
                <c:pt idx="29">
                  <c:v>9.0249626626840197E-3</c:v>
                </c:pt>
                <c:pt idx="30">
                  <c:v>1.1521228931085982E-2</c:v>
                </c:pt>
                <c:pt idx="31">
                  <c:v>1.3505440580328569E-2</c:v>
                </c:pt>
                <c:pt idx="32">
                  <c:v>1.478557712822701E-2</c:v>
                </c:pt>
                <c:pt idx="33">
                  <c:v>1.5809686366545766E-2</c:v>
                </c:pt>
                <c:pt idx="34">
                  <c:v>1.7409857051418818E-2</c:v>
                </c:pt>
                <c:pt idx="35">
                  <c:v>1.5873693193940688E-2</c:v>
                </c:pt>
                <c:pt idx="36">
                  <c:v>1.414550885427779E-2</c:v>
                </c:pt>
                <c:pt idx="37">
                  <c:v>1.203328355024536E-2</c:v>
                </c:pt>
                <c:pt idx="38">
                  <c:v>1.0113078728397696E-2</c:v>
                </c:pt>
                <c:pt idx="39">
                  <c:v>1.203328355024536E-2</c:v>
                </c:pt>
                <c:pt idx="40">
                  <c:v>1.0305099210582463E-2</c:v>
                </c:pt>
                <c:pt idx="41">
                  <c:v>8.192873906550031E-3</c:v>
                </c:pt>
                <c:pt idx="42">
                  <c:v>8.2568807339449529E-3</c:v>
                </c:pt>
                <c:pt idx="43">
                  <c:v>8.3208875613398764E-3</c:v>
                </c:pt>
                <c:pt idx="44">
                  <c:v>8.5129080435246418E-3</c:v>
                </c:pt>
                <c:pt idx="45">
                  <c:v>8.3208875613398764E-3</c:v>
                </c:pt>
                <c:pt idx="46">
                  <c:v>5.9526349477277583E-3</c:v>
                </c:pt>
                <c:pt idx="47">
                  <c:v>5.5685939833582249E-3</c:v>
                </c:pt>
                <c:pt idx="48">
                  <c:v>6.9127373586515897E-3</c:v>
                </c:pt>
                <c:pt idx="49">
                  <c:v>6.8487305312566679E-3</c:v>
                </c:pt>
                <c:pt idx="50">
                  <c:v>6.0806486025176019E-3</c:v>
                </c:pt>
                <c:pt idx="51">
                  <c:v>5.7606144655429911E-3</c:v>
                </c:pt>
                <c:pt idx="52">
                  <c:v>5.824621292937913E-3</c:v>
                </c:pt>
                <c:pt idx="53">
                  <c:v>5.7606144655429911E-3</c:v>
                </c:pt>
                <c:pt idx="54">
                  <c:v>5.1205461915937705E-3</c:v>
                </c:pt>
                <c:pt idx="55">
                  <c:v>3.3923618519308726E-3</c:v>
                </c:pt>
                <c:pt idx="56">
                  <c:v>3.3283550245359504E-3</c:v>
                </c:pt>
                <c:pt idx="57">
                  <c:v>3.4563686793257949E-3</c:v>
                </c:pt>
                <c:pt idx="58">
                  <c:v>3.0083208875613401E-3</c:v>
                </c:pt>
                <c:pt idx="59">
                  <c:v>3.0083208875613401E-3</c:v>
                </c:pt>
                <c:pt idx="60">
                  <c:v>2.8163004053765733E-3</c:v>
                </c:pt>
                <c:pt idx="61">
                  <c:v>2.9443140601664178E-3</c:v>
                </c:pt>
                <c:pt idx="62">
                  <c:v>3.3923618519308726E-3</c:v>
                </c:pt>
                <c:pt idx="63">
                  <c:v>2.8803072327714956E-3</c:v>
                </c:pt>
                <c:pt idx="64">
                  <c:v>2.8163004053765733E-3</c:v>
                </c:pt>
                <c:pt idx="65">
                  <c:v>2.8163004053765733E-3</c:v>
                </c:pt>
                <c:pt idx="66">
                  <c:v>3.1363345423511841E-3</c:v>
                </c:pt>
                <c:pt idx="67">
                  <c:v>3.5843823341156389E-3</c:v>
                </c:pt>
                <c:pt idx="68">
                  <c:v>3.9684232984851719E-3</c:v>
                </c:pt>
                <c:pt idx="69">
                  <c:v>4.0324301258800937E-3</c:v>
                </c:pt>
                <c:pt idx="70">
                  <c:v>3.8404096436953274E-3</c:v>
                </c:pt>
                <c:pt idx="71">
                  <c:v>3.7764028163004056E-3</c:v>
                </c:pt>
                <c:pt idx="72">
                  <c:v>3.9044164710902492E-3</c:v>
                </c:pt>
                <c:pt idx="73">
                  <c:v>3.8404096436953274E-3</c:v>
                </c:pt>
                <c:pt idx="74">
                  <c:v>3.4563686793257949E-3</c:v>
                </c:pt>
                <c:pt idx="75">
                  <c:v>3.6483891615105607E-3</c:v>
                </c:pt>
                <c:pt idx="76">
                  <c:v>3.7764028163004056E-3</c:v>
                </c:pt>
                <c:pt idx="77">
                  <c:v>5.1845530189886923E-3</c:v>
                </c:pt>
                <c:pt idx="78">
                  <c:v>5.1205461915937705E-3</c:v>
                </c:pt>
                <c:pt idx="79">
                  <c:v>7.3607851504160432E-3</c:v>
                </c:pt>
                <c:pt idx="80">
                  <c:v>1.0241092383187541E-2</c:v>
                </c:pt>
                <c:pt idx="81">
                  <c:v>1.1201194794111372E-2</c:v>
                </c:pt>
                <c:pt idx="82">
                  <c:v>1.1201194794111372E-2</c:v>
                </c:pt>
                <c:pt idx="83">
                  <c:v>1.1521228931085982E-2</c:v>
                </c:pt>
                <c:pt idx="84">
                  <c:v>1.1073181139321528E-2</c:v>
                </c:pt>
                <c:pt idx="85">
                  <c:v>1.2097290377640282E-2</c:v>
                </c:pt>
                <c:pt idx="86">
                  <c:v>1.0881160657136761E-2</c:v>
                </c:pt>
                <c:pt idx="87">
                  <c:v>8.0648602517601874E-3</c:v>
                </c:pt>
                <c:pt idx="88">
                  <c:v>6.9767441860465115E-3</c:v>
                </c:pt>
                <c:pt idx="89">
                  <c:v>7.2327714956261996E-3</c:v>
                </c:pt>
                <c:pt idx="90">
                  <c:v>7.8088329421804985E-3</c:v>
                </c:pt>
                <c:pt idx="91">
                  <c:v>8.192873906550031E-3</c:v>
                </c:pt>
                <c:pt idx="92">
                  <c:v>7.4247919778109668E-3</c:v>
                </c:pt>
                <c:pt idx="93">
                  <c:v>6.8487305312566679E-3</c:v>
                </c:pt>
                <c:pt idx="94">
                  <c:v>7.7448261147855767E-3</c:v>
                </c:pt>
                <c:pt idx="95">
                  <c:v>8.7689353531043325E-3</c:v>
                </c:pt>
                <c:pt idx="96">
                  <c:v>8.3208875613398764E-3</c:v>
                </c:pt>
                <c:pt idx="97">
                  <c:v>8.8329421804992543E-3</c:v>
                </c:pt>
                <c:pt idx="98">
                  <c:v>8.2568807339449529E-3</c:v>
                </c:pt>
                <c:pt idx="99">
                  <c:v>8.7689353531043325E-3</c:v>
                </c:pt>
                <c:pt idx="100">
                  <c:v>8.5769148709195636E-3</c:v>
                </c:pt>
                <c:pt idx="101">
                  <c:v>8.2568807339449529E-3</c:v>
                </c:pt>
                <c:pt idx="102">
                  <c:v>7.9368465969703438E-3</c:v>
                </c:pt>
                <c:pt idx="103">
                  <c:v>7.8088329421804985E-3</c:v>
                </c:pt>
                <c:pt idx="104">
                  <c:v>6.8487305312566679E-3</c:v>
                </c:pt>
                <c:pt idx="105">
                  <c:v>6.33667591209729E-3</c:v>
                </c:pt>
                <c:pt idx="106">
                  <c:v>5.6966076381480685E-3</c:v>
                </c:pt>
                <c:pt idx="107">
                  <c:v>5.5685939833582249E-3</c:v>
                </c:pt>
                <c:pt idx="108">
                  <c:v>5.4405803285683804E-3</c:v>
                </c:pt>
                <c:pt idx="109">
                  <c:v>5.3125666737785368E-3</c:v>
                </c:pt>
                <c:pt idx="110">
                  <c:v>5.4405803285683804E-3</c:v>
                </c:pt>
                <c:pt idx="111">
                  <c:v>5.2485598463836141E-3</c:v>
                </c:pt>
                <c:pt idx="112">
                  <c:v>5.2485598463836141E-3</c:v>
                </c:pt>
                <c:pt idx="113">
                  <c:v>5.0565393641988478E-3</c:v>
                </c:pt>
                <c:pt idx="114">
                  <c:v>5.0565393641988478E-3</c:v>
                </c:pt>
                <c:pt idx="115">
                  <c:v>4.7365052272242371E-3</c:v>
                </c:pt>
                <c:pt idx="116">
                  <c:v>4.22445060806486E-3</c:v>
                </c:pt>
                <c:pt idx="117">
                  <c:v>4.4164710902496272E-3</c:v>
                </c:pt>
                <c:pt idx="118">
                  <c:v>3.8404096436953274E-3</c:v>
                </c:pt>
                <c:pt idx="119">
                  <c:v>3.9684232984851719E-3</c:v>
                </c:pt>
                <c:pt idx="120">
                  <c:v>4.8005120546191589E-3</c:v>
                </c:pt>
                <c:pt idx="121">
                  <c:v>5.1205461915937705E-3</c:v>
                </c:pt>
                <c:pt idx="122">
                  <c:v>4.9925325368039251E-3</c:v>
                </c:pt>
                <c:pt idx="123">
                  <c:v>5.4405803285683804E-3</c:v>
                </c:pt>
                <c:pt idx="124">
                  <c:v>4.9285257094090033E-3</c:v>
                </c:pt>
                <c:pt idx="125">
                  <c:v>5.1205461915937705E-3</c:v>
                </c:pt>
                <c:pt idx="126">
                  <c:v>5.2485598463836141E-3</c:v>
                </c:pt>
                <c:pt idx="127">
                  <c:v>4.6084915724343934E-3</c:v>
                </c:pt>
                <c:pt idx="128">
                  <c:v>4.0964369532750155E-3</c:v>
                </c:pt>
                <c:pt idx="129">
                  <c:v>3.8404096436953274E-3</c:v>
                </c:pt>
                <c:pt idx="130">
                  <c:v>3.1363345423511841E-3</c:v>
                </c:pt>
                <c:pt idx="131">
                  <c:v>3.5203755067207167E-3</c:v>
                </c:pt>
                <c:pt idx="132">
                  <c:v>3.6483891615105607E-3</c:v>
                </c:pt>
                <c:pt idx="133">
                  <c:v>3.5843823341156389E-3</c:v>
                </c:pt>
                <c:pt idx="134">
                  <c:v>3.7123959889054834E-3</c:v>
                </c:pt>
                <c:pt idx="135">
                  <c:v>4.8005120546191589E-3</c:v>
                </c:pt>
                <c:pt idx="136">
                  <c:v>5.2485598463836141E-3</c:v>
                </c:pt>
                <c:pt idx="137">
                  <c:v>7.6808192873906549E-3</c:v>
                </c:pt>
                <c:pt idx="138">
                  <c:v>8.2568807339449529E-3</c:v>
                </c:pt>
                <c:pt idx="139">
                  <c:v>8.8329421804992543E-3</c:v>
                </c:pt>
                <c:pt idx="140">
                  <c:v>9.7290377640281631E-3</c:v>
                </c:pt>
                <c:pt idx="141">
                  <c:v>1.0177085555792617E-2</c:v>
                </c:pt>
                <c:pt idx="142">
                  <c:v>1.1841263068060593E-2</c:v>
                </c:pt>
                <c:pt idx="143">
                  <c:v>1.2289310859825047E-2</c:v>
                </c:pt>
                <c:pt idx="144">
                  <c:v>1.1649242585875826E-2</c:v>
                </c:pt>
                <c:pt idx="145">
                  <c:v>1.2865372306379347E-2</c:v>
                </c:pt>
                <c:pt idx="146">
                  <c:v>1.4657563473437166E-2</c:v>
                </c:pt>
                <c:pt idx="147">
                  <c:v>1.5233624919991466E-2</c:v>
                </c:pt>
                <c:pt idx="148">
                  <c:v>1.6769788777469596E-2</c:v>
                </c:pt>
                <c:pt idx="149">
                  <c:v>1.6055045871559634E-2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AE-4653-8318-76E549E13F22}"/>
            </c:ext>
          </c:extLst>
        </c:ser>
        <c:ser>
          <c:idx val="1"/>
          <c:order val="1"/>
          <c:tx>
            <c:strRef>
              <c:f>MultiNorm_WWA!$J$1</c:f>
              <c:strCache>
                <c:ptCount val="1"/>
                <c:pt idx="0">
                  <c:v>Norm1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MultiNorm_WWA!$D$2:$D$220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MultiNorm_WWA!$J$2:$J$251</c:f>
              <c:numCache>
                <c:formatCode>General</c:formatCode>
                <c:ptCount val="250"/>
                <c:pt idx="0">
                  <c:v>6.8537760193168144E-8</c:v>
                </c:pt>
                <c:pt idx="1">
                  <c:v>8.8443148715463889E-8</c:v>
                </c:pt>
                <c:pt idx="2">
                  <c:v>1.138127927078283E-7</c:v>
                </c:pt>
                <c:pt idx="3">
                  <c:v>1.4605302642630295E-7</c:v>
                </c:pt>
                <c:pt idx="4">
                  <c:v>1.8690573925736008E-7</c:v>
                </c:pt>
                <c:pt idx="5">
                  <c:v>2.3852137830228268E-7</c:v>
                </c:pt>
                <c:pt idx="6">
                  <c:v>3.0354604550041382E-7</c:v>
                </c:pt>
                <c:pt idx="7">
                  <c:v>3.8522498305703277E-7</c:v>
                </c:pt>
                <c:pt idx="8">
                  <c:v>4.8752501717399899E-7</c:v>
                </c:pt>
                <c:pt idx="9">
                  <c:v>6.1527881797578755E-7</c:v>
                </c:pt>
                <c:pt idx="10">
                  <c:v>7.7435412815847117E-7</c:v>
                </c:pt>
                <c:pt idx="11">
                  <c:v>9.7185140779385154E-7</c:v>
                </c:pt>
                <c:pt idx="12">
                  <c:v>1.2163336296797869E-6</c:v>
                </c:pt>
                <c:pt idx="13">
                  <c:v>1.5180922284965787E-6</c:v>
                </c:pt>
                <c:pt idx="14">
                  <c:v>1.8894534455762955E-6</c:v>
                </c:pt>
                <c:pt idx="15">
                  <c:v>2.3451295048739776E-6</c:v>
                </c:pt>
                <c:pt idx="16">
                  <c:v>2.9026191880189588E-6</c:v>
                </c:pt>
                <c:pt idx="17">
                  <c:v>3.5826624281040323E-6</c:v>
                </c:pt>
                <c:pt idx="18">
                  <c:v>4.409753491908545E-6</c:v>
                </c:pt>
                <c:pt idx="19">
                  <c:v>5.4127171452839954E-6</c:v>
                </c:pt>
                <c:pt idx="20">
                  <c:v>6.6253518714550275E-6</c:v>
                </c:pt>
                <c:pt idx="21">
                  <c:v>8.0871437107001536E-6</c:v>
                </c:pt>
                <c:pt idx="22">
                  <c:v>9.8440535852494249E-6</c:v>
                </c:pt>
                <c:pt idx="23">
                  <c:v>1.1949380038276253E-5</c:v>
                </c:pt>
                <c:pt idx="24">
                  <c:v>1.4464698124514831E-5</c:v>
                </c:pt>
                <c:pt idx="25">
                  <c:v>1.7460873718295781E-5</c:v>
                </c:pt>
                <c:pt idx="26">
                  <c:v>2.1019150731941902E-5</c:v>
                </c:pt>
                <c:pt idx="27">
                  <c:v>2.5232306647511859E-5</c:v>
                </c:pt>
                <c:pt idx="28">
                  <c:v>3.0205869348086235E-5</c:v>
                </c:pt>
                <c:pt idx="29">
                  <c:v>3.6059385489345972E-5</c:v>
                </c:pt>
                <c:pt idx="30">
                  <c:v>4.2927727585916128E-5</c:v>
                </c:pt>
                <c:pt idx="31">
                  <c:v>5.0962423618986831E-5</c:v>
                </c:pt>
                <c:pt idx="32">
                  <c:v>6.0332989334225489E-5</c:v>
                </c:pt>
                <c:pt idx="33">
                  <c:v>7.1228239538580909E-5</c:v>
                </c:pt>
                <c:pt idx="34">
                  <c:v>8.3857550683641571E-5</c:v>
                </c:pt>
                <c:pt idx="35">
                  <c:v>9.845204292083938E-5</c:v>
                </c:pt>
                <c:pt idx="36">
                  <c:v>1.1526564572628965E-4</c:v>
                </c:pt>
                <c:pt idx="37">
                  <c:v>1.3457600723397909E-4</c:v>
                </c:pt>
                <c:pt idx="38">
                  <c:v>1.566852037154446E-4</c:v>
                </c:pt>
                <c:pt idx="39">
                  <c:v>1.8192020234742342E-4</c:v>
                </c:pt>
                <c:pt idx="40">
                  <c:v>2.1063302767464215E-4</c:v>
                </c:pt>
                <c:pt idx="41">
                  <c:v>2.4320058017160672E-4</c:v>
                </c:pt>
                <c:pt idx="42">
                  <c:v>2.800240542098775E-4</c:v>
                </c:pt>
                <c:pt idx="43">
                  <c:v>3.2152790272239364E-4</c:v>
                </c:pt>
                <c:pt idx="44">
                  <c:v>3.6815829709658978E-4</c:v>
                </c:pt>
                <c:pt idx="45">
                  <c:v>4.2038103348565099E-4</c:v>
                </c:pt>
                <c:pt idx="46">
                  <c:v>4.7867884094763392E-4</c:v>
                </c:pt>
                <c:pt idx="47">
                  <c:v>5.4354805272602616E-4</c:v>
                </c:pt>
                <c:pt idx="48">
                  <c:v>6.1549460966141007E-4</c:v>
                </c:pt>
                <c:pt idx="49">
                  <c:v>6.9502937422122584E-4</c:v>
                </c:pt>
                <c:pt idx="50">
                  <c:v>7.8266274495527428E-4</c:v>
                </c:pt>
                <c:pt idx="51">
                  <c:v>8.7889857427716166E-4</c:v>
                </c:pt>
                <c:pt idx="52">
                  <c:v>9.8422740722556713E-4</c:v>
                </c:pt>
                <c:pt idx="53">
                  <c:v>1.0991190750998679E-3</c:v>
                </c:pt>
                <c:pt idx="54">
                  <c:v>1.2240146953517554E-3</c:v>
                </c:pt>
                <c:pt idx="55">
                  <c:v>1.3593181475407919E-3</c:v>
                </c:pt>
                <c:pt idx="56">
                  <c:v>1.5053871141548316E-3</c:v>
                </c:pt>
                <c:pt idx="57">
                  <c:v>1.6625237942221481E-3</c:v>
                </c:pt>
                <c:pt idx="58">
                  <c:v>1.8309654164130344E-3</c:v>
                </c:pt>
                <c:pt idx="59">
                  <c:v>2.0108746962114107E-3</c:v>
                </c:pt>
                <c:pt idx="60">
                  <c:v>2.2023303981658321E-3</c:v>
                </c:pt>
                <c:pt idx="61">
                  <c:v>2.4053181786199483E-3</c:v>
                </c:pt>
                <c:pt idx="62">
                  <c:v>2.6197218960892516E-3</c:v>
                </c:pt>
                <c:pt idx="63">
                  <c:v>2.8453155850249852E-3</c:v>
                </c:pt>
                <c:pt idx="64">
                  <c:v>3.0817562935556561E-3</c:v>
                </c:pt>
                <c:pt idx="65">
                  <c:v>3.3285779864468861E-3</c:v>
                </c:pt>
                <c:pt idx="66">
                  <c:v>3.5851867105748583E-3</c:v>
                </c:pt>
                <c:pt idx="67">
                  <c:v>3.8508572113678122E-3</c:v>
                </c:pt>
                <c:pt idx="68">
                  <c:v>4.1247311747502468E-3</c:v>
                </c:pt>
                <c:pt idx="69">
                  <c:v>4.4058172500727535E-3</c:v>
                </c:pt>
                <c:pt idx="70">
                  <c:v>4.6929929854173597E-3</c:v>
                </c:pt>
                <c:pt idx="71">
                  <c:v>4.9850087777760519E-3</c:v>
                </c:pt>
                <c:pt idx="72">
                  <c:v>5.2804939073067964E-3</c:v>
                </c:pt>
                <c:pt idx="73">
                  <c:v>5.5779646877286669E-3</c:v>
                </c:pt>
                <c:pt idx="74">
                  <c:v>5.8758347246255999E-3</c:v>
                </c:pt>
                <c:pt idx="75">
                  <c:v>6.1724272308217119E-3</c:v>
                </c:pt>
                <c:pt idx="76">
                  <c:v>6.4659893040231028E-3</c:v>
                </c:pt>
                <c:pt idx="77">
                  <c:v>6.7547080276397636E-3</c:v>
                </c:pt>
                <c:pt idx="78">
                  <c:v>7.0367282122222492E-3</c:v>
                </c:pt>
                <c:pt idx="79">
                  <c:v>7.310171553424138E-3</c:v>
                </c:pt>
                <c:pt idx="80">
                  <c:v>7.5731569439876287E-3</c:v>
                </c:pt>
                <c:pt idx="81">
                  <c:v>7.8238216430682687E-3</c:v>
                </c:pt>
                <c:pt idx="82">
                  <c:v>8.0603429773176121E-3</c:v>
                </c:pt>
                <c:pt idx="83">
                  <c:v>8.280960225476473E-3</c:v>
                </c:pt>
                <c:pt idx="84">
                  <c:v>8.4839963226042963E-3</c:v>
                </c:pt>
                <c:pt idx="85">
                  <c:v>8.6678790121201884E-3</c:v>
                </c:pt>
                <c:pt idx="86">
                  <c:v>8.8311610740024887E-3</c:v>
                </c:pt>
                <c:pt idx="87">
                  <c:v>8.9725392660152462E-3</c:v>
                </c:pt>
                <c:pt idx="88">
                  <c:v>9.0908716317027027E-3</c:v>
                </c:pt>
                <c:pt idx="89">
                  <c:v>9.1851928538845065E-3</c:v>
                </c:pt>
                <c:pt idx="90">
                  <c:v>9.2547273650296184E-3</c:v>
                </c:pt>
                <c:pt idx="91">
                  <c:v>9.2988999654991574E-3</c:v>
                </c:pt>
                <c:pt idx="92">
                  <c:v>9.3173437463345866E-3</c:v>
                </c:pt>
                <c:pt idx="93">
                  <c:v>9.3099051639548205E-3</c:v>
                </c:pt>
                <c:pt idx="94">
                  <c:v>9.2766461685902021E-3</c:v>
                </c:pt>
                <c:pt idx="95">
                  <c:v>9.2178433451851963E-3</c:v>
                </c:pt>
                <c:pt idx="96">
                  <c:v>9.1339840834333639E-3</c:v>
                </c:pt>
                <c:pt idx="97">
                  <c:v>9.0257598511247223E-3</c:v>
                </c:pt>
                <c:pt idx="98">
                  <c:v>8.8940567006566048E-3</c:v>
                </c:pt>
                <c:pt idx="99">
                  <c:v>8.7399431910102875E-3</c:v>
                </c:pt>
                <c:pt idx="100">
                  <c:v>8.5646559554502146E-3</c:v>
                </c:pt>
                <c:pt idx="101">
                  <c:v>8.3695831875191529E-3</c:v>
                </c:pt>
                <c:pt idx="102">
                  <c:v>8.1562463536084071E-3</c:v>
                </c:pt>
                <c:pt idx="103">
                  <c:v>7.9262804686999391E-3</c:v>
                </c:pt>
                <c:pt idx="104">
                  <c:v>7.6814132922462738E-3</c:v>
                </c:pt>
                <c:pt idx="105">
                  <c:v>7.4234438132417709E-3</c:v>
                </c:pt>
                <c:pt idx="106">
                  <c:v>7.1542203972478633E-3</c:v>
                </c:pt>
                <c:pt idx="107">
                  <c:v>6.8756189635977459E-3</c:v>
                </c:pt>
                <c:pt idx="108">
                  <c:v>6.5895215485779054E-3</c:v>
                </c:pt>
                <c:pt idx="109">
                  <c:v>6.2977955906228077E-3</c:v>
                </c:pt>
                <c:pt idx="110">
                  <c:v>6.0022742472044923E-3</c:v>
                </c:pt>
                <c:pt idx="111">
                  <c:v>5.7047380210422955E-3</c:v>
                </c:pt>
                <c:pt idx="112">
                  <c:v>5.406897936510933E-3</c:v>
                </c:pt>
                <c:pt idx="113">
                  <c:v>5.1103804667845948E-3</c:v>
                </c:pt>
                <c:pt idx="114">
                  <c:v>4.8167143694657875E-3</c:v>
                </c:pt>
                <c:pt idx="115">
                  <c:v>4.5273195443684289E-3</c:v>
                </c:pt>
                <c:pt idx="116">
                  <c:v>4.2434979828907468E-3</c:v>
                </c:pt>
                <c:pt idx="117">
                  <c:v>3.9664268351051035E-3</c:v>
                </c:pt>
                <c:pt idx="118">
                  <c:v>3.697153579305753E-3</c:v>
                </c:pt>
                <c:pt idx="119">
                  <c:v>3.4365932401792662E-3</c:v>
                </c:pt>
                <c:pt idx="120">
                  <c:v>3.1855275667549703E-3</c:v>
                </c:pt>
                <c:pt idx="121">
                  <c:v>2.9446060504705425E-3</c:v>
                </c:pt>
                <c:pt idx="122">
                  <c:v>2.7143486375143964E-3</c:v>
                </c:pt>
                <c:pt idx="123">
                  <c:v>2.4951499683902902E-3</c:v>
                </c:pt>
                <c:pt idx="124">
                  <c:v>2.2872849615447779E-3</c:v>
                </c:pt>
                <c:pt idx="125">
                  <c:v>2.0909155469117247E-3</c:v>
                </c:pt>
                <c:pt idx="126">
                  <c:v>1.9060983492301764E-3</c:v>
                </c:pt>
                <c:pt idx="127">
                  <c:v>1.7327931197302264E-3</c:v>
                </c:pt>
                <c:pt idx="128">
                  <c:v>1.5708717178984613E-3</c:v>
                </c:pt>
                <c:pt idx="129">
                  <c:v>1.4201274520862302E-3</c:v>
                </c:pt>
                <c:pt idx="130">
                  <c:v>1.2802845982002528E-3</c:v>
                </c:pt>
                <c:pt idx="131">
                  <c:v>1.151007929060494E-3</c:v>
                </c:pt>
                <c:pt idx="132">
                  <c:v>1.0319121026438325E-3</c:v>
                </c:pt>
                <c:pt idx="133">
                  <c:v>9.2257077476686725E-4</c:v>
                </c:pt>
                <c:pt idx="134">
                  <c:v>8.2252532022162358E-4</c:v>
                </c:pt>
                <c:pt idx="135">
                  <c:v>7.3129306541529183E-4</c:v>
                </c:pt>
                <c:pt idx="136">
                  <c:v>6.4837495467106254E-4</c:v>
                </c:pt>
                <c:pt idx="137">
                  <c:v>5.7326259106367148E-4</c:v>
                </c:pt>
                <c:pt idx="138">
                  <c:v>5.0544461059138298E-4</c:v>
                </c:pt>
                <c:pt idx="139">
                  <c:v>4.4441236529037736E-4</c:v>
                </c:pt>
                <c:pt idx="140">
                  <c:v>3.8966490630887134E-4</c:v>
                </c:pt>
                <c:pt idx="141">
                  <c:v>3.4071327177475876E-4</c:v>
                </c:pt>
                <c:pt idx="142">
                  <c:v>2.970840963746173E-4</c:v>
                </c:pt>
                <c:pt idx="143">
                  <c:v>2.5832256983773289E-4</c:v>
                </c:pt>
                <c:pt idx="144">
                  <c:v>2.2399477996625446E-4</c:v>
                </c:pt>
                <c:pt idx="145">
                  <c:v>1.9368948250173446E-4</c:v>
                </c:pt>
                <c:pt idx="146">
                  <c:v>1.6701934504184012E-4</c:v>
                </c:pt>
                <c:pt idx="147">
                  <c:v>1.4362171552697391E-4</c:v>
                </c:pt>
                <c:pt idx="148">
                  <c:v>1.2315896764075954E-4</c:v>
                </c:pt>
                <c:pt idx="149">
                  <c:v>1.0531847596672539E-4</c:v>
                </c:pt>
                <c:pt idx="150">
                  <c:v>8.9812273085201167E-5</c:v>
                </c:pt>
                <c:pt idx="151">
                  <c:v>7.6376439154951203E-5</c:v>
                </c:pt>
                <c:pt idx="152">
                  <c:v>6.4770272079691315E-5</c:v>
                </c:pt>
                <c:pt idx="153">
                  <c:v>5.4775283282185954E-5</c:v>
                </c:pt>
                <c:pt idx="154">
                  <c:v>4.6194060561300554E-5</c:v>
                </c:pt>
                <c:pt idx="155">
                  <c:v>3.8849035641466294E-5</c:v>
                </c:pt>
                <c:pt idx="156">
                  <c:v>3.2581189976282364E-5</c:v>
                </c:pt>
                <c:pt idx="157">
                  <c:v>2.7248728259164162E-5</c:v>
                </c:pt>
                <c:pt idx="158">
                  <c:v>2.2725745027698267E-5</c:v>
                </c:pt>
                <c:pt idx="159">
                  <c:v>1.8900905811081505E-5</c:v>
                </c:pt>
                <c:pt idx="160">
                  <c:v>1.5676160531097845E-5</c:v>
                </c:pt>
                <c:pt idx="161">
                  <c:v>1.2965503379714926E-5</c:v>
                </c:pt>
                <c:pt idx="162">
                  <c:v>1.0693790198698478E-5</c:v>
                </c:pt>
                <c:pt idx="163">
                  <c:v>8.7956215031255378E-6</c:v>
                </c:pt>
                <c:pt idx="164">
                  <c:v>7.2142967337656386E-6</c:v>
                </c:pt>
                <c:pt idx="165">
                  <c:v>5.9008430950602457E-6</c:v>
                </c:pt>
                <c:pt idx="166">
                  <c:v>4.813120429299427E-6</c:v>
                </c:pt>
                <c:pt idx="167">
                  <c:v>3.9150019800418483E-6</c:v>
                </c:pt>
                <c:pt idx="168">
                  <c:v>3.1756295899604335E-6</c:v>
                </c:pt>
                <c:pt idx="169">
                  <c:v>2.5687408373516045E-6</c:v>
                </c:pt>
                <c:pt idx="170">
                  <c:v>2.0720648161921565E-6</c:v>
                </c:pt>
                <c:pt idx="171">
                  <c:v>1.6667826801512063E-6</c:v>
                </c:pt>
                <c:pt idx="172">
                  <c:v>1.3370486742494243E-6</c:v>
                </c:pt>
                <c:pt idx="173">
                  <c:v>1.0695671422135452E-6</c:v>
                </c:pt>
                <c:pt idx="174">
                  <c:v>8.5322089738213165E-7</c:v>
                </c:pt>
                <c:pt idx="175">
                  <c:v>6.7874635623138683E-7</c:v>
                </c:pt>
                <c:pt idx="176">
                  <c:v>5.3845093408235194E-7</c:v>
                </c:pt>
                <c:pt idx="177">
                  <c:v>4.2596837234950127E-7</c:v>
                </c:pt>
                <c:pt idx="178">
                  <c:v>3.3604788808964066E-7</c:v>
                </c:pt>
                <c:pt idx="179">
                  <c:v>2.6437329419974722E-7</c:v>
                </c:pt>
                <c:pt idx="180">
                  <c:v>2.074085192327389E-7</c:v>
                </c:pt>
                <c:pt idx="181">
                  <c:v>1.6226624843638961E-7</c:v>
                </c:pt>
                <c:pt idx="182">
                  <c:v>1.2659670325814315E-7</c:v>
                </c:pt>
                <c:pt idx="183">
                  <c:v>9.8493868007607738E-8</c:v>
                </c:pt>
                <c:pt idx="184">
                  <c:v>7.6416754072915491E-8</c:v>
                </c:pt>
                <c:pt idx="185">
                  <c:v>5.9123559924715109E-8</c:v>
                </c:pt>
                <c:pt idx="186">
                  <c:v>4.5616836226033744E-8</c:v>
                </c:pt>
                <c:pt idx="187">
                  <c:v>3.5097997854852117E-8</c:v>
                </c:pt>
                <c:pt idx="188">
                  <c:v>2.6929737559701858E-8</c:v>
                </c:pt>
                <c:pt idx="189">
                  <c:v>2.0605089025125413E-8</c:v>
                </c:pt>
                <c:pt idx="190">
                  <c:v>1.5722060589954847E-8</c:v>
                </c:pt>
                <c:pt idx="191">
                  <c:v>1.1962915420432536E-8</c:v>
                </c:pt>
                <c:pt idx="192">
                  <c:v>9.0773105785662735E-9</c:v>
                </c:pt>
                <c:pt idx="193">
                  <c:v>6.8686273367699902E-9</c:v>
                </c:pt>
                <c:pt idx="194">
                  <c:v>5.1829295923132867E-9</c:v>
                </c:pt>
                <c:pt idx="195">
                  <c:v>3.9000777104502931E-9</c:v>
                </c:pt>
                <c:pt idx="196">
                  <c:v>2.9266029645310933E-9</c:v>
                </c:pt>
                <c:pt idx="197">
                  <c:v>2.1900143068031561E-9</c:v>
                </c:pt>
                <c:pt idx="198">
                  <c:v>1.6342657984612028E-9</c:v>
                </c:pt>
                <c:pt idx="199">
                  <c:v>1.2161608765071034E-9</c:v>
                </c:pt>
                <c:pt idx="200">
                  <c:v>9.0250987099277623E-10</c:v>
                </c:pt>
                <c:pt idx="201">
                  <c:v>6.6789084303301754E-10</c:v>
                </c:pt>
                <c:pt idx="202">
                  <c:v>4.92891823778253E-10</c:v>
                </c:pt>
                <c:pt idx="203">
                  <c:v>3.6273572891978151E-10</c:v>
                </c:pt>
                <c:pt idx="204">
                  <c:v>2.6620833690845997E-10</c:v>
                </c:pt>
                <c:pt idx="205">
                  <c:v>1.9482539511096832E-10</c:v>
                </c:pt>
                <c:pt idx="206">
                  <c:v>1.4218771508725272E-10</c:v>
                </c:pt>
                <c:pt idx="207">
                  <c:v>1.0348351720324197E-10</c:v>
                </c:pt>
                <c:pt idx="208">
                  <c:v>7.5105697399366422E-11</c:v>
                </c:pt>
                <c:pt idx="209">
                  <c:v>5.4358464618796483E-11</c:v>
                </c:pt>
                <c:pt idx="210">
                  <c:v>3.9233231042147567E-11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AE-4653-8318-76E549E13F22}"/>
            </c:ext>
          </c:extLst>
        </c:ser>
        <c:ser>
          <c:idx val="2"/>
          <c:order val="2"/>
          <c:tx>
            <c:strRef>
              <c:f>MultiNorm_WWA!$K$1</c:f>
              <c:strCache>
                <c:ptCount val="1"/>
                <c:pt idx="0">
                  <c:v>Norm2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MultiNorm_WWA!$D$2:$D$220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MultiNorm_WWA!$K$2:$K$251</c:f>
              <c:numCache>
                <c:formatCode>General</c:formatCode>
                <c:ptCount val="250"/>
                <c:pt idx="0">
                  <c:v>7.3634789955327889E-25</c:v>
                </c:pt>
                <c:pt idx="1">
                  <c:v>1.3916720093174306E-24</c:v>
                </c:pt>
                <c:pt idx="2">
                  <c:v>2.6198969613988725E-24</c:v>
                </c:pt>
                <c:pt idx="3">
                  <c:v>4.9127538962212884E-24</c:v>
                </c:pt>
                <c:pt idx="4">
                  <c:v>9.1761242408519495E-24</c:v>
                </c:pt>
                <c:pt idx="5">
                  <c:v>1.7072103704413661E-23</c:v>
                </c:pt>
                <c:pt idx="6">
                  <c:v>3.1637945535901114E-23</c:v>
                </c:pt>
                <c:pt idx="7">
                  <c:v>5.8401363500345739E-23</c:v>
                </c:pt>
                <c:pt idx="8">
                  <c:v>1.0738192326784671E-22</c:v>
                </c:pt>
                <c:pt idx="9">
                  <c:v>1.9666761374260558E-22</c:v>
                </c:pt>
                <c:pt idx="10">
                  <c:v>3.5877981142776448E-22</c:v>
                </c:pt>
                <c:pt idx="11">
                  <c:v>6.5195350572326418E-22</c:v>
                </c:pt>
                <c:pt idx="12">
                  <c:v>1.1800454412563193E-21</c:v>
                </c:pt>
                <c:pt idx="13">
                  <c:v>2.1275232591743749E-21</c:v>
                </c:pt>
                <c:pt idx="14">
                  <c:v>3.8207038915519244E-21</c:v>
                </c:pt>
                <c:pt idx="15">
                  <c:v>6.8344870274211074E-21</c:v>
                </c:pt>
                <c:pt idx="16">
                  <c:v>1.2177606742527165E-20</c:v>
                </c:pt>
                <c:pt idx="17">
                  <c:v>2.1612820441389535E-20</c:v>
                </c:pt>
                <c:pt idx="18">
                  <c:v>3.8208010499638583E-20</c:v>
                </c:pt>
                <c:pt idx="19">
                  <c:v>6.7280759027582768E-20</c:v>
                </c:pt>
                <c:pt idx="20">
                  <c:v>1.1801054578407398E-19</c:v>
                </c:pt>
                <c:pt idx="21">
                  <c:v>2.0617890762078598E-19</c:v>
                </c:pt>
                <c:pt idx="22">
                  <c:v>3.5880718284738084E-19</c:v>
                </c:pt>
                <c:pt idx="23">
                  <c:v>6.2197295576290145E-19</c:v>
                </c:pt>
                <c:pt idx="24">
                  <c:v>1.0739284633898508E-18</c:v>
                </c:pt>
                <c:pt idx="25">
                  <c:v>1.847024616144972E-18</c:v>
                </c:pt>
                <c:pt idx="26">
                  <c:v>3.1641968418818299E-18</c:v>
                </c:pt>
                <c:pt idx="27">
                  <c:v>5.3994283280600835E-18</c:v>
                </c:pt>
                <c:pt idx="28">
                  <c:v>9.1775243928098871E-18</c:v>
                </c:pt>
                <c:pt idx="29">
                  <c:v>1.5538059959453736E-17</c:v>
                </c:pt>
                <c:pt idx="30">
                  <c:v>2.6203633548136344E-17</c:v>
                </c:pt>
                <c:pt idx="31">
                  <c:v>4.40169270942531E-17</c:v>
                </c:pt>
                <c:pt idx="32">
                  <c:v>7.3649771228390107E-17</c:v>
                </c:pt>
                <c:pt idx="33">
                  <c:v>1.2274860431055904E-16</c:v>
                </c:pt>
                <c:pt idx="34">
                  <c:v>2.0377701775460577E-16</c:v>
                </c:pt>
                <c:pt idx="35">
                  <c:v>3.3696696027878516E-16</c:v>
                </c:pt>
                <c:pt idx="36">
                  <c:v>5.550254749490804E-16</c:v>
                </c:pt>
                <c:pt idx="37">
                  <c:v>9.1060911416965801E-16</c:v>
                </c:pt>
                <c:pt idx="38">
                  <c:v>1.4881425935356056E-15</c:v>
                </c:pt>
                <c:pt idx="39">
                  <c:v>2.4224263417186432E-15</c:v>
                </c:pt>
                <c:pt idx="40">
                  <c:v>3.9278065711799955E-15</c:v>
                </c:pt>
                <c:pt idx="41">
                  <c:v>6.343706522377722E-15</c:v>
                </c:pt>
                <c:pt idx="42">
                  <c:v>1.0205388745477418E-14</c:v>
                </c:pt>
                <c:pt idx="43">
                  <c:v>1.6353454270147806E-14</c:v>
                </c:pt>
                <c:pt idx="44">
                  <c:v>2.6102549491692293E-14</c:v>
                </c:pt>
                <c:pt idx="45">
                  <c:v>4.1500165979649037E-14</c:v>
                </c:pt>
                <c:pt idx="46">
                  <c:v>6.5721916339252023E-14</c:v>
                </c:pt>
                <c:pt idx="47">
                  <c:v>1.0367262178112824E-13</c:v>
                </c:pt>
                <c:pt idx="48">
                  <c:v>1.6289637641746561E-13</c:v>
                </c:pt>
                <c:pt idx="49">
                  <c:v>2.5494837284905067E-13</c:v>
                </c:pt>
                <c:pt idx="50">
                  <c:v>3.9745369986874445E-13</c:v>
                </c:pt>
                <c:pt idx="51">
                  <c:v>6.1718352215218014E-13</c:v>
                </c:pt>
                <c:pt idx="52">
                  <c:v>9.5463110219592499E-13</c:v>
                </c:pt>
                <c:pt idx="53">
                  <c:v>1.4707888053383181E-12</c:v>
                </c:pt>
                <c:pt idx="54">
                  <c:v>2.2571401722839726E-12</c:v>
                </c:pt>
                <c:pt idx="55">
                  <c:v>3.4503267388471529E-12</c:v>
                </c:pt>
                <c:pt idx="56">
                  <c:v>5.2535805575829927E-12</c:v>
                </c:pt>
                <c:pt idx="57">
                  <c:v>7.9679031583988921E-12</c:v>
                </c:pt>
                <c:pt idx="58">
                  <c:v>1.2037219411578553E-11</c:v>
                </c:pt>
                <c:pt idx="59">
                  <c:v>1.8113475389118141E-11</c:v>
                </c:pt>
                <c:pt idx="60">
                  <c:v>2.7150064936304744E-11</c:v>
                </c:pt>
                <c:pt idx="61">
                  <c:v>4.05353044018174E-11</c:v>
                </c:pt>
                <c:pt idx="62">
                  <c:v>6.0282254139444809E-11</c:v>
                </c:pt>
                <c:pt idx="63">
                  <c:v>8.9297439701619371E-11</c:v>
                </c:pt>
                <c:pt idx="64">
                  <c:v>1.3175952166863399E-10</c:v>
                </c:pt>
                <c:pt idx="65">
                  <c:v>1.936504411448984E-10</c:v>
                </c:pt>
                <c:pt idx="66">
                  <c:v>2.8349698895182153E-10</c:v>
                </c:pt>
                <c:pt idx="67">
                  <c:v>4.1340134878175104E-10</c:v>
                </c:pt>
                <c:pt idx="68">
                  <c:v>6.0046653254168557E-10</c:v>
                </c:pt>
                <c:pt idx="69">
                  <c:v>8.6875877224627514E-10</c:v>
                </c:pt>
                <c:pt idx="70">
                  <c:v>1.2519963935315247E-9</c:v>
                </c:pt>
                <c:pt idx="71">
                  <c:v>1.7972166426066234E-9</c:v>
                </c:pt>
                <c:pt idx="72">
                  <c:v>2.5697523039525519E-9</c:v>
                </c:pt>
                <c:pt idx="73">
                  <c:v>3.6599535648538116E-9</c:v>
                </c:pt>
                <c:pt idx="74">
                  <c:v>5.1922233440725283E-9</c:v>
                </c:pt>
                <c:pt idx="75">
                  <c:v>7.3371033105402262E-9</c:v>
                </c:pt>
                <c:pt idx="76">
                  <c:v>1.0327361557757471E-8</c:v>
                </c:pt>
                <c:pt idx="77">
                  <c:v>1.4479301389977844E-8</c:v>
                </c:pt>
                <c:pt idx="78">
                  <c:v>2.0220845609006098E-8</c:v>
                </c:pt>
                <c:pt idx="79">
                  <c:v>2.8128365531003508E-8</c:v>
                </c:pt>
                <c:pt idx="80">
                  <c:v>3.8974733994234979E-8</c:v>
                </c:pt>
                <c:pt idx="81">
                  <c:v>5.3791703902844859E-8</c:v>
                </c:pt>
                <c:pt idx="82">
                  <c:v>7.3950467074293429E-8</c:v>
                </c:pt>
                <c:pt idx="83">
                  <c:v>1.0126515232261163E-7</c:v>
                </c:pt>
                <c:pt idx="84">
                  <c:v>1.3812509763709092E-7</c:v>
                </c:pt>
                <c:pt idx="85">
                  <c:v>1.8766299990434089E-7</c:v>
                </c:pt>
                <c:pt idx="86">
                  <c:v>2.5396752681668907E-7</c:v>
                </c:pt>
                <c:pt idx="87">
                  <c:v>3.4235068703978963E-7</c:v>
                </c:pt>
                <c:pt idx="88">
                  <c:v>4.596822099396089E-7</c:v>
                </c:pt>
                <c:pt idx="89">
                  <c:v>6.1480539252357309E-7</c:v>
                </c:pt>
                <c:pt idx="90">
                  <c:v>8.1905132721923379E-7</c:v>
                </c:pt>
                <c:pt idx="91">
                  <c:v>1.0868711162805284E-6</c:v>
                </c:pt>
                <c:pt idx="92">
                  <c:v>1.4366085781730195E-6</c:v>
                </c:pt>
                <c:pt idx="93">
                  <c:v>1.8914390101994759E-6</c:v>
                </c:pt>
                <c:pt idx="94">
                  <c:v>2.4805027184739117E-6</c:v>
                </c:pt>
                <c:pt idx="95">
                  <c:v>3.2402651621160386E-6</c:v>
                </c:pt>
                <c:pt idx="96">
                  <c:v>4.2161385524422497E-6</c:v>
                </c:pt>
                <c:pt idx="97">
                  <c:v>5.4644024336553362E-6</c:v>
                </c:pt>
                <c:pt idx="98">
                  <c:v>7.0544629441408855E-6</c:v>
                </c:pt>
                <c:pt idx="99">
                  <c:v>9.0714918714257426E-6</c:v>
                </c:pt>
                <c:pt idx="100">
                  <c:v>1.161948698260161E-5</c:v>
                </c:pt>
                <c:pt idx="101">
                  <c:v>1.482479410968681E-5</c:v>
                </c:pt>
                <c:pt idx="102">
                  <c:v>1.8840128735051013E-5</c:v>
                </c:pt>
                <c:pt idx="103">
                  <c:v>2.3849129967051378E-5</c:v>
                </c:pt>
                <c:pt idx="104">
                  <c:v>3.0071472415173286E-5</c:v>
                </c:pt>
                <c:pt idx="105">
                  <c:v>3.7768551160371515E-5</c:v>
                </c:pt>
                <c:pt idx="106">
                  <c:v>4.7249741380826672E-5</c:v>
                </c:pt>
                <c:pt idx="107">
                  <c:v>5.8879216888254891E-5</c:v>
                </c:pt>
                <c:pt idx="108">
                  <c:v>7.3083290576834599E-5</c:v>
                </c:pt>
                <c:pt idx="109">
                  <c:v>9.0358214408316532E-5</c:v>
                </c:pt>
                <c:pt idx="110">
                  <c:v>1.1127834701102765E-4</c:v>
                </c:pt>
                <c:pt idx="111">
                  <c:v>1.365045633870548E-4</c:v>
                </c:pt>
                <c:pt idx="112">
                  <c:v>1.6679274393871236E-4</c:v>
                </c:pt>
                <c:pt idx="113">
                  <c:v>2.0300213962258181E-4</c:v>
                </c:pt>
                <c:pt idx="114">
                  <c:v>2.4610336736927434E-4</c:v>
                </c:pt>
                <c:pt idx="115">
                  <c:v>2.9718574611689119E-4</c:v>
                </c:pt>
                <c:pt idx="116">
                  <c:v>3.5746364035087039E-4</c:v>
                </c:pt>
                <c:pt idx="117">
                  <c:v>4.2828143668454744E-4</c:v>
                </c:pt>
                <c:pt idx="118">
                  <c:v>5.1111674180624831E-4</c:v>
                </c:pt>
                <c:pt idx="119">
                  <c:v>6.0758135936864448E-4</c:v>
                </c:pt>
                <c:pt idx="120">
                  <c:v>7.1941958161325832E-4</c:v>
                </c:pt>
                <c:pt idx="121">
                  <c:v>8.485033213389959E-4</c:v>
                </c:pt>
                <c:pt idx="122">
                  <c:v>9.9682361389357289E-4</c:v>
                </c:pt>
                <c:pt idx="123">
                  <c:v>1.1664780397491175E-3</c:v>
                </c:pt>
                <c:pt idx="124">
                  <c:v>1.3596536582417768E-3</c:v>
                </c:pt>
                <c:pt idx="125">
                  <c:v>1.5786051041463398E-3</c:v>
                </c:pt>
                <c:pt idx="126">
                  <c:v>1.8256275823094201E-3</c:v>
                </c:pt>
                <c:pt idx="127">
                  <c:v>2.10302460225858E-3</c:v>
                </c:pt>
                <c:pt idx="128">
                  <c:v>2.4130704243574817E-3</c:v>
                </c:pt>
                <c:pt idx="129">
                  <c:v>2.7579673405078958E-3</c:v>
                </c:pt>
                <c:pt idx="130">
                  <c:v>3.1397980833218196E-3</c:v>
                </c:pt>
                <c:pt idx="131">
                  <c:v>3.5604738446395052E-3</c:v>
                </c:pt>
                <c:pt idx="132">
                  <c:v>4.0216785825941534E-3</c:v>
                </c:pt>
                <c:pt idx="133">
                  <c:v>4.5248105003040584E-3</c:v>
                </c:pt>
                <c:pt idx="134">
                  <c:v>5.0709217818301847E-3</c:v>
                </c:pt>
                <c:pt idx="135">
                  <c:v>5.6606578644995938E-3</c:v>
                </c:pt>
                <c:pt idx="136">
                  <c:v>6.2941977026318143E-3</c:v>
                </c:pt>
                <c:pt idx="137">
                  <c:v>6.9711966273234959E-3</c:v>
                </c:pt>
                <c:pt idx="138">
                  <c:v>7.6907335214479299E-3</c:v>
                </c:pt>
                <c:pt idx="139">
                  <c:v>8.4512641000047753E-3</c:v>
                </c:pt>
                <c:pt idx="140">
                  <c:v>9.2505821058261398E-3</c:v>
                </c:pt>
                <c:pt idx="141">
                  <c:v>1.0085790193082216E-2</c:v>
                </c:pt>
                <c:pt idx="142">
                  <c:v>1.0953282171386176E-2</c:v>
                </c:pt>
                <c:pt idx="143">
                  <c:v>1.1848738118996451E-2</c:v>
                </c:pt>
                <c:pt idx="144">
                  <c:v>1.2767133644468102E-2</c:v>
                </c:pt>
                <c:pt idx="145">
                  <c:v>1.3702764284557451E-2</c:v>
                </c:pt>
                <c:pt idx="146">
                  <c:v>1.4649285677442449E-2</c:v>
                </c:pt>
                <c:pt idx="147">
                  <c:v>1.559976975236535E-2</c:v>
                </c:pt>
                <c:pt idx="148">
                  <c:v>1.6546776740261452E-2</c:v>
                </c:pt>
                <c:pt idx="149">
                  <c:v>1.7482442347819954E-2</c:v>
                </c:pt>
                <c:pt idx="150">
                  <c:v>1.8398578964726787E-2</c:v>
                </c:pt>
                <c:pt idx="151">
                  <c:v>1.928678930702013E-2</c:v>
                </c:pt>
                <c:pt idx="152">
                  <c:v>2.0138590455830038E-2</c:v>
                </c:pt>
                <c:pt idx="153">
                  <c:v>2.0945545847672154E-2</c:v>
                </c:pt>
                <c:pt idx="154">
                  <c:v>2.169940242667294E-2</c:v>
                </c:pt>
                <c:pt idx="155">
                  <c:v>2.2392229895951979E-2</c:v>
                </c:pt>
                <c:pt idx="156">
                  <c:v>2.3016558818042519E-2</c:v>
                </c:pt>
                <c:pt idx="157">
                  <c:v>2.3565514223019179E-2</c:v>
                </c:pt>
                <c:pt idx="158">
                  <c:v>2.4032941394832748E-2</c:v>
                </c:pt>
                <c:pt idx="159">
                  <c:v>2.4413520624291623E-2</c:v>
                </c:pt>
                <c:pt idx="160">
                  <c:v>2.4702867940135226E-2</c:v>
                </c:pt>
                <c:pt idx="161">
                  <c:v>2.4897619152487224E-2</c:v>
                </c:pt>
                <c:pt idx="162">
                  <c:v>2.4995494956360182E-2</c:v>
                </c:pt>
                <c:pt idx="163">
                  <c:v>2.4995345333760695E-2</c:v>
                </c:pt>
                <c:pt idx="164">
                  <c:v>2.4897172045013752E-2</c:v>
                </c:pt>
                <c:pt idx="165">
                  <c:v>2.4702128594290509E-2</c:v>
                </c:pt>
                <c:pt idx="166">
                  <c:v>2.4412497670283376E-2</c:v>
                </c:pt>
                <c:pt idx="167">
                  <c:v>2.4031646678898677E-2</c:v>
                </c:pt>
                <c:pt idx="168">
                  <c:v>2.356396257910465E-2</c:v>
                </c:pt>
                <c:pt idx="169">
                  <c:v>2.3014767784983098E-2</c:v>
                </c:pt>
                <c:pt idx="170">
                  <c:v>2.2390219387697953E-2</c:v>
                </c:pt>
                <c:pt idx="171">
                  <c:v>2.1697194364219595E-2</c:v>
                </c:pt>
                <c:pt idx="172">
                  <c:v>2.0943163762194548E-2</c:v>
                </c:pt>
                <c:pt idx="173">
                  <c:v>2.0136059073041279E-2</c:v>
                </c:pt>
                <c:pt idx="174">
                  <c:v>1.9284134122969077E-2</c:v>
                </c:pt>
                <c:pt idx="175">
                  <c:v>1.8395825823126936E-2</c:v>
                </c:pt>
                <c:pt idx="176">
                  <c:v>1.7479617028572106E-2</c:v>
                </c:pt>
                <c:pt idx="177">
                  <c:v>1.6543904568124868E-2</c:v>
                </c:pt>
                <c:pt idx="178">
                  <c:v>1.5596875233781468E-2</c:v>
                </c:pt>
                <c:pt idx="179">
                  <c:v>1.464639217236597E-2</c:v>
                </c:pt>
                <c:pt idx="180">
                  <c:v>1.3699893718850687E-2</c:v>
                </c:pt>
                <c:pt idx="181">
                  <c:v>1.276430626701849E-2</c:v>
                </c:pt>
                <c:pt idx="182">
                  <c:v>1.1845972306277232E-2</c:v>
                </c:pt>
                <c:pt idx="183">
                  <c:v>1.0950594280748179E-2</c:v>
                </c:pt>
                <c:pt idx="184">
                  <c:v>1.0083194464688586E-2</c:v>
                </c:pt>
                <c:pt idx="185">
                  <c:v>9.2480906118648301E-3</c:v>
                </c:pt>
                <c:pt idx="186">
                  <c:v>8.4488867386714947E-3</c:v>
                </c:pt>
                <c:pt idx="187">
                  <c:v>7.6884780522138195E-3</c:v>
                </c:pt>
                <c:pt idx="188">
                  <c:v>6.9690687432069041E-3</c:v>
                </c:pt>
                <c:pt idx="189">
                  <c:v>6.292201134593973E-3</c:v>
                </c:pt>
                <c:pt idx="190">
                  <c:v>5.6587945126828215E-3</c:v>
                </c:pt>
                <c:pt idx="191">
                  <c:v>5.0691918681505625E-3</c:v>
                </c:pt>
                <c:pt idx="192">
                  <c:v>4.5232127368864793E-3</c:v>
                </c:pt>
                <c:pt idx="193">
                  <c:v>4.0202103506800013E-3</c:v>
                </c:pt>
                <c:pt idx="194">
                  <c:v>3.5591313788840063E-3</c:v>
                </c:pt>
                <c:pt idx="195">
                  <c:v>3.1385766568050697E-3</c:v>
                </c:pt>
                <c:pt idx="196">
                  <c:v>2.7568614462841288E-3</c:v>
                </c:pt>
                <c:pt idx="197">
                  <c:v>2.4120739499343593E-3</c:v>
                </c:pt>
                <c:pt idx="198">
                  <c:v>2.102130994005779E-3</c:v>
                </c:pt>
                <c:pt idx="199">
                  <c:v>1.8248299974186989E-3</c:v>
                </c:pt>
                <c:pt idx="200">
                  <c:v>1.5778965483811422E-3</c:v>
                </c:pt>
                <c:pt idx="201">
                  <c:v>1.359027108304026E-3</c:v>
                </c:pt>
                <c:pt idx="202">
                  <c:v>1.1659265496380159E-3</c:v>
                </c:pt>
                <c:pt idx="203">
                  <c:v>9.9634040512360184E-4</c:v>
                </c:pt>
                <c:pt idx="204">
                  <c:v>8.4808185731333533E-4</c:v>
                </c:pt>
                <c:pt idx="205">
                  <c:v>7.1905362680910829E-4</c:v>
                </c:pt>
                <c:pt idx="206">
                  <c:v>6.0726502428046128E-4</c:v>
                </c:pt>
                <c:pt idx="207">
                  <c:v>5.1084451481265745E-4</c:v>
                </c:pt>
                <c:pt idx="208">
                  <c:v>4.2804820415774837E-4</c:v>
                </c:pt>
                <c:pt idx="209">
                  <c:v>3.5726469641892197E-4</c:v>
                </c:pt>
                <c:pt idx="210">
                  <c:v>2.9701679352596552E-4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AE-4653-8318-76E549E13F22}"/>
            </c:ext>
          </c:extLst>
        </c:ser>
        <c:ser>
          <c:idx val="3"/>
          <c:order val="3"/>
          <c:tx>
            <c:strRef>
              <c:f>MultiNorm_WWA!$L$1</c:f>
              <c:strCache>
                <c:ptCount val="1"/>
                <c:pt idx="0">
                  <c:v>Norm3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MultiNorm_WWA!$D$2:$D$220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MultiNorm_WWA!$L$2:$L$251</c:f>
              <c:numCache>
                <c:formatCode>General</c:formatCode>
                <c:ptCount val="250"/>
                <c:pt idx="0">
                  <c:v>7.0095436028647581E-5</c:v>
                </c:pt>
                <c:pt idx="1">
                  <c:v>9.4018569678509152E-5</c:v>
                </c:pt>
                <c:pt idx="2">
                  <c:v>1.2503800081626622E-4</c:v>
                </c:pt>
                <c:pt idx="3">
                  <c:v>1.6488262228225227E-4</c:v>
                </c:pt>
                <c:pt idx="4">
                  <c:v>2.1558186934722396E-4</c:v>
                </c:pt>
                <c:pt idx="5">
                  <c:v>2.7948214269948646E-4</c:v>
                </c:pt>
                <c:pt idx="6">
                  <c:v>3.5925297897475706E-4</c:v>
                </c:pt>
                <c:pt idx="7">
                  <c:v>4.5787947377168319E-4</c:v>
                </c:pt>
                <c:pt idx="8">
                  <c:v>5.7863733930086584E-4</c:v>
                </c:pt>
                <c:pt idx="9">
                  <c:v>7.2504709749259726E-4</c:v>
                </c:pt>
                <c:pt idx="10">
                  <c:v>9.0080432907041735E-4</c:v>
                </c:pt>
                <c:pt idx="11">
                  <c:v>1.1096836675112886E-3</c:v>
                </c:pt>
                <c:pt idx="12">
                  <c:v>1.355415371624868E-3</c:v>
                </c:pt>
                <c:pt idx="13">
                  <c:v>1.6415348310724947E-3</c:v>
                </c:pt>
                <c:pt idx="14">
                  <c:v>1.9712072194214415E-3</c:v>
                </c:pt>
                <c:pt idx="15">
                  <c:v>2.3470316327406575E-3</c:v>
                </c:pt>
                <c:pt idx="16">
                  <c:v>2.7708313196159423E-3</c:v>
                </c:pt>
                <c:pt idx="17">
                  <c:v>3.2434388626471061E-3</c:v>
                </c:pt>
                <c:pt idx="18">
                  <c:v>3.7644872219779195E-3</c:v>
                </c:pt>
                <c:pt idx="19">
                  <c:v>4.3322191890548915E-3</c:v>
                </c:pt>
                <c:pt idx="20">
                  <c:v>4.9433288126910996E-3</c:v>
                </c:pt>
                <c:pt idx="21">
                  <c:v>5.5928485577631621E-3</c:v>
                </c:pt>
                <c:pt idx="22">
                  <c:v>6.2740951891737751E-3</c:v>
                </c:pt>
                <c:pt idx="23">
                  <c:v>6.9786855530664608E-3</c:v>
                </c:pt>
                <c:pt idx="24">
                  <c:v>7.6966305483917889E-3</c:v>
                </c:pt>
                <c:pt idx="25">
                  <c:v>8.4165117335605558E-3</c:v>
                </c:pt>
                <c:pt idx="26">
                  <c:v>9.1257403818934633E-3</c:v>
                </c:pt>
                <c:pt idx="27">
                  <c:v>9.8108936647968228E-3</c:v>
                </c:pt>
                <c:pt idx="28">
                  <c:v>1.045811735760422E-2</c:v>
                </c:pt>
                <c:pt idx="29">
                  <c:v>1.1053579433711117E-2</c:v>
                </c:pt>
                <c:pt idx="30">
                  <c:v>1.1583954557048234E-2</c:v>
                </c:pt>
                <c:pt idx="31">
                  <c:v>1.2036916196381715E-2</c:v>
                </c:pt>
                <c:pt idx="32">
                  <c:v>1.2401611199218471E-2</c:v>
                </c:pt>
                <c:pt idx="33">
                  <c:v>1.2669091410538685E-2</c:v>
                </c:pt>
                <c:pt idx="34">
                  <c:v>1.2832678406850945E-2</c:v>
                </c:pt>
                <c:pt idx="35">
                  <c:v>1.2888240599690398E-2</c:v>
                </c:pt>
                <c:pt idx="36">
                  <c:v>1.2834366658509082E-2</c:v>
                </c:pt>
                <c:pt idx="37">
                  <c:v>1.2672425090513029E-2</c:v>
                </c:pt>
                <c:pt idx="38">
                  <c:v>1.2406506466109605E-2</c:v>
                </c:pt>
                <c:pt idx="39">
                  <c:v>1.2043251695055289E-2</c:v>
                </c:pt>
                <c:pt idx="40">
                  <c:v>1.1591576417519943E-2</c:v>
                </c:pt>
                <c:pt idx="41">
                  <c:v>1.1062307477185276E-2</c:v>
                </c:pt>
                <c:pt idx="42">
                  <c:v>1.0467752160505583E-2</c:v>
                </c:pt>
                <c:pt idx="43">
                  <c:v>9.8212240950478029E-3</c:v>
                </c:pt>
                <c:pt idx="44">
                  <c:v>9.1365512120402167E-3</c:v>
                </c:pt>
                <c:pt idx="45">
                  <c:v>8.4275909521291867E-3</c:v>
                </c:pt>
                <c:pt idx="46">
                  <c:v>7.7077760314119958E-3</c:v>
                </c:pt>
                <c:pt idx="47">
                  <c:v>6.9897108176005252E-3</c:v>
                </c:pt>
                <c:pt idx="48">
                  <c:v>6.2848340242213944E-3</c:v>
                </c:pt>
                <c:pt idx="49">
                  <c:v>5.6031584086816931E-3</c:v>
                </c:pt>
                <c:pt idx="50">
                  <c:v>4.9530928768172448E-3</c:v>
                </c:pt>
                <c:pt idx="51">
                  <c:v>4.3413472565899929E-3</c:v>
                </c:pt>
                <c:pt idx="52">
                  <c:v>3.7729153624433669E-3</c:v>
                </c:pt>
                <c:pt idx="53">
                  <c:v>3.2511281096891751E-3</c:v>
                </c:pt>
                <c:pt idx="54">
                  <c:v>2.7777655434964403E-3</c:v>
                </c:pt>
                <c:pt idx="55">
                  <c:v>2.353214809856845E-3</c:v>
                </c:pt>
                <c:pt idx="56">
                  <c:v>1.97666031240009E-3</c:v>
                </c:pt>
                <c:pt idx="57">
                  <c:v>1.6462924832588942E-3</c:v>
                </c:pt>
                <c:pt idx="58">
                  <c:v>1.3595225988362158E-3</c:v>
                </c:pt>
                <c:pt idx="59">
                  <c:v>1.1131927009135232E-3</c:v>
                </c:pt>
                <c:pt idx="60">
                  <c:v>9.037717292652988E-4</c:v>
                </c:pt>
                <c:pt idx="61">
                  <c:v>7.2753122449470864E-4</c:v>
                </c:pt>
                <c:pt idx="62">
                  <c:v>5.8069622876350164E-4</c:v>
                </c:pt>
                <c:pt idx="63">
                  <c:v>4.5956913874386427E-4</c:v>
                </c:pt>
                <c:pt idx="64">
                  <c:v>3.6062613015383412E-4</c:v>
                </c:pt>
                <c:pt idx="65">
                  <c:v>2.8058729945140676E-4</c:v>
                </c:pt>
                <c:pt idx="66">
                  <c:v>2.1646281897127247E-4</c:v>
                </c:pt>
                <c:pt idx="67">
                  <c:v>1.6557817587287463E-4</c:v>
                </c:pt>
                <c:pt idx="68">
                  <c:v>1.2558199001933798E-4</c:v>
                </c:pt>
                <c:pt idx="69">
                  <c:v>9.4440028804833868E-5</c:v>
                </c:pt>
                <c:pt idx="70">
                  <c:v>7.0418917402492747E-5</c:v>
                </c:pt>
                <c:pt idx="71">
                  <c:v>5.2062744751585411E-5</c:v>
                </c:pt>
                <c:pt idx="72">
                  <c:v>3.81653509113151E-5</c:v>
                </c:pt>
                <c:pt idx="73">
                  <c:v>2.7740605892077113E-5</c:v>
                </c:pt>
                <c:pt idx="74">
                  <c:v>1.999250015651333E-5</c:v>
                </c:pt>
                <c:pt idx="75">
                  <c:v>1.4286398396578807E-5</c:v>
                </c:pt>
                <c:pt idx="76">
                  <c:v>1.0122385869721477E-5</c:v>
                </c:pt>
                <c:pt idx="77">
                  <c:v>7.1112754951633263E-6</c:v>
                </c:pt>
                <c:pt idx="78">
                  <c:v>4.9535505807209785E-6</c:v>
                </c:pt>
                <c:pt idx="79">
                  <c:v>3.4212923253863374E-6</c:v>
                </c:pt>
                <c:pt idx="80">
                  <c:v>2.3429781988016618E-6</c:v>
                </c:pt>
                <c:pt idx="81">
                  <c:v>1.5909289877067087E-6</c:v>
                </c:pt>
                <c:pt idx="82">
                  <c:v>1.0711192528566757E-6</c:v>
                </c:pt>
                <c:pt idx="83">
                  <c:v>7.1503835686804767E-7</c:v>
                </c:pt>
                <c:pt idx="84">
                  <c:v>4.7328782876986309E-7</c:v>
                </c:pt>
                <c:pt idx="85">
                  <c:v>3.1061742570126529E-7</c:v>
                </c:pt>
                <c:pt idx="86">
                  <c:v>2.0213000146201883E-7</c:v>
                </c:pt>
                <c:pt idx="87">
                  <c:v>1.3041880763213591E-7</c:v>
                </c:pt>
                <c:pt idx="88">
                  <c:v>8.3436130478399393E-8</c:v>
                </c:pt>
                <c:pt idx="89">
                  <c:v>5.2926425867614154E-8</c:v>
                </c:pt>
                <c:pt idx="90">
                  <c:v>3.3288594775359717E-8</c:v>
                </c:pt>
                <c:pt idx="91">
                  <c:v>2.0759784508792944E-8</c:v>
                </c:pt>
                <c:pt idx="92">
                  <c:v>1.2836738756624222E-8</c:v>
                </c:pt>
                <c:pt idx="93">
                  <c:v>7.8702956619313155E-9</c:v>
                </c:pt>
                <c:pt idx="94">
                  <c:v>4.7844484065564559E-9</c:v>
                </c:pt>
                <c:pt idx="95">
                  <c:v>2.8838800107484864E-9</c:v>
                </c:pt>
                <c:pt idx="96">
                  <c:v>1.7235622798433173E-9</c:v>
                </c:pt>
                <c:pt idx="97">
                  <c:v>1.0213656746658153E-9</c:v>
                </c:pt>
                <c:pt idx="98">
                  <c:v>6.0012265054408664E-10</c:v>
                </c:pt>
                <c:pt idx="99">
                  <c:v>3.4962563026929008E-10</c:v>
                </c:pt>
                <c:pt idx="100">
                  <c:v>2.0196261670407988E-10</c:v>
                </c:pt>
                <c:pt idx="101">
                  <c:v>1.1567598298732153E-10</c:v>
                </c:pt>
                <c:pt idx="102">
                  <c:v>6.5693120463444287E-11</c:v>
                </c:pt>
                <c:pt idx="103">
                  <c:v>3.6991425502243015E-11</c:v>
                </c:pt>
                <c:pt idx="104">
                  <c:v>2.0653170329486723E-11</c:v>
                </c:pt>
                <c:pt idx="105">
                  <c:v>1.1433438734861154E-11</c:v>
                </c:pt>
                <c:pt idx="106">
                  <c:v>6.2758346739594627E-12</c:v>
                </c:pt>
                <c:pt idx="107">
                  <c:v>3.4156282966188725E-12</c:v>
                </c:pt>
                <c:pt idx="108">
                  <c:v>1.8432073535142218E-12</c:v>
                </c:pt>
                <c:pt idx="109">
                  <c:v>9.862392196436903E-13</c:v>
                </c:pt>
                <c:pt idx="110">
                  <c:v>5.2323263856424752E-13</c:v>
                </c:pt>
                <c:pt idx="111">
                  <c:v>2.7524020193707581E-13</c:v>
                </c:pt>
                <c:pt idx="112">
                  <c:v>1.4355998088880403E-13</c:v>
                </c:pt>
                <c:pt idx="113">
                  <c:v>7.4243664408544491E-14</c:v>
                </c:pt>
                <c:pt idx="114">
                  <c:v>3.8070614712929476E-14</c:v>
                </c:pt>
                <c:pt idx="115">
                  <c:v>1.9356412231421909E-14</c:v>
                </c:pt>
                <c:pt idx="116">
                  <c:v>9.7580787614284311E-15</c:v>
                </c:pt>
                <c:pt idx="117">
                  <c:v>4.8776233243254229E-15</c:v>
                </c:pt>
                <c:pt idx="118">
                  <c:v>2.4174454419534723E-15</c:v>
                </c:pt>
                <c:pt idx="119">
                  <c:v>1.1879812531526984E-15</c:v>
                </c:pt>
                <c:pt idx="120">
                  <c:v>5.7885125112396744E-16</c:v>
                </c:pt>
                <c:pt idx="121">
                  <c:v>2.7965903091367923E-16</c:v>
                </c:pt>
                <c:pt idx="122">
                  <c:v>1.3396618918753347E-16</c:v>
                </c:pt>
                <c:pt idx="123">
                  <c:v>6.363060343939196E-17</c:v>
                </c:pt>
                <c:pt idx="124">
                  <c:v>2.9966868583263986E-17</c:v>
                </c:pt>
                <c:pt idx="125">
                  <c:v>1.3993332956513493E-17</c:v>
                </c:pt>
                <c:pt idx="126">
                  <c:v>6.4789623390213018E-18</c:v>
                </c:pt>
                <c:pt idx="127">
                  <c:v>2.9743647549892475E-18</c:v>
                </c:pt>
                <c:pt idx="128">
                  <c:v>1.3539027804277803E-18</c:v>
                </c:pt>
                <c:pt idx="129">
                  <c:v>6.1106191550896101E-19</c:v>
                </c:pt>
                <c:pt idx="130">
                  <c:v>2.7345598765617985E-19</c:v>
                </c:pt>
                <c:pt idx="131">
                  <c:v>1.2133724794027336E-19</c:v>
                </c:pt>
                <c:pt idx="132">
                  <c:v>5.3383288899240724E-20</c:v>
                </c:pt>
                <c:pt idx="133">
                  <c:v>2.3287399639130314E-20</c:v>
                </c:pt>
                <c:pt idx="134">
                  <c:v>1.0072589820349587E-20</c:v>
                </c:pt>
                <c:pt idx="135">
                  <c:v>4.3198213295127385E-21</c:v>
                </c:pt>
                <c:pt idx="136">
                  <c:v>1.8369397129129268E-21</c:v>
                </c:pt>
                <c:pt idx="137">
                  <c:v>7.7451263179027321E-22</c:v>
                </c:pt>
                <c:pt idx="138">
                  <c:v>3.2379235480945473E-22</c:v>
                </c:pt>
                <c:pt idx="139">
                  <c:v>1.3421750408084856E-22</c:v>
                </c:pt>
                <c:pt idx="140">
                  <c:v>5.5164058409036267E-23</c:v>
                </c:pt>
                <c:pt idx="141">
                  <c:v>2.2480592017075211E-23</c:v>
                </c:pt>
                <c:pt idx="142">
                  <c:v>9.0837204727714407E-24</c:v>
                </c:pt>
                <c:pt idx="143">
                  <c:v>3.6393536701198666E-24</c:v>
                </c:pt>
                <c:pt idx="144">
                  <c:v>1.4457368335018985E-24</c:v>
                </c:pt>
                <c:pt idx="145">
                  <c:v>5.6945408490673417E-25</c:v>
                </c:pt>
                <c:pt idx="146">
                  <c:v>2.2239891420393944E-25</c:v>
                </c:pt>
                <c:pt idx="147">
                  <c:v>8.6121402877798986E-26</c:v>
                </c:pt>
                <c:pt idx="148">
                  <c:v>3.3066940341782086E-26</c:v>
                </c:pt>
                <c:pt idx="149">
                  <c:v>1.2588715278645508E-26</c:v>
                </c:pt>
                <c:pt idx="150">
                  <c:v>4.7519656597817244E-27</c:v>
                </c:pt>
                <c:pt idx="151">
                  <c:v>1.7785646616856125E-27</c:v>
                </c:pt>
                <c:pt idx="152">
                  <c:v>6.6004038311143002E-28</c:v>
                </c:pt>
                <c:pt idx="153">
                  <c:v>2.4287109980335891E-28</c:v>
                </c:pt>
                <c:pt idx="154">
                  <c:v>8.8610595319562207E-29</c:v>
                </c:pt>
                <c:pt idx="155">
                  <c:v>3.2055307866533943E-29</c:v>
                </c:pt>
                <c:pt idx="156">
                  <c:v>1.1497905460122532E-29</c:v>
                </c:pt>
                <c:pt idx="157">
                  <c:v>4.0892343250965247E-30</c:v>
                </c:pt>
                <c:pt idx="158">
                  <c:v>1.4420148902717207E-30</c:v>
                </c:pt>
                <c:pt idx="159">
                  <c:v>5.0419899465365784E-31</c:v>
                </c:pt>
                <c:pt idx="160">
                  <c:v>1.7479889743297227E-31</c:v>
                </c:pt>
                <c:pt idx="161">
                  <c:v>6.0086912052748055E-32</c:v>
                </c:pt>
                <c:pt idx="162">
                  <c:v>2.0479793127858073E-32</c:v>
                </c:pt>
                <c:pt idx="163">
                  <c:v>6.9211096268215994E-33</c:v>
                </c:pt>
                <c:pt idx="164">
                  <c:v>2.3191581974595211E-33</c:v>
                </c:pt>
                <c:pt idx="165">
                  <c:v>7.705299133031227E-34</c:v>
                </c:pt>
                <c:pt idx="166">
                  <c:v>2.5383594169586432E-34</c:v>
                </c:pt>
                <c:pt idx="167">
                  <c:v>8.2912729238225946E-35</c:v>
                </c:pt>
                <c:pt idx="168">
                  <c:v>2.6853060451260811E-35</c:v>
                </c:pt>
                <c:pt idx="169">
                  <c:v>8.6232474988569748E-36</c:v>
                </c:pt>
                <c:pt idx="170">
                  <c:v>2.7456956510078947E-36</c:v>
                </c:pt>
                <c:pt idx="171">
                  <c:v>8.6683896245739365E-37</c:v>
                </c:pt>
                <c:pt idx="172">
                  <c:v>2.7134944308844703E-37</c:v>
                </c:pt>
                <c:pt idx="173">
                  <c:v>8.4221685513837492E-38</c:v>
                </c:pt>
                <c:pt idx="174">
                  <c:v>2.591930819948952E-38</c:v>
                </c:pt>
                <c:pt idx="175">
                  <c:v>7.909105452983033E-39</c:v>
                </c:pt>
                <c:pt idx="176">
                  <c:v>2.3929620405362542E-39</c:v>
                </c:pt>
                <c:pt idx="177">
                  <c:v>7.1787484576578689E-40</c:v>
                </c:pt>
                <c:pt idx="178">
                  <c:v>2.1353356245509317E-40</c:v>
                </c:pt>
                <c:pt idx="179">
                  <c:v>6.2977880186681907E-41</c:v>
                </c:pt>
                <c:pt idx="180">
                  <c:v>1.8416810277677295E-41</c:v>
                </c:pt>
                <c:pt idx="181">
                  <c:v>5.3400493819380644E-42</c:v>
                </c:pt>
                <c:pt idx="182">
                  <c:v>1.5352553351050746E-42</c:v>
                </c:pt>
                <c:pt idx="183">
                  <c:v>4.3764345753920391E-43</c:v>
                </c:pt>
                <c:pt idx="184">
                  <c:v>1.2369858985612874E-43</c:v>
                </c:pt>
                <c:pt idx="185">
                  <c:v>3.4666782858826167E-44</c:v>
                </c:pt>
                <c:pt idx="186">
                  <c:v>9.633116548807724E-45</c:v>
                </c:pt>
                <c:pt idx="187">
                  <c:v>2.6541445542086795E-45</c:v>
                </c:pt>
                <c:pt idx="188">
                  <c:v>7.2508148106881428E-46</c:v>
                </c:pt>
                <c:pt idx="189">
                  <c:v>1.9640545105500966E-46</c:v>
                </c:pt>
                <c:pt idx="190">
                  <c:v>5.2750276944986486E-47</c:v>
                </c:pt>
                <c:pt idx="191">
                  <c:v>1.4047545071140299E-47</c:v>
                </c:pt>
                <c:pt idx="192">
                  <c:v>3.7092030431843785E-48</c:v>
                </c:pt>
                <c:pt idx="193">
                  <c:v>9.7110292843675083E-49</c:v>
                </c:pt>
                <c:pt idx="194">
                  <c:v>2.5208929472861224E-49</c:v>
                </c:pt>
                <c:pt idx="195">
                  <c:v>6.4885555311068265E-50</c:v>
                </c:pt>
                <c:pt idx="196">
                  <c:v>1.6559458515531433E-50</c:v>
                </c:pt>
                <c:pt idx="197">
                  <c:v>4.1903347675735003E-51</c:v>
                </c:pt>
                <c:pt idx="198">
                  <c:v>1.0513705123206233E-51</c:v>
                </c:pt>
                <c:pt idx="199">
                  <c:v>2.6155760214965343E-52</c:v>
                </c:pt>
                <c:pt idx="200">
                  <c:v>6.4518369798864204E-53</c:v>
                </c:pt>
                <c:pt idx="201">
                  <c:v>1.5779887646949524E-53</c:v>
                </c:pt>
                <c:pt idx="202">
                  <c:v>3.8267396044105337E-54</c:v>
                </c:pt>
                <c:pt idx="203">
                  <c:v>9.2014950872159612E-55</c:v>
                </c:pt>
                <c:pt idx="204">
                  <c:v>2.1937764456383826E-55</c:v>
                </c:pt>
                <c:pt idx="205">
                  <c:v>5.1859798252432747E-56</c:v>
                </c:pt>
                <c:pt idx="206">
                  <c:v>1.2155526088763957E-56</c:v>
                </c:pt>
                <c:pt idx="207">
                  <c:v>2.825017742345087E-57</c:v>
                </c:pt>
                <c:pt idx="208">
                  <c:v>6.5098814948997704E-58</c:v>
                </c:pt>
                <c:pt idx="209">
                  <c:v>1.4874057943063469E-58</c:v>
                </c:pt>
                <c:pt idx="210">
                  <c:v>3.3696930197198496E-59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AE-4653-8318-76E549E13F22}"/>
            </c:ext>
          </c:extLst>
        </c:ser>
        <c:ser>
          <c:idx val="4"/>
          <c:order val="4"/>
          <c:tx>
            <c:strRef>
              <c:f>MultiNorm_WWA!$N$1</c:f>
              <c:strCache>
                <c:ptCount val="1"/>
                <c:pt idx="0">
                  <c:v>AllNorm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MultiNorm_WWA!$D$2:$D$220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MultiNorm_WWA!$N$2:$N$251</c:f>
              <c:numCache>
                <c:formatCode>General</c:formatCode>
                <c:ptCount val="250"/>
                <c:pt idx="0">
                  <c:v>7.0163973788840754E-5</c:v>
                </c:pt>
                <c:pt idx="1">
                  <c:v>9.4107012827224619E-5</c:v>
                </c:pt>
                <c:pt idx="2">
                  <c:v>1.2515181360897405E-4</c:v>
                </c:pt>
                <c:pt idx="3">
                  <c:v>1.6502867530867856E-4</c:v>
                </c:pt>
                <c:pt idx="4">
                  <c:v>2.1576877508648132E-4</c:v>
                </c:pt>
                <c:pt idx="5">
                  <c:v>2.7972066407778876E-4</c:v>
                </c:pt>
                <c:pt idx="6">
                  <c:v>3.5955652502025749E-4</c:v>
                </c:pt>
                <c:pt idx="7">
                  <c:v>4.5826469875474022E-4</c:v>
                </c:pt>
                <c:pt idx="8">
                  <c:v>5.7912486431803986E-4</c:v>
                </c:pt>
                <c:pt idx="9">
                  <c:v>7.2566237631057305E-4</c:v>
                </c:pt>
                <c:pt idx="10">
                  <c:v>9.0157868319857583E-4</c:v>
                </c:pt>
                <c:pt idx="11">
                  <c:v>1.1106555189190825E-3</c:v>
                </c:pt>
                <c:pt idx="12">
                  <c:v>1.3566317052545478E-3</c:v>
                </c:pt>
                <c:pt idx="13">
                  <c:v>1.6430529233009913E-3</c:v>
                </c:pt>
                <c:pt idx="14">
                  <c:v>1.9730966728670179E-3</c:v>
                </c:pt>
                <c:pt idx="15">
                  <c:v>2.3493767622455313E-3</c:v>
                </c:pt>
                <c:pt idx="16">
                  <c:v>2.7737339388039612E-3</c:v>
                </c:pt>
                <c:pt idx="17">
                  <c:v>3.24702152507521E-3</c:v>
                </c:pt>
                <c:pt idx="18">
                  <c:v>3.7688969754698281E-3</c:v>
                </c:pt>
                <c:pt idx="19">
                  <c:v>4.3376319062001754E-3</c:v>
                </c:pt>
                <c:pt idx="20">
                  <c:v>4.9499541645625549E-3</c:v>
                </c:pt>
                <c:pt idx="21">
                  <c:v>5.6009357014738621E-3</c:v>
                </c:pt>
                <c:pt idx="22">
                  <c:v>6.2839392427590252E-3</c:v>
                </c:pt>
                <c:pt idx="23">
                  <c:v>6.9906349331047375E-3</c:v>
                </c:pt>
                <c:pt idx="24">
                  <c:v>7.711095246516305E-3</c:v>
                </c:pt>
                <c:pt idx="25">
                  <c:v>8.4339726072788536E-3</c:v>
                </c:pt>
                <c:pt idx="26">
                  <c:v>9.1467595326254082E-3</c:v>
                </c:pt>
                <c:pt idx="27">
                  <c:v>9.8361259714443393E-3</c:v>
                </c:pt>
                <c:pt idx="28">
                  <c:v>1.0488323226952315E-2</c:v>
                </c:pt>
                <c:pt idx="29">
                  <c:v>1.1089638819200477E-2</c:v>
                </c:pt>
                <c:pt idx="30">
                  <c:v>1.1626882284634177E-2</c:v>
                </c:pt>
                <c:pt idx="31">
                  <c:v>1.2087878620000745E-2</c:v>
                </c:pt>
                <c:pt idx="32">
                  <c:v>1.2461944188552771E-2</c:v>
                </c:pt>
                <c:pt idx="33">
                  <c:v>1.2740319650077389E-2</c:v>
                </c:pt>
                <c:pt idx="34">
                  <c:v>1.2916535957534791E-2</c:v>
                </c:pt>
                <c:pt idx="35">
                  <c:v>1.2986692642611574E-2</c:v>
                </c:pt>
                <c:pt idx="36">
                  <c:v>1.2949632304235927E-2</c:v>
                </c:pt>
                <c:pt idx="37">
                  <c:v>1.2807001097747918E-2</c:v>
                </c:pt>
                <c:pt idx="38">
                  <c:v>1.2563191669826538E-2</c:v>
                </c:pt>
                <c:pt idx="39">
                  <c:v>1.2225171897405135E-2</c:v>
                </c:pt>
                <c:pt idx="40">
                  <c:v>1.1802209445198513E-2</c:v>
                </c:pt>
                <c:pt idx="41">
                  <c:v>1.1305508057363226E-2</c:v>
                </c:pt>
                <c:pt idx="42">
                  <c:v>1.0747776214725667E-2</c:v>
                </c:pt>
                <c:pt idx="43">
                  <c:v>1.014275199778655E-2</c:v>
                </c:pt>
                <c:pt idx="44">
                  <c:v>9.5047095091629098E-3</c:v>
                </c:pt>
                <c:pt idx="45">
                  <c:v>8.8479719856563374E-3</c:v>
                </c:pt>
                <c:pt idx="46">
                  <c:v>8.1864548724253517E-3</c:v>
                </c:pt>
                <c:pt idx="47">
                  <c:v>7.5332588704302237E-3</c:v>
                </c:pt>
                <c:pt idx="48">
                  <c:v>6.9003286340457012E-3</c:v>
                </c:pt>
                <c:pt idx="49">
                  <c:v>6.2981877831578669E-3</c:v>
                </c:pt>
                <c:pt idx="50">
                  <c:v>5.735755622169973E-3</c:v>
                </c:pt>
                <c:pt idx="51">
                  <c:v>5.2202458314843381E-3</c:v>
                </c:pt>
                <c:pt idx="52">
                  <c:v>4.7571427706235656E-3</c:v>
                </c:pt>
                <c:pt idx="53">
                  <c:v>4.350247186259832E-3</c:v>
                </c:pt>
                <c:pt idx="54">
                  <c:v>4.001780241105337E-3</c:v>
                </c:pt>
                <c:pt idx="55">
                  <c:v>3.7125329608479647E-3</c:v>
                </c:pt>
                <c:pt idx="56">
                  <c:v>3.4820474318085037E-3</c:v>
                </c:pt>
                <c:pt idx="57">
                  <c:v>3.3088162854489475E-3</c:v>
                </c:pt>
                <c:pt idx="58">
                  <c:v>3.1904880272864721E-3</c:v>
                </c:pt>
                <c:pt idx="59">
                  <c:v>3.1240674152384134E-3</c:v>
                </c:pt>
                <c:pt idx="60">
                  <c:v>3.106102154581201E-3</c:v>
                </c:pt>
                <c:pt idx="61">
                  <c:v>3.1328494436499692E-3</c:v>
                </c:pt>
                <c:pt idx="62">
                  <c:v>3.2004181851350184E-3</c:v>
                </c:pt>
                <c:pt idx="63">
                  <c:v>3.3048848130663054E-3</c:v>
                </c:pt>
                <c:pt idx="64">
                  <c:v>3.4423825554690348E-3</c:v>
                </c:pt>
                <c:pt idx="65">
                  <c:v>3.6091654795487667E-3</c:v>
                </c:pt>
                <c:pt idx="66">
                  <c:v>3.801649813043166E-3</c:v>
                </c:pt>
                <c:pt idx="67">
                  <c:v>4.0164358006421017E-3</c:v>
                </c:pt>
                <c:pt idx="68">
                  <c:v>4.2503137652362098E-3</c:v>
                </c:pt>
                <c:pt idx="69">
                  <c:v>4.5002581476364907E-3</c:v>
                </c:pt>
                <c:pt idx="70">
                  <c:v>4.7634131548164307E-3</c:v>
                </c:pt>
                <c:pt idx="71">
                  <c:v>5.0370733197445403E-3</c:v>
                </c:pt>
                <c:pt idx="72">
                  <c:v>5.318661827970781E-3</c:v>
                </c:pt>
                <c:pt idx="73">
                  <c:v>5.6057089535748216E-3</c:v>
                </c:pt>
                <c:pt idx="74">
                  <c:v>5.8958324170061745E-3</c:v>
                </c:pt>
                <c:pt idx="75">
                  <c:v>6.1867209663226024E-3</c:v>
                </c:pt>
                <c:pt idx="76">
                  <c:v>6.4761220172557784E-3</c:v>
                </c:pt>
                <c:pt idx="77">
                  <c:v>6.7618337824382601E-3</c:v>
                </c:pt>
                <c:pt idx="78">
                  <c:v>7.0417019836512768E-3</c:v>
                </c:pt>
                <c:pt idx="79">
                  <c:v>7.3136209741187942E-3</c:v>
                </c:pt>
                <c:pt idx="80">
                  <c:v>7.5755388969255969E-3</c:v>
                </c:pt>
                <c:pt idx="81">
                  <c:v>7.8254663637670231E-3</c:v>
                </c:pt>
                <c:pt idx="82">
                  <c:v>8.0614880470473872E-3</c:v>
                </c:pt>
                <c:pt idx="83">
                  <c:v>8.2817765289992067E-3</c:v>
                </c:pt>
                <c:pt idx="84">
                  <c:v>8.4846077355493002E-3</c:v>
                </c:pt>
                <c:pt idx="85">
                  <c:v>8.6683772925712776E-3</c:v>
                </c:pt>
                <c:pt idx="86">
                  <c:v>8.8316171715656262E-3</c:v>
                </c:pt>
                <c:pt idx="87">
                  <c:v>8.973012035557509E-3</c:v>
                </c:pt>
                <c:pt idx="88">
                  <c:v>9.0914147501079713E-3</c:v>
                </c:pt>
                <c:pt idx="89">
                  <c:v>9.1858605857911002E-3</c:v>
                </c:pt>
                <c:pt idx="90">
                  <c:v>9.2555797050713502E-3</c:v>
                </c:pt>
                <c:pt idx="91">
                  <c:v>9.3000075965621841E-3</c:v>
                </c:pt>
                <c:pt idx="92">
                  <c:v>9.3187931918709208E-3</c:v>
                </c:pt>
                <c:pt idx="93">
                  <c:v>9.3118044735568395E-3</c:v>
                </c:pt>
                <c:pt idx="94">
                  <c:v>9.2791314561560829E-3</c:v>
                </c:pt>
                <c:pt idx="95">
                  <c:v>9.2210864947638652E-3</c:v>
                </c:pt>
                <c:pt idx="96">
                  <c:v>9.1382019462682117E-3</c:v>
                </c:pt>
                <c:pt idx="97">
                  <c:v>9.0312252758887514E-3</c:v>
                </c:pt>
                <c:pt idx="98">
                  <c:v>8.9011117650132834E-3</c:v>
                </c:pt>
                <c:pt idx="99">
                  <c:v>8.7490150342287697E-3</c:v>
                </c:pt>
                <c:pt idx="100">
                  <c:v>8.5762756466884228E-3</c:v>
                </c:pt>
                <c:pt idx="101">
                  <c:v>8.3844081003533692E-3</c:v>
                </c:pt>
                <c:pt idx="102">
                  <c:v>8.175086552081972E-3</c:v>
                </c:pt>
                <c:pt idx="103">
                  <c:v>7.9501296410164502E-3</c:v>
                </c:pt>
                <c:pt idx="104">
                  <c:v>7.7114847923977778E-3</c:v>
                </c:pt>
                <c:pt idx="105">
                  <c:v>7.4612123851815794E-3</c:v>
                </c:pt>
                <c:pt idx="106">
                  <c:v>7.2014701572129169E-3</c:v>
                </c:pt>
                <c:pt idx="107">
                  <c:v>6.9344982000807114E-3</c:v>
                </c:pt>
                <c:pt idx="108">
                  <c:v>6.6626048622246935E-3</c:v>
                </c:pt>
                <c:pt idx="109">
                  <c:v>6.3881538338138501E-3</c:v>
                </c:pt>
                <c:pt idx="110">
                  <c:v>6.1135526310694202E-3</c:v>
                </c:pt>
                <c:pt idx="111">
                  <c:v>5.8412426320997293E-3</c:v>
                </c:pt>
                <c:pt idx="112">
                  <c:v>5.573690742305429E-3</c:v>
                </c:pt>
                <c:pt idx="113">
                  <c:v>5.3133826866834863E-3</c:v>
                </c:pt>
                <c:pt idx="114">
                  <c:v>5.0628178409075127E-3</c:v>
                </c:pt>
                <c:pt idx="115">
                  <c:v>4.824505425197724E-3</c:v>
                </c:pt>
                <c:pt idx="116">
                  <c:v>4.6009617973079521E-3</c:v>
                </c:pt>
                <c:pt idx="117">
                  <c:v>4.3947084962926266E-3</c:v>
                </c:pt>
                <c:pt idx="118">
                  <c:v>4.2082706101237459E-3</c:v>
                </c:pt>
                <c:pt idx="119">
                  <c:v>4.0441749709030222E-3</c:v>
                </c:pt>
                <c:pt idx="120">
                  <c:v>3.9049476246255546E-3</c:v>
                </c:pt>
                <c:pt idx="121">
                  <c:v>3.7931099814466989E-3</c:v>
                </c:pt>
                <c:pt idx="122">
                  <c:v>3.7111730303019804E-3</c:v>
                </c:pt>
                <c:pt idx="123">
                  <c:v>3.6616290013980245E-3</c:v>
                </c:pt>
                <c:pt idx="124">
                  <c:v>3.6469398840084676E-3</c:v>
                </c:pt>
                <c:pt idx="125">
                  <c:v>3.6695222571162065E-3</c:v>
                </c:pt>
                <c:pt idx="126">
                  <c:v>3.7317279680010008E-3</c:v>
                </c:pt>
                <c:pt idx="127">
                  <c:v>3.8358202993071908E-3</c:v>
                </c:pt>
                <c:pt idx="128">
                  <c:v>3.9839453979000723E-3</c:v>
                </c:pt>
                <c:pt idx="129">
                  <c:v>4.1780988973066629E-3</c:v>
                </c:pt>
                <c:pt idx="130">
                  <c:v>4.4200878469408322E-3</c:v>
                </c:pt>
                <c:pt idx="131">
                  <c:v>4.711488261617062E-3</c:v>
                </c:pt>
                <c:pt idx="132">
                  <c:v>5.0535988188229915E-3</c:v>
                </c:pt>
                <c:pt idx="133">
                  <c:v>5.447391452444039E-3</c:v>
                </c:pt>
                <c:pt idx="134">
                  <c:v>5.8934598126605207E-3</c:v>
                </c:pt>
                <c:pt idx="135">
                  <c:v>6.3919667742481515E-3</c:v>
                </c:pt>
                <c:pt idx="136">
                  <c:v>6.9425923705676105E-3</c:v>
                </c:pt>
                <c:pt idx="137">
                  <c:v>7.5444836988771457E-3</c:v>
                </c:pt>
                <c:pt idx="138">
                  <c:v>8.1962084750467883E-3</c:v>
                </c:pt>
                <c:pt idx="139">
                  <c:v>8.8957140035525999E-3</c:v>
                </c:pt>
                <c:pt idx="140">
                  <c:v>9.6402933639302309E-3</c:v>
                </c:pt>
                <c:pt idx="141">
                  <c:v>1.0426560591141176E-2</c:v>
                </c:pt>
                <c:pt idx="142">
                  <c:v>1.1250436539768129E-2</c:v>
                </c:pt>
                <c:pt idx="143">
                  <c:v>1.2107146967954603E-2</c:v>
                </c:pt>
                <c:pt idx="144">
                  <c:v>1.2991234156331515E-2</c:v>
                </c:pt>
                <c:pt idx="145">
                  <c:v>1.3896583092303351E-2</c:v>
                </c:pt>
                <c:pt idx="146">
                  <c:v>1.4816462906278794E-2</c:v>
                </c:pt>
                <c:pt idx="147">
                  <c:v>1.5743583851812584E-2</c:v>
                </c:pt>
                <c:pt idx="148">
                  <c:v>1.667016968694033E-2</c:v>
                </c:pt>
                <c:pt idx="149">
                  <c:v>1.7588044852403333E-2</c:v>
                </c:pt>
                <c:pt idx="150">
                  <c:v>1.8488735369141418E-2</c:v>
                </c:pt>
                <c:pt idx="151">
                  <c:v>1.9363581909008908E-2</c:v>
                </c:pt>
                <c:pt idx="152">
                  <c:v>2.0203863046600788E-2</c:v>
                </c:pt>
                <c:pt idx="153">
                  <c:v>2.1000926293931656E-2</c:v>
                </c:pt>
                <c:pt idx="154">
                  <c:v>2.1746324170402728E-2</c:v>
                </c:pt>
                <c:pt idx="155">
                  <c:v>2.2431952283504263E-2</c:v>
                </c:pt>
                <c:pt idx="156">
                  <c:v>2.3050186204334258E-2</c:v>
                </c:pt>
                <c:pt idx="157">
                  <c:v>2.3594013826713462E-2</c:v>
                </c:pt>
                <c:pt idx="158">
                  <c:v>2.4057159906455221E-2</c:v>
                </c:pt>
                <c:pt idx="159">
                  <c:v>2.4434199591356013E-2</c:v>
                </c:pt>
                <c:pt idx="160">
                  <c:v>2.4720657971734155E-2</c:v>
                </c:pt>
                <c:pt idx="161">
                  <c:v>2.4913093000682299E-2</c:v>
                </c:pt>
                <c:pt idx="162">
                  <c:v>2.500915954335382E-2</c:v>
                </c:pt>
                <c:pt idx="163">
                  <c:v>2.5007652802549556E-2</c:v>
                </c:pt>
                <c:pt idx="164">
                  <c:v>2.4908529917317877E-2</c:v>
                </c:pt>
                <c:pt idx="165">
                  <c:v>2.4712909123331513E-2</c:v>
                </c:pt>
                <c:pt idx="166">
                  <c:v>2.4423046477748064E-2</c:v>
                </c:pt>
                <c:pt idx="167">
                  <c:v>2.4042290765455155E-2</c:v>
                </c:pt>
                <c:pt idx="168">
                  <c:v>2.3575017796398572E-2</c:v>
                </c:pt>
                <c:pt idx="169">
                  <c:v>2.3026545854370108E-2</c:v>
                </c:pt>
                <c:pt idx="170">
                  <c:v>2.2403034547275845E-2</c:v>
                </c:pt>
                <c:pt idx="171">
                  <c:v>2.1711369721192766E-2</c:v>
                </c:pt>
                <c:pt idx="172">
                  <c:v>2.0959037422389797E-2</c:v>
                </c:pt>
                <c:pt idx="173">
                  <c:v>2.0153990113625255E-2</c:v>
                </c:pt>
                <c:pt idx="174">
                  <c:v>1.9304508468197343E-2</c:v>
                </c:pt>
                <c:pt idx="175">
                  <c:v>1.8419062076362184E-2</c:v>
                </c:pt>
                <c:pt idx="176">
                  <c:v>1.7506172306904377E-2</c:v>
                </c:pt>
                <c:pt idx="177">
                  <c:v>1.6574280378752353E-2</c:v>
                </c:pt>
                <c:pt idx="178">
                  <c:v>1.5631623423895236E-2</c:v>
                </c:pt>
                <c:pt idx="179">
                  <c:v>1.4686120976643782E-2</c:v>
                </c:pt>
                <c:pt idx="180">
                  <c:v>1.3745273920815161E-2</c:v>
                </c:pt>
                <c:pt idx="181">
                  <c:v>1.281607748246019E-2</c:v>
                </c:pt>
                <c:pt idx="182">
                  <c:v>1.1904949388690368E-2</c:v>
                </c:pt>
                <c:pt idx="183">
                  <c:v>1.1017673840284237E-2</c:v>
                </c:pt>
                <c:pt idx="184">
                  <c:v>1.0159361483515306E-2</c:v>
                </c:pt>
                <c:pt idx="185">
                  <c:v>9.3344251300459622E-3</c:v>
                </c:pt>
                <c:pt idx="186">
                  <c:v>8.5465705757878652E-3</c:v>
                </c:pt>
                <c:pt idx="187">
                  <c:v>7.7988015209714901E-3</c:v>
                </c:pt>
                <c:pt idx="188">
                  <c:v>7.0934373022793259E-3</c:v>
                </c:pt>
                <c:pt idx="189">
                  <c:v>6.4321419189923533E-3</c:v>
                </c:pt>
                <c:pt idx="190">
                  <c:v>5.8159626711274236E-3</c:v>
                </c:pt>
                <c:pt idx="191">
                  <c:v>5.245376628325419E-3</c:v>
                </c:pt>
                <c:pt idx="192">
                  <c:v>4.7203431112160174E-3</c:v>
                </c:pt>
                <c:pt idx="193">
                  <c:v>4.2403603874975413E-3</c:v>
                </c:pt>
                <c:pt idx="194">
                  <c:v>3.8045248567111158E-3</c:v>
                </c:pt>
                <c:pt idx="195">
                  <c:v>3.4115911130808761E-3</c:v>
                </c:pt>
                <c:pt idx="196">
                  <c:v>3.0600314264376026E-3</c:v>
                </c:pt>
                <c:pt idx="197">
                  <c:v>2.7480933583495827E-3</c:v>
                </c:pt>
                <c:pt idx="198">
                  <c:v>2.4738544253631949E-3</c:v>
                </c:pt>
                <c:pt idx="199">
                  <c:v>2.2352729252771634E-3</c:v>
                </c:pt>
                <c:pt idx="200">
                  <c:v>2.0302342478655316E-3</c:v>
                </c:pt>
                <c:pt idx="201">
                  <c:v>1.8565921915423005E-3</c:v>
                </c:pt>
                <c:pt idx="202">
                  <c:v>1.7122049962990527E-3</c:v>
                </c:pt>
                <c:pt idx="203">
                  <c:v>1.5949659761746349E-3</c:v>
                </c:pt>
                <c:pt idx="204">
                  <c:v>1.5028287880540156E-3</c:v>
                </c:pt>
                <c:pt idx="205">
                  <c:v>1.433827505432155E-3</c:v>
                </c:pt>
                <c:pt idx="206">
                  <c:v>1.3860917747101479E-3</c:v>
                </c:pt>
                <c:pt idx="207">
                  <c:v>1.3578574174005014E-3</c:v>
                </c:pt>
                <c:pt idx="208">
                  <c:v>1.3474729049494582E-3</c:v>
                </c:pt>
                <c:pt idx="209">
                  <c:v>1.3534021750853944E-3</c:v>
                </c:pt>
                <c:pt idx="210">
                  <c:v>1.3742242815664705E-3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AE-4653-8318-76E549E13F22}"/>
            </c:ext>
          </c:extLst>
        </c:ser>
        <c:ser>
          <c:idx val="5"/>
          <c:order val="5"/>
          <c:tx>
            <c:strRef>
              <c:f>MultiNorm_WWA!$M$1</c:f>
              <c:strCache>
                <c:ptCount val="1"/>
                <c:pt idx="0">
                  <c:v>Norm4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MultiNorm_WWA!$D$2:$D$220</c:f>
              <c:numCache>
                <c:formatCode>m/d/yyyy</c:formatCode>
                <c:ptCount val="219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  <c:pt idx="53">
                  <c:v>43947</c:v>
                </c:pt>
                <c:pt idx="54">
                  <c:v>43948</c:v>
                </c:pt>
                <c:pt idx="55">
                  <c:v>43949</c:v>
                </c:pt>
                <c:pt idx="56">
                  <c:v>43950</c:v>
                </c:pt>
                <c:pt idx="57">
                  <c:v>43951</c:v>
                </c:pt>
                <c:pt idx="58">
                  <c:v>43952</c:v>
                </c:pt>
                <c:pt idx="59">
                  <c:v>43953</c:v>
                </c:pt>
                <c:pt idx="60">
                  <c:v>43954</c:v>
                </c:pt>
                <c:pt idx="61">
                  <c:v>43955</c:v>
                </c:pt>
                <c:pt idx="62">
                  <c:v>43956</c:v>
                </c:pt>
                <c:pt idx="63">
                  <c:v>43957</c:v>
                </c:pt>
                <c:pt idx="64">
                  <c:v>43958</c:v>
                </c:pt>
                <c:pt idx="65">
                  <c:v>43959</c:v>
                </c:pt>
                <c:pt idx="66">
                  <c:v>43960</c:v>
                </c:pt>
                <c:pt idx="67">
                  <c:v>43961</c:v>
                </c:pt>
                <c:pt idx="68">
                  <c:v>43962</c:v>
                </c:pt>
                <c:pt idx="69">
                  <c:v>43963</c:v>
                </c:pt>
                <c:pt idx="70">
                  <c:v>43964</c:v>
                </c:pt>
                <c:pt idx="71">
                  <c:v>43965</c:v>
                </c:pt>
                <c:pt idx="72">
                  <c:v>43966</c:v>
                </c:pt>
                <c:pt idx="73">
                  <c:v>43967</c:v>
                </c:pt>
                <c:pt idx="74">
                  <c:v>43968</c:v>
                </c:pt>
                <c:pt idx="75">
                  <c:v>43969</c:v>
                </c:pt>
                <c:pt idx="76">
                  <c:v>43970</c:v>
                </c:pt>
                <c:pt idx="77">
                  <c:v>43971</c:v>
                </c:pt>
                <c:pt idx="78">
                  <c:v>43972</c:v>
                </c:pt>
                <c:pt idx="79">
                  <c:v>43973</c:v>
                </c:pt>
                <c:pt idx="80">
                  <c:v>43974</c:v>
                </c:pt>
                <c:pt idx="81">
                  <c:v>43975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43981</c:v>
                </c:pt>
                <c:pt idx="88">
                  <c:v>43982</c:v>
                </c:pt>
                <c:pt idx="89">
                  <c:v>43983</c:v>
                </c:pt>
                <c:pt idx="90">
                  <c:v>43984</c:v>
                </c:pt>
                <c:pt idx="91">
                  <c:v>43985</c:v>
                </c:pt>
                <c:pt idx="92">
                  <c:v>43986</c:v>
                </c:pt>
                <c:pt idx="93">
                  <c:v>43987</c:v>
                </c:pt>
                <c:pt idx="94">
                  <c:v>43988</c:v>
                </c:pt>
                <c:pt idx="95">
                  <c:v>43989</c:v>
                </c:pt>
                <c:pt idx="96">
                  <c:v>43990</c:v>
                </c:pt>
                <c:pt idx="97">
                  <c:v>43991</c:v>
                </c:pt>
                <c:pt idx="98">
                  <c:v>43992</c:v>
                </c:pt>
                <c:pt idx="99">
                  <c:v>43993</c:v>
                </c:pt>
                <c:pt idx="100">
                  <c:v>43994</c:v>
                </c:pt>
                <c:pt idx="101">
                  <c:v>43995</c:v>
                </c:pt>
                <c:pt idx="102">
                  <c:v>43996</c:v>
                </c:pt>
                <c:pt idx="103">
                  <c:v>43997</c:v>
                </c:pt>
                <c:pt idx="104">
                  <c:v>43998</c:v>
                </c:pt>
                <c:pt idx="105">
                  <c:v>43999</c:v>
                </c:pt>
                <c:pt idx="106">
                  <c:v>44000</c:v>
                </c:pt>
                <c:pt idx="107">
                  <c:v>44001</c:v>
                </c:pt>
                <c:pt idx="108">
                  <c:v>44002</c:v>
                </c:pt>
                <c:pt idx="109">
                  <c:v>44003</c:v>
                </c:pt>
                <c:pt idx="110">
                  <c:v>44004</c:v>
                </c:pt>
                <c:pt idx="111">
                  <c:v>44005</c:v>
                </c:pt>
                <c:pt idx="112">
                  <c:v>44006</c:v>
                </c:pt>
                <c:pt idx="113">
                  <c:v>44007</c:v>
                </c:pt>
                <c:pt idx="114">
                  <c:v>44008</c:v>
                </c:pt>
                <c:pt idx="115">
                  <c:v>44009</c:v>
                </c:pt>
                <c:pt idx="116">
                  <c:v>44010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44016</c:v>
                </c:pt>
                <c:pt idx="123">
                  <c:v>44017</c:v>
                </c:pt>
                <c:pt idx="124">
                  <c:v>44018</c:v>
                </c:pt>
                <c:pt idx="125">
                  <c:v>44019</c:v>
                </c:pt>
                <c:pt idx="126">
                  <c:v>44020</c:v>
                </c:pt>
                <c:pt idx="127">
                  <c:v>44021</c:v>
                </c:pt>
                <c:pt idx="128">
                  <c:v>44022</c:v>
                </c:pt>
                <c:pt idx="129">
                  <c:v>44023</c:v>
                </c:pt>
                <c:pt idx="130">
                  <c:v>44024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44030</c:v>
                </c:pt>
                <c:pt idx="137">
                  <c:v>44031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44037</c:v>
                </c:pt>
                <c:pt idx="144">
                  <c:v>44038</c:v>
                </c:pt>
                <c:pt idx="145">
                  <c:v>44039</c:v>
                </c:pt>
                <c:pt idx="146">
                  <c:v>44040</c:v>
                </c:pt>
                <c:pt idx="147">
                  <c:v>44041</c:v>
                </c:pt>
                <c:pt idx="148">
                  <c:v>44042</c:v>
                </c:pt>
                <c:pt idx="149">
                  <c:v>44043</c:v>
                </c:pt>
                <c:pt idx="150">
                  <c:v>44044</c:v>
                </c:pt>
                <c:pt idx="151">
                  <c:v>44045</c:v>
                </c:pt>
                <c:pt idx="152">
                  <c:v>44046</c:v>
                </c:pt>
                <c:pt idx="153">
                  <c:v>44047</c:v>
                </c:pt>
                <c:pt idx="154">
                  <c:v>44048</c:v>
                </c:pt>
                <c:pt idx="155">
                  <c:v>44049</c:v>
                </c:pt>
                <c:pt idx="156">
                  <c:v>44050</c:v>
                </c:pt>
                <c:pt idx="157">
                  <c:v>44051</c:v>
                </c:pt>
                <c:pt idx="158">
                  <c:v>44052</c:v>
                </c:pt>
                <c:pt idx="159">
                  <c:v>44053</c:v>
                </c:pt>
                <c:pt idx="160">
                  <c:v>44054</c:v>
                </c:pt>
                <c:pt idx="161">
                  <c:v>44055</c:v>
                </c:pt>
                <c:pt idx="162">
                  <c:v>44056</c:v>
                </c:pt>
                <c:pt idx="163">
                  <c:v>44057</c:v>
                </c:pt>
                <c:pt idx="164">
                  <c:v>44058</c:v>
                </c:pt>
                <c:pt idx="165">
                  <c:v>44059</c:v>
                </c:pt>
                <c:pt idx="166">
                  <c:v>44060</c:v>
                </c:pt>
                <c:pt idx="167">
                  <c:v>44061</c:v>
                </c:pt>
                <c:pt idx="168">
                  <c:v>44062</c:v>
                </c:pt>
                <c:pt idx="169">
                  <c:v>44063</c:v>
                </c:pt>
                <c:pt idx="170">
                  <c:v>44064</c:v>
                </c:pt>
                <c:pt idx="171">
                  <c:v>44065</c:v>
                </c:pt>
                <c:pt idx="172">
                  <c:v>44066</c:v>
                </c:pt>
                <c:pt idx="173">
                  <c:v>44067</c:v>
                </c:pt>
                <c:pt idx="174">
                  <c:v>44068</c:v>
                </c:pt>
                <c:pt idx="175">
                  <c:v>44069</c:v>
                </c:pt>
                <c:pt idx="176">
                  <c:v>44070</c:v>
                </c:pt>
                <c:pt idx="177">
                  <c:v>44071</c:v>
                </c:pt>
                <c:pt idx="178">
                  <c:v>44072</c:v>
                </c:pt>
                <c:pt idx="179">
                  <c:v>44073</c:v>
                </c:pt>
                <c:pt idx="180">
                  <c:v>44074</c:v>
                </c:pt>
                <c:pt idx="181">
                  <c:v>44075</c:v>
                </c:pt>
                <c:pt idx="182">
                  <c:v>44076</c:v>
                </c:pt>
                <c:pt idx="183">
                  <c:v>44077</c:v>
                </c:pt>
                <c:pt idx="184">
                  <c:v>44078</c:v>
                </c:pt>
                <c:pt idx="185">
                  <c:v>44079</c:v>
                </c:pt>
                <c:pt idx="186">
                  <c:v>44080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44086</c:v>
                </c:pt>
                <c:pt idx="193">
                  <c:v>44087</c:v>
                </c:pt>
                <c:pt idx="194">
                  <c:v>44088</c:v>
                </c:pt>
                <c:pt idx="195">
                  <c:v>44089</c:v>
                </c:pt>
                <c:pt idx="196">
                  <c:v>44090</c:v>
                </c:pt>
                <c:pt idx="197">
                  <c:v>44091</c:v>
                </c:pt>
                <c:pt idx="198">
                  <c:v>44092</c:v>
                </c:pt>
                <c:pt idx="199">
                  <c:v>44093</c:v>
                </c:pt>
                <c:pt idx="200">
                  <c:v>44094</c:v>
                </c:pt>
                <c:pt idx="201">
                  <c:v>44095</c:v>
                </c:pt>
                <c:pt idx="202">
                  <c:v>44096</c:v>
                </c:pt>
                <c:pt idx="203">
                  <c:v>44097</c:v>
                </c:pt>
                <c:pt idx="204">
                  <c:v>44098</c:v>
                </c:pt>
                <c:pt idx="205">
                  <c:v>44099</c:v>
                </c:pt>
                <c:pt idx="206">
                  <c:v>44100</c:v>
                </c:pt>
                <c:pt idx="207">
                  <c:v>44101</c:v>
                </c:pt>
                <c:pt idx="208">
                  <c:v>44102</c:v>
                </c:pt>
                <c:pt idx="209">
                  <c:v>44103</c:v>
                </c:pt>
                <c:pt idx="210">
                  <c:v>44104</c:v>
                </c:pt>
              </c:numCache>
            </c:numRef>
          </c:cat>
          <c:val>
            <c:numRef>
              <c:f>MultiNorm_WWA!$M$2:$M$251</c:f>
              <c:numCache>
                <c:formatCode>General</c:formatCode>
                <c:ptCount val="250"/>
                <c:pt idx="0">
                  <c:v>6.8392031271473606E-29</c:v>
                </c:pt>
                <c:pt idx="1">
                  <c:v>1.0990049245911079E-28</c:v>
                </c:pt>
                <c:pt idx="2">
                  <c:v>1.7626688942798793E-28</c:v>
                </c:pt>
                <c:pt idx="3">
                  <c:v>2.8217517887861284E-28</c:v>
                </c:pt>
                <c:pt idx="4">
                  <c:v>4.5086221856449328E-28</c:v>
                </c:pt>
                <c:pt idx="5">
                  <c:v>7.1902806949770895E-28</c:v>
                </c:pt>
                <c:pt idx="6">
                  <c:v>1.144523757663217E-27</c:v>
                </c:pt>
                <c:pt idx="7">
                  <c:v>1.818363669295083E-27</c:v>
                </c:pt>
                <c:pt idx="8">
                  <c:v>2.8834581036444597E-27</c:v>
                </c:pt>
                <c:pt idx="9">
                  <c:v>4.5637675045825467E-27</c:v>
                </c:pt>
                <c:pt idx="10">
                  <c:v>7.2095862904005643E-27</c:v>
                </c:pt>
                <c:pt idx="11">
                  <c:v>1.1367740288149466E-26</c:v>
                </c:pt>
                <c:pt idx="12">
                  <c:v>1.7890188149868576E-26</c:v>
                </c:pt>
                <c:pt idx="13">
                  <c:v>2.8101702992168433E-26</c:v>
                </c:pt>
                <c:pt idx="14">
                  <c:v>4.4058259549387818E-26</c:v>
                </c:pt>
                <c:pt idx="15">
                  <c:v>6.8944400724780428E-26</c:v>
                </c:pt>
                <c:pt idx="16">
                  <c:v>1.0768312024067888E-25</c:v>
                </c:pt>
                <c:pt idx="17">
                  <c:v>1.6787005308841241E-25</c:v>
                </c:pt>
                <c:pt idx="18">
                  <c:v>2.6120157456178504E-25</c:v>
                </c:pt>
                <c:pt idx="19">
                  <c:v>4.0565358619388816E-25</c:v>
                </c:pt>
                <c:pt idx="20">
                  <c:v>6.2879896059445684E-25</c:v>
                </c:pt>
                <c:pt idx="21">
                  <c:v>9.72848641665835E-25</c:v>
                </c:pt>
                <c:pt idx="22">
                  <c:v>1.5022966709408063E-24</c:v>
                </c:pt>
                <c:pt idx="23">
                  <c:v>2.3154910099595365E-24</c:v>
                </c:pt>
                <c:pt idx="24">
                  <c:v>3.5621110921304379E-24</c:v>
                </c:pt>
                <c:pt idx="25">
                  <c:v>5.4695146086463135E-24</c:v>
                </c:pt>
                <c:pt idx="26">
                  <c:v>8.3823748836643832E-24</c:v>
                </c:pt>
                <c:pt idx="27">
                  <c:v>1.2822193876361981E-23</c:v>
                </c:pt>
                <c:pt idx="28">
                  <c:v>1.9576478198063893E-23</c:v>
                </c:pt>
                <c:pt idx="29">
                  <c:v>2.9832095258377291E-23</c:v>
                </c:pt>
                <c:pt idx="30">
                  <c:v>4.5374297633248124E-23</c:v>
                </c:pt>
                <c:pt idx="31">
                  <c:v>6.8883156520490185E-23</c:v>
                </c:pt>
                <c:pt idx="32">
                  <c:v>1.0437419310721741E-22</c:v>
                </c:pt>
                <c:pt idx="33">
                  <c:v>1.5785203616381133E-22</c:v>
                </c:pt>
                <c:pt idx="34">
                  <c:v>2.3827814576577198E-22</c:v>
                </c:pt>
                <c:pt idx="35">
                  <c:v>3.5900062252790549E-22</c:v>
                </c:pt>
                <c:pt idx="36">
                  <c:v>5.3986249539109484E-22</c:v>
                </c:pt>
                <c:pt idx="37">
                  <c:v>8.1030418178975751E-22</c:v>
                </c:pt>
                <c:pt idx="38">
                  <c:v>1.213919726613656E-21</c:v>
                </c:pt>
                <c:pt idx="39">
                  <c:v>1.8151345521595948E-21</c:v>
                </c:pt>
                <c:pt idx="40">
                  <c:v>2.7089728048566862E-21</c:v>
                </c:pt>
                <c:pt idx="41">
                  <c:v>4.0353149167016154E-21</c:v>
                </c:pt>
                <c:pt idx="42">
                  <c:v>5.9996675569103348E-21</c:v>
                </c:pt>
                <c:pt idx="43">
                  <c:v>8.9033594422135548E-21</c:v>
                </c:pt>
                <c:pt idx="44">
                  <c:v>1.3187351838954734E-20</c:v>
                </c:pt>
                <c:pt idx="45">
                  <c:v>1.9495673640199455E-20</c:v>
                </c:pt>
                <c:pt idx="46">
                  <c:v>2.8767085567662612E-20</c:v>
                </c:pt>
                <c:pt idx="47">
                  <c:v>4.2367267077211821E-20</c:v>
                </c:pt>
                <c:pt idx="48">
                  <c:v>6.2279053285003886E-20</c:v>
                </c:pt>
                <c:pt idx="49">
                  <c:v>9.1375658578473225E-20</c:v>
                </c:pt>
                <c:pt idx="50">
                  <c:v>1.3381229038859846E-19</c:v>
                </c:pt>
                <c:pt idx="51">
                  <c:v>1.9558631074268951E-19</c:v>
                </c:pt>
                <c:pt idx="52">
                  <c:v>2.8533685603423529E-19</c:v>
                </c:pt>
                <c:pt idx="53">
                  <c:v>4.1548395287385573E-19</c:v>
                </c:pt>
                <c:pt idx="54">
                  <c:v>6.0384796106716351E-19</c:v>
                </c:pt>
                <c:pt idx="55">
                  <c:v>8.7594718223903912E-19</c:v>
                </c:pt>
                <c:pt idx="56">
                  <c:v>1.2682509663966927E-18</c:v>
                </c:pt>
                <c:pt idx="57">
                  <c:v>1.8327762575580321E-18</c:v>
                </c:pt>
                <c:pt idx="58">
                  <c:v>2.643569087377097E-18</c:v>
                </c:pt>
                <c:pt idx="59">
                  <c:v>3.8058252721892981E-18</c:v>
                </c:pt>
                <c:pt idx="60">
                  <c:v>5.468698655120838E-18</c:v>
                </c:pt>
                <c:pt idx="61">
                  <c:v>7.8432508696301395E-18</c:v>
                </c:pt>
                <c:pt idx="62">
                  <c:v>1.1227554867680076E-17</c:v>
                </c:pt>
                <c:pt idx="63">
                  <c:v>1.6041731098124906E-17</c:v>
                </c:pt>
                <c:pt idx="64">
                  <c:v>2.2876745696827528E-17</c:v>
                </c:pt>
                <c:pt idx="65">
                  <c:v>3.2562236265524509E-17</c:v>
                </c:pt>
                <c:pt idx="66">
                  <c:v>4.626059007263317E-17</c:v>
                </c:pt>
                <c:pt idx="67">
                  <c:v>6.5597166360320596E-17</c:v>
                </c:pt>
                <c:pt idx="68">
                  <c:v>9.2840176372075216E-17</c:v>
                </c:pt>
                <c:pt idx="69">
                  <c:v>1.311486428075036E-16</c:v>
                </c:pt>
                <c:pt idx="70">
                  <c:v>1.8491349653562121E-16</c:v>
                </c:pt>
                <c:pt idx="71">
                  <c:v>2.6022582087036932E-16</c:v>
                </c:pt>
                <c:pt idx="72">
                  <c:v>3.6551830395146145E-16</c:v>
                </c:pt>
                <c:pt idx="73">
                  <c:v>5.124421431831358E-16</c:v>
                </c:pt>
                <c:pt idx="74">
                  <c:v>7.1706333088324609E-16</c:v>
                </c:pt>
                <c:pt idx="75">
                  <c:v>1.0014912419638262E-15</c:v>
                </c:pt>
                <c:pt idx="76">
                  <c:v>1.3960911164621988E-15</c:v>
                </c:pt>
                <c:pt idx="77">
                  <c:v>1.9424834969699653E-15</c:v>
                </c:pt>
                <c:pt idx="78">
                  <c:v>2.6976020206654309E-15</c:v>
                </c:pt>
                <c:pt idx="79">
                  <c:v>3.7391715013127798E-15</c:v>
                </c:pt>
                <c:pt idx="80">
                  <c:v>5.1730879018992483E-15</c:v>
                </c:pt>
                <c:pt idx="81">
                  <c:v>7.143339601636129E-15</c:v>
                </c:pt>
                <c:pt idx="82">
                  <c:v>9.8453169756055645E-15</c:v>
                </c:pt>
                <c:pt idx="83">
                  <c:v>1.3543629821361121E-14</c:v>
                </c:pt>
                <c:pt idx="84">
                  <c:v>1.8595909040572949E-14</c:v>
                </c:pt>
                <c:pt idx="85">
                  <c:v>2.5484535237165989E-14</c:v>
                </c:pt>
                <c:pt idx="86">
                  <c:v>3.4858844622872917E-14</c:v>
                </c:pt>
                <c:pt idx="87">
                  <c:v>4.7591152891611871E-14</c:v>
                </c:pt>
                <c:pt idx="88">
                  <c:v>6.4850962937739948E-14</c:v>
                </c:pt>
                <c:pt idx="89">
                  <c:v>8.8203049143818878E-14</c:v>
                </c:pt>
                <c:pt idx="90">
                  <c:v>1.1973682410967352E-13</c:v>
                </c:pt>
                <c:pt idx="91">
                  <c:v>1.6223660031253188E-13</c:v>
                </c:pt>
                <c:pt idx="92">
                  <c:v>2.194051945966813E-13</c:v>
                </c:pt>
                <c:pt idx="93">
                  <c:v>2.9615695797911018E-13</c:v>
                </c:pt>
                <c:pt idx="94">
                  <c:v>3.9900096098694395E-13</c:v>
                </c:pt>
                <c:pt idx="95">
                  <c:v>5.3654099355175516E-13</c:v>
                </c:pt>
                <c:pt idx="96">
                  <c:v>7.2012658297490374E-13</c:v>
                </c:pt>
                <c:pt idx="97">
                  <c:v>9.6469881032201551E-13</c:v>
                </c:pt>
                <c:pt idx="98">
                  <c:v>1.2898868322164851E-12</c:v>
                </c:pt>
                <c:pt idx="99">
                  <c:v>1.7214263320502631E-12</c:v>
                </c:pt>
                <c:pt idx="100">
                  <c:v>2.2929904231081088E-12</c:v>
                </c:pt>
                <c:pt idx="101">
                  <c:v>3.0485477797410684E-12</c:v>
                </c:pt>
                <c:pt idx="102">
                  <c:v>4.0453931766727642E-12</c:v>
                </c:pt>
                <c:pt idx="103">
                  <c:v>5.3580336332902485E-12</c:v>
                </c:pt>
                <c:pt idx="104">
                  <c:v>7.0831607736246825E-12</c:v>
                </c:pt>
                <c:pt idx="105">
                  <c:v>9.345998993776845E-12</c:v>
                </c:pt>
                <c:pt idx="106">
                  <c:v>1.2308392207956397E-11</c:v>
                </c:pt>
                <c:pt idx="107">
                  <c:v>1.6179082502161032E-11</c:v>
                </c:pt>
                <c:pt idx="108">
                  <c:v>2.1226745791981243E-11</c:v>
                </c:pt>
                <c:pt idx="109">
                  <c:v>2.7796487158511094E-11</c:v>
                </c:pt>
                <c:pt idx="110">
                  <c:v>3.6330667429694598E-11</c:v>
                </c:pt>
                <c:pt idx="111">
                  <c:v>4.7395139350676801E-11</c:v>
                </c:pt>
                <c:pt idx="112">
                  <c:v>6.171222415160617E-11</c:v>
                </c:pt>
                <c:pt idx="113">
                  <c:v>8.0202066720191362E-11</c:v>
                </c:pt>
                <c:pt idx="114">
                  <c:v>1.040343808301122E-10</c:v>
                </c:pt>
                <c:pt idx="115">
                  <c:v>1.3469304779415567E-10</c:v>
                </c:pt>
                <c:pt idx="116">
                  <c:v>1.7405657752989392E-10</c:v>
                </c:pt>
                <c:pt idx="117">
                  <c:v>2.244980978792633E-10</c:v>
                </c:pt>
                <c:pt idx="118">
                  <c:v>2.8900932648729851E-10</c:v>
                </c:pt>
                <c:pt idx="119">
                  <c:v>3.7135392320051281E-10</c:v>
                </c:pt>
                <c:pt idx="120">
                  <c:v>4.7625674696577936E-10</c:v>
                </c:pt>
                <c:pt idx="121">
                  <c:v>6.0963688077160828E-10</c:v>
                </c:pt>
                <c:pt idx="122">
                  <c:v>7.788938768771775E-10</c:v>
                </c:pt>
                <c:pt idx="123">
                  <c:v>9.9325855288198565E-10</c:v>
                </c:pt>
                <c:pt idx="124">
                  <c:v>1.2642218828540336E-9</c:v>
                </c:pt>
                <c:pt idx="125">
                  <c:v>1.6060581282222198E-9</c:v>
                </c:pt>
                <c:pt idx="126">
                  <c:v>2.0364613980155158E-9</c:v>
                </c:pt>
                <c:pt idx="127">
                  <c:v>2.5773183813089213E-9</c:v>
                </c:pt>
                <c:pt idx="128">
                  <c:v>3.255644127142726E-9</c:v>
                </c:pt>
                <c:pt idx="129">
                  <c:v>4.1047125363367237E-9</c:v>
                </c:pt>
                <c:pt idx="130">
                  <c:v>5.1654187600849254E-9</c:v>
                </c:pt>
                <c:pt idx="131">
                  <c:v>6.487917063365509E-9</c:v>
                </c:pt>
                <c:pt idx="132">
                  <c:v>8.1335850049093222E-9</c:v>
                </c:pt>
                <c:pt idx="133">
                  <c:v>1.0177373113527082E-8</c:v>
                </c:pt>
                <c:pt idx="134">
                  <c:v>1.2710608711831002E-8</c:v>
                </c:pt>
                <c:pt idx="135">
                  <c:v>1.5844333265427624E-8</c:v>
                </c:pt>
                <c:pt idx="136">
                  <c:v>1.9713264733288417E-8</c:v>
                </c:pt>
                <c:pt idx="137">
                  <c:v>2.448048997801958E-8</c:v>
                </c:pt>
                <c:pt idx="138">
                  <c:v>3.034300747530313E-8</c:v>
                </c:pt>
                <c:pt idx="139">
                  <c:v>3.7538257446104527E-8</c:v>
                </c:pt>
                <c:pt idx="140">
                  <c:v>4.6351795219707861E-8</c:v>
                </c:pt>
                <c:pt idx="141">
                  <c:v>5.7126284202139128E-8</c:v>
                </c:pt>
                <c:pt idx="142">
                  <c:v>7.0272007335018108E-8</c:v>
                </c:pt>
                <c:pt idx="143">
                  <c:v>8.6279120420168801E-8</c:v>
                </c:pt>
                <c:pt idx="144">
                  <c:v>1.0573189715803772E-7</c:v>
                </c:pt>
                <c:pt idx="145">
                  <c:v>1.2932524416471933E-7</c:v>
                </c:pt>
                <c:pt idx="146">
                  <c:v>1.5788379450493842E-7</c:v>
                </c:pt>
                <c:pt idx="147">
                  <c:v>1.9238392025938739E-7</c:v>
                </c:pt>
                <c:pt idx="148">
                  <c:v>2.3397903811759291E-7</c:v>
                </c:pt>
                <c:pt idx="149">
                  <c:v>2.8402861665533525E-7</c:v>
                </c:pt>
                <c:pt idx="150">
                  <c:v>3.4413132943070641E-7</c:v>
                </c:pt>
                <c:pt idx="151">
                  <c:v>4.1616283382506959E-7</c:v>
                </c:pt>
                <c:pt idx="152">
                  <c:v>5.0231869106063695E-7</c:v>
                </c:pt>
                <c:pt idx="153">
                  <c:v>6.0516297731724528E-7</c:v>
                </c:pt>
                <c:pt idx="154">
                  <c:v>7.2768316848465687E-7</c:v>
                </c:pt>
                <c:pt idx="155">
                  <c:v>8.7335191081799678E-7</c:v>
                </c:pt>
                <c:pt idx="156">
                  <c:v>1.0461963154572605E-6</c:v>
                </c:pt>
                <c:pt idx="157">
                  <c:v>1.2508754351164121E-6</c:v>
                </c:pt>
                <c:pt idx="158">
                  <c:v>1.492766594776606E-6</c:v>
                </c:pt>
                <c:pt idx="159">
                  <c:v>1.7780612533085171E-6</c:v>
                </c:pt>
                <c:pt idx="160">
                  <c:v>2.113871067829083E-6</c:v>
                </c:pt>
                <c:pt idx="161">
                  <c:v>2.5083448153574748E-6</c:v>
                </c:pt>
                <c:pt idx="162">
                  <c:v>2.9707967949402735E-6</c:v>
                </c:pt>
                <c:pt idx="163">
                  <c:v>3.511847285734175E-6</c:v>
                </c:pt>
                <c:pt idx="164">
                  <c:v>4.1435755703608637E-6</c:v>
                </c:pt>
                <c:pt idx="165">
                  <c:v>4.8796859459455736E-6</c:v>
                </c:pt>
                <c:pt idx="166">
                  <c:v>5.7356870353893146E-6</c:v>
                </c:pt>
                <c:pt idx="167">
                  <c:v>6.729084576438224E-6</c:v>
                </c:pt>
                <c:pt idx="168">
                  <c:v>7.8795877039597119E-6</c:v>
                </c:pt>
                <c:pt idx="169">
                  <c:v>9.2093285496601099E-6</c:v>
                </c:pt>
                <c:pt idx="170">
                  <c:v>1.0743094761697411E-5</c:v>
                </c:pt>
                <c:pt idx="171">
                  <c:v>1.2508574293020235E-5</c:v>
                </c:pt>
                <c:pt idx="172">
                  <c:v>1.4536611521000737E-5</c:v>
                </c:pt>
                <c:pt idx="173">
                  <c:v>1.6861473441761547E-5</c:v>
                </c:pt>
                <c:pt idx="174">
                  <c:v>1.9521124330884399E-5</c:v>
                </c:pt>
                <c:pt idx="175">
                  <c:v>2.2557506879018729E-5</c:v>
                </c:pt>
                <c:pt idx="176">
                  <c:v>2.6016827398187619E-5</c:v>
                </c:pt>
                <c:pt idx="177">
                  <c:v>2.9949842255134879E-5</c:v>
                </c:pt>
                <c:pt idx="178">
                  <c:v>3.441214222567836E-5</c:v>
                </c:pt>
                <c:pt idx="179">
                  <c:v>3.9464430983613171E-5</c:v>
                </c:pt>
                <c:pt idx="180">
                  <c:v>4.5172793445242038E-5</c:v>
                </c:pt>
                <c:pt idx="181">
                  <c:v>5.1608949193264438E-5</c:v>
                </c:pt>
                <c:pt idx="182">
                  <c:v>5.8850485709877829E-5</c:v>
                </c:pt>
                <c:pt idx="183">
                  <c:v>6.6981065668049491E-5</c:v>
                </c:pt>
                <c:pt idx="184">
                  <c:v>7.6090602072648639E-5</c:v>
                </c:pt>
                <c:pt idx="185">
                  <c:v>8.6275394621207317E-5</c:v>
                </c:pt>
                <c:pt idx="186">
                  <c:v>9.763822028014306E-5</c:v>
                </c:pt>
                <c:pt idx="187">
                  <c:v>1.1028837075981533E-4</c:v>
                </c:pt>
                <c:pt idx="188">
                  <c:v>1.2434162933486236E-4</c:v>
                </c:pt>
                <c:pt idx="189">
                  <c:v>1.3992017930935529E-4</c:v>
                </c:pt>
                <c:pt idx="190">
                  <c:v>1.5715243638401237E-4</c:v>
                </c:pt>
                <c:pt idx="191">
                  <c:v>1.7617279725943595E-4</c:v>
                </c:pt>
                <c:pt idx="192">
                  <c:v>1.9712129701895961E-4</c:v>
                </c:pt>
                <c:pt idx="193">
                  <c:v>2.2014316819020315E-4</c:v>
                </c:pt>
                <c:pt idx="194">
                  <c:v>2.4538829489751708E-4</c:v>
                </c:pt>
                <c:pt idx="195">
                  <c:v>2.7301055619809601E-4</c:v>
                </c:pt>
                <c:pt idx="196">
                  <c:v>3.0316705355050899E-4</c:v>
                </c:pt>
                <c:pt idx="197">
                  <c:v>3.3601721840091701E-4</c:v>
                </c:pt>
                <c:pt idx="198">
                  <c:v>3.7172179709161725E-4</c:v>
                </c:pt>
                <c:pt idx="199">
                  <c:v>4.1044171169758796E-4</c:v>
                </c:pt>
                <c:pt idx="200">
                  <c:v>4.5233679697451808E-4</c:v>
                </c:pt>
                <c:pt idx="201">
                  <c:v>4.975644153474314E-4</c:v>
                </c:pt>
                <c:pt idx="202">
                  <c:v>5.4627795376921309E-4</c:v>
                </c:pt>
                <c:pt idx="203">
                  <c:v>5.9862520831530433E-4</c:v>
                </c:pt>
                <c:pt idx="204">
                  <c:v>6.5474666453234321E-4</c:v>
                </c:pt>
                <c:pt idx="205">
                  <c:v>7.1477368379765168E-4</c:v>
                </c:pt>
                <c:pt idx="206">
                  <c:v>7.7882660824197159E-4</c:v>
                </c:pt>
                <c:pt idx="207">
                  <c:v>8.4701279910432662E-4</c:v>
                </c:pt>
                <c:pt idx="208">
                  <c:v>9.194246256860124E-4</c:v>
                </c:pt>
                <c:pt idx="209">
                  <c:v>9.961374243080078E-4</c:v>
                </c:pt>
                <c:pt idx="210">
                  <c:v>1.0772074488072738E-3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AE-4653-8318-76E549E13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941280"/>
        <c:axId val="690940448"/>
      </c:lineChart>
      <c:dateAx>
        <c:axId val="6909412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40448"/>
        <c:crosses val="autoZero"/>
        <c:auto val="1"/>
        <c:lblOffset val="100"/>
        <c:baseTimeUnit val="days"/>
      </c:dateAx>
      <c:valAx>
        <c:axId val="6909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1</xdr:row>
      <xdr:rowOff>38099</xdr:rowOff>
    </xdr:from>
    <xdr:to>
      <xdr:col>20</xdr:col>
      <xdr:colOff>542924</xdr:colOff>
      <xdr:row>17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142873</xdr:colOff>
      <xdr:row>1</xdr:row>
      <xdr:rowOff>57149</xdr:rowOff>
    </xdr:from>
    <xdr:to>
      <xdr:col>7</xdr:col>
      <xdr:colOff>552450</xdr:colOff>
      <xdr:row>37</xdr:row>
      <xdr:rowOff>85725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123824</xdr:colOff>
      <xdr:row>19</xdr:row>
      <xdr:rowOff>38100</xdr:rowOff>
    </xdr:from>
    <xdr:to>
      <xdr:col>20</xdr:col>
      <xdr:colOff>533399</xdr:colOff>
      <xdr:row>36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133348</xdr:colOff>
      <xdr:row>2</xdr:row>
      <xdr:rowOff>57150</xdr:rowOff>
    </xdr:from>
    <xdr:to>
      <xdr:col>34</xdr:col>
      <xdr:colOff>590550</xdr:colOff>
      <xdr:row>21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76200</xdr:colOff>
      <xdr:row>2</xdr:row>
      <xdr:rowOff>47624</xdr:rowOff>
    </xdr:from>
    <xdr:to>
      <xdr:col>44</xdr:col>
      <xdr:colOff>590550</xdr:colOff>
      <xdr:row>21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133350</xdr:colOff>
      <xdr:row>22</xdr:row>
      <xdr:rowOff>38100</xdr:rowOff>
    </xdr:from>
    <xdr:to>
      <xdr:col>34</xdr:col>
      <xdr:colOff>552450</xdr:colOff>
      <xdr:row>42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66674</xdr:rowOff>
    </xdr:from>
    <xdr:to>
      <xdr:col>17</xdr:col>
      <xdr:colOff>581025</xdr:colOff>
      <xdr:row>24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209550</xdr:colOff>
      <xdr:row>3</xdr:row>
      <xdr:rowOff>161923</xdr:rowOff>
    </xdr:from>
    <xdr:to>
      <xdr:col>29</xdr:col>
      <xdr:colOff>19050</xdr:colOff>
      <xdr:row>25</xdr:row>
      <xdr:rowOff>66674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285750</xdr:colOff>
      <xdr:row>1</xdr:row>
      <xdr:rowOff>28575</xdr:rowOff>
    </xdr:from>
    <xdr:to>
      <xdr:col>32</xdr:col>
      <xdr:colOff>114300</xdr:colOff>
      <xdr:row>22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38100</xdr:colOff>
      <xdr:row>23</xdr:row>
      <xdr:rowOff>19051</xdr:rowOff>
    </xdr:from>
    <xdr:to>
      <xdr:col>31</xdr:col>
      <xdr:colOff>590550</xdr:colOff>
      <xdr:row>39</xdr:row>
      <xdr:rowOff>114301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276224</xdr:colOff>
      <xdr:row>23</xdr:row>
      <xdr:rowOff>66675</xdr:rowOff>
    </xdr:from>
    <xdr:to>
      <xdr:col>24</xdr:col>
      <xdr:colOff>457200</xdr:colOff>
      <xdr:row>39</xdr:row>
      <xdr:rowOff>114301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133349</xdr:colOff>
      <xdr:row>2</xdr:row>
      <xdr:rowOff>57149</xdr:rowOff>
    </xdr:from>
    <xdr:to>
      <xdr:col>32</xdr:col>
      <xdr:colOff>0</xdr:colOff>
      <xdr:row>21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171450</xdr:colOff>
      <xdr:row>2</xdr:row>
      <xdr:rowOff>38099</xdr:rowOff>
    </xdr:from>
    <xdr:to>
      <xdr:col>41</xdr:col>
      <xdr:colOff>571500</xdr:colOff>
      <xdr:row>21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161925</xdr:colOff>
      <xdr:row>22</xdr:row>
      <xdr:rowOff>47624</xdr:rowOff>
    </xdr:from>
    <xdr:to>
      <xdr:col>31</xdr:col>
      <xdr:colOff>533400</xdr:colOff>
      <xdr:row>41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133349</xdr:colOff>
      <xdr:row>2</xdr:row>
      <xdr:rowOff>57149</xdr:rowOff>
    </xdr:from>
    <xdr:to>
      <xdr:col>33</xdr:col>
      <xdr:colOff>542925</xdr:colOff>
      <xdr:row>23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133349</xdr:colOff>
      <xdr:row>25</xdr:row>
      <xdr:rowOff>66674</xdr:rowOff>
    </xdr:from>
    <xdr:to>
      <xdr:col>31</xdr:col>
      <xdr:colOff>542924</xdr:colOff>
      <xdr:row>47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133349</xdr:colOff>
      <xdr:row>1</xdr:row>
      <xdr:rowOff>57149</xdr:rowOff>
    </xdr:from>
    <xdr:to>
      <xdr:col>33</xdr:col>
      <xdr:colOff>542925</xdr:colOff>
      <xdr:row>22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133349</xdr:colOff>
      <xdr:row>24</xdr:row>
      <xdr:rowOff>66674</xdr:rowOff>
    </xdr:from>
    <xdr:to>
      <xdr:col>32</xdr:col>
      <xdr:colOff>561974</xdr:colOff>
      <xdr:row>48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57151</xdr:colOff>
      <xdr:row>2</xdr:row>
      <xdr:rowOff>57149</xdr:rowOff>
    </xdr:from>
    <xdr:to>
      <xdr:col>31</xdr:col>
      <xdr:colOff>590551</xdr:colOff>
      <xdr:row>21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28574</xdr:colOff>
      <xdr:row>2</xdr:row>
      <xdr:rowOff>47624</xdr:rowOff>
    </xdr:from>
    <xdr:to>
      <xdr:col>41</xdr:col>
      <xdr:colOff>571499</xdr:colOff>
      <xdr:row>21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95250</xdr:colOff>
      <xdr:row>22</xdr:row>
      <xdr:rowOff>47625</xdr:rowOff>
    </xdr:from>
    <xdr:to>
      <xdr:col>31</xdr:col>
      <xdr:colOff>590550</xdr:colOff>
      <xdr:row>42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133349</xdr:colOff>
      <xdr:row>1</xdr:row>
      <xdr:rowOff>57149</xdr:rowOff>
    </xdr:from>
    <xdr:to>
      <xdr:col>28</xdr:col>
      <xdr:colOff>542925</xdr:colOff>
      <xdr:row>22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200025</xdr:colOff>
      <xdr:row>24</xdr:row>
      <xdr:rowOff>38099</xdr:rowOff>
    </xdr:from>
    <xdr:to>
      <xdr:col>22</xdr:col>
      <xdr:colOff>9525</xdr:colOff>
      <xdr:row>41</xdr:row>
      <xdr:rowOff>114299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133349</xdr:colOff>
      <xdr:row>2</xdr:row>
      <xdr:rowOff>57149</xdr:rowOff>
    </xdr:from>
    <xdr:to>
      <xdr:col>37</xdr:col>
      <xdr:colOff>542925</xdr:colOff>
      <xdr:row>23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133349</xdr:colOff>
      <xdr:row>25</xdr:row>
      <xdr:rowOff>66674</xdr:rowOff>
    </xdr:from>
    <xdr:to>
      <xdr:col>36</xdr:col>
      <xdr:colOff>561974</xdr:colOff>
      <xdr:row>43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257175</xdr:colOff>
      <xdr:row>45</xdr:row>
      <xdr:rowOff>0</xdr:rowOff>
    </xdr:from>
    <xdr:to>
      <xdr:col>30</xdr:col>
      <xdr:colOff>561975</xdr:colOff>
      <xdr:row>61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133350</xdr:colOff>
      <xdr:row>2</xdr:row>
      <xdr:rowOff>57151</xdr:rowOff>
    </xdr:from>
    <xdr:to>
      <xdr:col>32</xdr:col>
      <xdr:colOff>542926</xdr:colOff>
      <xdr:row>22</xdr:row>
      <xdr:rowOff>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38099</xdr:colOff>
      <xdr:row>2</xdr:row>
      <xdr:rowOff>28575</xdr:rowOff>
    </xdr:from>
    <xdr:to>
      <xdr:col>41</xdr:col>
      <xdr:colOff>542924</xdr:colOff>
      <xdr:row>21</xdr:row>
      <xdr:rowOff>142876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114300</xdr:colOff>
      <xdr:row>22</xdr:row>
      <xdr:rowOff>57150</xdr:rowOff>
    </xdr:from>
    <xdr:to>
      <xdr:col>34</xdr:col>
      <xdr:colOff>552450</xdr:colOff>
      <xdr:row>42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104774</xdr:colOff>
      <xdr:row>4</xdr:row>
      <xdr:rowOff>19050</xdr:rowOff>
    </xdr:from>
    <xdr:to>
      <xdr:col>25</xdr:col>
      <xdr:colOff>476250</xdr:colOff>
      <xdr:row>28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104774</xdr:colOff>
      <xdr:row>4</xdr:row>
      <xdr:rowOff>19050</xdr:rowOff>
    </xdr:from>
    <xdr:to>
      <xdr:col>26</xdr:col>
      <xdr:colOff>476250</xdr:colOff>
      <xdr:row>28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3</xdr:row>
      <xdr:rowOff>123825</xdr:rowOff>
    </xdr:from>
    <xdr:to>
      <xdr:col>30</xdr:col>
      <xdr:colOff>114300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3</xdr:row>
      <xdr:rowOff>123825</xdr:rowOff>
    </xdr:from>
    <xdr:to>
      <xdr:col>30</xdr:col>
      <xdr:colOff>114300</xdr:colOff>
      <xdr:row>33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3</xdr:row>
      <xdr:rowOff>123825</xdr:rowOff>
    </xdr:from>
    <xdr:to>
      <xdr:col>30</xdr:col>
      <xdr:colOff>114300</xdr:colOff>
      <xdr:row>33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3</xdr:row>
      <xdr:rowOff>123825</xdr:rowOff>
    </xdr:from>
    <xdr:to>
      <xdr:col>30</xdr:col>
      <xdr:colOff>114300</xdr:colOff>
      <xdr:row>33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l Chojnowski" refreshedDate="43906.57735324074" createdVersion="6" refreshedVersion="6" minRefreshableVersion="3" recordCount="24300">
  <cacheSource type="worksheet">
    <worksheetSource ref="A1:D24301" sheet="Dane_raw"/>
  </cacheSource>
  <cacheFields count="4">
    <cacheField name="Province/State" numFmtId="0">
      <sharedItems containsBlank="1"/>
    </cacheField>
    <cacheField name="Country/Region" numFmtId="0">
      <sharedItems count="147">
        <s v="Thailand"/>
        <s v="Japan"/>
        <s v="Singapore"/>
        <s v="Nepal"/>
        <s v="Malaysia"/>
        <s v="Canada"/>
        <s v="Australia"/>
        <s v="Cambodia"/>
        <s v="Sri Lanka"/>
        <s v="Germany"/>
        <s v="Finland"/>
        <s v="United Arab Emirates"/>
        <s v="Philippines"/>
        <s v="India"/>
        <s v="Italy"/>
        <s v="Sweden"/>
        <s v="Spain"/>
        <s v="Belgium"/>
        <s v="Egypt"/>
        <s v="Lebanon"/>
        <s v="Iraq"/>
        <s v="Oman"/>
        <s v="Afghanistan"/>
        <s v="Bahrain"/>
        <s v="Kuwait"/>
        <s v="Algeria"/>
        <s v="Croatia"/>
        <s v="Switzerland"/>
        <s v="Austria"/>
        <s v="Israel"/>
        <s v="Pakistan"/>
        <s v="Brazil"/>
        <s v="Georgia"/>
        <s v="Greece"/>
        <s v="North Macedonia"/>
        <s v="Norway"/>
        <s v="Romania"/>
        <s v="Estonia"/>
        <s v="Netherlands"/>
        <s v="San Marino"/>
        <s v="Belarus"/>
        <s v="Iceland"/>
        <s v="Lithuania"/>
        <s v="Mexico"/>
        <s v="New Zealand"/>
        <s v="Nigeria"/>
        <s v="Ireland"/>
        <s v="Luxembourg"/>
        <s v="Monaco"/>
        <s v="Qatar"/>
        <s v="Ecuador"/>
        <s v="Azerbaijan"/>
        <s v="Armenia"/>
        <s v="Dominican Republic"/>
        <s v="Indonesia"/>
        <s v="Portugal"/>
        <s v="Andorra"/>
        <s v="Latvia"/>
        <s v="Morocco"/>
        <s v="Saudi Arabia"/>
        <s v="Senegal"/>
        <s v="Argentina"/>
        <s v="Chile"/>
        <s v="Jordan"/>
        <s v="Ukraine"/>
        <s v="Hungary"/>
        <s v="Liechtenstein"/>
        <s v="Poland"/>
        <s v="Tunisia"/>
        <s v="Bosnia and Herzegovina"/>
        <s v="Slovenia"/>
        <s v="South Africa"/>
        <s v="Bhutan"/>
        <s v="Cameroon"/>
        <s v="Colombia"/>
        <s v="Costa Rica"/>
        <s v="Peru"/>
        <s v="Serbia"/>
        <s v="Slovakia"/>
        <s v="Togo"/>
        <s v="Malta"/>
        <s v="Martinique"/>
        <s v="Bulgaria"/>
        <s v="Maldives"/>
        <s v="Bangladesh"/>
        <s v="Paraguay"/>
        <s v="Albania"/>
        <s v="Cyprus"/>
        <s v="Brunei"/>
        <s v="US"/>
        <s v="Burkina Faso"/>
        <s v="Holy See"/>
        <s v="Mongolia"/>
        <s v="Panama"/>
        <s v="China"/>
        <s v="Iran"/>
        <s v="Korea, South"/>
        <s v="France"/>
        <s v="Cruise Ship"/>
        <s v="Denmark"/>
        <s v="Czechia"/>
        <s v="Taiwan*"/>
        <s v="Vietnam"/>
        <s v="Russia"/>
        <s v="Moldova"/>
        <s v="Bolivia"/>
        <s v="Honduras"/>
        <s v="United Kingdom"/>
        <s v="Congo (Kinshasa)"/>
        <s v="Cote d'Ivoire"/>
        <s v="Jamaica"/>
        <s v="Reunion"/>
        <s v="Turkey"/>
        <s v="Cuba"/>
        <s v="Guyana"/>
        <s v="Kazakhstan"/>
        <s v="Cayman Islands"/>
        <s v="Guadeloupe"/>
        <s v="Ethiopia"/>
        <s v="Sudan"/>
        <s v="Guinea"/>
        <s v="Aruba"/>
        <s v="Kenya"/>
        <s v="Antigua and Barbuda"/>
        <s v="Uruguay"/>
        <s v="Ghana"/>
        <s v="Jersey"/>
        <s v="Namibia"/>
        <s v="Seychelles"/>
        <s v="Trinidad and Tobago"/>
        <s v="Venezuela"/>
        <s v="Curacao"/>
        <s v="Eswatini"/>
        <s v="Gabon"/>
        <s v="Guatemala"/>
        <s v="Guernsey"/>
        <s v="Mauritania"/>
        <s v="Rwanda"/>
        <s v="Saint Lucia"/>
        <s v="Saint Vincent and the Grenadines"/>
        <s v="Suriname"/>
        <s v="occupied Palestinian territory"/>
        <s v="Kosovo"/>
        <s v="Central African Republic"/>
        <s v="Congo (Brazzaville)"/>
        <s v="Equatorial Guinea"/>
        <s v="Uzbekistan"/>
      </sharedItems>
    </cacheField>
    <cacheField name="Value" numFmtId="1">
      <sharedItems containsSemiMixedTypes="0" containsString="0" containsNumber="1" containsInteger="1" minValue="0" maxValue="67794"/>
    </cacheField>
    <cacheField name="Date" numFmtId="14">
      <sharedItems containsNonDate="0" containsDate="1" containsMixedTypes="1" minDate="2020-01-22T00:00:00" maxDate="2020-03-16T00:00:00" count="108"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s v="3/10/20" u="1"/>
        <s v="1/23/20" u="1"/>
        <s v="1/29/20" u="1"/>
        <s v="2/15/20" u="1"/>
        <s v="2/25/20" u="1"/>
        <s v="3/11/20" u="1"/>
        <s v="1/24/20" u="1"/>
        <s v="2/10/20" u="1"/>
        <s v="2/20/20" u="1"/>
        <s v="2/16/20" u="1"/>
        <s v="2/26/20" u="1"/>
        <s v="3/12/20" u="1"/>
        <s v="1/25/20" u="1"/>
        <s v="3/1/20" u="1"/>
        <s v="3/2/20" u="1"/>
        <s v="3/3/20" u="1"/>
        <s v="3/4/20" u="1"/>
        <s v="3/5/20" u="1"/>
        <s v="3/6/20" u="1"/>
        <s v="3/7/20" u="1"/>
        <s v="3/8/20" u="1"/>
        <s v="3/9/20" u="1"/>
        <s v="2/11/20" u="1"/>
        <s v="2/21/20" u="1"/>
        <s v="2/17/20" u="1"/>
        <s v="2/27/20" u="1"/>
        <s v="3/13/20" u="1"/>
        <s v="1/30/20" u="1"/>
        <s v="1/26/20" u="1"/>
        <s v="2/12/20" u="1"/>
        <s v="2/22/20" u="1"/>
        <s v="2/18/20" u="1"/>
        <s v="2/28/20" u="1"/>
        <s v="2/1/20" u="1"/>
        <s v="2/2/20" u="1"/>
        <s v="2/3/20" u="1"/>
        <s v="2/4/20" u="1"/>
        <s v="2/5/20" u="1"/>
        <s v="2/6/20" u="1"/>
        <s v="2/7/20" u="1"/>
        <s v="2/8/20" u="1"/>
        <s v="2/9/20" u="1"/>
        <s v="3/14/20" u="1"/>
        <s v="1/31/20" u="1"/>
        <s v="1/27/20" u="1"/>
        <s v="2/13/20" u="1"/>
        <s v="2/23/20" u="1"/>
        <s v="2/19/20" u="1"/>
        <s v="2/29/20" u="1"/>
        <s v="1/22/20" u="1"/>
        <s v="3/15/20" u="1"/>
        <s v="1/28/20" u="1"/>
        <s v="2/14/20" u="1"/>
        <s v="2/24/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300">
  <r>
    <m/>
    <x v="0"/>
    <n v="2"/>
    <x v="0"/>
  </r>
  <r>
    <m/>
    <x v="0"/>
    <n v="3"/>
    <x v="1"/>
  </r>
  <r>
    <m/>
    <x v="0"/>
    <n v="5"/>
    <x v="2"/>
  </r>
  <r>
    <m/>
    <x v="0"/>
    <n v="7"/>
    <x v="3"/>
  </r>
  <r>
    <m/>
    <x v="0"/>
    <n v="8"/>
    <x v="4"/>
  </r>
  <r>
    <m/>
    <x v="0"/>
    <n v="8"/>
    <x v="5"/>
  </r>
  <r>
    <m/>
    <x v="0"/>
    <n v="14"/>
    <x v="6"/>
  </r>
  <r>
    <m/>
    <x v="0"/>
    <n v="14"/>
    <x v="7"/>
  </r>
  <r>
    <m/>
    <x v="0"/>
    <n v="14"/>
    <x v="8"/>
  </r>
  <r>
    <m/>
    <x v="0"/>
    <n v="19"/>
    <x v="9"/>
  </r>
  <r>
    <m/>
    <x v="0"/>
    <n v="19"/>
    <x v="10"/>
  </r>
  <r>
    <m/>
    <x v="0"/>
    <n v="19"/>
    <x v="11"/>
  </r>
  <r>
    <m/>
    <x v="0"/>
    <n v="19"/>
    <x v="12"/>
  </r>
  <r>
    <m/>
    <x v="0"/>
    <n v="25"/>
    <x v="13"/>
  </r>
  <r>
    <m/>
    <x v="0"/>
    <n v="25"/>
    <x v="14"/>
  </r>
  <r>
    <m/>
    <x v="0"/>
    <n v="25"/>
    <x v="15"/>
  </r>
  <r>
    <m/>
    <x v="0"/>
    <n v="25"/>
    <x v="16"/>
  </r>
  <r>
    <m/>
    <x v="0"/>
    <n v="32"/>
    <x v="17"/>
  </r>
  <r>
    <m/>
    <x v="0"/>
    <n v="32"/>
    <x v="18"/>
  </r>
  <r>
    <m/>
    <x v="0"/>
    <n v="32"/>
    <x v="19"/>
  </r>
  <r>
    <m/>
    <x v="0"/>
    <n v="33"/>
    <x v="20"/>
  </r>
  <r>
    <m/>
    <x v="0"/>
    <n v="33"/>
    <x v="21"/>
  </r>
  <r>
    <m/>
    <x v="0"/>
    <n v="33"/>
    <x v="22"/>
  </r>
  <r>
    <m/>
    <x v="0"/>
    <n v="33"/>
    <x v="23"/>
  </r>
  <r>
    <m/>
    <x v="0"/>
    <n v="33"/>
    <x v="24"/>
  </r>
  <r>
    <m/>
    <x v="0"/>
    <n v="34"/>
    <x v="25"/>
  </r>
  <r>
    <m/>
    <x v="0"/>
    <n v="35"/>
    <x v="26"/>
  </r>
  <r>
    <m/>
    <x v="0"/>
    <n v="35"/>
    <x v="27"/>
  </r>
  <r>
    <m/>
    <x v="0"/>
    <n v="35"/>
    <x v="28"/>
  </r>
  <r>
    <m/>
    <x v="0"/>
    <n v="35"/>
    <x v="29"/>
  </r>
  <r>
    <m/>
    <x v="0"/>
    <n v="35"/>
    <x v="30"/>
  </r>
  <r>
    <m/>
    <x v="0"/>
    <n v="35"/>
    <x v="31"/>
  </r>
  <r>
    <m/>
    <x v="0"/>
    <n v="35"/>
    <x v="32"/>
  </r>
  <r>
    <m/>
    <x v="0"/>
    <n v="35"/>
    <x v="33"/>
  </r>
  <r>
    <m/>
    <x v="0"/>
    <n v="37"/>
    <x v="34"/>
  </r>
  <r>
    <m/>
    <x v="0"/>
    <n v="40"/>
    <x v="35"/>
  </r>
  <r>
    <m/>
    <x v="0"/>
    <n v="40"/>
    <x v="36"/>
  </r>
  <r>
    <m/>
    <x v="0"/>
    <n v="41"/>
    <x v="37"/>
  </r>
  <r>
    <m/>
    <x v="0"/>
    <n v="42"/>
    <x v="38"/>
  </r>
  <r>
    <m/>
    <x v="0"/>
    <n v="42"/>
    <x v="39"/>
  </r>
  <r>
    <m/>
    <x v="0"/>
    <n v="43"/>
    <x v="40"/>
  </r>
  <r>
    <m/>
    <x v="0"/>
    <n v="43"/>
    <x v="41"/>
  </r>
  <r>
    <m/>
    <x v="0"/>
    <n v="43"/>
    <x v="42"/>
  </r>
  <r>
    <m/>
    <x v="0"/>
    <n v="47"/>
    <x v="43"/>
  </r>
  <r>
    <m/>
    <x v="0"/>
    <n v="48"/>
    <x v="44"/>
  </r>
  <r>
    <m/>
    <x v="0"/>
    <n v="50"/>
    <x v="45"/>
  </r>
  <r>
    <m/>
    <x v="0"/>
    <n v="50"/>
    <x v="46"/>
  </r>
  <r>
    <m/>
    <x v="0"/>
    <n v="50"/>
    <x v="47"/>
  </r>
  <r>
    <m/>
    <x v="0"/>
    <n v="53"/>
    <x v="48"/>
  </r>
  <r>
    <m/>
    <x v="0"/>
    <n v="59"/>
    <x v="49"/>
  </r>
  <r>
    <m/>
    <x v="0"/>
    <n v="70"/>
    <x v="50"/>
  </r>
  <r>
    <m/>
    <x v="0"/>
    <n v="75"/>
    <x v="51"/>
  </r>
  <r>
    <m/>
    <x v="0"/>
    <n v="82"/>
    <x v="52"/>
  </r>
  <r>
    <m/>
    <x v="0"/>
    <n v="114"/>
    <x v="53"/>
  </r>
  <r>
    <m/>
    <x v="1"/>
    <n v="2"/>
    <x v="0"/>
  </r>
  <r>
    <m/>
    <x v="1"/>
    <n v="1"/>
    <x v="1"/>
  </r>
  <r>
    <m/>
    <x v="1"/>
    <n v="2"/>
    <x v="2"/>
  </r>
  <r>
    <m/>
    <x v="1"/>
    <n v="2"/>
    <x v="3"/>
  </r>
  <r>
    <m/>
    <x v="1"/>
    <n v="4"/>
    <x v="4"/>
  </r>
  <r>
    <m/>
    <x v="1"/>
    <n v="4"/>
    <x v="5"/>
  </r>
  <r>
    <m/>
    <x v="1"/>
    <n v="7"/>
    <x v="6"/>
  </r>
  <r>
    <m/>
    <x v="1"/>
    <n v="7"/>
    <x v="7"/>
  </r>
  <r>
    <m/>
    <x v="1"/>
    <n v="11"/>
    <x v="8"/>
  </r>
  <r>
    <m/>
    <x v="1"/>
    <n v="15"/>
    <x v="9"/>
  </r>
  <r>
    <m/>
    <x v="1"/>
    <n v="20"/>
    <x v="10"/>
  </r>
  <r>
    <m/>
    <x v="1"/>
    <n v="20"/>
    <x v="11"/>
  </r>
  <r>
    <m/>
    <x v="1"/>
    <n v="20"/>
    <x v="12"/>
  </r>
  <r>
    <m/>
    <x v="1"/>
    <n v="22"/>
    <x v="13"/>
  </r>
  <r>
    <m/>
    <x v="1"/>
    <n v="22"/>
    <x v="14"/>
  </r>
  <r>
    <m/>
    <x v="1"/>
    <n v="45"/>
    <x v="15"/>
  </r>
  <r>
    <m/>
    <x v="1"/>
    <n v="25"/>
    <x v="16"/>
  </r>
  <r>
    <m/>
    <x v="1"/>
    <n v="25"/>
    <x v="17"/>
  </r>
  <r>
    <m/>
    <x v="1"/>
    <n v="26"/>
    <x v="18"/>
  </r>
  <r>
    <m/>
    <x v="1"/>
    <n v="26"/>
    <x v="19"/>
  </r>
  <r>
    <m/>
    <x v="1"/>
    <n v="26"/>
    <x v="20"/>
  </r>
  <r>
    <m/>
    <x v="1"/>
    <n v="28"/>
    <x v="21"/>
  </r>
  <r>
    <m/>
    <x v="1"/>
    <n v="28"/>
    <x v="22"/>
  </r>
  <r>
    <m/>
    <x v="1"/>
    <n v="29"/>
    <x v="23"/>
  </r>
  <r>
    <m/>
    <x v="1"/>
    <n v="43"/>
    <x v="24"/>
  </r>
  <r>
    <m/>
    <x v="1"/>
    <n v="59"/>
    <x v="25"/>
  </r>
  <r>
    <m/>
    <x v="1"/>
    <n v="66"/>
    <x v="26"/>
  </r>
  <r>
    <m/>
    <x v="1"/>
    <n v="74"/>
    <x v="27"/>
  </r>
  <r>
    <m/>
    <x v="1"/>
    <n v="84"/>
    <x v="28"/>
  </r>
  <r>
    <m/>
    <x v="1"/>
    <n v="94"/>
    <x v="29"/>
  </r>
  <r>
    <m/>
    <x v="1"/>
    <n v="105"/>
    <x v="30"/>
  </r>
  <r>
    <m/>
    <x v="1"/>
    <n v="122"/>
    <x v="31"/>
  </r>
  <r>
    <m/>
    <x v="1"/>
    <n v="147"/>
    <x v="32"/>
  </r>
  <r>
    <m/>
    <x v="1"/>
    <n v="159"/>
    <x v="33"/>
  </r>
  <r>
    <m/>
    <x v="1"/>
    <n v="170"/>
    <x v="34"/>
  </r>
  <r>
    <m/>
    <x v="1"/>
    <n v="189"/>
    <x v="35"/>
  </r>
  <r>
    <m/>
    <x v="1"/>
    <n v="214"/>
    <x v="36"/>
  </r>
  <r>
    <m/>
    <x v="1"/>
    <n v="228"/>
    <x v="37"/>
  </r>
  <r>
    <m/>
    <x v="1"/>
    <n v="241"/>
    <x v="38"/>
  </r>
  <r>
    <m/>
    <x v="1"/>
    <n v="256"/>
    <x v="39"/>
  </r>
  <r>
    <m/>
    <x v="1"/>
    <n v="274"/>
    <x v="40"/>
  </r>
  <r>
    <m/>
    <x v="1"/>
    <n v="293"/>
    <x v="41"/>
  </r>
  <r>
    <m/>
    <x v="1"/>
    <n v="331"/>
    <x v="42"/>
  </r>
  <r>
    <m/>
    <x v="1"/>
    <n v="360"/>
    <x v="43"/>
  </r>
  <r>
    <m/>
    <x v="1"/>
    <n v="420"/>
    <x v="44"/>
  </r>
  <r>
    <m/>
    <x v="1"/>
    <n v="461"/>
    <x v="45"/>
  </r>
  <r>
    <m/>
    <x v="1"/>
    <n v="502"/>
    <x v="46"/>
  </r>
  <r>
    <m/>
    <x v="1"/>
    <n v="511"/>
    <x v="47"/>
  </r>
  <r>
    <m/>
    <x v="1"/>
    <n v="581"/>
    <x v="48"/>
  </r>
  <r>
    <m/>
    <x v="1"/>
    <n v="639"/>
    <x v="49"/>
  </r>
  <r>
    <m/>
    <x v="1"/>
    <n v="639"/>
    <x v="50"/>
  </r>
  <r>
    <m/>
    <x v="1"/>
    <n v="701"/>
    <x v="51"/>
  </r>
  <r>
    <m/>
    <x v="1"/>
    <n v="773"/>
    <x v="52"/>
  </r>
  <r>
    <m/>
    <x v="1"/>
    <n v="839"/>
    <x v="53"/>
  </r>
  <r>
    <m/>
    <x v="2"/>
    <n v="0"/>
    <x v="0"/>
  </r>
  <r>
    <m/>
    <x v="2"/>
    <n v="1"/>
    <x v="1"/>
  </r>
  <r>
    <m/>
    <x v="2"/>
    <n v="3"/>
    <x v="2"/>
  </r>
  <r>
    <m/>
    <x v="2"/>
    <n v="3"/>
    <x v="3"/>
  </r>
  <r>
    <m/>
    <x v="2"/>
    <n v="4"/>
    <x v="4"/>
  </r>
  <r>
    <m/>
    <x v="2"/>
    <n v="5"/>
    <x v="5"/>
  </r>
  <r>
    <m/>
    <x v="2"/>
    <n v="7"/>
    <x v="6"/>
  </r>
  <r>
    <m/>
    <x v="2"/>
    <n v="7"/>
    <x v="7"/>
  </r>
  <r>
    <m/>
    <x v="2"/>
    <n v="10"/>
    <x v="8"/>
  </r>
  <r>
    <m/>
    <x v="2"/>
    <n v="13"/>
    <x v="9"/>
  </r>
  <r>
    <m/>
    <x v="2"/>
    <n v="16"/>
    <x v="10"/>
  </r>
  <r>
    <m/>
    <x v="2"/>
    <n v="18"/>
    <x v="11"/>
  </r>
  <r>
    <m/>
    <x v="2"/>
    <n v="18"/>
    <x v="12"/>
  </r>
  <r>
    <m/>
    <x v="2"/>
    <n v="24"/>
    <x v="13"/>
  </r>
  <r>
    <m/>
    <x v="2"/>
    <n v="28"/>
    <x v="14"/>
  </r>
  <r>
    <m/>
    <x v="2"/>
    <n v="28"/>
    <x v="15"/>
  </r>
  <r>
    <m/>
    <x v="2"/>
    <n v="30"/>
    <x v="16"/>
  </r>
  <r>
    <m/>
    <x v="2"/>
    <n v="33"/>
    <x v="17"/>
  </r>
  <r>
    <m/>
    <x v="2"/>
    <n v="40"/>
    <x v="18"/>
  </r>
  <r>
    <m/>
    <x v="2"/>
    <n v="45"/>
    <x v="19"/>
  </r>
  <r>
    <m/>
    <x v="2"/>
    <n v="47"/>
    <x v="20"/>
  </r>
  <r>
    <m/>
    <x v="2"/>
    <n v="50"/>
    <x v="21"/>
  </r>
  <r>
    <m/>
    <x v="2"/>
    <n v="58"/>
    <x v="22"/>
  </r>
  <r>
    <m/>
    <x v="2"/>
    <n v="67"/>
    <x v="23"/>
  </r>
  <r>
    <m/>
    <x v="2"/>
    <n v="72"/>
    <x v="24"/>
  </r>
  <r>
    <m/>
    <x v="2"/>
    <n v="75"/>
    <x v="25"/>
  </r>
  <r>
    <m/>
    <x v="2"/>
    <n v="77"/>
    <x v="26"/>
  </r>
  <r>
    <m/>
    <x v="2"/>
    <n v="81"/>
    <x v="27"/>
  </r>
  <r>
    <m/>
    <x v="2"/>
    <n v="84"/>
    <x v="28"/>
  </r>
  <r>
    <m/>
    <x v="2"/>
    <n v="84"/>
    <x v="29"/>
  </r>
  <r>
    <m/>
    <x v="2"/>
    <n v="85"/>
    <x v="30"/>
  </r>
  <r>
    <m/>
    <x v="2"/>
    <n v="85"/>
    <x v="31"/>
  </r>
  <r>
    <m/>
    <x v="2"/>
    <n v="89"/>
    <x v="32"/>
  </r>
  <r>
    <m/>
    <x v="2"/>
    <n v="89"/>
    <x v="33"/>
  </r>
  <r>
    <m/>
    <x v="2"/>
    <n v="91"/>
    <x v="34"/>
  </r>
  <r>
    <m/>
    <x v="2"/>
    <n v="93"/>
    <x v="35"/>
  </r>
  <r>
    <m/>
    <x v="2"/>
    <n v="93"/>
    <x v="36"/>
  </r>
  <r>
    <m/>
    <x v="2"/>
    <n v="93"/>
    <x v="37"/>
  </r>
  <r>
    <m/>
    <x v="2"/>
    <n v="102"/>
    <x v="38"/>
  </r>
  <r>
    <m/>
    <x v="2"/>
    <n v="106"/>
    <x v="39"/>
  </r>
  <r>
    <m/>
    <x v="2"/>
    <n v="108"/>
    <x v="40"/>
  </r>
  <r>
    <m/>
    <x v="2"/>
    <n v="110"/>
    <x v="41"/>
  </r>
  <r>
    <m/>
    <x v="2"/>
    <n v="110"/>
    <x v="42"/>
  </r>
  <r>
    <m/>
    <x v="2"/>
    <n v="117"/>
    <x v="43"/>
  </r>
  <r>
    <m/>
    <x v="2"/>
    <n v="130"/>
    <x v="44"/>
  </r>
  <r>
    <m/>
    <x v="2"/>
    <n v="138"/>
    <x v="45"/>
  </r>
  <r>
    <m/>
    <x v="2"/>
    <n v="150"/>
    <x v="46"/>
  </r>
  <r>
    <m/>
    <x v="2"/>
    <n v="150"/>
    <x v="47"/>
  </r>
  <r>
    <m/>
    <x v="2"/>
    <n v="160"/>
    <x v="48"/>
  </r>
  <r>
    <m/>
    <x v="2"/>
    <n v="178"/>
    <x v="49"/>
  </r>
  <r>
    <m/>
    <x v="2"/>
    <n v="178"/>
    <x v="50"/>
  </r>
  <r>
    <m/>
    <x v="2"/>
    <n v="200"/>
    <x v="51"/>
  </r>
  <r>
    <m/>
    <x v="2"/>
    <n v="212"/>
    <x v="52"/>
  </r>
  <r>
    <m/>
    <x v="2"/>
    <n v="226"/>
    <x v="53"/>
  </r>
  <r>
    <m/>
    <x v="3"/>
    <n v="0"/>
    <x v="0"/>
  </r>
  <r>
    <m/>
    <x v="3"/>
    <n v="0"/>
    <x v="1"/>
  </r>
  <r>
    <m/>
    <x v="3"/>
    <n v="0"/>
    <x v="2"/>
  </r>
  <r>
    <m/>
    <x v="3"/>
    <n v="1"/>
    <x v="3"/>
  </r>
  <r>
    <m/>
    <x v="3"/>
    <n v="1"/>
    <x v="4"/>
  </r>
  <r>
    <m/>
    <x v="3"/>
    <n v="1"/>
    <x v="5"/>
  </r>
  <r>
    <m/>
    <x v="3"/>
    <n v="1"/>
    <x v="6"/>
  </r>
  <r>
    <m/>
    <x v="3"/>
    <n v="1"/>
    <x v="7"/>
  </r>
  <r>
    <m/>
    <x v="3"/>
    <n v="1"/>
    <x v="8"/>
  </r>
  <r>
    <m/>
    <x v="3"/>
    <n v="1"/>
    <x v="9"/>
  </r>
  <r>
    <m/>
    <x v="3"/>
    <n v="1"/>
    <x v="10"/>
  </r>
  <r>
    <m/>
    <x v="3"/>
    <n v="1"/>
    <x v="11"/>
  </r>
  <r>
    <m/>
    <x v="3"/>
    <n v="1"/>
    <x v="12"/>
  </r>
  <r>
    <m/>
    <x v="3"/>
    <n v="1"/>
    <x v="13"/>
  </r>
  <r>
    <m/>
    <x v="3"/>
    <n v="1"/>
    <x v="14"/>
  </r>
  <r>
    <m/>
    <x v="3"/>
    <n v="1"/>
    <x v="15"/>
  </r>
  <r>
    <m/>
    <x v="3"/>
    <n v="1"/>
    <x v="16"/>
  </r>
  <r>
    <m/>
    <x v="3"/>
    <n v="1"/>
    <x v="17"/>
  </r>
  <r>
    <m/>
    <x v="3"/>
    <n v="1"/>
    <x v="18"/>
  </r>
  <r>
    <m/>
    <x v="3"/>
    <n v="1"/>
    <x v="19"/>
  </r>
  <r>
    <m/>
    <x v="3"/>
    <n v="1"/>
    <x v="20"/>
  </r>
  <r>
    <m/>
    <x v="3"/>
    <n v="1"/>
    <x v="21"/>
  </r>
  <r>
    <m/>
    <x v="3"/>
    <n v="1"/>
    <x v="22"/>
  </r>
  <r>
    <m/>
    <x v="3"/>
    <n v="1"/>
    <x v="23"/>
  </r>
  <r>
    <m/>
    <x v="3"/>
    <n v="1"/>
    <x v="24"/>
  </r>
  <r>
    <m/>
    <x v="3"/>
    <n v="1"/>
    <x v="25"/>
  </r>
  <r>
    <m/>
    <x v="3"/>
    <n v="1"/>
    <x v="26"/>
  </r>
  <r>
    <m/>
    <x v="3"/>
    <n v="1"/>
    <x v="27"/>
  </r>
  <r>
    <m/>
    <x v="3"/>
    <n v="1"/>
    <x v="28"/>
  </r>
  <r>
    <m/>
    <x v="3"/>
    <n v="1"/>
    <x v="29"/>
  </r>
  <r>
    <m/>
    <x v="3"/>
    <n v="1"/>
    <x v="30"/>
  </r>
  <r>
    <m/>
    <x v="3"/>
    <n v="1"/>
    <x v="31"/>
  </r>
  <r>
    <m/>
    <x v="3"/>
    <n v="1"/>
    <x v="32"/>
  </r>
  <r>
    <m/>
    <x v="3"/>
    <n v="1"/>
    <x v="33"/>
  </r>
  <r>
    <m/>
    <x v="3"/>
    <n v="1"/>
    <x v="34"/>
  </r>
  <r>
    <m/>
    <x v="3"/>
    <n v="1"/>
    <x v="35"/>
  </r>
  <r>
    <m/>
    <x v="3"/>
    <n v="1"/>
    <x v="36"/>
  </r>
  <r>
    <m/>
    <x v="3"/>
    <n v="1"/>
    <x v="37"/>
  </r>
  <r>
    <m/>
    <x v="3"/>
    <n v="1"/>
    <x v="38"/>
  </r>
  <r>
    <m/>
    <x v="3"/>
    <n v="1"/>
    <x v="39"/>
  </r>
  <r>
    <m/>
    <x v="3"/>
    <n v="1"/>
    <x v="40"/>
  </r>
  <r>
    <m/>
    <x v="3"/>
    <n v="1"/>
    <x v="41"/>
  </r>
  <r>
    <m/>
    <x v="3"/>
    <n v="1"/>
    <x v="42"/>
  </r>
  <r>
    <m/>
    <x v="3"/>
    <n v="1"/>
    <x v="43"/>
  </r>
  <r>
    <m/>
    <x v="3"/>
    <n v="1"/>
    <x v="44"/>
  </r>
  <r>
    <m/>
    <x v="3"/>
    <n v="1"/>
    <x v="45"/>
  </r>
  <r>
    <m/>
    <x v="3"/>
    <n v="1"/>
    <x v="46"/>
  </r>
  <r>
    <m/>
    <x v="3"/>
    <n v="1"/>
    <x v="47"/>
  </r>
  <r>
    <m/>
    <x v="3"/>
    <n v="1"/>
    <x v="48"/>
  </r>
  <r>
    <m/>
    <x v="3"/>
    <n v="1"/>
    <x v="49"/>
  </r>
  <r>
    <m/>
    <x v="3"/>
    <n v="1"/>
    <x v="50"/>
  </r>
  <r>
    <m/>
    <x v="3"/>
    <n v="1"/>
    <x v="51"/>
  </r>
  <r>
    <m/>
    <x v="3"/>
    <n v="1"/>
    <x v="52"/>
  </r>
  <r>
    <m/>
    <x v="3"/>
    <n v="1"/>
    <x v="53"/>
  </r>
  <r>
    <m/>
    <x v="4"/>
    <n v="0"/>
    <x v="0"/>
  </r>
  <r>
    <m/>
    <x v="4"/>
    <n v="0"/>
    <x v="1"/>
  </r>
  <r>
    <m/>
    <x v="4"/>
    <n v="0"/>
    <x v="2"/>
  </r>
  <r>
    <m/>
    <x v="4"/>
    <n v="3"/>
    <x v="3"/>
  </r>
  <r>
    <m/>
    <x v="4"/>
    <n v="4"/>
    <x v="4"/>
  </r>
  <r>
    <m/>
    <x v="4"/>
    <n v="4"/>
    <x v="5"/>
  </r>
  <r>
    <m/>
    <x v="4"/>
    <n v="4"/>
    <x v="6"/>
  </r>
  <r>
    <m/>
    <x v="4"/>
    <n v="7"/>
    <x v="7"/>
  </r>
  <r>
    <m/>
    <x v="4"/>
    <n v="8"/>
    <x v="8"/>
  </r>
  <r>
    <m/>
    <x v="4"/>
    <n v="8"/>
    <x v="9"/>
  </r>
  <r>
    <m/>
    <x v="4"/>
    <n v="8"/>
    <x v="10"/>
  </r>
  <r>
    <m/>
    <x v="4"/>
    <n v="8"/>
    <x v="11"/>
  </r>
  <r>
    <m/>
    <x v="4"/>
    <n v="8"/>
    <x v="12"/>
  </r>
  <r>
    <m/>
    <x v="4"/>
    <n v="10"/>
    <x v="13"/>
  </r>
  <r>
    <m/>
    <x v="4"/>
    <n v="12"/>
    <x v="14"/>
  </r>
  <r>
    <m/>
    <x v="4"/>
    <n v="12"/>
    <x v="15"/>
  </r>
  <r>
    <m/>
    <x v="4"/>
    <n v="12"/>
    <x v="16"/>
  </r>
  <r>
    <m/>
    <x v="4"/>
    <n v="16"/>
    <x v="17"/>
  </r>
  <r>
    <m/>
    <x v="4"/>
    <n v="16"/>
    <x v="18"/>
  </r>
  <r>
    <m/>
    <x v="4"/>
    <n v="18"/>
    <x v="19"/>
  </r>
  <r>
    <m/>
    <x v="4"/>
    <n v="18"/>
    <x v="20"/>
  </r>
  <r>
    <m/>
    <x v="4"/>
    <n v="18"/>
    <x v="21"/>
  </r>
  <r>
    <m/>
    <x v="4"/>
    <n v="19"/>
    <x v="22"/>
  </r>
  <r>
    <m/>
    <x v="4"/>
    <n v="19"/>
    <x v="23"/>
  </r>
  <r>
    <m/>
    <x v="4"/>
    <n v="22"/>
    <x v="24"/>
  </r>
  <r>
    <m/>
    <x v="4"/>
    <n v="22"/>
    <x v="25"/>
  </r>
  <r>
    <m/>
    <x v="4"/>
    <n v="22"/>
    <x v="26"/>
  </r>
  <r>
    <m/>
    <x v="4"/>
    <n v="22"/>
    <x v="27"/>
  </r>
  <r>
    <m/>
    <x v="4"/>
    <n v="22"/>
    <x v="28"/>
  </r>
  <r>
    <m/>
    <x v="4"/>
    <n v="22"/>
    <x v="29"/>
  </r>
  <r>
    <m/>
    <x v="4"/>
    <n v="22"/>
    <x v="30"/>
  </r>
  <r>
    <m/>
    <x v="4"/>
    <n v="22"/>
    <x v="31"/>
  </r>
  <r>
    <m/>
    <x v="4"/>
    <n v="22"/>
    <x v="32"/>
  </r>
  <r>
    <m/>
    <x v="4"/>
    <n v="22"/>
    <x v="33"/>
  </r>
  <r>
    <m/>
    <x v="4"/>
    <n v="22"/>
    <x v="34"/>
  </r>
  <r>
    <m/>
    <x v="4"/>
    <n v="22"/>
    <x v="35"/>
  </r>
  <r>
    <m/>
    <x v="4"/>
    <n v="23"/>
    <x v="36"/>
  </r>
  <r>
    <m/>
    <x v="4"/>
    <n v="23"/>
    <x v="37"/>
  </r>
  <r>
    <m/>
    <x v="4"/>
    <n v="25"/>
    <x v="38"/>
  </r>
  <r>
    <m/>
    <x v="4"/>
    <n v="29"/>
    <x v="39"/>
  </r>
  <r>
    <m/>
    <x v="4"/>
    <n v="29"/>
    <x v="40"/>
  </r>
  <r>
    <m/>
    <x v="4"/>
    <n v="36"/>
    <x v="41"/>
  </r>
  <r>
    <m/>
    <x v="4"/>
    <n v="50"/>
    <x v="42"/>
  </r>
  <r>
    <m/>
    <x v="4"/>
    <n v="50"/>
    <x v="43"/>
  </r>
  <r>
    <m/>
    <x v="4"/>
    <n v="83"/>
    <x v="44"/>
  </r>
  <r>
    <m/>
    <x v="4"/>
    <n v="93"/>
    <x v="45"/>
  </r>
  <r>
    <m/>
    <x v="4"/>
    <n v="99"/>
    <x v="46"/>
  </r>
  <r>
    <m/>
    <x v="4"/>
    <n v="117"/>
    <x v="47"/>
  </r>
  <r>
    <m/>
    <x v="4"/>
    <n v="129"/>
    <x v="48"/>
  </r>
  <r>
    <m/>
    <x v="4"/>
    <n v="149"/>
    <x v="49"/>
  </r>
  <r>
    <m/>
    <x v="4"/>
    <n v="149"/>
    <x v="50"/>
  </r>
  <r>
    <m/>
    <x v="4"/>
    <n v="197"/>
    <x v="51"/>
  </r>
  <r>
    <m/>
    <x v="4"/>
    <n v="238"/>
    <x v="52"/>
  </r>
  <r>
    <m/>
    <x v="4"/>
    <n v="428"/>
    <x v="53"/>
  </r>
  <r>
    <s v="British Columbia"/>
    <x v="5"/>
    <n v="0"/>
    <x v="0"/>
  </r>
  <r>
    <s v="British Columbia"/>
    <x v="5"/>
    <n v="0"/>
    <x v="1"/>
  </r>
  <r>
    <s v="British Columbia"/>
    <x v="5"/>
    <n v="0"/>
    <x v="2"/>
  </r>
  <r>
    <s v="British Columbia"/>
    <x v="5"/>
    <n v="0"/>
    <x v="3"/>
  </r>
  <r>
    <s v="British Columbia"/>
    <x v="5"/>
    <n v="0"/>
    <x v="4"/>
  </r>
  <r>
    <s v="British Columbia"/>
    <x v="5"/>
    <n v="0"/>
    <x v="5"/>
  </r>
  <r>
    <s v="British Columbia"/>
    <x v="5"/>
    <n v="1"/>
    <x v="6"/>
  </r>
  <r>
    <s v="British Columbia"/>
    <x v="5"/>
    <n v="1"/>
    <x v="7"/>
  </r>
  <r>
    <s v="British Columbia"/>
    <x v="5"/>
    <n v="1"/>
    <x v="8"/>
  </r>
  <r>
    <s v="British Columbia"/>
    <x v="5"/>
    <n v="1"/>
    <x v="9"/>
  </r>
  <r>
    <s v="British Columbia"/>
    <x v="5"/>
    <n v="1"/>
    <x v="10"/>
  </r>
  <r>
    <s v="British Columbia"/>
    <x v="5"/>
    <n v="1"/>
    <x v="11"/>
  </r>
  <r>
    <s v="British Columbia"/>
    <x v="5"/>
    <n v="1"/>
    <x v="12"/>
  </r>
  <r>
    <s v="British Columbia"/>
    <x v="5"/>
    <n v="1"/>
    <x v="13"/>
  </r>
  <r>
    <s v="British Columbia"/>
    <x v="5"/>
    <n v="2"/>
    <x v="14"/>
  </r>
  <r>
    <s v="British Columbia"/>
    <x v="5"/>
    <n v="2"/>
    <x v="15"/>
  </r>
  <r>
    <s v="British Columbia"/>
    <x v="5"/>
    <n v="4"/>
    <x v="16"/>
  </r>
  <r>
    <s v="British Columbia"/>
    <x v="5"/>
    <n v="4"/>
    <x v="17"/>
  </r>
  <r>
    <s v="British Columbia"/>
    <x v="5"/>
    <n v="4"/>
    <x v="18"/>
  </r>
  <r>
    <s v="British Columbia"/>
    <x v="5"/>
    <n v="4"/>
    <x v="19"/>
  </r>
  <r>
    <s v="British Columbia"/>
    <x v="5"/>
    <n v="4"/>
    <x v="20"/>
  </r>
  <r>
    <s v="British Columbia"/>
    <x v="5"/>
    <n v="4"/>
    <x v="21"/>
  </r>
  <r>
    <s v="British Columbia"/>
    <x v="5"/>
    <n v="4"/>
    <x v="22"/>
  </r>
  <r>
    <s v="British Columbia"/>
    <x v="5"/>
    <n v="4"/>
    <x v="23"/>
  </r>
  <r>
    <s v="British Columbia"/>
    <x v="5"/>
    <n v="4"/>
    <x v="24"/>
  </r>
  <r>
    <s v="British Columbia"/>
    <x v="5"/>
    <n v="4"/>
    <x v="25"/>
  </r>
  <r>
    <s v="British Columbia"/>
    <x v="5"/>
    <n v="5"/>
    <x v="26"/>
  </r>
  <r>
    <s v="British Columbia"/>
    <x v="5"/>
    <n v="5"/>
    <x v="27"/>
  </r>
  <r>
    <s v="British Columbia"/>
    <x v="5"/>
    <n v="5"/>
    <x v="28"/>
  </r>
  <r>
    <s v="British Columbia"/>
    <x v="5"/>
    <n v="5"/>
    <x v="29"/>
  </r>
  <r>
    <s v="British Columbia"/>
    <x v="5"/>
    <n v="6"/>
    <x v="30"/>
  </r>
  <r>
    <s v="British Columbia"/>
    <x v="5"/>
    <n v="6"/>
    <x v="31"/>
  </r>
  <r>
    <s v="British Columbia"/>
    <x v="5"/>
    <n v="6"/>
    <x v="32"/>
  </r>
  <r>
    <s v="British Columbia"/>
    <x v="5"/>
    <n v="6"/>
    <x v="33"/>
  </r>
  <r>
    <s v="British Columbia"/>
    <x v="5"/>
    <n v="7"/>
    <x v="34"/>
  </r>
  <r>
    <s v="British Columbia"/>
    <x v="5"/>
    <n v="7"/>
    <x v="35"/>
  </r>
  <r>
    <s v="British Columbia"/>
    <x v="5"/>
    <n v="7"/>
    <x v="36"/>
  </r>
  <r>
    <s v="British Columbia"/>
    <x v="5"/>
    <n v="7"/>
    <x v="37"/>
  </r>
  <r>
    <s v="British Columbia"/>
    <x v="5"/>
    <n v="8"/>
    <x v="38"/>
  </r>
  <r>
    <s v="British Columbia"/>
    <x v="5"/>
    <n v="8"/>
    <x v="39"/>
  </r>
  <r>
    <s v="British Columbia"/>
    <x v="5"/>
    <n v="8"/>
    <x v="40"/>
  </r>
  <r>
    <s v="British Columbia"/>
    <x v="5"/>
    <n v="9"/>
    <x v="41"/>
  </r>
  <r>
    <s v="British Columbia"/>
    <x v="5"/>
    <n v="12"/>
    <x v="42"/>
  </r>
  <r>
    <s v="British Columbia"/>
    <x v="5"/>
    <n v="13"/>
    <x v="43"/>
  </r>
  <r>
    <s v="British Columbia"/>
    <x v="5"/>
    <n v="21"/>
    <x v="44"/>
  </r>
  <r>
    <s v="British Columbia"/>
    <x v="5"/>
    <n v="21"/>
    <x v="45"/>
  </r>
  <r>
    <s v="British Columbia"/>
    <x v="5"/>
    <n v="27"/>
    <x v="46"/>
  </r>
  <r>
    <s v="British Columbia"/>
    <x v="5"/>
    <n v="32"/>
    <x v="47"/>
  </r>
  <r>
    <s v="British Columbia"/>
    <x v="5"/>
    <n v="32"/>
    <x v="48"/>
  </r>
  <r>
    <s v="British Columbia"/>
    <x v="5"/>
    <n v="39"/>
    <x v="49"/>
  </r>
  <r>
    <s v="British Columbia"/>
    <x v="5"/>
    <n v="46"/>
    <x v="50"/>
  </r>
  <r>
    <s v="British Columbia"/>
    <x v="5"/>
    <n v="64"/>
    <x v="51"/>
  </r>
  <r>
    <s v="British Columbia"/>
    <x v="5"/>
    <n v="64"/>
    <x v="52"/>
  </r>
  <r>
    <s v="British Columbia"/>
    <x v="5"/>
    <n v="73"/>
    <x v="53"/>
  </r>
  <r>
    <s v="New South Wales"/>
    <x v="6"/>
    <n v="0"/>
    <x v="0"/>
  </r>
  <r>
    <s v="New South Wales"/>
    <x v="6"/>
    <n v="0"/>
    <x v="1"/>
  </r>
  <r>
    <s v="New South Wales"/>
    <x v="6"/>
    <n v="0"/>
    <x v="2"/>
  </r>
  <r>
    <s v="New South Wales"/>
    <x v="6"/>
    <n v="0"/>
    <x v="3"/>
  </r>
  <r>
    <s v="New South Wales"/>
    <x v="6"/>
    <n v="3"/>
    <x v="4"/>
  </r>
  <r>
    <s v="New South Wales"/>
    <x v="6"/>
    <n v="4"/>
    <x v="5"/>
  </r>
  <r>
    <s v="New South Wales"/>
    <x v="6"/>
    <n v="4"/>
    <x v="6"/>
  </r>
  <r>
    <s v="New South Wales"/>
    <x v="6"/>
    <n v="4"/>
    <x v="7"/>
  </r>
  <r>
    <s v="New South Wales"/>
    <x v="6"/>
    <n v="4"/>
    <x v="8"/>
  </r>
  <r>
    <s v="New South Wales"/>
    <x v="6"/>
    <n v="4"/>
    <x v="9"/>
  </r>
  <r>
    <s v="New South Wales"/>
    <x v="6"/>
    <n v="4"/>
    <x v="10"/>
  </r>
  <r>
    <s v="New South Wales"/>
    <x v="6"/>
    <n v="4"/>
    <x v="11"/>
  </r>
  <r>
    <s v="New South Wales"/>
    <x v="6"/>
    <n v="4"/>
    <x v="12"/>
  </r>
  <r>
    <s v="New South Wales"/>
    <x v="6"/>
    <n v="4"/>
    <x v="13"/>
  </r>
  <r>
    <s v="New South Wales"/>
    <x v="6"/>
    <n v="4"/>
    <x v="14"/>
  </r>
  <r>
    <s v="New South Wales"/>
    <x v="6"/>
    <n v="4"/>
    <x v="15"/>
  </r>
  <r>
    <s v="New South Wales"/>
    <x v="6"/>
    <n v="4"/>
    <x v="16"/>
  </r>
  <r>
    <s v="New South Wales"/>
    <x v="6"/>
    <n v="4"/>
    <x v="17"/>
  </r>
  <r>
    <s v="New South Wales"/>
    <x v="6"/>
    <n v="4"/>
    <x v="18"/>
  </r>
  <r>
    <s v="New South Wales"/>
    <x v="6"/>
    <n v="4"/>
    <x v="19"/>
  </r>
  <r>
    <s v="New South Wales"/>
    <x v="6"/>
    <n v="4"/>
    <x v="20"/>
  </r>
  <r>
    <s v="New South Wales"/>
    <x v="6"/>
    <n v="4"/>
    <x v="21"/>
  </r>
  <r>
    <s v="New South Wales"/>
    <x v="6"/>
    <n v="4"/>
    <x v="22"/>
  </r>
  <r>
    <s v="New South Wales"/>
    <x v="6"/>
    <n v="4"/>
    <x v="23"/>
  </r>
  <r>
    <s v="New South Wales"/>
    <x v="6"/>
    <n v="4"/>
    <x v="24"/>
  </r>
  <r>
    <s v="New South Wales"/>
    <x v="6"/>
    <n v="4"/>
    <x v="25"/>
  </r>
  <r>
    <s v="New South Wales"/>
    <x v="6"/>
    <n v="4"/>
    <x v="26"/>
  </r>
  <r>
    <s v="New South Wales"/>
    <x v="6"/>
    <n v="4"/>
    <x v="27"/>
  </r>
  <r>
    <s v="New South Wales"/>
    <x v="6"/>
    <n v="4"/>
    <x v="28"/>
  </r>
  <r>
    <s v="New South Wales"/>
    <x v="6"/>
    <n v="4"/>
    <x v="29"/>
  </r>
  <r>
    <s v="New South Wales"/>
    <x v="6"/>
    <n v="4"/>
    <x v="30"/>
  </r>
  <r>
    <s v="New South Wales"/>
    <x v="6"/>
    <n v="4"/>
    <x v="31"/>
  </r>
  <r>
    <s v="New South Wales"/>
    <x v="6"/>
    <n v="4"/>
    <x v="32"/>
  </r>
  <r>
    <s v="New South Wales"/>
    <x v="6"/>
    <n v="4"/>
    <x v="33"/>
  </r>
  <r>
    <s v="New South Wales"/>
    <x v="6"/>
    <n v="4"/>
    <x v="34"/>
  </r>
  <r>
    <s v="New South Wales"/>
    <x v="6"/>
    <n v="4"/>
    <x v="35"/>
  </r>
  <r>
    <s v="New South Wales"/>
    <x v="6"/>
    <n v="4"/>
    <x v="36"/>
  </r>
  <r>
    <s v="New South Wales"/>
    <x v="6"/>
    <n v="4"/>
    <x v="37"/>
  </r>
  <r>
    <s v="New South Wales"/>
    <x v="6"/>
    <n v="4"/>
    <x v="38"/>
  </r>
  <r>
    <s v="New South Wales"/>
    <x v="6"/>
    <n v="6"/>
    <x v="39"/>
  </r>
  <r>
    <s v="New South Wales"/>
    <x v="6"/>
    <n v="6"/>
    <x v="40"/>
  </r>
  <r>
    <s v="New South Wales"/>
    <x v="6"/>
    <n v="13"/>
    <x v="41"/>
  </r>
  <r>
    <s v="New South Wales"/>
    <x v="6"/>
    <n v="22"/>
    <x v="42"/>
  </r>
  <r>
    <s v="New South Wales"/>
    <x v="6"/>
    <n v="22"/>
    <x v="43"/>
  </r>
  <r>
    <s v="New South Wales"/>
    <x v="6"/>
    <n v="26"/>
    <x v="44"/>
  </r>
  <r>
    <s v="New South Wales"/>
    <x v="6"/>
    <n v="28"/>
    <x v="45"/>
  </r>
  <r>
    <s v="New South Wales"/>
    <x v="6"/>
    <n v="38"/>
    <x v="46"/>
  </r>
  <r>
    <s v="New South Wales"/>
    <x v="6"/>
    <n v="48"/>
    <x v="47"/>
  </r>
  <r>
    <s v="New South Wales"/>
    <x v="6"/>
    <n v="55"/>
    <x v="48"/>
  </r>
  <r>
    <s v="New South Wales"/>
    <x v="6"/>
    <n v="65"/>
    <x v="49"/>
  </r>
  <r>
    <s v="New South Wales"/>
    <x v="6"/>
    <n v="65"/>
    <x v="50"/>
  </r>
  <r>
    <s v="New South Wales"/>
    <x v="6"/>
    <n v="92"/>
    <x v="51"/>
  </r>
  <r>
    <s v="New South Wales"/>
    <x v="6"/>
    <n v="112"/>
    <x v="52"/>
  </r>
  <r>
    <s v="New South Wales"/>
    <x v="6"/>
    <n v="134"/>
    <x v="53"/>
  </r>
  <r>
    <s v="Victoria"/>
    <x v="6"/>
    <n v="0"/>
    <x v="0"/>
  </r>
  <r>
    <s v="Victoria"/>
    <x v="6"/>
    <n v="0"/>
    <x v="1"/>
  </r>
  <r>
    <s v="Victoria"/>
    <x v="6"/>
    <n v="0"/>
    <x v="2"/>
  </r>
  <r>
    <s v="Victoria"/>
    <x v="6"/>
    <n v="0"/>
    <x v="3"/>
  </r>
  <r>
    <s v="Victoria"/>
    <x v="6"/>
    <n v="1"/>
    <x v="4"/>
  </r>
  <r>
    <s v="Victoria"/>
    <x v="6"/>
    <n v="1"/>
    <x v="5"/>
  </r>
  <r>
    <s v="Victoria"/>
    <x v="6"/>
    <n v="1"/>
    <x v="6"/>
  </r>
  <r>
    <s v="Victoria"/>
    <x v="6"/>
    <n v="1"/>
    <x v="7"/>
  </r>
  <r>
    <s v="Victoria"/>
    <x v="6"/>
    <n v="2"/>
    <x v="8"/>
  </r>
  <r>
    <s v="Victoria"/>
    <x v="6"/>
    <n v="3"/>
    <x v="9"/>
  </r>
  <r>
    <s v="Victoria"/>
    <x v="6"/>
    <n v="4"/>
    <x v="10"/>
  </r>
  <r>
    <s v="Victoria"/>
    <x v="6"/>
    <n v="4"/>
    <x v="11"/>
  </r>
  <r>
    <s v="Victoria"/>
    <x v="6"/>
    <n v="4"/>
    <x v="12"/>
  </r>
  <r>
    <s v="Victoria"/>
    <x v="6"/>
    <n v="4"/>
    <x v="13"/>
  </r>
  <r>
    <s v="Victoria"/>
    <x v="6"/>
    <n v="4"/>
    <x v="14"/>
  </r>
  <r>
    <s v="Victoria"/>
    <x v="6"/>
    <n v="4"/>
    <x v="15"/>
  </r>
  <r>
    <s v="Victoria"/>
    <x v="6"/>
    <n v="4"/>
    <x v="16"/>
  </r>
  <r>
    <s v="Victoria"/>
    <x v="6"/>
    <n v="4"/>
    <x v="17"/>
  </r>
  <r>
    <s v="Victoria"/>
    <x v="6"/>
    <n v="4"/>
    <x v="18"/>
  </r>
  <r>
    <s v="Victoria"/>
    <x v="6"/>
    <n v="4"/>
    <x v="19"/>
  </r>
  <r>
    <s v="Victoria"/>
    <x v="6"/>
    <n v="4"/>
    <x v="20"/>
  </r>
  <r>
    <s v="Victoria"/>
    <x v="6"/>
    <n v="4"/>
    <x v="21"/>
  </r>
  <r>
    <s v="Victoria"/>
    <x v="6"/>
    <n v="4"/>
    <x v="22"/>
  </r>
  <r>
    <s v="Victoria"/>
    <x v="6"/>
    <n v="4"/>
    <x v="23"/>
  </r>
  <r>
    <s v="Victoria"/>
    <x v="6"/>
    <n v="4"/>
    <x v="24"/>
  </r>
  <r>
    <s v="Victoria"/>
    <x v="6"/>
    <n v="4"/>
    <x v="25"/>
  </r>
  <r>
    <s v="Victoria"/>
    <x v="6"/>
    <n v="4"/>
    <x v="26"/>
  </r>
  <r>
    <s v="Victoria"/>
    <x v="6"/>
    <n v="4"/>
    <x v="27"/>
  </r>
  <r>
    <s v="Victoria"/>
    <x v="6"/>
    <n v="4"/>
    <x v="28"/>
  </r>
  <r>
    <s v="Victoria"/>
    <x v="6"/>
    <n v="4"/>
    <x v="29"/>
  </r>
  <r>
    <s v="Victoria"/>
    <x v="6"/>
    <n v="4"/>
    <x v="30"/>
  </r>
  <r>
    <s v="Victoria"/>
    <x v="6"/>
    <n v="4"/>
    <x v="31"/>
  </r>
  <r>
    <s v="Victoria"/>
    <x v="6"/>
    <n v="4"/>
    <x v="32"/>
  </r>
  <r>
    <s v="Victoria"/>
    <x v="6"/>
    <n v="4"/>
    <x v="33"/>
  </r>
  <r>
    <s v="Victoria"/>
    <x v="6"/>
    <n v="4"/>
    <x v="34"/>
  </r>
  <r>
    <s v="Victoria"/>
    <x v="6"/>
    <n v="4"/>
    <x v="35"/>
  </r>
  <r>
    <s v="Victoria"/>
    <x v="6"/>
    <n v="4"/>
    <x v="36"/>
  </r>
  <r>
    <s v="Victoria"/>
    <x v="6"/>
    <n v="4"/>
    <x v="37"/>
  </r>
  <r>
    <s v="Victoria"/>
    <x v="6"/>
    <n v="7"/>
    <x v="38"/>
  </r>
  <r>
    <s v="Victoria"/>
    <x v="6"/>
    <n v="7"/>
    <x v="39"/>
  </r>
  <r>
    <s v="Victoria"/>
    <x v="6"/>
    <n v="9"/>
    <x v="40"/>
  </r>
  <r>
    <s v="Victoria"/>
    <x v="6"/>
    <n v="9"/>
    <x v="41"/>
  </r>
  <r>
    <s v="Victoria"/>
    <x v="6"/>
    <n v="10"/>
    <x v="42"/>
  </r>
  <r>
    <s v="Victoria"/>
    <x v="6"/>
    <n v="10"/>
    <x v="43"/>
  </r>
  <r>
    <s v="Victoria"/>
    <x v="6"/>
    <n v="10"/>
    <x v="44"/>
  </r>
  <r>
    <s v="Victoria"/>
    <x v="6"/>
    <n v="11"/>
    <x v="45"/>
  </r>
  <r>
    <s v="Victoria"/>
    <x v="6"/>
    <n v="11"/>
    <x v="46"/>
  </r>
  <r>
    <s v="Victoria"/>
    <x v="6"/>
    <n v="15"/>
    <x v="47"/>
  </r>
  <r>
    <s v="Victoria"/>
    <x v="6"/>
    <n v="18"/>
    <x v="48"/>
  </r>
  <r>
    <s v="Victoria"/>
    <x v="6"/>
    <n v="21"/>
    <x v="49"/>
  </r>
  <r>
    <s v="Victoria"/>
    <x v="6"/>
    <n v="21"/>
    <x v="50"/>
  </r>
  <r>
    <s v="Victoria"/>
    <x v="6"/>
    <n v="36"/>
    <x v="51"/>
  </r>
  <r>
    <s v="Victoria"/>
    <x v="6"/>
    <n v="49"/>
    <x v="52"/>
  </r>
  <r>
    <s v="Victoria"/>
    <x v="6"/>
    <n v="57"/>
    <x v="53"/>
  </r>
  <r>
    <s v="Queensland"/>
    <x v="6"/>
    <n v="0"/>
    <x v="0"/>
  </r>
  <r>
    <s v="Queensland"/>
    <x v="6"/>
    <n v="0"/>
    <x v="1"/>
  </r>
  <r>
    <s v="Queensland"/>
    <x v="6"/>
    <n v="0"/>
    <x v="2"/>
  </r>
  <r>
    <s v="Queensland"/>
    <x v="6"/>
    <n v="0"/>
    <x v="3"/>
  </r>
  <r>
    <s v="Queensland"/>
    <x v="6"/>
    <n v="0"/>
    <x v="4"/>
  </r>
  <r>
    <s v="Queensland"/>
    <x v="6"/>
    <n v="0"/>
    <x v="5"/>
  </r>
  <r>
    <s v="Queensland"/>
    <x v="6"/>
    <n v="0"/>
    <x v="6"/>
  </r>
  <r>
    <s v="Queensland"/>
    <x v="6"/>
    <n v="1"/>
    <x v="7"/>
  </r>
  <r>
    <s v="Queensland"/>
    <x v="6"/>
    <n v="3"/>
    <x v="8"/>
  </r>
  <r>
    <s v="Queensland"/>
    <x v="6"/>
    <n v="2"/>
    <x v="9"/>
  </r>
  <r>
    <s v="Queensland"/>
    <x v="6"/>
    <n v="3"/>
    <x v="10"/>
  </r>
  <r>
    <s v="Queensland"/>
    <x v="6"/>
    <n v="2"/>
    <x v="11"/>
  </r>
  <r>
    <s v="Queensland"/>
    <x v="6"/>
    <n v="2"/>
    <x v="12"/>
  </r>
  <r>
    <s v="Queensland"/>
    <x v="6"/>
    <n v="3"/>
    <x v="13"/>
  </r>
  <r>
    <s v="Queensland"/>
    <x v="6"/>
    <n v="3"/>
    <x v="14"/>
  </r>
  <r>
    <s v="Queensland"/>
    <x v="6"/>
    <n v="4"/>
    <x v="15"/>
  </r>
  <r>
    <s v="Queensland"/>
    <x v="6"/>
    <n v="5"/>
    <x v="16"/>
  </r>
  <r>
    <s v="Queensland"/>
    <x v="6"/>
    <n v="5"/>
    <x v="17"/>
  </r>
  <r>
    <s v="Queensland"/>
    <x v="6"/>
    <n v="5"/>
    <x v="18"/>
  </r>
  <r>
    <s v="Queensland"/>
    <x v="6"/>
    <n v="5"/>
    <x v="19"/>
  </r>
  <r>
    <s v="Queensland"/>
    <x v="6"/>
    <n v="5"/>
    <x v="20"/>
  </r>
  <r>
    <s v="Queensland"/>
    <x v="6"/>
    <n v="5"/>
    <x v="21"/>
  </r>
  <r>
    <s v="Queensland"/>
    <x v="6"/>
    <n v="5"/>
    <x v="22"/>
  </r>
  <r>
    <s v="Queensland"/>
    <x v="6"/>
    <n v="5"/>
    <x v="23"/>
  </r>
  <r>
    <s v="Queensland"/>
    <x v="6"/>
    <n v="5"/>
    <x v="24"/>
  </r>
  <r>
    <s v="Queensland"/>
    <x v="6"/>
    <n v="5"/>
    <x v="25"/>
  </r>
  <r>
    <s v="Queensland"/>
    <x v="6"/>
    <n v="5"/>
    <x v="26"/>
  </r>
  <r>
    <s v="Queensland"/>
    <x v="6"/>
    <n v="5"/>
    <x v="27"/>
  </r>
  <r>
    <s v="Queensland"/>
    <x v="6"/>
    <n v="5"/>
    <x v="28"/>
  </r>
  <r>
    <s v="Queensland"/>
    <x v="6"/>
    <n v="5"/>
    <x v="29"/>
  </r>
  <r>
    <s v="Queensland"/>
    <x v="6"/>
    <n v="5"/>
    <x v="30"/>
  </r>
  <r>
    <s v="Queensland"/>
    <x v="6"/>
    <n v="5"/>
    <x v="31"/>
  </r>
  <r>
    <s v="Queensland"/>
    <x v="6"/>
    <n v="5"/>
    <x v="32"/>
  </r>
  <r>
    <s v="Queensland"/>
    <x v="6"/>
    <n v="5"/>
    <x v="33"/>
  </r>
  <r>
    <s v="Queensland"/>
    <x v="6"/>
    <n v="5"/>
    <x v="34"/>
  </r>
  <r>
    <s v="Queensland"/>
    <x v="6"/>
    <n v="5"/>
    <x v="35"/>
  </r>
  <r>
    <s v="Queensland"/>
    <x v="6"/>
    <n v="5"/>
    <x v="36"/>
  </r>
  <r>
    <s v="Queensland"/>
    <x v="6"/>
    <n v="5"/>
    <x v="37"/>
  </r>
  <r>
    <s v="Queensland"/>
    <x v="6"/>
    <n v="9"/>
    <x v="38"/>
  </r>
  <r>
    <s v="Queensland"/>
    <x v="6"/>
    <n v="9"/>
    <x v="39"/>
  </r>
  <r>
    <s v="Queensland"/>
    <x v="6"/>
    <n v="9"/>
    <x v="40"/>
  </r>
  <r>
    <s v="Queensland"/>
    <x v="6"/>
    <n v="11"/>
    <x v="41"/>
  </r>
  <r>
    <s v="Queensland"/>
    <x v="6"/>
    <n v="11"/>
    <x v="42"/>
  </r>
  <r>
    <s v="Queensland"/>
    <x v="6"/>
    <n v="13"/>
    <x v="43"/>
  </r>
  <r>
    <s v="Queensland"/>
    <x v="6"/>
    <n v="13"/>
    <x v="44"/>
  </r>
  <r>
    <s v="Queensland"/>
    <x v="6"/>
    <n v="13"/>
    <x v="45"/>
  </r>
  <r>
    <s v="Queensland"/>
    <x v="6"/>
    <n v="15"/>
    <x v="46"/>
  </r>
  <r>
    <s v="Queensland"/>
    <x v="6"/>
    <n v="15"/>
    <x v="47"/>
  </r>
  <r>
    <s v="Queensland"/>
    <x v="6"/>
    <n v="18"/>
    <x v="48"/>
  </r>
  <r>
    <s v="Queensland"/>
    <x v="6"/>
    <n v="20"/>
    <x v="49"/>
  </r>
  <r>
    <s v="Queensland"/>
    <x v="6"/>
    <n v="20"/>
    <x v="50"/>
  </r>
  <r>
    <s v="Queensland"/>
    <x v="6"/>
    <n v="35"/>
    <x v="51"/>
  </r>
  <r>
    <s v="Queensland"/>
    <x v="6"/>
    <n v="46"/>
    <x v="52"/>
  </r>
  <r>
    <s v="Queensland"/>
    <x v="6"/>
    <n v="61"/>
    <x v="53"/>
  </r>
  <r>
    <m/>
    <x v="7"/>
    <n v="0"/>
    <x v="0"/>
  </r>
  <r>
    <m/>
    <x v="7"/>
    <n v="0"/>
    <x v="1"/>
  </r>
  <r>
    <m/>
    <x v="7"/>
    <n v="0"/>
    <x v="2"/>
  </r>
  <r>
    <m/>
    <x v="7"/>
    <n v="0"/>
    <x v="3"/>
  </r>
  <r>
    <m/>
    <x v="7"/>
    <n v="0"/>
    <x v="4"/>
  </r>
  <r>
    <m/>
    <x v="7"/>
    <n v="1"/>
    <x v="5"/>
  </r>
  <r>
    <m/>
    <x v="7"/>
    <n v="1"/>
    <x v="6"/>
  </r>
  <r>
    <m/>
    <x v="7"/>
    <n v="1"/>
    <x v="7"/>
  </r>
  <r>
    <m/>
    <x v="7"/>
    <n v="1"/>
    <x v="8"/>
  </r>
  <r>
    <m/>
    <x v="7"/>
    <n v="1"/>
    <x v="9"/>
  </r>
  <r>
    <m/>
    <x v="7"/>
    <n v="1"/>
    <x v="10"/>
  </r>
  <r>
    <m/>
    <x v="7"/>
    <n v="1"/>
    <x v="11"/>
  </r>
  <r>
    <m/>
    <x v="7"/>
    <n v="1"/>
    <x v="12"/>
  </r>
  <r>
    <m/>
    <x v="7"/>
    <n v="1"/>
    <x v="13"/>
  </r>
  <r>
    <m/>
    <x v="7"/>
    <n v="1"/>
    <x v="14"/>
  </r>
  <r>
    <m/>
    <x v="7"/>
    <n v="1"/>
    <x v="15"/>
  </r>
  <r>
    <m/>
    <x v="7"/>
    <n v="1"/>
    <x v="16"/>
  </r>
  <r>
    <m/>
    <x v="7"/>
    <n v="1"/>
    <x v="17"/>
  </r>
  <r>
    <m/>
    <x v="7"/>
    <n v="1"/>
    <x v="18"/>
  </r>
  <r>
    <m/>
    <x v="7"/>
    <n v="1"/>
    <x v="19"/>
  </r>
  <r>
    <m/>
    <x v="7"/>
    <n v="1"/>
    <x v="20"/>
  </r>
  <r>
    <m/>
    <x v="7"/>
    <n v="1"/>
    <x v="21"/>
  </r>
  <r>
    <m/>
    <x v="7"/>
    <n v="1"/>
    <x v="22"/>
  </r>
  <r>
    <m/>
    <x v="7"/>
    <n v="1"/>
    <x v="23"/>
  </r>
  <r>
    <m/>
    <x v="7"/>
    <n v="1"/>
    <x v="24"/>
  </r>
  <r>
    <m/>
    <x v="7"/>
    <n v="1"/>
    <x v="25"/>
  </r>
  <r>
    <m/>
    <x v="7"/>
    <n v="1"/>
    <x v="26"/>
  </r>
  <r>
    <m/>
    <x v="7"/>
    <n v="1"/>
    <x v="27"/>
  </r>
  <r>
    <m/>
    <x v="7"/>
    <n v="1"/>
    <x v="28"/>
  </r>
  <r>
    <m/>
    <x v="7"/>
    <n v="1"/>
    <x v="29"/>
  </r>
  <r>
    <m/>
    <x v="7"/>
    <n v="1"/>
    <x v="30"/>
  </r>
  <r>
    <m/>
    <x v="7"/>
    <n v="1"/>
    <x v="31"/>
  </r>
  <r>
    <m/>
    <x v="7"/>
    <n v="1"/>
    <x v="32"/>
  </r>
  <r>
    <m/>
    <x v="7"/>
    <n v="1"/>
    <x v="33"/>
  </r>
  <r>
    <m/>
    <x v="7"/>
    <n v="1"/>
    <x v="34"/>
  </r>
  <r>
    <m/>
    <x v="7"/>
    <n v="1"/>
    <x v="35"/>
  </r>
  <r>
    <m/>
    <x v="7"/>
    <n v="1"/>
    <x v="36"/>
  </r>
  <r>
    <m/>
    <x v="7"/>
    <n v="1"/>
    <x v="37"/>
  </r>
  <r>
    <m/>
    <x v="7"/>
    <n v="1"/>
    <x v="38"/>
  </r>
  <r>
    <m/>
    <x v="7"/>
    <n v="1"/>
    <x v="39"/>
  </r>
  <r>
    <m/>
    <x v="7"/>
    <n v="1"/>
    <x v="40"/>
  </r>
  <r>
    <m/>
    <x v="7"/>
    <n v="1"/>
    <x v="41"/>
  </r>
  <r>
    <m/>
    <x v="7"/>
    <n v="1"/>
    <x v="42"/>
  </r>
  <r>
    <m/>
    <x v="7"/>
    <n v="1"/>
    <x v="43"/>
  </r>
  <r>
    <m/>
    <x v="7"/>
    <n v="1"/>
    <x v="44"/>
  </r>
  <r>
    <m/>
    <x v="7"/>
    <n v="1"/>
    <x v="45"/>
  </r>
  <r>
    <m/>
    <x v="7"/>
    <n v="2"/>
    <x v="46"/>
  </r>
  <r>
    <m/>
    <x v="7"/>
    <n v="2"/>
    <x v="47"/>
  </r>
  <r>
    <m/>
    <x v="7"/>
    <n v="2"/>
    <x v="48"/>
  </r>
  <r>
    <m/>
    <x v="7"/>
    <n v="3"/>
    <x v="49"/>
  </r>
  <r>
    <m/>
    <x v="7"/>
    <n v="3"/>
    <x v="50"/>
  </r>
  <r>
    <m/>
    <x v="7"/>
    <n v="5"/>
    <x v="51"/>
  </r>
  <r>
    <m/>
    <x v="7"/>
    <n v="7"/>
    <x v="52"/>
  </r>
  <r>
    <m/>
    <x v="7"/>
    <n v="7"/>
    <x v="53"/>
  </r>
  <r>
    <m/>
    <x v="8"/>
    <n v="0"/>
    <x v="0"/>
  </r>
  <r>
    <m/>
    <x v="8"/>
    <n v="0"/>
    <x v="1"/>
  </r>
  <r>
    <m/>
    <x v="8"/>
    <n v="0"/>
    <x v="2"/>
  </r>
  <r>
    <m/>
    <x v="8"/>
    <n v="0"/>
    <x v="3"/>
  </r>
  <r>
    <m/>
    <x v="8"/>
    <n v="0"/>
    <x v="4"/>
  </r>
  <r>
    <m/>
    <x v="8"/>
    <n v="1"/>
    <x v="5"/>
  </r>
  <r>
    <m/>
    <x v="8"/>
    <n v="1"/>
    <x v="6"/>
  </r>
  <r>
    <m/>
    <x v="8"/>
    <n v="1"/>
    <x v="7"/>
  </r>
  <r>
    <m/>
    <x v="8"/>
    <n v="1"/>
    <x v="8"/>
  </r>
  <r>
    <m/>
    <x v="8"/>
    <n v="1"/>
    <x v="9"/>
  </r>
  <r>
    <m/>
    <x v="8"/>
    <n v="1"/>
    <x v="10"/>
  </r>
  <r>
    <m/>
    <x v="8"/>
    <n v="1"/>
    <x v="11"/>
  </r>
  <r>
    <m/>
    <x v="8"/>
    <n v="1"/>
    <x v="12"/>
  </r>
  <r>
    <m/>
    <x v="8"/>
    <n v="1"/>
    <x v="13"/>
  </r>
  <r>
    <m/>
    <x v="8"/>
    <n v="1"/>
    <x v="14"/>
  </r>
  <r>
    <m/>
    <x v="8"/>
    <n v="1"/>
    <x v="15"/>
  </r>
  <r>
    <m/>
    <x v="8"/>
    <n v="1"/>
    <x v="16"/>
  </r>
  <r>
    <m/>
    <x v="8"/>
    <n v="1"/>
    <x v="17"/>
  </r>
  <r>
    <m/>
    <x v="8"/>
    <n v="1"/>
    <x v="18"/>
  </r>
  <r>
    <m/>
    <x v="8"/>
    <n v="1"/>
    <x v="19"/>
  </r>
  <r>
    <m/>
    <x v="8"/>
    <n v="1"/>
    <x v="20"/>
  </r>
  <r>
    <m/>
    <x v="8"/>
    <n v="1"/>
    <x v="21"/>
  </r>
  <r>
    <m/>
    <x v="8"/>
    <n v="1"/>
    <x v="22"/>
  </r>
  <r>
    <m/>
    <x v="8"/>
    <n v="1"/>
    <x v="23"/>
  </r>
  <r>
    <m/>
    <x v="8"/>
    <n v="1"/>
    <x v="24"/>
  </r>
  <r>
    <m/>
    <x v="8"/>
    <n v="1"/>
    <x v="25"/>
  </r>
  <r>
    <m/>
    <x v="8"/>
    <n v="1"/>
    <x v="26"/>
  </r>
  <r>
    <m/>
    <x v="8"/>
    <n v="1"/>
    <x v="27"/>
  </r>
  <r>
    <m/>
    <x v="8"/>
    <n v="1"/>
    <x v="28"/>
  </r>
  <r>
    <m/>
    <x v="8"/>
    <n v="1"/>
    <x v="29"/>
  </r>
  <r>
    <m/>
    <x v="8"/>
    <n v="1"/>
    <x v="30"/>
  </r>
  <r>
    <m/>
    <x v="8"/>
    <n v="1"/>
    <x v="31"/>
  </r>
  <r>
    <m/>
    <x v="8"/>
    <n v="1"/>
    <x v="32"/>
  </r>
  <r>
    <m/>
    <x v="8"/>
    <n v="1"/>
    <x v="33"/>
  </r>
  <r>
    <m/>
    <x v="8"/>
    <n v="1"/>
    <x v="34"/>
  </r>
  <r>
    <m/>
    <x v="8"/>
    <n v="1"/>
    <x v="35"/>
  </r>
  <r>
    <m/>
    <x v="8"/>
    <n v="1"/>
    <x v="36"/>
  </r>
  <r>
    <m/>
    <x v="8"/>
    <n v="1"/>
    <x v="37"/>
  </r>
  <r>
    <m/>
    <x v="8"/>
    <n v="1"/>
    <x v="38"/>
  </r>
  <r>
    <m/>
    <x v="8"/>
    <n v="1"/>
    <x v="39"/>
  </r>
  <r>
    <m/>
    <x v="8"/>
    <n v="1"/>
    <x v="40"/>
  </r>
  <r>
    <m/>
    <x v="8"/>
    <n v="1"/>
    <x v="41"/>
  </r>
  <r>
    <m/>
    <x v="8"/>
    <n v="1"/>
    <x v="42"/>
  </r>
  <r>
    <m/>
    <x v="8"/>
    <n v="1"/>
    <x v="43"/>
  </r>
  <r>
    <m/>
    <x v="8"/>
    <n v="1"/>
    <x v="44"/>
  </r>
  <r>
    <m/>
    <x v="8"/>
    <n v="1"/>
    <x v="45"/>
  </r>
  <r>
    <m/>
    <x v="8"/>
    <n v="1"/>
    <x v="46"/>
  </r>
  <r>
    <m/>
    <x v="8"/>
    <n v="1"/>
    <x v="47"/>
  </r>
  <r>
    <m/>
    <x v="8"/>
    <n v="1"/>
    <x v="48"/>
  </r>
  <r>
    <m/>
    <x v="8"/>
    <n v="2"/>
    <x v="49"/>
  </r>
  <r>
    <m/>
    <x v="8"/>
    <n v="2"/>
    <x v="50"/>
  </r>
  <r>
    <m/>
    <x v="8"/>
    <n v="6"/>
    <x v="51"/>
  </r>
  <r>
    <m/>
    <x v="8"/>
    <n v="10"/>
    <x v="52"/>
  </r>
  <r>
    <m/>
    <x v="8"/>
    <n v="18"/>
    <x v="53"/>
  </r>
  <r>
    <m/>
    <x v="9"/>
    <n v="0"/>
    <x v="0"/>
  </r>
  <r>
    <m/>
    <x v="9"/>
    <n v="0"/>
    <x v="1"/>
  </r>
  <r>
    <m/>
    <x v="9"/>
    <n v="0"/>
    <x v="2"/>
  </r>
  <r>
    <m/>
    <x v="9"/>
    <n v="0"/>
    <x v="3"/>
  </r>
  <r>
    <m/>
    <x v="9"/>
    <n v="0"/>
    <x v="4"/>
  </r>
  <r>
    <m/>
    <x v="9"/>
    <n v="1"/>
    <x v="5"/>
  </r>
  <r>
    <m/>
    <x v="9"/>
    <n v="4"/>
    <x v="6"/>
  </r>
  <r>
    <m/>
    <x v="9"/>
    <n v="4"/>
    <x v="7"/>
  </r>
  <r>
    <m/>
    <x v="9"/>
    <n v="4"/>
    <x v="8"/>
  </r>
  <r>
    <m/>
    <x v="9"/>
    <n v="5"/>
    <x v="9"/>
  </r>
  <r>
    <m/>
    <x v="9"/>
    <n v="8"/>
    <x v="10"/>
  </r>
  <r>
    <m/>
    <x v="9"/>
    <n v="10"/>
    <x v="11"/>
  </r>
  <r>
    <m/>
    <x v="9"/>
    <n v="12"/>
    <x v="12"/>
  </r>
  <r>
    <m/>
    <x v="9"/>
    <n v="12"/>
    <x v="13"/>
  </r>
  <r>
    <m/>
    <x v="9"/>
    <n v="12"/>
    <x v="14"/>
  </r>
  <r>
    <m/>
    <x v="9"/>
    <n v="12"/>
    <x v="15"/>
  </r>
  <r>
    <m/>
    <x v="9"/>
    <n v="13"/>
    <x v="16"/>
  </r>
  <r>
    <m/>
    <x v="9"/>
    <n v="13"/>
    <x v="17"/>
  </r>
  <r>
    <m/>
    <x v="9"/>
    <n v="14"/>
    <x v="18"/>
  </r>
  <r>
    <m/>
    <x v="9"/>
    <n v="14"/>
    <x v="19"/>
  </r>
  <r>
    <m/>
    <x v="9"/>
    <n v="16"/>
    <x v="20"/>
  </r>
  <r>
    <m/>
    <x v="9"/>
    <n v="16"/>
    <x v="21"/>
  </r>
  <r>
    <m/>
    <x v="9"/>
    <n v="16"/>
    <x v="22"/>
  </r>
  <r>
    <m/>
    <x v="9"/>
    <n v="16"/>
    <x v="23"/>
  </r>
  <r>
    <m/>
    <x v="9"/>
    <n v="16"/>
    <x v="24"/>
  </r>
  <r>
    <m/>
    <x v="9"/>
    <n v="16"/>
    <x v="25"/>
  </r>
  <r>
    <m/>
    <x v="9"/>
    <n v="16"/>
    <x v="26"/>
  </r>
  <r>
    <m/>
    <x v="9"/>
    <n v="16"/>
    <x v="27"/>
  </r>
  <r>
    <m/>
    <x v="9"/>
    <n v="16"/>
    <x v="28"/>
  </r>
  <r>
    <m/>
    <x v="9"/>
    <n v="16"/>
    <x v="29"/>
  </r>
  <r>
    <m/>
    <x v="9"/>
    <n v="16"/>
    <x v="30"/>
  </r>
  <r>
    <m/>
    <x v="9"/>
    <n v="16"/>
    <x v="31"/>
  </r>
  <r>
    <m/>
    <x v="9"/>
    <n v="16"/>
    <x v="32"/>
  </r>
  <r>
    <m/>
    <x v="9"/>
    <n v="16"/>
    <x v="33"/>
  </r>
  <r>
    <m/>
    <x v="9"/>
    <n v="17"/>
    <x v="34"/>
  </r>
  <r>
    <m/>
    <x v="9"/>
    <n v="27"/>
    <x v="35"/>
  </r>
  <r>
    <m/>
    <x v="9"/>
    <n v="46"/>
    <x v="36"/>
  </r>
  <r>
    <m/>
    <x v="9"/>
    <n v="48"/>
    <x v="37"/>
  </r>
  <r>
    <m/>
    <x v="9"/>
    <n v="79"/>
    <x v="38"/>
  </r>
  <r>
    <m/>
    <x v="9"/>
    <n v="130"/>
    <x v="39"/>
  </r>
  <r>
    <m/>
    <x v="9"/>
    <n v="159"/>
    <x v="40"/>
  </r>
  <r>
    <m/>
    <x v="9"/>
    <n v="196"/>
    <x v="41"/>
  </r>
  <r>
    <m/>
    <x v="9"/>
    <n v="262"/>
    <x v="42"/>
  </r>
  <r>
    <m/>
    <x v="9"/>
    <n v="482"/>
    <x v="43"/>
  </r>
  <r>
    <m/>
    <x v="9"/>
    <n v="670"/>
    <x v="44"/>
  </r>
  <r>
    <m/>
    <x v="9"/>
    <n v="799"/>
    <x v="45"/>
  </r>
  <r>
    <m/>
    <x v="9"/>
    <n v="1040"/>
    <x v="46"/>
  </r>
  <r>
    <m/>
    <x v="9"/>
    <n v="1176"/>
    <x v="47"/>
  </r>
  <r>
    <m/>
    <x v="9"/>
    <n v="1457"/>
    <x v="48"/>
  </r>
  <r>
    <m/>
    <x v="9"/>
    <n v="1908"/>
    <x v="49"/>
  </r>
  <r>
    <m/>
    <x v="9"/>
    <n v="2078"/>
    <x v="50"/>
  </r>
  <r>
    <m/>
    <x v="9"/>
    <n v="3675"/>
    <x v="51"/>
  </r>
  <r>
    <m/>
    <x v="9"/>
    <n v="4585"/>
    <x v="52"/>
  </r>
  <r>
    <m/>
    <x v="9"/>
    <n v="5795"/>
    <x v="53"/>
  </r>
  <r>
    <m/>
    <x v="10"/>
    <n v="0"/>
    <x v="0"/>
  </r>
  <r>
    <m/>
    <x v="10"/>
    <n v="0"/>
    <x v="1"/>
  </r>
  <r>
    <m/>
    <x v="10"/>
    <n v="0"/>
    <x v="2"/>
  </r>
  <r>
    <m/>
    <x v="10"/>
    <n v="0"/>
    <x v="3"/>
  </r>
  <r>
    <m/>
    <x v="10"/>
    <n v="0"/>
    <x v="4"/>
  </r>
  <r>
    <m/>
    <x v="10"/>
    <n v="0"/>
    <x v="5"/>
  </r>
  <r>
    <m/>
    <x v="10"/>
    <n v="0"/>
    <x v="6"/>
  </r>
  <r>
    <m/>
    <x v="10"/>
    <n v="1"/>
    <x v="7"/>
  </r>
  <r>
    <m/>
    <x v="10"/>
    <n v="1"/>
    <x v="8"/>
  </r>
  <r>
    <m/>
    <x v="10"/>
    <n v="1"/>
    <x v="9"/>
  </r>
  <r>
    <m/>
    <x v="10"/>
    <n v="1"/>
    <x v="10"/>
  </r>
  <r>
    <m/>
    <x v="10"/>
    <n v="1"/>
    <x v="11"/>
  </r>
  <r>
    <m/>
    <x v="10"/>
    <n v="1"/>
    <x v="12"/>
  </r>
  <r>
    <m/>
    <x v="10"/>
    <n v="1"/>
    <x v="13"/>
  </r>
  <r>
    <m/>
    <x v="10"/>
    <n v="1"/>
    <x v="14"/>
  </r>
  <r>
    <m/>
    <x v="10"/>
    <n v="1"/>
    <x v="15"/>
  </r>
  <r>
    <m/>
    <x v="10"/>
    <n v="1"/>
    <x v="16"/>
  </r>
  <r>
    <m/>
    <x v="10"/>
    <n v="1"/>
    <x v="17"/>
  </r>
  <r>
    <m/>
    <x v="10"/>
    <n v="1"/>
    <x v="18"/>
  </r>
  <r>
    <m/>
    <x v="10"/>
    <n v="1"/>
    <x v="19"/>
  </r>
  <r>
    <m/>
    <x v="10"/>
    <n v="1"/>
    <x v="20"/>
  </r>
  <r>
    <m/>
    <x v="10"/>
    <n v="1"/>
    <x v="21"/>
  </r>
  <r>
    <m/>
    <x v="10"/>
    <n v="1"/>
    <x v="22"/>
  </r>
  <r>
    <m/>
    <x v="10"/>
    <n v="1"/>
    <x v="23"/>
  </r>
  <r>
    <m/>
    <x v="10"/>
    <n v="1"/>
    <x v="24"/>
  </r>
  <r>
    <m/>
    <x v="10"/>
    <n v="1"/>
    <x v="25"/>
  </r>
  <r>
    <m/>
    <x v="10"/>
    <n v="1"/>
    <x v="26"/>
  </r>
  <r>
    <m/>
    <x v="10"/>
    <n v="1"/>
    <x v="27"/>
  </r>
  <r>
    <m/>
    <x v="10"/>
    <n v="1"/>
    <x v="28"/>
  </r>
  <r>
    <m/>
    <x v="10"/>
    <n v="1"/>
    <x v="29"/>
  </r>
  <r>
    <m/>
    <x v="10"/>
    <n v="1"/>
    <x v="30"/>
  </r>
  <r>
    <m/>
    <x v="10"/>
    <n v="1"/>
    <x v="31"/>
  </r>
  <r>
    <m/>
    <x v="10"/>
    <n v="1"/>
    <x v="32"/>
  </r>
  <r>
    <m/>
    <x v="10"/>
    <n v="1"/>
    <x v="33"/>
  </r>
  <r>
    <m/>
    <x v="10"/>
    <n v="1"/>
    <x v="34"/>
  </r>
  <r>
    <m/>
    <x v="10"/>
    <n v="2"/>
    <x v="35"/>
  </r>
  <r>
    <m/>
    <x v="10"/>
    <n v="2"/>
    <x v="36"/>
  </r>
  <r>
    <m/>
    <x v="10"/>
    <n v="2"/>
    <x v="37"/>
  </r>
  <r>
    <m/>
    <x v="10"/>
    <n v="3"/>
    <x v="38"/>
  </r>
  <r>
    <m/>
    <x v="10"/>
    <n v="6"/>
    <x v="39"/>
  </r>
  <r>
    <m/>
    <x v="10"/>
    <n v="6"/>
    <x v="40"/>
  </r>
  <r>
    <m/>
    <x v="10"/>
    <n v="6"/>
    <x v="41"/>
  </r>
  <r>
    <m/>
    <x v="10"/>
    <n v="6"/>
    <x v="42"/>
  </r>
  <r>
    <m/>
    <x v="10"/>
    <n v="12"/>
    <x v="43"/>
  </r>
  <r>
    <m/>
    <x v="10"/>
    <n v="15"/>
    <x v="44"/>
  </r>
  <r>
    <m/>
    <x v="10"/>
    <n v="15"/>
    <x v="45"/>
  </r>
  <r>
    <m/>
    <x v="10"/>
    <n v="23"/>
    <x v="46"/>
  </r>
  <r>
    <m/>
    <x v="10"/>
    <n v="30"/>
    <x v="47"/>
  </r>
  <r>
    <m/>
    <x v="10"/>
    <n v="40"/>
    <x v="48"/>
  </r>
  <r>
    <m/>
    <x v="10"/>
    <n v="59"/>
    <x v="49"/>
  </r>
  <r>
    <m/>
    <x v="10"/>
    <n v="59"/>
    <x v="50"/>
  </r>
  <r>
    <m/>
    <x v="10"/>
    <n v="155"/>
    <x v="51"/>
  </r>
  <r>
    <m/>
    <x v="10"/>
    <n v="225"/>
    <x v="52"/>
  </r>
  <r>
    <m/>
    <x v="10"/>
    <n v="244"/>
    <x v="53"/>
  </r>
  <r>
    <m/>
    <x v="11"/>
    <n v="0"/>
    <x v="0"/>
  </r>
  <r>
    <m/>
    <x v="11"/>
    <n v="0"/>
    <x v="1"/>
  </r>
  <r>
    <m/>
    <x v="11"/>
    <n v="0"/>
    <x v="2"/>
  </r>
  <r>
    <m/>
    <x v="11"/>
    <n v="0"/>
    <x v="3"/>
  </r>
  <r>
    <m/>
    <x v="11"/>
    <n v="0"/>
    <x v="4"/>
  </r>
  <r>
    <m/>
    <x v="11"/>
    <n v="0"/>
    <x v="5"/>
  </r>
  <r>
    <m/>
    <x v="11"/>
    <n v="0"/>
    <x v="6"/>
  </r>
  <r>
    <m/>
    <x v="11"/>
    <n v="4"/>
    <x v="7"/>
  </r>
  <r>
    <m/>
    <x v="11"/>
    <n v="4"/>
    <x v="8"/>
  </r>
  <r>
    <m/>
    <x v="11"/>
    <n v="4"/>
    <x v="9"/>
  </r>
  <r>
    <m/>
    <x v="11"/>
    <n v="4"/>
    <x v="10"/>
  </r>
  <r>
    <m/>
    <x v="11"/>
    <n v="5"/>
    <x v="11"/>
  </r>
  <r>
    <m/>
    <x v="11"/>
    <n v="5"/>
    <x v="12"/>
  </r>
  <r>
    <m/>
    <x v="11"/>
    <n v="5"/>
    <x v="13"/>
  </r>
  <r>
    <m/>
    <x v="11"/>
    <n v="5"/>
    <x v="14"/>
  </r>
  <r>
    <m/>
    <x v="11"/>
    <n v="5"/>
    <x v="15"/>
  </r>
  <r>
    <m/>
    <x v="11"/>
    <n v="5"/>
    <x v="16"/>
  </r>
  <r>
    <m/>
    <x v="11"/>
    <n v="7"/>
    <x v="17"/>
  </r>
  <r>
    <m/>
    <x v="11"/>
    <n v="7"/>
    <x v="18"/>
  </r>
  <r>
    <m/>
    <x v="11"/>
    <n v="8"/>
    <x v="19"/>
  </r>
  <r>
    <m/>
    <x v="11"/>
    <n v="8"/>
    <x v="20"/>
  </r>
  <r>
    <m/>
    <x v="11"/>
    <n v="8"/>
    <x v="21"/>
  </r>
  <r>
    <m/>
    <x v="11"/>
    <n v="8"/>
    <x v="22"/>
  </r>
  <r>
    <m/>
    <x v="11"/>
    <n v="8"/>
    <x v="23"/>
  </r>
  <r>
    <m/>
    <x v="11"/>
    <n v="8"/>
    <x v="24"/>
  </r>
  <r>
    <m/>
    <x v="11"/>
    <n v="9"/>
    <x v="25"/>
  </r>
  <r>
    <m/>
    <x v="11"/>
    <n v="9"/>
    <x v="26"/>
  </r>
  <r>
    <m/>
    <x v="11"/>
    <n v="9"/>
    <x v="27"/>
  </r>
  <r>
    <m/>
    <x v="11"/>
    <n v="9"/>
    <x v="28"/>
  </r>
  <r>
    <m/>
    <x v="11"/>
    <n v="9"/>
    <x v="29"/>
  </r>
  <r>
    <m/>
    <x v="11"/>
    <n v="9"/>
    <x v="30"/>
  </r>
  <r>
    <m/>
    <x v="11"/>
    <n v="13"/>
    <x v="31"/>
  </r>
  <r>
    <m/>
    <x v="11"/>
    <n v="13"/>
    <x v="32"/>
  </r>
  <r>
    <m/>
    <x v="11"/>
    <n v="13"/>
    <x v="33"/>
  </r>
  <r>
    <m/>
    <x v="11"/>
    <n v="13"/>
    <x v="34"/>
  </r>
  <r>
    <m/>
    <x v="11"/>
    <n v="13"/>
    <x v="35"/>
  </r>
  <r>
    <m/>
    <x v="11"/>
    <n v="13"/>
    <x v="36"/>
  </r>
  <r>
    <m/>
    <x v="11"/>
    <n v="19"/>
    <x v="37"/>
  </r>
  <r>
    <m/>
    <x v="11"/>
    <n v="21"/>
    <x v="38"/>
  </r>
  <r>
    <m/>
    <x v="11"/>
    <n v="21"/>
    <x v="39"/>
  </r>
  <r>
    <m/>
    <x v="11"/>
    <n v="21"/>
    <x v="40"/>
  </r>
  <r>
    <m/>
    <x v="11"/>
    <n v="27"/>
    <x v="41"/>
  </r>
  <r>
    <m/>
    <x v="11"/>
    <n v="27"/>
    <x v="42"/>
  </r>
  <r>
    <m/>
    <x v="11"/>
    <n v="29"/>
    <x v="43"/>
  </r>
  <r>
    <m/>
    <x v="11"/>
    <n v="29"/>
    <x v="44"/>
  </r>
  <r>
    <m/>
    <x v="11"/>
    <n v="45"/>
    <x v="45"/>
  </r>
  <r>
    <m/>
    <x v="11"/>
    <n v="45"/>
    <x v="46"/>
  </r>
  <r>
    <m/>
    <x v="11"/>
    <n v="45"/>
    <x v="47"/>
  </r>
  <r>
    <m/>
    <x v="11"/>
    <n v="74"/>
    <x v="48"/>
  </r>
  <r>
    <m/>
    <x v="11"/>
    <n v="74"/>
    <x v="49"/>
  </r>
  <r>
    <m/>
    <x v="11"/>
    <n v="85"/>
    <x v="50"/>
  </r>
  <r>
    <m/>
    <x v="11"/>
    <n v="85"/>
    <x v="51"/>
  </r>
  <r>
    <m/>
    <x v="11"/>
    <n v="85"/>
    <x v="52"/>
  </r>
  <r>
    <m/>
    <x v="11"/>
    <n v="98"/>
    <x v="53"/>
  </r>
  <r>
    <m/>
    <x v="12"/>
    <n v="0"/>
    <x v="0"/>
  </r>
  <r>
    <m/>
    <x v="12"/>
    <n v="0"/>
    <x v="1"/>
  </r>
  <r>
    <m/>
    <x v="12"/>
    <n v="0"/>
    <x v="2"/>
  </r>
  <r>
    <m/>
    <x v="12"/>
    <n v="0"/>
    <x v="3"/>
  </r>
  <r>
    <m/>
    <x v="12"/>
    <n v="0"/>
    <x v="4"/>
  </r>
  <r>
    <m/>
    <x v="12"/>
    <n v="0"/>
    <x v="5"/>
  </r>
  <r>
    <m/>
    <x v="12"/>
    <n v="0"/>
    <x v="6"/>
  </r>
  <r>
    <m/>
    <x v="12"/>
    <n v="0"/>
    <x v="7"/>
  </r>
  <r>
    <m/>
    <x v="12"/>
    <n v="1"/>
    <x v="8"/>
  </r>
  <r>
    <m/>
    <x v="12"/>
    <n v="1"/>
    <x v="9"/>
  </r>
  <r>
    <m/>
    <x v="12"/>
    <n v="1"/>
    <x v="10"/>
  </r>
  <r>
    <m/>
    <x v="12"/>
    <n v="2"/>
    <x v="11"/>
  </r>
  <r>
    <m/>
    <x v="12"/>
    <n v="2"/>
    <x v="12"/>
  </r>
  <r>
    <m/>
    <x v="12"/>
    <n v="2"/>
    <x v="13"/>
  </r>
  <r>
    <m/>
    <x v="12"/>
    <n v="2"/>
    <x v="14"/>
  </r>
  <r>
    <m/>
    <x v="12"/>
    <n v="2"/>
    <x v="15"/>
  </r>
  <r>
    <m/>
    <x v="12"/>
    <n v="3"/>
    <x v="16"/>
  </r>
  <r>
    <m/>
    <x v="12"/>
    <n v="3"/>
    <x v="17"/>
  </r>
  <r>
    <m/>
    <x v="12"/>
    <n v="3"/>
    <x v="18"/>
  </r>
  <r>
    <m/>
    <x v="12"/>
    <n v="3"/>
    <x v="19"/>
  </r>
  <r>
    <m/>
    <x v="12"/>
    <n v="3"/>
    <x v="20"/>
  </r>
  <r>
    <m/>
    <x v="12"/>
    <n v="3"/>
    <x v="21"/>
  </r>
  <r>
    <m/>
    <x v="12"/>
    <n v="3"/>
    <x v="22"/>
  </r>
  <r>
    <m/>
    <x v="12"/>
    <n v="3"/>
    <x v="23"/>
  </r>
  <r>
    <m/>
    <x v="12"/>
    <n v="3"/>
    <x v="24"/>
  </r>
  <r>
    <m/>
    <x v="12"/>
    <n v="3"/>
    <x v="25"/>
  </r>
  <r>
    <m/>
    <x v="12"/>
    <n v="3"/>
    <x v="26"/>
  </r>
  <r>
    <m/>
    <x v="12"/>
    <n v="3"/>
    <x v="27"/>
  </r>
  <r>
    <m/>
    <x v="12"/>
    <n v="3"/>
    <x v="28"/>
  </r>
  <r>
    <m/>
    <x v="12"/>
    <n v="3"/>
    <x v="29"/>
  </r>
  <r>
    <m/>
    <x v="12"/>
    <n v="3"/>
    <x v="30"/>
  </r>
  <r>
    <m/>
    <x v="12"/>
    <n v="3"/>
    <x v="31"/>
  </r>
  <r>
    <m/>
    <x v="12"/>
    <n v="3"/>
    <x v="32"/>
  </r>
  <r>
    <m/>
    <x v="12"/>
    <n v="3"/>
    <x v="33"/>
  </r>
  <r>
    <m/>
    <x v="12"/>
    <n v="3"/>
    <x v="34"/>
  </r>
  <r>
    <m/>
    <x v="12"/>
    <n v="3"/>
    <x v="35"/>
  </r>
  <r>
    <m/>
    <x v="12"/>
    <n v="3"/>
    <x v="36"/>
  </r>
  <r>
    <m/>
    <x v="12"/>
    <n v="3"/>
    <x v="37"/>
  </r>
  <r>
    <m/>
    <x v="12"/>
    <n v="3"/>
    <x v="38"/>
  </r>
  <r>
    <m/>
    <x v="12"/>
    <n v="3"/>
    <x v="39"/>
  </r>
  <r>
    <m/>
    <x v="12"/>
    <n v="3"/>
    <x v="40"/>
  </r>
  <r>
    <m/>
    <x v="12"/>
    <n v="3"/>
    <x v="41"/>
  </r>
  <r>
    <m/>
    <x v="12"/>
    <n v="3"/>
    <x v="42"/>
  </r>
  <r>
    <m/>
    <x v="12"/>
    <n v="3"/>
    <x v="43"/>
  </r>
  <r>
    <m/>
    <x v="12"/>
    <n v="5"/>
    <x v="44"/>
  </r>
  <r>
    <m/>
    <x v="12"/>
    <n v="6"/>
    <x v="45"/>
  </r>
  <r>
    <m/>
    <x v="12"/>
    <n v="10"/>
    <x v="46"/>
  </r>
  <r>
    <m/>
    <x v="12"/>
    <n v="20"/>
    <x v="47"/>
  </r>
  <r>
    <m/>
    <x v="12"/>
    <n v="33"/>
    <x v="48"/>
  </r>
  <r>
    <m/>
    <x v="12"/>
    <n v="49"/>
    <x v="49"/>
  </r>
  <r>
    <m/>
    <x v="12"/>
    <n v="52"/>
    <x v="50"/>
  </r>
  <r>
    <m/>
    <x v="12"/>
    <n v="64"/>
    <x v="51"/>
  </r>
  <r>
    <m/>
    <x v="12"/>
    <n v="111"/>
    <x v="52"/>
  </r>
  <r>
    <m/>
    <x v="12"/>
    <n v="140"/>
    <x v="53"/>
  </r>
  <r>
    <m/>
    <x v="13"/>
    <n v="0"/>
    <x v="0"/>
  </r>
  <r>
    <m/>
    <x v="13"/>
    <n v="0"/>
    <x v="1"/>
  </r>
  <r>
    <m/>
    <x v="13"/>
    <n v="0"/>
    <x v="2"/>
  </r>
  <r>
    <m/>
    <x v="13"/>
    <n v="0"/>
    <x v="3"/>
  </r>
  <r>
    <m/>
    <x v="13"/>
    <n v="0"/>
    <x v="4"/>
  </r>
  <r>
    <m/>
    <x v="13"/>
    <n v="0"/>
    <x v="5"/>
  </r>
  <r>
    <m/>
    <x v="13"/>
    <n v="0"/>
    <x v="6"/>
  </r>
  <r>
    <m/>
    <x v="13"/>
    <n v="0"/>
    <x v="7"/>
  </r>
  <r>
    <m/>
    <x v="13"/>
    <n v="1"/>
    <x v="8"/>
  </r>
  <r>
    <m/>
    <x v="13"/>
    <n v="1"/>
    <x v="9"/>
  </r>
  <r>
    <m/>
    <x v="13"/>
    <n v="1"/>
    <x v="10"/>
  </r>
  <r>
    <m/>
    <x v="13"/>
    <n v="2"/>
    <x v="11"/>
  </r>
  <r>
    <m/>
    <x v="13"/>
    <n v="3"/>
    <x v="12"/>
  </r>
  <r>
    <m/>
    <x v="13"/>
    <n v="3"/>
    <x v="13"/>
  </r>
  <r>
    <m/>
    <x v="13"/>
    <n v="3"/>
    <x v="14"/>
  </r>
  <r>
    <m/>
    <x v="13"/>
    <n v="3"/>
    <x v="15"/>
  </r>
  <r>
    <m/>
    <x v="13"/>
    <n v="3"/>
    <x v="16"/>
  </r>
  <r>
    <m/>
    <x v="13"/>
    <n v="3"/>
    <x v="17"/>
  </r>
  <r>
    <m/>
    <x v="13"/>
    <n v="3"/>
    <x v="18"/>
  </r>
  <r>
    <m/>
    <x v="13"/>
    <n v="3"/>
    <x v="19"/>
  </r>
  <r>
    <m/>
    <x v="13"/>
    <n v="3"/>
    <x v="20"/>
  </r>
  <r>
    <m/>
    <x v="13"/>
    <n v="3"/>
    <x v="21"/>
  </r>
  <r>
    <m/>
    <x v="13"/>
    <n v="3"/>
    <x v="22"/>
  </r>
  <r>
    <m/>
    <x v="13"/>
    <n v="3"/>
    <x v="23"/>
  </r>
  <r>
    <m/>
    <x v="13"/>
    <n v="3"/>
    <x v="24"/>
  </r>
  <r>
    <m/>
    <x v="13"/>
    <n v="3"/>
    <x v="25"/>
  </r>
  <r>
    <m/>
    <x v="13"/>
    <n v="3"/>
    <x v="26"/>
  </r>
  <r>
    <m/>
    <x v="13"/>
    <n v="3"/>
    <x v="27"/>
  </r>
  <r>
    <m/>
    <x v="13"/>
    <n v="3"/>
    <x v="28"/>
  </r>
  <r>
    <m/>
    <x v="13"/>
    <n v="3"/>
    <x v="29"/>
  </r>
  <r>
    <m/>
    <x v="13"/>
    <n v="3"/>
    <x v="30"/>
  </r>
  <r>
    <m/>
    <x v="13"/>
    <n v="3"/>
    <x v="31"/>
  </r>
  <r>
    <m/>
    <x v="13"/>
    <n v="3"/>
    <x v="32"/>
  </r>
  <r>
    <m/>
    <x v="13"/>
    <n v="3"/>
    <x v="33"/>
  </r>
  <r>
    <m/>
    <x v="13"/>
    <n v="3"/>
    <x v="34"/>
  </r>
  <r>
    <m/>
    <x v="13"/>
    <n v="3"/>
    <x v="35"/>
  </r>
  <r>
    <m/>
    <x v="13"/>
    <n v="3"/>
    <x v="36"/>
  </r>
  <r>
    <m/>
    <x v="13"/>
    <n v="3"/>
    <x v="37"/>
  </r>
  <r>
    <m/>
    <x v="13"/>
    <n v="3"/>
    <x v="38"/>
  </r>
  <r>
    <m/>
    <x v="13"/>
    <n v="3"/>
    <x v="39"/>
  </r>
  <r>
    <m/>
    <x v="13"/>
    <n v="5"/>
    <x v="40"/>
  </r>
  <r>
    <m/>
    <x v="13"/>
    <n v="5"/>
    <x v="41"/>
  </r>
  <r>
    <m/>
    <x v="13"/>
    <n v="28"/>
    <x v="42"/>
  </r>
  <r>
    <m/>
    <x v="13"/>
    <n v="30"/>
    <x v="43"/>
  </r>
  <r>
    <m/>
    <x v="13"/>
    <n v="31"/>
    <x v="44"/>
  </r>
  <r>
    <m/>
    <x v="13"/>
    <n v="34"/>
    <x v="45"/>
  </r>
  <r>
    <m/>
    <x v="13"/>
    <n v="39"/>
    <x v="46"/>
  </r>
  <r>
    <m/>
    <x v="13"/>
    <n v="43"/>
    <x v="47"/>
  </r>
  <r>
    <m/>
    <x v="13"/>
    <n v="56"/>
    <x v="48"/>
  </r>
  <r>
    <m/>
    <x v="13"/>
    <n v="62"/>
    <x v="49"/>
  </r>
  <r>
    <m/>
    <x v="13"/>
    <n v="73"/>
    <x v="50"/>
  </r>
  <r>
    <m/>
    <x v="13"/>
    <n v="82"/>
    <x v="51"/>
  </r>
  <r>
    <m/>
    <x v="13"/>
    <n v="102"/>
    <x v="52"/>
  </r>
  <r>
    <m/>
    <x v="13"/>
    <n v="113"/>
    <x v="53"/>
  </r>
  <r>
    <m/>
    <x v="14"/>
    <n v="0"/>
    <x v="0"/>
  </r>
  <r>
    <m/>
    <x v="14"/>
    <n v="0"/>
    <x v="1"/>
  </r>
  <r>
    <m/>
    <x v="14"/>
    <n v="0"/>
    <x v="2"/>
  </r>
  <r>
    <m/>
    <x v="14"/>
    <n v="0"/>
    <x v="3"/>
  </r>
  <r>
    <m/>
    <x v="14"/>
    <n v="0"/>
    <x v="4"/>
  </r>
  <r>
    <m/>
    <x v="14"/>
    <n v="0"/>
    <x v="5"/>
  </r>
  <r>
    <m/>
    <x v="14"/>
    <n v="0"/>
    <x v="6"/>
  </r>
  <r>
    <m/>
    <x v="14"/>
    <n v="0"/>
    <x v="7"/>
  </r>
  <r>
    <m/>
    <x v="14"/>
    <n v="0"/>
    <x v="8"/>
  </r>
  <r>
    <m/>
    <x v="14"/>
    <n v="2"/>
    <x v="9"/>
  </r>
  <r>
    <m/>
    <x v="14"/>
    <n v="2"/>
    <x v="10"/>
  </r>
  <r>
    <m/>
    <x v="14"/>
    <n v="2"/>
    <x v="11"/>
  </r>
  <r>
    <m/>
    <x v="14"/>
    <n v="2"/>
    <x v="12"/>
  </r>
  <r>
    <m/>
    <x v="14"/>
    <n v="2"/>
    <x v="13"/>
  </r>
  <r>
    <m/>
    <x v="14"/>
    <n v="2"/>
    <x v="14"/>
  </r>
  <r>
    <m/>
    <x v="14"/>
    <n v="2"/>
    <x v="15"/>
  </r>
  <r>
    <m/>
    <x v="14"/>
    <n v="3"/>
    <x v="16"/>
  </r>
  <r>
    <m/>
    <x v="14"/>
    <n v="3"/>
    <x v="17"/>
  </r>
  <r>
    <m/>
    <x v="14"/>
    <n v="3"/>
    <x v="18"/>
  </r>
  <r>
    <m/>
    <x v="14"/>
    <n v="3"/>
    <x v="19"/>
  </r>
  <r>
    <m/>
    <x v="14"/>
    <n v="3"/>
    <x v="20"/>
  </r>
  <r>
    <m/>
    <x v="14"/>
    <n v="3"/>
    <x v="21"/>
  </r>
  <r>
    <m/>
    <x v="14"/>
    <n v="3"/>
    <x v="22"/>
  </r>
  <r>
    <m/>
    <x v="14"/>
    <n v="3"/>
    <x v="23"/>
  </r>
  <r>
    <m/>
    <x v="14"/>
    <n v="3"/>
    <x v="24"/>
  </r>
  <r>
    <m/>
    <x v="14"/>
    <n v="3"/>
    <x v="25"/>
  </r>
  <r>
    <m/>
    <x v="14"/>
    <n v="3"/>
    <x v="26"/>
  </r>
  <r>
    <m/>
    <x v="14"/>
    <n v="3"/>
    <x v="27"/>
  </r>
  <r>
    <m/>
    <x v="14"/>
    <n v="3"/>
    <x v="28"/>
  </r>
  <r>
    <m/>
    <x v="14"/>
    <n v="3"/>
    <x v="29"/>
  </r>
  <r>
    <m/>
    <x v="14"/>
    <n v="20"/>
    <x v="30"/>
  </r>
  <r>
    <m/>
    <x v="14"/>
    <n v="62"/>
    <x v="31"/>
  </r>
  <r>
    <m/>
    <x v="14"/>
    <n v="155"/>
    <x v="32"/>
  </r>
  <r>
    <m/>
    <x v="14"/>
    <n v="229"/>
    <x v="33"/>
  </r>
  <r>
    <m/>
    <x v="14"/>
    <n v="322"/>
    <x v="34"/>
  </r>
  <r>
    <m/>
    <x v="14"/>
    <n v="453"/>
    <x v="35"/>
  </r>
  <r>
    <m/>
    <x v="14"/>
    <n v="655"/>
    <x v="36"/>
  </r>
  <r>
    <m/>
    <x v="14"/>
    <n v="888"/>
    <x v="37"/>
  </r>
  <r>
    <m/>
    <x v="14"/>
    <n v="1128"/>
    <x v="38"/>
  </r>
  <r>
    <m/>
    <x v="14"/>
    <n v="1694"/>
    <x v="39"/>
  </r>
  <r>
    <m/>
    <x v="14"/>
    <n v="2036"/>
    <x v="40"/>
  </r>
  <r>
    <m/>
    <x v="14"/>
    <n v="2502"/>
    <x v="41"/>
  </r>
  <r>
    <m/>
    <x v="14"/>
    <n v="3089"/>
    <x v="42"/>
  </r>
  <r>
    <m/>
    <x v="14"/>
    <n v="3858"/>
    <x v="43"/>
  </r>
  <r>
    <m/>
    <x v="14"/>
    <n v="4636"/>
    <x v="44"/>
  </r>
  <r>
    <m/>
    <x v="14"/>
    <n v="5883"/>
    <x v="45"/>
  </r>
  <r>
    <m/>
    <x v="14"/>
    <n v="7375"/>
    <x v="46"/>
  </r>
  <r>
    <m/>
    <x v="14"/>
    <n v="9172"/>
    <x v="47"/>
  </r>
  <r>
    <m/>
    <x v="14"/>
    <n v="10149"/>
    <x v="48"/>
  </r>
  <r>
    <m/>
    <x v="14"/>
    <n v="12462"/>
    <x v="49"/>
  </r>
  <r>
    <m/>
    <x v="14"/>
    <n v="12462"/>
    <x v="50"/>
  </r>
  <r>
    <m/>
    <x v="14"/>
    <n v="17660"/>
    <x v="51"/>
  </r>
  <r>
    <m/>
    <x v="14"/>
    <n v="21157"/>
    <x v="52"/>
  </r>
  <r>
    <m/>
    <x v="14"/>
    <n v="24747"/>
    <x v="53"/>
  </r>
  <r>
    <m/>
    <x v="15"/>
    <n v="0"/>
    <x v="0"/>
  </r>
  <r>
    <m/>
    <x v="15"/>
    <n v="0"/>
    <x v="1"/>
  </r>
  <r>
    <m/>
    <x v="15"/>
    <n v="0"/>
    <x v="2"/>
  </r>
  <r>
    <m/>
    <x v="15"/>
    <n v="0"/>
    <x v="3"/>
  </r>
  <r>
    <m/>
    <x v="15"/>
    <n v="0"/>
    <x v="4"/>
  </r>
  <r>
    <m/>
    <x v="15"/>
    <n v="0"/>
    <x v="5"/>
  </r>
  <r>
    <m/>
    <x v="15"/>
    <n v="0"/>
    <x v="6"/>
  </r>
  <r>
    <m/>
    <x v="15"/>
    <n v="0"/>
    <x v="7"/>
  </r>
  <r>
    <m/>
    <x v="15"/>
    <n v="0"/>
    <x v="8"/>
  </r>
  <r>
    <m/>
    <x v="15"/>
    <n v="1"/>
    <x v="9"/>
  </r>
  <r>
    <m/>
    <x v="15"/>
    <n v="1"/>
    <x v="10"/>
  </r>
  <r>
    <m/>
    <x v="15"/>
    <n v="1"/>
    <x v="11"/>
  </r>
  <r>
    <m/>
    <x v="15"/>
    <n v="1"/>
    <x v="12"/>
  </r>
  <r>
    <m/>
    <x v="15"/>
    <n v="1"/>
    <x v="13"/>
  </r>
  <r>
    <m/>
    <x v="15"/>
    <n v="1"/>
    <x v="14"/>
  </r>
  <r>
    <m/>
    <x v="15"/>
    <n v="1"/>
    <x v="15"/>
  </r>
  <r>
    <m/>
    <x v="15"/>
    <n v="1"/>
    <x v="16"/>
  </r>
  <r>
    <m/>
    <x v="15"/>
    <n v="1"/>
    <x v="17"/>
  </r>
  <r>
    <m/>
    <x v="15"/>
    <n v="1"/>
    <x v="18"/>
  </r>
  <r>
    <m/>
    <x v="15"/>
    <n v="1"/>
    <x v="19"/>
  </r>
  <r>
    <m/>
    <x v="15"/>
    <n v="1"/>
    <x v="20"/>
  </r>
  <r>
    <m/>
    <x v="15"/>
    <n v="1"/>
    <x v="21"/>
  </r>
  <r>
    <m/>
    <x v="15"/>
    <n v="1"/>
    <x v="22"/>
  </r>
  <r>
    <m/>
    <x v="15"/>
    <n v="1"/>
    <x v="23"/>
  </r>
  <r>
    <m/>
    <x v="15"/>
    <n v="1"/>
    <x v="24"/>
  </r>
  <r>
    <m/>
    <x v="15"/>
    <n v="1"/>
    <x v="25"/>
  </r>
  <r>
    <m/>
    <x v="15"/>
    <n v="1"/>
    <x v="26"/>
  </r>
  <r>
    <m/>
    <x v="15"/>
    <n v="1"/>
    <x v="27"/>
  </r>
  <r>
    <m/>
    <x v="15"/>
    <n v="1"/>
    <x v="28"/>
  </r>
  <r>
    <m/>
    <x v="15"/>
    <n v="1"/>
    <x v="29"/>
  </r>
  <r>
    <m/>
    <x v="15"/>
    <n v="1"/>
    <x v="30"/>
  </r>
  <r>
    <m/>
    <x v="15"/>
    <n v="1"/>
    <x v="31"/>
  </r>
  <r>
    <m/>
    <x v="15"/>
    <n v="1"/>
    <x v="32"/>
  </r>
  <r>
    <m/>
    <x v="15"/>
    <n v="1"/>
    <x v="33"/>
  </r>
  <r>
    <m/>
    <x v="15"/>
    <n v="1"/>
    <x v="34"/>
  </r>
  <r>
    <m/>
    <x v="15"/>
    <n v="2"/>
    <x v="35"/>
  </r>
  <r>
    <m/>
    <x v="15"/>
    <n v="7"/>
    <x v="36"/>
  </r>
  <r>
    <m/>
    <x v="15"/>
    <n v="7"/>
    <x v="37"/>
  </r>
  <r>
    <m/>
    <x v="15"/>
    <n v="12"/>
    <x v="38"/>
  </r>
  <r>
    <m/>
    <x v="15"/>
    <n v="14"/>
    <x v="39"/>
  </r>
  <r>
    <m/>
    <x v="15"/>
    <n v="15"/>
    <x v="40"/>
  </r>
  <r>
    <m/>
    <x v="15"/>
    <n v="21"/>
    <x v="41"/>
  </r>
  <r>
    <m/>
    <x v="15"/>
    <n v="35"/>
    <x v="42"/>
  </r>
  <r>
    <m/>
    <x v="15"/>
    <n v="94"/>
    <x v="43"/>
  </r>
  <r>
    <m/>
    <x v="15"/>
    <n v="101"/>
    <x v="44"/>
  </r>
  <r>
    <m/>
    <x v="15"/>
    <n v="161"/>
    <x v="45"/>
  </r>
  <r>
    <m/>
    <x v="15"/>
    <n v="203"/>
    <x v="46"/>
  </r>
  <r>
    <m/>
    <x v="15"/>
    <n v="248"/>
    <x v="47"/>
  </r>
  <r>
    <m/>
    <x v="15"/>
    <n v="355"/>
    <x v="48"/>
  </r>
  <r>
    <m/>
    <x v="15"/>
    <n v="500"/>
    <x v="49"/>
  </r>
  <r>
    <m/>
    <x v="15"/>
    <n v="599"/>
    <x v="50"/>
  </r>
  <r>
    <m/>
    <x v="15"/>
    <n v="814"/>
    <x v="51"/>
  </r>
  <r>
    <m/>
    <x v="15"/>
    <n v="961"/>
    <x v="52"/>
  </r>
  <r>
    <m/>
    <x v="15"/>
    <n v="1022"/>
    <x v="53"/>
  </r>
  <r>
    <m/>
    <x v="16"/>
    <n v="0"/>
    <x v="0"/>
  </r>
  <r>
    <m/>
    <x v="16"/>
    <n v="0"/>
    <x v="1"/>
  </r>
  <r>
    <m/>
    <x v="16"/>
    <n v="0"/>
    <x v="2"/>
  </r>
  <r>
    <m/>
    <x v="16"/>
    <n v="0"/>
    <x v="3"/>
  </r>
  <r>
    <m/>
    <x v="16"/>
    <n v="0"/>
    <x v="4"/>
  </r>
  <r>
    <m/>
    <x v="16"/>
    <n v="0"/>
    <x v="5"/>
  </r>
  <r>
    <m/>
    <x v="16"/>
    <n v="0"/>
    <x v="6"/>
  </r>
  <r>
    <m/>
    <x v="16"/>
    <n v="0"/>
    <x v="7"/>
  </r>
  <r>
    <m/>
    <x v="16"/>
    <n v="0"/>
    <x v="8"/>
  </r>
  <r>
    <m/>
    <x v="16"/>
    <n v="0"/>
    <x v="9"/>
  </r>
  <r>
    <m/>
    <x v="16"/>
    <n v="1"/>
    <x v="10"/>
  </r>
  <r>
    <m/>
    <x v="16"/>
    <n v="1"/>
    <x v="11"/>
  </r>
  <r>
    <m/>
    <x v="16"/>
    <n v="1"/>
    <x v="12"/>
  </r>
  <r>
    <m/>
    <x v="16"/>
    <n v="1"/>
    <x v="13"/>
  </r>
  <r>
    <m/>
    <x v="16"/>
    <n v="1"/>
    <x v="14"/>
  </r>
  <r>
    <m/>
    <x v="16"/>
    <n v="1"/>
    <x v="15"/>
  </r>
  <r>
    <m/>
    <x v="16"/>
    <n v="1"/>
    <x v="16"/>
  </r>
  <r>
    <m/>
    <x v="16"/>
    <n v="1"/>
    <x v="17"/>
  </r>
  <r>
    <m/>
    <x v="16"/>
    <n v="2"/>
    <x v="18"/>
  </r>
  <r>
    <m/>
    <x v="16"/>
    <n v="2"/>
    <x v="19"/>
  </r>
  <r>
    <m/>
    <x v="16"/>
    <n v="2"/>
    <x v="20"/>
  </r>
  <r>
    <m/>
    <x v="16"/>
    <n v="2"/>
    <x v="21"/>
  </r>
  <r>
    <m/>
    <x v="16"/>
    <n v="2"/>
    <x v="22"/>
  </r>
  <r>
    <m/>
    <x v="16"/>
    <n v="2"/>
    <x v="23"/>
  </r>
  <r>
    <m/>
    <x v="16"/>
    <n v="2"/>
    <x v="24"/>
  </r>
  <r>
    <m/>
    <x v="16"/>
    <n v="2"/>
    <x v="25"/>
  </r>
  <r>
    <m/>
    <x v="16"/>
    <n v="2"/>
    <x v="26"/>
  </r>
  <r>
    <m/>
    <x v="16"/>
    <n v="2"/>
    <x v="27"/>
  </r>
  <r>
    <m/>
    <x v="16"/>
    <n v="2"/>
    <x v="28"/>
  </r>
  <r>
    <m/>
    <x v="16"/>
    <n v="2"/>
    <x v="29"/>
  </r>
  <r>
    <m/>
    <x v="16"/>
    <n v="2"/>
    <x v="30"/>
  </r>
  <r>
    <m/>
    <x v="16"/>
    <n v="2"/>
    <x v="31"/>
  </r>
  <r>
    <m/>
    <x v="16"/>
    <n v="2"/>
    <x v="32"/>
  </r>
  <r>
    <m/>
    <x v="16"/>
    <n v="2"/>
    <x v="33"/>
  </r>
  <r>
    <m/>
    <x v="16"/>
    <n v="6"/>
    <x v="34"/>
  </r>
  <r>
    <m/>
    <x v="16"/>
    <n v="13"/>
    <x v="35"/>
  </r>
  <r>
    <m/>
    <x v="16"/>
    <n v="15"/>
    <x v="36"/>
  </r>
  <r>
    <m/>
    <x v="16"/>
    <n v="32"/>
    <x v="37"/>
  </r>
  <r>
    <m/>
    <x v="16"/>
    <n v="45"/>
    <x v="38"/>
  </r>
  <r>
    <m/>
    <x v="16"/>
    <n v="84"/>
    <x v="39"/>
  </r>
  <r>
    <m/>
    <x v="16"/>
    <n v="120"/>
    <x v="40"/>
  </r>
  <r>
    <m/>
    <x v="16"/>
    <n v="165"/>
    <x v="41"/>
  </r>
  <r>
    <m/>
    <x v="16"/>
    <n v="222"/>
    <x v="42"/>
  </r>
  <r>
    <m/>
    <x v="16"/>
    <n v="259"/>
    <x v="43"/>
  </r>
  <r>
    <m/>
    <x v="16"/>
    <n v="400"/>
    <x v="44"/>
  </r>
  <r>
    <m/>
    <x v="16"/>
    <n v="500"/>
    <x v="45"/>
  </r>
  <r>
    <m/>
    <x v="16"/>
    <n v="673"/>
    <x v="46"/>
  </r>
  <r>
    <m/>
    <x v="16"/>
    <n v="1073"/>
    <x v="47"/>
  </r>
  <r>
    <m/>
    <x v="16"/>
    <n v="1695"/>
    <x v="48"/>
  </r>
  <r>
    <m/>
    <x v="16"/>
    <n v="2277"/>
    <x v="49"/>
  </r>
  <r>
    <m/>
    <x v="16"/>
    <n v="2277"/>
    <x v="50"/>
  </r>
  <r>
    <m/>
    <x v="16"/>
    <n v="5232"/>
    <x v="51"/>
  </r>
  <r>
    <m/>
    <x v="16"/>
    <n v="6391"/>
    <x v="52"/>
  </r>
  <r>
    <m/>
    <x v="16"/>
    <n v="7798"/>
    <x v="53"/>
  </r>
  <r>
    <s v="South Australia"/>
    <x v="6"/>
    <n v="0"/>
    <x v="0"/>
  </r>
  <r>
    <s v="South Australia"/>
    <x v="6"/>
    <n v="0"/>
    <x v="1"/>
  </r>
  <r>
    <s v="South Australia"/>
    <x v="6"/>
    <n v="0"/>
    <x v="2"/>
  </r>
  <r>
    <s v="South Australia"/>
    <x v="6"/>
    <n v="0"/>
    <x v="3"/>
  </r>
  <r>
    <s v="South Australia"/>
    <x v="6"/>
    <n v="0"/>
    <x v="4"/>
  </r>
  <r>
    <s v="South Australia"/>
    <x v="6"/>
    <n v="0"/>
    <x v="5"/>
  </r>
  <r>
    <s v="South Australia"/>
    <x v="6"/>
    <n v="0"/>
    <x v="6"/>
  </r>
  <r>
    <s v="South Australia"/>
    <x v="6"/>
    <n v="0"/>
    <x v="7"/>
  </r>
  <r>
    <s v="South Australia"/>
    <x v="6"/>
    <n v="0"/>
    <x v="8"/>
  </r>
  <r>
    <s v="South Australia"/>
    <x v="6"/>
    <n v="0"/>
    <x v="9"/>
  </r>
  <r>
    <s v="South Australia"/>
    <x v="6"/>
    <n v="1"/>
    <x v="10"/>
  </r>
  <r>
    <s v="South Australia"/>
    <x v="6"/>
    <n v="2"/>
    <x v="11"/>
  </r>
  <r>
    <s v="South Australia"/>
    <x v="6"/>
    <n v="2"/>
    <x v="12"/>
  </r>
  <r>
    <s v="South Australia"/>
    <x v="6"/>
    <n v="2"/>
    <x v="13"/>
  </r>
  <r>
    <s v="South Australia"/>
    <x v="6"/>
    <n v="2"/>
    <x v="14"/>
  </r>
  <r>
    <s v="South Australia"/>
    <x v="6"/>
    <n v="2"/>
    <x v="15"/>
  </r>
  <r>
    <s v="South Australia"/>
    <x v="6"/>
    <n v="2"/>
    <x v="16"/>
  </r>
  <r>
    <s v="South Australia"/>
    <x v="6"/>
    <n v="2"/>
    <x v="17"/>
  </r>
  <r>
    <s v="South Australia"/>
    <x v="6"/>
    <n v="2"/>
    <x v="18"/>
  </r>
  <r>
    <s v="South Australia"/>
    <x v="6"/>
    <n v="2"/>
    <x v="19"/>
  </r>
  <r>
    <s v="South Australia"/>
    <x v="6"/>
    <n v="2"/>
    <x v="20"/>
  </r>
  <r>
    <s v="South Australia"/>
    <x v="6"/>
    <n v="2"/>
    <x v="21"/>
  </r>
  <r>
    <s v="South Australia"/>
    <x v="6"/>
    <n v="2"/>
    <x v="22"/>
  </r>
  <r>
    <s v="South Australia"/>
    <x v="6"/>
    <n v="2"/>
    <x v="23"/>
  </r>
  <r>
    <s v="South Australia"/>
    <x v="6"/>
    <n v="2"/>
    <x v="24"/>
  </r>
  <r>
    <s v="South Australia"/>
    <x v="6"/>
    <n v="2"/>
    <x v="25"/>
  </r>
  <r>
    <s v="South Australia"/>
    <x v="6"/>
    <n v="2"/>
    <x v="26"/>
  </r>
  <r>
    <s v="South Australia"/>
    <x v="6"/>
    <n v="2"/>
    <x v="27"/>
  </r>
  <r>
    <s v="South Australia"/>
    <x v="6"/>
    <n v="2"/>
    <x v="28"/>
  </r>
  <r>
    <s v="South Australia"/>
    <x v="6"/>
    <n v="2"/>
    <x v="29"/>
  </r>
  <r>
    <s v="South Australia"/>
    <x v="6"/>
    <n v="2"/>
    <x v="30"/>
  </r>
  <r>
    <s v="South Australia"/>
    <x v="6"/>
    <n v="2"/>
    <x v="31"/>
  </r>
  <r>
    <s v="South Australia"/>
    <x v="6"/>
    <n v="2"/>
    <x v="32"/>
  </r>
  <r>
    <s v="South Australia"/>
    <x v="6"/>
    <n v="2"/>
    <x v="33"/>
  </r>
  <r>
    <s v="South Australia"/>
    <x v="6"/>
    <n v="2"/>
    <x v="34"/>
  </r>
  <r>
    <s v="South Australia"/>
    <x v="6"/>
    <n v="2"/>
    <x v="35"/>
  </r>
  <r>
    <s v="South Australia"/>
    <x v="6"/>
    <n v="2"/>
    <x v="36"/>
  </r>
  <r>
    <s v="South Australia"/>
    <x v="6"/>
    <n v="2"/>
    <x v="37"/>
  </r>
  <r>
    <s v="South Australia"/>
    <x v="6"/>
    <n v="3"/>
    <x v="38"/>
  </r>
  <r>
    <s v="South Australia"/>
    <x v="6"/>
    <n v="3"/>
    <x v="39"/>
  </r>
  <r>
    <s v="South Australia"/>
    <x v="6"/>
    <n v="3"/>
    <x v="40"/>
  </r>
  <r>
    <s v="South Australia"/>
    <x v="6"/>
    <n v="3"/>
    <x v="41"/>
  </r>
  <r>
    <s v="South Australia"/>
    <x v="6"/>
    <n v="5"/>
    <x v="42"/>
  </r>
  <r>
    <s v="South Australia"/>
    <x v="6"/>
    <n v="5"/>
    <x v="43"/>
  </r>
  <r>
    <s v="South Australia"/>
    <x v="6"/>
    <n v="7"/>
    <x v="44"/>
  </r>
  <r>
    <s v="South Australia"/>
    <x v="6"/>
    <n v="7"/>
    <x v="45"/>
  </r>
  <r>
    <s v="South Australia"/>
    <x v="6"/>
    <n v="7"/>
    <x v="46"/>
  </r>
  <r>
    <s v="South Australia"/>
    <x v="6"/>
    <n v="7"/>
    <x v="47"/>
  </r>
  <r>
    <s v="South Australia"/>
    <x v="6"/>
    <n v="7"/>
    <x v="48"/>
  </r>
  <r>
    <s v="South Australia"/>
    <x v="6"/>
    <n v="9"/>
    <x v="49"/>
  </r>
  <r>
    <s v="South Australia"/>
    <x v="6"/>
    <n v="9"/>
    <x v="50"/>
  </r>
  <r>
    <s v="South Australia"/>
    <x v="6"/>
    <n v="16"/>
    <x v="51"/>
  </r>
  <r>
    <s v="South Australia"/>
    <x v="6"/>
    <n v="19"/>
    <x v="52"/>
  </r>
  <r>
    <s v="South Australia"/>
    <x v="6"/>
    <n v="20"/>
    <x v="53"/>
  </r>
  <r>
    <m/>
    <x v="17"/>
    <n v="0"/>
    <x v="0"/>
  </r>
  <r>
    <m/>
    <x v="17"/>
    <n v="0"/>
    <x v="1"/>
  </r>
  <r>
    <m/>
    <x v="17"/>
    <n v="0"/>
    <x v="2"/>
  </r>
  <r>
    <m/>
    <x v="17"/>
    <n v="0"/>
    <x v="3"/>
  </r>
  <r>
    <m/>
    <x v="17"/>
    <n v="0"/>
    <x v="4"/>
  </r>
  <r>
    <m/>
    <x v="17"/>
    <n v="0"/>
    <x v="5"/>
  </r>
  <r>
    <m/>
    <x v="17"/>
    <n v="0"/>
    <x v="6"/>
  </r>
  <r>
    <m/>
    <x v="17"/>
    <n v="0"/>
    <x v="7"/>
  </r>
  <r>
    <m/>
    <x v="17"/>
    <n v="0"/>
    <x v="8"/>
  </r>
  <r>
    <m/>
    <x v="17"/>
    <n v="0"/>
    <x v="9"/>
  </r>
  <r>
    <m/>
    <x v="17"/>
    <n v="0"/>
    <x v="10"/>
  </r>
  <r>
    <m/>
    <x v="17"/>
    <n v="0"/>
    <x v="11"/>
  </r>
  <r>
    <m/>
    <x v="17"/>
    <n v="0"/>
    <x v="12"/>
  </r>
  <r>
    <m/>
    <x v="17"/>
    <n v="1"/>
    <x v="13"/>
  </r>
  <r>
    <m/>
    <x v="17"/>
    <n v="1"/>
    <x v="14"/>
  </r>
  <r>
    <m/>
    <x v="17"/>
    <n v="1"/>
    <x v="15"/>
  </r>
  <r>
    <m/>
    <x v="17"/>
    <n v="1"/>
    <x v="16"/>
  </r>
  <r>
    <m/>
    <x v="17"/>
    <n v="1"/>
    <x v="17"/>
  </r>
  <r>
    <m/>
    <x v="17"/>
    <n v="1"/>
    <x v="18"/>
  </r>
  <r>
    <m/>
    <x v="17"/>
    <n v="1"/>
    <x v="19"/>
  </r>
  <r>
    <m/>
    <x v="17"/>
    <n v="1"/>
    <x v="20"/>
  </r>
  <r>
    <m/>
    <x v="17"/>
    <n v="1"/>
    <x v="21"/>
  </r>
  <r>
    <m/>
    <x v="17"/>
    <n v="1"/>
    <x v="22"/>
  </r>
  <r>
    <m/>
    <x v="17"/>
    <n v="1"/>
    <x v="23"/>
  </r>
  <r>
    <m/>
    <x v="17"/>
    <n v="1"/>
    <x v="24"/>
  </r>
  <r>
    <m/>
    <x v="17"/>
    <n v="1"/>
    <x v="25"/>
  </r>
  <r>
    <m/>
    <x v="17"/>
    <n v="1"/>
    <x v="26"/>
  </r>
  <r>
    <m/>
    <x v="17"/>
    <n v="1"/>
    <x v="27"/>
  </r>
  <r>
    <m/>
    <x v="17"/>
    <n v="1"/>
    <x v="28"/>
  </r>
  <r>
    <m/>
    <x v="17"/>
    <n v="1"/>
    <x v="29"/>
  </r>
  <r>
    <m/>
    <x v="17"/>
    <n v="1"/>
    <x v="30"/>
  </r>
  <r>
    <m/>
    <x v="17"/>
    <n v="1"/>
    <x v="31"/>
  </r>
  <r>
    <m/>
    <x v="17"/>
    <n v="1"/>
    <x v="32"/>
  </r>
  <r>
    <m/>
    <x v="17"/>
    <n v="1"/>
    <x v="33"/>
  </r>
  <r>
    <m/>
    <x v="17"/>
    <n v="1"/>
    <x v="34"/>
  </r>
  <r>
    <m/>
    <x v="17"/>
    <n v="1"/>
    <x v="35"/>
  </r>
  <r>
    <m/>
    <x v="17"/>
    <n v="1"/>
    <x v="36"/>
  </r>
  <r>
    <m/>
    <x v="17"/>
    <n v="1"/>
    <x v="37"/>
  </r>
  <r>
    <m/>
    <x v="17"/>
    <n v="1"/>
    <x v="38"/>
  </r>
  <r>
    <m/>
    <x v="17"/>
    <n v="2"/>
    <x v="39"/>
  </r>
  <r>
    <m/>
    <x v="17"/>
    <n v="8"/>
    <x v="40"/>
  </r>
  <r>
    <m/>
    <x v="17"/>
    <n v="13"/>
    <x v="41"/>
  </r>
  <r>
    <m/>
    <x v="17"/>
    <n v="23"/>
    <x v="42"/>
  </r>
  <r>
    <m/>
    <x v="17"/>
    <n v="50"/>
    <x v="43"/>
  </r>
  <r>
    <m/>
    <x v="17"/>
    <n v="109"/>
    <x v="44"/>
  </r>
  <r>
    <m/>
    <x v="17"/>
    <n v="169"/>
    <x v="45"/>
  </r>
  <r>
    <m/>
    <x v="17"/>
    <n v="200"/>
    <x v="46"/>
  </r>
  <r>
    <m/>
    <x v="17"/>
    <n v="239"/>
    <x v="47"/>
  </r>
  <r>
    <m/>
    <x v="17"/>
    <n v="267"/>
    <x v="48"/>
  </r>
  <r>
    <m/>
    <x v="17"/>
    <n v="314"/>
    <x v="49"/>
  </r>
  <r>
    <m/>
    <x v="17"/>
    <n v="314"/>
    <x v="50"/>
  </r>
  <r>
    <m/>
    <x v="17"/>
    <n v="559"/>
    <x v="51"/>
  </r>
  <r>
    <m/>
    <x v="17"/>
    <n v="689"/>
    <x v="52"/>
  </r>
  <r>
    <m/>
    <x v="17"/>
    <n v="886"/>
    <x v="53"/>
  </r>
  <r>
    <m/>
    <x v="18"/>
    <n v="0"/>
    <x v="0"/>
  </r>
  <r>
    <m/>
    <x v="18"/>
    <n v="0"/>
    <x v="1"/>
  </r>
  <r>
    <m/>
    <x v="18"/>
    <n v="0"/>
    <x v="2"/>
  </r>
  <r>
    <m/>
    <x v="18"/>
    <n v="0"/>
    <x v="3"/>
  </r>
  <r>
    <m/>
    <x v="18"/>
    <n v="0"/>
    <x v="4"/>
  </r>
  <r>
    <m/>
    <x v="18"/>
    <n v="0"/>
    <x v="5"/>
  </r>
  <r>
    <m/>
    <x v="18"/>
    <n v="0"/>
    <x v="6"/>
  </r>
  <r>
    <m/>
    <x v="18"/>
    <n v="0"/>
    <x v="7"/>
  </r>
  <r>
    <m/>
    <x v="18"/>
    <n v="0"/>
    <x v="8"/>
  </r>
  <r>
    <m/>
    <x v="18"/>
    <n v="0"/>
    <x v="9"/>
  </r>
  <r>
    <m/>
    <x v="18"/>
    <n v="0"/>
    <x v="10"/>
  </r>
  <r>
    <m/>
    <x v="18"/>
    <n v="0"/>
    <x v="11"/>
  </r>
  <r>
    <m/>
    <x v="18"/>
    <n v="0"/>
    <x v="12"/>
  </r>
  <r>
    <m/>
    <x v="18"/>
    <n v="0"/>
    <x v="13"/>
  </r>
  <r>
    <m/>
    <x v="18"/>
    <n v="0"/>
    <x v="14"/>
  </r>
  <r>
    <m/>
    <x v="18"/>
    <n v="0"/>
    <x v="15"/>
  </r>
  <r>
    <m/>
    <x v="18"/>
    <n v="0"/>
    <x v="16"/>
  </r>
  <r>
    <m/>
    <x v="18"/>
    <n v="0"/>
    <x v="17"/>
  </r>
  <r>
    <m/>
    <x v="18"/>
    <n v="0"/>
    <x v="18"/>
  </r>
  <r>
    <m/>
    <x v="18"/>
    <n v="0"/>
    <x v="19"/>
  </r>
  <r>
    <m/>
    <x v="18"/>
    <n v="0"/>
    <x v="20"/>
  </r>
  <r>
    <m/>
    <x v="18"/>
    <n v="0"/>
    <x v="21"/>
  </r>
  <r>
    <m/>
    <x v="18"/>
    <n v="0"/>
    <x v="22"/>
  </r>
  <r>
    <m/>
    <x v="18"/>
    <n v="1"/>
    <x v="23"/>
  </r>
  <r>
    <m/>
    <x v="18"/>
    <n v="1"/>
    <x v="24"/>
  </r>
  <r>
    <m/>
    <x v="18"/>
    <n v="1"/>
    <x v="25"/>
  </r>
  <r>
    <m/>
    <x v="18"/>
    <n v="1"/>
    <x v="26"/>
  </r>
  <r>
    <m/>
    <x v="18"/>
    <n v="1"/>
    <x v="27"/>
  </r>
  <r>
    <m/>
    <x v="18"/>
    <n v="1"/>
    <x v="28"/>
  </r>
  <r>
    <m/>
    <x v="18"/>
    <n v="1"/>
    <x v="29"/>
  </r>
  <r>
    <m/>
    <x v="18"/>
    <n v="1"/>
    <x v="30"/>
  </r>
  <r>
    <m/>
    <x v="18"/>
    <n v="1"/>
    <x v="31"/>
  </r>
  <r>
    <m/>
    <x v="18"/>
    <n v="1"/>
    <x v="32"/>
  </r>
  <r>
    <m/>
    <x v="18"/>
    <n v="1"/>
    <x v="33"/>
  </r>
  <r>
    <m/>
    <x v="18"/>
    <n v="1"/>
    <x v="34"/>
  </r>
  <r>
    <m/>
    <x v="18"/>
    <n v="1"/>
    <x v="35"/>
  </r>
  <r>
    <m/>
    <x v="18"/>
    <n v="1"/>
    <x v="36"/>
  </r>
  <r>
    <m/>
    <x v="18"/>
    <n v="1"/>
    <x v="37"/>
  </r>
  <r>
    <m/>
    <x v="18"/>
    <n v="1"/>
    <x v="38"/>
  </r>
  <r>
    <m/>
    <x v="18"/>
    <n v="2"/>
    <x v="39"/>
  </r>
  <r>
    <m/>
    <x v="18"/>
    <n v="2"/>
    <x v="40"/>
  </r>
  <r>
    <m/>
    <x v="18"/>
    <n v="2"/>
    <x v="41"/>
  </r>
  <r>
    <m/>
    <x v="18"/>
    <n v="2"/>
    <x v="42"/>
  </r>
  <r>
    <m/>
    <x v="18"/>
    <n v="3"/>
    <x v="43"/>
  </r>
  <r>
    <m/>
    <x v="18"/>
    <n v="15"/>
    <x v="44"/>
  </r>
  <r>
    <m/>
    <x v="18"/>
    <n v="15"/>
    <x v="45"/>
  </r>
  <r>
    <m/>
    <x v="18"/>
    <n v="49"/>
    <x v="46"/>
  </r>
  <r>
    <m/>
    <x v="18"/>
    <n v="55"/>
    <x v="47"/>
  </r>
  <r>
    <m/>
    <x v="18"/>
    <n v="59"/>
    <x v="48"/>
  </r>
  <r>
    <m/>
    <x v="18"/>
    <n v="60"/>
    <x v="49"/>
  </r>
  <r>
    <m/>
    <x v="18"/>
    <n v="67"/>
    <x v="50"/>
  </r>
  <r>
    <m/>
    <x v="18"/>
    <n v="80"/>
    <x v="51"/>
  </r>
  <r>
    <m/>
    <x v="18"/>
    <n v="109"/>
    <x v="52"/>
  </r>
  <r>
    <m/>
    <x v="18"/>
    <n v="110"/>
    <x v="53"/>
  </r>
  <r>
    <s v="From Diamond Princess"/>
    <x v="6"/>
    <n v="0"/>
    <x v="0"/>
  </r>
  <r>
    <s v="From Diamond Princess"/>
    <x v="6"/>
    <n v="0"/>
    <x v="1"/>
  </r>
  <r>
    <s v="From Diamond Princess"/>
    <x v="6"/>
    <n v="0"/>
    <x v="2"/>
  </r>
  <r>
    <s v="From Diamond Princess"/>
    <x v="6"/>
    <n v="0"/>
    <x v="3"/>
  </r>
  <r>
    <s v="From Diamond Princess"/>
    <x v="6"/>
    <n v="0"/>
    <x v="4"/>
  </r>
  <r>
    <s v="From Diamond Princess"/>
    <x v="6"/>
    <n v="0"/>
    <x v="5"/>
  </r>
  <r>
    <s v="From Diamond Princess"/>
    <x v="6"/>
    <n v="0"/>
    <x v="6"/>
  </r>
  <r>
    <s v="From Diamond Princess"/>
    <x v="6"/>
    <n v="0"/>
    <x v="7"/>
  </r>
  <r>
    <s v="From Diamond Princess"/>
    <x v="6"/>
    <n v="0"/>
    <x v="8"/>
  </r>
  <r>
    <s v="From Diamond Princess"/>
    <x v="6"/>
    <n v="0"/>
    <x v="9"/>
  </r>
  <r>
    <s v="From Diamond Princess"/>
    <x v="6"/>
    <n v="0"/>
    <x v="10"/>
  </r>
  <r>
    <s v="From Diamond Princess"/>
    <x v="6"/>
    <n v="0"/>
    <x v="11"/>
  </r>
  <r>
    <s v="From Diamond Princess"/>
    <x v="6"/>
    <n v="0"/>
    <x v="12"/>
  </r>
  <r>
    <s v="From Diamond Princess"/>
    <x v="6"/>
    <n v="0"/>
    <x v="13"/>
  </r>
  <r>
    <s v="From Diamond Princess"/>
    <x v="6"/>
    <n v="0"/>
    <x v="14"/>
  </r>
  <r>
    <s v="From Diamond Princess"/>
    <x v="6"/>
    <n v="0"/>
    <x v="15"/>
  </r>
  <r>
    <s v="From Diamond Princess"/>
    <x v="6"/>
    <n v="0"/>
    <x v="16"/>
  </r>
  <r>
    <s v="From Diamond Princess"/>
    <x v="6"/>
    <n v="0"/>
    <x v="17"/>
  </r>
  <r>
    <s v="From Diamond Princess"/>
    <x v="6"/>
    <n v="0"/>
    <x v="18"/>
  </r>
  <r>
    <s v="From Diamond Princess"/>
    <x v="6"/>
    <n v="0"/>
    <x v="19"/>
  </r>
  <r>
    <s v="From Diamond Princess"/>
    <x v="6"/>
    <n v="0"/>
    <x v="20"/>
  </r>
  <r>
    <s v="From Diamond Princess"/>
    <x v="6"/>
    <n v="0"/>
    <x v="21"/>
  </r>
  <r>
    <s v="From Diamond Princess"/>
    <x v="6"/>
    <n v="0"/>
    <x v="22"/>
  </r>
  <r>
    <s v="From Diamond Princess"/>
    <x v="6"/>
    <n v="0"/>
    <x v="23"/>
  </r>
  <r>
    <s v="From Diamond Princess"/>
    <x v="6"/>
    <n v="0"/>
    <x v="24"/>
  </r>
  <r>
    <s v="From Diamond Princess"/>
    <x v="6"/>
    <n v="0"/>
    <x v="25"/>
  </r>
  <r>
    <s v="From Diamond Princess"/>
    <x v="6"/>
    <n v="0"/>
    <x v="26"/>
  </r>
  <r>
    <s v="From Diamond Princess"/>
    <x v="6"/>
    <n v="0"/>
    <x v="27"/>
  </r>
  <r>
    <s v="From Diamond Princess"/>
    <x v="6"/>
    <n v="0"/>
    <x v="28"/>
  </r>
  <r>
    <s v="From Diamond Princess"/>
    <x v="6"/>
    <n v="0"/>
    <x v="29"/>
  </r>
  <r>
    <s v="From Diamond Princess"/>
    <x v="6"/>
    <n v="4"/>
    <x v="30"/>
  </r>
  <r>
    <s v="From Diamond Princess"/>
    <x v="6"/>
    <n v="7"/>
    <x v="31"/>
  </r>
  <r>
    <s v="From Diamond Princess"/>
    <x v="6"/>
    <n v="7"/>
    <x v="32"/>
  </r>
  <r>
    <s v="From Diamond Princess"/>
    <x v="6"/>
    <n v="7"/>
    <x v="33"/>
  </r>
  <r>
    <s v="From Diamond Princess"/>
    <x v="6"/>
    <n v="7"/>
    <x v="34"/>
  </r>
  <r>
    <s v="From Diamond Princess"/>
    <x v="6"/>
    <n v="7"/>
    <x v="35"/>
  </r>
  <r>
    <s v="From Diamond Princess"/>
    <x v="6"/>
    <n v="8"/>
    <x v="36"/>
  </r>
  <r>
    <s v="From Diamond Princess"/>
    <x v="6"/>
    <n v="8"/>
    <x v="37"/>
  </r>
  <r>
    <s v="From Diamond Princess"/>
    <x v="6"/>
    <n v="0"/>
    <x v="38"/>
  </r>
  <r>
    <s v="From Diamond Princess"/>
    <x v="6"/>
    <n v="0"/>
    <x v="39"/>
  </r>
  <r>
    <s v="From Diamond Princess"/>
    <x v="6"/>
    <n v="0"/>
    <x v="40"/>
  </r>
  <r>
    <s v="From Diamond Princess"/>
    <x v="6"/>
    <n v="0"/>
    <x v="41"/>
  </r>
  <r>
    <s v="From Diamond Princess"/>
    <x v="6"/>
    <n v="0"/>
    <x v="42"/>
  </r>
  <r>
    <s v="From Diamond Princess"/>
    <x v="6"/>
    <n v="0"/>
    <x v="43"/>
  </r>
  <r>
    <s v="From Diamond Princess"/>
    <x v="6"/>
    <n v="0"/>
    <x v="44"/>
  </r>
  <r>
    <s v="From Diamond Princess"/>
    <x v="6"/>
    <n v="0"/>
    <x v="45"/>
  </r>
  <r>
    <s v="From Diamond Princess"/>
    <x v="6"/>
    <n v="0"/>
    <x v="46"/>
  </r>
  <r>
    <s v="From Diamond Princess"/>
    <x v="6"/>
    <n v="0"/>
    <x v="47"/>
  </r>
  <r>
    <s v="From Diamond Princess"/>
    <x v="6"/>
    <n v="0"/>
    <x v="48"/>
  </r>
  <r>
    <s v="From Diamond Princess"/>
    <x v="6"/>
    <n v="0"/>
    <x v="49"/>
  </r>
  <r>
    <s v="From Diamond Princess"/>
    <x v="6"/>
    <n v="0"/>
    <x v="50"/>
  </r>
  <r>
    <s v="From Diamond Princess"/>
    <x v="6"/>
    <n v="0"/>
    <x v="51"/>
  </r>
  <r>
    <s v="From Diamond Princess"/>
    <x v="6"/>
    <n v="0"/>
    <x v="52"/>
  </r>
  <r>
    <s v="From Diamond Princess"/>
    <x v="6"/>
    <n v="0"/>
    <x v="53"/>
  </r>
  <r>
    <m/>
    <x v="19"/>
    <n v="0"/>
    <x v="0"/>
  </r>
  <r>
    <m/>
    <x v="19"/>
    <n v="0"/>
    <x v="1"/>
  </r>
  <r>
    <m/>
    <x v="19"/>
    <n v="0"/>
    <x v="2"/>
  </r>
  <r>
    <m/>
    <x v="19"/>
    <n v="0"/>
    <x v="3"/>
  </r>
  <r>
    <m/>
    <x v="19"/>
    <n v="0"/>
    <x v="4"/>
  </r>
  <r>
    <m/>
    <x v="19"/>
    <n v="0"/>
    <x v="5"/>
  </r>
  <r>
    <m/>
    <x v="19"/>
    <n v="0"/>
    <x v="6"/>
  </r>
  <r>
    <m/>
    <x v="19"/>
    <n v="0"/>
    <x v="7"/>
  </r>
  <r>
    <m/>
    <x v="19"/>
    <n v="0"/>
    <x v="8"/>
  </r>
  <r>
    <m/>
    <x v="19"/>
    <n v="0"/>
    <x v="9"/>
  </r>
  <r>
    <m/>
    <x v="19"/>
    <n v="0"/>
    <x v="10"/>
  </r>
  <r>
    <m/>
    <x v="19"/>
    <n v="0"/>
    <x v="11"/>
  </r>
  <r>
    <m/>
    <x v="19"/>
    <n v="0"/>
    <x v="12"/>
  </r>
  <r>
    <m/>
    <x v="19"/>
    <n v="0"/>
    <x v="13"/>
  </r>
  <r>
    <m/>
    <x v="19"/>
    <n v="0"/>
    <x v="14"/>
  </r>
  <r>
    <m/>
    <x v="19"/>
    <n v="0"/>
    <x v="15"/>
  </r>
  <r>
    <m/>
    <x v="19"/>
    <n v="0"/>
    <x v="16"/>
  </r>
  <r>
    <m/>
    <x v="19"/>
    <n v="0"/>
    <x v="17"/>
  </r>
  <r>
    <m/>
    <x v="19"/>
    <n v="0"/>
    <x v="18"/>
  </r>
  <r>
    <m/>
    <x v="19"/>
    <n v="0"/>
    <x v="19"/>
  </r>
  <r>
    <m/>
    <x v="19"/>
    <n v="0"/>
    <x v="20"/>
  </r>
  <r>
    <m/>
    <x v="19"/>
    <n v="0"/>
    <x v="21"/>
  </r>
  <r>
    <m/>
    <x v="19"/>
    <n v="0"/>
    <x v="22"/>
  </r>
  <r>
    <m/>
    <x v="19"/>
    <n v="0"/>
    <x v="23"/>
  </r>
  <r>
    <m/>
    <x v="19"/>
    <n v="0"/>
    <x v="24"/>
  </r>
  <r>
    <m/>
    <x v="19"/>
    <n v="0"/>
    <x v="25"/>
  </r>
  <r>
    <m/>
    <x v="19"/>
    <n v="0"/>
    <x v="26"/>
  </r>
  <r>
    <m/>
    <x v="19"/>
    <n v="0"/>
    <x v="27"/>
  </r>
  <r>
    <m/>
    <x v="19"/>
    <n v="0"/>
    <x v="28"/>
  </r>
  <r>
    <m/>
    <x v="19"/>
    <n v="0"/>
    <x v="29"/>
  </r>
  <r>
    <m/>
    <x v="19"/>
    <n v="1"/>
    <x v="30"/>
  </r>
  <r>
    <m/>
    <x v="19"/>
    <n v="1"/>
    <x v="31"/>
  </r>
  <r>
    <m/>
    <x v="19"/>
    <n v="1"/>
    <x v="32"/>
  </r>
  <r>
    <m/>
    <x v="19"/>
    <n v="1"/>
    <x v="33"/>
  </r>
  <r>
    <m/>
    <x v="19"/>
    <n v="1"/>
    <x v="34"/>
  </r>
  <r>
    <m/>
    <x v="19"/>
    <n v="2"/>
    <x v="35"/>
  </r>
  <r>
    <m/>
    <x v="19"/>
    <n v="2"/>
    <x v="36"/>
  </r>
  <r>
    <m/>
    <x v="19"/>
    <n v="2"/>
    <x v="37"/>
  </r>
  <r>
    <m/>
    <x v="19"/>
    <n v="4"/>
    <x v="38"/>
  </r>
  <r>
    <m/>
    <x v="19"/>
    <n v="10"/>
    <x v="39"/>
  </r>
  <r>
    <m/>
    <x v="19"/>
    <n v="13"/>
    <x v="40"/>
  </r>
  <r>
    <m/>
    <x v="19"/>
    <n v="13"/>
    <x v="41"/>
  </r>
  <r>
    <m/>
    <x v="19"/>
    <n v="13"/>
    <x v="42"/>
  </r>
  <r>
    <m/>
    <x v="19"/>
    <n v="16"/>
    <x v="43"/>
  </r>
  <r>
    <m/>
    <x v="19"/>
    <n v="22"/>
    <x v="44"/>
  </r>
  <r>
    <m/>
    <x v="19"/>
    <n v="22"/>
    <x v="45"/>
  </r>
  <r>
    <m/>
    <x v="19"/>
    <n v="32"/>
    <x v="46"/>
  </r>
  <r>
    <m/>
    <x v="19"/>
    <n v="32"/>
    <x v="47"/>
  </r>
  <r>
    <m/>
    <x v="19"/>
    <n v="41"/>
    <x v="48"/>
  </r>
  <r>
    <m/>
    <x v="19"/>
    <n v="61"/>
    <x v="49"/>
  </r>
  <r>
    <m/>
    <x v="19"/>
    <n v="61"/>
    <x v="50"/>
  </r>
  <r>
    <m/>
    <x v="19"/>
    <n v="77"/>
    <x v="51"/>
  </r>
  <r>
    <m/>
    <x v="19"/>
    <n v="93"/>
    <x v="52"/>
  </r>
  <r>
    <m/>
    <x v="19"/>
    <n v="110"/>
    <x v="53"/>
  </r>
  <r>
    <m/>
    <x v="20"/>
    <n v="0"/>
    <x v="0"/>
  </r>
  <r>
    <m/>
    <x v="20"/>
    <n v="0"/>
    <x v="1"/>
  </r>
  <r>
    <m/>
    <x v="20"/>
    <n v="0"/>
    <x v="2"/>
  </r>
  <r>
    <m/>
    <x v="20"/>
    <n v="0"/>
    <x v="3"/>
  </r>
  <r>
    <m/>
    <x v="20"/>
    <n v="0"/>
    <x v="4"/>
  </r>
  <r>
    <m/>
    <x v="20"/>
    <n v="0"/>
    <x v="5"/>
  </r>
  <r>
    <m/>
    <x v="20"/>
    <n v="0"/>
    <x v="6"/>
  </r>
  <r>
    <m/>
    <x v="20"/>
    <n v="0"/>
    <x v="7"/>
  </r>
  <r>
    <m/>
    <x v="20"/>
    <n v="0"/>
    <x v="8"/>
  </r>
  <r>
    <m/>
    <x v="20"/>
    <n v="0"/>
    <x v="9"/>
  </r>
  <r>
    <m/>
    <x v="20"/>
    <n v="0"/>
    <x v="10"/>
  </r>
  <r>
    <m/>
    <x v="20"/>
    <n v="0"/>
    <x v="11"/>
  </r>
  <r>
    <m/>
    <x v="20"/>
    <n v="0"/>
    <x v="12"/>
  </r>
  <r>
    <m/>
    <x v="20"/>
    <n v="0"/>
    <x v="13"/>
  </r>
  <r>
    <m/>
    <x v="20"/>
    <n v="0"/>
    <x v="14"/>
  </r>
  <r>
    <m/>
    <x v="20"/>
    <n v="0"/>
    <x v="15"/>
  </r>
  <r>
    <m/>
    <x v="20"/>
    <n v="0"/>
    <x v="16"/>
  </r>
  <r>
    <m/>
    <x v="20"/>
    <n v="0"/>
    <x v="17"/>
  </r>
  <r>
    <m/>
    <x v="20"/>
    <n v="0"/>
    <x v="18"/>
  </r>
  <r>
    <m/>
    <x v="20"/>
    <n v="0"/>
    <x v="19"/>
  </r>
  <r>
    <m/>
    <x v="20"/>
    <n v="0"/>
    <x v="20"/>
  </r>
  <r>
    <m/>
    <x v="20"/>
    <n v="0"/>
    <x v="21"/>
  </r>
  <r>
    <m/>
    <x v="20"/>
    <n v="0"/>
    <x v="22"/>
  </r>
  <r>
    <m/>
    <x v="20"/>
    <n v="0"/>
    <x v="23"/>
  </r>
  <r>
    <m/>
    <x v="20"/>
    <n v="0"/>
    <x v="24"/>
  </r>
  <r>
    <m/>
    <x v="20"/>
    <n v="0"/>
    <x v="25"/>
  </r>
  <r>
    <m/>
    <x v="20"/>
    <n v="0"/>
    <x v="26"/>
  </r>
  <r>
    <m/>
    <x v="20"/>
    <n v="0"/>
    <x v="27"/>
  </r>
  <r>
    <m/>
    <x v="20"/>
    <n v="0"/>
    <x v="28"/>
  </r>
  <r>
    <m/>
    <x v="20"/>
    <n v="0"/>
    <x v="29"/>
  </r>
  <r>
    <m/>
    <x v="20"/>
    <n v="0"/>
    <x v="30"/>
  </r>
  <r>
    <m/>
    <x v="20"/>
    <n v="0"/>
    <x v="31"/>
  </r>
  <r>
    <m/>
    <x v="20"/>
    <n v="0"/>
    <x v="32"/>
  </r>
  <r>
    <m/>
    <x v="20"/>
    <n v="1"/>
    <x v="33"/>
  </r>
  <r>
    <m/>
    <x v="20"/>
    <n v="1"/>
    <x v="34"/>
  </r>
  <r>
    <m/>
    <x v="20"/>
    <n v="5"/>
    <x v="35"/>
  </r>
  <r>
    <m/>
    <x v="20"/>
    <n v="7"/>
    <x v="36"/>
  </r>
  <r>
    <m/>
    <x v="20"/>
    <n v="7"/>
    <x v="37"/>
  </r>
  <r>
    <m/>
    <x v="20"/>
    <n v="13"/>
    <x v="38"/>
  </r>
  <r>
    <m/>
    <x v="20"/>
    <n v="19"/>
    <x v="39"/>
  </r>
  <r>
    <m/>
    <x v="20"/>
    <n v="26"/>
    <x v="40"/>
  </r>
  <r>
    <m/>
    <x v="20"/>
    <n v="32"/>
    <x v="41"/>
  </r>
  <r>
    <m/>
    <x v="20"/>
    <n v="35"/>
    <x v="42"/>
  </r>
  <r>
    <m/>
    <x v="20"/>
    <n v="35"/>
    <x v="43"/>
  </r>
  <r>
    <m/>
    <x v="20"/>
    <n v="40"/>
    <x v="44"/>
  </r>
  <r>
    <m/>
    <x v="20"/>
    <n v="54"/>
    <x v="45"/>
  </r>
  <r>
    <m/>
    <x v="20"/>
    <n v="60"/>
    <x v="46"/>
  </r>
  <r>
    <m/>
    <x v="20"/>
    <n v="60"/>
    <x v="47"/>
  </r>
  <r>
    <m/>
    <x v="20"/>
    <n v="71"/>
    <x v="48"/>
  </r>
  <r>
    <m/>
    <x v="20"/>
    <n v="71"/>
    <x v="49"/>
  </r>
  <r>
    <m/>
    <x v="20"/>
    <n v="71"/>
    <x v="50"/>
  </r>
  <r>
    <m/>
    <x v="20"/>
    <n v="101"/>
    <x v="51"/>
  </r>
  <r>
    <m/>
    <x v="20"/>
    <n v="110"/>
    <x v="52"/>
  </r>
  <r>
    <m/>
    <x v="20"/>
    <n v="116"/>
    <x v="53"/>
  </r>
  <r>
    <m/>
    <x v="21"/>
    <n v="0"/>
    <x v="0"/>
  </r>
  <r>
    <m/>
    <x v="21"/>
    <n v="0"/>
    <x v="1"/>
  </r>
  <r>
    <m/>
    <x v="21"/>
    <n v="0"/>
    <x v="2"/>
  </r>
  <r>
    <m/>
    <x v="21"/>
    <n v="0"/>
    <x v="3"/>
  </r>
  <r>
    <m/>
    <x v="21"/>
    <n v="0"/>
    <x v="4"/>
  </r>
  <r>
    <m/>
    <x v="21"/>
    <n v="0"/>
    <x v="5"/>
  </r>
  <r>
    <m/>
    <x v="21"/>
    <n v="0"/>
    <x v="6"/>
  </r>
  <r>
    <m/>
    <x v="21"/>
    <n v="0"/>
    <x v="7"/>
  </r>
  <r>
    <m/>
    <x v="21"/>
    <n v="0"/>
    <x v="8"/>
  </r>
  <r>
    <m/>
    <x v="21"/>
    <n v="0"/>
    <x v="9"/>
  </r>
  <r>
    <m/>
    <x v="21"/>
    <n v="0"/>
    <x v="10"/>
  </r>
  <r>
    <m/>
    <x v="21"/>
    <n v="0"/>
    <x v="11"/>
  </r>
  <r>
    <m/>
    <x v="21"/>
    <n v="0"/>
    <x v="12"/>
  </r>
  <r>
    <m/>
    <x v="21"/>
    <n v="0"/>
    <x v="13"/>
  </r>
  <r>
    <m/>
    <x v="21"/>
    <n v="0"/>
    <x v="14"/>
  </r>
  <r>
    <m/>
    <x v="21"/>
    <n v="0"/>
    <x v="15"/>
  </r>
  <r>
    <m/>
    <x v="21"/>
    <n v="0"/>
    <x v="16"/>
  </r>
  <r>
    <m/>
    <x v="21"/>
    <n v="0"/>
    <x v="17"/>
  </r>
  <r>
    <m/>
    <x v="21"/>
    <n v="0"/>
    <x v="18"/>
  </r>
  <r>
    <m/>
    <x v="21"/>
    <n v="0"/>
    <x v="19"/>
  </r>
  <r>
    <m/>
    <x v="21"/>
    <n v="0"/>
    <x v="20"/>
  </r>
  <r>
    <m/>
    <x v="21"/>
    <n v="0"/>
    <x v="21"/>
  </r>
  <r>
    <m/>
    <x v="21"/>
    <n v="0"/>
    <x v="22"/>
  </r>
  <r>
    <m/>
    <x v="21"/>
    <n v="0"/>
    <x v="23"/>
  </r>
  <r>
    <m/>
    <x v="21"/>
    <n v="0"/>
    <x v="24"/>
  </r>
  <r>
    <m/>
    <x v="21"/>
    <n v="0"/>
    <x v="25"/>
  </r>
  <r>
    <m/>
    <x v="21"/>
    <n v="0"/>
    <x v="26"/>
  </r>
  <r>
    <m/>
    <x v="21"/>
    <n v="0"/>
    <x v="27"/>
  </r>
  <r>
    <m/>
    <x v="21"/>
    <n v="0"/>
    <x v="28"/>
  </r>
  <r>
    <m/>
    <x v="21"/>
    <n v="0"/>
    <x v="29"/>
  </r>
  <r>
    <m/>
    <x v="21"/>
    <n v="0"/>
    <x v="30"/>
  </r>
  <r>
    <m/>
    <x v="21"/>
    <n v="0"/>
    <x v="31"/>
  </r>
  <r>
    <m/>
    <x v="21"/>
    <n v="0"/>
    <x v="32"/>
  </r>
  <r>
    <m/>
    <x v="21"/>
    <n v="2"/>
    <x v="33"/>
  </r>
  <r>
    <m/>
    <x v="21"/>
    <n v="2"/>
    <x v="34"/>
  </r>
  <r>
    <m/>
    <x v="21"/>
    <n v="4"/>
    <x v="35"/>
  </r>
  <r>
    <m/>
    <x v="21"/>
    <n v="4"/>
    <x v="36"/>
  </r>
  <r>
    <m/>
    <x v="21"/>
    <n v="4"/>
    <x v="37"/>
  </r>
  <r>
    <m/>
    <x v="21"/>
    <n v="6"/>
    <x v="38"/>
  </r>
  <r>
    <m/>
    <x v="21"/>
    <n v="6"/>
    <x v="39"/>
  </r>
  <r>
    <m/>
    <x v="21"/>
    <n v="6"/>
    <x v="40"/>
  </r>
  <r>
    <m/>
    <x v="21"/>
    <n v="12"/>
    <x v="41"/>
  </r>
  <r>
    <m/>
    <x v="21"/>
    <n v="15"/>
    <x v="42"/>
  </r>
  <r>
    <m/>
    <x v="21"/>
    <n v="16"/>
    <x v="43"/>
  </r>
  <r>
    <m/>
    <x v="21"/>
    <n v="16"/>
    <x v="44"/>
  </r>
  <r>
    <m/>
    <x v="21"/>
    <n v="16"/>
    <x v="45"/>
  </r>
  <r>
    <m/>
    <x v="21"/>
    <n v="16"/>
    <x v="46"/>
  </r>
  <r>
    <m/>
    <x v="21"/>
    <n v="16"/>
    <x v="47"/>
  </r>
  <r>
    <m/>
    <x v="21"/>
    <n v="18"/>
    <x v="48"/>
  </r>
  <r>
    <m/>
    <x v="21"/>
    <n v="18"/>
    <x v="49"/>
  </r>
  <r>
    <m/>
    <x v="21"/>
    <n v="18"/>
    <x v="50"/>
  </r>
  <r>
    <m/>
    <x v="21"/>
    <n v="19"/>
    <x v="51"/>
  </r>
  <r>
    <m/>
    <x v="21"/>
    <n v="19"/>
    <x v="52"/>
  </r>
  <r>
    <m/>
    <x v="21"/>
    <n v="22"/>
    <x v="53"/>
  </r>
  <r>
    <m/>
    <x v="22"/>
    <n v="0"/>
    <x v="0"/>
  </r>
  <r>
    <m/>
    <x v="22"/>
    <n v="0"/>
    <x v="1"/>
  </r>
  <r>
    <m/>
    <x v="22"/>
    <n v="0"/>
    <x v="2"/>
  </r>
  <r>
    <m/>
    <x v="22"/>
    <n v="0"/>
    <x v="3"/>
  </r>
  <r>
    <m/>
    <x v="22"/>
    <n v="0"/>
    <x v="4"/>
  </r>
  <r>
    <m/>
    <x v="22"/>
    <n v="0"/>
    <x v="5"/>
  </r>
  <r>
    <m/>
    <x v="22"/>
    <n v="0"/>
    <x v="6"/>
  </r>
  <r>
    <m/>
    <x v="22"/>
    <n v="0"/>
    <x v="7"/>
  </r>
  <r>
    <m/>
    <x v="22"/>
    <n v="0"/>
    <x v="8"/>
  </r>
  <r>
    <m/>
    <x v="22"/>
    <n v="0"/>
    <x v="9"/>
  </r>
  <r>
    <m/>
    <x v="22"/>
    <n v="0"/>
    <x v="10"/>
  </r>
  <r>
    <m/>
    <x v="22"/>
    <n v="0"/>
    <x v="11"/>
  </r>
  <r>
    <m/>
    <x v="22"/>
    <n v="0"/>
    <x v="12"/>
  </r>
  <r>
    <m/>
    <x v="22"/>
    <n v="0"/>
    <x v="13"/>
  </r>
  <r>
    <m/>
    <x v="22"/>
    <n v="0"/>
    <x v="14"/>
  </r>
  <r>
    <m/>
    <x v="22"/>
    <n v="0"/>
    <x v="15"/>
  </r>
  <r>
    <m/>
    <x v="22"/>
    <n v="0"/>
    <x v="16"/>
  </r>
  <r>
    <m/>
    <x v="22"/>
    <n v="0"/>
    <x v="17"/>
  </r>
  <r>
    <m/>
    <x v="22"/>
    <n v="0"/>
    <x v="18"/>
  </r>
  <r>
    <m/>
    <x v="22"/>
    <n v="0"/>
    <x v="19"/>
  </r>
  <r>
    <m/>
    <x v="22"/>
    <n v="0"/>
    <x v="20"/>
  </r>
  <r>
    <m/>
    <x v="22"/>
    <n v="0"/>
    <x v="21"/>
  </r>
  <r>
    <m/>
    <x v="22"/>
    <n v="0"/>
    <x v="22"/>
  </r>
  <r>
    <m/>
    <x v="22"/>
    <n v="0"/>
    <x v="23"/>
  </r>
  <r>
    <m/>
    <x v="22"/>
    <n v="0"/>
    <x v="24"/>
  </r>
  <r>
    <m/>
    <x v="22"/>
    <n v="0"/>
    <x v="25"/>
  </r>
  <r>
    <m/>
    <x v="22"/>
    <n v="0"/>
    <x v="26"/>
  </r>
  <r>
    <m/>
    <x v="22"/>
    <n v="0"/>
    <x v="27"/>
  </r>
  <r>
    <m/>
    <x v="22"/>
    <n v="0"/>
    <x v="28"/>
  </r>
  <r>
    <m/>
    <x v="22"/>
    <n v="0"/>
    <x v="29"/>
  </r>
  <r>
    <m/>
    <x v="22"/>
    <n v="0"/>
    <x v="30"/>
  </r>
  <r>
    <m/>
    <x v="22"/>
    <n v="0"/>
    <x v="31"/>
  </r>
  <r>
    <m/>
    <x v="22"/>
    <n v="0"/>
    <x v="32"/>
  </r>
  <r>
    <m/>
    <x v="22"/>
    <n v="1"/>
    <x v="33"/>
  </r>
  <r>
    <m/>
    <x v="22"/>
    <n v="1"/>
    <x v="34"/>
  </r>
  <r>
    <m/>
    <x v="22"/>
    <n v="1"/>
    <x v="35"/>
  </r>
  <r>
    <m/>
    <x v="22"/>
    <n v="1"/>
    <x v="36"/>
  </r>
  <r>
    <m/>
    <x v="22"/>
    <n v="1"/>
    <x v="37"/>
  </r>
  <r>
    <m/>
    <x v="22"/>
    <n v="1"/>
    <x v="38"/>
  </r>
  <r>
    <m/>
    <x v="22"/>
    <n v="1"/>
    <x v="39"/>
  </r>
  <r>
    <m/>
    <x v="22"/>
    <n v="1"/>
    <x v="40"/>
  </r>
  <r>
    <m/>
    <x v="22"/>
    <n v="1"/>
    <x v="41"/>
  </r>
  <r>
    <m/>
    <x v="22"/>
    <n v="1"/>
    <x v="42"/>
  </r>
  <r>
    <m/>
    <x v="22"/>
    <n v="1"/>
    <x v="43"/>
  </r>
  <r>
    <m/>
    <x v="22"/>
    <n v="1"/>
    <x v="44"/>
  </r>
  <r>
    <m/>
    <x v="22"/>
    <n v="1"/>
    <x v="45"/>
  </r>
  <r>
    <m/>
    <x v="22"/>
    <n v="4"/>
    <x v="46"/>
  </r>
  <r>
    <m/>
    <x v="22"/>
    <n v="4"/>
    <x v="47"/>
  </r>
  <r>
    <m/>
    <x v="22"/>
    <n v="5"/>
    <x v="48"/>
  </r>
  <r>
    <m/>
    <x v="22"/>
    <n v="7"/>
    <x v="49"/>
  </r>
  <r>
    <m/>
    <x v="22"/>
    <n v="7"/>
    <x v="50"/>
  </r>
  <r>
    <m/>
    <x v="22"/>
    <n v="7"/>
    <x v="51"/>
  </r>
  <r>
    <m/>
    <x v="22"/>
    <n v="11"/>
    <x v="52"/>
  </r>
  <r>
    <m/>
    <x v="22"/>
    <n v="16"/>
    <x v="53"/>
  </r>
  <r>
    <m/>
    <x v="23"/>
    <n v="0"/>
    <x v="0"/>
  </r>
  <r>
    <m/>
    <x v="23"/>
    <n v="0"/>
    <x v="1"/>
  </r>
  <r>
    <m/>
    <x v="23"/>
    <n v="0"/>
    <x v="2"/>
  </r>
  <r>
    <m/>
    <x v="23"/>
    <n v="0"/>
    <x v="3"/>
  </r>
  <r>
    <m/>
    <x v="23"/>
    <n v="0"/>
    <x v="4"/>
  </r>
  <r>
    <m/>
    <x v="23"/>
    <n v="0"/>
    <x v="5"/>
  </r>
  <r>
    <m/>
    <x v="23"/>
    <n v="0"/>
    <x v="6"/>
  </r>
  <r>
    <m/>
    <x v="23"/>
    <n v="0"/>
    <x v="7"/>
  </r>
  <r>
    <m/>
    <x v="23"/>
    <n v="0"/>
    <x v="8"/>
  </r>
  <r>
    <m/>
    <x v="23"/>
    <n v="0"/>
    <x v="9"/>
  </r>
  <r>
    <m/>
    <x v="23"/>
    <n v="0"/>
    <x v="10"/>
  </r>
  <r>
    <m/>
    <x v="23"/>
    <n v="0"/>
    <x v="11"/>
  </r>
  <r>
    <m/>
    <x v="23"/>
    <n v="0"/>
    <x v="12"/>
  </r>
  <r>
    <m/>
    <x v="23"/>
    <n v="0"/>
    <x v="13"/>
  </r>
  <r>
    <m/>
    <x v="23"/>
    <n v="0"/>
    <x v="14"/>
  </r>
  <r>
    <m/>
    <x v="23"/>
    <n v="0"/>
    <x v="15"/>
  </r>
  <r>
    <m/>
    <x v="23"/>
    <n v="0"/>
    <x v="16"/>
  </r>
  <r>
    <m/>
    <x v="23"/>
    <n v="0"/>
    <x v="17"/>
  </r>
  <r>
    <m/>
    <x v="23"/>
    <n v="0"/>
    <x v="18"/>
  </r>
  <r>
    <m/>
    <x v="23"/>
    <n v="0"/>
    <x v="19"/>
  </r>
  <r>
    <m/>
    <x v="23"/>
    <n v="0"/>
    <x v="20"/>
  </r>
  <r>
    <m/>
    <x v="23"/>
    <n v="0"/>
    <x v="21"/>
  </r>
  <r>
    <m/>
    <x v="23"/>
    <n v="0"/>
    <x v="22"/>
  </r>
  <r>
    <m/>
    <x v="23"/>
    <n v="0"/>
    <x v="23"/>
  </r>
  <r>
    <m/>
    <x v="23"/>
    <n v="0"/>
    <x v="24"/>
  </r>
  <r>
    <m/>
    <x v="23"/>
    <n v="0"/>
    <x v="25"/>
  </r>
  <r>
    <m/>
    <x v="23"/>
    <n v="0"/>
    <x v="26"/>
  </r>
  <r>
    <m/>
    <x v="23"/>
    <n v="0"/>
    <x v="27"/>
  </r>
  <r>
    <m/>
    <x v="23"/>
    <n v="0"/>
    <x v="28"/>
  </r>
  <r>
    <m/>
    <x v="23"/>
    <n v="0"/>
    <x v="29"/>
  </r>
  <r>
    <m/>
    <x v="23"/>
    <n v="0"/>
    <x v="30"/>
  </r>
  <r>
    <m/>
    <x v="23"/>
    <n v="0"/>
    <x v="31"/>
  </r>
  <r>
    <m/>
    <x v="23"/>
    <n v="0"/>
    <x v="32"/>
  </r>
  <r>
    <m/>
    <x v="23"/>
    <n v="1"/>
    <x v="33"/>
  </r>
  <r>
    <m/>
    <x v="23"/>
    <n v="23"/>
    <x v="34"/>
  </r>
  <r>
    <m/>
    <x v="23"/>
    <n v="33"/>
    <x v="35"/>
  </r>
  <r>
    <m/>
    <x v="23"/>
    <n v="33"/>
    <x v="36"/>
  </r>
  <r>
    <m/>
    <x v="23"/>
    <n v="36"/>
    <x v="37"/>
  </r>
  <r>
    <m/>
    <x v="23"/>
    <n v="41"/>
    <x v="38"/>
  </r>
  <r>
    <m/>
    <x v="23"/>
    <n v="47"/>
    <x v="39"/>
  </r>
  <r>
    <m/>
    <x v="23"/>
    <n v="49"/>
    <x v="40"/>
  </r>
  <r>
    <m/>
    <x v="23"/>
    <n v="49"/>
    <x v="41"/>
  </r>
  <r>
    <m/>
    <x v="23"/>
    <n v="52"/>
    <x v="42"/>
  </r>
  <r>
    <m/>
    <x v="23"/>
    <n v="55"/>
    <x v="43"/>
  </r>
  <r>
    <m/>
    <x v="23"/>
    <n v="60"/>
    <x v="44"/>
  </r>
  <r>
    <m/>
    <x v="23"/>
    <n v="85"/>
    <x v="45"/>
  </r>
  <r>
    <m/>
    <x v="23"/>
    <n v="85"/>
    <x v="46"/>
  </r>
  <r>
    <m/>
    <x v="23"/>
    <n v="95"/>
    <x v="47"/>
  </r>
  <r>
    <m/>
    <x v="23"/>
    <n v="110"/>
    <x v="48"/>
  </r>
  <r>
    <m/>
    <x v="23"/>
    <n v="195"/>
    <x v="49"/>
  </r>
  <r>
    <m/>
    <x v="23"/>
    <n v="195"/>
    <x v="50"/>
  </r>
  <r>
    <m/>
    <x v="23"/>
    <n v="189"/>
    <x v="51"/>
  </r>
  <r>
    <m/>
    <x v="23"/>
    <n v="210"/>
    <x v="52"/>
  </r>
  <r>
    <m/>
    <x v="23"/>
    <n v="214"/>
    <x v="53"/>
  </r>
  <r>
    <m/>
    <x v="24"/>
    <n v="0"/>
    <x v="0"/>
  </r>
  <r>
    <m/>
    <x v="24"/>
    <n v="0"/>
    <x v="1"/>
  </r>
  <r>
    <m/>
    <x v="24"/>
    <n v="0"/>
    <x v="2"/>
  </r>
  <r>
    <m/>
    <x v="24"/>
    <n v="0"/>
    <x v="3"/>
  </r>
  <r>
    <m/>
    <x v="24"/>
    <n v="0"/>
    <x v="4"/>
  </r>
  <r>
    <m/>
    <x v="24"/>
    <n v="0"/>
    <x v="5"/>
  </r>
  <r>
    <m/>
    <x v="24"/>
    <n v="0"/>
    <x v="6"/>
  </r>
  <r>
    <m/>
    <x v="24"/>
    <n v="0"/>
    <x v="7"/>
  </r>
  <r>
    <m/>
    <x v="24"/>
    <n v="0"/>
    <x v="8"/>
  </r>
  <r>
    <m/>
    <x v="24"/>
    <n v="0"/>
    <x v="9"/>
  </r>
  <r>
    <m/>
    <x v="24"/>
    <n v="0"/>
    <x v="10"/>
  </r>
  <r>
    <m/>
    <x v="24"/>
    <n v="0"/>
    <x v="11"/>
  </r>
  <r>
    <m/>
    <x v="24"/>
    <n v="0"/>
    <x v="12"/>
  </r>
  <r>
    <m/>
    <x v="24"/>
    <n v="0"/>
    <x v="13"/>
  </r>
  <r>
    <m/>
    <x v="24"/>
    <n v="0"/>
    <x v="14"/>
  </r>
  <r>
    <m/>
    <x v="24"/>
    <n v="0"/>
    <x v="15"/>
  </r>
  <r>
    <m/>
    <x v="24"/>
    <n v="0"/>
    <x v="16"/>
  </r>
  <r>
    <m/>
    <x v="24"/>
    <n v="0"/>
    <x v="17"/>
  </r>
  <r>
    <m/>
    <x v="24"/>
    <n v="0"/>
    <x v="18"/>
  </r>
  <r>
    <m/>
    <x v="24"/>
    <n v="0"/>
    <x v="19"/>
  </r>
  <r>
    <m/>
    <x v="24"/>
    <n v="0"/>
    <x v="20"/>
  </r>
  <r>
    <m/>
    <x v="24"/>
    <n v="0"/>
    <x v="21"/>
  </r>
  <r>
    <m/>
    <x v="24"/>
    <n v="0"/>
    <x v="22"/>
  </r>
  <r>
    <m/>
    <x v="24"/>
    <n v="0"/>
    <x v="23"/>
  </r>
  <r>
    <m/>
    <x v="24"/>
    <n v="0"/>
    <x v="24"/>
  </r>
  <r>
    <m/>
    <x v="24"/>
    <n v="0"/>
    <x v="25"/>
  </r>
  <r>
    <m/>
    <x v="24"/>
    <n v="0"/>
    <x v="26"/>
  </r>
  <r>
    <m/>
    <x v="24"/>
    <n v="0"/>
    <x v="27"/>
  </r>
  <r>
    <m/>
    <x v="24"/>
    <n v="0"/>
    <x v="28"/>
  </r>
  <r>
    <m/>
    <x v="24"/>
    <n v="0"/>
    <x v="29"/>
  </r>
  <r>
    <m/>
    <x v="24"/>
    <n v="0"/>
    <x v="30"/>
  </r>
  <r>
    <m/>
    <x v="24"/>
    <n v="0"/>
    <x v="31"/>
  </r>
  <r>
    <m/>
    <x v="24"/>
    <n v="0"/>
    <x v="32"/>
  </r>
  <r>
    <m/>
    <x v="24"/>
    <n v="1"/>
    <x v="33"/>
  </r>
  <r>
    <m/>
    <x v="24"/>
    <n v="11"/>
    <x v="34"/>
  </r>
  <r>
    <m/>
    <x v="24"/>
    <n v="26"/>
    <x v="35"/>
  </r>
  <r>
    <m/>
    <x v="24"/>
    <n v="43"/>
    <x v="36"/>
  </r>
  <r>
    <m/>
    <x v="24"/>
    <n v="45"/>
    <x v="37"/>
  </r>
  <r>
    <m/>
    <x v="24"/>
    <n v="45"/>
    <x v="38"/>
  </r>
  <r>
    <m/>
    <x v="24"/>
    <n v="45"/>
    <x v="39"/>
  </r>
  <r>
    <m/>
    <x v="24"/>
    <n v="56"/>
    <x v="40"/>
  </r>
  <r>
    <m/>
    <x v="24"/>
    <n v="56"/>
    <x v="41"/>
  </r>
  <r>
    <m/>
    <x v="24"/>
    <n v="56"/>
    <x v="42"/>
  </r>
  <r>
    <m/>
    <x v="24"/>
    <n v="58"/>
    <x v="43"/>
  </r>
  <r>
    <m/>
    <x v="24"/>
    <n v="58"/>
    <x v="44"/>
  </r>
  <r>
    <m/>
    <x v="24"/>
    <n v="61"/>
    <x v="45"/>
  </r>
  <r>
    <m/>
    <x v="24"/>
    <n v="64"/>
    <x v="46"/>
  </r>
  <r>
    <m/>
    <x v="24"/>
    <n v="64"/>
    <x v="47"/>
  </r>
  <r>
    <m/>
    <x v="24"/>
    <n v="69"/>
    <x v="48"/>
  </r>
  <r>
    <m/>
    <x v="24"/>
    <n v="72"/>
    <x v="49"/>
  </r>
  <r>
    <m/>
    <x v="24"/>
    <n v="80"/>
    <x v="50"/>
  </r>
  <r>
    <m/>
    <x v="24"/>
    <n v="80"/>
    <x v="51"/>
  </r>
  <r>
    <m/>
    <x v="24"/>
    <n v="104"/>
    <x v="52"/>
  </r>
  <r>
    <m/>
    <x v="24"/>
    <n v="112"/>
    <x v="53"/>
  </r>
  <r>
    <m/>
    <x v="25"/>
    <n v="0"/>
    <x v="0"/>
  </r>
  <r>
    <m/>
    <x v="25"/>
    <n v="0"/>
    <x v="1"/>
  </r>
  <r>
    <m/>
    <x v="25"/>
    <n v="0"/>
    <x v="2"/>
  </r>
  <r>
    <m/>
    <x v="25"/>
    <n v="0"/>
    <x v="3"/>
  </r>
  <r>
    <m/>
    <x v="25"/>
    <n v="0"/>
    <x v="4"/>
  </r>
  <r>
    <m/>
    <x v="25"/>
    <n v="0"/>
    <x v="5"/>
  </r>
  <r>
    <m/>
    <x v="25"/>
    <n v="0"/>
    <x v="6"/>
  </r>
  <r>
    <m/>
    <x v="25"/>
    <n v="0"/>
    <x v="7"/>
  </r>
  <r>
    <m/>
    <x v="25"/>
    <n v="0"/>
    <x v="8"/>
  </r>
  <r>
    <m/>
    <x v="25"/>
    <n v="0"/>
    <x v="9"/>
  </r>
  <r>
    <m/>
    <x v="25"/>
    <n v="0"/>
    <x v="10"/>
  </r>
  <r>
    <m/>
    <x v="25"/>
    <n v="0"/>
    <x v="11"/>
  </r>
  <r>
    <m/>
    <x v="25"/>
    <n v="0"/>
    <x v="12"/>
  </r>
  <r>
    <m/>
    <x v="25"/>
    <n v="0"/>
    <x v="13"/>
  </r>
  <r>
    <m/>
    <x v="25"/>
    <n v="0"/>
    <x v="14"/>
  </r>
  <r>
    <m/>
    <x v="25"/>
    <n v="0"/>
    <x v="15"/>
  </r>
  <r>
    <m/>
    <x v="25"/>
    <n v="0"/>
    <x v="16"/>
  </r>
  <r>
    <m/>
    <x v="25"/>
    <n v="0"/>
    <x v="17"/>
  </r>
  <r>
    <m/>
    <x v="25"/>
    <n v="0"/>
    <x v="18"/>
  </r>
  <r>
    <m/>
    <x v="25"/>
    <n v="0"/>
    <x v="19"/>
  </r>
  <r>
    <m/>
    <x v="25"/>
    <n v="0"/>
    <x v="20"/>
  </r>
  <r>
    <m/>
    <x v="25"/>
    <n v="0"/>
    <x v="21"/>
  </r>
  <r>
    <m/>
    <x v="25"/>
    <n v="0"/>
    <x v="22"/>
  </r>
  <r>
    <m/>
    <x v="25"/>
    <n v="0"/>
    <x v="23"/>
  </r>
  <r>
    <m/>
    <x v="25"/>
    <n v="0"/>
    <x v="24"/>
  </r>
  <r>
    <m/>
    <x v="25"/>
    <n v="0"/>
    <x v="25"/>
  </r>
  <r>
    <m/>
    <x v="25"/>
    <n v="0"/>
    <x v="26"/>
  </r>
  <r>
    <m/>
    <x v="25"/>
    <n v="0"/>
    <x v="27"/>
  </r>
  <r>
    <m/>
    <x v="25"/>
    <n v="0"/>
    <x v="28"/>
  </r>
  <r>
    <m/>
    <x v="25"/>
    <n v="0"/>
    <x v="29"/>
  </r>
  <r>
    <m/>
    <x v="25"/>
    <n v="0"/>
    <x v="30"/>
  </r>
  <r>
    <m/>
    <x v="25"/>
    <n v="0"/>
    <x v="31"/>
  </r>
  <r>
    <m/>
    <x v="25"/>
    <n v="0"/>
    <x v="32"/>
  </r>
  <r>
    <m/>
    <x v="25"/>
    <n v="0"/>
    <x v="33"/>
  </r>
  <r>
    <m/>
    <x v="25"/>
    <n v="1"/>
    <x v="34"/>
  </r>
  <r>
    <m/>
    <x v="25"/>
    <n v="1"/>
    <x v="35"/>
  </r>
  <r>
    <m/>
    <x v="25"/>
    <n v="1"/>
    <x v="36"/>
  </r>
  <r>
    <m/>
    <x v="25"/>
    <n v="1"/>
    <x v="37"/>
  </r>
  <r>
    <m/>
    <x v="25"/>
    <n v="1"/>
    <x v="38"/>
  </r>
  <r>
    <m/>
    <x v="25"/>
    <n v="1"/>
    <x v="39"/>
  </r>
  <r>
    <m/>
    <x v="25"/>
    <n v="3"/>
    <x v="40"/>
  </r>
  <r>
    <m/>
    <x v="25"/>
    <n v="5"/>
    <x v="41"/>
  </r>
  <r>
    <m/>
    <x v="25"/>
    <n v="12"/>
    <x v="42"/>
  </r>
  <r>
    <m/>
    <x v="25"/>
    <n v="12"/>
    <x v="43"/>
  </r>
  <r>
    <m/>
    <x v="25"/>
    <n v="17"/>
    <x v="44"/>
  </r>
  <r>
    <m/>
    <x v="25"/>
    <n v="17"/>
    <x v="45"/>
  </r>
  <r>
    <m/>
    <x v="25"/>
    <n v="19"/>
    <x v="46"/>
  </r>
  <r>
    <m/>
    <x v="25"/>
    <n v="20"/>
    <x v="47"/>
  </r>
  <r>
    <m/>
    <x v="25"/>
    <n v="20"/>
    <x v="48"/>
  </r>
  <r>
    <m/>
    <x v="25"/>
    <n v="20"/>
    <x v="49"/>
  </r>
  <r>
    <m/>
    <x v="25"/>
    <n v="24"/>
    <x v="50"/>
  </r>
  <r>
    <m/>
    <x v="25"/>
    <n v="26"/>
    <x v="51"/>
  </r>
  <r>
    <m/>
    <x v="25"/>
    <n v="37"/>
    <x v="52"/>
  </r>
  <r>
    <m/>
    <x v="25"/>
    <n v="48"/>
    <x v="53"/>
  </r>
  <r>
    <m/>
    <x v="26"/>
    <n v="0"/>
    <x v="0"/>
  </r>
  <r>
    <m/>
    <x v="26"/>
    <n v="0"/>
    <x v="1"/>
  </r>
  <r>
    <m/>
    <x v="26"/>
    <n v="0"/>
    <x v="2"/>
  </r>
  <r>
    <m/>
    <x v="26"/>
    <n v="0"/>
    <x v="3"/>
  </r>
  <r>
    <m/>
    <x v="26"/>
    <n v="0"/>
    <x v="4"/>
  </r>
  <r>
    <m/>
    <x v="26"/>
    <n v="0"/>
    <x v="5"/>
  </r>
  <r>
    <m/>
    <x v="26"/>
    <n v="0"/>
    <x v="6"/>
  </r>
  <r>
    <m/>
    <x v="26"/>
    <n v="0"/>
    <x v="7"/>
  </r>
  <r>
    <m/>
    <x v="26"/>
    <n v="0"/>
    <x v="8"/>
  </r>
  <r>
    <m/>
    <x v="26"/>
    <n v="0"/>
    <x v="9"/>
  </r>
  <r>
    <m/>
    <x v="26"/>
    <n v="0"/>
    <x v="10"/>
  </r>
  <r>
    <m/>
    <x v="26"/>
    <n v="0"/>
    <x v="11"/>
  </r>
  <r>
    <m/>
    <x v="26"/>
    <n v="0"/>
    <x v="12"/>
  </r>
  <r>
    <m/>
    <x v="26"/>
    <n v="0"/>
    <x v="13"/>
  </r>
  <r>
    <m/>
    <x v="26"/>
    <n v="0"/>
    <x v="14"/>
  </r>
  <r>
    <m/>
    <x v="26"/>
    <n v="0"/>
    <x v="15"/>
  </r>
  <r>
    <m/>
    <x v="26"/>
    <n v="0"/>
    <x v="16"/>
  </r>
  <r>
    <m/>
    <x v="26"/>
    <n v="0"/>
    <x v="17"/>
  </r>
  <r>
    <m/>
    <x v="26"/>
    <n v="0"/>
    <x v="18"/>
  </r>
  <r>
    <m/>
    <x v="26"/>
    <n v="0"/>
    <x v="19"/>
  </r>
  <r>
    <m/>
    <x v="26"/>
    <n v="0"/>
    <x v="20"/>
  </r>
  <r>
    <m/>
    <x v="26"/>
    <n v="0"/>
    <x v="21"/>
  </r>
  <r>
    <m/>
    <x v="26"/>
    <n v="0"/>
    <x v="22"/>
  </r>
  <r>
    <m/>
    <x v="26"/>
    <n v="0"/>
    <x v="23"/>
  </r>
  <r>
    <m/>
    <x v="26"/>
    <n v="0"/>
    <x v="24"/>
  </r>
  <r>
    <m/>
    <x v="26"/>
    <n v="0"/>
    <x v="25"/>
  </r>
  <r>
    <m/>
    <x v="26"/>
    <n v="0"/>
    <x v="26"/>
  </r>
  <r>
    <m/>
    <x v="26"/>
    <n v="0"/>
    <x v="27"/>
  </r>
  <r>
    <m/>
    <x v="26"/>
    <n v="0"/>
    <x v="28"/>
  </r>
  <r>
    <m/>
    <x v="26"/>
    <n v="0"/>
    <x v="29"/>
  </r>
  <r>
    <m/>
    <x v="26"/>
    <n v="0"/>
    <x v="30"/>
  </r>
  <r>
    <m/>
    <x v="26"/>
    <n v="0"/>
    <x v="31"/>
  </r>
  <r>
    <m/>
    <x v="26"/>
    <n v="0"/>
    <x v="32"/>
  </r>
  <r>
    <m/>
    <x v="26"/>
    <n v="0"/>
    <x v="33"/>
  </r>
  <r>
    <m/>
    <x v="26"/>
    <n v="1"/>
    <x v="34"/>
  </r>
  <r>
    <m/>
    <x v="26"/>
    <n v="3"/>
    <x v="35"/>
  </r>
  <r>
    <m/>
    <x v="26"/>
    <n v="3"/>
    <x v="36"/>
  </r>
  <r>
    <m/>
    <x v="26"/>
    <n v="5"/>
    <x v="37"/>
  </r>
  <r>
    <m/>
    <x v="26"/>
    <n v="6"/>
    <x v="38"/>
  </r>
  <r>
    <m/>
    <x v="26"/>
    <n v="7"/>
    <x v="39"/>
  </r>
  <r>
    <m/>
    <x v="26"/>
    <n v="7"/>
    <x v="40"/>
  </r>
  <r>
    <m/>
    <x v="26"/>
    <n v="9"/>
    <x v="41"/>
  </r>
  <r>
    <m/>
    <x v="26"/>
    <n v="10"/>
    <x v="42"/>
  </r>
  <r>
    <m/>
    <x v="26"/>
    <n v="10"/>
    <x v="43"/>
  </r>
  <r>
    <m/>
    <x v="26"/>
    <n v="11"/>
    <x v="44"/>
  </r>
  <r>
    <m/>
    <x v="26"/>
    <n v="12"/>
    <x v="45"/>
  </r>
  <r>
    <m/>
    <x v="26"/>
    <n v="12"/>
    <x v="46"/>
  </r>
  <r>
    <m/>
    <x v="26"/>
    <n v="12"/>
    <x v="47"/>
  </r>
  <r>
    <m/>
    <x v="26"/>
    <n v="14"/>
    <x v="48"/>
  </r>
  <r>
    <m/>
    <x v="26"/>
    <n v="19"/>
    <x v="49"/>
  </r>
  <r>
    <m/>
    <x v="26"/>
    <n v="19"/>
    <x v="50"/>
  </r>
  <r>
    <m/>
    <x v="26"/>
    <n v="32"/>
    <x v="51"/>
  </r>
  <r>
    <m/>
    <x v="26"/>
    <n v="38"/>
    <x v="52"/>
  </r>
  <r>
    <m/>
    <x v="26"/>
    <n v="49"/>
    <x v="53"/>
  </r>
  <r>
    <m/>
    <x v="27"/>
    <n v="0"/>
    <x v="0"/>
  </r>
  <r>
    <m/>
    <x v="27"/>
    <n v="0"/>
    <x v="1"/>
  </r>
  <r>
    <m/>
    <x v="27"/>
    <n v="0"/>
    <x v="2"/>
  </r>
  <r>
    <m/>
    <x v="27"/>
    <n v="0"/>
    <x v="3"/>
  </r>
  <r>
    <m/>
    <x v="27"/>
    <n v="0"/>
    <x v="4"/>
  </r>
  <r>
    <m/>
    <x v="27"/>
    <n v="0"/>
    <x v="5"/>
  </r>
  <r>
    <m/>
    <x v="27"/>
    <n v="0"/>
    <x v="6"/>
  </r>
  <r>
    <m/>
    <x v="27"/>
    <n v="0"/>
    <x v="7"/>
  </r>
  <r>
    <m/>
    <x v="27"/>
    <n v="0"/>
    <x v="8"/>
  </r>
  <r>
    <m/>
    <x v="27"/>
    <n v="0"/>
    <x v="9"/>
  </r>
  <r>
    <m/>
    <x v="27"/>
    <n v="0"/>
    <x v="10"/>
  </r>
  <r>
    <m/>
    <x v="27"/>
    <n v="0"/>
    <x v="11"/>
  </r>
  <r>
    <m/>
    <x v="27"/>
    <n v="0"/>
    <x v="12"/>
  </r>
  <r>
    <m/>
    <x v="27"/>
    <n v="0"/>
    <x v="13"/>
  </r>
  <r>
    <m/>
    <x v="27"/>
    <n v="0"/>
    <x v="14"/>
  </r>
  <r>
    <m/>
    <x v="27"/>
    <n v="0"/>
    <x v="15"/>
  </r>
  <r>
    <m/>
    <x v="27"/>
    <n v="0"/>
    <x v="16"/>
  </r>
  <r>
    <m/>
    <x v="27"/>
    <n v="0"/>
    <x v="17"/>
  </r>
  <r>
    <m/>
    <x v="27"/>
    <n v="0"/>
    <x v="18"/>
  </r>
  <r>
    <m/>
    <x v="27"/>
    <n v="0"/>
    <x v="19"/>
  </r>
  <r>
    <m/>
    <x v="27"/>
    <n v="0"/>
    <x v="20"/>
  </r>
  <r>
    <m/>
    <x v="27"/>
    <n v="0"/>
    <x v="21"/>
  </r>
  <r>
    <m/>
    <x v="27"/>
    <n v="0"/>
    <x v="22"/>
  </r>
  <r>
    <m/>
    <x v="27"/>
    <n v="0"/>
    <x v="23"/>
  </r>
  <r>
    <m/>
    <x v="27"/>
    <n v="0"/>
    <x v="24"/>
  </r>
  <r>
    <m/>
    <x v="27"/>
    <n v="0"/>
    <x v="25"/>
  </r>
  <r>
    <m/>
    <x v="27"/>
    <n v="0"/>
    <x v="26"/>
  </r>
  <r>
    <m/>
    <x v="27"/>
    <n v="0"/>
    <x v="27"/>
  </r>
  <r>
    <m/>
    <x v="27"/>
    <n v="0"/>
    <x v="28"/>
  </r>
  <r>
    <m/>
    <x v="27"/>
    <n v="0"/>
    <x v="29"/>
  </r>
  <r>
    <m/>
    <x v="27"/>
    <n v="0"/>
    <x v="30"/>
  </r>
  <r>
    <m/>
    <x v="27"/>
    <n v="0"/>
    <x v="31"/>
  </r>
  <r>
    <m/>
    <x v="27"/>
    <n v="0"/>
    <x v="32"/>
  </r>
  <r>
    <m/>
    <x v="27"/>
    <n v="0"/>
    <x v="33"/>
  </r>
  <r>
    <m/>
    <x v="27"/>
    <n v="1"/>
    <x v="34"/>
  </r>
  <r>
    <m/>
    <x v="27"/>
    <n v="1"/>
    <x v="35"/>
  </r>
  <r>
    <m/>
    <x v="27"/>
    <n v="8"/>
    <x v="36"/>
  </r>
  <r>
    <m/>
    <x v="27"/>
    <n v="8"/>
    <x v="37"/>
  </r>
  <r>
    <m/>
    <x v="27"/>
    <n v="18"/>
    <x v="38"/>
  </r>
  <r>
    <m/>
    <x v="27"/>
    <n v="27"/>
    <x v="39"/>
  </r>
  <r>
    <m/>
    <x v="27"/>
    <n v="42"/>
    <x v="40"/>
  </r>
  <r>
    <m/>
    <x v="27"/>
    <n v="56"/>
    <x v="41"/>
  </r>
  <r>
    <m/>
    <x v="27"/>
    <n v="90"/>
    <x v="42"/>
  </r>
  <r>
    <m/>
    <x v="27"/>
    <n v="114"/>
    <x v="43"/>
  </r>
  <r>
    <m/>
    <x v="27"/>
    <n v="214"/>
    <x v="44"/>
  </r>
  <r>
    <m/>
    <x v="27"/>
    <n v="268"/>
    <x v="45"/>
  </r>
  <r>
    <m/>
    <x v="27"/>
    <n v="337"/>
    <x v="46"/>
  </r>
  <r>
    <m/>
    <x v="27"/>
    <n v="374"/>
    <x v="47"/>
  </r>
  <r>
    <m/>
    <x v="27"/>
    <n v="491"/>
    <x v="48"/>
  </r>
  <r>
    <m/>
    <x v="27"/>
    <n v="652"/>
    <x v="49"/>
  </r>
  <r>
    <m/>
    <x v="27"/>
    <n v="652"/>
    <x v="50"/>
  </r>
  <r>
    <m/>
    <x v="27"/>
    <n v="1139"/>
    <x v="51"/>
  </r>
  <r>
    <m/>
    <x v="27"/>
    <n v="1359"/>
    <x v="52"/>
  </r>
  <r>
    <m/>
    <x v="27"/>
    <n v="2200"/>
    <x v="53"/>
  </r>
  <r>
    <m/>
    <x v="28"/>
    <n v="0"/>
    <x v="0"/>
  </r>
  <r>
    <m/>
    <x v="28"/>
    <n v="0"/>
    <x v="1"/>
  </r>
  <r>
    <m/>
    <x v="28"/>
    <n v="0"/>
    <x v="2"/>
  </r>
  <r>
    <m/>
    <x v="28"/>
    <n v="0"/>
    <x v="3"/>
  </r>
  <r>
    <m/>
    <x v="28"/>
    <n v="0"/>
    <x v="4"/>
  </r>
  <r>
    <m/>
    <x v="28"/>
    <n v="0"/>
    <x v="5"/>
  </r>
  <r>
    <m/>
    <x v="28"/>
    <n v="0"/>
    <x v="6"/>
  </r>
  <r>
    <m/>
    <x v="28"/>
    <n v="0"/>
    <x v="7"/>
  </r>
  <r>
    <m/>
    <x v="28"/>
    <n v="0"/>
    <x v="8"/>
  </r>
  <r>
    <m/>
    <x v="28"/>
    <n v="0"/>
    <x v="9"/>
  </r>
  <r>
    <m/>
    <x v="28"/>
    <n v="0"/>
    <x v="10"/>
  </r>
  <r>
    <m/>
    <x v="28"/>
    <n v="0"/>
    <x v="11"/>
  </r>
  <r>
    <m/>
    <x v="28"/>
    <n v="0"/>
    <x v="12"/>
  </r>
  <r>
    <m/>
    <x v="28"/>
    <n v="0"/>
    <x v="13"/>
  </r>
  <r>
    <m/>
    <x v="28"/>
    <n v="0"/>
    <x v="14"/>
  </r>
  <r>
    <m/>
    <x v="28"/>
    <n v="0"/>
    <x v="15"/>
  </r>
  <r>
    <m/>
    <x v="28"/>
    <n v="0"/>
    <x v="16"/>
  </r>
  <r>
    <m/>
    <x v="28"/>
    <n v="0"/>
    <x v="17"/>
  </r>
  <r>
    <m/>
    <x v="28"/>
    <n v="0"/>
    <x v="18"/>
  </r>
  <r>
    <m/>
    <x v="28"/>
    <n v="0"/>
    <x v="19"/>
  </r>
  <r>
    <m/>
    <x v="28"/>
    <n v="0"/>
    <x v="20"/>
  </r>
  <r>
    <m/>
    <x v="28"/>
    <n v="0"/>
    <x v="21"/>
  </r>
  <r>
    <m/>
    <x v="28"/>
    <n v="0"/>
    <x v="22"/>
  </r>
  <r>
    <m/>
    <x v="28"/>
    <n v="0"/>
    <x v="23"/>
  </r>
  <r>
    <m/>
    <x v="28"/>
    <n v="0"/>
    <x v="24"/>
  </r>
  <r>
    <m/>
    <x v="28"/>
    <n v="0"/>
    <x v="25"/>
  </r>
  <r>
    <m/>
    <x v="28"/>
    <n v="0"/>
    <x v="26"/>
  </r>
  <r>
    <m/>
    <x v="28"/>
    <n v="0"/>
    <x v="27"/>
  </r>
  <r>
    <m/>
    <x v="28"/>
    <n v="0"/>
    <x v="28"/>
  </r>
  <r>
    <m/>
    <x v="28"/>
    <n v="0"/>
    <x v="29"/>
  </r>
  <r>
    <m/>
    <x v="28"/>
    <n v="0"/>
    <x v="30"/>
  </r>
  <r>
    <m/>
    <x v="28"/>
    <n v="0"/>
    <x v="31"/>
  </r>
  <r>
    <m/>
    <x v="28"/>
    <n v="0"/>
    <x v="32"/>
  </r>
  <r>
    <m/>
    <x v="28"/>
    <n v="0"/>
    <x v="33"/>
  </r>
  <r>
    <m/>
    <x v="28"/>
    <n v="2"/>
    <x v="34"/>
  </r>
  <r>
    <m/>
    <x v="28"/>
    <n v="2"/>
    <x v="35"/>
  </r>
  <r>
    <m/>
    <x v="28"/>
    <n v="3"/>
    <x v="36"/>
  </r>
  <r>
    <m/>
    <x v="28"/>
    <n v="3"/>
    <x v="37"/>
  </r>
  <r>
    <m/>
    <x v="28"/>
    <n v="9"/>
    <x v="38"/>
  </r>
  <r>
    <m/>
    <x v="28"/>
    <n v="14"/>
    <x v="39"/>
  </r>
  <r>
    <m/>
    <x v="28"/>
    <n v="18"/>
    <x v="40"/>
  </r>
  <r>
    <m/>
    <x v="28"/>
    <n v="21"/>
    <x v="41"/>
  </r>
  <r>
    <m/>
    <x v="28"/>
    <n v="29"/>
    <x v="42"/>
  </r>
  <r>
    <m/>
    <x v="28"/>
    <n v="41"/>
    <x v="43"/>
  </r>
  <r>
    <m/>
    <x v="28"/>
    <n v="55"/>
    <x v="44"/>
  </r>
  <r>
    <m/>
    <x v="28"/>
    <n v="79"/>
    <x v="45"/>
  </r>
  <r>
    <m/>
    <x v="28"/>
    <n v="104"/>
    <x v="46"/>
  </r>
  <r>
    <m/>
    <x v="28"/>
    <n v="131"/>
    <x v="47"/>
  </r>
  <r>
    <m/>
    <x v="28"/>
    <n v="182"/>
    <x v="48"/>
  </r>
  <r>
    <m/>
    <x v="28"/>
    <n v="246"/>
    <x v="49"/>
  </r>
  <r>
    <m/>
    <x v="28"/>
    <n v="302"/>
    <x v="50"/>
  </r>
  <r>
    <m/>
    <x v="28"/>
    <n v="504"/>
    <x v="51"/>
  </r>
  <r>
    <m/>
    <x v="28"/>
    <n v="655"/>
    <x v="52"/>
  </r>
  <r>
    <m/>
    <x v="28"/>
    <n v="860"/>
    <x v="53"/>
  </r>
  <r>
    <m/>
    <x v="29"/>
    <n v="0"/>
    <x v="0"/>
  </r>
  <r>
    <m/>
    <x v="29"/>
    <n v="0"/>
    <x v="1"/>
  </r>
  <r>
    <m/>
    <x v="29"/>
    <n v="0"/>
    <x v="2"/>
  </r>
  <r>
    <m/>
    <x v="29"/>
    <n v="0"/>
    <x v="3"/>
  </r>
  <r>
    <m/>
    <x v="29"/>
    <n v="0"/>
    <x v="4"/>
  </r>
  <r>
    <m/>
    <x v="29"/>
    <n v="0"/>
    <x v="5"/>
  </r>
  <r>
    <m/>
    <x v="29"/>
    <n v="0"/>
    <x v="6"/>
  </r>
  <r>
    <m/>
    <x v="29"/>
    <n v="0"/>
    <x v="7"/>
  </r>
  <r>
    <m/>
    <x v="29"/>
    <n v="0"/>
    <x v="8"/>
  </r>
  <r>
    <m/>
    <x v="29"/>
    <n v="0"/>
    <x v="9"/>
  </r>
  <r>
    <m/>
    <x v="29"/>
    <n v="0"/>
    <x v="10"/>
  </r>
  <r>
    <m/>
    <x v="29"/>
    <n v="0"/>
    <x v="11"/>
  </r>
  <r>
    <m/>
    <x v="29"/>
    <n v="0"/>
    <x v="12"/>
  </r>
  <r>
    <m/>
    <x v="29"/>
    <n v="0"/>
    <x v="13"/>
  </r>
  <r>
    <m/>
    <x v="29"/>
    <n v="0"/>
    <x v="14"/>
  </r>
  <r>
    <m/>
    <x v="29"/>
    <n v="0"/>
    <x v="15"/>
  </r>
  <r>
    <m/>
    <x v="29"/>
    <n v="0"/>
    <x v="16"/>
  </r>
  <r>
    <m/>
    <x v="29"/>
    <n v="0"/>
    <x v="17"/>
  </r>
  <r>
    <m/>
    <x v="29"/>
    <n v="0"/>
    <x v="18"/>
  </r>
  <r>
    <m/>
    <x v="29"/>
    <n v="0"/>
    <x v="19"/>
  </r>
  <r>
    <m/>
    <x v="29"/>
    <n v="0"/>
    <x v="20"/>
  </r>
  <r>
    <m/>
    <x v="29"/>
    <n v="0"/>
    <x v="21"/>
  </r>
  <r>
    <m/>
    <x v="29"/>
    <n v="0"/>
    <x v="22"/>
  </r>
  <r>
    <m/>
    <x v="29"/>
    <n v="0"/>
    <x v="23"/>
  </r>
  <r>
    <m/>
    <x v="29"/>
    <n v="0"/>
    <x v="24"/>
  </r>
  <r>
    <m/>
    <x v="29"/>
    <n v="0"/>
    <x v="25"/>
  </r>
  <r>
    <m/>
    <x v="29"/>
    <n v="0"/>
    <x v="26"/>
  </r>
  <r>
    <m/>
    <x v="29"/>
    <n v="0"/>
    <x v="27"/>
  </r>
  <r>
    <m/>
    <x v="29"/>
    <n v="0"/>
    <x v="28"/>
  </r>
  <r>
    <m/>
    <x v="29"/>
    <n v="0"/>
    <x v="29"/>
  </r>
  <r>
    <m/>
    <x v="29"/>
    <n v="1"/>
    <x v="30"/>
  </r>
  <r>
    <m/>
    <x v="29"/>
    <n v="1"/>
    <x v="31"/>
  </r>
  <r>
    <m/>
    <x v="29"/>
    <n v="1"/>
    <x v="32"/>
  </r>
  <r>
    <m/>
    <x v="29"/>
    <n v="1"/>
    <x v="33"/>
  </r>
  <r>
    <m/>
    <x v="29"/>
    <n v="1"/>
    <x v="34"/>
  </r>
  <r>
    <m/>
    <x v="29"/>
    <n v="2"/>
    <x v="35"/>
  </r>
  <r>
    <m/>
    <x v="29"/>
    <n v="3"/>
    <x v="36"/>
  </r>
  <r>
    <m/>
    <x v="29"/>
    <n v="4"/>
    <x v="37"/>
  </r>
  <r>
    <m/>
    <x v="29"/>
    <n v="7"/>
    <x v="38"/>
  </r>
  <r>
    <m/>
    <x v="29"/>
    <n v="10"/>
    <x v="39"/>
  </r>
  <r>
    <m/>
    <x v="29"/>
    <n v="10"/>
    <x v="40"/>
  </r>
  <r>
    <m/>
    <x v="29"/>
    <n v="12"/>
    <x v="41"/>
  </r>
  <r>
    <m/>
    <x v="29"/>
    <n v="15"/>
    <x v="42"/>
  </r>
  <r>
    <m/>
    <x v="29"/>
    <n v="20"/>
    <x v="43"/>
  </r>
  <r>
    <m/>
    <x v="29"/>
    <n v="37"/>
    <x v="44"/>
  </r>
  <r>
    <m/>
    <x v="29"/>
    <n v="43"/>
    <x v="45"/>
  </r>
  <r>
    <m/>
    <x v="29"/>
    <n v="61"/>
    <x v="46"/>
  </r>
  <r>
    <m/>
    <x v="29"/>
    <n v="61"/>
    <x v="47"/>
  </r>
  <r>
    <m/>
    <x v="29"/>
    <n v="83"/>
    <x v="48"/>
  </r>
  <r>
    <m/>
    <x v="29"/>
    <n v="109"/>
    <x v="49"/>
  </r>
  <r>
    <m/>
    <x v="29"/>
    <n v="131"/>
    <x v="50"/>
  </r>
  <r>
    <m/>
    <x v="29"/>
    <n v="161"/>
    <x v="51"/>
  </r>
  <r>
    <m/>
    <x v="29"/>
    <n v="193"/>
    <x v="52"/>
  </r>
  <r>
    <m/>
    <x v="29"/>
    <n v="251"/>
    <x v="53"/>
  </r>
  <r>
    <m/>
    <x v="30"/>
    <n v="0"/>
    <x v="0"/>
  </r>
  <r>
    <m/>
    <x v="30"/>
    <n v="0"/>
    <x v="1"/>
  </r>
  <r>
    <m/>
    <x v="30"/>
    <n v="0"/>
    <x v="2"/>
  </r>
  <r>
    <m/>
    <x v="30"/>
    <n v="0"/>
    <x v="3"/>
  </r>
  <r>
    <m/>
    <x v="30"/>
    <n v="0"/>
    <x v="4"/>
  </r>
  <r>
    <m/>
    <x v="30"/>
    <n v="0"/>
    <x v="5"/>
  </r>
  <r>
    <m/>
    <x v="30"/>
    <n v="0"/>
    <x v="6"/>
  </r>
  <r>
    <m/>
    <x v="30"/>
    <n v="0"/>
    <x v="7"/>
  </r>
  <r>
    <m/>
    <x v="30"/>
    <n v="0"/>
    <x v="8"/>
  </r>
  <r>
    <m/>
    <x v="30"/>
    <n v="0"/>
    <x v="9"/>
  </r>
  <r>
    <m/>
    <x v="30"/>
    <n v="0"/>
    <x v="10"/>
  </r>
  <r>
    <m/>
    <x v="30"/>
    <n v="0"/>
    <x v="11"/>
  </r>
  <r>
    <m/>
    <x v="30"/>
    <n v="0"/>
    <x v="12"/>
  </r>
  <r>
    <m/>
    <x v="30"/>
    <n v="0"/>
    <x v="13"/>
  </r>
  <r>
    <m/>
    <x v="30"/>
    <n v="0"/>
    <x v="14"/>
  </r>
  <r>
    <m/>
    <x v="30"/>
    <n v="0"/>
    <x v="15"/>
  </r>
  <r>
    <m/>
    <x v="30"/>
    <n v="0"/>
    <x v="16"/>
  </r>
  <r>
    <m/>
    <x v="30"/>
    <n v="0"/>
    <x v="17"/>
  </r>
  <r>
    <m/>
    <x v="30"/>
    <n v="0"/>
    <x v="18"/>
  </r>
  <r>
    <m/>
    <x v="30"/>
    <n v="0"/>
    <x v="19"/>
  </r>
  <r>
    <m/>
    <x v="30"/>
    <n v="0"/>
    <x v="20"/>
  </r>
  <r>
    <m/>
    <x v="30"/>
    <n v="0"/>
    <x v="21"/>
  </r>
  <r>
    <m/>
    <x v="30"/>
    <n v="0"/>
    <x v="22"/>
  </r>
  <r>
    <m/>
    <x v="30"/>
    <n v="0"/>
    <x v="23"/>
  </r>
  <r>
    <m/>
    <x v="30"/>
    <n v="0"/>
    <x v="24"/>
  </r>
  <r>
    <m/>
    <x v="30"/>
    <n v="0"/>
    <x v="25"/>
  </r>
  <r>
    <m/>
    <x v="30"/>
    <n v="0"/>
    <x v="26"/>
  </r>
  <r>
    <m/>
    <x v="30"/>
    <n v="0"/>
    <x v="27"/>
  </r>
  <r>
    <m/>
    <x v="30"/>
    <n v="0"/>
    <x v="28"/>
  </r>
  <r>
    <m/>
    <x v="30"/>
    <n v="0"/>
    <x v="29"/>
  </r>
  <r>
    <m/>
    <x v="30"/>
    <n v="0"/>
    <x v="30"/>
  </r>
  <r>
    <m/>
    <x v="30"/>
    <n v="0"/>
    <x v="31"/>
  </r>
  <r>
    <m/>
    <x v="30"/>
    <n v="0"/>
    <x v="32"/>
  </r>
  <r>
    <m/>
    <x v="30"/>
    <n v="0"/>
    <x v="33"/>
  </r>
  <r>
    <m/>
    <x v="30"/>
    <n v="0"/>
    <x v="34"/>
  </r>
  <r>
    <m/>
    <x v="30"/>
    <n v="2"/>
    <x v="35"/>
  </r>
  <r>
    <m/>
    <x v="30"/>
    <n v="2"/>
    <x v="36"/>
  </r>
  <r>
    <m/>
    <x v="30"/>
    <n v="2"/>
    <x v="37"/>
  </r>
  <r>
    <m/>
    <x v="30"/>
    <n v="4"/>
    <x v="38"/>
  </r>
  <r>
    <m/>
    <x v="30"/>
    <n v="4"/>
    <x v="39"/>
  </r>
  <r>
    <m/>
    <x v="30"/>
    <n v="4"/>
    <x v="40"/>
  </r>
  <r>
    <m/>
    <x v="30"/>
    <n v="5"/>
    <x v="41"/>
  </r>
  <r>
    <m/>
    <x v="30"/>
    <n v="5"/>
    <x v="42"/>
  </r>
  <r>
    <m/>
    <x v="30"/>
    <n v="5"/>
    <x v="43"/>
  </r>
  <r>
    <m/>
    <x v="30"/>
    <n v="6"/>
    <x v="44"/>
  </r>
  <r>
    <m/>
    <x v="30"/>
    <n v="6"/>
    <x v="45"/>
  </r>
  <r>
    <m/>
    <x v="30"/>
    <n v="6"/>
    <x v="46"/>
  </r>
  <r>
    <m/>
    <x v="30"/>
    <n v="6"/>
    <x v="47"/>
  </r>
  <r>
    <m/>
    <x v="30"/>
    <n v="16"/>
    <x v="48"/>
  </r>
  <r>
    <m/>
    <x v="30"/>
    <n v="19"/>
    <x v="49"/>
  </r>
  <r>
    <m/>
    <x v="30"/>
    <n v="20"/>
    <x v="50"/>
  </r>
  <r>
    <m/>
    <x v="30"/>
    <n v="28"/>
    <x v="51"/>
  </r>
  <r>
    <m/>
    <x v="30"/>
    <n v="31"/>
    <x v="52"/>
  </r>
  <r>
    <m/>
    <x v="30"/>
    <n v="53"/>
    <x v="53"/>
  </r>
  <r>
    <m/>
    <x v="31"/>
    <n v="0"/>
    <x v="0"/>
  </r>
  <r>
    <m/>
    <x v="31"/>
    <n v="0"/>
    <x v="1"/>
  </r>
  <r>
    <m/>
    <x v="31"/>
    <n v="0"/>
    <x v="2"/>
  </r>
  <r>
    <m/>
    <x v="31"/>
    <n v="0"/>
    <x v="3"/>
  </r>
  <r>
    <m/>
    <x v="31"/>
    <n v="0"/>
    <x v="4"/>
  </r>
  <r>
    <m/>
    <x v="31"/>
    <n v="0"/>
    <x v="5"/>
  </r>
  <r>
    <m/>
    <x v="31"/>
    <n v="0"/>
    <x v="6"/>
  </r>
  <r>
    <m/>
    <x v="31"/>
    <n v="0"/>
    <x v="7"/>
  </r>
  <r>
    <m/>
    <x v="31"/>
    <n v="0"/>
    <x v="8"/>
  </r>
  <r>
    <m/>
    <x v="31"/>
    <n v="0"/>
    <x v="9"/>
  </r>
  <r>
    <m/>
    <x v="31"/>
    <n v="0"/>
    <x v="10"/>
  </r>
  <r>
    <m/>
    <x v="31"/>
    <n v="0"/>
    <x v="11"/>
  </r>
  <r>
    <m/>
    <x v="31"/>
    <n v="0"/>
    <x v="12"/>
  </r>
  <r>
    <m/>
    <x v="31"/>
    <n v="0"/>
    <x v="13"/>
  </r>
  <r>
    <m/>
    <x v="31"/>
    <n v="0"/>
    <x v="14"/>
  </r>
  <r>
    <m/>
    <x v="31"/>
    <n v="0"/>
    <x v="15"/>
  </r>
  <r>
    <m/>
    <x v="31"/>
    <n v="0"/>
    <x v="16"/>
  </r>
  <r>
    <m/>
    <x v="31"/>
    <n v="0"/>
    <x v="17"/>
  </r>
  <r>
    <m/>
    <x v="31"/>
    <n v="0"/>
    <x v="18"/>
  </r>
  <r>
    <m/>
    <x v="31"/>
    <n v="0"/>
    <x v="19"/>
  </r>
  <r>
    <m/>
    <x v="31"/>
    <n v="0"/>
    <x v="20"/>
  </r>
  <r>
    <m/>
    <x v="31"/>
    <n v="0"/>
    <x v="21"/>
  </r>
  <r>
    <m/>
    <x v="31"/>
    <n v="0"/>
    <x v="22"/>
  </r>
  <r>
    <m/>
    <x v="31"/>
    <n v="0"/>
    <x v="23"/>
  </r>
  <r>
    <m/>
    <x v="31"/>
    <n v="0"/>
    <x v="24"/>
  </r>
  <r>
    <m/>
    <x v="31"/>
    <n v="0"/>
    <x v="25"/>
  </r>
  <r>
    <m/>
    <x v="31"/>
    <n v="0"/>
    <x v="26"/>
  </r>
  <r>
    <m/>
    <x v="31"/>
    <n v="0"/>
    <x v="27"/>
  </r>
  <r>
    <m/>
    <x v="31"/>
    <n v="0"/>
    <x v="28"/>
  </r>
  <r>
    <m/>
    <x v="31"/>
    <n v="0"/>
    <x v="29"/>
  </r>
  <r>
    <m/>
    <x v="31"/>
    <n v="0"/>
    <x v="30"/>
  </r>
  <r>
    <m/>
    <x v="31"/>
    <n v="0"/>
    <x v="31"/>
  </r>
  <r>
    <m/>
    <x v="31"/>
    <n v="0"/>
    <x v="32"/>
  </r>
  <r>
    <m/>
    <x v="31"/>
    <n v="0"/>
    <x v="33"/>
  </r>
  <r>
    <m/>
    <x v="31"/>
    <n v="0"/>
    <x v="34"/>
  </r>
  <r>
    <m/>
    <x v="31"/>
    <n v="1"/>
    <x v="35"/>
  </r>
  <r>
    <m/>
    <x v="31"/>
    <n v="1"/>
    <x v="36"/>
  </r>
  <r>
    <m/>
    <x v="31"/>
    <n v="1"/>
    <x v="37"/>
  </r>
  <r>
    <m/>
    <x v="31"/>
    <n v="2"/>
    <x v="38"/>
  </r>
  <r>
    <m/>
    <x v="31"/>
    <n v="2"/>
    <x v="39"/>
  </r>
  <r>
    <m/>
    <x v="31"/>
    <n v="2"/>
    <x v="40"/>
  </r>
  <r>
    <m/>
    <x v="31"/>
    <n v="2"/>
    <x v="41"/>
  </r>
  <r>
    <m/>
    <x v="31"/>
    <n v="4"/>
    <x v="42"/>
  </r>
  <r>
    <m/>
    <x v="31"/>
    <n v="4"/>
    <x v="43"/>
  </r>
  <r>
    <m/>
    <x v="31"/>
    <n v="13"/>
    <x v="44"/>
  </r>
  <r>
    <m/>
    <x v="31"/>
    <n v="13"/>
    <x v="45"/>
  </r>
  <r>
    <m/>
    <x v="31"/>
    <n v="20"/>
    <x v="46"/>
  </r>
  <r>
    <m/>
    <x v="31"/>
    <n v="25"/>
    <x v="47"/>
  </r>
  <r>
    <m/>
    <x v="31"/>
    <n v="31"/>
    <x v="48"/>
  </r>
  <r>
    <m/>
    <x v="31"/>
    <n v="38"/>
    <x v="49"/>
  </r>
  <r>
    <m/>
    <x v="31"/>
    <n v="52"/>
    <x v="50"/>
  </r>
  <r>
    <m/>
    <x v="31"/>
    <n v="151"/>
    <x v="51"/>
  </r>
  <r>
    <m/>
    <x v="31"/>
    <n v="151"/>
    <x v="52"/>
  </r>
  <r>
    <m/>
    <x v="31"/>
    <n v="162"/>
    <x v="53"/>
  </r>
  <r>
    <m/>
    <x v="32"/>
    <n v="0"/>
    <x v="0"/>
  </r>
  <r>
    <m/>
    <x v="32"/>
    <n v="0"/>
    <x v="1"/>
  </r>
  <r>
    <m/>
    <x v="32"/>
    <n v="0"/>
    <x v="2"/>
  </r>
  <r>
    <m/>
    <x v="32"/>
    <n v="0"/>
    <x v="3"/>
  </r>
  <r>
    <m/>
    <x v="32"/>
    <n v="0"/>
    <x v="4"/>
  </r>
  <r>
    <m/>
    <x v="32"/>
    <n v="0"/>
    <x v="5"/>
  </r>
  <r>
    <m/>
    <x v="32"/>
    <n v="0"/>
    <x v="6"/>
  </r>
  <r>
    <m/>
    <x v="32"/>
    <n v="0"/>
    <x v="7"/>
  </r>
  <r>
    <m/>
    <x v="32"/>
    <n v="0"/>
    <x v="8"/>
  </r>
  <r>
    <m/>
    <x v="32"/>
    <n v="0"/>
    <x v="9"/>
  </r>
  <r>
    <m/>
    <x v="32"/>
    <n v="0"/>
    <x v="10"/>
  </r>
  <r>
    <m/>
    <x v="32"/>
    <n v="0"/>
    <x v="11"/>
  </r>
  <r>
    <m/>
    <x v="32"/>
    <n v="0"/>
    <x v="12"/>
  </r>
  <r>
    <m/>
    <x v="32"/>
    <n v="0"/>
    <x v="13"/>
  </r>
  <r>
    <m/>
    <x v="32"/>
    <n v="0"/>
    <x v="14"/>
  </r>
  <r>
    <m/>
    <x v="32"/>
    <n v="0"/>
    <x v="15"/>
  </r>
  <r>
    <m/>
    <x v="32"/>
    <n v="0"/>
    <x v="16"/>
  </r>
  <r>
    <m/>
    <x v="32"/>
    <n v="0"/>
    <x v="17"/>
  </r>
  <r>
    <m/>
    <x v="32"/>
    <n v="0"/>
    <x v="18"/>
  </r>
  <r>
    <m/>
    <x v="32"/>
    <n v="0"/>
    <x v="19"/>
  </r>
  <r>
    <m/>
    <x v="32"/>
    <n v="0"/>
    <x v="20"/>
  </r>
  <r>
    <m/>
    <x v="32"/>
    <n v="0"/>
    <x v="21"/>
  </r>
  <r>
    <m/>
    <x v="32"/>
    <n v="0"/>
    <x v="22"/>
  </r>
  <r>
    <m/>
    <x v="32"/>
    <n v="0"/>
    <x v="23"/>
  </r>
  <r>
    <m/>
    <x v="32"/>
    <n v="0"/>
    <x v="24"/>
  </r>
  <r>
    <m/>
    <x v="32"/>
    <n v="0"/>
    <x v="25"/>
  </r>
  <r>
    <m/>
    <x v="32"/>
    <n v="0"/>
    <x v="26"/>
  </r>
  <r>
    <m/>
    <x v="32"/>
    <n v="0"/>
    <x v="27"/>
  </r>
  <r>
    <m/>
    <x v="32"/>
    <n v="0"/>
    <x v="28"/>
  </r>
  <r>
    <m/>
    <x v="32"/>
    <n v="0"/>
    <x v="29"/>
  </r>
  <r>
    <m/>
    <x v="32"/>
    <n v="0"/>
    <x v="30"/>
  </r>
  <r>
    <m/>
    <x v="32"/>
    <n v="0"/>
    <x v="31"/>
  </r>
  <r>
    <m/>
    <x v="32"/>
    <n v="0"/>
    <x v="32"/>
  </r>
  <r>
    <m/>
    <x v="32"/>
    <n v="0"/>
    <x v="33"/>
  </r>
  <r>
    <m/>
    <x v="32"/>
    <n v="0"/>
    <x v="34"/>
  </r>
  <r>
    <m/>
    <x v="32"/>
    <n v="1"/>
    <x v="35"/>
  </r>
  <r>
    <m/>
    <x v="32"/>
    <n v="1"/>
    <x v="36"/>
  </r>
  <r>
    <m/>
    <x v="32"/>
    <n v="1"/>
    <x v="37"/>
  </r>
  <r>
    <m/>
    <x v="32"/>
    <n v="1"/>
    <x v="38"/>
  </r>
  <r>
    <m/>
    <x v="32"/>
    <n v="3"/>
    <x v="39"/>
  </r>
  <r>
    <m/>
    <x v="32"/>
    <n v="3"/>
    <x v="40"/>
  </r>
  <r>
    <m/>
    <x v="32"/>
    <n v="3"/>
    <x v="41"/>
  </r>
  <r>
    <m/>
    <x v="32"/>
    <n v="3"/>
    <x v="42"/>
  </r>
  <r>
    <m/>
    <x v="32"/>
    <n v="4"/>
    <x v="43"/>
  </r>
  <r>
    <m/>
    <x v="32"/>
    <n v="4"/>
    <x v="44"/>
  </r>
  <r>
    <m/>
    <x v="32"/>
    <n v="4"/>
    <x v="45"/>
  </r>
  <r>
    <m/>
    <x v="32"/>
    <n v="13"/>
    <x v="46"/>
  </r>
  <r>
    <m/>
    <x v="32"/>
    <n v="15"/>
    <x v="47"/>
  </r>
  <r>
    <m/>
    <x v="32"/>
    <n v="15"/>
    <x v="48"/>
  </r>
  <r>
    <m/>
    <x v="32"/>
    <n v="24"/>
    <x v="49"/>
  </r>
  <r>
    <m/>
    <x v="32"/>
    <n v="24"/>
    <x v="50"/>
  </r>
  <r>
    <m/>
    <x v="32"/>
    <n v="25"/>
    <x v="51"/>
  </r>
  <r>
    <m/>
    <x v="32"/>
    <n v="30"/>
    <x v="52"/>
  </r>
  <r>
    <m/>
    <x v="32"/>
    <n v="33"/>
    <x v="53"/>
  </r>
  <r>
    <m/>
    <x v="33"/>
    <n v="0"/>
    <x v="0"/>
  </r>
  <r>
    <m/>
    <x v="33"/>
    <n v="0"/>
    <x v="1"/>
  </r>
  <r>
    <m/>
    <x v="33"/>
    <n v="0"/>
    <x v="2"/>
  </r>
  <r>
    <m/>
    <x v="33"/>
    <n v="0"/>
    <x v="3"/>
  </r>
  <r>
    <m/>
    <x v="33"/>
    <n v="0"/>
    <x v="4"/>
  </r>
  <r>
    <m/>
    <x v="33"/>
    <n v="0"/>
    <x v="5"/>
  </r>
  <r>
    <m/>
    <x v="33"/>
    <n v="0"/>
    <x v="6"/>
  </r>
  <r>
    <m/>
    <x v="33"/>
    <n v="0"/>
    <x v="7"/>
  </r>
  <r>
    <m/>
    <x v="33"/>
    <n v="0"/>
    <x v="8"/>
  </r>
  <r>
    <m/>
    <x v="33"/>
    <n v="0"/>
    <x v="9"/>
  </r>
  <r>
    <m/>
    <x v="33"/>
    <n v="0"/>
    <x v="10"/>
  </r>
  <r>
    <m/>
    <x v="33"/>
    <n v="0"/>
    <x v="11"/>
  </r>
  <r>
    <m/>
    <x v="33"/>
    <n v="0"/>
    <x v="12"/>
  </r>
  <r>
    <m/>
    <x v="33"/>
    <n v="0"/>
    <x v="13"/>
  </r>
  <r>
    <m/>
    <x v="33"/>
    <n v="0"/>
    <x v="14"/>
  </r>
  <r>
    <m/>
    <x v="33"/>
    <n v="0"/>
    <x v="15"/>
  </r>
  <r>
    <m/>
    <x v="33"/>
    <n v="0"/>
    <x v="16"/>
  </r>
  <r>
    <m/>
    <x v="33"/>
    <n v="0"/>
    <x v="17"/>
  </r>
  <r>
    <m/>
    <x v="33"/>
    <n v="0"/>
    <x v="18"/>
  </r>
  <r>
    <m/>
    <x v="33"/>
    <n v="0"/>
    <x v="19"/>
  </r>
  <r>
    <m/>
    <x v="33"/>
    <n v="0"/>
    <x v="20"/>
  </r>
  <r>
    <m/>
    <x v="33"/>
    <n v="0"/>
    <x v="21"/>
  </r>
  <r>
    <m/>
    <x v="33"/>
    <n v="0"/>
    <x v="22"/>
  </r>
  <r>
    <m/>
    <x v="33"/>
    <n v="0"/>
    <x v="23"/>
  </r>
  <r>
    <m/>
    <x v="33"/>
    <n v="0"/>
    <x v="24"/>
  </r>
  <r>
    <m/>
    <x v="33"/>
    <n v="0"/>
    <x v="25"/>
  </r>
  <r>
    <m/>
    <x v="33"/>
    <n v="0"/>
    <x v="26"/>
  </r>
  <r>
    <m/>
    <x v="33"/>
    <n v="0"/>
    <x v="27"/>
  </r>
  <r>
    <m/>
    <x v="33"/>
    <n v="0"/>
    <x v="28"/>
  </r>
  <r>
    <m/>
    <x v="33"/>
    <n v="0"/>
    <x v="29"/>
  </r>
  <r>
    <m/>
    <x v="33"/>
    <n v="0"/>
    <x v="30"/>
  </r>
  <r>
    <m/>
    <x v="33"/>
    <n v="0"/>
    <x v="31"/>
  </r>
  <r>
    <m/>
    <x v="33"/>
    <n v="0"/>
    <x v="32"/>
  </r>
  <r>
    <m/>
    <x v="33"/>
    <n v="0"/>
    <x v="33"/>
  </r>
  <r>
    <m/>
    <x v="33"/>
    <n v="0"/>
    <x v="34"/>
  </r>
  <r>
    <m/>
    <x v="33"/>
    <n v="1"/>
    <x v="35"/>
  </r>
  <r>
    <m/>
    <x v="33"/>
    <n v="3"/>
    <x v="36"/>
  </r>
  <r>
    <m/>
    <x v="33"/>
    <n v="4"/>
    <x v="37"/>
  </r>
  <r>
    <m/>
    <x v="33"/>
    <n v="4"/>
    <x v="38"/>
  </r>
  <r>
    <m/>
    <x v="33"/>
    <n v="7"/>
    <x v="39"/>
  </r>
  <r>
    <m/>
    <x v="33"/>
    <n v="7"/>
    <x v="40"/>
  </r>
  <r>
    <m/>
    <x v="33"/>
    <n v="7"/>
    <x v="41"/>
  </r>
  <r>
    <m/>
    <x v="33"/>
    <n v="9"/>
    <x v="42"/>
  </r>
  <r>
    <m/>
    <x v="33"/>
    <n v="31"/>
    <x v="43"/>
  </r>
  <r>
    <m/>
    <x v="33"/>
    <n v="45"/>
    <x v="44"/>
  </r>
  <r>
    <m/>
    <x v="33"/>
    <n v="46"/>
    <x v="45"/>
  </r>
  <r>
    <m/>
    <x v="33"/>
    <n v="73"/>
    <x v="46"/>
  </r>
  <r>
    <m/>
    <x v="33"/>
    <n v="73"/>
    <x v="47"/>
  </r>
  <r>
    <m/>
    <x v="33"/>
    <n v="89"/>
    <x v="48"/>
  </r>
  <r>
    <m/>
    <x v="33"/>
    <n v="99"/>
    <x v="49"/>
  </r>
  <r>
    <m/>
    <x v="33"/>
    <n v="99"/>
    <x v="50"/>
  </r>
  <r>
    <m/>
    <x v="33"/>
    <n v="190"/>
    <x v="51"/>
  </r>
  <r>
    <m/>
    <x v="33"/>
    <n v="228"/>
    <x v="52"/>
  </r>
  <r>
    <m/>
    <x v="33"/>
    <n v="331"/>
    <x v="53"/>
  </r>
  <r>
    <m/>
    <x v="34"/>
    <n v="0"/>
    <x v="0"/>
  </r>
  <r>
    <m/>
    <x v="34"/>
    <n v="0"/>
    <x v="1"/>
  </r>
  <r>
    <m/>
    <x v="34"/>
    <n v="0"/>
    <x v="2"/>
  </r>
  <r>
    <m/>
    <x v="34"/>
    <n v="0"/>
    <x v="3"/>
  </r>
  <r>
    <m/>
    <x v="34"/>
    <n v="0"/>
    <x v="4"/>
  </r>
  <r>
    <m/>
    <x v="34"/>
    <n v="0"/>
    <x v="5"/>
  </r>
  <r>
    <m/>
    <x v="34"/>
    <n v="0"/>
    <x v="6"/>
  </r>
  <r>
    <m/>
    <x v="34"/>
    <n v="0"/>
    <x v="7"/>
  </r>
  <r>
    <m/>
    <x v="34"/>
    <n v="0"/>
    <x v="8"/>
  </r>
  <r>
    <m/>
    <x v="34"/>
    <n v="0"/>
    <x v="9"/>
  </r>
  <r>
    <m/>
    <x v="34"/>
    <n v="0"/>
    <x v="10"/>
  </r>
  <r>
    <m/>
    <x v="34"/>
    <n v="0"/>
    <x v="11"/>
  </r>
  <r>
    <m/>
    <x v="34"/>
    <n v="0"/>
    <x v="12"/>
  </r>
  <r>
    <m/>
    <x v="34"/>
    <n v="0"/>
    <x v="13"/>
  </r>
  <r>
    <m/>
    <x v="34"/>
    <n v="0"/>
    <x v="14"/>
  </r>
  <r>
    <m/>
    <x v="34"/>
    <n v="0"/>
    <x v="15"/>
  </r>
  <r>
    <m/>
    <x v="34"/>
    <n v="0"/>
    <x v="16"/>
  </r>
  <r>
    <m/>
    <x v="34"/>
    <n v="0"/>
    <x v="17"/>
  </r>
  <r>
    <m/>
    <x v="34"/>
    <n v="0"/>
    <x v="18"/>
  </r>
  <r>
    <m/>
    <x v="34"/>
    <n v="0"/>
    <x v="19"/>
  </r>
  <r>
    <m/>
    <x v="34"/>
    <n v="0"/>
    <x v="20"/>
  </r>
  <r>
    <m/>
    <x v="34"/>
    <n v="0"/>
    <x v="21"/>
  </r>
  <r>
    <m/>
    <x v="34"/>
    <n v="0"/>
    <x v="22"/>
  </r>
  <r>
    <m/>
    <x v="34"/>
    <n v="0"/>
    <x v="23"/>
  </r>
  <r>
    <m/>
    <x v="34"/>
    <n v="0"/>
    <x v="24"/>
  </r>
  <r>
    <m/>
    <x v="34"/>
    <n v="0"/>
    <x v="25"/>
  </r>
  <r>
    <m/>
    <x v="34"/>
    <n v="0"/>
    <x v="26"/>
  </r>
  <r>
    <m/>
    <x v="34"/>
    <n v="0"/>
    <x v="27"/>
  </r>
  <r>
    <m/>
    <x v="34"/>
    <n v="0"/>
    <x v="28"/>
  </r>
  <r>
    <m/>
    <x v="34"/>
    <n v="0"/>
    <x v="29"/>
  </r>
  <r>
    <m/>
    <x v="34"/>
    <n v="0"/>
    <x v="30"/>
  </r>
  <r>
    <m/>
    <x v="34"/>
    <n v="0"/>
    <x v="31"/>
  </r>
  <r>
    <m/>
    <x v="34"/>
    <n v="0"/>
    <x v="32"/>
  </r>
  <r>
    <m/>
    <x v="34"/>
    <n v="0"/>
    <x v="33"/>
  </r>
  <r>
    <m/>
    <x v="34"/>
    <n v="0"/>
    <x v="34"/>
  </r>
  <r>
    <m/>
    <x v="34"/>
    <n v="1"/>
    <x v="35"/>
  </r>
  <r>
    <m/>
    <x v="34"/>
    <n v="1"/>
    <x v="36"/>
  </r>
  <r>
    <m/>
    <x v="34"/>
    <n v="1"/>
    <x v="37"/>
  </r>
  <r>
    <m/>
    <x v="34"/>
    <n v="1"/>
    <x v="38"/>
  </r>
  <r>
    <m/>
    <x v="34"/>
    <n v="1"/>
    <x v="39"/>
  </r>
  <r>
    <m/>
    <x v="34"/>
    <n v="1"/>
    <x v="40"/>
  </r>
  <r>
    <m/>
    <x v="34"/>
    <n v="1"/>
    <x v="41"/>
  </r>
  <r>
    <m/>
    <x v="34"/>
    <n v="1"/>
    <x v="42"/>
  </r>
  <r>
    <m/>
    <x v="34"/>
    <n v="1"/>
    <x v="43"/>
  </r>
  <r>
    <m/>
    <x v="34"/>
    <n v="3"/>
    <x v="44"/>
  </r>
  <r>
    <m/>
    <x v="34"/>
    <n v="3"/>
    <x v="45"/>
  </r>
  <r>
    <m/>
    <x v="34"/>
    <n v="3"/>
    <x v="46"/>
  </r>
  <r>
    <m/>
    <x v="34"/>
    <n v="3"/>
    <x v="47"/>
  </r>
  <r>
    <m/>
    <x v="34"/>
    <n v="7"/>
    <x v="48"/>
  </r>
  <r>
    <m/>
    <x v="34"/>
    <n v="7"/>
    <x v="49"/>
  </r>
  <r>
    <m/>
    <x v="34"/>
    <n v="7"/>
    <x v="50"/>
  </r>
  <r>
    <m/>
    <x v="34"/>
    <n v="14"/>
    <x v="51"/>
  </r>
  <r>
    <m/>
    <x v="34"/>
    <n v="14"/>
    <x v="52"/>
  </r>
  <r>
    <m/>
    <x v="34"/>
    <n v="14"/>
    <x v="53"/>
  </r>
  <r>
    <m/>
    <x v="35"/>
    <n v="0"/>
    <x v="0"/>
  </r>
  <r>
    <m/>
    <x v="35"/>
    <n v="0"/>
    <x v="1"/>
  </r>
  <r>
    <m/>
    <x v="35"/>
    <n v="0"/>
    <x v="2"/>
  </r>
  <r>
    <m/>
    <x v="35"/>
    <n v="0"/>
    <x v="3"/>
  </r>
  <r>
    <m/>
    <x v="35"/>
    <n v="0"/>
    <x v="4"/>
  </r>
  <r>
    <m/>
    <x v="35"/>
    <n v="0"/>
    <x v="5"/>
  </r>
  <r>
    <m/>
    <x v="35"/>
    <n v="0"/>
    <x v="6"/>
  </r>
  <r>
    <m/>
    <x v="35"/>
    <n v="0"/>
    <x v="7"/>
  </r>
  <r>
    <m/>
    <x v="35"/>
    <n v="0"/>
    <x v="8"/>
  </r>
  <r>
    <m/>
    <x v="35"/>
    <n v="0"/>
    <x v="9"/>
  </r>
  <r>
    <m/>
    <x v="35"/>
    <n v="0"/>
    <x v="10"/>
  </r>
  <r>
    <m/>
    <x v="35"/>
    <n v="0"/>
    <x v="11"/>
  </r>
  <r>
    <m/>
    <x v="35"/>
    <n v="0"/>
    <x v="12"/>
  </r>
  <r>
    <m/>
    <x v="35"/>
    <n v="0"/>
    <x v="13"/>
  </r>
  <r>
    <m/>
    <x v="35"/>
    <n v="0"/>
    <x v="14"/>
  </r>
  <r>
    <m/>
    <x v="35"/>
    <n v="0"/>
    <x v="15"/>
  </r>
  <r>
    <m/>
    <x v="35"/>
    <n v="0"/>
    <x v="16"/>
  </r>
  <r>
    <m/>
    <x v="35"/>
    <n v="0"/>
    <x v="17"/>
  </r>
  <r>
    <m/>
    <x v="35"/>
    <n v="0"/>
    <x v="18"/>
  </r>
  <r>
    <m/>
    <x v="35"/>
    <n v="0"/>
    <x v="19"/>
  </r>
  <r>
    <m/>
    <x v="35"/>
    <n v="0"/>
    <x v="20"/>
  </r>
  <r>
    <m/>
    <x v="35"/>
    <n v="0"/>
    <x v="21"/>
  </r>
  <r>
    <m/>
    <x v="35"/>
    <n v="0"/>
    <x v="22"/>
  </r>
  <r>
    <m/>
    <x v="35"/>
    <n v="0"/>
    <x v="23"/>
  </r>
  <r>
    <m/>
    <x v="35"/>
    <n v="0"/>
    <x v="24"/>
  </r>
  <r>
    <m/>
    <x v="35"/>
    <n v="0"/>
    <x v="25"/>
  </r>
  <r>
    <m/>
    <x v="35"/>
    <n v="0"/>
    <x v="26"/>
  </r>
  <r>
    <m/>
    <x v="35"/>
    <n v="0"/>
    <x v="27"/>
  </r>
  <r>
    <m/>
    <x v="35"/>
    <n v="0"/>
    <x v="28"/>
  </r>
  <r>
    <m/>
    <x v="35"/>
    <n v="0"/>
    <x v="29"/>
  </r>
  <r>
    <m/>
    <x v="35"/>
    <n v="0"/>
    <x v="30"/>
  </r>
  <r>
    <m/>
    <x v="35"/>
    <n v="0"/>
    <x v="31"/>
  </r>
  <r>
    <m/>
    <x v="35"/>
    <n v="0"/>
    <x v="32"/>
  </r>
  <r>
    <m/>
    <x v="35"/>
    <n v="0"/>
    <x v="33"/>
  </r>
  <r>
    <m/>
    <x v="35"/>
    <n v="0"/>
    <x v="34"/>
  </r>
  <r>
    <m/>
    <x v="35"/>
    <n v="1"/>
    <x v="35"/>
  </r>
  <r>
    <m/>
    <x v="35"/>
    <n v="1"/>
    <x v="36"/>
  </r>
  <r>
    <m/>
    <x v="35"/>
    <n v="6"/>
    <x v="37"/>
  </r>
  <r>
    <m/>
    <x v="35"/>
    <n v="15"/>
    <x v="38"/>
  </r>
  <r>
    <m/>
    <x v="35"/>
    <n v="19"/>
    <x v="39"/>
  </r>
  <r>
    <m/>
    <x v="35"/>
    <n v="25"/>
    <x v="40"/>
  </r>
  <r>
    <m/>
    <x v="35"/>
    <n v="32"/>
    <x v="41"/>
  </r>
  <r>
    <m/>
    <x v="35"/>
    <n v="56"/>
    <x v="42"/>
  </r>
  <r>
    <m/>
    <x v="35"/>
    <n v="87"/>
    <x v="43"/>
  </r>
  <r>
    <m/>
    <x v="35"/>
    <n v="108"/>
    <x v="44"/>
  </r>
  <r>
    <m/>
    <x v="35"/>
    <n v="147"/>
    <x v="45"/>
  </r>
  <r>
    <m/>
    <x v="35"/>
    <n v="176"/>
    <x v="46"/>
  </r>
  <r>
    <m/>
    <x v="35"/>
    <n v="205"/>
    <x v="47"/>
  </r>
  <r>
    <m/>
    <x v="35"/>
    <n v="400"/>
    <x v="48"/>
  </r>
  <r>
    <m/>
    <x v="35"/>
    <n v="598"/>
    <x v="49"/>
  </r>
  <r>
    <m/>
    <x v="35"/>
    <n v="702"/>
    <x v="50"/>
  </r>
  <r>
    <m/>
    <x v="35"/>
    <n v="996"/>
    <x v="51"/>
  </r>
  <r>
    <m/>
    <x v="35"/>
    <n v="1090"/>
    <x v="52"/>
  </r>
  <r>
    <m/>
    <x v="35"/>
    <n v="1221"/>
    <x v="53"/>
  </r>
  <r>
    <m/>
    <x v="36"/>
    <n v="0"/>
    <x v="0"/>
  </r>
  <r>
    <m/>
    <x v="36"/>
    <n v="0"/>
    <x v="1"/>
  </r>
  <r>
    <m/>
    <x v="36"/>
    <n v="0"/>
    <x v="2"/>
  </r>
  <r>
    <m/>
    <x v="36"/>
    <n v="0"/>
    <x v="3"/>
  </r>
  <r>
    <m/>
    <x v="36"/>
    <n v="0"/>
    <x v="4"/>
  </r>
  <r>
    <m/>
    <x v="36"/>
    <n v="0"/>
    <x v="5"/>
  </r>
  <r>
    <m/>
    <x v="36"/>
    <n v="0"/>
    <x v="6"/>
  </r>
  <r>
    <m/>
    <x v="36"/>
    <n v="0"/>
    <x v="7"/>
  </r>
  <r>
    <m/>
    <x v="36"/>
    <n v="0"/>
    <x v="8"/>
  </r>
  <r>
    <m/>
    <x v="36"/>
    <n v="0"/>
    <x v="9"/>
  </r>
  <r>
    <m/>
    <x v="36"/>
    <n v="0"/>
    <x v="10"/>
  </r>
  <r>
    <m/>
    <x v="36"/>
    <n v="0"/>
    <x v="11"/>
  </r>
  <r>
    <m/>
    <x v="36"/>
    <n v="0"/>
    <x v="12"/>
  </r>
  <r>
    <m/>
    <x v="36"/>
    <n v="0"/>
    <x v="13"/>
  </r>
  <r>
    <m/>
    <x v="36"/>
    <n v="0"/>
    <x v="14"/>
  </r>
  <r>
    <m/>
    <x v="36"/>
    <n v="0"/>
    <x v="15"/>
  </r>
  <r>
    <m/>
    <x v="36"/>
    <n v="0"/>
    <x v="16"/>
  </r>
  <r>
    <m/>
    <x v="36"/>
    <n v="0"/>
    <x v="17"/>
  </r>
  <r>
    <m/>
    <x v="36"/>
    <n v="0"/>
    <x v="18"/>
  </r>
  <r>
    <m/>
    <x v="36"/>
    <n v="0"/>
    <x v="19"/>
  </r>
  <r>
    <m/>
    <x v="36"/>
    <n v="0"/>
    <x v="20"/>
  </r>
  <r>
    <m/>
    <x v="36"/>
    <n v="0"/>
    <x v="21"/>
  </r>
  <r>
    <m/>
    <x v="36"/>
    <n v="0"/>
    <x v="22"/>
  </r>
  <r>
    <m/>
    <x v="36"/>
    <n v="0"/>
    <x v="23"/>
  </r>
  <r>
    <m/>
    <x v="36"/>
    <n v="0"/>
    <x v="24"/>
  </r>
  <r>
    <m/>
    <x v="36"/>
    <n v="0"/>
    <x v="25"/>
  </r>
  <r>
    <m/>
    <x v="36"/>
    <n v="0"/>
    <x v="26"/>
  </r>
  <r>
    <m/>
    <x v="36"/>
    <n v="0"/>
    <x v="27"/>
  </r>
  <r>
    <m/>
    <x v="36"/>
    <n v="0"/>
    <x v="28"/>
  </r>
  <r>
    <m/>
    <x v="36"/>
    <n v="0"/>
    <x v="29"/>
  </r>
  <r>
    <m/>
    <x v="36"/>
    <n v="0"/>
    <x v="30"/>
  </r>
  <r>
    <m/>
    <x v="36"/>
    <n v="0"/>
    <x v="31"/>
  </r>
  <r>
    <m/>
    <x v="36"/>
    <n v="0"/>
    <x v="32"/>
  </r>
  <r>
    <m/>
    <x v="36"/>
    <n v="0"/>
    <x v="33"/>
  </r>
  <r>
    <m/>
    <x v="36"/>
    <n v="0"/>
    <x v="34"/>
  </r>
  <r>
    <m/>
    <x v="36"/>
    <n v="1"/>
    <x v="35"/>
  </r>
  <r>
    <m/>
    <x v="36"/>
    <n v="1"/>
    <x v="36"/>
  </r>
  <r>
    <m/>
    <x v="36"/>
    <n v="3"/>
    <x v="37"/>
  </r>
  <r>
    <m/>
    <x v="36"/>
    <n v="3"/>
    <x v="38"/>
  </r>
  <r>
    <m/>
    <x v="36"/>
    <n v="3"/>
    <x v="39"/>
  </r>
  <r>
    <m/>
    <x v="36"/>
    <n v="3"/>
    <x v="40"/>
  </r>
  <r>
    <m/>
    <x v="36"/>
    <n v="3"/>
    <x v="41"/>
  </r>
  <r>
    <m/>
    <x v="36"/>
    <n v="4"/>
    <x v="42"/>
  </r>
  <r>
    <m/>
    <x v="36"/>
    <n v="6"/>
    <x v="43"/>
  </r>
  <r>
    <m/>
    <x v="36"/>
    <n v="9"/>
    <x v="44"/>
  </r>
  <r>
    <m/>
    <x v="36"/>
    <n v="9"/>
    <x v="45"/>
  </r>
  <r>
    <m/>
    <x v="36"/>
    <n v="15"/>
    <x v="46"/>
  </r>
  <r>
    <m/>
    <x v="36"/>
    <n v="15"/>
    <x v="47"/>
  </r>
  <r>
    <m/>
    <x v="36"/>
    <n v="25"/>
    <x v="48"/>
  </r>
  <r>
    <m/>
    <x v="36"/>
    <n v="45"/>
    <x v="49"/>
  </r>
  <r>
    <m/>
    <x v="36"/>
    <n v="49"/>
    <x v="50"/>
  </r>
  <r>
    <m/>
    <x v="36"/>
    <n v="89"/>
    <x v="51"/>
  </r>
  <r>
    <m/>
    <x v="36"/>
    <n v="123"/>
    <x v="52"/>
  </r>
  <r>
    <m/>
    <x v="36"/>
    <n v="131"/>
    <x v="53"/>
  </r>
  <r>
    <m/>
    <x v="37"/>
    <n v="0"/>
    <x v="0"/>
  </r>
  <r>
    <m/>
    <x v="37"/>
    <n v="0"/>
    <x v="1"/>
  </r>
  <r>
    <m/>
    <x v="37"/>
    <n v="0"/>
    <x v="2"/>
  </r>
  <r>
    <m/>
    <x v="37"/>
    <n v="0"/>
    <x v="3"/>
  </r>
  <r>
    <m/>
    <x v="37"/>
    <n v="0"/>
    <x v="4"/>
  </r>
  <r>
    <m/>
    <x v="37"/>
    <n v="0"/>
    <x v="5"/>
  </r>
  <r>
    <m/>
    <x v="37"/>
    <n v="0"/>
    <x v="6"/>
  </r>
  <r>
    <m/>
    <x v="37"/>
    <n v="0"/>
    <x v="7"/>
  </r>
  <r>
    <m/>
    <x v="37"/>
    <n v="0"/>
    <x v="8"/>
  </r>
  <r>
    <m/>
    <x v="37"/>
    <n v="0"/>
    <x v="9"/>
  </r>
  <r>
    <m/>
    <x v="37"/>
    <n v="0"/>
    <x v="10"/>
  </r>
  <r>
    <m/>
    <x v="37"/>
    <n v="0"/>
    <x v="11"/>
  </r>
  <r>
    <m/>
    <x v="37"/>
    <n v="0"/>
    <x v="12"/>
  </r>
  <r>
    <m/>
    <x v="37"/>
    <n v="0"/>
    <x v="13"/>
  </r>
  <r>
    <m/>
    <x v="37"/>
    <n v="0"/>
    <x v="14"/>
  </r>
  <r>
    <m/>
    <x v="37"/>
    <n v="0"/>
    <x v="15"/>
  </r>
  <r>
    <m/>
    <x v="37"/>
    <n v="0"/>
    <x v="16"/>
  </r>
  <r>
    <m/>
    <x v="37"/>
    <n v="0"/>
    <x v="17"/>
  </r>
  <r>
    <m/>
    <x v="37"/>
    <n v="0"/>
    <x v="18"/>
  </r>
  <r>
    <m/>
    <x v="37"/>
    <n v="0"/>
    <x v="19"/>
  </r>
  <r>
    <m/>
    <x v="37"/>
    <n v="0"/>
    <x v="20"/>
  </r>
  <r>
    <m/>
    <x v="37"/>
    <n v="0"/>
    <x v="21"/>
  </r>
  <r>
    <m/>
    <x v="37"/>
    <n v="0"/>
    <x v="22"/>
  </r>
  <r>
    <m/>
    <x v="37"/>
    <n v="0"/>
    <x v="23"/>
  </r>
  <r>
    <m/>
    <x v="37"/>
    <n v="0"/>
    <x v="24"/>
  </r>
  <r>
    <m/>
    <x v="37"/>
    <n v="0"/>
    <x v="25"/>
  </r>
  <r>
    <m/>
    <x v="37"/>
    <n v="0"/>
    <x v="26"/>
  </r>
  <r>
    <m/>
    <x v="37"/>
    <n v="0"/>
    <x v="27"/>
  </r>
  <r>
    <m/>
    <x v="37"/>
    <n v="0"/>
    <x v="28"/>
  </r>
  <r>
    <m/>
    <x v="37"/>
    <n v="0"/>
    <x v="29"/>
  </r>
  <r>
    <m/>
    <x v="37"/>
    <n v="0"/>
    <x v="30"/>
  </r>
  <r>
    <m/>
    <x v="37"/>
    <n v="0"/>
    <x v="31"/>
  </r>
  <r>
    <m/>
    <x v="37"/>
    <n v="0"/>
    <x v="32"/>
  </r>
  <r>
    <m/>
    <x v="37"/>
    <n v="0"/>
    <x v="33"/>
  </r>
  <r>
    <m/>
    <x v="37"/>
    <n v="0"/>
    <x v="34"/>
  </r>
  <r>
    <m/>
    <x v="37"/>
    <n v="0"/>
    <x v="35"/>
  </r>
  <r>
    <m/>
    <x v="37"/>
    <n v="1"/>
    <x v="36"/>
  </r>
  <r>
    <m/>
    <x v="37"/>
    <n v="1"/>
    <x v="37"/>
  </r>
  <r>
    <m/>
    <x v="37"/>
    <n v="1"/>
    <x v="38"/>
  </r>
  <r>
    <m/>
    <x v="37"/>
    <n v="1"/>
    <x v="39"/>
  </r>
  <r>
    <m/>
    <x v="37"/>
    <n v="1"/>
    <x v="40"/>
  </r>
  <r>
    <m/>
    <x v="37"/>
    <n v="2"/>
    <x v="41"/>
  </r>
  <r>
    <m/>
    <x v="37"/>
    <n v="2"/>
    <x v="42"/>
  </r>
  <r>
    <m/>
    <x v="37"/>
    <n v="3"/>
    <x v="43"/>
  </r>
  <r>
    <m/>
    <x v="37"/>
    <n v="10"/>
    <x v="44"/>
  </r>
  <r>
    <m/>
    <x v="37"/>
    <n v="10"/>
    <x v="45"/>
  </r>
  <r>
    <m/>
    <x v="37"/>
    <n v="10"/>
    <x v="46"/>
  </r>
  <r>
    <m/>
    <x v="37"/>
    <n v="10"/>
    <x v="47"/>
  </r>
  <r>
    <m/>
    <x v="37"/>
    <n v="12"/>
    <x v="48"/>
  </r>
  <r>
    <m/>
    <x v="37"/>
    <n v="16"/>
    <x v="49"/>
  </r>
  <r>
    <m/>
    <x v="37"/>
    <n v="16"/>
    <x v="50"/>
  </r>
  <r>
    <m/>
    <x v="37"/>
    <n v="79"/>
    <x v="51"/>
  </r>
  <r>
    <m/>
    <x v="37"/>
    <n v="115"/>
    <x v="52"/>
  </r>
  <r>
    <m/>
    <x v="37"/>
    <n v="171"/>
    <x v="53"/>
  </r>
  <r>
    <m/>
    <x v="38"/>
    <n v="0"/>
    <x v="0"/>
  </r>
  <r>
    <m/>
    <x v="38"/>
    <n v="0"/>
    <x v="1"/>
  </r>
  <r>
    <m/>
    <x v="38"/>
    <n v="0"/>
    <x v="2"/>
  </r>
  <r>
    <m/>
    <x v="38"/>
    <n v="0"/>
    <x v="3"/>
  </r>
  <r>
    <m/>
    <x v="38"/>
    <n v="0"/>
    <x v="4"/>
  </r>
  <r>
    <m/>
    <x v="38"/>
    <n v="0"/>
    <x v="5"/>
  </r>
  <r>
    <m/>
    <x v="38"/>
    <n v="0"/>
    <x v="6"/>
  </r>
  <r>
    <m/>
    <x v="38"/>
    <n v="0"/>
    <x v="7"/>
  </r>
  <r>
    <m/>
    <x v="38"/>
    <n v="0"/>
    <x v="8"/>
  </r>
  <r>
    <m/>
    <x v="38"/>
    <n v="0"/>
    <x v="9"/>
  </r>
  <r>
    <m/>
    <x v="38"/>
    <n v="0"/>
    <x v="10"/>
  </r>
  <r>
    <m/>
    <x v="38"/>
    <n v="0"/>
    <x v="11"/>
  </r>
  <r>
    <m/>
    <x v="38"/>
    <n v="0"/>
    <x v="12"/>
  </r>
  <r>
    <m/>
    <x v="38"/>
    <n v="0"/>
    <x v="13"/>
  </r>
  <r>
    <m/>
    <x v="38"/>
    <n v="0"/>
    <x v="14"/>
  </r>
  <r>
    <m/>
    <x v="38"/>
    <n v="0"/>
    <x v="15"/>
  </r>
  <r>
    <m/>
    <x v="38"/>
    <n v="0"/>
    <x v="16"/>
  </r>
  <r>
    <m/>
    <x v="38"/>
    <n v="0"/>
    <x v="17"/>
  </r>
  <r>
    <m/>
    <x v="38"/>
    <n v="0"/>
    <x v="18"/>
  </r>
  <r>
    <m/>
    <x v="38"/>
    <n v="0"/>
    <x v="19"/>
  </r>
  <r>
    <m/>
    <x v="38"/>
    <n v="0"/>
    <x v="20"/>
  </r>
  <r>
    <m/>
    <x v="38"/>
    <n v="0"/>
    <x v="21"/>
  </r>
  <r>
    <m/>
    <x v="38"/>
    <n v="0"/>
    <x v="22"/>
  </r>
  <r>
    <m/>
    <x v="38"/>
    <n v="0"/>
    <x v="23"/>
  </r>
  <r>
    <m/>
    <x v="38"/>
    <n v="0"/>
    <x v="24"/>
  </r>
  <r>
    <m/>
    <x v="38"/>
    <n v="0"/>
    <x v="25"/>
  </r>
  <r>
    <m/>
    <x v="38"/>
    <n v="0"/>
    <x v="26"/>
  </r>
  <r>
    <m/>
    <x v="38"/>
    <n v="0"/>
    <x v="27"/>
  </r>
  <r>
    <m/>
    <x v="38"/>
    <n v="0"/>
    <x v="28"/>
  </r>
  <r>
    <m/>
    <x v="38"/>
    <n v="0"/>
    <x v="29"/>
  </r>
  <r>
    <m/>
    <x v="38"/>
    <n v="0"/>
    <x v="30"/>
  </r>
  <r>
    <m/>
    <x v="38"/>
    <n v="0"/>
    <x v="31"/>
  </r>
  <r>
    <m/>
    <x v="38"/>
    <n v="0"/>
    <x v="32"/>
  </r>
  <r>
    <m/>
    <x v="38"/>
    <n v="0"/>
    <x v="33"/>
  </r>
  <r>
    <m/>
    <x v="38"/>
    <n v="0"/>
    <x v="34"/>
  </r>
  <r>
    <m/>
    <x v="38"/>
    <n v="0"/>
    <x v="35"/>
  </r>
  <r>
    <m/>
    <x v="38"/>
    <n v="1"/>
    <x v="36"/>
  </r>
  <r>
    <m/>
    <x v="38"/>
    <n v="1"/>
    <x v="37"/>
  </r>
  <r>
    <m/>
    <x v="38"/>
    <n v="6"/>
    <x v="38"/>
  </r>
  <r>
    <m/>
    <x v="38"/>
    <n v="10"/>
    <x v="39"/>
  </r>
  <r>
    <m/>
    <x v="38"/>
    <n v="18"/>
    <x v="40"/>
  </r>
  <r>
    <m/>
    <x v="38"/>
    <n v="24"/>
    <x v="41"/>
  </r>
  <r>
    <m/>
    <x v="38"/>
    <n v="38"/>
    <x v="42"/>
  </r>
  <r>
    <m/>
    <x v="38"/>
    <n v="82"/>
    <x v="43"/>
  </r>
  <r>
    <m/>
    <x v="38"/>
    <n v="128"/>
    <x v="44"/>
  </r>
  <r>
    <m/>
    <x v="38"/>
    <n v="188"/>
    <x v="45"/>
  </r>
  <r>
    <m/>
    <x v="38"/>
    <n v="265"/>
    <x v="46"/>
  </r>
  <r>
    <m/>
    <x v="38"/>
    <n v="321"/>
    <x v="47"/>
  </r>
  <r>
    <m/>
    <x v="38"/>
    <n v="382"/>
    <x v="48"/>
  </r>
  <r>
    <m/>
    <x v="38"/>
    <n v="503"/>
    <x v="49"/>
  </r>
  <r>
    <m/>
    <x v="38"/>
    <n v="503"/>
    <x v="50"/>
  </r>
  <r>
    <m/>
    <x v="38"/>
    <n v="804"/>
    <x v="51"/>
  </r>
  <r>
    <m/>
    <x v="38"/>
    <n v="959"/>
    <x v="52"/>
  </r>
  <r>
    <m/>
    <x v="38"/>
    <n v="1135"/>
    <x v="53"/>
  </r>
  <r>
    <m/>
    <x v="39"/>
    <n v="0"/>
    <x v="0"/>
  </r>
  <r>
    <m/>
    <x v="39"/>
    <n v="0"/>
    <x v="1"/>
  </r>
  <r>
    <m/>
    <x v="39"/>
    <n v="0"/>
    <x v="2"/>
  </r>
  <r>
    <m/>
    <x v="39"/>
    <n v="0"/>
    <x v="3"/>
  </r>
  <r>
    <m/>
    <x v="39"/>
    <n v="0"/>
    <x v="4"/>
  </r>
  <r>
    <m/>
    <x v="39"/>
    <n v="0"/>
    <x v="5"/>
  </r>
  <r>
    <m/>
    <x v="39"/>
    <n v="0"/>
    <x v="6"/>
  </r>
  <r>
    <m/>
    <x v="39"/>
    <n v="0"/>
    <x v="7"/>
  </r>
  <r>
    <m/>
    <x v="39"/>
    <n v="0"/>
    <x v="8"/>
  </r>
  <r>
    <m/>
    <x v="39"/>
    <n v="0"/>
    <x v="9"/>
  </r>
  <r>
    <m/>
    <x v="39"/>
    <n v="0"/>
    <x v="10"/>
  </r>
  <r>
    <m/>
    <x v="39"/>
    <n v="0"/>
    <x v="11"/>
  </r>
  <r>
    <m/>
    <x v="39"/>
    <n v="0"/>
    <x v="12"/>
  </r>
  <r>
    <m/>
    <x v="39"/>
    <n v="0"/>
    <x v="13"/>
  </r>
  <r>
    <m/>
    <x v="39"/>
    <n v="0"/>
    <x v="14"/>
  </r>
  <r>
    <m/>
    <x v="39"/>
    <n v="0"/>
    <x v="15"/>
  </r>
  <r>
    <m/>
    <x v="39"/>
    <n v="0"/>
    <x v="16"/>
  </r>
  <r>
    <m/>
    <x v="39"/>
    <n v="0"/>
    <x v="17"/>
  </r>
  <r>
    <m/>
    <x v="39"/>
    <n v="0"/>
    <x v="18"/>
  </r>
  <r>
    <m/>
    <x v="39"/>
    <n v="0"/>
    <x v="19"/>
  </r>
  <r>
    <m/>
    <x v="39"/>
    <n v="0"/>
    <x v="20"/>
  </r>
  <r>
    <m/>
    <x v="39"/>
    <n v="0"/>
    <x v="21"/>
  </r>
  <r>
    <m/>
    <x v="39"/>
    <n v="0"/>
    <x v="22"/>
  </r>
  <r>
    <m/>
    <x v="39"/>
    <n v="0"/>
    <x v="23"/>
  </r>
  <r>
    <m/>
    <x v="39"/>
    <n v="0"/>
    <x v="24"/>
  </r>
  <r>
    <m/>
    <x v="39"/>
    <n v="0"/>
    <x v="25"/>
  </r>
  <r>
    <m/>
    <x v="39"/>
    <n v="0"/>
    <x v="26"/>
  </r>
  <r>
    <m/>
    <x v="39"/>
    <n v="0"/>
    <x v="27"/>
  </r>
  <r>
    <m/>
    <x v="39"/>
    <n v="0"/>
    <x v="28"/>
  </r>
  <r>
    <m/>
    <x v="39"/>
    <n v="0"/>
    <x v="29"/>
  </r>
  <r>
    <m/>
    <x v="39"/>
    <n v="0"/>
    <x v="30"/>
  </r>
  <r>
    <m/>
    <x v="39"/>
    <n v="0"/>
    <x v="31"/>
  </r>
  <r>
    <m/>
    <x v="39"/>
    <n v="0"/>
    <x v="32"/>
  </r>
  <r>
    <m/>
    <x v="39"/>
    <n v="0"/>
    <x v="33"/>
  </r>
  <r>
    <m/>
    <x v="39"/>
    <n v="0"/>
    <x v="34"/>
  </r>
  <r>
    <m/>
    <x v="39"/>
    <n v="0"/>
    <x v="35"/>
  </r>
  <r>
    <m/>
    <x v="39"/>
    <n v="1"/>
    <x v="36"/>
  </r>
  <r>
    <m/>
    <x v="39"/>
    <n v="1"/>
    <x v="37"/>
  </r>
  <r>
    <m/>
    <x v="39"/>
    <n v="1"/>
    <x v="38"/>
  </r>
  <r>
    <m/>
    <x v="39"/>
    <n v="1"/>
    <x v="39"/>
  </r>
  <r>
    <m/>
    <x v="39"/>
    <n v="8"/>
    <x v="40"/>
  </r>
  <r>
    <m/>
    <x v="39"/>
    <n v="10"/>
    <x v="41"/>
  </r>
  <r>
    <m/>
    <x v="39"/>
    <n v="16"/>
    <x v="42"/>
  </r>
  <r>
    <m/>
    <x v="39"/>
    <n v="21"/>
    <x v="43"/>
  </r>
  <r>
    <m/>
    <x v="39"/>
    <n v="21"/>
    <x v="44"/>
  </r>
  <r>
    <m/>
    <x v="39"/>
    <n v="23"/>
    <x v="45"/>
  </r>
  <r>
    <m/>
    <x v="39"/>
    <n v="36"/>
    <x v="46"/>
  </r>
  <r>
    <m/>
    <x v="39"/>
    <n v="36"/>
    <x v="47"/>
  </r>
  <r>
    <m/>
    <x v="39"/>
    <n v="51"/>
    <x v="48"/>
  </r>
  <r>
    <m/>
    <x v="39"/>
    <n v="62"/>
    <x v="49"/>
  </r>
  <r>
    <m/>
    <x v="39"/>
    <n v="69"/>
    <x v="50"/>
  </r>
  <r>
    <m/>
    <x v="39"/>
    <n v="80"/>
    <x v="51"/>
  </r>
  <r>
    <m/>
    <x v="39"/>
    <n v="80"/>
    <x v="52"/>
  </r>
  <r>
    <m/>
    <x v="39"/>
    <n v="101"/>
    <x v="53"/>
  </r>
  <r>
    <m/>
    <x v="40"/>
    <n v="0"/>
    <x v="0"/>
  </r>
  <r>
    <m/>
    <x v="40"/>
    <n v="0"/>
    <x v="1"/>
  </r>
  <r>
    <m/>
    <x v="40"/>
    <n v="0"/>
    <x v="2"/>
  </r>
  <r>
    <m/>
    <x v="40"/>
    <n v="0"/>
    <x v="3"/>
  </r>
  <r>
    <m/>
    <x v="40"/>
    <n v="0"/>
    <x v="4"/>
  </r>
  <r>
    <m/>
    <x v="40"/>
    <n v="0"/>
    <x v="5"/>
  </r>
  <r>
    <m/>
    <x v="40"/>
    <n v="0"/>
    <x v="6"/>
  </r>
  <r>
    <m/>
    <x v="40"/>
    <n v="0"/>
    <x v="7"/>
  </r>
  <r>
    <m/>
    <x v="40"/>
    <n v="0"/>
    <x v="8"/>
  </r>
  <r>
    <m/>
    <x v="40"/>
    <n v="0"/>
    <x v="9"/>
  </r>
  <r>
    <m/>
    <x v="40"/>
    <n v="0"/>
    <x v="10"/>
  </r>
  <r>
    <m/>
    <x v="40"/>
    <n v="0"/>
    <x v="11"/>
  </r>
  <r>
    <m/>
    <x v="40"/>
    <n v="0"/>
    <x v="12"/>
  </r>
  <r>
    <m/>
    <x v="40"/>
    <n v="0"/>
    <x v="13"/>
  </r>
  <r>
    <m/>
    <x v="40"/>
    <n v="0"/>
    <x v="14"/>
  </r>
  <r>
    <m/>
    <x v="40"/>
    <n v="0"/>
    <x v="15"/>
  </r>
  <r>
    <m/>
    <x v="40"/>
    <n v="0"/>
    <x v="16"/>
  </r>
  <r>
    <m/>
    <x v="40"/>
    <n v="0"/>
    <x v="17"/>
  </r>
  <r>
    <m/>
    <x v="40"/>
    <n v="0"/>
    <x v="18"/>
  </r>
  <r>
    <m/>
    <x v="40"/>
    <n v="0"/>
    <x v="19"/>
  </r>
  <r>
    <m/>
    <x v="40"/>
    <n v="0"/>
    <x v="20"/>
  </r>
  <r>
    <m/>
    <x v="40"/>
    <n v="0"/>
    <x v="21"/>
  </r>
  <r>
    <m/>
    <x v="40"/>
    <n v="0"/>
    <x v="22"/>
  </r>
  <r>
    <m/>
    <x v="40"/>
    <n v="0"/>
    <x v="23"/>
  </r>
  <r>
    <m/>
    <x v="40"/>
    <n v="0"/>
    <x v="24"/>
  </r>
  <r>
    <m/>
    <x v="40"/>
    <n v="0"/>
    <x v="25"/>
  </r>
  <r>
    <m/>
    <x v="40"/>
    <n v="0"/>
    <x v="26"/>
  </r>
  <r>
    <m/>
    <x v="40"/>
    <n v="0"/>
    <x v="27"/>
  </r>
  <r>
    <m/>
    <x v="40"/>
    <n v="0"/>
    <x v="28"/>
  </r>
  <r>
    <m/>
    <x v="40"/>
    <n v="0"/>
    <x v="29"/>
  </r>
  <r>
    <m/>
    <x v="40"/>
    <n v="0"/>
    <x v="30"/>
  </r>
  <r>
    <m/>
    <x v="40"/>
    <n v="0"/>
    <x v="31"/>
  </r>
  <r>
    <m/>
    <x v="40"/>
    <n v="0"/>
    <x v="32"/>
  </r>
  <r>
    <m/>
    <x v="40"/>
    <n v="0"/>
    <x v="33"/>
  </r>
  <r>
    <m/>
    <x v="40"/>
    <n v="0"/>
    <x v="34"/>
  </r>
  <r>
    <m/>
    <x v="40"/>
    <n v="0"/>
    <x v="35"/>
  </r>
  <r>
    <m/>
    <x v="40"/>
    <n v="0"/>
    <x v="36"/>
  </r>
  <r>
    <m/>
    <x v="40"/>
    <n v="1"/>
    <x v="37"/>
  </r>
  <r>
    <m/>
    <x v="40"/>
    <n v="1"/>
    <x v="38"/>
  </r>
  <r>
    <m/>
    <x v="40"/>
    <n v="1"/>
    <x v="39"/>
  </r>
  <r>
    <m/>
    <x v="40"/>
    <n v="1"/>
    <x v="40"/>
  </r>
  <r>
    <m/>
    <x v="40"/>
    <n v="1"/>
    <x v="41"/>
  </r>
  <r>
    <m/>
    <x v="40"/>
    <n v="6"/>
    <x v="42"/>
  </r>
  <r>
    <m/>
    <x v="40"/>
    <n v="6"/>
    <x v="43"/>
  </r>
  <r>
    <m/>
    <x v="40"/>
    <n v="6"/>
    <x v="44"/>
  </r>
  <r>
    <m/>
    <x v="40"/>
    <n v="6"/>
    <x v="45"/>
  </r>
  <r>
    <m/>
    <x v="40"/>
    <n v="6"/>
    <x v="46"/>
  </r>
  <r>
    <m/>
    <x v="40"/>
    <n v="6"/>
    <x v="47"/>
  </r>
  <r>
    <m/>
    <x v="40"/>
    <n v="9"/>
    <x v="48"/>
  </r>
  <r>
    <m/>
    <x v="40"/>
    <n v="9"/>
    <x v="49"/>
  </r>
  <r>
    <m/>
    <x v="40"/>
    <n v="12"/>
    <x v="50"/>
  </r>
  <r>
    <m/>
    <x v="40"/>
    <n v="27"/>
    <x v="51"/>
  </r>
  <r>
    <m/>
    <x v="40"/>
    <n v="27"/>
    <x v="52"/>
  </r>
  <r>
    <m/>
    <x v="40"/>
    <n v="27"/>
    <x v="53"/>
  </r>
  <r>
    <m/>
    <x v="41"/>
    <n v="0"/>
    <x v="0"/>
  </r>
  <r>
    <m/>
    <x v="41"/>
    <n v="0"/>
    <x v="1"/>
  </r>
  <r>
    <m/>
    <x v="41"/>
    <n v="0"/>
    <x v="2"/>
  </r>
  <r>
    <m/>
    <x v="41"/>
    <n v="0"/>
    <x v="3"/>
  </r>
  <r>
    <m/>
    <x v="41"/>
    <n v="0"/>
    <x v="4"/>
  </r>
  <r>
    <m/>
    <x v="41"/>
    <n v="0"/>
    <x v="5"/>
  </r>
  <r>
    <m/>
    <x v="41"/>
    <n v="0"/>
    <x v="6"/>
  </r>
  <r>
    <m/>
    <x v="41"/>
    <n v="0"/>
    <x v="7"/>
  </r>
  <r>
    <m/>
    <x v="41"/>
    <n v="0"/>
    <x v="8"/>
  </r>
  <r>
    <m/>
    <x v="41"/>
    <n v="0"/>
    <x v="9"/>
  </r>
  <r>
    <m/>
    <x v="41"/>
    <n v="0"/>
    <x v="10"/>
  </r>
  <r>
    <m/>
    <x v="41"/>
    <n v="0"/>
    <x v="11"/>
  </r>
  <r>
    <m/>
    <x v="41"/>
    <n v="0"/>
    <x v="12"/>
  </r>
  <r>
    <m/>
    <x v="41"/>
    <n v="0"/>
    <x v="13"/>
  </r>
  <r>
    <m/>
    <x v="41"/>
    <n v="0"/>
    <x v="14"/>
  </r>
  <r>
    <m/>
    <x v="41"/>
    <n v="0"/>
    <x v="15"/>
  </r>
  <r>
    <m/>
    <x v="41"/>
    <n v="0"/>
    <x v="16"/>
  </r>
  <r>
    <m/>
    <x v="41"/>
    <n v="0"/>
    <x v="17"/>
  </r>
  <r>
    <m/>
    <x v="41"/>
    <n v="0"/>
    <x v="18"/>
  </r>
  <r>
    <m/>
    <x v="41"/>
    <n v="0"/>
    <x v="19"/>
  </r>
  <r>
    <m/>
    <x v="41"/>
    <n v="0"/>
    <x v="20"/>
  </r>
  <r>
    <m/>
    <x v="41"/>
    <n v="0"/>
    <x v="21"/>
  </r>
  <r>
    <m/>
    <x v="41"/>
    <n v="0"/>
    <x v="22"/>
  </r>
  <r>
    <m/>
    <x v="41"/>
    <n v="0"/>
    <x v="23"/>
  </r>
  <r>
    <m/>
    <x v="41"/>
    <n v="0"/>
    <x v="24"/>
  </r>
  <r>
    <m/>
    <x v="41"/>
    <n v="0"/>
    <x v="25"/>
  </r>
  <r>
    <m/>
    <x v="41"/>
    <n v="0"/>
    <x v="26"/>
  </r>
  <r>
    <m/>
    <x v="41"/>
    <n v="0"/>
    <x v="27"/>
  </r>
  <r>
    <m/>
    <x v="41"/>
    <n v="0"/>
    <x v="28"/>
  </r>
  <r>
    <m/>
    <x v="41"/>
    <n v="0"/>
    <x v="29"/>
  </r>
  <r>
    <m/>
    <x v="41"/>
    <n v="0"/>
    <x v="30"/>
  </r>
  <r>
    <m/>
    <x v="41"/>
    <n v="0"/>
    <x v="31"/>
  </r>
  <r>
    <m/>
    <x v="41"/>
    <n v="0"/>
    <x v="32"/>
  </r>
  <r>
    <m/>
    <x v="41"/>
    <n v="0"/>
    <x v="33"/>
  </r>
  <r>
    <m/>
    <x v="41"/>
    <n v="0"/>
    <x v="34"/>
  </r>
  <r>
    <m/>
    <x v="41"/>
    <n v="0"/>
    <x v="35"/>
  </r>
  <r>
    <m/>
    <x v="41"/>
    <n v="0"/>
    <x v="36"/>
  </r>
  <r>
    <m/>
    <x v="41"/>
    <n v="1"/>
    <x v="37"/>
  </r>
  <r>
    <m/>
    <x v="41"/>
    <n v="1"/>
    <x v="38"/>
  </r>
  <r>
    <m/>
    <x v="41"/>
    <n v="3"/>
    <x v="39"/>
  </r>
  <r>
    <m/>
    <x v="41"/>
    <n v="6"/>
    <x v="40"/>
  </r>
  <r>
    <m/>
    <x v="41"/>
    <n v="11"/>
    <x v="41"/>
  </r>
  <r>
    <m/>
    <x v="41"/>
    <n v="26"/>
    <x v="42"/>
  </r>
  <r>
    <m/>
    <x v="41"/>
    <n v="34"/>
    <x v="43"/>
  </r>
  <r>
    <m/>
    <x v="41"/>
    <n v="43"/>
    <x v="44"/>
  </r>
  <r>
    <m/>
    <x v="41"/>
    <n v="50"/>
    <x v="45"/>
  </r>
  <r>
    <m/>
    <x v="41"/>
    <n v="50"/>
    <x v="46"/>
  </r>
  <r>
    <m/>
    <x v="41"/>
    <n v="58"/>
    <x v="47"/>
  </r>
  <r>
    <m/>
    <x v="41"/>
    <n v="69"/>
    <x v="48"/>
  </r>
  <r>
    <m/>
    <x v="41"/>
    <n v="85"/>
    <x v="49"/>
  </r>
  <r>
    <m/>
    <x v="41"/>
    <n v="103"/>
    <x v="50"/>
  </r>
  <r>
    <m/>
    <x v="41"/>
    <n v="134"/>
    <x v="51"/>
  </r>
  <r>
    <m/>
    <x v="41"/>
    <n v="156"/>
    <x v="52"/>
  </r>
  <r>
    <m/>
    <x v="41"/>
    <n v="171"/>
    <x v="53"/>
  </r>
  <r>
    <m/>
    <x v="42"/>
    <n v="0"/>
    <x v="0"/>
  </r>
  <r>
    <m/>
    <x v="42"/>
    <n v="0"/>
    <x v="1"/>
  </r>
  <r>
    <m/>
    <x v="42"/>
    <n v="0"/>
    <x v="2"/>
  </r>
  <r>
    <m/>
    <x v="42"/>
    <n v="0"/>
    <x v="3"/>
  </r>
  <r>
    <m/>
    <x v="42"/>
    <n v="0"/>
    <x v="4"/>
  </r>
  <r>
    <m/>
    <x v="42"/>
    <n v="0"/>
    <x v="5"/>
  </r>
  <r>
    <m/>
    <x v="42"/>
    <n v="0"/>
    <x v="6"/>
  </r>
  <r>
    <m/>
    <x v="42"/>
    <n v="0"/>
    <x v="7"/>
  </r>
  <r>
    <m/>
    <x v="42"/>
    <n v="0"/>
    <x v="8"/>
  </r>
  <r>
    <m/>
    <x v="42"/>
    <n v="0"/>
    <x v="9"/>
  </r>
  <r>
    <m/>
    <x v="42"/>
    <n v="0"/>
    <x v="10"/>
  </r>
  <r>
    <m/>
    <x v="42"/>
    <n v="0"/>
    <x v="11"/>
  </r>
  <r>
    <m/>
    <x v="42"/>
    <n v="0"/>
    <x v="12"/>
  </r>
  <r>
    <m/>
    <x v="42"/>
    <n v="0"/>
    <x v="13"/>
  </r>
  <r>
    <m/>
    <x v="42"/>
    <n v="0"/>
    <x v="14"/>
  </r>
  <r>
    <m/>
    <x v="42"/>
    <n v="0"/>
    <x v="15"/>
  </r>
  <r>
    <m/>
    <x v="42"/>
    <n v="0"/>
    <x v="16"/>
  </r>
  <r>
    <m/>
    <x v="42"/>
    <n v="0"/>
    <x v="17"/>
  </r>
  <r>
    <m/>
    <x v="42"/>
    <n v="0"/>
    <x v="18"/>
  </r>
  <r>
    <m/>
    <x v="42"/>
    <n v="0"/>
    <x v="19"/>
  </r>
  <r>
    <m/>
    <x v="42"/>
    <n v="0"/>
    <x v="20"/>
  </r>
  <r>
    <m/>
    <x v="42"/>
    <n v="0"/>
    <x v="21"/>
  </r>
  <r>
    <m/>
    <x v="42"/>
    <n v="0"/>
    <x v="22"/>
  </r>
  <r>
    <m/>
    <x v="42"/>
    <n v="0"/>
    <x v="23"/>
  </r>
  <r>
    <m/>
    <x v="42"/>
    <n v="0"/>
    <x v="24"/>
  </r>
  <r>
    <m/>
    <x v="42"/>
    <n v="0"/>
    <x v="25"/>
  </r>
  <r>
    <m/>
    <x v="42"/>
    <n v="0"/>
    <x v="26"/>
  </r>
  <r>
    <m/>
    <x v="42"/>
    <n v="0"/>
    <x v="27"/>
  </r>
  <r>
    <m/>
    <x v="42"/>
    <n v="0"/>
    <x v="28"/>
  </r>
  <r>
    <m/>
    <x v="42"/>
    <n v="0"/>
    <x v="29"/>
  </r>
  <r>
    <m/>
    <x v="42"/>
    <n v="0"/>
    <x v="30"/>
  </r>
  <r>
    <m/>
    <x v="42"/>
    <n v="0"/>
    <x v="31"/>
  </r>
  <r>
    <m/>
    <x v="42"/>
    <n v="0"/>
    <x v="32"/>
  </r>
  <r>
    <m/>
    <x v="42"/>
    <n v="0"/>
    <x v="33"/>
  </r>
  <r>
    <m/>
    <x v="42"/>
    <n v="0"/>
    <x v="34"/>
  </r>
  <r>
    <m/>
    <x v="42"/>
    <n v="0"/>
    <x v="35"/>
  </r>
  <r>
    <m/>
    <x v="42"/>
    <n v="0"/>
    <x v="36"/>
  </r>
  <r>
    <m/>
    <x v="42"/>
    <n v="1"/>
    <x v="37"/>
  </r>
  <r>
    <m/>
    <x v="42"/>
    <n v="1"/>
    <x v="38"/>
  </r>
  <r>
    <m/>
    <x v="42"/>
    <n v="1"/>
    <x v="39"/>
  </r>
  <r>
    <m/>
    <x v="42"/>
    <n v="1"/>
    <x v="40"/>
  </r>
  <r>
    <m/>
    <x v="42"/>
    <n v="1"/>
    <x v="41"/>
  </r>
  <r>
    <m/>
    <x v="42"/>
    <n v="1"/>
    <x v="42"/>
  </r>
  <r>
    <m/>
    <x v="42"/>
    <n v="1"/>
    <x v="43"/>
  </r>
  <r>
    <m/>
    <x v="42"/>
    <n v="1"/>
    <x v="44"/>
  </r>
  <r>
    <m/>
    <x v="42"/>
    <n v="1"/>
    <x v="45"/>
  </r>
  <r>
    <m/>
    <x v="42"/>
    <n v="1"/>
    <x v="46"/>
  </r>
  <r>
    <m/>
    <x v="42"/>
    <n v="1"/>
    <x v="47"/>
  </r>
  <r>
    <m/>
    <x v="42"/>
    <n v="1"/>
    <x v="48"/>
  </r>
  <r>
    <m/>
    <x v="42"/>
    <n v="3"/>
    <x v="49"/>
  </r>
  <r>
    <m/>
    <x v="42"/>
    <n v="3"/>
    <x v="50"/>
  </r>
  <r>
    <m/>
    <x v="42"/>
    <n v="6"/>
    <x v="51"/>
  </r>
  <r>
    <m/>
    <x v="42"/>
    <n v="8"/>
    <x v="52"/>
  </r>
  <r>
    <m/>
    <x v="42"/>
    <n v="12"/>
    <x v="53"/>
  </r>
  <r>
    <m/>
    <x v="43"/>
    <n v="0"/>
    <x v="0"/>
  </r>
  <r>
    <m/>
    <x v="43"/>
    <n v="0"/>
    <x v="1"/>
  </r>
  <r>
    <m/>
    <x v="43"/>
    <n v="0"/>
    <x v="2"/>
  </r>
  <r>
    <m/>
    <x v="43"/>
    <n v="0"/>
    <x v="3"/>
  </r>
  <r>
    <m/>
    <x v="43"/>
    <n v="0"/>
    <x v="4"/>
  </r>
  <r>
    <m/>
    <x v="43"/>
    <n v="0"/>
    <x v="5"/>
  </r>
  <r>
    <m/>
    <x v="43"/>
    <n v="0"/>
    <x v="6"/>
  </r>
  <r>
    <m/>
    <x v="43"/>
    <n v="0"/>
    <x v="7"/>
  </r>
  <r>
    <m/>
    <x v="43"/>
    <n v="0"/>
    <x v="8"/>
  </r>
  <r>
    <m/>
    <x v="43"/>
    <n v="0"/>
    <x v="9"/>
  </r>
  <r>
    <m/>
    <x v="43"/>
    <n v="0"/>
    <x v="10"/>
  </r>
  <r>
    <m/>
    <x v="43"/>
    <n v="0"/>
    <x v="11"/>
  </r>
  <r>
    <m/>
    <x v="43"/>
    <n v="0"/>
    <x v="12"/>
  </r>
  <r>
    <m/>
    <x v="43"/>
    <n v="0"/>
    <x v="13"/>
  </r>
  <r>
    <m/>
    <x v="43"/>
    <n v="0"/>
    <x v="14"/>
  </r>
  <r>
    <m/>
    <x v="43"/>
    <n v="0"/>
    <x v="15"/>
  </r>
  <r>
    <m/>
    <x v="43"/>
    <n v="0"/>
    <x v="16"/>
  </r>
  <r>
    <m/>
    <x v="43"/>
    <n v="0"/>
    <x v="17"/>
  </r>
  <r>
    <m/>
    <x v="43"/>
    <n v="0"/>
    <x v="18"/>
  </r>
  <r>
    <m/>
    <x v="43"/>
    <n v="0"/>
    <x v="19"/>
  </r>
  <r>
    <m/>
    <x v="43"/>
    <n v="0"/>
    <x v="20"/>
  </r>
  <r>
    <m/>
    <x v="43"/>
    <n v="0"/>
    <x v="21"/>
  </r>
  <r>
    <m/>
    <x v="43"/>
    <n v="0"/>
    <x v="22"/>
  </r>
  <r>
    <m/>
    <x v="43"/>
    <n v="0"/>
    <x v="23"/>
  </r>
  <r>
    <m/>
    <x v="43"/>
    <n v="0"/>
    <x v="24"/>
  </r>
  <r>
    <m/>
    <x v="43"/>
    <n v="0"/>
    <x v="25"/>
  </r>
  <r>
    <m/>
    <x v="43"/>
    <n v="0"/>
    <x v="26"/>
  </r>
  <r>
    <m/>
    <x v="43"/>
    <n v="0"/>
    <x v="27"/>
  </r>
  <r>
    <m/>
    <x v="43"/>
    <n v="0"/>
    <x v="28"/>
  </r>
  <r>
    <m/>
    <x v="43"/>
    <n v="0"/>
    <x v="29"/>
  </r>
  <r>
    <m/>
    <x v="43"/>
    <n v="0"/>
    <x v="30"/>
  </r>
  <r>
    <m/>
    <x v="43"/>
    <n v="0"/>
    <x v="31"/>
  </r>
  <r>
    <m/>
    <x v="43"/>
    <n v="0"/>
    <x v="32"/>
  </r>
  <r>
    <m/>
    <x v="43"/>
    <n v="0"/>
    <x v="33"/>
  </r>
  <r>
    <m/>
    <x v="43"/>
    <n v="0"/>
    <x v="34"/>
  </r>
  <r>
    <m/>
    <x v="43"/>
    <n v="0"/>
    <x v="35"/>
  </r>
  <r>
    <m/>
    <x v="43"/>
    <n v="0"/>
    <x v="36"/>
  </r>
  <r>
    <m/>
    <x v="43"/>
    <n v="1"/>
    <x v="37"/>
  </r>
  <r>
    <m/>
    <x v="43"/>
    <n v="4"/>
    <x v="38"/>
  </r>
  <r>
    <m/>
    <x v="43"/>
    <n v="5"/>
    <x v="39"/>
  </r>
  <r>
    <m/>
    <x v="43"/>
    <n v="5"/>
    <x v="40"/>
  </r>
  <r>
    <m/>
    <x v="43"/>
    <n v="5"/>
    <x v="41"/>
  </r>
  <r>
    <m/>
    <x v="43"/>
    <n v="5"/>
    <x v="42"/>
  </r>
  <r>
    <m/>
    <x v="43"/>
    <n v="5"/>
    <x v="43"/>
  </r>
  <r>
    <m/>
    <x v="43"/>
    <n v="6"/>
    <x v="44"/>
  </r>
  <r>
    <m/>
    <x v="43"/>
    <n v="6"/>
    <x v="45"/>
  </r>
  <r>
    <m/>
    <x v="43"/>
    <n v="7"/>
    <x v="46"/>
  </r>
  <r>
    <m/>
    <x v="43"/>
    <n v="7"/>
    <x v="47"/>
  </r>
  <r>
    <m/>
    <x v="43"/>
    <n v="7"/>
    <x v="48"/>
  </r>
  <r>
    <m/>
    <x v="43"/>
    <n v="8"/>
    <x v="49"/>
  </r>
  <r>
    <m/>
    <x v="43"/>
    <n v="12"/>
    <x v="50"/>
  </r>
  <r>
    <m/>
    <x v="43"/>
    <n v="12"/>
    <x v="51"/>
  </r>
  <r>
    <m/>
    <x v="43"/>
    <n v="26"/>
    <x v="52"/>
  </r>
  <r>
    <m/>
    <x v="43"/>
    <n v="41"/>
    <x v="53"/>
  </r>
  <r>
    <m/>
    <x v="44"/>
    <n v="0"/>
    <x v="0"/>
  </r>
  <r>
    <m/>
    <x v="44"/>
    <n v="0"/>
    <x v="1"/>
  </r>
  <r>
    <m/>
    <x v="44"/>
    <n v="0"/>
    <x v="2"/>
  </r>
  <r>
    <m/>
    <x v="44"/>
    <n v="0"/>
    <x v="3"/>
  </r>
  <r>
    <m/>
    <x v="44"/>
    <n v="0"/>
    <x v="4"/>
  </r>
  <r>
    <m/>
    <x v="44"/>
    <n v="0"/>
    <x v="5"/>
  </r>
  <r>
    <m/>
    <x v="44"/>
    <n v="0"/>
    <x v="6"/>
  </r>
  <r>
    <m/>
    <x v="44"/>
    <n v="0"/>
    <x v="7"/>
  </r>
  <r>
    <m/>
    <x v="44"/>
    <n v="0"/>
    <x v="8"/>
  </r>
  <r>
    <m/>
    <x v="44"/>
    <n v="0"/>
    <x v="9"/>
  </r>
  <r>
    <m/>
    <x v="44"/>
    <n v="0"/>
    <x v="10"/>
  </r>
  <r>
    <m/>
    <x v="44"/>
    <n v="0"/>
    <x v="11"/>
  </r>
  <r>
    <m/>
    <x v="44"/>
    <n v="0"/>
    <x v="12"/>
  </r>
  <r>
    <m/>
    <x v="44"/>
    <n v="0"/>
    <x v="13"/>
  </r>
  <r>
    <m/>
    <x v="44"/>
    <n v="0"/>
    <x v="14"/>
  </r>
  <r>
    <m/>
    <x v="44"/>
    <n v="0"/>
    <x v="15"/>
  </r>
  <r>
    <m/>
    <x v="44"/>
    <n v="0"/>
    <x v="16"/>
  </r>
  <r>
    <m/>
    <x v="44"/>
    <n v="0"/>
    <x v="17"/>
  </r>
  <r>
    <m/>
    <x v="44"/>
    <n v="0"/>
    <x v="18"/>
  </r>
  <r>
    <m/>
    <x v="44"/>
    <n v="0"/>
    <x v="19"/>
  </r>
  <r>
    <m/>
    <x v="44"/>
    <n v="0"/>
    <x v="20"/>
  </r>
  <r>
    <m/>
    <x v="44"/>
    <n v="0"/>
    <x v="21"/>
  </r>
  <r>
    <m/>
    <x v="44"/>
    <n v="0"/>
    <x v="22"/>
  </r>
  <r>
    <m/>
    <x v="44"/>
    <n v="0"/>
    <x v="23"/>
  </r>
  <r>
    <m/>
    <x v="44"/>
    <n v="0"/>
    <x v="24"/>
  </r>
  <r>
    <m/>
    <x v="44"/>
    <n v="0"/>
    <x v="25"/>
  </r>
  <r>
    <m/>
    <x v="44"/>
    <n v="0"/>
    <x v="26"/>
  </r>
  <r>
    <m/>
    <x v="44"/>
    <n v="0"/>
    <x v="27"/>
  </r>
  <r>
    <m/>
    <x v="44"/>
    <n v="0"/>
    <x v="28"/>
  </r>
  <r>
    <m/>
    <x v="44"/>
    <n v="0"/>
    <x v="29"/>
  </r>
  <r>
    <m/>
    <x v="44"/>
    <n v="0"/>
    <x v="30"/>
  </r>
  <r>
    <m/>
    <x v="44"/>
    <n v="0"/>
    <x v="31"/>
  </r>
  <r>
    <m/>
    <x v="44"/>
    <n v="0"/>
    <x v="32"/>
  </r>
  <r>
    <m/>
    <x v="44"/>
    <n v="0"/>
    <x v="33"/>
  </r>
  <r>
    <m/>
    <x v="44"/>
    <n v="0"/>
    <x v="34"/>
  </r>
  <r>
    <m/>
    <x v="44"/>
    <n v="0"/>
    <x v="35"/>
  </r>
  <r>
    <m/>
    <x v="44"/>
    <n v="0"/>
    <x v="36"/>
  </r>
  <r>
    <m/>
    <x v="44"/>
    <n v="1"/>
    <x v="37"/>
  </r>
  <r>
    <m/>
    <x v="44"/>
    <n v="1"/>
    <x v="38"/>
  </r>
  <r>
    <m/>
    <x v="44"/>
    <n v="1"/>
    <x v="39"/>
  </r>
  <r>
    <m/>
    <x v="44"/>
    <n v="1"/>
    <x v="40"/>
  </r>
  <r>
    <m/>
    <x v="44"/>
    <n v="1"/>
    <x v="41"/>
  </r>
  <r>
    <m/>
    <x v="44"/>
    <n v="3"/>
    <x v="42"/>
  </r>
  <r>
    <m/>
    <x v="44"/>
    <n v="3"/>
    <x v="43"/>
  </r>
  <r>
    <m/>
    <x v="44"/>
    <n v="4"/>
    <x v="44"/>
  </r>
  <r>
    <m/>
    <x v="44"/>
    <n v="5"/>
    <x v="45"/>
  </r>
  <r>
    <m/>
    <x v="44"/>
    <n v="5"/>
    <x v="46"/>
  </r>
  <r>
    <m/>
    <x v="44"/>
    <n v="5"/>
    <x v="47"/>
  </r>
  <r>
    <m/>
    <x v="44"/>
    <n v="5"/>
    <x v="48"/>
  </r>
  <r>
    <m/>
    <x v="44"/>
    <n v="5"/>
    <x v="49"/>
  </r>
  <r>
    <m/>
    <x v="44"/>
    <n v="5"/>
    <x v="50"/>
  </r>
  <r>
    <m/>
    <x v="44"/>
    <n v="5"/>
    <x v="51"/>
  </r>
  <r>
    <m/>
    <x v="44"/>
    <n v="6"/>
    <x v="52"/>
  </r>
  <r>
    <m/>
    <x v="44"/>
    <n v="8"/>
    <x v="53"/>
  </r>
  <r>
    <m/>
    <x v="45"/>
    <n v="0"/>
    <x v="0"/>
  </r>
  <r>
    <m/>
    <x v="45"/>
    <n v="0"/>
    <x v="1"/>
  </r>
  <r>
    <m/>
    <x v="45"/>
    <n v="0"/>
    <x v="2"/>
  </r>
  <r>
    <m/>
    <x v="45"/>
    <n v="0"/>
    <x v="3"/>
  </r>
  <r>
    <m/>
    <x v="45"/>
    <n v="0"/>
    <x v="4"/>
  </r>
  <r>
    <m/>
    <x v="45"/>
    <n v="0"/>
    <x v="5"/>
  </r>
  <r>
    <m/>
    <x v="45"/>
    <n v="0"/>
    <x v="6"/>
  </r>
  <r>
    <m/>
    <x v="45"/>
    <n v="0"/>
    <x v="7"/>
  </r>
  <r>
    <m/>
    <x v="45"/>
    <n v="0"/>
    <x v="8"/>
  </r>
  <r>
    <m/>
    <x v="45"/>
    <n v="0"/>
    <x v="9"/>
  </r>
  <r>
    <m/>
    <x v="45"/>
    <n v="0"/>
    <x v="10"/>
  </r>
  <r>
    <m/>
    <x v="45"/>
    <n v="0"/>
    <x v="11"/>
  </r>
  <r>
    <m/>
    <x v="45"/>
    <n v="0"/>
    <x v="12"/>
  </r>
  <r>
    <m/>
    <x v="45"/>
    <n v="0"/>
    <x v="13"/>
  </r>
  <r>
    <m/>
    <x v="45"/>
    <n v="0"/>
    <x v="14"/>
  </r>
  <r>
    <m/>
    <x v="45"/>
    <n v="0"/>
    <x v="15"/>
  </r>
  <r>
    <m/>
    <x v="45"/>
    <n v="0"/>
    <x v="16"/>
  </r>
  <r>
    <m/>
    <x v="45"/>
    <n v="0"/>
    <x v="17"/>
  </r>
  <r>
    <m/>
    <x v="45"/>
    <n v="0"/>
    <x v="18"/>
  </r>
  <r>
    <m/>
    <x v="45"/>
    <n v="0"/>
    <x v="19"/>
  </r>
  <r>
    <m/>
    <x v="45"/>
    <n v="0"/>
    <x v="20"/>
  </r>
  <r>
    <m/>
    <x v="45"/>
    <n v="0"/>
    <x v="21"/>
  </r>
  <r>
    <m/>
    <x v="45"/>
    <n v="0"/>
    <x v="22"/>
  </r>
  <r>
    <m/>
    <x v="45"/>
    <n v="0"/>
    <x v="23"/>
  </r>
  <r>
    <m/>
    <x v="45"/>
    <n v="0"/>
    <x v="24"/>
  </r>
  <r>
    <m/>
    <x v="45"/>
    <n v="0"/>
    <x v="25"/>
  </r>
  <r>
    <m/>
    <x v="45"/>
    <n v="0"/>
    <x v="26"/>
  </r>
  <r>
    <m/>
    <x v="45"/>
    <n v="0"/>
    <x v="27"/>
  </r>
  <r>
    <m/>
    <x v="45"/>
    <n v="0"/>
    <x v="28"/>
  </r>
  <r>
    <m/>
    <x v="45"/>
    <n v="0"/>
    <x v="29"/>
  </r>
  <r>
    <m/>
    <x v="45"/>
    <n v="0"/>
    <x v="30"/>
  </r>
  <r>
    <m/>
    <x v="45"/>
    <n v="0"/>
    <x v="31"/>
  </r>
  <r>
    <m/>
    <x v="45"/>
    <n v="0"/>
    <x v="32"/>
  </r>
  <r>
    <m/>
    <x v="45"/>
    <n v="0"/>
    <x v="33"/>
  </r>
  <r>
    <m/>
    <x v="45"/>
    <n v="0"/>
    <x v="34"/>
  </r>
  <r>
    <m/>
    <x v="45"/>
    <n v="0"/>
    <x v="35"/>
  </r>
  <r>
    <m/>
    <x v="45"/>
    <n v="0"/>
    <x v="36"/>
  </r>
  <r>
    <m/>
    <x v="45"/>
    <n v="1"/>
    <x v="37"/>
  </r>
  <r>
    <m/>
    <x v="45"/>
    <n v="1"/>
    <x v="38"/>
  </r>
  <r>
    <m/>
    <x v="45"/>
    <n v="1"/>
    <x v="39"/>
  </r>
  <r>
    <m/>
    <x v="45"/>
    <n v="1"/>
    <x v="40"/>
  </r>
  <r>
    <m/>
    <x v="45"/>
    <n v="1"/>
    <x v="41"/>
  </r>
  <r>
    <m/>
    <x v="45"/>
    <n v="1"/>
    <x v="42"/>
  </r>
  <r>
    <m/>
    <x v="45"/>
    <n v="1"/>
    <x v="43"/>
  </r>
  <r>
    <m/>
    <x v="45"/>
    <n v="1"/>
    <x v="44"/>
  </r>
  <r>
    <m/>
    <x v="45"/>
    <n v="1"/>
    <x v="45"/>
  </r>
  <r>
    <m/>
    <x v="45"/>
    <n v="1"/>
    <x v="46"/>
  </r>
  <r>
    <m/>
    <x v="45"/>
    <n v="2"/>
    <x v="47"/>
  </r>
  <r>
    <m/>
    <x v="45"/>
    <n v="2"/>
    <x v="48"/>
  </r>
  <r>
    <m/>
    <x v="45"/>
    <n v="2"/>
    <x v="49"/>
  </r>
  <r>
    <m/>
    <x v="45"/>
    <n v="2"/>
    <x v="50"/>
  </r>
  <r>
    <m/>
    <x v="45"/>
    <n v="2"/>
    <x v="51"/>
  </r>
  <r>
    <m/>
    <x v="45"/>
    <n v="2"/>
    <x v="52"/>
  </r>
  <r>
    <m/>
    <x v="45"/>
    <n v="2"/>
    <x v="53"/>
  </r>
  <r>
    <s v="Western Australia"/>
    <x v="6"/>
    <n v="0"/>
    <x v="0"/>
  </r>
  <r>
    <s v="Western Australia"/>
    <x v="6"/>
    <n v="0"/>
    <x v="1"/>
  </r>
  <r>
    <s v="Western Australia"/>
    <x v="6"/>
    <n v="0"/>
    <x v="2"/>
  </r>
  <r>
    <s v="Western Australia"/>
    <x v="6"/>
    <n v="0"/>
    <x v="3"/>
  </r>
  <r>
    <s v="Western Australia"/>
    <x v="6"/>
    <n v="0"/>
    <x v="4"/>
  </r>
  <r>
    <s v="Western Australia"/>
    <x v="6"/>
    <n v="0"/>
    <x v="5"/>
  </r>
  <r>
    <s v="Western Australia"/>
    <x v="6"/>
    <n v="0"/>
    <x v="6"/>
  </r>
  <r>
    <s v="Western Australia"/>
    <x v="6"/>
    <n v="0"/>
    <x v="7"/>
  </r>
  <r>
    <s v="Western Australia"/>
    <x v="6"/>
    <n v="0"/>
    <x v="8"/>
  </r>
  <r>
    <s v="Western Australia"/>
    <x v="6"/>
    <n v="0"/>
    <x v="9"/>
  </r>
  <r>
    <s v="Western Australia"/>
    <x v="6"/>
    <n v="0"/>
    <x v="10"/>
  </r>
  <r>
    <s v="Western Australia"/>
    <x v="6"/>
    <n v="0"/>
    <x v="11"/>
  </r>
  <r>
    <s v="Western Australia"/>
    <x v="6"/>
    <n v="0"/>
    <x v="12"/>
  </r>
  <r>
    <s v="Western Australia"/>
    <x v="6"/>
    <n v="0"/>
    <x v="13"/>
  </r>
  <r>
    <s v="Western Australia"/>
    <x v="6"/>
    <n v="0"/>
    <x v="14"/>
  </r>
  <r>
    <s v="Western Australia"/>
    <x v="6"/>
    <n v="0"/>
    <x v="15"/>
  </r>
  <r>
    <s v="Western Australia"/>
    <x v="6"/>
    <n v="0"/>
    <x v="16"/>
  </r>
  <r>
    <s v="Western Australia"/>
    <x v="6"/>
    <n v="0"/>
    <x v="17"/>
  </r>
  <r>
    <s v="Western Australia"/>
    <x v="6"/>
    <n v="0"/>
    <x v="18"/>
  </r>
  <r>
    <s v="Western Australia"/>
    <x v="6"/>
    <n v="0"/>
    <x v="19"/>
  </r>
  <r>
    <s v="Western Australia"/>
    <x v="6"/>
    <n v="0"/>
    <x v="20"/>
  </r>
  <r>
    <s v="Western Australia"/>
    <x v="6"/>
    <n v="0"/>
    <x v="21"/>
  </r>
  <r>
    <s v="Western Australia"/>
    <x v="6"/>
    <n v="0"/>
    <x v="22"/>
  </r>
  <r>
    <s v="Western Australia"/>
    <x v="6"/>
    <n v="0"/>
    <x v="23"/>
  </r>
  <r>
    <s v="Western Australia"/>
    <x v="6"/>
    <n v="0"/>
    <x v="24"/>
  </r>
  <r>
    <s v="Western Australia"/>
    <x v="6"/>
    <n v="0"/>
    <x v="25"/>
  </r>
  <r>
    <s v="Western Australia"/>
    <x v="6"/>
    <n v="0"/>
    <x v="26"/>
  </r>
  <r>
    <s v="Western Australia"/>
    <x v="6"/>
    <n v="0"/>
    <x v="27"/>
  </r>
  <r>
    <s v="Western Australia"/>
    <x v="6"/>
    <n v="0"/>
    <x v="28"/>
  </r>
  <r>
    <s v="Western Australia"/>
    <x v="6"/>
    <n v="0"/>
    <x v="29"/>
  </r>
  <r>
    <s v="Western Australia"/>
    <x v="6"/>
    <n v="0"/>
    <x v="30"/>
  </r>
  <r>
    <s v="Western Australia"/>
    <x v="6"/>
    <n v="0"/>
    <x v="31"/>
  </r>
  <r>
    <s v="Western Australia"/>
    <x v="6"/>
    <n v="0"/>
    <x v="32"/>
  </r>
  <r>
    <s v="Western Australia"/>
    <x v="6"/>
    <n v="0"/>
    <x v="33"/>
  </r>
  <r>
    <s v="Western Australia"/>
    <x v="6"/>
    <n v="0"/>
    <x v="34"/>
  </r>
  <r>
    <s v="Western Australia"/>
    <x v="6"/>
    <n v="0"/>
    <x v="35"/>
  </r>
  <r>
    <s v="Western Australia"/>
    <x v="6"/>
    <n v="0"/>
    <x v="36"/>
  </r>
  <r>
    <s v="Western Australia"/>
    <x v="6"/>
    <n v="0"/>
    <x v="37"/>
  </r>
  <r>
    <s v="Western Australia"/>
    <x v="6"/>
    <n v="2"/>
    <x v="38"/>
  </r>
  <r>
    <s v="Western Australia"/>
    <x v="6"/>
    <n v="2"/>
    <x v="39"/>
  </r>
  <r>
    <s v="Western Australia"/>
    <x v="6"/>
    <n v="2"/>
    <x v="40"/>
  </r>
  <r>
    <s v="Western Australia"/>
    <x v="6"/>
    <n v="2"/>
    <x v="41"/>
  </r>
  <r>
    <s v="Western Australia"/>
    <x v="6"/>
    <n v="2"/>
    <x v="42"/>
  </r>
  <r>
    <s v="Western Australia"/>
    <x v="6"/>
    <n v="3"/>
    <x v="43"/>
  </r>
  <r>
    <s v="Western Australia"/>
    <x v="6"/>
    <n v="3"/>
    <x v="44"/>
  </r>
  <r>
    <s v="Western Australia"/>
    <x v="6"/>
    <n v="3"/>
    <x v="45"/>
  </r>
  <r>
    <s v="Western Australia"/>
    <x v="6"/>
    <n v="3"/>
    <x v="46"/>
  </r>
  <r>
    <s v="Western Australia"/>
    <x v="6"/>
    <n v="4"/>
    <x v="47"/>
  </r>
  <r>
    <s v="Western Australia"/>
    <x v="6"/>
    <n v="6"/>
    <x v="48"/>
  </r>
  <r>
    <s v="Western Australia"/>
    <x v="6"/>
    <n v="9"/>
    <x v="49"/>
  </r>
  <r>
    <s v="Western Australia"/>
    <x v="6"/>
    <n v="9"/>
    <x v="50"/>
  </r>
  <r>
    <s v="Western Australia"/>
    <x v="6"/>
    <n v="14"/>
    <x v="51"/>
  </r>
  <r>
    <s v="Western Australia"/>
    <x v="6"/>
    <n v="17"/>
    <x v="52"/>
  </r>
  <r>
    <s v="Western Australia"/>
    <x v="6"/>
    <n v="17"/>
    <x v="53"/>
  </r>
  <r>
    <m/>
    <x v="46"/>
    <n v="0"/>
    <x v="0"/>
  </r>
  <r>
    <m/>
    <x v="46"/>
    <n v="0"/>
    <x v="1"/>
  </r>
  <r>
    <m/>
    <x v="46"/>
    <n v="0"/>
    <x v="2"/>
  </r>
  <r>
    <m/>
    <x v="46"/>
    <n v="0"/>
    <x v="3"/>
  </r>
  <r>
    <m/>
    <x v="46"/>
    <n v="0"/>
    <x v="4"/>
  </r>
  <r>
    <m/>
    <x v="46"/>
    <n v="0"/>
    <x v="5"/>
  </r>
  <r>
    <m/>
    <x v="46"/>
    <n v="0"/>
    <x v="6"/>
  </r>
  <r>
    <m/>
    <x v="46"/>
    <n v="0"/>
    <x v="7"/>
  </r>
  <r>
    <m/>
    <x v="46"/>
    <n v="0"/>
    <x v="8"/>
  </r>
  <r>
    <m/>
    <x v="46"/>
    <n v="0"/>
    <x v="9"/>
  </r>
  <r>
    <m/>
    <x v="46"/>
    <n v="0"/>
    <x v="10"/>
  </r>
  <r>
    <m/>
    <x v="46"/>
    <n v="0"/>
    <x v="11"/>
  </r>
  <r>
    <m/>
    <x v="46"/>
    <n v="0"/>
    <x v="12"/>
  </r>
  <r>
    <m/>
    <x v="46"/>
    <n v="0"/>
    <x v="13"/>
  </r>
  <r>
    <m/>
    <x v="46"/>
    <n v="0"/>
    <x v="14"/>
  </r>
  <r>
    <m/>
    <x v="46"/>
    <n v="0"/>
    <x v="15"/>
  </r>
  <r>
    <m/>
    <x v="46"/>
    <n v="0"/>
    <x v="16"/>
  </r>
  <r>
    <m/>
    <x v="46"/>
    <n v="0"/>
    <x v="17"/>
  </r>
  <r>
    <m/>
    <x v="46"/>
    <n v="0"/>
    <x v="18"/>
  </r>
  <r>
    <m/>
    <x v="46"/>
    <n v="0"/>
    <x v="19"/>
  </r>
  <r>
    <m/>
    <x v="46"/>
    <n v="0"/>
    <x v="20"/>
  </r>
  <r>
    <m/>
    <x v="46"/>
    <n v="0"/>
    <x v="21"/>
  </r>
  <r>
    <m/>
    <x v="46"/>
    <n v="0"/>
    <x v="22"/>
  </r>
  <r>
    <m/>
    <x v="46"/>
    <n v="0"/>
    <x v="23"/>
  </r>
  <r>
    <m/>
    <x v="46"/>
    <n v="0"/>
    <x v="24"/>
  </r>
  <r>
    <m/>
    <x v="46"/>
    <n v="0"/>
    <x v="25"/>
  </r>
  <r>
    <m/>
    <x v="46"/>
    <n v="0"/>
    <x v="26"/>
  </r>
  <r>
    <m/>
    <x v="46"/>
    <n v="0"/>
    <x v="27"/>
  </r>
  <r>
    <m/>
    <x v="46"/>
    <n v="0"/>
    <x v="28"/>
  </r>
  <r>
    <m/>
    <x v="46"/>
    <n v="0"/>
    <x v="29"/>
  </r>
  <r>
    <m/>
    <x v="46"/>
    <n v="0"/>
    <x v="30"/>
  </r>
  <r>
    <m/>
    <x v="46"/>
    <n v="0"/>
    <x v="31"/>
  </r>
  <r>
    <m/>
    <x v="46"/>
    <n v="0"/>
    <x v="32"/>
  </r>
  <r>
    <m/>
    <x v="46"/>
    <n v="0"/>
    <x v="33"/>
  </r>
  <r>
    <m/>
    <x v="46"/>
    <n v="0"/>
    <x v="34"/>
  </r>
  <r>
    <m/>
    <x v="46"/>
    <n v="0"/>
    <x v="35"/>
  </r>
  <r>
    <m/>
    <x v="46"/>
    <n v="0"/>
    <x v="36"/>
  </r>
  <r>
    <m/>
    <x v="46"/>
    <n v="0"/>
    <x v="37"/>
  </r>
  <r>
    <m/>
    <x v="46"/>
    <n v="1"/>
    <x v="38"/>
  </r>
  <r>
    <m/>
    <x v="46"/>
    <n v="1"/>
    <x v="39"/>
  </r>
  <r>
    <m/>
    <x v="46"/>
    <n v="1"/>
    <x v="40"/>
  </r>
  <r>
    <m/>
    <x v="46"/>
    <n v="2"/>
    <x v="41"/>
  </r>
  <r>
    <m/>
    <x v="46"/>
    <n v="6"/>
    <x v="42"/>
  </r>
  <r>
    <m/>
    <x v="46"/>
    <n v="6"/>
    <x v="43"/>
  </r>
  <r>
    <m/>
    <x v="46"/>
    <n v="18"/>
    <x v="44"/>
  </r>
  <r>
    <m/>
    <x v="46"/>
    <n v="18"/>
    <x v="45"/>
  </r>
  <r>
    <m/>
    <x v="46"/>
    <n v="19"/>
    <x v="46"/>
  </r>
  <r>
    <m/>
    <x v="46"/>
    <n v="21"/>
    <x v="47"/>
  </r>
  <r>
    <m/>
    <x v="46"/>
    <n v="34"/>
    <x v="48"/>
  </r>
  <r>
    <m/>
    <x v="46"/>
    <n v="43"/>
    <x v="49"/>
  </r>
  <r>
    <m/>
    <x v="46"/>
    <n v="43"/>
    <x v="50"/>
  </r>
  <r>
    <m/>
    <x v="46"/>
    <n v="90"/>
    <x v="51"/>
  </r>
  <r>
    <m/>
    <x v="46"/>
    <n v="129"/>
    <x v="52"/>
  </r>
  <r>
    <m/>
    <x v="46"/>
    <n v="129"/>
    <x v="53"/>
  </r>
  <r>
    <m/>
    <x v="47"/>
    <n v="0"/>
    <x v="0"/>
  </r>
  <r>
    <m/>
    <x v="47"/>
    <n v="0"/>
    <x v="1"/>
  </r>
  <r>
    <m/>
    <x v="47"/>
    <n v="0"/>
    <x v="2"/>
  </r>
  <r>
    <m/>
    <x v="47"/>
    <n v="0"/>
    <x v="3"/>
  </r>
  <r>
    <m/>
    <x v="47"/>
    <n v="0"/>
    <x v="4"/>
  </r>
  <r>
    <m/>
    <x v="47"/>
    <n v="0"/>
    <x v="5"/>
  </r>
  <r>
    <m/>
    <x v="47"/>
    <n v="0"/>
    <x v="6"/>
  </r>
  <r>
    <m/>
    <x v="47"/>
    <n v="0"/>
    <x v="7"/>
  </r>
  <r>
    <m/>
    <x v="47"/>
    <n v="0"/>
    <x v="8"/>
  </r>
  <r>
    <m/>
    <x v="47"/>
    <n v="0"/>
    <x v="9"/>
  </r>
  <r>
    <m/>
    <x v="47"/>
    <n v="0"/>
    <x v="10"/>
  </r>
  <r>
    <m/>
    <x v="47"/>
    <n v="0"/>
    <x v="11"/>
  </r>
  <r>
    <m/>
    <x v="47"/>
    <n v="0"/>
    <x v="12"/>
  </r>
  <r>
    <m/>
    <x v="47"/>
    <n v="0"/>
    <x v="13"/>
  </r>
  <r>
    <m/>
    <x v="47"/>
    <n v="0"/>
    <x v="14"/>
  </r>
  <r>
    <m/>
    <x v="47"/>
    <n v="0"/>
    <x v="15"/>
  </r>
  <r>
    <m/>
    <x v="47"/>
    <n v="0"/>
    <x v="16"/>
  </r>
  <r>
    <m/>
    <x v="47"/>
    <n v="0"/>
    <x v="17"/>
  </r>
  <r>
    <m/>
    <x v="47"/>
    <n v="0"/>
    <x v="18"/>
  </r>
  <r>
    <m/>
    <x v="47"/>
    <n v="0"/>
    <x v="19"/>
  </r>
  <r>
    <m/>
    <x v="47"/>
    <n v="0"/>
    <x v="20"/>
  </r>
  <r>
    <m/>
    <x v="47"/>
    <n v="0"/>
    <x v="21"/>
  </r>
  <r>
    <m/>
    <x v="47"/>
    <n v="0"/>
    <x v="22"/>
  </r>
  <r>
    <m/>
    <x v="47"/>
    <n v="0"/>
    <x v="23"/>
  </r>
  <r>
    <m/>
    <x v="47"/>
    <n v="0"/>
    <x v="24"/>
  </r>
  <r>
    <m/>
    <x v="47"/>
    <n v="0"/>
    <x v="25"/>
  </r>
  <r>
    <m/>
    <x v="47"/>
    <n v="0"/>
    <x v="26"/>
  </r>
  <r>
    <m/>
    <x v="47"/>
    <n v="0"/>
    <x v="27"/>
  </r>
  <r>
    <m/>
    <x v="47"/>
    <n v="0"/>
    <x v="28"/>
  </r>
  <r>
    <m/>
    <x v="47"/>
    <n v="0"/>
    <x v="29"/>
  </r>
  <r>
    <m/>
    <x v="47"/>
    <n v="0"/>
    <x v="30"/>
  </r>
  <r>
    <m/>
    <x v="47"/>
    <n v="0"/>
    <x v="31"/>
  </r>
  <r>
    <m/>
    <x v="47"/>
    <n v="0"/>
    <x v="32"/>
  </r>
  <r>
    <m/>
    <x v="47"/>
    <n v="0"/>
    <x v="33"/>
  </r>
  <r>
    <m/>
    <x v="47"/>
    <n v="0"/>
    <x v="34"/>
  </r>
  <r>
    <m/>
    <x v="47"/>
    <n v="0"/>
    <x v="35"/>
  </r>
  <r>
    <m/>
    <x v="47"/>
    <n v="0"/>
    <x v="36"/>
  </r>
  <r>
    <m/>
    <x v="47"/>
    <n v="0"/>
    <x v="37"/>
  </r>
  <r>
    <m/>
    <x v="47"/>
    <n v="1"/>
    <x v="38"/>
  </r>
  <r>
    <m/>
    <x v="47"/>
    <n v="1"/>
    <x v="39"/>
  </r>
  <r>
    <m/>
    <x v="47"/>
    <n v="1"/>
    <x v="40"/>
  </r>
  <r>
    <m/>
    <x v="47"/>
    <n v="1"/>
    <x v="41"/>
  </r>
  <r>
    <m/>
    <x v="47"/>
    <n v="1"/>
    <x v="42"/>
  </r>
  <r>
    <m/>
    <x v="47"/>
    <n v="1"/>
    <x v="43"/>
  </r>
  <r>
    <m/>
    <x v="47"/>
    <n v="2"/>
    <x v="44"/>
  </r>
  <r>
    <m/>
    <x v="47"/>
    <n v="2"/>
    <x v="45"/>
  </r>
  <r>
    <m/>
    <x v="47"/>
    <n v="3"/>
    <x v="46"/>
  </r>
  <r>
    <m/>
    <x v="47"/>
    <n v="3"/>
    <x v="47"/>
  </r>
  <r>
    <m/>
    <x v="47"/>
    <n v="5"/>
    <x v="48"/>
  </r>
  <r>
    <m/>
    <x v="47"/>
    <n v="7"/>
    <x v="49"/>
  </r>
  <r>
    <m/>
    <x v="47"/>
    <n v="19"/>
    <x v="50"/>
  </r>
  <r>
    <m/>
    <x v="47"/>
    <n v="34"/>
    <x v="51"/>
  </r>
  <r>
    <m/>
    <x v="47"/>
    <n v="51"/>
    <x v="52"/>
  </r>
  <r>
    <m/>
    <x v="47"/>
    <n v="59"/>
    <x v="53"/>
  </r>
  <r>
    <m/>
    <x v="48"/>
    <n v="0"/>
    <x v="0"/>
  </r>
  <r>
    <m/>
    <x v="48"/>
    <n v="0"/>
    <x v="1"/>
  </r>
  <r>
    <m/>
    <x v="48"/>
    <n v="0"/>
    <x v="2"/>
  </r>
  <r>
    <m/>
    <x v="48"/>
    <n v="0"/>
    <x v="3"/>
  </r>
  <r>
    <m/>
    <x v="48"/>
    <n v="0"/>
    <x v="4"/>
  </r>
  <r>
    <m/>
    <x v="48"/>
    <n v="0"/>
    <x v="5"/>
  </r>
  <r>
    <m/>
    <x v="48"/>
    <n v="0"/>
    <x v="6"/>
  </r>
  <r>
    <m/>
    <x v="48"/>
    <n v="0"/>
    <x v="7"/>
  </r>
  <r>
    <m/>
    <x v="48"/>
    <n v="0"/>
    <x v="8"/>
  </r>
  <r>
    <m/>
    <x v="48"/>
    <n v="0"/>
    <x v="9"/>
  </r>
  <r>
    <m/>
    <x v="48"/>
    <n v="0"/>
    <x v="10"/>
  </r>
  <r>
    <m/>
    <x v="48"/>
    <n v="0"/>
    <x v="11"/>
  </r>
  <r>
    <m/>
    <x v="48"/>
    <n v="0"/>
    <x v="12"/>
  </r>
  <r>
    <m/>
    <x v="48"/>
    <n v="0"/>
    <x v="13"/>
  </r>
  <r>
    <m/>
    <x v="48"/>
    <n v="0"/>
    <x v="14"/>
  </r>
  <r>
    <m/>
    <x v="48"/>
    <n v="0"/>
    <x v="15"/>
  </r>
  <r>
    <m/>
    <x v="48"/>
    <n v="0"/>
    <x v="16"/>
  </r>
  <r>
    <m/>
    <x v="48"/>
    <n v="0"/>
    <x v="17"/>
  </r>
  <r>
    <m/>
    <x v="48"/>
    <n v="0"/>
    <x v="18"/>
  </r>
  <r>
    <m/>
    <x v="48"/>
    <n v="0"/>
    <x v="19"/>
  </r>
  <r>
    <m/>
    <x v="48"/>
    <n v="0"/>
    <x v="20"/>
  </r>
  <r>
    <m/>
    <x v="48"/>
    <n v="0"/>
    <x v="21"/>
  </r>
  <r>
    <m/>
    <x v="48"/>
    <n v="0"/>
    <x v="22"/>
  </r>
  <r>
    <m/>
    <x v="48"/>
    <n v="0"/>
    <x v="23"/>
  </r>
  <r>
    <m/>
    <x v="48"/>
    <n v="0"/>
    <x v="24"/>
  </r>
  <r>
    <m/>
    <x v="48"/>
    <n v="0"/>
    <x v="25"/>
  </r>
  <r>
    <m/>
    <x v="48"/>
    <n v="0"/>
    <x v="26"/>
  </r>
  <r>
    <m/>
    <x v="48"/>
    <n v="0"/>
    <x v="27"/>
  </r>
  <r>
    <m/>
    <x v="48"/>
    <n v="0"/>
    <x v="28"/>
  </r>
  <r>
    <m/>
    <x v="48"/>
    <n v="0"/>
    <x v="29"/>
  </r>
  <r>
    <m/>
    <x v="48"/>
    <n v="0"/>
    <x v="30"/>
  </r>
  <r>
    <m/>
    <x v="48"/>
    <n v="0"/>
    <x v="31"/>
  </r>
  <r>
    <m/>
    <x v="48"/>
    <n v="0"/>
    <x v="32"/>
  </r>
  <r>
    <m/>
    <x v="48"/>
    <n v="0"/>
    <x v="33"/>
  </r>
  <r>
    <m/>
    <x v="48"/>
    <n v="0"/>
    <x v="34"/>
  </r>
  <r>
    <m/>
    <x v="48"/>
    <n v="0"/>
    <x v="35"/>
  </r>
  <r>
    <m/>
    <x v="48"/>
    <n v="0"/>
    <x v="36"/>
  </r>
  <r>
    <m/>
    <x v="48"/>
    <n v="0"/>
    <x v="37"/>
  </r>
  <r>
    <m/>
    <x v="48"/>
    <n v="1"/>
    <x v="38"/>
  </r>
  <r>
    <m/>
    <x v="48"/>
    <n v="1"/>
    <x v="39"/>
  </r>
  <r>
    <m/>
    <x v="48"/>
    <n v="1"/>
    <x v="40"/>
  </r>
  <r>
    <m/>
    <x v="48"/>
    <n v="1"/>
    <x v="41"/>
  </r>
  <r>
    <m/>
    <x v="48"/>
    <n v="1"/>
    <x v="42"/>
  </r>
  <r>
    <m/>
    <x v="48"/>
    <n v="1"/>
    <x v="43"/>
  </r>
  <r>
    <m/>
    <x v="48"/>
    <n v="1"/>
    <x v="44"/>
  </r>
  <r>
    <m/>
    <x v="48"/>
    <n v="1"/>
    <x v="45"/>
  </r>
  <r>
    <m/>
    <x v="48"/>
    <n v="1"/>
    <x v="46"/>
  </r>
  <r>
    <m/>
    <x v="48"/>
    <n v="1"/>
    <x v="47"/>
  </r>
  <r>
    <m/>
    <x v="48"/>
    <n v="1"/>
    <x v="48"/>
  </r>
  <r>
    <m/>
    <x v="48"/>
    <n v="1"/>
    <x v="49"/>
  </r>
  <r>
    <m/>
    <x v="48"/>
    <n v="2"/>
    <x v="50"/>
  </r>
  <r>
    <m/>
    <x v="48"/>
    <n v="2"/>
    <x v="51"/>
  </r>
  <r>
    <m/>
    <x v="48"/>
    <n v="2"/>
    <x v="52"/>
  </r>
  <r>
    <m/>
    <x v="48"/>
    <n v="2"/>
    <x v="53"/>
  </r>
  <r>
    <m/>
    <x v="49"/>
    <n v="0"/>
    <x v="0"/>
  </r>
  <r>
    <m/>
    <x v="49"/>
    <n v="0"/>
    <x v="1"/>
  </r>
  <r>
    <m/>
    <x v="49"/>
    <n v="0"/>
    <x v="2"/>
  </r>
  <r>
    <m/>
    <x v="49"/>
    <n v="0"/>
    <x v="3"/>
  </r>
  <r>
    <m/>
    <x v="49"/>
    <n v="0"/>
    <x v="4"/>
  </r>
  <r>
    <m/>
    <x v="49"/>
    <n v="0"/>
    <x v="5"/>
  </r>
  <r>
    <m/>
    <x v="49"/>
    <n v="0"/>
    <x v="6"/>
  </r>
  <r>
    <m/>
    <x v="49"/>
    <n v="0"/>
    <x v="7"/>
  </r>
  <r>
    <m/>
    <x v="49"/>
    <n v="0"/>
    <x v="8"/>
  </r>
  <r>
    <m/>
    <x v="49"/>
    <n v="0"/>
    <x v="9"/>
  </r>
  <r>
    <m/>
    <x v="49"/>
    <n v="0"/>
    <x v="10"/>
  </r>
  <r>
    <m/>
    <x v="49"/>
    <n v="0"/>
    <x v="11"/>
  </r>
  <r>
    <m/>
    <x v="49"/>
    <n v="0"/>
    <x v="12"/>
  </r>
  <r>
    <m/>
    <x v="49"/>
    <n v="0"/>
    <x v="13"/>
  </r>
  <r>
    <m/>
    <x v="49"/>
    <n v="0"/>
    <x v="14"/>
  </r>
  <r>
    <m/>
    <x v="49"/>
    <n v="0"/>
    <x v="15"/>
  </r>
  <r>
    <m/>
    <x v="49"/>
    <n v="0"/>
    <x v="16"/>
  </r>
  <r>
    <m/>
    <x v="49"/>
    <n v="0"/>
    <x v="17"/>
  </r>
  <r>
    <m/>
    <x v="49"/>
    <n v="0"/>
    <x v="18"/>
  </r>
  <r>
    <m/>
    <x v="49"/>
    <n v="0"/>
    <x v="19"/>
  </r>
  <r>
    <m/>
    <x v="49"/>
    <n v="0"/>
    <x v="20"/>
  </r>
  <r>
    <m/>
    <x v="49"/>
    <n v="0"/>
    <x v="21"/>
  </r>
  <r>
    <m/>
    <x v="49"/>
    <n v="0"/>
    <x v="22"/>
  </r>
  <r>
    <m/>
    <x v="49"/>
    <n v="0"/>
    <x v="23"/>
  </r>
  <r>
    <m/>
    <x v="49"/>
    <n v="0"/>
    <x v="24"/>
  </r>
  <r>
    <m/>
    <x v="49"/>
    <n v="0"/>
    <x v="25"/>
  </r>
  <r>
    <m/>
    <x v="49"/>
    <n v="0"/>
    <x v="26"/>
  </r>
  <r>
    <m/>
    <x v="49"/>
    <n v="0"/>
    <x v="27"/>
  </r>
  <r>
    <m/>
    <x v="49"/>
    <n v="0"/>
    <x v="28"/>
  </r>
  <r>
    <m/>
    <x v="49"/>
    <n v="0"/>
    <x v="29"/>
  </r>
  <r>
    <m/>
    <x v="49"/>
    <n v="0"/>
    <x v="30"/>
  </r>
  <r>
    <m/>
    <x v="49"/>
    <n v="0"/>
    <x v="31"/>
  </r>
  <r>
    <m/>
    <x v="49"/>
    <n v="0"/>
    <x v="32"/>
  </r>
  <r>
    <m/>
    <x v="49"/>
    <n v="0"/>
    <x v="33"/>
  </r>
  <r>
    <m/>
    <x v="49"/>
    <n v="0"/>
    <x v="34"/>
  </r>
  <r>
    <m/>
    <x v="49"/>
    <n v="0"/>
    <x v="35"/>
  </r>
  <r>
    <m/>
    <x v="49"/>
    <n v="0"/>
    <x v="36"/>
  </r>
  <r>
    <m/>
    <x v="49"/>
    <n v="0"/>
    <x v="37"/>
  </r>
  <r>
    <m/>
    <x v="49"/>
    <n v="1"/>
    <x v="38"/>
  </r>
  <r>
    <m/>
    <x v="49"/>
    <n v="3"/>
    <x v="39"/>
  </r>
  <r>
    <m/>
    <x v="49"/>
    <n v="3"/>
    <x v="40"/>
  </r>
  <r>
    <m/>
    <x v="49"/>
    <n v="7"/>
    <x v="41"/>
  </r>
  <r>
    <m/>
    <x v="49"/>
    <n v="8"/>
    <x v="42"/>
  </r>
  <r>
    <m/>
    <x v="49"/>
    <n v="8"/>
    <x v="43"/>
  </r>
  <r>
    <m/>
    <x v="49"/>
    <n v="8"/>
    <x v="44"/>
  </r>
  <r>
    <m/>
    <x v="49"/>
    <n v="8"/>
    <x v="45"/>
  </r>
  <r>
    <m/>
    <x v="49"/>
    <n v="15"/>
    <x v="46"/>
  </r>
  <r>
    <m/>
    <x v="49"/>
    <n v="18"/>
    <x v="47"/>
  </r>
  <r>
    <m/>
    <x v="49"/>
    <n v="24"/>
    <x v="48"/>
  </r>
  <r>
    <m/>
    <x v="49"/>
    <n v="262"/>
    <x v="49"/>
  </r>
  <r>
    <m/>
    <x v="49"/>
    <n v="262"/>
    <x v="50"/>
  </r>
  <r>
    <m/>
    <x v="49"/>
    <n v="320"/>
    <x v="51"/>
  </r>
  <r>
    <m/>
    <x v="49"/>
    <n v="337"/>
    <x v="52"/>
  </r>
  <r>
    <m/>
    <x v="49"/>
    <n v="401"/>
    <x v="53"/>
  </r>
  <r>
    <m/>
    <x v="50"/>
    <n v="0"/>
    <x v="0"/>
  </r>
  <r>
    <m/>
    <x v="50"/>
    <n v="0"/>
    <x v="1"/>
  </r>
  <r>
    <m/>
    <x v="50"/>
    <n v="0"/>
    <x v="2"/>
  </r>
  <r>
    <m/>
    <x v="50"/>
    <n v="0"/>
    <x v="3"/>
  </r>
  <r>
    <m/>
    <x v="50"/>
    <n v="0"/>
    <x v="4"/>
  </r>
  <r>
    <m/>
    <x v="50"/>
    <n v="0"/>
    <x v="5"/>
  </r>
  <r>
    <m/>
    <x v="50"/>
    <n v="0"/>
    <x v="6"/>
  </r>
  <r>
    <m/>
    <x v="50"/>
    <n v="0"/>
    <x v="7"/>
  </r>
  <r>
    <m/>
    <x v="50"/>
    <n v="0"/>
    <x v="8"/>
  </r>
  <r>
    <m/>
    <x v="50"/>
    <n v="0"/>
    <x v="9"/>
  </r>
  <r>
    <m/>
    <x v="50"/>
    <n v="0"/>
    <x v="10"/>
  </r>
  <r>
    <m/>
    <x v="50"/>
    <n v="0"/>
    <x v="11"/>
  </r>
  <r>
    <m/>
    <x v="50"/>
    <n v="0"/>
    <x v="12"/>
  </r>
  <r>
    <m/>
    <x v="50"/>
    <n v="0"/>
    <x v="13"/>
  </r>
  <r>
    <m/>
    <x v="50"/>
    <n v="0"/>
    <x v="14"/>
  </r>
  <r>
    <m/>
    <x v="50"/>
    <n v="0"/>
    <x v="15"/>
  </r>
  <r>
    <m/>
    <x v="50"/>
    <n v="0"/>
    <x v="16"/>
  </r>
  <r>
    <m/>
    <x v="50"/>
    <n v="0"/>
    <x v="17"/>
  </r>
  <r>
    <m/>
    <x v="50"/>
    <n v="0"/>
    <x v="18"/>
  </r>
  <r>
    <m/>
    <x v="50"/>
    <n v="0"/>
    <x v="19"/>
  </r>
  <r>
    <m/>
    <x v="50"/>
    <n v="0"/>
    <x v="20"/>
  </r>
  <r>
    <m/>
    <x v="50"/>
    <n v="0"/>
    <x v="21"/>
  </r>
  <r>
    <m/>
    <x v="50"/>
    <n v="0"/>
    <x v="22"/>
  </r>
  <r>
    <m/>
    <x v="50"/>
    <n v="0"/>
    <x v="23"/>
  </r>
  <r>
    <m/>
    <x v="50"/>
    <n v="0"/>
    <x v="24"/>
  </r>
  <r>
    <m/>
    <x v="50"/>
    <n v="0"/>
    <x v="25"/>
  </r>
  <r>
    <m/>
    <x v="50"/>
    <n v="0"/>
    <x v="26"/>
  </r>
  <r>
    <m/>
    <x v="50"/>
    <n v="0"/>
    <x v="27"/>
  </r>
  <r>
    <m/>
    <x v="50"/>
    <n v="0"/>
    <x v="28"/>
  </r>
  <r>
    <m/>
    <x v="50"/>
    <n v="0"/>
    <x v="29"/>
  </r>
  <r>
    <m/>
    <x v="50"/>
    <n v="0"/>
    <x v="30"/>
  </r>
  <r>
    <m/>
    <x v="50"/>
    <n v="0"/>
    <x v="31"/>
  </r>
  <r>
    <m/>
    <x v="50"/>
    <n v="0"/>
    <x v="32"/>
  </r>
  <r>
    <m/>
    <x v="50"/>
    <n v="0"/>
    <x v="33"/>
  </r>
  <r>
    <m/>
    <x v="50"/>
    <n v="0"/>
    <x v="34"/>
  </r>
  <r>
    <m/>
    <x v="50"/>
    <n v="0"/>
    <x v="35"/>
  </r>
  <r>
    <m/>
    <x v="50"/>
    <n v="0"/>
    <x v="36"/>
  </r>
  <r>
    <m/>
    <x v="50"/>
    <n v="0"/>
    <x v="37"/>
  </r>
  <r>
    <m/>
    <x v="50"/>
    <n v="0"/>
    <x v="38"/>
  </r>
  <r>
    <m/>
    <x v="50"/>
    <n v="6"/>
    <x v="39"/>
  </r>
  <r>
    <m/>
    <x v="50"/>
    <n v="6"/>
    <x v="40"/>
  </r>
  <r>
    <m/>
    <x v="50"/>
    <n v="7"/>
    <x v="41"/>
  </r>
  <r>
    <m/>
    <x v="50"/>
    <n v="10"/>
    <x v="42"/>
  </r>
  <r>
    <m/>
    <x v="50"/>
    <n v="13"/>
    <x v="43"/>
  </r>
  <r>
    <m/>
    <x v="50"/>
    <n v="13"/>
    <x v="44"/>
  </r>
  <r>
    <m/>
    <x v="50"/>
    <n v="13"/>
    <x v="45"/>
  </r>
  <r>
    <m/>
    <x v="50"/>
    <n v="14"/>
    <x v="46"/>
  </r>
  <r>
    <m/>
    <x v="50"/>
    <n v="15"/>
    <x v="47"/>
  </r>
  <r>
    <m/>
    <x v="50"/>
    <n v="15"/>
    <x v="48"/>
  </r>
  <r>
    <m/>
    <x v="50"/>
    <n v="17"/>
    <x v="49"/>
  </r>
  <r>
    <m/>
    <x v="50"/>
    <n v="17"/>
    <x v="50"/>
  </r>
  <r>
    <m/>
    <x v="50"/>
    <n v="17"/>
    <x v="51"/>
  </r>
  <r>
    <m/>
    <x v="50"/>
    <n v="28"/>
    <x v="52"/>
  </r>
  <r>
    <m/>
    <x v="50"/>
    <n v="28"/>
    <x v="53"/>
  </r>
  <r>
    <m/>
    <x v="51"/>
    <n v="0"/>
    <x v="0"/>
  </r>
  <r>
    <m/>
    <x v="51"/>
    <n v="0"/>
    <x v="1"/>
  </r>
  <r>
    <m/>
    <x v="51"/>
    <n v="0"/>
    <x v="2"/>
  </r>
  <r>
    <m/>
    <x v="51"/>
    <n v="0"/>
    <x v="3"/>
  </r>
  <r>
    <m/>
    <x v="51"/>
    <n v="0"/>
    <x v="4"/>
  </r>
  <r>
    <m/>
    <x v="51"/>
    <n v="0"/>
    <x v="5"/>
  </r>
  <r>
    <m/>
    <x v="51"/>
    <n v="0"/>
    <x v="6"/>
  </r>
  <r>
    <m/>
    <x v="51"/>
    <n v="0"/>
    <x v="7"/>
  </r>
  <r>
    <m/>
    <x v="51"/>
    <n v="0"/>
    <x v="8"/>
  </r>
  <r>
    <m/>
    <x v="51"/>
    <n v="0"/>
    <x v="9"/>
  </r>
  <r>
    <m/>
    <x v="51"/>
    <n v="0"/>
    <x v="10"/>
  </r>
  <r>
    <m/>
    <x v="51"/>
    <n v="0"/>
    <x v="11"/>
  </r>
  <r>
    <m/>
    <x v="51"/>
    <n v="0"/>
    <x v="12"/>
  </r>
  <r>
    <m/>
    <x v="51"/>
    <n v="0"/>
    <x v="13"/>
  </r>
  <r>
    <m/>
    <x v="51"/>
    <n v="0"/>
    <x v="14"/>
  </r>
  <r>
    <m/>
    <x v="51"/>
    <n v="0"/>
    <x v="15"/>
  </r>
  <r>
    <m/>
    <x v="51"/>
    <n v="0"/>
    <x v="16"/>
  </r>
  <r>
    <m/>
    <x v="51"/>
    <n v="0"/>
    <x v="17"/>
  </r>
  <r>
    <m/>
    <x v="51"/>
    <n v="0"/>
    <x v="18"/>
  </r>
  <r>
    <m/>
    <x v="51"/>
    <n v="0"/>
    <x v="19"/>
  </r>
  <r>
    <m/>
    <x v="51"/>
    <n v="0"/>
    <x v="20"/>
  </r>
  <r>
    <m/>
    <x v="51"/>
    <n v="0"/>
    <x v="21"/>
  </r>
  <r>
    <m/>
    <x v="51"/>
    <n v="0"/>
    <x v="22"/>
  </r>
  <r>
    <m/>
    <x v="51"/>
    <n v="0"/>
    <x v="23"/>
  </r>
  <r>
    <m/>
    <x v="51"/>
    <n v="0"/>
    <x v="24"/>
  </r>
  <r>
    <m/>
    <x v="51"/>
    <n v="0"/>
    <x v="25"/>
  </r>
  <r>
    <m/>
    <x v="51"/>
    <n v="0"/>
    <x v="26"/>
  </r>
  <r>
    <m/>
    <x v="51"/>
    <n v="0"/>
    <x v="27"/>
  </r>
  <r>
    <m/>
    <x v="51"/>
    <n v="0"/>
    <x v="28"/>
  </r>
  <r>
    <m/>
    <x v="51"/>
    <n v="0"/>
    <x v="29"/>
  </r>
  <r>
    <m/>
    <x v="51"/>
    <n v="0"/>
    <x v="30"/>
  </r>
  <r>
    <m/>
    <x v="51"/>
    <n v="0"/>
    <x v="31"/>
  </r>
  <r>
    <m/>
    <x v="51"/>
    <n v="0"/>
    <x v="32"/>
  </r>
  <r>
    <m/>
    <x v="51"/>
    <n v="0"/>
    <x v="33"/>
  </r>
  <r>
    <m/>
    <x v="51"/>
    <n v="0"/>
    <x v="34"/>
  </r>
  <r>
    <m/>
    <x v="51"/>
    <n v="0"/>
    <x v="35"/>
  </r>
  <r>
    <m/>
    <x v="51"/>
    <n v="0"/>
    <x v="36"/>
  </r>
  <r>
    <m/>
    <x v="51"/>
    <n v="0"/>
    <x v="37"/>
  </r>
  <r>
    <m/>
    <x v="51"/>
    <n v="0"/>
    <x v="38"/>
  </r>
  <r>
    <m/>
    <x v="51"/>
    <n v="3"/>
    <x v="39"/>
  </r>
  <r>
    <m/>
    <x v="51"/>
    <n v="3"/>
    <x v="40"/>
  </r>
  <r>
    <m/>
    <x v="51"/>
    <n v="3"/>
    <x v="41"/>
  </r>
  <r>
    <m/>
    <x v="51"/>
    <n v="3"/>
    <x v="42"/>
  </r>
  <r>
    <m/>
    <x v="51"/>
    <n v="6"/>
    <x v="43"/>
  </r>
  <r>
    <m/>
    <x v="51"/>
    <n v="6"/>
    <x v="44"/>
  </r>
  <r>
    <m/>
    <x v="51"/>
    <n v="9"/>
    <x v="45"/>
  </r>
  <r>
    <m/>
    <x v="51"/>
    <n v="9"/>
    <x v="46"/>
  </r>
  <r>
    <m/>
    <x v="51"/>
    <n v="9"/>
    <x v="47"/>
  </r>
  <r>
    <m/>
    <x v="51"/>
    <n v="11"/>
    <x v="48"/>
  </r>
  <r>
    <m/>
    <x v="51"/>
    <n v="11"/>
    <x v="49"/>
  </r>
  <r>
    <m/>
    <x v="51"/>
    <n v="11"/>
    <x v="50"/>
  </r>
  <r>
    <m/>
    <x v="51"/>
    <n v="15"/>
    <x v="51"/>
  </r>
  <r>
    <m/>
    <x v="51"/>
    <n v="15"/>
    <x v="52"/>
  </r>
  <r>
    <m/>
    <x v="51"/>
    <n v="23"/>
    <x v="53"/>
  </r>
  <r>
    <m/>
    <x v="52"/>
    <n v="0"/>
    <x v="0"/>
  </r>
  <r>
    <m/>
    <x v="52"/>
    <n v="0"/>
    <x v="1"/>
  </r>
  <r>
    <m/>
    <x v="52"/>
    <n v="0"/>
    <x v="2"/>
  </r>
  <r>
    <m/>
    <x v="52"/>
    <n v="0"/>
    <x v="3"/>
  </r>
  <r>
    <m/>
    <x v="52"/>
    <n v="0"/>
    <x v="4"/>
  </r>
  <r>
    <m/>
    <x v="52"/>
    <n v="0"/>
    <x v="5"/>
  </r>
  <r>
    <m/>
    <x v="52"/>
    <n v="0"/>
    <x v="6"/>
  </r>
  <r>
    <m/>
    <x v="52"/>
    <n v="0"/>
    <x v="7"/>
  </r>
  <r>
    <m/>
    <x v="52"/>
    <n v="0"/>
    <x v="8"/>
  </r>
  <r>
    <m/>
    <x v="52"/>
    <n v="0"/>
    <x v="9"/>
  </r>
  <r>
    <m/>
    <x v="52"/>
    <n v="0"/>
    <x v="10"/>
  </r>
  <r>
    <m/>
    <x v="52"/>
    <n v="0"/>
    <x v="11"/>
  </r>
  <r>
    <m/>
    <x v="52"/>
    <n v="0"/>
    <x v="12"/>
  </r>
  <r>
    <m/>
    <x v="52"/>
    <n v="0"/>
    <x v="13"/>
  </r>
  <r>
    <m/>
    <x v="52"/>
    <n v="0"/>
    <x v="14"/>
  </r>
  <r>
    <m/>
    <x v="52"/>
    <n v="0"/>
    <x v="15"/>
  </r>
  <r>
    <m/>
    <x v="52"/>
    <n v="0"/>
    <x v="16"/>
  </r>
  <r>
    <m/>
    <x v="52"/>
    <n v="0"/>
    <x v="17"/>
  </r>
  <r>
    <m/>
    <x v="52"/>
    <n v="0"/>
    <x v="18"/>
  </r>
  <r>
    <m/>
    <x v="52"/>
    <n v="0"/>
    <x v="19"/>
  </r>
  <r>
    <m/>
    <x v="52"/>
    <n v="0"/>
    <x v="20"/>
  </r>
  <r>
    <m/>
    <x v="52"/>
    <n v="0"/>
    <x v="21"/>
  </r>
  <r>
    <m/>
    <x v="52"/>
    <n v="0"/>
    <x v="22"/>
  </r>
  <r>
    <m/>
    <x v="52"/>
    <n v="0"/>
    <x v="23"/>
  </r>
  <r>
    <m/>
    <x v="52"/>
    <n v="0"/>
    <x v="24"/>
  </r>
  <r>
    <m/>
    <x v="52"/>
    <n v="0"/>
    <x v="25"/>
  </r>
  <r>
    <m/>
    <x v="52"/>
    <n v="0"/>
    <x v="26"/>
  </r>
  <r>
    <m/>
    <x v="52"/>
    <n v="0"/>
    <x v="27"/>
  </r>
  <r>
    <m/>
    <x v="52"/>
    <n v="0"/>
    <x v="28"/>
  </r>
  <r>
    <m/>
    <x v="52"/>
    <n v="0"/>
    <x v="29"/>
  </r>
  <r>
    <m/>
    <x v="52"/>
    <n v="0"/>
    <x v="30"/>
  </r>
  <r>
    <m/>
    <x v="52"/>
    <n v="0"/>
    <x v="31"/>
  </r>
  <r>
    <m/>
    <x v="52"/>
    <n v="0"/>
    <x v="32"/>
  </r>
  <r>
    <m/>
    <x v="52"/>
    <n v="0"/>
    <x v="33"/>
  </r>
  <r>
    <m/>
    <x v="52"/>
    <n v="0"/>
    <x v="34"/>
  </r>
  <r>
    <m/>
    <x v="52"/>
    <n v="0"/>
    <x v="35"/>
  </r>
  <r>
    <m/>
    <x v="52"/>
    <n v="0"/>
    <x v="36"/>
  </r>
  <r>
    <m/>
    <x v="52"/>
    <n v="0"/>
    <x v="37"/>
  </r>
  <r>
    <m/>
    <x v="52"/>
    <n v="0"/>
    <x v="38"/>
  </r>
  <r>
    <m/>
    <x v="52"/>
    <n v="1"/>
    <x v="39"/>
  </r>
  <r>
    <m/>
    <x v="52"/>
    <n v="1"/>
    <x v="40"/>
  </r>
  <r>
    <m/>
    <x v="52"/>
    <n v="1"/>
    <x v="41"/>
  </r>
  <r>
    <m/>
    <x v="52"/>
    <n v="1"/>
    <x v="42"/>
  </r>
  <r>
    <m/>
    <x v="52"/>
    <n v="1"/>
    <x v="43"/>
  </r>
  <r>
    <m/>
    <x v="52"/>
    <n v="1"/>
    <x v="44"/>
  </r>
  <r>
    <m/>
    <x v="52"/>
    <n v="1"/>
    <x v="45"/>
  </r>
  <r>
    <m/>
    <x v="52"/>
    <n v="1"/>
    <x v="46"/>
  </r>
  <r>
    <m/>
    <x v="52"/>
    <n v="1"/>
    <x v="47"/>
  </r>
  <r>
    <m/>
    <x v="52"/>
    <n v="1"/>
    <x v="48"/>
  </r>
  <r>
    <m/>
    <x v="52"/>
    <n v="1"/>
    <x v="49"/>
  </r>
  <r>
    <m/>
    <x v="52"/>
    <n v="4"/>
    <x v="50"/>
  </r>
  <r>
    <m/>
    <x v="52"/>
    <n v="8"/>
    <x v="51"/>
  </r>
  <r>
    <m/>
    <x v="52"/>
    <n v="18"/>
    <x v="52"/>
  </r>
  <r>
    <m/>
    <x v="52"/>
    <n v="26"/>
    <x v="53"/>
  </r>
  <r>
    <m/>
    <x v="53"/>
    <n v="0"/>
    <x v="0"/>
  </r>
  <r>
    <m/>
    <x v="53"/>
    <n v="0"/>
    <x v="1"/>
  </r>
  <r>
    <m/>
    <x v="53"/>
    <n v="0"/>
    <x v="2"/>
  </r>
  <r>
    <m/>
    <x v="53"/>
    <n v="0"/>
    <x v="3"/>
  </r>
  <r>
    <m/>
    <x v="53"/>
    <n v="0"/>
    <x v="4"/>
  </r>
  <r>
    <m/>
    <x v="53"/>
    <n v="0"/>
    <x v="5"/>
  </r>
  <r>
    <m/>
    <x v="53"/>
    <n v="0"/>
    <x v="6"/>
  </r>
  <r>
    <m/>
    <x v="53"/>
    <n v="0"/>
    <x v="7"/>
  </r>
  <r>
    <m/>
    <x v="53"/>
    <n v="0"/>
    <x v="8"/>
  </r>
  <r>
    <m/>
    <x v="53"/>
    <n v="0"/>
    <x v="9"/>
  </r>
  <r>
    <m/>
    <x v="53"/>
    <n v="0"/>
    <x v="10"/>
  </r>
  <r>
    <m/>
    <x v="53"/>
    <n v="0"/>
    <x v="11"/>
  </r>
  <r>
    <m/>
    <x v="53"/>
    <n v="0"/>
    <x v="12"/>
  </r>
  <r>
    <m/>
    <x v="53"/>
    <n v="0"/>
    <x v="13"/>
  </r>
  <r>
    <m/>
    <x v="53"/>
    <n v="0"/>
    <x v="14"/>
  </r>
  <r>
    <m/>
    <x v="53"/>
    <n v="0"/>
    <x v="15"/>
  </r>
  <r>
    <m/>
    <x v="53"/>
    <n v="0"/>
    <x v="16"/>
  </r>
  <r>
    <m/>
    <x v="53"/>
    <n v="0"/>
    <x v="17"/>
  </r>
  <r>
    <m/>
    <x v="53"/>
    <n v="0"/>
    <x v="18"/>
  </r>
  <r>
    <m/>
    <x v="53"/>
    <n v="0"/>
    <x v="19"/>
  </r>
  <r>
    <m/>
    <x v="53"/>
    <n v="0"/>
    <x v="20"/>
  </r>
  <r>
    <m/>
    <x v="53"/>
    <n v="0"/>
    <x v="21"/>
  </r>
  <r>
    <m/>
    <x v="53"/>
    <n v="0"/>
    <x v="22"/>
  </r>
  <r>
    <m/>
    <x v="53"/>
    <n v="0"/>
    <x v="23"/>
  </r>
  <r>
    <m/>
    <x v="53"/>
    <n v="0"/>
    <x v="24"/>
  </r>
  <r>
    <m/>
    <x v="53"/>
    <n v="0"/>
    <x v="25"/>
  </r>
  <r>
    <m/>
    <x v="53"/>
    <n v="0"/>
    <x v="26"/>
  </r>
  <r>
    <m/>
    <x v="53"/>
    <n v="0"/>
    <x v="27"/>
  </r>
  <r>
    <m/>
    <x v="53"/>
    <n v="0"/>
    <x v="28"/>
  </r>
  <r>
    <m/>
    <x v="53"/>
    <n v="0"/>
    <x v="29"/>
  </r>
  <r>
    <m/>
    <x v="53"/>
    <n v="0"/>
    <x v="30"/>
  </r>
  <r>
    <m/>
    <x v="53"/>
    <n v="0"/>
    <x v="31"/>
  </r>
  <r>
    <m/>
    <x v="53"/>
    <n v="0"/>
    <x v="32"/>
  </r>
  <r>
    <m/>
    <x v="53"/>
    <n v="0"/>
    <x v="33"/>
  </r>
  <r>
    <m/>
    <x v="53"/>
    <n v="0"/>
    <x v="34"/>
  </r>
  <r>
    <m/>
    <x v="53"/>
    <n v="0"/>
    <x v="35"/>
  </r>
  <r>
    <m/>
    <x v="53"/>
    <n v="0"/>
    <x v="36"/>
  </r>
  <r>
    <m/>
    <x v="53"/>
    <n v="0"/>
    <x v="37"/>
  </r>
  <r>
    <m/>
    <x v="53"/>
    <n v="0"/>
    <x v="38"/>
  </r>
  <r>
    <m/>
    <x v="53"/>
    <n v="1"/>
    <x v="39"/>
  </r>
  <r>
    <m/>
    <x v="53"/>
    <n v="1"/>
    <x v="40"/>
  </r>
  <r>
    <m/>
    <x v="53"/>
    <n v="1"/>
    <x v="41"/>
  </r>
  <r>
    <m/>
    <x v="53"/>
    <n v="1"/>
    <x v="42"/>
  </r>
  <r>
    <m/>
    <x v="53"/>
    <n v="1"/>
    <x v="43"/>
  </r>
  <r>
    <m/>
    <x v="53"/>
    <n v="2"/>
    <x v="44"/>
  </r>
  <r>
    <m/>
    <x v="53"/>
    <n v="2"/>
    <x v="45"/>
  </r>
  <r>
    <m/>
    <x v="53"/>
    <n v="5"/>
    <x v="46"/>
  </r>
  <r>
    <m/>
    <x v="53"/>
    <n v="5"/>
    <x v="47"/>
  </r>
  <r>
    <m/>
    <x v="53"/>
    <n v="5"/>
    <x v="48"/>
  </r>
  <r>
    <m/>
    <x v="53"/>
    <n v="5"/>
    <x v="49"/>
  </r>
  <r>
    <m/>
    <x v="53"/>
    <n v="5"/>
    <x v="50"/>
  </r>
  <r>
    <m/>
    <x v="53"/>
    <n v="5"/>
    <x v="51"/>
  </r>
  <r>
    <m/>
    <x v="53"/>
    <n v="11"/>
    <x v="52"/>
  </r>
  <r>
    <m/>
    <x v="53"/>
    <n v="11"/>
    <x v="53"/>
  </r>
  <r>
    <m/>
    <x v="54"/>
    <n v="0"/>
    <x v="0"/>
  </r>
  <r>
    <m/>
    <x v="54"/>
    <n v="0"/>
    <x v="1"/>
  </r>
  <r>
    <m/>
    <x v="54"/>
    <n v="0"/>
    <x v="2"/>
  </r>
  <r>
    <m/>
    <x v="54"/>
    <n v="0"/>
    <x v="3"/>
  </r>
  <r>
    <m/>
    <x v="54"/>
    <n v="0"/>
    <x v="4"/>
  </r>
  <r>
    <m/>
    <x v="54"/>
    <n v="0"/>
    <x v="5"/>
  </r>
  <r>
    <m/>
    <x v="54"/>
    <n v="0"/>
    <x v="6"/>
  </r>
  <r>
    <m/>
    <x v="54"/>
    <n v="0"/>
    <x v="7"/>
  </r>
  <r>
    <m/>
    <x v="54"/>
    <n v="0"/>
    <x v="8"/>
  </r>
  <r>
    <m/>
    <x v="54"/>
    <n v="0"/>
    <x v="9"/>
  </r>
  <r>
    <m/>
    <x v="54"/>
    <n v="0"/>
    <x v="10"/>
  </r>
  <r>
    <m/>
    <x v="54"/>
    <n v="0"/>
    <x v="11"/>
  </r>
  <r>
    <m/>
    <x v="54"/>
    <n v="0"/>
    <x v="12"/>
  </r>
  <r>
    <m/>
    <x v="54"/>
    <n v="0"/>
    <x v="13"/>
  </r>
  <r>
    <m/>
    <x v="54"/>
    <n v="0"/>
    <x v="14"/>
  </r>
  <r>
    <m/>
    <x v="54"/>
    <n v="0"/>
    <x v="15"/>
  </r>
  <r>
    <m/>
    <x v="54"/>
    <n v="0"/>
    <x v="16"/>
  </r>
  <r>
    <m/>
    <x v="54"/>
    <n v="0"/>
    <x v="17"/>
  </r>
  <r>
    <m/>
    <x v="54"/>
    <n v="0"/>
    <x v="18"/>
  </r>
  <r>
    <m/>
    <x v="54"/>
    <n v="0"/>
    <x v="19"/>
  </r>
  <r>
    <m/>
    <x v="54"/>
    <n v="0"/>
    <x v="20"/>
  </r>
  <r>
    <m/>
    <x v="54"/>
    <n v="0"/>
    <x v="21"/>
  </r>
  <r>
    <m/>
    <x v="54"/>
    <n v="0"/>
    <x v="22"/>
  </r>
  <r>
    <m/>
    <x v="54"/>
    <n v="0"/>
    <x v="23"/>
  </r>
  <r>
    <m/>
    <x v="54"/>
    <n v="0"/>
    <x v="24"/>
  </r>
  <r>
    <m/>
    <x v="54"/>
    <n v="0"/>
    <x v="25"/>
  </r>
  <r>
    <m/>
    <x v="54"/>
    <n v="0"/>
    <x v="26"/>
  </r>
  <r>
    <m/>
    <x v="54"/>
    <n v="0"/>
    <x v="27"/>
  </r>
  <r>
    <m/>
    <x v="54"/>
    <n v="0"/>
    <x v="28"/>
  </r>
  <r>
    <m/>
    <x v="54"/>
    <n v="0"/>
    <x v="29"/>
  </r>
  <r>
    <m/>
    <x v="54"/>
    <n v="0"/>
    <x v="30"/>
  </r>
  <r>
    <m/>
    <x v="54"/>
    <n v="0"/>
    <x v="31"/>
  </r>
  <r>
    <m/>
    <x v="54"/>
    <n v="0"/>
    <x v="32"/>
  </r>
  <r>
    <m/>
    <x v="54"/>
    <n v="0"/>
    <x v="33"/>
  </r>
  <r>
    <m/>
    <x v="54"/>
    <n v="0"/>
    <x v="34"/>
  </r>
  <r>
    <m/>
    <x v="54"/>
    <n v="0"/>
    <x v="35"/>
  </r>
  <r>
    <m/>
    <x v="54"/>
    <n v="0"/>
    <x v="36"/>
  </r>
  <r>
    <m/>
    <x v="54"/>
    <n v="0"/>
    <x v="37"/>
  </r>
  <r>
    <m/>
    <x v="54"/>
    <n v="0"/>
    <x v="38"/>
  </r>
  <r>
    <m/>
    <x v="54"/>
    <n v="0"/>
    <x v="39"/>
  </r>
  <r>
    <m/>
    <x v="54"/>
    <n v="2"/>
    <x v="40"/>
  </r>
  <r>
    <m/>
    <x v="54"/>
    <n v="2"/>
    <x v="41"/>
  </r>
  <r>
    <m/>
    <x v="54"/>
    <n v="2"/>
    <x v="42"/>
  </r>
  <r>
    <m/>
    <x v="54"/>
    <n v="2"/>
    <x v="43"/>
  </r>
  <r>
    <m/>
    <x v="54"/>
    <n v="4"/>
    <x v="44"/>
  </r>
  <r>
    <m/>
    <x v="54"/>
    <n v="4"/>
    <x v="45"/>
  </r>
  <r>
    <m/>
    <x v="54"/>
    <n v="6"/>
    <x v="46"/>
  </r>
  <r>
    <m/>
    <x v="54"/>
    <n v="19"/>
    <x v="47"/>
  </r>
  <r>
    <m/>
    <x v="54"/>
    <n v="27"/>
    <x v="48"/>
  </r>
  <r>
    <m/>
    <x v="54"/>
    <n v="34"/>
    <x v="49"/>
  </r>
  <r>
    <m/>
    <x v="54"/>
    <n v="34"/>
    <x v="50"/>
  </r>
  <r>
    <m/>
    <x v="54"/>
    <n v="69"/>
    <x v="51"/>
  </r>
  <r>
    <m/>
    <x v="54"/>
    <n v="96"/>
    <x v="52"/>
  </r>
  <r>
    <m/>
    <x v="54"/>
    <n v="117"/>
    <x v="53"/>
  </r>
  <r>
    <m/>
    <x v="55"/>
    <n v="0"/>
    <x v="0"/>
  </r>
  <r>
    <m/>
    <x v="55"/>
    <n v="0"/>
    <x v="1"/>
  </r>
  <r>
    <m/>
    <x v="55"/>
    <n v="0"/>
    <x v="2"/>
  </r>
  <r>
    <m/>
    <x v="55"/>
    <n v="0"/>
    <x v="3"/>
  </r>
  <r>
    <m/>
    <x v="55"/>
    <n v="0"/>
    <x v="4"/>
  </r>
  <r>
    <m/>
    <x v="55"/>
    <n v="0"/>
    <x v="5"/>
  </r>
  <r>
    <m/>
    <x v="55"/>
    <n v="0"/>
    <x v="6"/>
  </r>
  <r>
    <m/>
    <x v="55"/>
    <n v="0"/>
    <x v="7"/>
  </r>
  <r>
    <m/>
    <x v="55"/>
    <n v="0"/>
    <x v="8"/>
  </r>
  <r>
    <m/>
    <x v="55"/>
    <n v="0"/>
    <x v="9"/>
  </r>
  <r>
    <m/>
    <x v="55"/>
    <n v="0"/>
    <x v="10"/>
  </r>
  <r>
    <m/>
    <x v="55"/>
    <n v="0"/>
    <x v="11"/>
  </r>
  <r>
    <m/>
    <x v="55"/>
    <n v="0"/>
    <x v="12"/>
  </r>
  <r>
    <m/>
    <x v="55"/>
    <n v="0"/>
    <x v="13"/>
  </r>
  <r>
    <m/>
    <x v="55"/>
    <n v="0"/>
    <x v="14"/>
  </r>
  <r>
    <m/>
    <x v="55"/>
    <n v="0"/>
    <x v="15"/>
  </r>
  <r>
    <m/>
    <x v="55"/>
    <n v="0"/>
    <x v="16"/>
  </r>
  <r>
    <m/>
    <x v="55"/>
    <n v="0"/>
    <x v="17"/>
  </r>
  <r>
    <m/>
    <x v="55"/>
    <n v="0"/>
    <x v="18"/>
  </r>
  <r>
    <m/>
    <x v="55"/>
    <n v="0"/>
    <x v="19"/>
  </r>
  <r>
    <m/>
    <x v="55"/>
    <n v="0"/>
    <x v="20"/>
  </r>
  <r>
    <m/>
    <x v="55"/>
    <n v="0"/>
    <x v="21"/>
  </r>
  <r>
    <m/>
    <x v="55"/>
    <n v="0"/>
    <x v="22"/>
  </r>
  <r>
    <m/>
    <x v="55"/>
    <n v="0"/>
    <x v="23"/>
  </r>
  <r>
    <m/>
    <x v="55"/>
    <n v="0"/>
    <x v="24"/>
  </r>
  <r>
    <m/>
    <x v="55"/>
    <n v="0"/>
    <x v="25"/>
  </r>
  <r>
    <m/>
    <x v="55"/>
    <n v="0"/>
    <x v="26"/>
  </r>
  <r>
    <m/>
    <x v="55"/>
    <n v="0"/>
    <x v="27"/>
  </r>
  <r>
    <m/>
    <x v="55"/>
    <n v="0"/>
    <x v="28"/>
  </r>
  <r>
    <m/>
    <x v="55"/>
    <n v="0"/>
    <x v="29"/>
  </r>
  <r>
    <m/>
    <x v="55"/>
    <n v="0"/>
    <x v="30"/>
  </r>
  <r>
    <m/>
    <x v="55"/>
    <n v="0"/>
    <x v="31"/>
  </r>
  <r>
    <m/>
    <x v="55"/>
    <n v="0"/>
    <x v="32"/>
  </r>
  <r>
    <m/>
    <x v="55"/>
    <n v="0"/>
    <x v="33"/>
  </r>
  <r>
    <m/>
    <x v="55"/>
    <n v="0"/>
    <x v="34"/>
  </r>
  <r>
    <m/>
    <x v="55"/>
    <n v="0"/>
    <x v="35"/>
  </r>
  <r>
    <m/>
    <x v="55"/>
    <n v="0"/>
    <x v="36"/>
  </r>
  <r>
    <m/>
    <x v="55"/>
    <n v="0"/>
    <x v="37"/>
  </r>
  <r>
    <m/>
    <x v="55"/>
    <n v="0"/>
    <x v="38"/>
  </r>
  <r>
    <m/>
    <x v="55"/>
    <n v="0"/>
    <x v="39"/>
  </r>
  <r>
    <m/>
    <x v="55"/>
    <n v="2"/>
    <x v="40"/>
  </r>
  <r>
    <m/>
    <x v="55"/>
    <n v="2"/>
    <x v="41"/>
  </r>
  <r>
    <m/>
    <x v="55"/>
    <n v="5"/>
    <x v="42"/>
  </r>
  <r>
    <m/>
    <x v="55"/>
    <n v="8"/>
    <x v="43"/>
  </r>
  <r>
    <m/>
    <x v="55"/>
    <n v="13"/>
    <x v="44"/>
  </r>
  <r>
    <m/>
    <x v="55"/>
    <n v="20"/>
    <x v="45"/>
  </r>
  <r>
    <m/>
    <x v="55"/>
    <n v="30"/>
    <x v="46"/>
  </r>
  <r>
    <m/>
    <x v="55"/>
    <n v="30"/>
    <x v="47"/>
  </r>
  <r>
    <m/>
    <x v="55"/>
    <n v="41"/>
    <x v="48"/>
  </r>
  <r>
    <m/>
    <x v="55"/>
    <n v="59"/>
    <x v="49"/>
  </r>
  <r>
    <m/>
    <x v="55"/>
    <n v="59"/>
    <x v="50"/>
  </r>
  <r>
    <m/>
    <x v="55"/>
    <n v="112"/>
    <x v="51"/>
  </r>
  <r>
    <m/>
    <x v="55"/>
    <n v="169"/>
    <x v="52"/>
  </r>
  <r>
    <m/>
    <x v="55"/>
    <n v="245"/>
    <x v="53"/>
  </r>
  <r>
    <m/>
    <x v="56"/>
    <n v="0"/>
    <x v="0"/>
  </r>
  <r>
    <m/>
    <x v="56"/>
    <n v="0"/>
    <x v="1"/>
  </r>
  <r>
    <m/>
    <x v="56"/>
    <n v="0"/>
    <x v="2"/>
  </r>
  <r>
    <m/>
    <x v="56"/>
    <n v="0"/>
    <x v="3"/>
  </r>
  <r>
    <m/>
    <x v="56"/>
    <n v="0"/>
    <x v="4"/>
  </r>
  <r>
    <m/>
    <x v="56"/>
    <n v="0"/>
    <x v="5"/>
  </r>
  <r>
    <m/>
    <x v="56"/>
    <n v="0"/>
    <x v="6"/>
  </r>
  <r>
    <m/>
    <x v="56"/>
    <n v="0"/>
    <x v="7"/>
  </r>
  <r>
    <m/>
    <x v="56"/>
    <n v="0"/>
    <x v="8"/>
  </r>
  <r>
    <m/>
    <x v="56"/>
    <n v="0"/>
    <x v="9"/>
  </r>
  <r>
    <m/>
    <x v="56"/>
    <n v="0"/>
    <x v="10"/>
  </r>
  <r>
    <m/>
    <x v="56"/>
    <n v="0"/>
    <x v="11"/>
  </r>
  <r>
    <m/>
    <x v="56"/>
    <n v="0"/>
    <x v="12"/>
  </r>
  <r>
    <m/>
    <x v="56"/>
    <n v="0"/>
    <x v="13"/>
  </r>
  <r>
    <m/>
    <x v="56"/>
    <n v="0"/>
    <x v="14"/>
  </r>
  <r>
    <m/>
    <x v="56"/>
    <n v="0"/>
    <x v="15"/>
  </r>
  <r>
    <m/>
    <x v="56"/>
    <n v="0"/>
    <x v="16"/>
  </r>
  <r>
    <m/>
    <x v="56"/>
    <n v="0"/>
    <x v="17"/>
  </r>
  <r>
    <m/>
    <x v="56"/>
    <n v="0"/>
    <x v="18"/>
  </r>
  <r>
    <m/>
    <x v="56"/>
    <n v="0"/>
    <x v="19"/>
  </r>
  <r>
    <m/>
    <x v="56"/>
    <n v="0"/>
    <x v="20"/>
  </r>
  <r>
    <m/>
    <x v="56"/>
    <n v="0"/>
    <x v="21"/>
  </r>
  <r>
    <m/>
    <x v="56"/>
    <n v="0"/>
    <x v="22"/>
  </r>
  <r>
    <m/>
    <x v="56"/>
    <n v="0"/>
    <x v="23"/>
  </r>
  <r>
    <m/>
    <x v="56"/>
    <n v="0"/>
    <x v="24"/>
  </r>
  <r>
    <m/>
    <x v="56"/>
    <n v="0"/>
    <x v="25"/>
  </r>
  <r>
    <m/>
    <x v="56"/>
    <n v="0"/>
    <x v="26"/>
  </r>
  <r>
    <m/>
    <x v="56"/>
    <n v="0"/>
    <x v="27"/>
  </r>
  <r>
    <m/>
    <x v="56"/>
    <n v="0"/>
    <x v="28"/>
  </r>
  <r>
    <m/>
    <x v="56"/>
    <n v="0"/>
    <x v="29"/>
  </r>
  <r>
    <m/>
    <x v="56"/>
    <n v="0"/>
    <x v="30"/>
  </r>
  <r>
    <m/>
    <x v="56"/>
    <n v="0"/>
    <x v="31"/>
  </r>
  <r>
    <m/>
    <x v="56"/>
    <n v="0"/>
    <x v="32"/>
  </r>
  <r>
    <m/>
    <x v="56"/>
    <n v="0"/>
    <x v="33"/>
  </r>
  <r>
    <m/>
    <x v="56"/>
    <n v="0"/>
    <x v="34"/>
  </r>
  <r>
    <m/>
    <x v="56"/>
    <n v="0"/>
    <x v="35"/>
  </r>
  <r>
    <m/>
    <x v="56"/>
    <n v="0"/>
    <x v="36"/>
  </r>
  <r>
    <m/>
    <x v="56"/>
    <n v="0"/>
    <x v="37"/>
  </r>
  <r>
    <m/>
    <x v="56"/>
    <n v="0"/>
    <x v="38"/>
  </r>
  <r>
    <m/>
    <x v="56"/>
    <n v="0"/>
    <x v="39"/>
  </r>
  <r>
    <m/>
    <x v="56"/>
    <n v="1"/>
    <x v="40"/>
  </r>
  <r>
    <m/>
    <x v="56"/>
    <n v="1"/>
    <x v="41"/>
  </r>
  <r>
    <m/>
    <x v="56"/>
    <n v="1"/>
    <x v="42"/>
  </r>
  <r>
    <m/>
    <x v="56"/>
    <n v="1"/>
    <x v="43"/>
  </r>
  <r>
    <m/>
    <x v="56"/>
    <n v="1"/>
    <x v="44"/>
  </r>
  <r>
    <m/>
    <x v="56"/>
    <n v="1"/>
    <x v="45"/>
  </r>
  <r>
    <m/>
    <x v="56"/>
    <n v="1"/>
    <x v="46"/>
  </r>
  <r>
    <m/>
    <x v="56"/>
    <n v="1"/>
    <x v="47"/>
  </r>
  <r>
    <m/>
    <x v="56"/>
    <n v="1"/>
    <x v="48"/>
  </r>
  <r>
    <m/>
    <x v="56"/>
    <n v="1"/>
    <x v="49"/>
  </r>
  <r>
    <m/>
    <x v="56"/>
    <n v="1"/>
    <x v="50"/>
  </r>
  <r>
    <m/>
    <x v="56"/>
    <n v="1"/>
    <x v="51"/>
  </r>
  <r>
    <m/>
    <x v="56"/>
    <n v="1"/>
    <x v="52"/>
  </r>
  <r>
    <m/>
    <x v="56"/>
    <n v="1"/>
    <x v="53"/>
  </r>
  <r>
    <s v="Tasmania"/>
    <x v="6"/>
    <n v="0"/>
    <x v="0"/>
  </r>
  <r>
    <s v="Tasmania"/>
    <x v="6"/>
    <n v="0"/>
    <x v="1"/>
  </r>
  <r>
    <s v="Tasmania"/>
    <x v="6"/>
    <n v="0"/>
    <x v="2"/>
  </r>
  <r>
    <s v="Tasmania"/>
    <x v="6"/>
    <n v="0"/>
    <x v="3"/>
  </r>
  <r>
    <s v="Tasmania"/>
    <x v="6"/>
    <n v="0"/>
    <x v="4"/>
  </r>
  <r>
    <s v="Tasmania"/>
    <x v="6"/>
    <n v="0"/>
    <x v="5"/>
  </r>
  <r>
    <s v="Tasmania"/>
    <x v="6"/>
    <n v="0"/>
    <x v="6"/>
  </r>
  <r>
    <s v="Tasmania"/>
    <x v="6"/>
    <n v="0"/>
    <x v="7"/>
  </r>
  <r>
    <s v="Tasmania"/>
    <x v="6"/>
    <n v="0"/>
    <x v="8"/>
  </r>
  <r>
    <s v="Tasmania"/>
    <x v="6"/>
    <n v="0"/>
    <x v="9"/>
  </r>
  <r>
    <s v="Tasmania"/>
    <x v="6"/>
    <n v="0"/>
    <x v="10"/>
  </r>
  <r>
    <s v="Tasmania"/>
    <x v="6"/>
    <n v="0"/>
    <x v="11"/>
  </r>
  <r>
    <s v="Tasmania"/>
    <x v="6"/>
    <n v="0"/>
    <x v="12"/>
  </r>
  <r>
    <s v="Tasmania"/>
    <x v="6"/>
    <n v="0"/>
    <x v="13"/>
  </r>
  <r>
    <s v="Tasmania"/>
    <x v="6"/>
    <n v="0"/>
    <x v="14"/>
  </r>
  <r>
    <s v="Tasmania"/>
    <x v="6"/>
    <n v="0"/>
    <x v="15"/>
  </r>
  <r>
    <s v="Tasmania"/>
    <x v="6"/>
    <n v="0"/>
    <x v="16"/>
  </r>
  <r>
    <s v="Tasmania"/>
    <x v="6"/>
    <n v="0"/>
    <x v="17"/>
  </r>
  <r>
    <s v="Tasmania"/>
    <x v="6"/>
    <n v="0"/>
    <x v="18"/>
  </r>
  <r>
    <s v="Tasmania"/>
    <x v="6"/>
    <n v="0"/>
    <x v="19"/>
  </r>
  <r>
    <s v="Tasmania"/>
    <x v="6"/>
    <n v="0"/>
    <x v="20"/>
  </r>
  <r>
    <s v="Tasmania"/>
    <x v="6"/>
    <n v="0"/>
    <x v="21"/>
  </r>
  <r>
    <s v="Tasmania"/>
    <x v="6"/>
    <n v="0"/>
    <x v="22"/>
  </r>
  <r>
    <s v="Tasmania"/>
    <x v="6"/>
    <n v="0"/>
    <x v="23"/>
  </r>
  <r>
    <s v="Tasmania"/>
    <x v="6"/>
    <n v="0"/>
    <x v="24"/>
  </r>
  <r>
    <s v="Tasmania"/>
    <x v="6"/>
    <n v="0"/>
    <x v="25"/>
  </r>
  <r>
    <s v="Tasmania"/>
    <x v="6"/>
    <n v="0"/>
    <x v="26"/>
  </r>
  <r>
    <s v="Tasmania"/>
    <x v="6"/>
    <n v="0"/>
    <x v="27"/>
  </r>
  <r>
    <s v="Tasmania"/>
    <x v="6"/>
    <n v="0"/>
    <x v="28"/>
  </r>
  <r>
    <s v="Tasmania"/>
    <x v="6"/>
    <n v="0"/>
    <x v="29"/>
  </r>
  <r>
    <s v="Tasmania"/>
    <x v="6"/>
    <n v="0"/>
    <x v="30"/>
  </r>
  <r>
    <s v="Tasmania"/>
    <x v="6"/>
    <n v="0"/>
    <x v="31"/>
  </r>
  <r>
    <s v="Tasmania"/>
    <x v="6"/>
    <n v="0"/>
    <x v="32"/>
  </r>
  <r>
    <s v="Tasmania"/>
    <x v="6"/>
    <n v="0"/>
    <x v="33"/>
  </r>
  <r>
    <s v="Tasmania"/>
    <x v="6"/>
    <n v="0"/>
    <x v="34"/>
  </r>
  <r>
    <s v="Tasmania"/>
    <x v="6"/>
    <n v="0"/>
    <x v="35"/>
  </r>
  <r>
    <s v="Tasmania"/>
    <x v="6"/>
    <n v="0"/>
    <x v="36"/>
  </r>
  <r>
    <s v="Tasmania"/>
    <x v="6"/>
    <n v="0"/>
    <x v="37"/>
  </r>
  <r>
    <s v="Tasmania"/>
    <x v="6"/>
    <n v="0"/>
    <x v="38"/>
  </r>
  <r>
    <s v="Tasmania"/>
    <x v="6"/>
    <n v="0"/>
    <x v="39"/>
  </r>
  <r>
    <s v="Tasmania"/>
    <x v="6"/>
    <n v="1"/>
    <x v="40"/>
  </r>
  <r>
    <s v="Tasmania"/>
    <x v="6"/>
    <n v="1"/>
    <x v="41"/>
  </r>
  <r>
    <s v="Tasmania"/>
    <x v="6"/>
    <n v="1"/>
    <x v="42"/>
  </r>
  <r>
    <s v="Tasmania"/>
    <x v="6"/>
    <n v="1"/>
    <x v="43"/>
  </r>
  <r>
    <s v="Tasmania"/>
    <x v="6"/>
    <n v="1"/>
    <x v="44"/>
  </r>
  <r>
    <s v="Tasmania"/>
    <x v="6"/>
    <n v="1"/>
    <x v="45"/>
  </r>
  <r>
    <s v="Tasmania"/>
    <x v="6"/>
    <n v="2"/>
    <x v="46"/>
  </r>
  <r>
    <s v="Tasmania"/>
    <x v="6"/>
    <n v="2"/>
    <x v="47"/>
  </r>
  <r>
    <s v="Tasmania"/>
    <x v="6"/>
    <n v="2"/>
    <x v="48"/>
  </r>
  <r>
    <s v="Tasmania"/>
    <x v="6"/>
    <n v="3"/>
    <x v="49"/>
  </r>
  <r>
    <s v="Tasmania"/>
    <x v="6"/>
    <n v="3"/>
    <x v="50"/>
  </r>
  <r>
    <s v="Tasmania"/>
    <x v="6"/>
    <n v="5"/>
    <x v="51"/>
  </r>
  <r>
    <s v="Tasmania"/>
    <x v="6"/>
    <n v="5"/>
    <x v="52"/>
  </r>
  <r>
    <s v="Tasmania"/>
    <x v="6"/>
    <n v="6"/>
    <x v="53"/>
  </r>
  <r>
    <m/>
    <x v="57"/>
    <n v="0"/>
    <x v="0"/>
  </r>
  <r>
    <m/>
    <x v="57"/>
    <n v="0"/>
    <x v="1"/>
  </r>
  <r>
    <m/>
    <x v="57"/>
    <n v="0"/>
    <x v="2"/>
  </r>
  <r>
    <m/>
    <x v="57"/>
    <n v="0"/>
    <x v="3"/>
  </r>
  <r>
    <m/>
    <x v="57"/>
    <n v="0"/>
    <x v="4"/>
  </r>
  <r>
    <m/>
    <x v="57"/>
    <n v="0"/>
    <x v="5"/>
  </r>
  <r>
    <m/>
    <x v="57"/>
    <n v="0"/>
    <x v="6"/>
  </r>
  <r>
    <m/>
    <x v="57"/>
    <n v="0"/>
    <x v="7"/>
  </r>
  <r>
    <m/>
    <x v="57"/>
    <n v="0"/>
    <x v="8"/>
  </r>
  <r>
    <m/>
    <x v="57"/>
    <n v="0"/>
    <x v="9"/>
  </r>
  <r>
    <m/>
    <x v="57"/>
    <n v="0"/>
    <x v="10"/>
  </r>
  <r>
    <m/>
    <x v="57"/>
    <n v="0"/>
    <x v="11"/>
  </r>
  <r>
    <m/>
    <x v="57"/>
    <n v="0"/>
    <x v="12"/>
  </r>
  <r>
    <m/>
    <x v="57"/>
    <n v="0"/>
    <x v="13"/>
  </r>
  <r>
    <m/>
    <x v="57"/>
    <n v="0"/>
    <x v="14"/>
  </r>
  <r>
    <m/>
    <x v="57"/>
    <n v="0"/>
    <x v="15"/>
  </r>
  <r>
    <m/>
    <x v="57"/>
    <n v="0"/>
    <x v="16"/>
  </r>
  <r>
    <m/>
    <x v="57"/>
    <n v="0"/>
    <x v="17"/>
  </r>
  <r>
    <m/>
    <x v="57"/>
    <n v="0"/>
    <x v="18"/>
  </r>
  <r>
    <m/>
    <x v="57"/>
    <n v="0"/>
    <x v="19"/>
  </r>
  <r>
    <m/>
    <x v="57"/>
    <n v="0"/>
    <x v="20"/>
  </r>
  <r>
    <m/>
    <x v="57"/>
    <n v="0"/>
    <x v="21"/>
  </r>
  <r>
    <m/>
    <x v="57"/>
    <n v="0"/>
    <x v="22"/>
  </r>
  <r>
    <m/>
    <x v="57"/>
    <n v="0"/>
    <x v="23"/>
  </r>
  <r>
    <m/>
    <x v="57"/>
    <n v="0"/>
    <x v="24"/>
  </r>
  <r>
    <m/>
    <x v="57"/>
    <n v="0"/>
    <x v="25"/>
  </r>
  <r>
    <m/>
    <x v="57"/>
    <n v="0"/>
    <x v="26"/>
  </r>
  <r>
    <m/>
    <x v="57"/>
    <n v="0"/>
    <x v="27"/>
  </r>
  <r>
    <m/>
    <x v="57"/>
    <n v="0"/>
    <x v="28"/>
  </r>
  <r>
    <m/>
    <x v="57"/>
    <n v="0"/>
    <x v="29"/>
  </r>
  <r>
    <m/>
    <x v="57"/>
    <n v="0"/>
    <x v="30"/>
  </r>
  <r>
    <m/>
    <x v="57"/>
    <n v="0"/>
    <x v="31"/>
  </r>
  <r>
    <m/>
    <x v="57"/>
    <n v="0"/>
    <x v="32"/>
  </r>
  <r>
    <m/>
    <x v="57"/>
    <n v="0"/>
    <x v="33"/>
  </r>
  <r>
    <m/>
    <x v="57"/>
    <n v="0"/>
    <x v="34"/>
  </r>
  <r>
    <m/>
    <x v="57"/>
    <n v="0"/>
    <x v="35"/>
  </r>
  <r>
    <m/>
    <x v="57"/>
    <n v="0"/>
    <x v="36"/>
  </r>
  <r>
    <m/>
    <x v="57"/>
    <n v="0"/>
    <x v="37"/>
  </r>
  <r>
    <m/>
    <x v="57"/>
    <n v="0"/>
    <x v="38"/>
  </r>
  <r>
    <m/>
    <x v="57"/>
    <n v="0"/>
    <x v="39"/>
  </r>
  <r>
    <m/>
    <x v="57"/>
    <n v="1"/>
    <x v="40"/>
  </r>
  <r>
    <m/>
    <x v="57"/>
    <n v="1"/>
    <x v="41"/>
  </r>
  <r>
    <m/>
    <x v="57"/>
    <n v="1"/>
    <x v="42"/>
  </r>
  <r>
    <m/>
    <x v="57"/>
    <n v="1"/>
    <x v="43"/>
  </r>
  <r>
    <m/>
    <x v="57"/>
    <n v="1"/>
    <x v="44"/>
  </r>
  <r>
    <m/>
    <x v="57"/>
    <n v="1"/>
    <x v="45"/>
  </r>
  <r>
    <m/>
    <x v="57"/>
    <n v="2"/>
    <x v="46"/>
  </r>
  <r>
    <m/>
    <x v="57"/>
    <n v="6"/>
    <x v="47"/>
  </r>
  <r>
    <m/>
    <x v="57"/>
    <n v="8"/>
    <x v="48"/>
  </r>
  <r>
    <m/>
    <x v="57"/>
    <n v="10"/>
    <x v="49"/>
  </r>
  <r>
    <m/>
    <x v="57"/>
    <n v="10"/>
    <x v="50"/>
  </r>
  <r>
    <m/>
    <x v="57"/>
    <n v="17"/>
    <x v="51"/>
  </r>
  <r>
    <m/>
    <x v="57"/>
    <n v="26"/>
    <x v="52"/>
  </r>
  <r>
    <m/>
    <x v="57"/>
    <n v="30"/>
    <x v="53"/>
  </r>
  <r>
    <m/>
    <x v="58"/>
    <n v="0"/>
    <x v="0"/>
  </r>
  <r>
    <m/>
    <x v="58"/>
    <n v="0"/>
    <x v="1"/>
  </r>
  <r>
    <m/>
    <x v="58"/>
    <n v="0"/>
    <x v="2"/>
  </r>
  <r>
    <m/>
    <x v="58"/>
    <n v="0"/>
    <x v="3"/>
  </r>
  <r>
    <m/>
    <x v="58"/>
    <n v="0"/>
    <x v="4"/>
  </r>
  <r>
    <m/>
    <x v="58"/>
    <n v="0"/>
    <x v="5"/>
  </r>
  <r>
    <m/>
    <x v="58"/>
    <n v="0"/>
    <x v="6"/>
  </r>
  <r>
    <m/>
    <x v="58"/>
    <n v="0"/>
    <x v="7"/>
  </r>
  <r>
    <m/>
    <x v="58"/>
    <n v="0"/>
    <x v="8"/>
  </r>
  <r>
    <m/>
    <x v="58"/>
    <n v="0"/>
    <x v="9"/>
  </r>
  <r>
    <m/>
    <x v="58"/>
    <n v="0"/>
    <x v="10"/>
  </r>
  <r>
    <m/>
    <x v="58"/>
    <n v="0"/>
    <x v="11"/>
  </r>
  <r>
    <m/>
    <x v="58"/>
    <n v="0"/>
    <x v="12"/>
  </r>
  <r>
    <m/>
    <x v="58"/>
    <n v="0"/>
    <x v="13"/>
  </r>
  <r>
    <m/>
    <x v="58"/>
    <n v="0"/>
    <x v="14"/>
  </r>
  <r>
    <m/>
    <x v="58"/>
    <n v="0"/>
    <x v="15"/>
  </r>
  <r>
    <m/>
    <x v="58"/>
    <n v="0"/>
    <x v="16"/>
  </r>
  <r>
    <m/>
    <x v="58"/>
    <n v="0"/>
    <x v="17"/>
  </r>
  <r>
    <m/>
    <x v="58"/>
    <n v="0"/>
    <x v="18"/>
  </r>
  <r>
    <m/>
    <x v="58"/>
    <n v="0"/>
    <x v="19"/>
  </r>
  <r>
    <m/>
    <x v="58"/>
    <n v="0"/>
    <x v="20"/>
  </r>
  <r>
    <m/>
    <x v="58"/>
    <n v="0"/>
    <x v="21"/>
  </r>
  <r>
    <m/>
    <x v="58"/>
    <n v="0"/>
    <x v="22"/>
  </r>
  <r>
    <m/>
    <x v="58"/>
    <n v="0"/>
    <x v="23"/>
  </r>
  <r>
    <m/>
    <x v="58"/>
    <n v="0"/>
    <x v="24"/>
  </r>
  <r>
    <m/>
    <x v="58"/>
    <n v="0"/>
    <x v="25"/>
  </r>
  <r>
    <m/>
    <x v="58"/>
    <n v="0"/>
    <x v="26"/>
  </r>
  <r>
    <m/>
    <x v="58"/>
    <n v="0"/>
    <x v="27"/>
  </r>
  <r>
    <m/>
    <x v="58"/>
    <n v="0"/>
    <x v="28"/>
  </r>
  <r>
    <m/>
    <x v="58"/>
    <n v="0"/>
    <x v="29"/>
  </r>
  <r>
    <m/>
    <x v="58"/>
    <n v="0"/>
    <x v="30"/>
  </r>
  <r>
    <m/>
    <x v="58"/>
    <n v="0"/>
    <x v="31"/>
  </r>
  <r>
    <m/>
    <x v="58"/>
    <n v="0"/>
    <x v="32"/>
  </r>
  <r>
    <m/>
    <x v="58"/>
    <n v="0"/>
    <x v="33"/>
  </r>
  <r>
    <m/>
    <x v="58"/>
    <n v="0"/>
    <x v="34"/>
  </r>
  <r>
    <m/>
    <x v="58"/>
    <n v="0"/>
    <x v="35"/>
  </r>
  <r>
    <m/>
    <x v="58"/>
    <n v="0"/>
    <x v="36"/>
  </r>
  <r>
    <m/>
    <x v="58"/>
    <n v="0"/>
    <x v="37"/>
  </r>
  <r>
    <m/>
    <x v="58"/>
    <n v="0"/>
    <x v="38"/>
  </r>
  <r>
    <m/>
    <x v="58"/>
    <n v="0"/>
    <x v="39"/>
  </r>
  <r>
    <m/>
    <x v="58"/>
    <n v="1"/>
    <x v="40"/>
  </r>
  <r>
    <m/>
    <x v="58"/>
    <n v="1"/>
    <x v="41"/>
  </r>
  <r>
    <m/>
    <x v="58"/>
    <n v="1"/>
    <x v="42"/>
  </r>
  <r>
    <m/>
    <x v="58"/>
    <n v="2"/>
    <x v="43"/>
  </r>
  <r>
    <m/>
    <x v="58"/>
    <n v="2"/>
    <x v="44"/>
  </r>
  <r>
    <m/>
    <x v="58"/>
    <n v="2"/>
    <x v="45"/>
  </r>
  <r>
    <m/>
    <x v="58"/>
    <n v="2"/>
    <x v="46"/>
  </r>
  <r>
    <m/>
    <x v="58"/>
    <n v="2"/>
    <x v="47"/>
  </r>
  <r>
    <m/>
    <x v="58"/>
    <n v="3"/>
    <x v="48"/>
  </r>
  <r>
    <m/>
    <x v="58"/>
    <n v="5"/>
    <x v="49"/>
  </r>
  <r>
    <m/>
    <x v="58"/>
    <n v="6"/>
    <x v="50"/>
  </r>
  <r>
    <m/>
    <x v="58"/>
    <n v="7"/>
    <x v="51"/>
  </r>
  <r>
    <m/>
    <x v="58"/>
    <n v="17"/>
    <x v="52"/>
  </r>
  <r>
    <m/>
    <x v="58"/>
    <n v="28"/>
    <x v="53"/>
  </r>
  <r>
    <m/>
    <x v="59"/>
    <n v="0"/>
    <x v="0"/>
  </r>
  <r>
    <m/>
    <x v="59"/>
    <n v="0"/>
    <x v="1"/>
  </r>
  <r>
    <m/>
    <x v="59"/>
    <n v="0"/>
    <x v="2"/>
  </r>
  <r>
    <m/>
    <x v="59"/>
    <n v="0"/>
    <x v="3"/>
  </r>
  <r>
    <m/>
    <x v="59"/>
    <n v="0"/>
    <x v="4"/>
  </r>
  <r>
    <m/>
    <x v="59"/>
    <n v="0"/>
    <x v="5"/>
  </r>
  <r>
    <m/>
    <x v="59"/>
    <n v="0"/>
    <x v="6"/>
  </r>
  <r>
    <m/>
    <x v="59"/>
    <n v="0"/>
    <x v="7"/>
  </r>
  <r>
    <m/>
    <x v="59"/>
    <n v="0"/>
    <x v="8"/>
  </r>
  <r>
    <m/>
    <x v="59"/>
    <n v="0"/>
    <x v="9"/>
  </r>
  <r>
    <m/>
    <x v="59"/>
    <n v="0"/>
    <x v="10"/>
  </r>
  <r>
    <m/>
    <x v="59"/>
    <n v="0"/>
    <x v="11"/>
  </r>
  <r>
    <m/>
    <x v="59"/>
    <n v="0"/>
    <x v="12"/>
  </r>
  <r>
    <m/>
    <x v="59"/>
    <n v="0"/>
    <x v="13"/>
  </r>
  <r>
    <m/>
    <x v="59"/>
    <n v="0"/>
    <x v="14"/>
  </r>
  <r>
    <m/>
    <x v="59"/>
    <n v="0"/>
    <x v="15"/>
  </r>
  <r>
    <m/>
    <x v="59"/>
    <n v="0"/>
    <x v="16"/>
  </r>
  <r>
    <m/>
    <x v="59"/>
    <n v="0"/>
    <x v="17"/>
  </r>
  <r>
    <m/>
    <x v="59"/>
    <n v="0"/>
    <x v="18"/>
  </r>
  <r>
    <m/>
    <x v="59"/>
    <n v="0"/>
    <x v="19"/>
  </r>
  <r>
    <m/>
    <x v="59"/>
    <n v="0"/>
    <x v="20"/>
  </r>
  <r>
    <m/>
    <x v="59"/>
    <n v="0"/>
    <x v="21"/>
  </r>
  <r>
    <m/>
    <x v="59"/>
    <n v="0"/>
    <x v="22"/>
  </r>
  <r>
    <m/>
    <x v="59"/>
    <n v="0"/>
    <x v="23"/>
  </r>
  <r>
    <m/>
    <x v="59"/>
    <n v="0"/>
    <x v="24"/>
  </r>
  <r>
    <m/>
    <x v="59"/>
    <n v="0"/>
    <x v="25"/>
  </r>
  <r>
    <m/>
    <x v="59"/>
    <n v="0"/>
    <x v="26"/>
  </r>
  <r>
    <m/>
    <x v="59"/>
    <n v="0"/>
    <x v="27"/>
  </r>
  <r>
    <m/>
    <x v="59"/>
    <n v="0"/>
    <x v="28"/>
  </r>
  <r>
    <m/>
    <x v="59"/>
    <n v="0"/>
    <x v="29"/>
  </r>
  <r>
    <m/>
    <x v="59"/>
    <n v="0"/>
    <x v="30"/>
  </r>
  <r>
    <m/>
    <x v="59"/>
    <n v="0"/>
    <x v="31"/>
  </r>
  <r>
    <m/>
    <x v="59"/>
    <n v="0"/>
    <x v="32"/>
  </r>
  <r>
    <m/>
    <x v="59"/>
    <n v="0"/>
    <x v="33"/>
  </r>
  <r>
    <m/>
    <x v="59"/>
    <n v="0"/>
    <x v="34"/>
  </r>
  <r>
    <m/>
    <x v="59"/>
    <n v="0"/>
    <x v="35"/>
  </r>
  <r>
    <m/>
    <x v="59"/>
    <n v="0"/>
    <x v="36"/>
  </r>
  <r>
    <m/>
    <x v="59"/>
    <n v="0"/>
    <x v="37"/>
  </r>
  <r>
    <m/>
    <x v="59"/>
    <n v="0"/>
    <x v="38"/>
  </r>
  <r>
    <m/>
    <x v="59"/>
    <n v="0"/>
    <x v="39"/>
  </r>
  <r>
    <m/>
    <x v="59"/>
    <n v="1"/>
    <x v="40"/>
  </r>
  <r>
    <m/>
    <x v="59"/>
    <n v="1"/>
    <x v="41"/>
  </r>
  <r>
    <m/>
    <x v="59"/>
    <n v="1"/>
    <x v="42"/>
  </r>
  <r>
    <m/>
    <x v="59"/>
    <n v="5"/>
    <x v="43"/>
  </r>
  <r>
    <m/>
    <x v="59"/>
    <n v="5"/>
    <x v="44"/>
  </r>
  <r>
    <m/>
    <x v="59"/>
    <n v="5"/>
    <x v="45"/>
  </r>
  <r>
    <m/>
    <x v="59"/>
    <n v="11"/>
    <x v="46"/>
  </r>
  <r>
    <m/>
    <x v="59"/>
    <n v="15"/>
    <x v="47"/>
  </r>
  <r>
    <m/>
    <x v="59"/>
    <n v="20"/>
    <x v="48"/>
  </r>
  <r>
    <m/>
    <x v="59"/>
    <n v="21"/>
    <x v="49"/>
  </r>
  <r>
    <m/>
    <x v="59"/>
    <n v="45"/>
    <x v="50"/>
  </r>
  <r>
    <m/>
    <x v="59"/>
    <n v="86"/>
    <x v="51"/>
  </r>
  <r>
    <m/>
    <x v="59"/>
    <n v="103"/>
    <x v="52"/>
  </r>
  <r>
    <m/>
    <x v="59"/>
    <n v="103"/>
    <x v="53"/>
  </r>
  <r>
    <m/>
    <x v="60"/>
    <n v="0"/>
    <x v="0"/>
  </r>
  <r>
    <m/>
    <x v="60"/>
    <n v="0"/>
    <x v="1"/>
  </r>
  <r>
    <m/>
    <x v="60"/>
    <n v="0"/>
    <x v="2"/>
  </r>
  <r>
    <m/>
    <x v="60"/>
    <n v="0"/>
    <x v="3"/>
  </r>
  <r>
    <m/>
    <x v="60"/>
    <n v="0"/>
    <x v="4"/>
  </r>
  <r>
    <m/>
    <x v="60"/>
    <n v="0"/>
    <x v="5"/>
  </r>
  <r>
    <m/>
    <x v="60"/>
    <n v="0"/>
    <x v="6"/>
  </r>
  <r>
    <m/>
    <x v="60"/>
    <n v="0"/>
    <x v="7"/>
  </r>
  <r>
    <m/>
    <x v="60"/>
    <n v="0"/>
    <x v="8"/>
  </r>
  <r>
    <m/>
    <x v="60"/>
    <n v="0"/>
    <x v="9"/>
  </r>
  <r>
    <m/>
    <x v="60"/>
    <n v="0"/>
    <x v="10"/>
  </r>
  <r>
    <m/>
    <x v="60"/>
    <n v="0"/>
    <x v="11"/>
  </r>
  <r>
    <m/>
    <x v="60"/>
    <n v="0"/>
    <x v="12"/>
  </r>
  <r>
    <m/>
    <x v="60"/>
    <n v="0"/>
    <x v="13"/>
  </r>
  <r>
    <m/>
    <x v="60"/>
    <n v="0"/>
    <x v="14"/>
  </r>
  <r>
    <m/>
    <x v="60"/>
    <n v="0"/>
    <x v="15"/>
  </r>
  <r>
    <m/>
    <x v="60"/>
    <n v="0"/>
    <x v="16"/>
  </r>
  <r>
    <m/>
    <x v="60"/>
    <n v="0"/>
    <x v="17"/>
  </r>
  <r>
    <m/>
    <x v="60"/>
    <n v="0"/>
    <x v="18"/>
  </r>
  <r>
    <m/>
    <x v="60"/>
    <n v="0"/>
    <x v="19"/>
  </r>
  <r>
    <m/>
    <x v="60"/>
    <n v="0"/>
    <x v="20"/>
  </r>
  <r>
    <m/>
    <x v="60"/>
    <n v="0"/>
    <x v="21"/>
  </r>
  <r>
    <m/>
    <x v="60"/>
    <n v="0"/>
    <x v="22"/>
  </r>
  <r>
    <m/>
    <x v="60"/>
    <n v="0"/>
    <x v="23"/>
  </r>
  <r>
    <m/>
    <x v="60"/>
    <n v="0"/>
    <x v="24"/>
  </r>
  <r>
    <m/>
    <x v="60"/>
    <n v="0"/>
    <x v="25"/>
  </r>
  <r>
    <m/>
    <x v="60"/>
    <n v="0"/>
    <x v="26"/>
  </r>
  <r>
    <m/>
    <x v="60"/>
    <n v="0"/>
    <x v="27"/>
  </r>
  <r>
    <m/>
    <x v="60"/>
    <n v="0"/>
    <x v="28"/>
  </r>
  <r>
    <m/>
    <x v="60"/>
    <n v="0"/>
    <x v="29"/>
  </r>
  <r>
    <m/>
    <x v="60"/>
    <n v="0"/>
    <x v="30"/>
  </r>
  <r>
    <m/>
    <x v="60"/>
    <n v="0"/>
    <x v="31"/>
  </r>
  <r>
    <m/>
    <x v="60"/>
    <n v="0"/>
    <x v="32"/>
  </r>
  <r>
    <m/>
    <x v="60"/>
    <n v="0"/>
    <x v="33"/>
  </r>
  <r>
    <m/>
    <x v="60"/>
    <n v="0"/>
    <x v="34"/>
  </r>
  <r>
    <m/>
    <x v="60"/>
    <n v="0"/>
    <x v="35"/>
  </r>
  <r>
    <m/>
    <x v="60"/>
    <n v="0"/>
    <x v="36"/>
  </r>
  <r>
    <m/>
    <x v="60"/>
    <n v="0"/>
    <x v="37"/>
  </r>
  <r>
    <m/>
    <x v="60"/>
    <n v="0"/>
    <x v="38"/>
  </r>
  <r>
    <m/>
    <x v="60"/>
    <n v="0"/>
    <x v="39"/>
  </r>
  <r>
    <m/>
    <x v="60"/>
    <n v="1"/>
    <x v="40"/>
  </r>
  <r>
    <m/>
    <x v="60"/>
    <n v="2"/>
    <x v="41"/>
  </r>
  <r>
    <m/>
    <x v="60"/>
    <n v="4"/>
    <x v="42"/>
  </r>
  <r>
    <m/>
    <x v="60"/>
    <n v="4"/>
    <x v="43"/>
  </r>
  <r>
    <m/>
    <x v="60"/>
    <n v="4"/>
    <x v="44"/>
  </r>
  <r>
    <m/>
    <x v="60"/>
    <n v="4"/>
    <x v="45"/>
  </r>
  <r>
    <m/>
    <x v="60"/>
    <n v="4"/>
    <x v="46"/>
  </r>
  <r>
    <m/>
    <x v="60"/>
    <n v="4"/>
    <x v="47"/>
  </r>
  <r>
    <m/>
    <x v="60"/>
    <n v="4"/>
    <x v="48"/>
  </r>
  <r>
    <m/>
    <x v="60"/>
    <n v="4"/>
    <x v="49"/>
  </r>
  <r>
    <m/>
    <x v="60"/>
    <n v="4"/>
    <x v="50"/>
  </r>
  <r>
    <m/>
    <x v="60"/>
    <n v="10"/>
    <x v="51"/>
  </r>
  <r>
    <m/>
    <x v="60"/>
    <n v="10"/>
    <x v="52"/>
  </r>
  <r>
    <m/>
    <x v="60"/>
    <n v="24"/>
    <x v="53"/>
  </r>
  <r>
    <m/>
    <x v="61"/>
    <n v="0"/>
    <x v="0"/>
  </r>
  <r>
    <m/>
    <x v="61"/>
    <n v="0"/>
    <x v="1"/>
  </r>
  <r>
    <m/>
    <x v="61"/>
    <n v="0"/>
    <x v="2"/>
  </r>
  <r>
    <m/>
    <x v="61"/>
    <n v="0"/>
    <x v="3"/>
  </r>
  <r>
    <m/>
    <x v="61"/>
    <n v="0"/>
    <x v="4"/>
  </r>
  <r>
    <m/>
    <x v="61"/>
    <n v="0"/>
    <x v="5"/>
  </r>
  <r>
    <m/>
    <x v="61"/>
    <n v="0"/>
    <x v="6"/>
  </r>
  <r>
    <m/>
    <x v="61"/>
    <n v="0"/>
    <x v="7"/>
  </r>
  <r>
    <m/>
    <x v="61"/>
    <n v="0"/>
    <x v="8"/>
  </r>
  <r>
    <m/>
    <x v="61"/>
    <n v="0"/>
    <x v="9"/>
  </r>
  <r>
    <m/>
    <x v="61"/>
    <n v="0"/>
    <x v="10"/>
  </r>
  <r>
    <m/>
    <x v="61"/>
    <n v="0"/>
    <x v="11"/>
  </r>
  <r>
    <m/>
    <x v="61"/>
    <n v="0"/>
    <x v="12"/>
  </r>
  <r>
    <m/>
    <x v="61"/>
    <n v="0"/>
    <x v="13"/>
  </r>
  <r>
    <m/>
    <x v="61"/>
    <n v="0"/>
    <x v="14"/>
  </r>
  <r>
    <m/>
    <x v="61"/>
    <n v="0"/>
    <x v="15"/>
  </r>
  <r>
    <m/>
    <x v="61"/>
    <n v="0"/>
    <x v="16"/>
  </r>
  <r>
    <m/>
    <x v="61"/>
    <n v="0"/>
    <x v="17"/>
  </r>
  <r>
    <m/>
    <x v="61"/>
    <n v="0"/>
    <x v="18"/>
  </r>
  <r>
    <m/>
    <x v="61"/>
    <n v="0"/>
    <x v="19"/>
  </r>
  <r>
    <m/>
    <x v="61"/>
    <n v="0"/>
    <x v="20"/>
  </r>
  <r>
    <m/>
    <x v="61"/>
    <n v="0"/>
    <x v="21"/>
  </r>
  <r>
    <m/>
    <x v="61"/>
    <n v="0"/>
    <x v="22"/>
  </r>
  <r>
    <m/>
    <x v="61"/>
    <n v="0"/>
    <x v="23"/>
  </r>
  <r>
    <m/>
    <x v="61"/>
    <n v="0"/>
    <x v="24"/>
  </r>
  <r>
    <m/>
    <x v="61"/>
    <n v="0"/>
    <x v="25"/>
  </r>
  <r>
    <m/>
    <x v="61"/>
    <n v="0"/>
    <x v="26"/>
  </r>
  <r>
    <m/>
    <x v="61"/>
    <n v="0"/>
    <x v="27"/>
  </r>
  <r>
    <m/>
    <x v="61"/>
    <n v="0"/>
    <x v="28"/>
  </r>
  <r>
    <m/>
    <x v="61"/>
    <n v="0"/>
    <x v="29"/>
  </r>
  <r>
    <m/>
    <x v="61"/>
    <n v="0"/>
    <x v="30"/>
  </r>
  <r>
    <m/>
    <x v="61"/>
    <n v="0"/>
    <x v="31"/>
  </r>
  <r>
    <m/>
    <x v="61"/>
    <n v="0"/>
    <x v="32"/>
  </r>
  <r>
    <m/>
    <x v="61"/>
    <n v="0"/>
    <x v="33"/>
  </r>
  <r>
    <m/>
    <x v="61"/>
    <n v="0"/>
    <x v="34"/>
  </r>
  <r>
    <m/>
    <x v="61"/>
    <n v="0"/>
    <x v="35"/>
  </r>
  <r>
    <m/>
    <x v="61"/>
    <n v="0"/>
    <x v="36"/>
  </r>
  <r>
    <m/>
    <x v="61"/>
    <n v="0"/>
    <x v="37"/>
  </r>
  <r>
    <m/>
    <x v="61"/>
    <n v="0"/>
    <x v="38"/>
  </r>
  <r>
    <m/>
    <x v="61"/>
    <n v="0"/>
    <x v="39"/>
  </r>
  <r>
    <m/>
    <x v="61"/>
    <n v="0"/>
    <x v="40"/>
  </r>
  <r>
    <m/>
    <x v="61"/>
    <n v="1"/>
    <x v="41"/>
  </r>
  <r>
    <m/>
    <x v="61"/>
    <n v="1"/>
    <x v="42"/>
  </r>
  <r>
    <m/>
    <x v="61"/>
    <n v="1"/>
    <x v="43"/>
  </r>
  <r>
    <m/>
    <x v="61"/>
    <n v="2"/>
    <x v="44"/>
  </r>
  <r>
    <m/>
    <x v="61"/>
    <n v="8"/>
    <x v="45"/>
  </r>
  <r>
    <m/>
    <x v="61"/>
    <n v="12"/>
    <x v="46"/>
  </r>
  <r>
    <m/>
    <x v="61"/>
    <n v="12"/>
    <x v="47"/>
  </r>
  <r>
    <m/>
    <x v="61"/>
    <n v="17"/>
    <x v="48"/>
  </r>
  <r>
    <m/>
    <x v="61"/>
    <n v="19"/>
    <x v="49"/>
  </r>
  <r>
    <m/>
    <x v="61"/>
    <n v="19"/>
    <x v="50"/>
  </r>
  <r>
    <m/>
    <x v="61"/>
    <n v="31"/>
    <x v="51"/>
  </r>
  <r>
    <m/>
    <x v="61"/>
    <n v="34"/>
    <x v="52"/>
  </r>
  <r>
    <m/>
    <x v="61"/>
    <n v="45"/>
    <x v="53"/>
  </r>
  <r>
    <m/>
    <x v="62"/>
    <n v="0"/>
    <x v="0"/>
  </r>
  <r>
    <m/>
    <x v="62"/>
    <n v="0"/>
    <x v="1"/>
  </r>
  <r>
    <m/>
    <x v="62"/>
    <n v="0"/>
    <x v="2"/>
  </r>
  <r>
    <m/>
    <x v="62"/>
    <n v="0"/>
    <x v="3"/>
  </r>
  <r>
    <m/>
    <x v="62"/>
    <n v="0"/>
    <x v="4"/>
  </r>
  <r>
    <m/>
    <x v="62"/>
    <n v="0"/>
    <x v="5"/>
  </r>
  <r>
    <m/>
    <x v="62"/>
    <n v="0"/>
    <x v="6"/>
  </r>
  <r>
    <m/>
    <x v="62"/>
    <n v="0"/>
    <x v="7"/>
  </r>
  <r>
    <m/>
    <x v="62"/>
    <n v="0"/>
    <x v="8"/>
  </r>
  <r>
    <m/>
    <x v="62"/>
    <n v="0"/>
    <x v="9"/>
  </r>
  <r>
    <m/>
    <x v="62"/>
    <n v="0"/>
    <x v="10"/>
  </r>
  <r>
    <m/>
    <x v="62"/>
    <n v="0"/>
    <x v="11"/>
  </r>
  <r>
    <m/>
    <x v="62"/>
    <n v="0"/>
    <x v="12"/>
  </r>
  <r>
    <m/>
    <x v="62"/>
    <n v="0"/>
    <x v="13"/>
  </r>
  <r>
    <m/>
    <x v="62"/>
    <n v="0"/>
    <x v="14"/>
  </r>
  <r>
    <m/>
    <x v="62"/>
    <n v="0"/>
    <x v="15"/>
  </r>
  <r>
    <m/>
    <x v="62"/>
    <n v="0"/>
    <x v="16"/>
  </r>
  <r>
    <m/>
    <x v="62"/>
    <n v="0"/>
    <x v="17"/>
  </r>
  <r>
    <m/>
    <x v="62"/>
    <n v="0"/>
    <x v="18"/>
  </r>
  <r>
    <m/>
    <x v="62"/>
    <n v="0"/>
    <x v="19"/>
  </r>
  <r>
    <m/>
    <x v="62"/>
    <n v="0"/>
    <x v="20"/>
  </r>
  <r>
    <m/>
    <x v="62"/>
    <n v="0"/>
    <x v="21"/>
  </r>
  <r>
    <m/>
    <x v="62"/>
    <n v="0"/>
    <x v="22"/>
  </r>
  <r>
    <m/>
    <x v="62"/>
    <n v="0"/>
    <x v="23"/>
  </r>
  <r>
    <m/>
    <x v="62"/>
    <n v="0"/>
    <x v="24"/>
  </r>
  <r>
    <m/>
    <x v="62"/>
    <n v="0"/>
    <x v="25"/>
  </r>
  <r>
    <m/>
    <x v="62"/>
    <n v="0"/>
    <x v="26"/>
  </r>
  <r>
    <m/>
    <x v="62"/>
    <n v="0"/>
    <x v="27"/>
  </r>
  <r>
    <m/>
    <x v="62"/>
    <n v="0"/>
    <x v="28"/>
  </r>
  <r>
    <m/>
    <x v="62"/>
    <n v="0"/>
    <x v="29"/>
  </r>
  <r>
    <m/>
    <x v="62"/>
    <n v="0"/>
    <x v="30"/>
  </r>
  <r>
    <m/>
    <x v="62"/>
    <n v="0"/>
    <x v="31"/>
  </r>
  <r>
    <m/>
    <x v="62"/>
    <n v="0"/>
    <x v="32"/>
  </r>
  <r>
    <m/>
    <x v="62"/>
    <n v="0"/>
    <x v="33"/>
  </r>
  <r>
    <m/>
    <x v="62"/>
    <n v="0"/>
    <x v="34"/>
  </r>
  <r>
    <m/>
    <x v="62"/>
    <n v="0"/>
    <x v="35"/>
  </r>
  <r>
    <m/>
    <x v="62"/>
    <n v="0"/>
    <x v="36"/>
  </r>
  <r>
    <m/>
    <x v="62"/>
    <n v="0"/>
    <x v="37"/>
  </r>
  <r>
    <m/>
    <x v="62"/>
    <n v="0"/>
    <x v="38"/>
  </r>
  <r>
    <m/>
    <x v="62"/>
    <n v="0"/>
    <x v="39"/>
  </r>
  <r>
    <m/>
    <x v="62"/>
    <n v="0"/>
    <x v="40"/>
  </r>
  <r>
    <m/>
    <x v="62"/>
    <n v="1"/>
    <x v="41"/>
  </r>
  <r>
    <m/>
    <x v="62"/>
    <n v="1"/>
    <x v="42"/>
  </r>
  <r>
    <m/>
    <x v="62"/>
    <n v="4"/>
    <x v="43"/>
  </r>
  <r>
    <m/>
    <x v="62"/>
    <n v="4"/>
    <x v="44"/>
  </r>
  <r>
    <m/>
    <x v="62"/>
    <n v="4"/>
    <x v="45"/>
  </r>
  <r>
    <m/>
    <x v="62"/>
    <n v="8"/>
    <x v="46"/>
  </r>
  <r>
    <m/>
    <x v="62"/>
    <n v="8"/>
    <x v="47"/>
  </r>
  <r>
    <m/>
    <x v="62"/>
    <n v="13"/>
    <x v="48"/>
  </r>
  <r>
    <m/>
    <x v="62"/>
    <n v="23"/>
    <x v="49"/>
  </r>
  <r>
    <m/>
    <x v="62"/>
    <n v="23"/>
    <x v="50"/>
  </r>
  <r>
    <m/>
    <x v="62"/>
    <n v="43"/>
    <x v="51"/>
  </r>
  <r>
    <m/>
    <x v="62"/>
    <n v="61"/>
    <x v="52"/>
  </r>
  <r>
    <m/>
    <x v="62"/>
    <n v="74"/>
    <x v="53"/>
  </r>
  <r>
    <m/>
    <x v="63"/>
    <n v="0"/>
    <x v="0"/>
  </r>
  <r>
    <m/>
    <x v="63"/>
    <n v="0"/>
    <x v="1"/>
  </r>
  <r>
    <m/>
    <x v="63"/>
    <n v="0"/>
    <x v="2"/>
  </r>
  <r>
    <m/>
    <x v="63"/>
    <n v="0"/>
    <x v="3"/>
  </r>
  <r>
    <m/>
    <x v="63"/>
    <n v="0"/>
    <x v="4"/>
  </r>
  <r>
    <m/>
    <x v="63"/>
    <n v="0"/>
    <x v="5"/>
  </r>
  <r>
    <m/>
    <x v="63"/>
    <n v="0"/>
    <x v="6"/>
  </r>
  <r>
    <m/>
    <x v="63"/>
    <n v="0"/>
    <x v="7"/>
  </r>
  <r>
    <m/>
    <x v="63"/>
    <n v="0"/>
    <x v="8"/>
  </r>
  <r>
    <m/>
    <x v="63"/>
    <n v="0"/>
    <x v="9"/>
  </r>
  <r>
    <m/>
    <x v="63"/>
    <n v="0"/>
    <x v="10"/>
  </r>
  <r>
    <m/>
    <x v="63"/>
    <n v="0"/>
    <x v="11"/>
  </r>
  <r>
    <m/>
    <x v="63"/>
    <n v="0"/>
    <x v="12"/>
  </r>
  <r>
    <m/>
    <x v="63"/>
    <n v="0"/>
    <x v="13"/>
  </r>
  <r>
    <m/>
    <x v="63"/>
    <n v="0"/>
    <x v="14"/>
  </r>
  <r>
    <m/>
    <x v="63"/>
    <n v="0"/>
    <x v="15"/>
  </r>
  <r>
    <m/>
    <x v="63"/>
    <n v="0"/>
    <x v="16"/>
  </r>
  <r>
    <m/>
    <x v="63"/>
    <n v="0"/>
    <x v="17"/>
  </r>
  <r>
    <m/>
    <x v="63"/>
    <n v="0"/>
    <x v="18"/>
  </r>
  <r>
    <m/>
    <x v="63"/>
    <n v="0"/>
    <x v="19"/>
  </r>
  <r>
    <m/>
    <x v="63"/>
    <n v="0"/>
    <x v="20"/>
  </r>
  <r>
    <m/>
    <x v="63"/>
    <n v="0"/>
    <x v="21"/>
  </r>
  <r>
    <m/>
    <x v="63"/>
    <n v="0"/>
    <x v="22"/>
  </r>
  <r>
    <m/>
    <x v="63"/>
    <n v="0"/>
    <x v="23"/>
  </r>
  <r>
    <m/>
    <x v="63"/>
    <n v="0"/>
    <x v="24"/>
  </r>
  <r>
    <m/>
    <x v="63"/>
    <n v="0"/>
    <x v="25"/>
  </r>
  <r>
    <m/>
    <x v="63"/>
    <n v="0"/>
    <x v="26"/>
  </r>
  <r>
    <m/>
    <x v="63"/>
    <n v="0"/>
    <x v="27"/>
  </r>
  <r>
    <m/>
    <x v="63"/>
    <n v="0"/>
    <x v="28"/>
  </r>
  <r>
    <m/>
    <x v="63"/>
    <n v="0"/>
    <x v="29"/>
  </r>
  <r>
    <m/>
    <x v="63"/>
    <n v="0"/>
    <x v="30"/>
  </r>
  <r>
    <m/>
    <x v="63"/>
    <n v="0"/>
    <x v="31"/>
  </r>
  <r>
    <m/>
    <x v="63"/>
    <n v="0"/>
    <x v="32"/>
  </r>
  <r>
    <m/>
    <x v="63"/>
    <n v="0"/>
    <x v="33"/>
  </r>
  <r>
    <m/>
    <x v="63"/>
    <n v="0"/>
    <x v="34"/>
  </r>
  <r>
    <m/>
    <x v="63"/>
    <n v="0"/>
    <x v="35"/>
  </r>
  <r>
    <m/>
    <x v="63"/>
    <n v="0"/>
    <x v="36"/>
  </r>
  <r>
    <m/>
    <x v="63"/>
    <n v="0"/>
    <x v="37"/>
  </r>
  <r>
    <m/>
    <x v="63"/>
    <n v="0"/>
    <x v="38"/>
  </r>
  <r>
    <m/>
    <x v="63"/>
    <n v="0"/>
    <x v="39"/>
  </r>
  <r>
    <m/>
    <x v="63"/>
    <n v="0"/>
    <x v="40"/>
  </r>
  <r>
    <m/>
    <x v="63"/>
    <n v="1"/>
    <x v="41"/>
  </r>
  <r>
    <m/>
    <x v="63"/>
    <n v="1"/>
    <x v="42"/>
  </r>
  <r>
    <m/>
    <x v="63"/>
    <n v="1"/>
    <x v="43"/>
  </r>
  <r>
    <m/>
    <x v="63"/>
    <n v="1"/>
    <x v="44"/>
  </r>
  <r>
    <m/>
    <x v="63"/>
    <n v="1"/>
    <x v="45"/>
  </r>
  <r>
    <m/>
    <x v="63"/>
    <n v="1"/>
    <x v="46"/>
  </r>
  <r>
    <m/>
    <x v="63"/>
    <n v="1"/>
    <x v="47"/>
  </r>
  <r>
    <m/>
    <x v="63"/>
    <n v="1"/>
    <x v="48"/>
  </r>
  <r>
    <m/>
    <x v="63"/>
    <n v="1"/>
    <x v="49"/>
  </r>
  <r>
    <m/>
    <x v="63"/>
    <n v="1"/>
    <x v="50"/>
  </r>
  <r>
    <m/>
    <x v="63"/>
    <n v="1"/>
    <x v="51"/>
  </r>
  <r>
    <m/>
    <x v="63"/>
    <n v="1"/>
    <x v="52"/>
  </r>
  <r>
    <m/>
    <x v="63"/>
    <n v="8"/>
    <x v="53"/>
  </r>
  <r>
    <m/>
    <x v="64"/>
    <n v="0"/>
    <x v="0"/>
  </r>
  <r>
    <m/>
    <x v="64"/>
    <n v="0"/>
    <x v="1"/>
  </r>
  <r>
    <m/>
    <x v="64"/>
    <n v="0"/>
    <x v="2"/>
  </r>
  <r>
    <m/>
    <x v="64"/>
    <n v="0"/>
    <x v="3"/>
  </r>
  <r>
    <m/>
    <x v="64"/>
    <n v="0"/>
    <x v="4"/>
  </r>
  <r>
    <m/>
    <x v="64"/>
    <n v="0"/>
    <x v="5"/>
  </r>
  <r>
    <m/>
    <x v="64"/>
    <n v="0"/>
    <x v="6"/>
  </r>
  <r>
    <m/>
    <x v="64"/>
    <n v="0"/>
    <x v="7"/>
  </r>
  <r>
    <m/>
    <x v="64"/>
    <n v="0"/>
    <x v="8"/>
  </r>
  <r>
    <m/>
    <x v="64"/>
    <n v="0"/>
    <x v="9"/>
  </r>
  <r>
    <m/>
    <x v="64"/>
    <n v="0"/>
    <x v="10"/>
  </r>
  <r>
    <m/>
    <x v="64"/>
    <n v="0"/>
    <x v="11"/>
  </r>
  <r>
    <m/>
    <x v="64"/>
    <n v="0"/>
    <x v="12"/>
  </r>
  <r>
    <m/>
    <x v="64"/>
    <n v="0"/>
    <x v="13"/>
  </r>
  <r>
    <m/>
    <x v="64"/>
    <n v="0"/>
    <x v="14"/>
  </r>
  <r>
    <m/>
    <x v="64"/>
    <n v="0"/>
    <x v="15"/>
  </r>
  <r>
    <m/>
    <x v="64"/>
    <n v="0"/>
    <x v="16"/>
  </r>
  <r>
    <m/>
    <x v="64"/>
    <n v="0"/>
    <x v="17"/>
  </r>
  <r>
    <m/>
    <x v="64"/>
    <n v="0"/>
    <x v="18"/>
  </r>
  <r>
    <m/>
    <x v="64"/>
    <n v="0"/>
    <x v="19"/>
  </r>
  <r>
    <m/>
    <x v="64"/>
    <n v="0"/>
    <x v="20"/>
  </r>
  <r>
    <m/>
    <x v="64"/>
    <n v="0"/>
    <x v="21"/>
  </r>
  <r>
    <m/>
    <x v="64"/>
    <n v="0"/>
    <x v="22"/>
  </r>
  <r>
    <m/>
    <x v="64"/>
    <n v="0"/>
    <x v="23"/>
  </r>
  <r>
    <m/>
    <x v="64"/>
    <n v="0"/>
    <x v="24"/>
  </r>
  <r>
    <m/>
    <x v="64"/>
    <n v="0"/>
    <x v="25"/>
  </r>
  <r>
    <m/>
    <x v="64"/>
    <n v="0"/>
    <x v="26"/>
  </r>
  <r>
    <m/>
    <x v="64"/>
    <n v="0"/>
    <x v="27"/>
  </r>
  <r>
    <m/>
    <x v="64"/>
    <n v="0"/>
    <x v="28"/>
  </r>
  <r>
    <m/>
    <x v="64"/>
    <n v="0"/>
    <x v="29"/>
  </r>
  <r>
    <m/>
    <x v="64"/>
    <n v="0"/>
    <x v="30"/>
  </r>
  <r>
    <m/>
    <x v="64"/>
    <n v="0"/>
    <x v="31"/>
  </r>
  <r>
    <m/>
    <x v="64"/>
    <n v="0"/>
    <x v="32"/>
  </r>
  <r>
    <m/>
    <x v="64"/>
    <n v="0"/>
    <x v="33"/>
  </r>
  <r>
    <m/>
    <x v="64"/>
    <n v="0"/>
    <x v="34"/>
  </r>
  <r>
    <m/>
    <x v="64"/>
    <n v="0"/>
    <x v="35"/>
  </r>
  <r>
    <m/>
    <x v="64"/>
    <n v="0"/>
    <x v="36"/>
  </r>
  <r>
    <m/>
    <x v="64"/>
    <n v="0"/>
    <x v="37"/>
  </r>
  <r>
    <m/>
    <x v="64"/>
    <n v="0"/>
    <x v="38"/>
  </r>
  <r>
    <m/>
    <x v="64"/>
    <n v="0"/>
    <x v="39"/>
  </r>
  <r>
    <m/>
    <x v="64"/>
    <n v="0"/>
    <x v="40"/>
  </r>
  <r>
    <m/>
    <x v="64"/>
    <n v="1"/>
    <x v="41"/>
  </r>
  <r>
    <m/>
    <x v="64"/>
    <n v="1"/>
    <x v="42"/>
  </r>
  <r>
    <m/>
    <x v="64"/>
    <n v="1"/>
    <x v="43"/>
  </r>
  <r>
    <m/>
    <x v="64"/>
    <n v="1"/>
    <x v="44"/>
  </r>
  <r>
    <m/>
    <x v="64"/>
    <n v="1"/>
    <x v="45"/>
  </r>
  <r>
    <m/>
    <x v="64"/>
    <n v="1"/>
    <x v="46"/>
  </r>
  <r>
    <m/>
    <x v="64"/>
    <n v="1"/>
    <x v="47"/>
  </r>
  <r>
    <m/>
    <x v="64"/>
    <n v="1"/>
    <x v="48"/>
  </r>
  <r>
    <m/>
    <x v="64"/>
    <n v="1"/>
    <x v="49"/>
  </r>
  <r>
    <m/>
    <x v="64"/>
    <n v="1"/>
    <x v="50"/>
  </r>
  <r>
    <m/>
    <x v="64"/>
    <n v="3"/>
    <x v="51"/>
  </r>
  <r>
    <m/>
    <x v="64"/>
    <n v="3"/>
    <x v="52"/>
  </r>
  <r>
    <m/>
    <x v="64"/>
    <n v="3"/>
    <x v="53"/>
  </r>
  <r>
    <m/>
    <x v="65"/>
    <n v="0"/>
    <x v="0"/>
  </r>
  <r>
    <m/>
    <x v="65"/>
    <n v="0"/>
    <x v="1"/>
  </r>
  <r>
    <m/>
    <x v="65"/>
    <n v="0"/>
    <x v="2"/>
  </r>
  <r>
    <m/>
    <x v="65"/>
    <n v="0"/>
    <x v="3"/>
  </r>
  <r>
    <m/>
    <x v="65"/>
    <n v="0"/>
    <x v="4"/>
  </r>
  <r>
    <m/>
    <x v="65"/>
    <n v="0"/>
    <x v="5"/>
  </r>
  <r>
    <m/>
    <x v="65"/>
    <n v="0"/>
    <x v="6"/>
  </r>
  <r>
    <m/>
    <x v="65"/>
    <n v="0"/>
    <x v="7"/>
  </r>
  <r>
    <m/>
    <x v="65"/>
    <n v="0"/>
    <x v="8"/>
  </r>
  <r>
    <m/>
    <x v="65"/>
    <n v="0"/>
    <x v="9"/>
  </r>
  <r>
    <m/>
    <x v="65"/>
    <n v="0"/>
    <x v="10"/>
  </r>
  <r>
    <m/>
    <x v="65"/>
    <n v="0"/>
    <x v="11"/>
  </r>
  <r>
    <m/>
    <x v="65"/>
    <n v="0"/>
    <x v="12"/>
  </r>
  <r>
    <m/>
    <x v="65"/>
    <n v="0"/>
    <x v="13"/>
  </r>
  <r>
    <m/>
    <x v="65"/>
    <n v="0"/>
    <x v="14"/>
  </r>
  <r>
    <m/>
    <x v="65"/>
    <n v="0"/>
    <x v="15"/>
  </r>
  <r>
    <m/>
    <x v="65"/>
    <n v="0"/>
    <x v="16"/>
  </r>
  <r>
    <m/>
    <x v="65"/>
    <n v="0"/>
    <x v="17"/>
  </r>
  <r>
    <m/>
    <x v="65"/>
    <n v="0"/>
    <x v="18"/>
  </r>
  <r>
    <m/>
    <x v="65"/>
    <n v="0"/>
    <x v="19"/>
  </r>
  <r>
    <m/>
    <x v="65"/>
    <n v="0"/>
    <x v="20"/>
  </r>
  <r>
    <m/>
    <x v="65"/>
    <n v="0"/>
    <x v="21"/>
  </r>
  <r>
    <m/>
    <x v="65"/>
    <n v="0"/>
    <x v="22"/>
  </r>
  <r>
    <m/>
    <x v="65"/>
    <n v="0"/>
    <x v="23"/>
  </r>
  <r>
    <m/>
    <x v="65"/>
    <n v="0"/>
    <x v="24"/>
  </r>
  <r>
    <m/>
    <x v="65"/>
    <n v="0"/>
    <x v="25"/>
  </r>
  <r>
    <m/>
    <x v="65"/>
    <n v="0"/>
    <x v="26"/>
  </r>
  <r>
    <m/>
    <x v="65"/>
    <n v="0"/>
    <x v="27"/>
  </r>
  <r>
    <m/>
    <x v="65"/>
    <n v="0"/>
    <x v="28"/>
  </r>
  <r>
    <m/>
    <x v="65"/>
    <n v="0"/>
    <x v="29"/>
  </r>
  <r>
    <m/>
    <x v="65"/>
    <n v="0"/>
    <x v="30"/>
  </r>
  <r>
    <m/>
    <x v="65"/>
    <n v="0"/>
    <x v="31"/>
  </r>
  <r>
    <m/>
    <x v="65"/>
    <n v="0"/>
    <x v="32"/>
  </r>
  <r>
    <m/>
    <x v="65"/>
    <n v="0"/>
    <x v="33"/>
  </r>
  <r>
    <m/>
    <x v="65"/>
    <n v="0"/>
    <x v="34"/>
  </r>
  <r>
    <m/>
    <x v="65"/>
    <n v="0"/>
    <x v="35"/>
  </r>
  <r>
    <m/>
    <x v="65"/>
    <n v="0"/>
    <x v="36"/>
  </r>
  <r>
    <m/>
    <x v="65"/>
    <n v="0"/>
    <x v="37"/>
  </r>
  <r>
    <m/>
    <x v="65"/>
    <n v="0"/>
    <x v="38"/>
  </r>
  <r>
    <m/>
    <x v="65"/>
    <n v="0"/>
    <x v="39"/>
  </r>
  <r>
    <m/>
    <x v="65"/>
    <n v="0"/>
    <x v="40"/>
  </r>
  <r>
    <m/>
    <x v="65"/>
    <n v="0"/>
    <x v="41"/>
  </r>
  <r>
    <m/>
    <x v="65"/>
    <n v="2"/>
    <x v="42"/>
  </r>
  <r>
    <m/>
    <x v="65"/>
    <n v="2"/>
    <x v="43"/>
  </r>
  <r>
    <m/>
    <x v="65"/>
    <n v="2"/>
    <x v="44"/>
  </r>
  <r>
    <m/>
    <x v="65"/>
    <n v="4"/>
    <x v="45"/>
  </r>
  <r>
    <m/>
    <x v="65"/>
    <n v="7"/>
    <x v="46"/>
  </r>
  <r>
    <m/>
    <x v="65"/>
    <n v="9"/>
    <x v="47"/>
  </r>
  <r>
    <m/>
    <x v="65"/>
    <n v="9"/>
    <x v="48"/>
  </r>
  <r>
    <m/>
    <x v="65"/>
    <n v="13"/>
    <x v="49"/>
  </r>
  <r>
    <m/>
    <x v="65"/>
    <n v="13"/>
    <x v="50"/>
  </r>
  <r>
    <m/>
    <x v="65"/>
    <n v="19"/>
    <x v="51"/>
  </r>
  <r>
    <m/>
    <x v="65"/>
    <n v="30"/>
    <x v="52"/>
  </r>
  <r>
    <m/>
    <x v="65"/>
    <n v="32"/>
    <x v="53"/>
  </r>
  <r>
    <s v="Northern Territory"/>
    <x v="6"/>
    <n v="0"/>
    <x v="0"/>
  </r>
  <r>
    <s v="Northern Territory"/>
    <x v="6"/>
    <n v="0"/>
    <x v="1"/>
  </r>
  <r>
    <s v="Northern Territory"/>
    <x v="6"/>
    <n v="0"/>
    <x v="2"/>
  </r>
  <r>
    <s v="Northern Territory"/>
    <x v="6"/>
    <n v="0"/>
    <x v="3"/>
  </r>
  <r>
    <s v="Northern Territory"/>
    <x v="6"/>
    <n v="0"/>
    <x v="4"/>
  </r>
  <r>
    <s v="Northern Territory"/>
    <x v="6"/>
    <n v="0"/>
    <x v="5"/>
  </r>
  <r>
    <s v="Northern Territory"/>
    <x v="6"/>
    <n v="0"/>
    <x v="6"/>
  </r>
  <r>
    <s v="Northern Territory"/>
    <x v="6"/>
    <n v="0"/>
    <x v="7"/>
  </r>
  <r>
    <s v="Northern Territory"/>
    <x v="6"/>
    <n v="0"/>
    <x v="8"/>
  </r>
  <r>
    <s v="Northern Territory"/>
    <x v="6"/>
    <n v="0"/>
    <x v="9"/>
  </r>
  <r>
    <s v="Northern Territory"/>
    <x v="6"/>
    <n v="0"/>
    <x v="10"/>
  </r>
  <r>
    <s v="Northern Territory"/>
    <x v="6"/>
    <n v="0"/>
    <x v="11"/>
  </r>
  <r>
    <s v="Northern Territory"/>
    <x v="6"/>
    <n v="0"/>
    <x v="12"/>
  </r>
  <r>
    <s v="Northern Territory"/>
    <x v="6"/>
    <n v="0"/>
    <x v="13"/>
  </r>
  <r>
    <s v="Northern Territory"/>
    <x v="6"/>
    <n v="0"/>
    <x v="14"/>
  </r>
  <r>
    <s v="Northern Territory"/>
    <x v="6"/>
    <n v="0"/>
    <x v="15"/>
  </r>
  <r>
    <s v="Northern Territory"/>
    <x v="6"/>
    <n v="0"/>
    <x v="16"/>
  </r>
  <r>
    <s v="Northern Territory"/>
    <x v="6"/>
    <n v="0"/>
    <x v="17"/>
  </r>
  <r>
    <s v="Northern Territory"/>
    <x v="6"/>
    <n v="0"/>
    <x v="18"/>
  </r>
  <r>
    <s v="Northern Territory"/>
    <x v="6"/>
    <n v="0"/>
    <x v="19"/>
  </r>
  <r>
    <s v="Northern Territory"/>
    <x v="6"/>
    <n v="0"/>
    <x v="20"/>
  </r>
  <r>
    <s v="Northern Territory"/>
    <x v="6"/>
    <n v="0"/>
    <x v="21"/>
  </r>
  <r>
    <s v="Northern Territory"/>
    <x v="6"/>
    <n v="0"/>
    <x v="22"/>
  </r>
  <r>
    <s v="Northern Territory"/>
    <x v="6"/>
    <n v="0"/>
    <x v="23"/>
  </r>
  <r>
    <s v="Northern Territory"/>
    <x v="6"/>
    <n v="0"/>
    <x v="24"/>
  </r>
  <r>
    <s v="Northern Territory"/>
    <x v="6"/>
    <n v="0"/>
    <x v="25"/>
  </r>
  <r>
    <s v="Northern Territory"/>
    <x v="6"/>
    <n v="0"/>
    <x v="26"/>
  </r>
  <r>
    <s v="Northern Territory"/>
    <x v="6"/>
    <n v="0"/>
    <x v="27"/>
  </r>
  <r>
    <s v="Northern Territory"/>
    <x v="6"/>
    <n v="0"/>
    <x v="28"/>
  </r>
  <r>
    <s v="Northern Territory"/>
    <x v="6"/>
    <n v="0"/>
    <x v="29"/>
  </r>
  <r>
    <s v="Northern Territory"/>
    <x v="6"/>
    <n v="0"/>
    <x v="30"/>
  </r>
  <r>
    <s v="Northern Territory"/>
    <x v="6"/>
    <n v="0"/>
    <x v="31"/>
  </r>
  <r>
    <s v="Northern Territory"/>
    <x v="6"/>
    <n v="0"/>
    <x v="32"/>
  </r>
  <r>
    <s v="Northern Territory"/>
    <x v="6"/>
    <n v="0"/>
    <x v="33"/>
  </r>
  <r>
    <s v="Northern Territory"/>
    <x v="6"/>
    <n v="0"/>
    <x v="34"/>
  </r>
  <r>
    <s v="Northern Territory"/>
    <x v="6"/>
    <n v="0"/>
    <x v="35"/>
  </r>
  <r>
    <s v="Northern Territory"/>
    <x v="6"/>
    <n v="0"/>
    <x v="36"/>
  </r>
  <r>
    <s v="Northern Territory"/>
    <x v="6"/>
    <n v="0"/>
    <x v="37"/>
  </r>
  <r>
    <s v="Northern Territory"/>
    <x v="6"/>
    <n v="0"/>
    <x v="38"/>
  </r>
  <r>
    <s v="Northern Territory"/>
    <x v="6"/>
    <n v="0"/>
    <x v="39"/>
  </r>
  <r>
    <s v="Northern Territory"/>
    <x v="6"/>
    <n v="0"/>
    <x v="40"/>
  </r>
  <r>
    <s v="Northern Territory"/>
    <x v="6"/>
    <n v="0"/>
    <x v="41"/>
  </r>
  <r>
    <s v="Northern Territory"/>
    <x v="6"/>
    <n v="1"/>
    <x v="42"/>
  </r>
  <r>
    <s v="Northern Territory"/>
    <x v="6"/>
    <n v="1"/>
    <x v="43"/>
  </r>
  <r>
    <s v="Northern Territory"/>
    <x v="6"/>
    <n v="0"/>
    <x v="44"/>
  </r>
  <r>
    <s v="Northern Territory"/>
    <x v="6"/>
    <n v="0"/>
    <x v="45"/>
  </r>
  <r>
    <s v="Northern Territory"/>
    <x v="6"/>
    <n v="0"/>
    <x v="46"/>
  </r>
  <r>
    <s v="Northern Territory"/>
    <x v="6"/>
    <n v="0"/>
    <x v="47"/>
  </r>
  <r>
    <s v="Northern Territory"/>
    <x v="6"/>
    <n v="1"/>
    <x v="48"/>
  </r>
  <r>
    <s v="Northern Territory"/>
    <x v="6"/>
    <n v="1"/>
    <x v="49"/>
  </r>
  <r>
    <s v="Northern Territory"/>
    <x v="6"/>
    <n v="1"/>
    <x v="50"/>
  </r>
  <r>
    <s v="Northern Territory"/>
    <x v="6"/>
    <n v="1"/>
    <x v="51"/>
  </r>
  <r>
    <s v="Northern Territory"/>
    <x v="6"/>
    <n v="1"/>
    <x v="52"/>
  </r>
  <r>
    <s v="Northern Territory"/>
    <x v="6"/>
    <n v="1"/>
    <x v="53"/>
  </r>
  <r>
    <m/>
    <x v="66"/>
    <n v="0"/>
    <x v="0"/>
  </r>
  <r>
    <m/>
    <x v="66"/>
    <n v="0"/>
    <x v="1"/>
  </r>
  <r>
    <m/>
    <x v="66"/>
    <n v="0"/>
    <x v="2"/>
  </r>
  <r>
    <m/>
    <x v="66"/>
    <n v="0"/>
    <x v="3"/>
  </r>
  <r>
    <m/>
    <x v="66"/>
    <n v="0"/>
    <x v="4"/>
  </r>
  <r>
    <m/>
    <x v="66"/>
    <n v="0"/>
    <x v="5"/>
  </r>
  <r>
    <m/>
    <x v="66"/>
    <n v="0"/>
    <x v="6"/>
  </r>
  <r>
    <m/>
    <x v="66"/>
    <n v="0"/>
    <x v="7"/>
  </r>
  <r>
    <m/>
    <x v="66"/>
    <n v="0"/>
    <x v="8"/>
  </r>
  <r>
    <m/>
    <x v="66"/>
    <n v="0"/>
    <x v="9"/>
  </r>
  <r>
    <m/>
    <x v="66"/>
    <n v="0"/>
    <x v="10"/>
  </r>
  <r>
    <m/>
    <x v="66"/>
    <n v="0"/>
    <x v="11"/>
  </r>
  <r>
    <m/>
    <x v="66"/>
    <n v="0"/>
    <x v="12"/>
  </r>
  <r>
    <m/>
    <x v="66"/>
    <n v="0"/>
    <x v="13"/>
  </r>
  <r>
    <m/>
    <x v="66"/>
    <n v="0"/>
    <x v="14"/>
  </r>
  <r>
    <m/>
    <x v="66"/>
    <n v="0"/>
    <x v="15"/>
  </r>
  <r>
    <m/>
    <x v="66"/>
    <n v="0"/>
    <x v="16"/>
  </r>
  <r>
    <m/>
    <x v="66"/>
    <n v="0"/>
    <x v="17"/>
  </r>
  <r>
    <m/>
    <x v="66"/>
    <n v="0"/>
    <x v="18"/>
  </r>
  <r>
    <m/>
    <x v="66"/>
    <n v="0"/>
    <x v="19"/>
  </r>
  <r>
    <m/>
    <x v="66"/>
    <n v="0"/>
    <x v="20"/>
  </r>
  <r>
    <m/>
    <x v="66"/>
    <n v="0"/>
    <x v="21"/>
  </r>
  <r>
    <m/>
    <x v="66"/>
    <n v="0"/>
    <x v="22"/>
  </r>
  <r>
    <m/>
    <x v="66"/>
    <n v="0"/>
    <x v="23"/>
  </r>
  <r>
    <m/>
    <x v="66"/>
    <n v="0"/>
    <x v="24"/>
  </r>
  <r>
    <m/>
    <x v="66"/>
    <n v="0"/>
    <x v="25"/>
  </r>
  <r>
    <m/>
    <x v="66"/>
    <n v="0"/>
    <x v="26"/>
  </r>
  <r>
    <m/>
    <x v="66"/>
    <n v="0"/>
    <x v="27"/>
  </r>
  <r>
    <m/>
    <x v="66"/>
    <n v="0"/>
    <x v="28"/>
  </r>
  <r>
    <m/>
    <x v="66"/>
    <n v="0"/>
    <x v="29"/>
  </r>
  <r>
    <m/>
    <x v="66"/>
    <n v="0"/>
    <x v="30"/>
  </r>
  <r>
    <m/>
    <x v="66"/>
    <n v="0"/>
    <x v="31"/>
  </r>
  <r>
    <m/>
    <x v="66"/>
    <n v="0"/>
    <x v="32"/>
  </r>
  <r>
    <m/>
    <x v="66"/>
    <n v="0"/>
    <x v="33"/>
  </r>
  <r>
    <m/>
    <x v="66"/>
    <n v="0"/>
    <x v="34"/>
  </r>
  <r>
    <m/>
    <x v="66"/>
    <n v="0"/>
    <x v="35"/>
  </r>
  <r>
    <m/>
    <x v="66"/>
    <n v="0"/>
    <x v="36"/>
  </r>
  <r>
    <m/>
    <x v="66"/>
    <n v="0"/>
    <x v="37"/>
  </r>
  <r>
    <m/>
    <x v="66"/>
    <n v="0"/>
    <x v="38"/>
  </r>
  <r>
    <m/>
    <x v="66"/>
    <n v="0"/>
    <x v="39"/>
  </r>
  <r>
    <m/>
    <x v="66"/>
    <n v="0"/>
    <x v="40"/>
  </r>
  <r>
    <m/>
    <x v="66"/>
    <n v="0"/>
    <x v="41"/>
  </r>
  <r>
    <m/>
    <x v="66"/>
    <n v="1"/>
    <x v="42"/>
  </r>
  <r>
    <m/>
    <x v="66"/>
    <n v="1"/>
    <x v="43"/>
  </r>
  <r>
    <m/>
    <x v="66"/>
    <n v="1"/>
    <x v="44"/>
  </r>
  <r>
    <m/>
    <x v="66"/>
    <n v="1"/>
    <x v="45"/>
  </r>
  <r>
    <m/>
    <x v="66"/>
    <n v="1"/>
    <x v="46"/>
  </r>
  <r>
    <m/>
    <x v="66"/>
    <n v="1"/>
    <x v="47"/>
  </r>
  <r>
    <m/>
    <x v="66"/>
    <n v="1"/>
    <x v="48"/>
  </r>
  <r>
    <m/>
    <x v="66"/>
    <n v="1"/>
    <x v="49"/>
  </r>
  <r>
    <m/>
    <x v="66"/>
    <n v="1"/>
    <x v="50"/>
  </r>
  <r>
    <m/>
    <x v="66"/>
    <n v="1"/>
    <x v="51"/>
  </r>
  <r>
    <m/>
    <x v="66"/>
    <n v="4"/>
    <x v="52"/>
  </r>
  <r>
    <m/>
    <x v="66"/>
    <n v="4"/>
    <x v="53"/>
  </r>
  <r>
    <m/>
    <x v="67"/>
    <n v="0"/>
    <x v="0"/>
  </r>
  <r>
    <m/>
    <x v="67"/>
    <n v="0"/>
    <x v="1"/>
  </r>
  <r>
    <m/>
    <x v="67"/>
    <n v="0"/>
    <x v="2"/>
  </r>
  <r>
    <m/>
    <x v="67"/>
    <n v="0"/>
    <x v="3"/>
  </r>
  <r>
    <m/>
    <x v="67"/>
    <n v="0"/>
    <x v="4"/>
  </r>
  <r>
    <m/>
    <x v="67"/>
    <n v="0"/>
    <x v="5"/>
  </r>
  <r>
    <m/>
    <x v="67"/>
    <n v="0"/>
    <x v="6"/>
  </r>
  <r>
    <m/>
    <x v="67"/>
    <n v="0"/>
    <x v="7"/>
  </r>
  <r>
    <m/>
    <x v="67"/>
    <n v="0"/>
    <x v="8"/>
  </r>
  <r>
    <m/>
    <x v="67"/>
    <n v="0"/>
    <x v="9"/>
  </r>
  <r>
    <m/>
    <x v="67"/>
    <n v="0"/>
    <x v="10"/>
  </r>
  <r>
    <m/>
    <x v="67"/>
    <n v="0"/>
    <x v="11"/>
  </r>
  <r>
    <m/>
    <x v="67"/>
    <n v="0"/>
    <x v="12"/>
  </r>
  <r>
    <m/>
    <x v="67"/>
    <n v="0"/>
    <x v="13"/>
  </r>
  <r>
    <m/>
    <x v="67"/>
    <n v="0"/>
    <x v="14"/>
  </r>
  <r>
    <m/>
    <x v="67"/>
    <n v="0"/>
    <x v="15"/>
  </r>
  <r>
    <m/>
    <x v="67"/>
    <n v="0"/>
    <x v="16"/>
  </r>
  <r>
    <m/>
    <x v="67"/>
    <n v="0"/>
    <x v="17"/>
  </r>
  <r>
    <m/>
    <x v="67"/>
    <n v="0"/>
    <x v="18"/>
  </r>
  <r>
    <m/>
    <x v="67"/>
    <n v="0"/>
    <x v="19"/>
  </r>
  <r>
    <m/>
    <x v="67"/>
    <n v="0"/>
    <x v="20"/>
  </r>
  <r>
    <m/>
    <x v="67"/>
    <n v="0"/>
    <x v="21"/>
  </r>
  <r>
    <m/>
    <x v="67"/>
    <n v="0"/>
    <x v="22"/>
  </r>
  <r>
    <m/>
    <x v="67"/>
    <n v="0"/>
    <x v="23"/>
  </r>
  <r>
    <m/>
    <x v="67"/>
    <n v="0"/>
    <x v="24"/>
  </r>
  <r>
    <m/>
    <x v="67"/>
    <n v="0"/>
    <x v="25"/>
  </r>
  <r>
    <m/>
    <x v="67"/>
    <n v="0"/>
    <x v="26"/>
  </r>
  <r>
    <m/>
    <x v="67"/>
    <n v="0"/>
    <x v="27"/>
  </r>
  <r>
    <m/>
    <x v="67"/>
    <n v="0"/>
    <x v="28"/>
  </r>
  <r>
    <m/>
    <x v="67"/>
    <n v="0"/>
    <x v="29"/>
  </r>
  <r>
    <m/>
    <x v="67"/>
    <n v="0"/>
    <x v="30"/>
  </r>
  <r>
    <m/>
    <x v="67"/>
    <n v="0"/>
    <x v="31"/>
  </r>
  <r>
    <m/>
    <x v="67"/>
    <n v="0"/>
    <x v="32"/>
  </r>
  <r>
    <m/>
    <x v="67"/>
    <n v="0"/>
    <x v="33"/>
  </r>
  <r>
    <m/>
    <x v="67"/>
    <n v="0"/>
    <x v="34"/>
  </r>
  <r>
    <m/>
    <x v="67"/>
    <n v="0"/>
    <x v="35"/>
  </r>
  <r>
    <m/>
    <x v="67"/>
    <n v="0"/>
    <x v="36"/>
  </r>
  <r>
    <m/>
    <x v="67"/>
    <n v="0"/>
    <x v="37"/>
  </r>
  <r>
    <m/>
    <x v="67"/>
    <n v="0"/>
    <x v="38"/>
  </r>
  <r>
    <m/>
    <x v="67"/>
    <n v="0"/>
    <x v="39"/>
  </r>
  <r>
    <m/>
    <x v="67"/>
    <n v="0"/>
    <x v="40"/>
  </r>
  <r>
    <m/>
    <x v="67"/>
    <n v="0"/>
    <x v="41"/>
  </r>
  <r>
    <m/>
    <x v="67"/>
    <n v="1"/>
    <x v="42"/>
  </r>
  <r>
    <m/>
    <x v="67"/>
    <n v="1"/>
    <x v="43"/>
  </r>
  <r>
    <m/>
    <x v="67"/>
    <n v="5"/>
    <x v="44"/>
  </r>
  <r>
    <m/>
    <x v="67"/>
    <n v="5"/>
    <x v="45"/>
  </r>
  <r>
    <m/>
    <x v="67"/>
    <n v="11"/>
    <x v="46"/>
  </r>
  <r>
    <m/>
    <x v="67"/>
    <n v="16"/>
    <x v="47"/>
  </r>
  <r>
    <m/>
    <x v="67"/>
    <n v="22"/>
    <x v="48"/>
  </r>
  <r>
    <m/>
    <x v="67"/>
    <n v="31"/>
    <x v="49"/>
  </r>
  <r>
    <m/>
    <x v="67"/>
    <n v="49"/>
    <x v="50"/>
  </r>
  <r>
    <m/>
    <x v="67"/>
    <n v="68"/>
    <x v="51"/>
  </r>
  <r>
    <m/>
    <x v="67"/>
    <n v="103"/>
    <x v="52"/>
  </r>
  <r>
    <m/>
    <x v="67"/>
    <n v="119"/>
    <x v="53"/>
  </r>
  <r>
    <m/>
    <x v="68"/>
    <n v="0"/>
    <x v="0"/>
  </r>
  <r>
    <m/>
    <x v="68"/>
    <n v="0"/>
    <x v="1"/>
  </r>
  <r>
    <m/>
    <x v="68"/>
    <n v="0"/>
    <x v="2"/>
  </r>
  <r>
    <m/>
    <x v="68"/>
    <n v="0"/>
    <x v="3"/>
  </r>
  <r>
    <m/>
    <x v="68"/>
    <n v="0"/>
    <x v="4"/>
  </r>
  <r>
    <m/>
    <x v="68"/>
    <n v="0"/>
    <x v="5"/>
  </r>
  <r>
    <m/>
    <x v="68"/>
    <n v="0"/>
    <x v="6"/>
  </r>
  <r>
    <m/>
    <x v="68"/>
    <n v="0"/>
    <x v="7"/>
  </r>
  <r>
    <m/>
    <x v="68"/>
    <n v="0"/>
    <x v="8"/>
  </r>
  <r>
    <m/>
    <x v="68"/>
    <n v="0"/>
    <x v="9"/>
  </r>
  <r>
    <m/>
    <x v="68"/>
    <n v="0"/>
    <x v="10"/>
  </r>
  <r>
    <m/>
    <x v="68"/>
    <n v="0"/>
    <x v="11"/>
  </r>
  <r>
    <m/>
    <x v="68"/>
    <n v="0"/>
    <x v="12"/>
  </r>
  <r>
    <m/>
    <x v="68"/>
    <n v="0"/>
    <x v="13"/>
  </r>
  <r>
    <m/>
    <x v="68"/>
    <n v="0"/>
    <x v="14"/>
  </r>
  <r>
    <m/>
    <x v="68"/>
    <n v="0"/>
    <x v="15"/>
  </r>
  <r>
    <m/>
    <x v="68"/>
    <n v="0"/>
    <x v="16"/>
  </r>
  <r>
    <m/>
    <x v="68"/>
    <n v="0"/>
    <x v="17"/>
  </r>
  <r>
    <m/>
    <x v="68"/>
    <n v="0"/>
    <x v="18"/>
  </r>
  <r>
    <m/>
    <x v="68"/>
    <n v="0"/>
    <x v="19"/>
  </r>
  <r>
    <m/>
    <x v="68"/>
    <n v="0"/>
    <x v="20"/>
  </r>
  <r>
    <m/>
    <x v="68"/>
    <n v="0"/>
    <x v="21"/>
  </r>
  <r>
    <m/>
    <x v="68"/>
    <n v="0"/>
    <x v="22"/>
  </r>
  <r>
    <m/>
    <x v="68"/>
    <n v="0"/>
    <x v="23"/>
  </r>
  <r>
    <m/>
    <x v="68"/>
    <n v="0"/>
    <x v="24"/>
  </r>
  <r>
    <m/>
    <x v="68"/>
    <n v="0"/>
    <x v="25"/>
  </r>
  <r>
    <m/>
    <x v="68"/>
    <n v="0"/>
    <x v="26"/>
  </r>
  <r>
    <m/>
    <x v="68"/>
    <n v="0"/>
    <x v="27"/>
  </r>
  <r>
    <m/>
    <x v="68"/>
    <n v="0"/>
    <x v="28"/>
  </r>
  <r>
    <m/>
    <x v="68"/>
    <n v="0"/>
    <x v="29"/>
  </r>
  <r>
    <m/>
    <x v="68"/>
    <n v="0"/>
    <x v="30"/>
  </r>
  <r>
    <m/>
    <x v="68"/>
    <n v="0"/>
    <x v="31"/>
  </r>
  <r>
    <m/>
    <x v="68"/>
    <n v="0"/>
    <x v="32"/>
  </r>
  <r>
    <m/>
    <x v="68"/>
    <n v="0"/>
    <x v="33"/>
  </r>
  <r>
    <m/>
    <x v="68"/>
    <n v="0"/>
    <x v="34"/>
  </r>
  <r>
    <m/>
    <x v="68"/>
    <n v="0"/>
    <x v="35"/>
  </r>
  <r>
    <m/>
    <x v="68"/>
    <n v="0"/>
    <x v="36"/>
  </r>
  <r>
    <m/>
    <x v="68"/>
    <n v="0"/>
    <x v="37"/>
  </r>
  <r>
    <m/>
    <x v="68"/>
    <n v="0"/>
    <x v="38"/>
  </r>
  <r>
    <m/>
    <x v="68"/>
    <n v="0"/>
    <x v="39"/>
  </r>
  <r>
    <m/>
    <x v="68"/>
    <n v="0"/>
    <x v="40"/>
  </r>
  <r>
    <m/>
    <x v="68"/>
    <n v="0"/>
    <x v="41"/>
  </r>
  <r>
    <m/>
    <x v="68"/>
    <n v="1"/>
    <x v="42"/>
  </r>
  <r>
    <m/>
    <x v="68"/>
    <n v="1"/>
    <x v="43"/>
  </r>
  <r>
    <m/>
    <x v="68"/>
    <n v="1"/>
    <x v="44"/>
  </r>
  <r>
    <m/>
    <x v="68"/>
    <n v="1"/>
    <x v="45"/>
  </r>
  <r>
    <m/>
    <x v="68"/>
    <n v="2"/>
    <x v="46"/>
  </r>
  <r>
    <m/>
    <x v="68"/>
    <n v="2"/>
    <x v="47"/>
  </r>
  <r>
    <m/>
    <x v="68"/>
    <n v="5"/>
    <x v="48"/>
  </r>
  <r>
    <m/>
    <x v="68"/>
    <n v="7"/>
    <x v="49"/>
  </r>
  <r>
    <m/>
    <x v="68"/>
    <n v="7"/>
    <x v="50"/>
  </r>
  <r>
    <m/>
    <x v="68"/>
    <n v="16"/>
    <x v="51"/>
  </r>
  <r>
    <m/>
    <x v="68"/>
    <n v="18"/>
    <x v="52"/>
  </r>
  <r>
    <m/>
    <x v="68"/>
    <n v="18"/>
    <x v="53"/>
  </r>
  <r>
    <m/>
    <x v="69"/>
    <n v="0"/>
    <x v="0"/>
  </r>
  <r>
    <m/>
    <x v="69"/>
    <n v="0"/>
    <x v="1"/>
  </r>
  <r>
    <m/>
    <x v="69"/>
    <n v="0"/>
    <x v="2"/>
  </r>
  <r>
    <m/>
    <x v="69"/>
    <n v="0"/>
    <x v="3"/>
  </r>
  <r>
    <m/>
    <x v="69"/>
    <n v="0"/>
    <x v="4"/>
  </r>
  <r>
    <m/>
    <x v="69"/>
    <n v="0"/>
    <x v="5"/>
  </r>
  <r>
    <m/>
    <x v="69"/>
    <n v="0"/>
    <x v="6"/>
  </r>
  <r>
    <m/>
    <x v="69"/>
    <n v="0"/>
    <x v="7"/>
  </r>
  <r>
    <m/>
    <x v="69"/>
    <n v="0"/>
    <x v="8"/>
  </r>
  <r>
    <m/>
    <x v="69"/>
    <n v="0"/>
    <x v="9"/>
  </r>
  <r>
    <m/>
    <x v="69"/>
    <n v="0"/>
    <x v="10"/>
  </r>
  <r>
    <m/>
    <x v="69"/>
    <n v="0"/>
    <x v="11"/>
  </r>
  <r>
    <m/>
    <x v="69"/>
    <n v="0"/>
    <x v="12"/>
  </r>
  <r>
    <m/>
    <x v="69"/>
    <n v="0"/>
    <x v="13"/>
  </r>
  <r>
    <m/>
    <x v="69"/>
    <n v="0"/>
    <x v="14"/>
  </r>
  <r>
    <m/>
    <x v="69"/>
    <n v="0"/>
    <x v="15"/>
  </r>
  <r>
    <m/>
    <x v="69"/>
    <n v="0"/>
    <x v="16"/>
  </r>
  <r>
    <m/>
    <x v="69"/>
    <n v="0"/>
    <x v="17"/>
  </r>
  <r>
    <m/>
    <x v="69"/>
    <n v="0"/>
    <x v="18"/>
  </r>
  <r>
    <m/>
    <x v="69"/>
    <n v="0"/>
    <x v="19"/>
  </r>
  <r>
    <m/>
    <x v="69"/>
    <n v="0"/>
    <x v="20"/>
  </r>
  <r>
    <m/>
    <x v="69"/>
    <n v="0"/>
    <x v="21"/>
  </r>
  <r>
    <m/>
    <x v="69"/>
    <n v="0"/>
    <x v="22"/>
  </r>
  <r>
    <m/>
    <x v="69"/>
    <n v="0"/>
    <x v="23"/>
  </r>
  <r>
    <m/>
    <x v="69"/>
    <n v="0"/>
    <x v="24"/>
  </r>
  <r>
    <m/>
    <x v="69"/>
    <n v="0"/>
    <x v="25"/>
  </r>
  <r>
    <m/>
    <x v="69"/>
    <n v="0"/>
    <x v="26"/>
  </r>
  <r>
    <m/>
    <x v="69"/>
    <n v="0"/>
    <x v="27"/>
  </r>
  <r>
    <m/>
    <x v="69"/>
    <n v="0"/>
    <x v="28"/>
  </r>
  <r>
    <m/>
    <x v="69"/>
    <n v="0"/>
    <x v="29"/>
  </r>
  <r>
    <m/>
    <x v="69"/>
    <n v="0"/>
    <x v="30"/>
  </r>
  <r>
    <m/>
    <x v="69"/>
    <n v="0"/>
    <x v="31"/>
  </r>
  <r>
    <m/>
    <x v="69"/>
    <n v="0"/>
    <x v="32"/>
  </r>
  <r>
    <m/>
    <x v="69"/>
    <n v="0"/>
    <x v="33"/>
  </r>
  <r>
    <m/>
    <x v="69"/>
    <n v="0"/>
    <x v="34"/>
  </r>
  <r>
    <m/>
    <x v="69"/>
    <n v="0"/>
    <x v="35"/>
  </r>
  <r>
    <m/>
    <x v="69"/>
    <n v="0"/>
    <x v="36"/>
  </r>
  <r>
    <m/>
    <x v="69"/>
    <n v="0"/>
    <x v="37"/>
  </r>
  <r>
    <m/>
    <x v="69"/>
    <n v="0"/>
    <x v="38"/>
  </r>
  <r>
    <m/>
    <x v="69"/>
    <n v="0"/>
    <x v="39"/>
  </r>
  <r>
    <m/>
    <x v="69"/>
    <n v="0"/>
    <x v="40"/>
  </r>
  <r>
    <m/>
    <x v="69"/>
    <n v="0"/>
    <x v="41"/>
  </r>
  <r>
    <m/>
    <x v="69"/>
    <n v="0"/>
    <x v="42"/>
  </r>
  <r>
    <m/>
    <x v="69"/>
    <n v="2"/>
    <x v="43"/>
  </r>
  <r>
    <m/>
    <x v="69"/>
    <n v="2"/>
    <x v="44"/>
  </r>
  <r>
    <m/>
    <x v="69"/>
    <n v="3"/>
    <x v="45"/>
  </r>
  <r>
    <m/>
    <x v="69"/>
    <n v="3"/>
    <x v="46"/>
  </r>
  <r>
    <m/>
    <x v="69"/>
    <n v="3"/>
    <x v="47"/>
  </r>
  <r>
    <m/>
    <x v="69"/>
    <n v="5"/>
    <x v="48"/>
  </r>
  <r>
    <m/>
    <x v="69"/>
    <n v="7"/>
    <x v="49"/>
  </r>
  <r>
    <m/>
    <x v="69"/>
    <n v="11"/>
    <x v="50"/>
  </r>
  <r>
    <m/>
    <x v="69"/>
    <n v="13"/>
    <x v="51"/>
  </r>
  <r>
    <m/>
    <x v="69"/>
    <n v="18"/>
    <x v="52"/>
  </r>
  <r>
    <m/>
    <x v="69"/>
    <n v="24"/>
    <x v="53"/>
  </r>
  <r>
    <m/>
    <x v="70"/>
    <n v="0"/>
    <x v="0"/>
  </r>
  <r>
    <m/>
    <x v="70"/>
    <n v="0"/>
    <x v="1"/>
  </r>
  <r>
    <m/>
    <x v="70"/>
    <n v="0"/>
    <x v="2"/>
  </r>
  <r>
    <m/>
    <x v="70"/>
    <n v="0"/>
    <x v="3"/>
  </r>
  <r>
    <m/>
    <x v="70"/>
    <n v="0"/>
    <x v="4"/>
  </r>
  <r>
    <m/>
    <x v="70"/>
    <n v="0"/>
    <x v="5"/>
  </r>
  <r>
    <m/>
    <x v="70"/>
    <n v="0"/>
    <x v="6"/>
  </r>
  <r>
    <m/>
    <x v="70"/>
    <n v="0"/>
    <x v="7"/>
  </r>
  <r>
    <m/>
    <x v="70"/>
    <n v="0"/>
    <x v="8"/>
  </r>
  <r>
    <m/>
    <x v="70"/>
    <n v="0"/>
    <x v="9"/>
  </r>
  <r>
    <m/>
    <x v="70"/>
    <n v="0"/>
    <x v="10"/>
  </r>
  <r>
    <m/>
    <x v="70"/>
    <n v="0"/>
    <x v="11"/>
  </r>
  <r>
    <m/>
    <x v="70"/>
    <n v="0"/>
    <x v="12"/>
  </r>
  <r>
    <m/>
    <x v="70"/>
    <n v="0"/>
    <x v="13"/>
  </r>
  <r>
    <m/>
    <x v="70"/>
    <n v="0"/>
    <x v="14"/>
  </r>
  <r>
    <m/>
    <x v="70"/>
    <n v="0"/>
    <x v="15"/>
  </r>
  <r>
    <m/>
    <x v="70"/>
    <n v="0"/>
    <x v="16"/>
  </r>
  <r>
    <m/>
    <x v="70"/>
    <n v="0"/>
    <x v="17"/>
  </r>
  <r>
    <m/>
    <x v="70"/>
    <n v="0"/>
    <x v="18"/>
  </r>
  <r>
    <m/>
    <x v="70"/>
    <n v="0"/>
    <x v="19"/>
  </r>
  <r>
    <m/>
    <x v="70"/>
    <n v="0"/>
    <x v="20"/>
  </r>
  <r>
    <m/>
    <x v="70"/>
    <n v="0"/>
    <x v="21"/>
  </r>
  <r>
    <m/>
    <x v="70"/>
    <n v="0"/>
    <x v="22"/>
  </r>
  <r>
    <m/>
    <x v="70"/>
    <n v="0"/>
    <x v="23"/>
  </r>
  <r>
    <m/>
    <x v="70"/>
    <n v="0"/>
    <x v="24"/>
  </r>
  <r>
    <m/>
    <x v="70"/>
    <n v="0"/>
    <x v="25"/>
  </r>
  <r>
    <m/>
    <x v="70"/>
    <n v="0"/>
    <x v="26"/>
  </r>
  <r>
    <m/>
    <x v="70"/>
    <n v="0"/>
    <x v="27"/>
  </r>
  <r>
    <m/>
    <x v="70"/>
    <n v="0"/>
    <x v="28"/>
  </r>
  <r>
    <m/>
    <x v="70"/>
    <n v="0"/>
    <x v="29"/>
  </r>
  <r>
    <m/>
    <x v="70"/>
    <n v="0"/>
    <x v="30"/>
  </r>
  <r>
    <m/>
    <x v="70"/>
    <n v="0"/>
    <x v="31"/>
  </r>
  <r>
    <m/>
    <x v="70"/>
    <n v="0"/>
    <x v="32"/>
  </r>
  <r>
    <m/>
    <x v="70"/>
    <n v="0"/>
    <x v="33"/>
  </r>
  <r>
    <m/>
    <x v="70"/>
    <n v="0"/>
    <x v="34"/>
  </r>
  <r>
    <m/>
    <x v="70"/>
    <n v="0"/>
    <x v="35"/>
  </r>
  <r>
    <m/>
    <x v="70"/>
    <n v="0"/>
    <x v="36"/>
  </r>
  <r>
    <m/>
    <x v="70"/>
    <n v="0"/>
    <x v="37"/>
  </r>
  <r>
    <m/>
    <x v="70"/>
    <n v="0"/>
    <x v="38"/>
  </r>
  <r>
    <m/>
    <x v="70"/>
    <n v="0"/>
    <x v="39"/>
  </r>
  <r>
    <m/>
    <x v="70"/>
    <n v="0"/>
    <x v="40"/>
  </r>
  <r>
    <m/>
    <x v="70"/>
    <n v="0"/>
    <x v="41"/>
  </r>
  <r>
    <m/>
    <x v="70"/>
    <n v="0"/>
    <x v="42"/>
  </r>
  <r>
    <m/>
    <x v="70"/>
    <n v="2"/>
    <x v="43"/>
  </r>
  <r>
    <m/>
    <x v="70"/>
    <n v="7"/>
    <x v="44"/>
  </r>
  <r>
    <m/>
    <x v="70"/>
    <n v="7"/>
    <x v="45"/>
  </r>
  <r>
    <m/>
    <x v="70"/>
    <n v="16"/>
    <x v="46"/>
  </r>
  <r>
    <m/>
    <x v="70"/>
    <n v="16"/>
    <x v="47"/>
  </r>
  <r>
    <m/>
    <x v="70"/>
    <n v="31"/>
    <x v="48"/>
  </r>
  <r>
    <m/>
    <x v="70"/>
    <n v="57"/>
    <x v="49"/>
  </r>
  <r>
    <m/>
    <x v="70"/>
    <n v="89"/>
    <x v="50"/>
  </r>
  <r>
    <m/>
    <x v="70"/>
    <n v="141"/>
    <x v="51"/>
  </r>
  <r>
    <m/>
    <x v="70"/>
    <n v="181"/>
    <x v="52"/>
  </r>
  <r>
    <m/>
    <x v="70"/>
    <n v="219"/>
    <x v="53"/>
  </r>
  <r>
    <m/>
    <x v="71"/>
    <n v="0"/>
    <x v="0"/>
  </r>
  <r>
    <m/>
    <x v="71"/>
    <n v="0"/>
    <x v="1"/>
  </r>
  <r>
    <m/>
    <x v="71"/>
    <n v="0"/>
    <x v="2"/>
  </r>
  <r>
    <m/>
    <x v="71"/>
    <n v="0"/>
    <x v="3"/>
  </r>
  <r>
    <m/>
    <x v="71"/>
    <n v="0"/>
    <x v="4"/>
  </r>
  <r>
    <m/>
    <x v="71"/>
    <n v="0"/>
    <x v="5"/>
  </r>
  <r>
    <m/>
    <x v="71"/>
    <n v="0"/>
    <x v="6"/>
  </r>
  <r>
    <m/>
    <x v="71"/>
    <n v="0"/>
    <x v="7"/>
  </r>
  <r>
    <m/>
    <x v="71"/>
    <n v="0"/>
    <x v="8"/>
  </r>
  <r>
    <m/>
    <x v="71"/>
    <n v="0"/>
    <x v="9"/>
  </r>
  <r>
    <m/>
    <x v="71"/>
    <n v="0"/>
    <x v="10"/>
  </r>
  <r>
    <m/>
    <x v="71"/>
    <n v="0"/>
    <x v="11"/>
  </r>
  <r>
    <m/>
    <x v="71"/>
    <n v="0"/>
    <x v="12"/>
  </r>
  <r>
    <m/>
    <x v="71"/>
    <n v="0"/>
    <x v="13"/>
  </r>
  <r>
    <m/>
    <x v="71"/>
    <n v="0"/>
    <x v="14"/>
  </r>
  <r>
    <m/>
    <x v="71"/>
    <n v="0"/>
    <x v="15"/>
  </r>
  <r>
    <m/>
    <x v="71"/>
    <n v="0"/>
    <x v="16"/>
  </r>
  <r>
    <m/>
    <x v="71"/>
    <n v="0"/>
    <x v="17"/>
  </r>
  <r>
    <m/>
    <x v="71"/>
    <n v="0"/>
    <x v="18"/>
  </r>
  <r>
    <m/>
    <x v="71"/>
    <n v="0"/>
    <x v="19"/>
  </r>
  <r>
    <m/>
    <x v="71"/>
    <n v="0"/>
    <x v="20"/>
  </r>
  <r>
    <m/>
    <x v="71"/>
    <n v="0"/>
    <x v="21"/>
  </r>
  <r>
    <m/>
    <x v="71"/>
    <n v="0"/>
    <x v="22"/>
  </r>
  <r>
    <m/>
    <x v="71"/>
    <n v="0"/>
    <x v="23"/>
  </r>
  <r>
    <m/>
    <x v="71"/>
    <n v="0"/>
    <x v="24"/>
  </r>
  <r>
    <m/>
    <x v="71"/>
    <n v="0"/>
    <x v="25"/>
  </r>
  <r>
    <m/>
    <x v="71"/>
    <n v="0"/>
    <x v="26"/>
  </r>
  <r>
    <m/>
    <x v="71"/>
    <n v="0"/>
    <x v="27"/>
  </r>
  <r>
    <m/>
    <x v="71"/>
    <n v="0"/>
    <x v="28"/>
  </r>
  <r>
    <m/>
    <x v="71"/>
    <n v="0"/>
    <x v="29"/>
  </r>
  <r>
    <m/>
    <x v="71"/>
    <n v="0"/>
    <x v="30"/>
  </r>
  <r>
    <m/>
    <x v="71"/>
    <n v="0"/>
    <x v="31"/>
  </r>
  <r>
    <m/>
    <x v="71"/>
    <n v="0"/>
    <x v="32"/>
  </r>
  <r>
    <m/>
    <x v="71"/>
    <n v="0"/>
    <x v="33"/>
  </r>
  <r>
    <m/>
    <x v="71"/>
    <n v="0"/>
    <x v="34"/>
  </r>
  <r>
    <m/>
    <x v="71"/>
    <n v="0"/>
    <x v="35"/>
  </r>
  <r>
    <m/>
    <x v="71"/>
    <n v="0"/>
    <x v="36"/>
  </r>
  <r>
    <m/>
    <x v="71"/>
    <n v="0"/>
    <x v="37"/>
  </r>
  <r>
    <m/>
    <x v="71"/>
    <n v="0"/>
    <x v="38"/>
  </r>
  <r>
    <m/>
    <x v="71"/>
    <n v="0"/>
    <x v="39"/>
  </r>
  <r>
    <m/>
    <x v="71"/>
    <n v="0"/>
    <x v="40"/>
  </r>
  <r>
    <m/>
    <x v="71"/>
    <n v="0"/>
    <x v="41"/>
  </r>
  <r>
    <m/>
    <x v="71"/>
    <n v="0"/>
    <x v="42"/>
  </r>
  <r>
    <m/>
    <x v="71"/>
    <n v="1"/>
    <x v="43"/>
  </r>
  <r>
    <m/>
    <x v="71"/>
    <n v="1"/>
    <x v="44"/>
  </r>
  <r>
    <m/>
    <x v="71"/>
    <n v="1"/>
    <x v="45"/>
  </r>
  <r>
    <m/>
    <x v="71"/>
    <n v="3"/>
    <x v="46"/>
  </r>
  <r>
    <m/>
    <x v="71"/>
    <n v="3"/>
    <x v="47"/>
  </r>
  <r>
    <m/>
    <x v="71"/>
    <n v="7"/>
    <x v="48"/>
  </r>
  <r>
    <m/>
    <x v="71"/>
    <n v="13"/>
    <x v="49"/>
  </r>
  <r>
    <m/>
    <x v="71"/>
    <n v="17"/>
    <x v="50"/>
  </r>
  <r>
    <m/>
    <x v="71"/>
    <n v="24"/>
    <x v="51"/>
  </r>
  <r>
    <m/>
    <x v="71"/>
    <n v="38"/>
    <x v="52"/>
  </r>
  <r>
    <m/>
    <x v="71"/>
    <n v="51"/>
    <x v="53"/>
  </r>
  <r>
    <m/>
    <x v="72"/>
    <n v="0"/>
    <x v="0"/>
  </r>
  <r>
    <m/>
    <x v="72"/>
    <n v="0"/>
    <x v="1"/>
  </r>
  <r>
    <m/>
    <x v="72"/>
    <n v="0"/>
    <x v="2"/>
  </r>
  <r>
    <m/>
    <x v="72"/>
    <n v="0"/>
    <x v="3"/>
  </r>
  <r>
    <m/>
    <x v="72"/>
    <n v="0"/>
    <x v="4"/>
  </r>
  <r>
    <m/>
    <x v="72"/>
    <n v="0"/>
    <x v="5"/>
  </r>
  <r>
    <m/>
    <x v="72"/>
    <n v="0"/>
    <x v="6"/>
  </r>
  <r>
    <m/>
    <x v="72"/>
    <n v="0"/>
    <x v="7"/>
  </r>
  <r>
    <m/>
    <x v="72"/>
    <n v="0"/>
    <x v="8"/>
  </r>
  <r>
    <m/>
    <x v="72"/>
    <n v="0"/>
    <x v="9"/>
  </r>
  <r>
    <m/>
    <x v="72"/>
    <n v="0"/>
    <x v="10"/>
  </r>
  <r>
    <m/>
    <x v="72"/>
    <n v="0"/>
    <x v="11"/>
  </r>
  <r>
    <m/>
    <x v="72"/>
    <n v="0"/>
    <x v="12"/>
  </r>
  <r>
    <m/>
    <x v="72"/>
    <n v="0"/>
    <x v="13"/>
  </r>
  <r>
    <m/>
    <x v="72"/>
    <n v="0"/>
    <x v="14"/>
  </r>
  <r>
    <m/>
    <x v="72"/>
    <n v="0"/>
    <x v="15"/>
  </r>
  <r>
    <m/>
    <x v="72"/>
    <n v="0"/>
    <x v="16"/>
  </r>
  <r>
    <m/>
    <x v="72"/>
    <n v="0"/>
    <x v="17"/>
  </r>
  <r>
    <m/>
    <x v="72"/>
    <n v="0"/>
    <x v="18"/>
  </r>
  <r>
    <m/>
    <x v="72"/>
    <n v="0"/>
    <x v="19"/>
  </r>
  <r>
    <m/>
    <x v="72"/>
    <n v="0"/>
    <x v="20"/>
  </r>
  <r>
    <m/>
    <x v="72"/>
    <n v="0"/>
    <x v="21"/>
  </r>
  <r>
    <m/>
    <x v="72"/>
    <n v="0"/>
    <x v="22"/>
  </r>
  <r>
    <m/>
    <x v="72"/>
    <n v="0"/>
    <x v="23"/>
  </r>
  <r>
    <m/>
    <x v="72"/>
    <n v="0"/>
    <x v="24"/>
  </r>
  <r>
    <m/>
    <x v="72"/>
    <n v="0"/>
    <x v="25"/>
  </r>
  <r>
    <m/>
    <x v="72"/>
    <n v="0"/>
    <x v="26"/>
  </r>
  <r>
    <m/>
    <x v="72"/>
    <n v="0"/>
    <x v="27"/>
  </r>
  <r>
    <m/>
    <x v="72"/>
    <n v="0"/>
    <x v="28"/>
  </r>
  <r>
    <m/>
    <x v="72"/>
    <n v="0"/>
    <x v="29"/>
  </r>
  <r>
    <m/>
    <x v="72"/>
    <n v="0"/>
    <x v="30"/>
  </r>
  <r>
    <m/>
    <x v="72"/>
    <n v="0"/>
    <x v="31"/>
  </r>
  <r>
    <m/>
    <x v="72"/>
    <n v="0"/>
    <x v="32"/>
  </r>
  <r>
    <m/>
    <x v="72"/>
    <n v="0"/>
    <x v="33"/>
  </r>
  <r>
    <m/>
    <x v="72"/>
    <n v="0"/>
    <x v="34"/>
  </r>
  <r>
    <m/>
    <x v="72"/>
    <n v="0"/>
    <x v="35"/>
  </r>
  <r>
    <m/>
    <x v="72"/>
    <n v="0"/>
    <x v="36"/>
  </r>
  <r>
    <m/>
    <x v="72"/>
    <n v="0"/>
    <x v="37"/>
  </r>
  <r>
    <m/>
    <x v="72"/>
    <n v="0"/>
    <x v="38"/>
  </r>
  <r>
    <m/>
    <x v="72"/>
    <n v="0"/>
    <x v="39"/>
  </r>
  <r>
    <m/>
    <x v="72"/>
    <n v="0"/>
    <x v="40"/>
  </r>
  <r>
    <m/>
    <x v="72"/>
    <n v="0"/>
    <x v="41"/>
  </r>
  <r>
    <m/>
    <x v="72"/>
    <n v="0"/>
    <x v="42"/>
  </r>
  <r>
    <m/>
    <x v="72"/>
    <n v="0"/>
    <x v="43"/>
  </r>
  <r>
    <m/>
    <x v="72"/>
    <n v="1"/>
    <x v="44"/>
  </r>
  <r>
    <m/>
    <x v="72"/>
    <n v="1"/>
    <x v="45"/>
  </r>
  <r>
    <m/>
    <x v="72"/>
    <n v="1"/>
    <x v="46"/>
  </r>
  <r>
    <m/>
    <x v="72"/>
    <n v="1"/>
    <x v="47"/>
  </r>
  <r>
    <m/>
    <x v="72"/>
    <n v="1"/>
    <x v="48"/>
  </r>
  <r>
    <m/>
    <x v="72"/>
    <n v="1"/>
    <x v="49"/>
  </r>
  <r>
    <m/>
    <x v="72"/>
    <n v="1"/>
    <x v="50"/>
  </r>
  <r>
    <m/>
    <x v="72"/>
    <n v="1"/>
    <x v="51"/>
  </r>
  <r>
    <m/>
    <x v="72"/>
    <n v="1"/>
    <x v="52"/>
  </r>
  <r>
    <m/>
    <x v="72"/>
    <n v="1"/>
    <x v="53"/>
  </r>
  <r>
    <m/>
    <x v="73"/>
    <n v="0"/>
    <x v="0"/>
  </r>
  <r>
    <m/>
    <x v="73"/>
    <n v="0"/>
    <x v="1"/>
  </r>
  <r>
    <m/>
    <x v="73"/>
    <n v="0"/>
    <x v="2"/>
  </r>
  <r>
    <m/>
    <x v="73"/>
    <n v="0"/>
    <x v="3"/>
  </r>
  <r>
    <m/>
    <x v="73"/>
    <n v="0"/>
    <x v="4"/>
  </r>
  <r>
    <m/>
    <x v="73"/>
    <n v="0"/>
    <x v="5"/>
  </r>
  <r>
    <m/>
    <x v="73"/>
    <n v="0"/>
    <x v="6"/>
  </r>
  <r>
    <m/>
    <x v="73"/>
    <n v="0"/>
    <x v="7"/>
  </r>
  <r>
    <m/>
    <x v="73"/>
    <n v="0"/>
    <x v="8"/>
  </r>
  <r>
    <m/>
    <x v="73"/>
    <n v="0"/>
    <x v="9"/>
  </r>
  <r>
    <m/>
    <x v="73"/>
    <n v="0"/>
    <x v="10"/>
  </r>
  <r>
    <m/>
    <x v="73"/>
    <n v="0"/>
    <x v="11"/>
  </r>
  <r>
    <m/>
    <x v="73"/>
    <n v="0"/>
    <x v="12"/>
  </r>
  <r>
    <m/>
    <x v="73"/>
    <n v="0"/>
    <x v="13"/>
  </r>
  <r>
    <m/>
    <x v="73"/>
    <n v="0"/>
    <x v="14"/>
  </r>
  <r>
    <m/>
    <x v="73"/>
    <n v="0"/>
    <x v="15"/>
  </r>
  <r>
    <m/>
    <x v="73"/>
    <n v="0"/>
    <x v="16"/>
  </r>
  <r>
    <m/>
    <x v="73"/>
    <n v="0"/>
    <x v="17"/>
  </r>
  <r>
    <m/>
    <x v="73"/>
    <n v="0"/>
    <x v="18"/>
  </r>
  <r>
    <m/>
    <x v="73"/>
    <n v="0"/>
    <x v="19"/>
  </r>
  <r>
    <m/>
    <x v="73"/>
    <n v="0"/>
    <x v="20"/>
  </r>
  <r>
    <m/>
    <x v="73"/>
    <n v="0"/>
    <x v="21"/>
  </r>
  <r>
    <m/>
    <x v="73"/>
    <n v="0"/>
    <x v="22"/>
  </r>
  <r>
    <m/>
    <x v="73"/>
    <n v="0"/>
    <x v="23"/>
  </r>
  <r>
    <m/>
    <x v="73"/>
    <n v="0"/>
    <x v="24"/>
  </r>
  <r>
    <m/>
    <x v="73"/>
    <n v="0"/>
    <x v="25"/>
  </r>
  <r>
    <m/>
    <x v="73"/>
    <n v="0"/>
    <x v="26"/>
  </r>
  <r>
    <m/>
    <x v="73"/>
    <n v="0"/>
    <x v="27"/>
  </r>
  <r>
    <m/>
    <x v="73"/>
    <n v="0"/>
    <x v="28"/>
  </r>
  <r>
    <m/>
    <x v="73"/>
    <n v="0"/>
    <x v="29"/>
  </r>
  <r>
    <m/>
    <x v="73"/>
    <n v="0"/>
    <x v="30"/>
  </r>
  <r>
    <m/>
    <x v="73"/>
    <n v="0"/>
    <x v="31"/>
  </r>
  <r>
    <m/>
    <x v="73"/>
    <n v="0"/>
    <x v="32"/>
  </r>
  <r>
    <m/>
    <x v="73"/>
    <n v="0"/>
    <x v="33"/>
  </r>
  <r>
    <m/>
    <x v="73"/>
    <n v="0"/>
    <x v="34"/>
  </r>
  <r>
    <m/>
    <x v="73"/>
    <n v="0"/>
    <x v="35"/>
  </r>
  <r>
    <m/>
    <x v="73"/>
    <n v="0"/>
    <x v="36"/>
  </r>
  <r>
    <m/>
    <x v="73"/>
    <n v="0"/>
    <x v="37"/>
  </r>
  <r>
    <m/>
    <x v="73"/>
    <n v="0"/>
    <x v="38"/>
  </r>
  <r>
    <m/>
    <x v="73"/>
    <n v="0"/>
    <x v="39"/>
  </r>
  <r>
    <m/>
    <x v="73"/>
    <n v="0"/>
    <x v="40"/>
  </r>
  <r>
    <m/>
    <x v="73"/>
    <n v="0"/>
    <x v="41"/>
  </r>
  <r>
    <m/>
    <x v="73"/>
    <n v="0"/>
    <x v="42"/>
  </r>
  <r>
    <m/>
    <x v="73"/>
    <n v="0"/>
    <x v="43"/>
  </r>
  <r>
    <m/>
    <x v="73"/>
    <n v="1"/>
    <x v="44"/>
  </r>
  <r>
    <m/>
    <x v="73"/>
    <n v="1"/>
    <x v="45"/>
  </r>
  <r>
    <m/>
    <x v="73"/>
    <n v="2"/>
    <x v="46"/>
  </r>
  <r>
    <m/>
    <x v="73"/>
    <n v="2"/>
    <x v="47"/>
  </r>
  <r>
    <m/>
    <x v="73"/>
    <n v="2"/>
    <x v="48"/>
  </r>
  <r>
    <m/>
    <x v="73"/>
    <n v="2"/>
    <x v="49"/>
  </r>
  <r>
    <m/>
    <x v="73"/>
    <n v="2"/>
    <x v="50"/>
  </r>
  <r>
    <m/>
    <x v="73"/>
    <n v="2"/>
    <x v="51"/>
  </r>
  <r>
    <m/>
    <x v="73"/>
    <n v="2"/>
    <x v="52"/>
  </r>
  <r>
    <m/>
    <x v="73"/>
    <n v="2"/>
    <x v="53"/>
  </r>
  <r>
    <m/>
    <x v="74"/>
    <n v="0"/>
    <x v="0"/>
  </r>
  <r>
    <m/>
    <x v="74"/>
    <n v="0"/>
    <x v="1"/>
  </r>
  <r>
    <m/>
    <x v="74"/>
    <n v="0"/>
    <x v="2"/>
  </r>
  <r>
    <m/>
    <x v="74"/>
    <n v="0"/>
    <x v="3"/>
  </r>
  <r>
    <m/>
    <x v="74"/>
    <n v="0"/>
    <x v="4"/>
  </r>
  <r>
    <m/>
    <x v="74"/>
    <n v="0"/>
    <x v="5"/>
  </r>
  <r>
    <m/>
    <x v="74"/>
    <n v="0"/>
    <x v="6"/>
  </r>
  <r>
    <m/>
    <x v="74"/>
    <n v="0"/>
    <x v="7"/>
  </r>
  <r>
    <m/>
    <x v="74"/>
    <n v="0"/>
    <x v="8"/>
  </r>
  <r>
    <m/>
    <x v="74"/>
    <n v="0"/>
    <x v="9"/>
  </r>
  <r>
    <m/>
    <x v="74"/>
    <n v="0"/>
    <x v="10"/>
  </r>
  <r>
    <m/>
    <x v="74"/>
    <n v="0"/>
    <x v="11"/>
  </r>
  <r>
    <m/>
    <x v="74"/>
    <n v="0"/>
    <x v="12"/>
  </r>
  <r>
    <m/>
    <x v="74"/>
    <n v="0"/>
    <x v="13"/>
  </r>
  <r>
    <m/>
    <x v="74"/>
    <n v="0"/>
    <x v="14"/>
  </r>
  <r>
    <m/>
    <x v="74"/>
    <n v="0"/>
    <x v="15"/>
  </r>
  <r>
    <m/>
    <x v="74"/>
    <n v="0"/>
    <x v="16"/>
  </r>
  <r>
    <m/>
    <x v="74"/>
    <n v="0"/>
    <x v="17"/>
  </r>
  <r>
    <m/>
    <x v="74"/>
    <n v="0"/>
    <x v="18"/>
  </r>
  <r>
    <m/>
    <x v="74"/>
    <n v="0"/>
    <x v="19"/>
  </r>
  <r>
    <m/>
    <x v="74"/>
    <n v="0"/>
    <x v="20"/>
  </r>
  <r>
    <m/>
    <x v="74"/>
    <n v="0"/>
    <x v="21"/>
  </r>
  <r>
    <m/>
    <x v="74"/>
    <n v="0"/>
    <x v="22"/>
  </r>
  <r>
    <m/>
    <x v="74"/>
    <n v="0"/>
    <x v="23"/>
  </r>
  <r>
    <m/>
    <x v="74"/>
    <n v="0"/>
    <x v="24"/>
  </r>
  <r>
    <m/>
    <x v="74"/>
    <n v="0"/>
    <x v="25"/>
  </r>
  <r>
    <m/>
    <x v="74"/>
    <n v="0"/>
    <x v="26"/>
  </r>
  <r>
    <m/>
    <x v="74"/>
    <n v="0"/>
    <x v="27"/>
  </r>
  <r>
    <m/>
    <x v="74"/>
    <n v="0"/>
    <x v="28"/>
  </r>
  <r>
    <m/>
    <x v="74"/>
    <n v="0"/>
    <x v="29"/>
  </r>
  <r>
    <m/>
    <x v="74"/>
    <n v="0"/>
    <x v="30"/>
  </r>
  <r>
    <m/>
    <x v="74"/>
    <n v="0"/>
    <x v="31"/>
  </r>
  <r>
    <m/>
    <x v="74"/>
    <n v="0"/>
    <x v="32"/>
  </r>
  <r>
    <m/>
    <x v="74"/>
    <n v="0"/>
    <x v="33"/>
  </r>
  <r>
    <m/>
    <x v="74"/>
    <n v="0"/>
    <x v="34"/>
  </r>
  <r>
    <m/>
    <x v="74"/>
    <n v="0"/>
    <x v="35"/>
  </r>
  <r>
    <m/>
    <x v="74"/>
    <n v="0"/>
    <x v="36"/>
  </r>
  <r>
    <m/>
    <x v="74"/>
    <n v="0"/>
    <x v="37"/>
  </r>
  <r>
    <m/>
    <x v="74"/>
    <n v="0"/>
    <x v="38"/>
  </r>
  <r>
    <m/>
    <x v="74"/>
    <n v="0"/>
    <x v="39"/>
  </r>
  <r>
    <m/>
    <x v="74"/>
    <n v="0"/>
    <x v="40"/>
  </r>
  <r>
    <m/>
    <x v="74"/>
    <n v="0"/>
    <x v="41"/>
  </r>
  <r>
    <m/>
    <x v="74"/>
    <n v="0"/>
    <x v="42"/>
  </r>
  <r>
    <m/>
    <x v="74"/>
    <n v="0"/>
    <x v="43"/>
  </r>
  <r>
    <m/>
    <x v="74"/>
    <n v="1"/>
    <x v="44"/>
  </r>
  <r>
    <m/>
    <x v="74"/>
    <n v="1"/>
    <x v="45"/>
  </r>
  <r>
    <m/>
    <x v="74"/>
    <n v="1"/>
    <x v="46"/>
  </r>
  <r>
    <m/>
    <x v="74"/>
    <n v="1"/>
    <x v="47"/>
  </r>
  <r>
    <m/>
    <x v="74"/>
    <n v="3"/>
    <x v="48"/>
  </r>
  <r>
    <m/>
    <x v="74"/>
    <n v="9"/>
    <x v="49"/>
  </r>
  <r>
    <m/>
    <x v="74"/>
    <n v="9"/>
    <x v="50"/>
  </r>
  <r>
    <m/>
    <x v="74"/>
    <n v="13"/>
    <x v="51"/>
  </r>
  <r>
    <m/>
    <x v="74"/>
    <n v="22"/>
    <x v="52"/>
  </r>
  <r>
    <m/>
    <x v="74"/>
    <n v="34"/>
    <x v="53"/>
  </r>
  <r>
    <m/>
    <x v="75"/>
    <n v="0"/>
    <x v="0"/>
  </r>
  <r>
    <m/>
    <x v="75"/>
    <n v="0"/>
    <x v="1"/>
  </r>
  <r>
    <m/>
    <x v="75"/>
    <n v="0"/>
    <x v="2"/>
  </r>
  <r>
    <m/>
    <x v="75"/>
    <n v="0"/>
    <x v="3"/>
  </r>
  <r>
    <m/>
    <x v="75"/>
    <n v="0"/>
    <x v="4"/>
  </r>
  <r>
    <m/>
    <x v="75"/>
    <n v="0"/>
    <x v="5"/>
  </r>
  <r>
    <m/>
    <x v="75"/>
    <n v="0"/>
    <x v="6"/>
  </r>
  <r>
    <m/>
    <x v="75"/>
    <n v="0"/>
    <x v="7"/>
  </r>
  <r>
    <m/>
    <x v="75"/>
    <n v="0"/>
    <x v="8"/>
  </r>
  <r>
    <m/>
    <x v="75"/>
    <n v="0"/>
    <x v="9"/>
  </r>
  <r>
    <m/>
    <x v="75"/>
    <n v="0"/>
    <x v="10"/>
  </r>
  <r>
    <m/>
    <x v="75"/>
    <n v="0"/>
    <x v="11"/>
  </r>
  <r>
    <m/>
    <x v="75"/>
    <n v="0"/>
    <x v="12"/>
  </r>
  <r>
    <m/>
    <x v="75"/>
    <n v="0"/>
    <x v="13"/>
  </r>
  <r>
    <m/>
    <x v="75"/>
    <n v="0"/>
    <x v="14"/>
  </r>
  <r>
    <m/>
    <x v="75"/>
    <n v="0"/>
    <x v="15"/>
  </r>
  <r>
    <m/>
    <x v="75"/>
    <n v="0"/>
    <x v="16"/>
  </r>
  <r>
    <m/>
    <x v="75"/>
    <n v="0"/>
    <x v="17"/>
  </r>
  <r>
    <m/>
    <x v="75"/>
    <n v="0"/>
    <x v="18"/>
  </r>
  <r>
    <m/>
    <x v="75"/>
    <n v="0"/>
    <x v="19"/>
  </r>
  <r>
    <m/>
    <x v="75"/>
    <n v="0"/>
    <x v="20"/>
  </r>
  <r>
    <m/>
    <x v="75"/>
    <n v="0"/>
    <x v="21"/>
  </r>
  <r>
    <m/>
    <x v="75"/>
    <n v="0"/>
    <x v="22"/>
  </r>
  <r>
    <m/>
    <x v="75"/>
    <n v="0"/>
    <x v="23"/>
  </r>
  <r>
    <m/>
    <x v="75"/>
    <n v="0"/>
    <x v="24"/>
  </r>
  <r>
    <m/>
    <x v="75"/>
    <n v="0"/>
    <x v="25"/>
  </r>
  <r>
    <m/>
    <x v="75"/>
    <n v="0"/>
    <x v="26"/>
  </r>
  <r>
    <m/>
    <x v="75"/>
    <n v="0"/>
    <x v="27"/>
  </r>
  <r>
    <m/>
    <x v="75"/>
    <n v="0"/>
    <x v="28"/>
  </r>
  <r>
    <m/>
    <x v="75"/>
    <n v="0"/>
    <x v="29"/>
  </r>
  <r>
    <m/>
    <x v="75"/>
    <n v="0"/>
    <x v="30"/>
  </r>
  <r>
    <m/>
    <x v="75"/>
    <n v="0"/>
    <x v="31"/>
  </r>
  <r>
    <m/>
    <x v="75"/>
    <n v="0"/>
    <x v="32"/>
  </r>
  <r>
    <m/>
    <x v="75"/>
    <n v="0"/>
    <x v="33"/>
  </r>
  <r>
    <m/>
    <x v="75"/>
    <n v="0"/>
    <x v="34"/>
  </r>
  <r>
    <m/>
    <x v="75"/>
    <n v="0"/>
    <x v="35"/>
  </r>
  <r>
    <m/>
    <x v="75"/>
    <n v="0"/>
    <x v="36"/>
  </r>
  <r>
    <m/>
    <x v="75"/>
    <n v="0"/>
    <x v="37"/>
  </r>
  <r>
    <m/>
    <x v="75"/>
    <n v="0"/>
    <x v="38"/>
  </r>
  <r>
    <m/>
    <x v="75"/>
    <n v="0"/>
    <x v="39"/>
  </r>
  <r>
    <m/>
    <x v="75"/>
    <n v="0"/>
    <x v="40"/>
  </r>
  <r>
    <m/>
    <x v="75"/>
    <n v="0"/>
    <x v="41"/>
  </r>
  <r>
    <m/>
    <x v="75"/>
    <n v="0"/>
    <x v="42"/>
  </r>
  <r>
    <m/>
    <x v="75"/>
    <n v="0"/>
    <x v="43"/>
  </r>
  <r>
    <m/>
    <x v="75"/>
    <n v="1"/>
    <x v="44"/>
  </r>
  <r>
    <m/>
    <x v="75"/>
    <n v="1"/>
    <x v="45"/>
  </r>
  <r>
    <m/>
    <x v="75"/>
    <n v="5"/>
    <x v="46"/>
  </r>
  <r>
    <m/>
    <x v="75"/>
    <n v="9"/>
    <x v="47"/>
  </r>
  <r>
    <m/>
    <x v="75"/>
    <n v="9"/>
    <x v="48"/>
  </r>
  <r>
    <m/>
    <x v="75"/>
    <n v="13"/>
    <x v="49"/>
  </r>
  <r>
    <m/>
    <x v="75"/>
    <n v="22"/>
    <x v="50"/>
  </r>
  <r>
    <m/>
    <x v="75"/>
    <n v="23"/>
    <x v="51"/>
  </r>
  <r>
    <m/>
    <x v="75"/>
    <n v="26"/>
    <x v="52"/>
  </r>
  <r>
    <m/>
    <x v="75"/>
    <n v="27"/>
    <x v="53"/>
  </r>
  <r>
    <m/>
    <x v="76"/>
    <n v="0"/>
    <x v="0"/>
  </r>
  <r>
    <m/>
    <x v="76"/>
    <n v="0"/>
    <x v="1"/>
  </r>
  <r>
    <m/>
    <x v="76"/>
    <n v="0"/>
    <x v="2"/>
  </r>
  <r>
    <m/>
    <x v="76"/>
    <n v="0"/>
    <x v="3"/>
  </r>
  <r>
    <m/>
    <x v="76"/>
    <n v="0"/>
    <x v="4"/>
  </r>
  <r>
    <m/>
    <x v="76"/>
    <n v="0"/>
    <x v="5"/>
  </r>
  <r>
    <m/>
    <x v="76"/>
    <n v="0"/>
    <x v="6"/>
  </r>
  <r>
    <m/>
    <x v="76"/>
    <n v="0"/>
    <x v="7"/>
  </r>
  <r>
    <m/>
    <x v="76"/>
    <n v="0"/>
    <x v="8"/>
  </r>
  <r>
    <m/>
    <x v="76"/>
    <n v="0"/>
    <x v="9"/>
  </r>
  <r>
    <m/>
    <x v="76"/>
    <n v="0"/>
    <x v="10"/>
  </r>
  <r>
    <m/>
    <x v="76"/>
    <n v="0"/>
    <x v="11"/>
  </r>
  <r>
    <m/>
    <x v="76"/>
    <n v="0"/>
    <x v="12"/>
  </r>
  <r>
    <m/>
    <x v="76"/>
    <n v="0"/>
    <x v="13"/>
  </r>
  <r>
    <m/>
    <x v="76"/>
    <n v="0"/>
    <x v="14"/>
  </r>
  <r>
    <m/>
    <x v="76"/>
    <n v="0"/>
    <x v="15"/>
  </r>
  <r>
    <m/>
    <x v="76"/>
    <n v="0"/>
    <x v="16"/>
  </r>
  <r>
    <m/>
    <x v="76"/>
    <n v="0"/>
    <x v="17"/>
  </r>
  <r>
    <m/>
    <x v="76"/>
    <n v="0"/>
    <x v="18"/>
  </r>
  <r>
    <m/>
    <x v="76"/>
    <n v="0"/>
    <x v="19"/>
  </r>
  <r>
    <m/>
    <x v="76"/>
    <n v="0"/>
    <x v="20"/>
  </r>
  <r>
    <m/>
    <x v="76"/>
    <n v="0"/>
    <x v="21"/>
  </r>
  <r>
    <m/>
    <x v="76"/>
    <n v="0"/>
    <x v="22"/>
  </r>
  <r>
    <m/>
    <x v="76"/>
    <n v="0"/>
    <x v="23"/>
  </r>
  <r>
    <m/>
    <x v="76"/>
    <n v="0"/>
    <x v="24"/>
  </r>
  <r>
    <m/>
    <x v="76"/>
    <n v="0"/>
    <x v="25"/>
  </r>
  <r>
    <m/>
    <x v="76"/>
    <n v="0"/>
    <x v="26"/>
  </r>
  <r>
    <m/>
    <x v="76"/>
    <n v="0"/>
    <x v="27"/>
  </r>
  <r>
    <m/>
    <x v="76"/>
    <n v="0"/>
    <x v="28"/>
  </r>
  <r>
    <m/>
    <x v="76"/>
    <n v="0"/>
    <x v="29"/>
  </r>
  <r>
    <m/>
    <x v="76"/>
    <n v="0"/>
    <x v="30"/>
  </r>
  <r>
    <m/>
    <x v="76"/>
    <n v="0"/>
    <x v="31"/>
  </r>
  <r>
    <m/>
    <x v="76"/>
    <n v="0"/>
    <x v="32"/>
  </r>
  <r>
    <m/>
    <x v="76"/>
    <n v="0"/>
    <x v="33"/>
  </r>
  <r>
    <m/>
    <x v="76"/>
    <n v="0"/>
    <x v="34"/>
  </r>
  <r>
    <m/>
    <x v="76"/>
    <n v="0"/>
    <x v="35"/>
  </r>
  <r>
    <m/>
    <x v="76"/>
    <n v="0"/>
    <x v="36"/>
  </r>
  <r>
    <m/>
    <x v="76"/>
    <n v="0"/>
    <x v="37"/>
  </r>
  <r>
    <m/>
    <x v="76"/>
    <n v="0"/>
    <x v="38"/>
  </r>
  <r>
    <m/>
    <x v="76"/>
    <n v="0"/>
    <x v="39"/>
  </r>
  <r>
    <m/>
    <x v="76"/>
    <n v="0"/>
    <x v="40"/>
  </r>
  <r>
    <m/>
    <x v="76"/>
    <n v="0"/>
    <x v="41"/>
  </r>
  <r>
    <m/>
    <x v="76"/>
    <n v="0"/>
    <x v="42"/>
  </r>
  <r>
    <m/>
    <x v="76"/>
    <n v="0"/>
    <x v="43"/>
  </r>
  <r>
    <m/>
    <x v="76"/>
    <n v="1"/>
    <x v="44"/>
  </r>
  <r>
    <m/>
    <x v="76"/>
    <n v="1"/>
    <x v="45"/>
  </r>
  <r>
    <m/>
    <x v="76"/>
    <n v="6"/>
    <x v="46"/>
  </r>
  <r>
    <m/>
    <x v="76"/>
    <n v="7"/>
    <x v="47"/>
  </r>
  <r>
    <m/>
    <x v="76"/>
    <n v="11"/>
    <x v="48"/>
  </r>
  <r>
    <m/>
    <x v="76"/>
    <n v="11"/>
    <x v="49"/>
  </r>
  <r>
    <m/>
    <x v="76"/>
    <n v="15"/>
    <x v="50"/>
  </r>
  <r>
    <m/>
    <x v="76"/>
    <n v="28"/>
    <x v="51"/>
  </r>
  <r>
    <m/>
    <x v="76"/>
    <n v="38"/>
    <x v="52"/>
  </r>
  <r>
    <m/>
    <x v="76"/>
    <n v="43"/>
    <x v="53"/>
  </r>
  <r>
    <m/>
    <x v="77"/>
    <n v="0"/>
    <x v="0"/>
  </r>
  <r>
    <m/>
    <x v="77"/>
    <n v="0"/>
    <x v="1"/>
  </r>
  <r>
    <m/>
    <x v="77"/>
    <n v="0"/>
    <x v="2"/>
  </r>
  <r>
    <m/>
    <x v="77"/>
    <n v="0"/>
    <x v="3"/>
  </r>
  <r>
    <m/>
    <x v="77"/>
    <n v="0"/>
    <x v="4"/>
  </r>
  <r>
    <m/>
    <x v="77"/>
    <n v="0"/>
    <x v="5"/>
  </r>
  <r>
    <m/>
    <x v="77"/>
    <n v="0"/>
    <x v="6"/>
  </r>
  <r>
    <m/>
    <x v="77"/>
    <n v="0"/>
    <x v="7"/>
  </r>
  <r>
    <m/>
    <x v="77"/>
    <n v="0"/>
    <x v="8"/>
  </r>
  <r>
    <m/>
    <x v="77"/>
    <n v="0"/>
    <x v="9"/>
  </r>
  <r>
    <m/>
    <x v="77"/>
    <n v="0"/>
    <x v="10"/>
  </r>
  <r>
    <m/>
    <x v="77"/>
    <n v="0"/>
    <x v="11"/>
  </r>
  <r>
    <m/>
    <x v="77"/>
    <n v="0"/>
    <x v="12"/>
  </r>
  <r>
    <m/>
    <x v="77"/>
    <n v="0"/>
    <x v="13"/>
  </r>
  <r>
    <m/>
    <x v="77"/>
    <n v="0"/>
    <x v="14"/>
  </r>
  <r>
    <m/>
    <x v="77"/>
    <n v="0"/>
    <x v="15"/>
  </r>
  <r>
    <m/>
    <x v="77"/>
    <n v="0"/>
    <x v="16"/>
  </r>
  <r>
    <m/>
    <x v="77"/>
    <n v="0"/>
    <x v="17"/>
  </r>
  <r>
    <m/>
    <x v="77"/>
    <n v="0"/>
    <x v="18"/>
  </r>
  <r>
    <m/>
    <x v="77"/>
    <n v="0"/>
    <x v="19"/>
  </r>
  <r>
    <m/>
    <x v="77"/>
    <n v="0"/>
    <x v="20"/>
  </r>
  <r>
    <m/>
    <x v="77"/>
    <n v="0"/>
    <x v="21"/>
  </r>
  <r>
    <m/>
    <x v="77"/>
    <n v="0"/>
    <x v="22"/>
  </r>
  <r>
    <m/>
    <x v="77"/>
    <n v="0"/>
    <x v="23"/>
  </r>
  <r>
    <m/>
    <x v="77"/>
    <n v="0"/>
    <x v="24"/>
  </r>
  <r>
    <m/>
    <x v="77"/>
    <n v="0"/>
    <x v="25"/>
  </r>
  <r>
    <m/>
    <x v="77"/>
    <n v="0"/>
    <x v="26"/>
  </r>
  <r>
    <m/>
    <x v="77"/>
    <n v="0"/>
    <x v="27"/>
  </r>
  <r>
    <m/>
    <x v="77"/>
    <n v="0"/>
    <x v="28"/>
  </r>
  <r>
    <m/>
    <x v="77"/>
    <n v="0"/>
    <x v="29"/>
  </r>
  <r>
    <m/>
    <x v="77"/>
    <n v="0"/>
    <x v="30"/>
  </r>
  <r>
    <m/>
    <x v="77"/>
    <n v="0"/>
    <x v="31"/>
  </r>
  <r>
    <m/>
    <x v="77"/>
    <n v="0"/>
    <x v="32"/>
  </r>
  <r>
    <m/>
    <x v="77"/>
    <n v="0"/>
    <x v="33"/>
  </r>
  <r>
    <m/>
    <x v="77"/>
    <n v="0"/>
    <x v="34"/>
  </r>
  <r>
    <m/>
    <x v="77"/>
    <n v="0"/>
    <x v="35"/>
  </r>
  <r>
    <m/>
    <x v="77"/>
    <n v="0"/>
    <x v="36"/>
  </r>
  <r>
    <m/>
    <x v="77"/>
    <n v="0"/>
    <x v="37"/>
  </r>
  <r>
    <m/>
    <x v="77"/>
    <n v="0"/>
    <x v="38"/>
  </r>
  <r>
    <m/>
    <x v="77"/>
    <n v="0"/>
    <x v="39"/>
  </r>
  <r>
    <m/>
    <x v="77"/>
    <n v="0"/>
    <x v="40"/>
  </r>
  <r>
    <m/>
    <x v="77"/>
    <n v="0"/>
    <x v="41"/>
  </r>
  <r>
    <m/>
    <x v="77"/>
    <n v="0"/>
    <x v="42"/>
  </r>
  <r>
    <m/>
    <x v="77"/>
    <n v="0"/>
    <x v="43"/>
  </r>
  <r>
    <m/>
    <x v="77"/>
    <n v="1"/>
    <x v="44"/>
  </r>
  <r>
    <m/>
    <x v="77"/>
    <n v="1"/>
    <x v="45"/>
  </r>
  <r>
    <m/>
    <x v="77"/>
    <n v="1"/>
    <x v="46"/>
  </r>
  <r>
    <m/>
    <x v="77"/>
    <n v="1"/>
    <x v="47"/>
  </r>
  <r>
    <m/>
    <x v="77"/>
    <n v="5"/>
    <x v="48"/>
  </r>
  <r>
    <m/>
    <x v="77"/>
    <n v="12"/>
    <x v="49"/>
  </r>
  <r>
    <m/>
    <x v="77"/>
    <n v="19"/>
    <x v="50"/>
  </r>
  <r>
    <m/>
    <x v="77"/>
    <n v="35"/>
    <x v="51"/>
  </r>
  <r>
    <m/>
    <x v="77"/>
    <n v="46"/>
    <x v="52"/>
  </r>
  <r>
    <m/>
    <x v="77"/>
    <n v="48"/>
    <x v="53"/>
  </r>
  <r>
    <m/>
    <x v="78"/>
    <n v="0"/>
    <x v="0"/>
  </r>
  <r>
    <m/>
    <x v="78"/>
    <n v="0"/>
    <x v="1"/>
  </r>
  <r>
    <m/>
    <x v="78"/>
    <n v="0"/>
    <x v="2"/>
  </r>
  <r>
    <m/>
    <x v="78"/>
    <n v="0"/>
    <x v="3"/>
  </r>
  <r>
    <m/>
    <x v="78"/>
    <n v="0"/>
    <x v="4"/>
  </r>
  <r>
    <m/>
    <x v="78"/>
    <n v="0"/>
    <x v="5"/>
  </r>
  <r>
    <m/>
    <x v="78"/>
    <n v="0"/>
    <x v="6"/>
  </r>
  <r>
    <m/>
    <x v="78"/>
    <n v="0"/>
    <x v="7"/>
  </r>
  <r>
    <m/>
    <x v="78"/>
    <n v="0"/>
    <x v="8"/>
  </r>
  <r>
    <m/>
    <x v="78"/>
    <n v="0"/>
    <x v="9"/>
  </r>
  <r>
    <m/>
    <x v="78"/>
    <n v="0"/>
    <x v="10"/>
  </r>
  <r>
    <m/>
    <x v="78"/>
    <n v="0"/>
    <x v="11"/>
  </r>
  <r>
    <m/>
    <x v="78"/>
    <n v="0"/>
    <x v="12"/>
  </r>
  <r>
    <m/>
    <x v="78"/>
    <n v="0"/>
    <x v="13"/>
  </r>
  <r>
    <m/>
    <x v="78"/>
    <n v="0"/>
    <x v="14"/>
  </r>
  <r>
    <m/>
    <x v="78"/>
    <n v="0"/>
    <x v="15"/>
  </r>
  <r>
    <m/>
    <x v="78"/>
    <n v="0"/>
    <x v="16"/>
  </r>
  <r>
    <m/>
    <x v="78"/>
    <n v="0"/>
    <x v="17"/>
  </r>
  <r>
    <m/>
    <x v="78"/>
    <n v="0"/>
    <x v="18"/>
  </r>
  <r>
    <m/>
    <x v="78"/>
    <n v="0"/>
    <x v="19"/>
  </r>
  <r>
    <m/>
    <x v="78"/>
    <n v="0"/>
    <x v="20"/>
  </r>
  <r>
    <m/>
    <x v="78"/>
    <n v="0"/>
    <x v="21"/>
  </r>
  <r>
    <m/>
    <x v="78"/>
    <n v="0"/>
    <x v="22"/>
  </r>
  <r>
    <m/>
    <x v="78"/>
    <n v="0"/>
    <x v="23"/>
  </r>
  <r>
    <m/>
    <x v="78"/>
    <n v="0"/>
    <x v="24"/>
  </r>
  <r>
    <m/>
    <x v="78"/>
    <n v="0"/>
    <x v="25"/>
  </r>
  <r>
    <m/>
    <x v="78"/>
    <n v="0"/>
    <x v="26"/>
  </r>
  <r>
    <m/>
    <x v="78"/>
    <n v="0"/>
    <x v="27"/>
  </r>
  <r>
    <m/>
    <x v="78"/>
    <n v="0"/>
    <x v="28"/>
  </r>
  <r>
    <m/>
    <x v="78"/>
    <n v="0"/>
    <x v="29"/>
  </r>
  <r>
    <m/>
    <x v="78"/>
    <n v="0"/>
    <x v="30"/>
  </r>
  <r>
    <m/>
    <x v="78"/>
    <n v="0"/>
    <x v="31"/>
  </r>
  <r>
    <m/>
    <x v="78"/>
    <n v="0"/>
    <x v="32"/>
  </r>
  <r>
    <m/>
    <x v="78"/>
    <n v="0"/>
    <x v="33"/>
  </r>
  <r>
    <m/>
    <x v="78"/>
    <n v="0"/>
    <x v="34"/>
  </r>
  <r>
    <m/>
    <x v="78"/>
    <n v="0"/>
    <x v="35"/>
  </r>
  <r>
    <m/>
    <x v="78"/>
    <n v="0"/>
    <x v="36"/>
  </r>
  <r>
    <m/>
    <x v="78"/>
    <n v="0"/>
    <x v="37"/>
  </r>
  <r>
    <m/>
    <x v="78"/>
    <n v="0"/>
    <x v="38"/>
  </r>
  <r>
    <m/>
    <x v="78"/>
    <n v="0"/>
    <x v="39"/>
  </r>
  <r>
    <m/>
    <x v="78"/>
    <n v="0"/>
    <x v="40"/>
  </r>
  <r>
    <m/>
    <x v="78"/>
    <n v="0"/>
    <x v="41"/>
  </r>
  <r>
    <m/>
    <x v="78"/>
    <n v="0"/>
    <x v="42"/>
  </r>
  <r>
    <m/>
    <x v="78"/>
    <n v="0"/>
    <x v="43"/>
  </r>
  <r>
    <m/>
    <x v="78"/>
    <n v="1"/>
    <x v="44"/>
  </r>
  <r>
    <m/>
    <x v="78"/>
    <n v="1"/>
    <x v="45"/>
  </r>
  <r>
    <m/>
    <x v="78"/>
    <n v="3"/>
    <x v="46"/>
  </r>
  <r>
    <m/>
    <x v="78"/>
    <n v="3"/>
    <x v="47"/>
  </r>
  <r>
    <m/>
    <x v="78"/>
    <n v="7"/>
    <x v="48"/>
  </r>
  <r>
    <m/>
    <x v="78"/>
    <n v="10"/>
    <x v="49"/>
  </r>
  <r>
    <m/>
    <x v="78"/>
    <n v="16"/>
    <x v="50"/>
  </r>
  <r>
    <m/>
    <x v="78"/>
    <n v="32"/>
    <x v="51"/>
  </r>
  <r>
    <m/>
    <x v="78"/>
    <n v="44"/>
    <x v="52"/>
  </r>
  <r>
    <m/>
    <x v="78"/>
    <n v="54"/>
    <x v="53"/>
  </r>
  <r>
    <m/>
    <x v="79"/>
    <n v="0"/>
    <x v="0"/>
  </r>
  <r>
    <m/>
    <x v="79"/>
    <n v="0"/>
    <x v="1"/>
  </r>
  <r>
    <m/>
    <x v="79"/>
    <n v="0"/>
    <x v="2"/>
  </r>
  <r>
    <m/>
    <x v="79"/>
    <n v="0"/>
    <x v="3"/>
  </r>
  <r>
    <m/>
    <x v="79"/>
    <n v="0"/>
    <x v="4"/>
  </r>
  <r>
    <m/>
    <x v="79"/>
    <n v="0"/>
    <x v="5"/>
  </r>
  <r>
    <m/>
    <x v="79"/>
    <n v="0"/>
    <x v="6"/>
  </r>
  <r>
    <m/>
    <x v="79"/>
    <n v="0"/>
    <x v="7"/>
  </r>
  <r>
    <m/>
    <x v="79"/>
    <n v="0"/>
    <x v="8"/>
  </r>
  <r>
    <m/>
    <x v="79"/>
    <n v="0"/>
    <x v="9"/>
  </r>
  <r>
    <m/>
    <x v="79"/>
    <n v="0"/>
    <x v="10"/>
  </r>
  <r>
    <m/>
    <x v="79"/>
    <n v="0"/>
    <x v="11"/>
  </r>
  <r>
    <m/>
    <x v="79"/>
    <n v="0"/>
    <x v="12"/>
  </r>
  <r>
    <m/>
    <x v="79"/>
    <n v="0"/>
    <x v="13"/>
  </r>
  <r>
    <m/>
    <x v="79"/>
    <n v="0"/>
    <x v="14"/>
  </r>
  <r>
    <m/>
    <x v="79"/>
    <n v="0"/>
    <x v="15"/>
  </r>
  <r>
    <m/>
    <x v="79"/>
    <n v="0"/>
    <x v="16"/>
  </r>
  <r>
    <m/>
    <x v="79"/>
    <n v="0"/>
    <x v="17"/>
  </r>
  <r>
    <m/>
    <x v="79"/>
    <n v="0"/>
    <x v="18"/>
  </r>
  <r>
    <m/>
    <x v="79"/>
    <n v="0"/>
    <x v="19"/>
  </r>
  <r>
    <m/>
    <x v="79"/>
    <n v="0"/>
    <x v="20"/>
  </r>
  <r>
    <m/>
    <x v="79"/>
    <n v="0"/>
    <x v="21"/>
  </r>
  <r>
    <m/>
    <x v="79"/>
    <n v="0"/>
    <x v="22"/>
  </r>
  <r>
    <m/>
    <x v="79"/>
    <n v="0"/>
    <x v="23"/>
  </r>
  <r>
    <m/>
    <x v="79"/>
    <n v="0"/>
    <x v="24"/>
  </r>
  <r>
    <m/>
    <x v="79"/>
    <n v="0"/>
    <x v="25"/>
  </r>
  <r>
    <m/>
    <x v="79"/>
    <n v="0"/>
    <x v="26"/>
  </r>
  <r>
    <m/>
    <x v="79"/>
    <n v="0"/>
    <x v="27"/>
  </r>
  <r>
    <m/>
    <x v="79"/>
    <n v="0"/>
    <x v="28"/>
  </r>
  <r>
    <m/>
    <x v="79"/>
    <n v="0"/>
    <x v="29"/>
  </r>
  <r>
    <m/>
    <x v="79"/>
    <n v="0"/>
    <x v="30"/>
  </r>
  <r>
    <m/>
    <x v="79"/>
    <n v="0"/>
    <x v="31"/>
  </r>
  <r>
    <m/>
    <x v="79"/>
    <n v="0"/>
    <x v="32"/>
  </r>
  <r>
    <m/>
    <x v="79"/>
    <n v="0"/>
    <x v="33"/>
  </r>
  <r>
    <m/>
    <x v="79"/>
    <n v="0"/>
    <x v="34"/>
  </r>
  <r>
    <m/>
    <x v="79"/>
    <n v="0"/>
    <x v="35"/>
  </r>
  <r>
    <m/>
    <x v="79"/>
    <n v="0"/>
    <x v="36"/>
  </r>
  <r>
    <m/>
    <x v="79"/>
    <n v="0"/>
    <x v="37"/>
  </r>
  <r>
    <m/>
    <x v="79"/>
    <n v="0"/>
    <x v="38"/>
  </r>
  <r>
    <m/>
    <x v="79"/>
    <n v="0"/>
    <x v="39"/>
  </r>
  <r>
    <m/>
    <x v="79"/>
    <n v="0"/>
    <x v="40"/>
  </r>
  <r>
    <m/>
    <x v="79"/>
    <n v="0"/>
    <x v="41"/>
  </r>
  <r>
    <m/>
    <x v="79"/>
    <n v="0"/>
    <x v="42"/>
  </r>
  <r>
    <m/>
    <x v="79"/>
    <n v="0"/>
    <x v="43"/>
  </r>
  <r>
    <m/>
    <x v="79"/>
    <n v="1"/>
    <x v="44"/>
  </r>
  <r>
    <m/>
    <x v="79"/>
    <n v="1"/>
    <x v="45"/>
  </r>
  <r>
    <m/>
    <x v="79"/>
    <n v="1"/>
    <x v="46"/>
  </r>
  <r>
    <m/>
    <x v="79"/>
    <n v="1"/>
    <x v="47"/>
  </r>
  <r>
    <m/>
    <x v="79"/>
    <n v="1"/>
    <x v="48"/>
  </r>
  <r>
    <m/>
    <x v="79"/>
    <n v="1"/>
    <x v="49"/>
  </r>
  <r>
    <m/>
    <x v="79"/>
    <n v="1"/>
    <x v="50"/>
  </r>
  <r>
    <m/>
    <x v="79"/>
    <n v="1"/>
    <x v="51"/>
  </r>
  <r>
    <m/>
    <x v="79"/>
    <n v="1"/>
    <x v="52"/>
  </r>
  <r>
    <m/>
    <x v="79"/>
    <n v="1"/>
    <x v="53"/>
  </r>
  <r>
    <m/>
    <x v="80"/>
    <n v="0"/>
    <x v="0"/>
  </r>
  <r>
    <m/>
    <x v="80"/>
    <n v="0"/>
    <x v="1"/>
  </r>
  <r>
    <m/>
    <x v="80"/>
    <n v="0"/>
    <x v="2"/>
  </r>
  <r>
    <m/>
    <x v="80"/>
    <n v="0"/>
    <x v="3"/>
  </r>
  <r>
    <m/>
    <x v="80"/>
    <n v="0"/>
    <x v="4"/>
  </r>
  <r>
    <m/>
    <x v="80"/>
    <n v="0"/>
    <x v="5"/>
  </r>
  <r>
    <m/>
    <x v="80"/>
    <n v="0"/>
    <x v="6"/>
  </r>
  <r>
    <m/>
    <x v="80"/>
    <n v="0"/>
    <x v="7"/>
  </r>
  <r>
    <m/>
    <x v="80"/>
    <n v="0"/>
    <x v="8"/>
  </r>
  <r>
    <m/>
    <x v="80"/>
    <n v="0"/>
    <x v="9"/>
  </r>
  <r>
    <m/>
    <x v="80"/>
    <n v="0"/>
    <x v="10"/>
  </r>
  <r>
    <m/>
    <x v="80"/>
    <n v="0"/>
    <x v="11"/>
  </r>
  <r>
    <m/>
    <x v="80"/>
    <n v="0"/>
    <x v="12"/>
  </r>
  <r>
    <m/>
    <x v="80"/>
    <n v="0"/>
    <x v="13"/>
  </r>
  <r>
    <m/>
    <x v="80"/>
    <n v="0"/>
    <x v="14"/>
  </r>
  <r>
    <m/>
    <x v="80"/>
    <n v="0"/>
    <x v="15"/>
  </r>
  <r>
    <m/>
    <x v="80"/>
    <n v="0"/>
    <x v="16"/>
  </r>
  <r>
    <m/>
    <x v="80"/>
    <n v="0"/>
    <x v="17"/>
  </r>
  <r>
    <m/>
    <x v="80"/>
    <n v="0"/>
    <x v="18"/>
  </r>
  <r>
    <m/>
    <x v="80"/>
    <n v="0"/>
    <x v="19"/>
  </r>
  <r>
    <m/>
    <x v="80"/>
    <n v="0"/>
    <x v="20"/>
  </r>
  <r>
    <m/>
    <x v="80"/>
    <n v="0"/>
    <x v="21"/>
  </r>
  <r>
    <m/>
    <x v="80"/>
    <n v="0"/>
    <x v="22"/>
  </r>
  <r>
    <m/>
    <x v="80"/>
    <n v="0"/>
    <x v="23"/>
  </r>
  <r>
    <m/>
    <x v="80"/>
    <n v="0"/>
    <x v="24"/>
  </r>
  <r>
    <m/>
    <x v="80"/>
    <n v="0"/>
    <x v="25"/>
  </r>
  <r>
    <m/>
    <x v="80"/>
    <n v="0"/>
    <x v="26"/>
  </r>
  <r>
    <m/>
    <x v="80"/>
    <n v="0"/>
    <x v="27"/>
  </r>
  <r>
    <m/>
    <x v="80"/>
    <n v="0"/>
    <x v="28"/>
  </r>
  <r>
    <m/>
    <x v="80"/>
    <n v="0"/>
    <x v="29"/>
  </r>
  <r>
    <m/>
    <x v="80"/>
    <n v="0"/>
    <x v="30"/>
  </r>
  <r>
    <m/>
    <x v="80"/>
    <n v="0"/>
    <x v="31"/>
  </r>
  <r>
    <m/>
    <x v="80"/>
    <n v="0"/>
    <x v="32"/>
  </r>
  <r>
    <m/>
    <x v="80"/>
    <n v="0"/>
    <x v="33"/>
  </r>
  <r>
    <m/>
    <x v="80"/>
    <n v="0"/>
    <x v="34"/>
  </r>
  <r>
    <m/>
    <x v="80"/>
    <n v="0"/>
    <x v="35"/>
  </r>
  <r>
    <m/>
    <x v="80"/>
    <n v="0"/>
    <x v="36"/>
  </r>
  <r>
    <m/>
    <x v="80"/>
    <n v="0"/>
    <x v="37"/>
  </r>
  <r>
    <m/>
    <x v="80"/>
    <n v="0"/>
    <x v="38"/>
  </r>
  <r>
    <m/>
    <x v="80"/>
    <n v="0"/>
    <x v="39"/>
  </r>
  <r>
    <m/>
    <x v="80"/>
    <n v="0"/>
    <x v="40"/>
  </r>
  <r>
    <m/>
    <x v="80"/>
    <n v="0"/>
    <x v="41"/>
  </r>
  <r>
    <m/>
    <x v="80"/>
    <n v="0"/>
    <x v="42"/>
  </r>
  <r>
    <m/>
    <x v="80"/>
    <n v="0"/>
    <x v="43"/>
  </r>
  <r>
    <m/>
    <x v="80"/>
    <n v="0"/>
    <x v="44"/>
  </r>
  <r>
    <m/>
    <x v="80"/>
    <n v="3"/>
    <x v="45"/>
  </r>
  <r>
    <m/>
    <x v="80"/>
    <n v="3"/>
    <x v="46"/>
  </r>
  <r>
    <m/>
    <x v="80"/>
    <n v="3"/>
    <x v="47"/>
  </r>
  <r>
    <m/>
    <x v="80"/>
    <n v="5"/>
    <x v="48"/>
  </r>
  <r>
    <m/>
    <x v="80"/>
    <n v="6"/>
    <x v="49"/>
  </r>
  <r>
    <m/>
    <x v="80"/>
    <n v="6"/>
    <x v="50"/>
  </r>
  <r>
    <m/>
    <x v="80"/>
    <n v="12"/>
    <x v="51"/>
  </r>
  <r>
    <m/>
    <x v="80"/>
    <n v="18"/>
    <x v="52"/>
  </r>
  <r>
    <m/>
    <x v="80"/>
    <n v="21"/>
    <x v="53"/>
  </r>
  <r>
    <m/>
    <x v="81"/>
    <n v="0"/>
    <x v="0"/>
  </r>
  <r>
    <m/>
    <x v="81"/>
    <n v="0"/>
    <x v="1"/>
  </r>
  <r>
    <m/>
    <x v="81"/>
    <n v="0"/>
    <x v="2"/>
  </r>
  <r>
    <m/>
    <x v="81"/>
    <n v="0"/>
    <x v="3"/>
  </r>
  <r>
    <m/>
    <x v="81"/>
    <n v="0"/>
    <x v="4"/>
  </r>
  <r>
    <m/>
    <x v="81"/>
    <n v="0"/>
    <x v="5"/>
  </r>
  <r>
    <m/>
    <x v="81"/>
    <n v="0"/>
    <x v="6"/>
  </r>
  <r>
    <m/>
    <x v="81"/>
    <n v="0"/>
    <x v="7"/>
  </r>
  <r>
    <m/>
    <x v="81"/>
    <n v="0"/>
    <x v="8"/>
  </r>
  <r>
    <m/>
    <x v="81"/>
    <n v="0"/>
    <x v="9"/>
  </r>
  <r>
    <m/>
    <x v="81"/>
    <n v="0"/>
    <x v="10"/>
  </r>
  <r>
    <m/>
    <x v="81"/>
    <n v="0"/>
    <x v="11"/>
  </r>
  <r>
    <m/>
    <x v="81"/>
    <n v="0"/>
    <x v="12"/>
  </r>
  <r>
    <m/>
    <x v="81"/>
    <n v="0"/>
    <x v="13"/>
  </r>
  <r>
    <m/>
    <x v="81"/>
    <n v="0"/>
    <x v="14"/>
  </r>
  <r>
    <m/>
    <x v="81"/>
    <n v="0"/>
    <x v="15"/>
  </r>
  <r>
    <m/>
    <x v="81"/>
    <n v="0"/>
    <x v="16"/>
  </r>
  <r>
    <m/>
    <x v="81"/>
    <n v="0"/>
    <x v="17"/>
  </r>
  <r>
    <m/>
    <x v="81"/>
    <n v="0"/>
    <x v="18"/>
  </r>
  <r>
    <m/>
    <x v="81"/>
    <n v="0"/>
    <x v="19"/>
  </r>
  <r>
    <m/>
    <x v="81"/>
    <n v="0"/>
    <x v="20"/>
  </r>
  <r>
    <m/>
    <x v="81"/>
    <n v="0"/>
    <x v="21"/>
  </r>
  <r>
    <m/>
    <x v="81"/>
    <n v="0"/>
    <x v="22"/>
  </r>
  <r>
    <m/>
    <x v="81"/>
    <n v="0"/>
    <x v="23"/>
  </r>
  <r>
    <m/>
    <x v="81"/>
    <n v="0"/>
    <x v="24"/>
  </r>
  <r>
    <m/>
    <x v="81"/>
    <n v="0"/>
    <x v="25"/>
  </r>
  <r>
    <m/>
    <x v="81"/>
    <n v="0"/>
    <x v="26"/>
  </r>
  <r>
    <m/>
    <x v="81"/>
    <n v="0"/>
    <x v="27"/>
  </r>
  <r>
    <m/>
    <x v="81"/>
    <n v="0"/>
    <x v="28"/>
  </r>
  <r>
    <m/>
    <x v="81"/>
    <n v="0"/>
    <x v="29"/>
  </r>
  <r>
    <m/>
    <x v="81"/>
    <n v="0"/>
    <x v="30"/>
  </r>
  <r>
    <m/>
    <x v="81"/>
    <n v="0"/>
    <x v="31"/>
  </r>
  <r>
    <m/>
    <x v="81"/>
    <n v="0"/>
    <x v="32"/>
  </r>
  <r>
    <m/>
    <x v="81"/>
    <n v="0"/>
    <x v="33"/>
  </r>
  <r>
    <m/>
    <x v="81"/>
    <n v="0"/>
    <x v="34"/>
  </r>
  <r>
    <m/>
    <x v="81"/>
    <n v="0"/>
    <x v="35"/>
  </r>
  <r>
    <m/>
    <x v="81"/>
    <n v="0"/>
    <x v="36"/>
  </r>
  <r>
    <m/>
    <x v="81"/>
    <n v="0"/>
    <x v="37"/>
  </r>
  <r>
    <m/>
    <x v="81"/>
    <n v="0"/>
    <x v="38"/>
  </r>
  <r>
    <m/>
    <x v="81"/>
    <n v="0"/>
    <x v="39"/>
  </r>
  <r>
    <m/>
    <x v="81"/>
    <n v="0"/>
    <x v="40"/>
  </r>
  <r>
    <m/>
    <x v="81"/>
    <n v="0"/>
    <x v="41"/>
  </r>
  <r>
    <m/>
    <x v="81"/>
    <n v="0"/>
    <x v="42"/>
  </r>
  <r>
    <m/>
    <x v="81"/>
    <n v="0"/>
    <x v="43"/>
  </r>
  <r>
    <m/>
    <x v="81"/>
    <n v="0"/>
    <x v="44"/>
  </r>
  <r>
    <m/>
    <x v="81"/>
    <n v="2"/>
    <x v="45"/>
  </r>
  <r>
    <m/>
    <x v="81"/>
    <n v="2"/>
    <x v="46"/>
  </r>
  <r>
    <m/>
    <x v="81"/>
    <n v="2"/>
    <x v="47"/>
  </r>
  <r>
    <m/>
    <x v="81"/>
    <n v="2"/>
    <x v="48"/>
  </r>
  <r>
    <m/>
    <x v="81"/>
    <n v="3"/>
    <x v="49"/>
  </r>
  <r>
    <m/>
    <x v="81"/>
    <n v="3"/>
    <x v="50"/>
  </r>
  <r>
    <m/>
    <x v="81"/>
    <n v="3"/>
    <x v="51"/>
  </r>
  <r>
    <m/>
    <x v="81"/>
    <n v="9"/>
    <x v="52"/>
  </r>
  <r>
    <m/>
    <x v="81"/>
    <n v="9"/>
    <x v="53"/>
  </r>
  <r>
    <m/>
    <x v="82"/>
    <n v="0"/>
    <x v="0"/>
  </r>
  <r>
    <m/>
    <x v="82"/>
    <n v="0"/>
    <x v="1"/>
  </r>
  <r>
    <m/>
    <x v="82"/>
    <n v="0"/>
    <x v="2"/>
  </r>
  <r>
    <m/>
    <x v="82"/>
    <n v="0"/>
    <x v="3"/>
  </r>
  <r>
    <m/>
    <x v="82"/>
    <n v="0"/>
    <x v="4"/>
  </r>
  <r>
    <m/>
    <x v="82"/>
    <n v="0"/>
    <x v="5"/>
  </r>
  <r>
    <m/>
    <x v="82"/>
    <n v="0"/>
    <x v="6"/>
  </r>
  <r>
    <m/>
    <x v="82"/>
    <n v="0"/>
    <x v="7"/>
  </r>
  <r>
    <m/>
    <x v="82"/>
    <n v="0"/>
    <x v="8"/>
  </r>
  <r>
    <m/>
    <x v="82"/>
    <n v="0"/>
    <x v="9"/>
  </r>
  <r>
    <m/>
    <x v="82"/>
    <n v="0"/>
    <x v="10"/>
  </r>
  <r>
    <m/>
    <x v="82"/>
    <n v="0"/>
    <x v="11"/>
  </r>
  <r>
    <m/>
    <x v="82"/>
    <n v="0"/>
    <x v="12"/>
  </r>
  <r>
    <m/>
    <x v="82"/>
    <n v="0"/>
    <x v="13"/>
  </r>
  <r>
    <m/>
    <x v="82"/>
    <n v="0"/>
    <x v="14"/>
  </r>
  <r>
    <m/>
    <x v="82"/>
    <n v="0"/>
    <x v="15"/>
  </r>
  <r>
    <m/>
    <x v="82"/>
    <n v="0"/>
    <x v="16"/>
  </r>
  <r>
    <m/>
    <x v="82"/>
    <n v="0"/>
    <x v="17"/>
  </r>
  <r>
    <m/>
    <x v="82"/>
    <n v="0"/>
    <x v="18"/>
  </r>
  <r>
    <m/>
    <x v="82"/>
    <n v="0"/>
    <x v="19"/>
  </r>
  <r>
    <m/>
    <x v="82"/>
    <n v="0"/>
    <x v="20"/>
  </r>
  <r>
    <m/>
    <x v="82"/>
    <n v="0"/>
    <x v="21"/>
  </r>
  <r>
    <m/>
    <x v="82"/>
    <n v="0"/>
    <x v="22"/>
  </r>
  <r>
    <m/>
    <x v="82"/>
    <n v="0"/>
    <x v="23"/>
  </r>
  <r>
    <m/>
    <x v="82"/>
    <n v="0"/>
    <x v="24"/>
  </r>
  <r>
    <m/>
    <x v="82"/>
    <n v="0"/>
    <x v="25"/>
  </r>
  <r>
    <m/>
    <x v="82"/>
    <n v="0"/>
    <x v="26"/>
  </r>
  <r>
    <m/>
    <x v="82"/>
    <n v="0"/>
    <x v="27"/>
  </r>
  <r>
    <m/>
    <x v="82"/>
    <n v="0"/>
    <x v="28"/>
  </r>
  <r>
    <m/>
    <x v="82"/>
    <n v="0"/>
    <x v="29"/>
  </r>
  <r>
    <m/>
    <x v="82"/>
    <n v="0"/>
    <x v="30"/>
  </r>
  <r>
    <m/>
    <x v="82"/>
    <n v="0"/>
    <x v="31"/>
  </r>
  <r>
    <m/>
    <x v="82"/>
    <n v="0"/>
    <x v="32"/>
  </r>
  <r>
    <m/>
    <x v="82"/>
    <n v="0"/>
    <x v="33"/>
  </r>
  <r>
    <m/>
    <x v="82"/>
    <n v="0"/>
    <x v="34"/>
  </r>
  <r>
    <m/>
    <x v="82"/>
    <n v="0"/>
    <x v="35"/>
  </r>
  <r>
    <m/>
    <x v="82"/>
    <n v="0"/>
    <x v="36"/>
  </r>
  <r>
    <m/>
    <x v="82"/>
    <n v="0"/>
    <x v="37"/>
  </r>
  <r>
    <m/>
    <x v="82"/>
    <n v="0"/>
    <x v="38"/>
  </r>
  <r>
    <m/>
    <x v="82"/>
    <n v="0"/>
    <x v="39"/>
  </r>
  <r>
    <m/>
    <x v="82"/>
    <n v="0"/>
    <x v="40"/>
  </r>
  <r>
    <m/>
    <x v="82"/>
    <n v="0"/>
    <x v="41"/>
  </r>
  <r>
    <m/>
    <x v="82"/>
    <n v="0"/>
    <x v="42"/>
  </r>
  <r>
    <m/>
    <x v="82"/>
    <n v="0"/>
    <x v="43"/>
  </r>
  <r>
    <m/>
    <x v="82"/>
    <n v="0"/>
    <x v="44"/>
  </r>
  <r>
    <m/>
    <x v="82"/>
    <n v="0"/>
    <x v="45"/>
  </r>
  <r>
    <m/>
    <x v="82"/>
    <n v="4"/>
    <x v="46"/>
  </r>
  <r>
    <m/>
    <x v="82"/>
    <n v="4"/>
    <x v="47"/>
  </r>
  <r>
    <m/>
    <x v="82"/>
    <n v="4"/>
    <x v="48"/>
  </r>
  <r>
    <m/>
    <x v="82"/>
    <n v="7"/>
    <x v="49"/>
  </r>
  <r>
    <m/>
    <x v="82"/>
    <n v="7"/>
    <x v="50"/>
  </r>
  <r>
    <m/>
    <x v="82"/>
    <n v="23"/>
    <x v="51"/>
  </r>
  <r>
    <m/>
    <x v="82"/>
    <n v="41"/>
    <x v="52"/>
  </r>
  <r>
    <m/>
    <x v="82"/>
    <n v="51"/>
    <x v="53"/>
  </r>
  <r>
    <m/>
    <x v="83"/>
    <n v="0"/>
    <x v="0"/>
  </r>
  <r>
    <m/>
    <x v="83"/>
    <n v="0"/>
    <x v="1"/>
  </r>
  <r>
    <m/>
    <x v="83"/>
    <n v="0"/>
    <x v="2"/>
  </r>
  <r>
    <m/>
    <x v="83"/>
    <n v="0"/>
    <x v="3"/>
  </r>
  <r>
    <m/>
    <x v="83"/>
    <n v="0"/>
    <x v="4"/>
  </r>
  <r>
    <m/>
    <x v="83"/>
    <n v="0"/>
    <x v="5"/>
  </r>
  <r>
    <m/>
    <x v="83"/>
    <n v="0"/>
    <x v="6"/>
  </r>
  <r>
    <m/>
    <x v="83"/>
    <n v="0"/>
    <x v="7"/>
  </r>
  <r>
    <m/>
    <x v="83"/>
    <n v="0"/>
    <x v="8"/>
  </r>
  <r>
    <m/>
    <x v="83"/>
    <n v="0"/>
    <x v="9"/>
  </r>
  <r>
    <m/>
    <x v="83"/>
    <n v="0"/>
    <x v="10"/>
  </r>
  <r>
    <m/>
    <x v="83"/>
    <n v="0"/>
    <x v="11"/>
  </r>
  <r>
    <m/>
    <x v="83"/>
    <n v="0"/>
    <x v="12"/>
  </r>
  <r>
    <m/>
    <x v="83"/>
    <n v="0"/>
    <x v="13"/>
  </r>
  <r>
    <m/>
    <x v="83"/>
    <n v="0"/>
    <x v="14"/>
  </r>
  <r>
    <m/>
    <x v="83"/>
    <n v="0"/>
    <x v="15"/>
  </r>
  <r>
    <m/>
    <x v="83"/>
    <n v="0"/>
    <x v="16"/>
  </r>
  <r>
    <m/>
    <x v="83"/>
    <n v="0"/>
    <x v="17"/>
  </r>
  <r>
    <m/>
    <x v="83"/>
    <n v="0"/>
    <x v="18"/>
  </r>
  <r>
    <m/>
    <x v="83"/>
    <n v="0"/>
    <x v="19"/>
  </r>
  <r>
    <m/>
    <x v="83"/>
    <n v="0"/>
    <x v="20"/>
  </r>
  <r>
    <m/>
    <x v="83"/>
    <n v="0"/>
    <x v="21"/>
  </r>
  <r>
    <m/>
    <x v="83"/>
    <n v="0"/>
    <x v="22"/>
  </r>
  <r>
    <m/>
    <x v="83"/>
    <n v="0"/>
    <x v="23"/>
  </r>
  <r>
    <m/>
    <x v="83"/>
    <n v="0"/>
    <x v="24"/>
  </r>
  <r>
    <m/>
    <x v="83"/>
    <n v="0"/>
    <x v="25"/>
  </r>
  <r>
    <m/>
    <x v="83"/>
    <n v="0"/>
    <x v="26"/>
  </r>
  <r>
    <m/>
    <x v="83"/>
    <n v="0"/>
    <x v="27"/>
  </r>
  <r>
    <m/>
    <x v="83"/>
    <n v="0"/>
    <x v="28"/>
  </r>
  <r>
    <m/>
    <x v="83"/>
    <n v="0"/>
    <x v="29"/>
  </r>
  <r>
    <m/>
    <x v="83"/>
    <n v="0"/>
    <x v="30"/>
  </r>
  <r>
    <m/>
    <x v="83"/>
    <n v="0"/>
    <x v="31"/>
  </r>
  <r>
    <m/>
    <x v="83"/>
    <n v="0"/>
    <x v="32"/>
  </r>
  <r>
    <m/>
    <x v="83"/>
    <n v="0"/>
    <x v="33"/>
  </r>
  <r>
    <m/>
    <x v="83"/>
    <n v="0"/>
    <x v="34"/>
  </r>
  <r>
    <m/>
    <x v="83"/>
    <n v="0"/>
    <x v="35"/>
  </r>
  <r>
    <m/>
    <x v="83"/>
    <n v="0"/>
    <x v="36"/>
  </r>
  <r>
    <m/>
    <x v="83"/>
    <n v="0"/>
    <x v="37"/>
  </r>
  <r>
    <m/>
    <x v="83"/>
    <n v="0"/>
    <x v="38"/>
  </r>
  <r>
    <m/>
    <x v="83"/>
    <n v="0"/>
    <x v="39"/>
  </r>
  <r>
    <m/>
    <x v="83"/>
    <n v="0"/>
    <x v="40"/>
  </r>
  <r>
    <m/>
    <x v="83"/>
    <n v="0"/>
    <x v="41"/>
  </r>
  <r>
    <m/>
    <x v="83"/>
    <n v="0"/>
    <x v="42"/>
  </r>
  <r>
    <m/>
    <x v="83"/>
    <n v="0"/>
    <x v="43"/>
  </r>
  <r>
    <m/>
    <x v="83"/>
    <n v="0"/>
    <x v="44"/>
  </r>
  <r>
    <m/>
    <x v="83"/>
    <n v="0"/>
    <x v="45"/>
  </r>
  <r>
    <m/>
    <x v="83"/>
    <n v="4"/>
    <x v="46"/>
  </r>
  <r>
    <m/>
    <x v="83"/>
    <n v="4"/>
    <x v="47"/>
  </r>
  <r>
    <m/>
    <x v="83"/>
    <n v="6"/>
    <x v="48"/>
  </r>
  <r>
    <m/>
    <x v="83"/>
    <n v="8"/>
    <x v="49"/>
  </r>
  <r>
    <m/>
    <x v="83"/>
    <n v="8"/>
    <x v="50"/>
  </r>
  <r>
    <m/>
    <x v="83"/>
    <n v="9"/>
    <x v="51"/>
  </r>
  <r>
    <m/>
    <x v="83"/>
    <n v="10"/>
    <x v="52"/>
  </r>
  <r>
    <m/>
    <x v="83"/>
    <n v="13"/>
    <x v="53"/>
  </r>
  <r>
    <m/>
    <x v="84"/>
    <n v="0"/>
    <x v="0"/>
  </r>
  <r>
    <m/>
    <x v="84"/>
    <n v="0"/>
    <x v="1"/>
  </r>
  <r>
    <m/>
    <x v="84"/>
    <n v="0"/>
    <x v="2"/>
  </r>
  <r>
    <m/>
    <x v="84"/>
    <n v="0"/>
    <x v="3"/>
  </r>
  <r>
    <m/>
    <x v="84"/>
    <n v="0"/>
    <x v="4"/>
  </r>
  <r>
    <m/>
    <x v="84"/>
    <n v="0"/>
    <x v="5"/>
  </r>
  <r>
    <m/>
    <x v="84"/>
    <n v="0"/>
    <x v="6"/>
  </r>
  <r>
    <m/>
    <x v="84"/>
    <n v="0"/>
    <x v="7"/>
  </r>
  <r>
    <m/>
    <x v="84"/>
    <n v="0"/>
    <x v="8"/>
  </r>
  <r>
    <m/>
    <x v="84"/>
    <n v="0"/>
    <x v="9"/>
  </r>
  <r>
    <m/>
    <x v="84"/>
    <n v="0"/>
    <x v="10"/>
  </r>
  <r>
    <m/>
    <x v="84"/>
    <n v="0"/>
    <x v="11"/>
  </r>
  <r>
    <m/>
    <x v="84"/>
    <n v="0"/>
    <x v="12"/>
  </r>
  <r>
    <m/>
    <x v="84"/>
    <n v="0"/>
    <x v="13"/>
  </r>
  <r>
    <m/>
    <x v="84"/>
    <n v="0"/>
    <x v="14"/>
  </r>
  <r>
    <m/>
    <x v="84"/>
    <n v="0"/>
    <x v="15"/>
  </r>
  <r>
    <m/>
    <x v="84"/>
    <n v="0"/>
    <x v="16"/>
  </r>
  <r>
    <m/>
    <x v="84"/>
    <n v="0"/>
    <x v="17"/>
  </r>
  <r>
    <m/>
    <x v="84"/>
    <n v="0"/>
    <x v="18"/>
  </r>
  <r>
    <m/>
    <x v="84"/>
    <n v="0"/>
    <x v="19"/>
  </r>
  <r>
    <m/>
    <x v="84"/>
    <n v="0"/>
    <x v="20"/>
  </r>
  <r>
    <m/>
    <x v="84"/>
    <n v="0"/>
    <x v="21"/>
  </r>
  <r>
    <m/>
    <x v="84"/>
    <n v="0"/>
    <x v="22"/>
  </r>
  <r>
    <m/>
    <x v="84"/>
    <n v="0"/>
    <x v="23"/>
  </r>
  <r>
    <m/>
    <x v="84"/>
    <n v="0"/>
    <x v="24"/>
  </r>
  <r>
    <m/>
    <x v="84"/>
    <n v="0"/>
    <x v="25"/>
  </r>
  <r>
    <m/>
    <x v="84"/>
    <n v="0"/>
    <x v="26"/>
  </r>
  <r>
    <m/>
    <x v="84"/>
    <n v="0"/>
    <x v="27"/>
  </r>
  <r>
    <m/>
    <x v="84"/>
    <n v="0"/>
    <x v="28"/>
  </r>
  <r>
    <m/>
    <x v="84"/>
    <n v="0"/>
    <x v="29"/>
  </r>
  <r>
    <m/>
    <x v="84"/>
    <n v="0"/>
    <x v="30"/>
  </r>
  <r>
    <m/>
    <x v="84"/>
    <n v="0"/>
    <x v="31"/>
  </r>
  <r>
    <m/>
    <x v="84"/>
    <n v="0"/>
    <x v="32"/>
  </r>
  <r>
    <m/>
    <x v="84"/>
    <n v="0"/>
    <x v="33"/>
  </r>
  <r>
    <m/>
    <x v="84"/>
    <n v="0"/>
    <x v="34"/>
  </r>
  <r>
    <m/>
    <x v="84"/>
    <n v="0"/>
    <x v="35"/>
  </r>
  <r>
    <m/>
    <x v="84"/>
    <n v="0"/>
    <x v="36"/>
  </r>
  <r>
    <m/>
    <x v="84"/>
    <n v="0"/>
    <x v="37"/>
  </r>
  <r>
    <m/>
    <x v="84"/>
    <n v="0"/>
    <x v="38"/>
  </r>
  <r>
    <m/>
    <x v="84"/>
    <n v="0"/>
    <x v="39"/>
  </r>
  <r>
    <m/>
    <x v="84"/>
    <n v="0"/>
    <x v="40"/>
  </r>
  <r>
    <m/>
    <x v="84"/>
    <n v="0"/>
    <x v="41"/>
  </r>
  <r>
    <m/>
    <x v="84"/>
    <n v="0"/>
    <x v="42"/>
  </r>
  <r>
    <m/>
    <x v="84"/>
    <n v="0"/>
    <x v="43"/>
  </r>
  <r>
    <m/>
    <x v="84"/>
    <n v="0"/>
    <x v="44"/>
  </r>
  <r>
    <m/>
    <x v="84"/>
    <n v="0"/>
    <x v="45"/>
  </r>
  <r>
    <m/>
    <x v="84"/>
    <n v="3"/>
    <x v="46"/>
  </r>
  <r>
    <m/>
    <x v="84"/>
    <n v="3"/>
    <x v="47"/>
  </r>
  <r>
    <m/>
    <x v="84"/>
    <n v="3"/>
    <x v="48"/>
  </r>
  <r>
    <m/>
    <x v="84"/>
    <n v="3"/>
    <x v="49"/>
  </r>
  <r>
    <m/>
    <x v="84"/>
    <n v="3"/>
    <x v="50"/>
  </r>
  <r>
    <m/>
    <x v="84"/>
    <n v="3"/>
    <x v="51"/>
  </r>
  <r>
    <m/>
    <x v="84"/>
    <n v="3"/>
    <x v="52"/>
  </r>
  <r>
    <m/>
    <x v="84"/>
    <n v="5"/>
    <x v="53"/>
  </r>
  <r>
    <m/>
    <x v="85"/>
    <n v="0"/>
    <x v="0"/>
  </r>
  <r>
    <m/>
    <x v="85"/>
    <n v="0"/>
    <x v="1"/>
  </r>
  <r>
    <m/>
    <x v="85"/>
    <n v="0"/>
    <x v="2"/>
  </r>
  <r>
    <m/>
    <x v="85"/>
    <n v="0"/>
    <x v="3"/>
  </r>
  <r>
    <m/>
    <x v="85"/>
    <n v="0"/>
    <x v="4"/>
  </r>
  <r>
    <m/>
    <x v="85"/>
    <n v="0"/>
    <x v="5"/>
  </r>
  <r>
    <m/>
    <x v="85"/>
    <n v="0"/>
    <x v="6"/>
  </r>
  <r>
    <m/>
    <x v="85"/>
    <n v="0"/>
    <x v="7"/>
  </r>
  <r>
    <m/>
    <x v="85"/>
    <n v="0"/>
    <x v="8"/>
  </r>
  <r>
    <m/>
    <x v="85"/>
    <n v="0"/>
    <x v="9"/>
  </r>
  <r>
    <m/>
    <x v="85"/>
    <n v="0"/>
    <x v="10"/>
  </r>
  <r>
    <m/>
    <x v="85"/>
    <n v="0"/>
    <x v="11"/>
  </r>
  <r>
    <m/>
    <x v="85"/>
    <n v="0"/>
    <x v="12"/>
  </r>
  <r>
    <m/>
    <x v="85"/>
    <n v="0"/>
    <x v="13"/>
  </r>
  <r>
    <m/>
    <x v="85"/>
    <n v="0"/>
    <x v="14"/>
  </r>
  <r>
    <m/>
    <x v="85"/>
    <n v="0"/>
    <x v="15"/>
  </r>
  <r>
    <m/>
    <x v="85"/>
    <n v="0"/>
    <x v="16"/>
  </r>
  <r>
    <m/>
    <x v="85"/>
    <n v="0"/>
    <x v="17"/>
  </r>
  <r>
    <m/>
    <x v="85"/>
    <n v="0"/>
    <x v="18"/>
  </r>
  <r>
    <m/>
    <x v="85"/>
    <n v="0"/>
    <x v="19"/>
  </r>
  <r>
    <m/>
    <x v="85"/>
    <n v="0"/>
    <x v="20"/>
  </r>
  <r>
    <m/>
    <x v="85"/>
    <n v="0"/>
    <x v="21"/>
  </r>
  <r>
    <m/>
    <x v="85"/>
    <n v="0"/>
    <x v="22"/>
  </r>
  <r>
    <m/>
    <x v="85"/>
    <n v="0"/>
    <x v="23"/>
  </r>
  <r>
    <m/>
    <x v="85"/>
    <n v="0"/>
    <x v="24"/>
  </r>
  <r>
    <m/>
    <x v="85"/>
    <n v="0"/>
    <x v="25"/>
  </r>
  <r>
    <m/>
    <x v="85"/>
    <n v="0"/>
    <x v="26"/>
  </r>
  <r>
    <m/>
    <x v="85"/>
    <n v="0"/>
    <x v="27"/>
  </r>
  <r>
    <m/>
    <x v="85"/>
    <n v="0"/>
    <x v="28"/>
  </r>
  <r>
    <m/>
    <x v="85"/>
    <n v="0"/>
    <x v="29"/>
  </r>
  <r>
    <m/>
    <x v="85"/>
    <n v="0"/>
    <x v="30"/>
  </r>
  <r>
    <m/>
    <x v="85"/>
    <n v="0"/>
    <x v="31"/>
  </r>
  <r>
    <m/>
    <x v="85"/>
    <n v="0"/>
    <x v="32"/>
  </r>
  <r>
    <m/>
    <x v="85"/>
    <n v="0"/>
    <x v="33"/>
  </r>
  <r>
    <m/>
    <x v="85"/>
    <n v="0"/>
    <x v="34"/>
  </r>
  <r>
    <m/>
    <x v="85"/>
    <n v="0"/>
    <x v="35"/>
  </r>
  <r>
    <m/>
    <x v="85"/>
    <n v="0"/>
    <x v="36"/>
  </r>
  <r>
    <m/>
    <x v="85"/>
    <n v="0"/>
    <x v="37"/>
  </r>
  <r>
    <m/>
    <x v="85"/>
    <n v="0"/>
    <x v="38"/>
  </r>
  <r>
    <m/>
    <x v="85"/>
    <n v="0"/>
    <x v="39"/>
  </r>
  <r>
    <m/>
    <x v="85"/>
    <n v="0"/>
    <x v="40"/>
  </r>
  <r>
    <m/>
    <x v="85"/>
    <n v="0"/>
    <x v="41"/>
  </r>
  <r>
    <m/>
    <x v="85"/>
    <n v="0"/>
    <x v="42"/>
  </r>
  <r>
    <m/>
    <x v="85"/>
    <n v="0"/>
    <x v="43"/>
  </r>
  <r>
    <m/>
    <x v="85"/>
    <n v="0"/>
    <x v="44"/>
  </r>
  <r>
    <m/>
    <x v="85"/>
    <n v="0"/>
    <x v="45"/>
  </r>
  <r>
    <m/>
    <x v="85"/>
    <n v="1"/>
    <x v="46"/>
  </r>
  <r>
    <m/>
    <x v="85"/>
    <n v="1"/>
    <x v="47"/>
  </r>
  <r>
    <m/>
    <x v="85"/>
    <n v="1"/>
    <x v="48"/>
  </r>
  <r>
    <m/>
    <x v="85"/>
    <n v="5"/>
    <x v="49"/>
  </r>
  <r>
    <m/>
    <x v="85"/>
    <n v="5"/>
    <x v="50"/>
  </r>
  <r>
    <m/>
    <x v="85"/>
    <n v="6"/>
    <x v="51"/>
  </r>
  <r>
    <m/>
    <x v="85"/>
    <n v="6"/>
    <x v="52"/>
  </r>
  <r>
    <m/>
    <x v="85"/>
    <n v="6"/>
    <x v="53"/>
  </r>
  <r>
    <s v="Ontario"/>
    <x v="5"/>
    <n v="0"/>
    <x v="0"/>
  </r>
  <r>
    <s v="Ontario"/>
    <x v="5"/>
    <n v="0"/>
    <x v="1"/>
  </r>
  <r>
    <s v="Ontario"/>
    <x v="5"/>
    <n v="0"/>
    <x v="2"/>
  </r>
  <r>
    <s v="Ontario"/>
    <x v="5"/>
    <n v="0"/>
    <x v="3"/>
  </r>
  <r>
    <s v="Ontario"/>
    <x v="5"/>
    <n v="1"/>
    <x v="4"/>
  </r>
  <r>
    <s v="Ontario"/>
    <x v="5"/>
    <n v="1"/>
    <x v="5"/>
  </r>
  <r>
    <s v="Ontario"/>
    <x v="5"/>
    <n v="1"/>
    <x v="6"/>
  </r>
  <r>
    <s v="Ontario"/>
    <x v="5"/>
    <n v="1"/>
    <x v="7"/>
  </r>
  <r>
    <s v="Ontario"/>
    <x v="5"/>
    <n v="1"/>
    <x v="8"/>
  </r>
  <r>
    <s v="Ontario"/>
    <x v="5"/>
    <n v="3"/>
    <x v="9"/>
  </r>
  <r>
    <s v="Ontario"/>
    <x v="5"/>
    <n v="3"/>
    <x v="10"/>
  </r>
  <r>
    <s v="Ontario"/>
    <x v="5"/>
    <n v="3"/>
    <x v="11"/>
  </r>
  <r>
    <s v="Ontario"/>
    <x v="5"/>
    <n v="3"/>
    <x v="12"/>
  </r>
  <r>
    <s v="Ontario"/>
    <x v="5"/>
    <n v="3"/>
    <x v="13"/>
  </r>
  <r>
    <s v="Ontario"/>
    <x v="5"/>
    <n v="3"/>
    <x v="14"/>
  </r>
  <r>
    <s v="Ontario"/>
    <x v="5"/>
    <n v="3"/>
    <x v="15"/>
  </r>
  <r>
    <s v="Ontario"/>
    <x v="5"/>
    <n v="3"/>
    <x v="16"/>
  </r>
  <r>
    <s v="Ontario"/>
    <x v="5"/>
    <n v="3"/>
    <x v="17"/>
  </r>
  <r>
    <s v="Ontario"/>
    <x v="5"/>
    <n v="3"/>
    <x v="18"/>
  </r>
  <r>
    <s v="Ontario"/>
    <x v="5"/>
    <n v="3"/>
    <x v="19"/>
  </r>
  <r>
    <s v="Ontario"/>
    <x v="5"/>
    <n v="3"/>
    <x v="20"/>
  </r>
  <r>
    <s v="Ontario"/>
    <x v="5"/>
    <n v="3"/>
    <x v="21"/>
  </r>
  <r>
    <s v="Ontario"/>
    <x v="5"/>
    <n v="3"/>
    <x v="22"/>
  </r>
  <r>
    <s v="Ontario"/>
    <x v="5"/>
    <n v="3"/>
    <x v="23"/>
  </r>
  <r>
    <s v="Ontario"/>
    <x v="5"/>
    <n v="3"/>
    <x v="24"/>
  </r>
  <r>
    <s v="Ontario"/>
    <x v="5"/>
    <n v="3"/>
    <x v="25"/>
  </r>
  <r>
    <s v="Ontario"/>
    <x v="5"/>
    <n v="3"/>
    <x v="26"/>
  </r>
  <r>
    <s v="Ontario"/>
    <x v="5"/>
    <n v="3"/>
    <x v="27"/>
  </r>
  <r>
    <s v="Ontario"/>
    <x v="5"/>
    <n v="3"/>
    <x v="28"/>
  </r>
  <r>
    <s v="Ontario"/>
    <x v="5"/>
    <n v="3"/>
    <x v="29"/>
  </r>
  <r>
    <s v="Ontario"/>
    <x v="5"/>
    <n v="3"/>
    <x v="30"/>
  </r>
  <r>
    <s v="Ontario"/>
    <x v="5"/>
    <n v="3"/>
    <x v="31"/>
  </r>
  <r>
    <s v="Ontario"/>
    <x v="5"/>
    <n v="3"/>
    <x v="32"/>
  </r>
  <r>
    <s v="Ontario"/>
    <x v="5"/>
    <n v="4"/>
    <x v="33"/>
  </r>
  <r>
    <s v="Ontario"/>
    <x v="5"/>
    <n v="4"/>
    <x v="34"/>
  </r>
  <r>
    <s v="Ontario"/>
    <x v="5"/>
    <n v="4"/>
    <x v="35"/>
  </r>
  <r>
    <s v="Ontario"/>
    <x v="5"/>
    <n v="6"/>
    <x v="36"/>
  </r>
  <r>
    <s v="Ontario"/>
    <x v="5"/>
    <n v="6"/>
    <x v="37"/>
  </r>
  <r>
    <s v="Ontario"/>
    <x v="5"/>
    <n v="11"/>
    <x v="38"/>
  </r>
  <r>
    <s v="Ontario"/>
    <x v="5"/>
    <n v="15"/>
    <x v="39"/>
  </r>
  <r>
    <s v="Ontario"/>
    <x v="5"/>
    <n v="18"/>
    <x v="40"/>
  </r>
  <r>
    <s v="Ontario"/>
    <x v="5"/>
    <n v="20"/>
    <x v="41"/>
  </r>
  <r>
    <s v="Ontario"/>
    <x v="5"/>
    <n v="20"/>
    <x v="42"/>
  </r>
  <r>
    <s v="Ontario"/>
    <x v="5"/>
    <n v="22"/>
    <x v="43"/>
  </r>
  <r>
    <s v="Ontario"/>
    <x v="5"/>
    <n v="25"/>
    <x v="44"/>
  </r>
  <r>
    <s v="Ontario"/>
    <x v="5"/>
    <n v="28"/>
    <x v="45"/>
  </r>
  <r>
    <s v="Ontario"/>
    <x v="5"/>
    <n v="29"/>
    <x v="46"/>
  </r>
  <r>
    <s v="Ontario"/>
    <x v="5"/>
    <n v="34"/>
    <x v="47"/>
  </r>
  <r>
    <s v="Ontario"/>
    <x v="5"/>
    <n v="36"/>
    <x v="48"/>
  </r>
  <r>
    <s v="Ontario"/>
    <x v="5"/>
    <n v="41"/>
    <x v="49"/>
  </r>
  <r>
    <s v="Ontario"/>
    <x v="5"/>
    <n v="42"/>
    <x v="50"/>
  </r>
  <r>
    <s v="Ontario"/>
    <x v="5"/>
    <n v="74"/>
    <x v="51"/>
  </r>
  <r>
    <s v="Ontario"/>
    <x v="5"/>
    <n v="79"/>
    <x v="52"/>
  </r>
  <r>
    <s v="Ontario"/>
    <x v="5"/>
    <n v="104"/>
    <x v="53"/>
  </r>
  <r>
    <s v="Alberta"/>
    <x v="5"/>
    <n v="0"/>
    <x v="0"/>
  </r>
  <r>
    <s v="Alberta"/>
    <x v="5"/>
    <n v="0"/>
    <x v="1"/>
  </r>
  <r>
    <s v="Alberta"/>
    <x v="5"/>
    <n v="0"/>
    <x v="2"/>
  </r>
  <r>
    <s v="Alberta"/>
    <x v="5"/>
    <n v="0"/>
    <x v="3"/>
  </r>
  <r>
    <s v="Alberta"/>
    <x v="5"/>
    <n v="0"/>
    <x v="4"/>
  </r>
  <r>
    <s v="Alberta"/>
    <x v="5"/>
    <n v="0"/>
    <x v="5"/>
  </r>
  <r>
    <s v="Alberta"/>
    <x v="5"/>
    <n v="0"/>
    <x v="6"/>
  </r>
  <r>
    <s v="Alberta"/>
    <x v="5"/>
    <n v="0"/>
    <x v="7"/>
  </r>
  <r>
    <s v="Alberta"/>
    <x v="5"/>
    <n v="0"/>
    <x v="8"/>
  </r>
  <r>
    <s v="Alberta"/>
    <x v="5"/>
    <n v="0"/>
    <x v="9"/>
  </r>
  <r>
    <s v="Alberta"/>
    <x v="5"/>
    <n v="0"/>
    <x v="10"/>
  </r>
  <r>
    <s v="Alberta"/>
    <x v="5"/>
    <n v="0"/>
    <x v="11"/>
  </r>
  <r>
    <s v="Alberta"/>
    <x v="5"/>
    <n v="0"/>
    <x v="12"/>
  </r>
  <r>
    <s v="Alberta"/>
    <x v="5"/>
    <n v="0"/>
    <x v="13"/>
  </r>
  <r>
    <s v="Alberta"/>
    <x v="5"/>
    <n v="0"/>
    <x v="14"/>
  </r>
  <r>
    <s v="Alberta"/>
    <x v="5"/>
    <n v="0"/>
    <x v="15"/>
  </r>
  <r>
    <s v="Alberta"/>
    <x v="5"/>
    <n v="0"/>
    <x v="16"/>
  </r>
  <r>
    <s v="Alberta"/>
    <x v="5"/>
    <n v="0"/>
    <x v="17"/>
  </r>
  <r>
    <s v="Alberta"/>
    <x v="5"/>
    <n v="0"/>
    <x v="18"/>
  </r>
  <r>
    <s v="Alberta"/>
    <x v="5"/>
    <n v="0"/>
    <x v="19"/>
  </r>
  <r>
    <s v="Alberta"/>
    <x v="5"/>
    <n v="0"/>
    <x v="20"/>
  </r>
  <r>
    <s v="Alberta"/>
    <x v="5"/>
    <n v="0"/>
    <x v="21"/>
  </r>
  <r>
    <s v="Alberta"/>
    <x v="5"/>
    <n v="0"/>
    <x v="22"/>
  </r>
  <r>
    <s v="Alberta"/>
    <x v="5"/>
    <n v="0"/>
    <x v="23"/>
  </r>
  <r>
    <s v="Alberta"/>
    <x v="5"/>
    <n v="0"/>
    <x v="24"/>
  </r>
  <r>
    <s v="Alberta"/>
    <x v="5"/>
    <n v="0"/>
    <x v="25"/>
  </r>
  <r>
    <s v="Alberta"/>
    <x v="5"/>
    <n v="0"/>
    <x v="26"/>
  </r>
  <r>
    <s v="Alberta"/>
    <x v="5"/>
    <n v="0"/>
    <x v="27"/>
  </r>
  <r>
    <s v="Alberta"/>
    <x v="5"/>
    <n v="0"/>
    <x v="28"/>
  </r>
  <r>
    <s v="Alberta"/>
    <x v="5"/>
    <n v="0"/>
    <x v="29"/>
  </r>
  <r>
    <s v="Alberta"/>
    <x v="5"/>
    <n v="0"/>
    <x v="30"/>
  </r>
  <r>
    <s v="Alberta"/>
    <x v="5"/>
    <n v="0"/>
    <x v="31"/>
  </r>
  <r>
    <s v="Alberta"/>
    <x v="5"/>
    <n v="0"/>
    <x v="32"/>
  </r>
  <r>
    <s v="Alberta"/>
    <x v="5"/>
    <n v="0"/>
    <x v="33"/>
  </r>
  <r>
    <s v="Alberta"/>
    <x v="5"/>
    <n v="0"/>
    <x v="34"/>
  </r>
  <r>
    <s v="Alberta"/>
    <x v="5"/>
    <n v="0"/>
    <x v="35"/>
  </r>
  <r>
    <s v="Alberta"/>
    <x v="5"/>
    <n v="0"/>
    <x v="36"/>
  </r>
  <r>
    <s v="Alberta"/>
    <x v="5"/>
    <n v="0"/>
    <x v="37"/>
  </r>
  <r>
    <s v="Alberta"/>
    <x v="5"/>
    <n v="0"/>
    <x v="38"/>
  </r>
  <r>
    <s v="Alberta"/>
    <x v="5"/>
    <n v="0"/>
    <x v="39"/>
  </r>
  <r>
    <s v="Alberta"/>
    <x v="5"/>
    <n v="0"/>
    <x v="40"/>
  </r>
  <r>
    <s v="Alberta"/>
    <x v="5"/>
    <n v="0"/>
    <x v="41"/>
  </r>
  <r>
    <s v="Alberta"/>
    <x v="5"/>
    <n v="0"/>
    <x v="42"/>
  </r>
  <r>
    <s v="Alberta"/>
    <x v="5"/>
    <n v="0"/>
    <x v="43"/>
  </r>
  <r>
    <s v="Alberta"/>
    <x v="5"/>
    <n v="1"/>
    <x v="44"/>
  </r>
  <r>
    <s v="Alberta"/>
    <x v="5"/>
    <n v="2"/>
    <x v="45"/>
  </r>
  <r>
    <s v="Alberta"/>
    <x v="5"/>
    <n v="4"/>
    <x v="46"/>
  </r>
  <r>
    <s v="Alberta"/>
    <x v="5"/>
    <n v="7"/>
    <x v="47"/>
  </r>
  <r>
    <s v="Alberta"/>
    <x v="5"/>
    <n v="7"/>
    <x v="48"/>
  </r>
  <r>
    <s v="Alberta"/>
    <x v="5"/>
    <n v="19"/>
    <x v="49"/>
  </r>
  <r>
    <s v="Alberta"/>
    <x v="5"/>
    <n v="19"/>
    <x v="50"/>
  </r>
  <r>
    <s v="Alberta"/>
    <x v="5"/>
    <n v="29"/>
    <x v="51"/>
  </r>
  <r>
    <s v="Alberta"/>
    <x v="5"/>
    <n v="29"/>
    <x v="52"/>
  </r>
  <r>
    <s v="Alberta"/>
    <x v="5"/>
    <n v="39"/>
    <x v="53"/>
  </r>
  <r>
    <s v="Quebec"/>
    <x v="5"/>
    <n v="0"/>
    <x v="0"/>
  </r>
  <r>
    <s v="Quebec"/>
    <x v="5"/>
    <n v="0"/>
    <x v="1"/>
  </r>
  <r>
    <s v="Quebec"/>
    <x v="5"/>
    <n v="0"/>
    <x v="2"/>
  </r>
  <r>
    <s v="Quebec"/>
    <x v="5"/>
    <n v="0"/>
    <x v="3"/>
  </r>
  <r>
    <s v="Quebec"/>
    <x v="5"/>
    <n v="0"/>
    <x v="4"/>
  </r>
  <r>
    <s v="Quebec"/>
    <x v="5"/>
    <n v="0"/>
    <x v="5"/>
  </r>
  <r>
    <s v="Quebec"/>
    <x v="5"/>
    <n v="0"/>
    <x v="6"/>
  </r>
  <r>
    <s v="Quebec"/>
    <x v="5"/>
    <n v="0"/>
    <x v="7"/>
  </r>
  <r>
    <s v="Quebec"/>
    <x v="5"/>
    <n v="0"/>
    <x v="8"/>
  </r>
  <r>
    <s v="Quebec"/>
    <x v="5"/>
    <n v="0"/>
    <x v="9"/>
  </r>
  <r>
    <s v="Quebec"/>
    <x v="5"/>
    <n v="0"/>
    <x v="10"/>
  </r>
  <r>
    <s v="Quebec"/>
    <x v="5"/>
    <n v="0"/>
    <x v="11"/>
  </r>
  <r>
    <s v="Quebec"/>
    <x v="5"/>
    <n v="0"/>
    <x v="12"/>
  </r>
  <r>
    <s v="Quebec"/>
    <x v="5"/>
    <n v="0"/>
    <x v="13"/>
  </r>
  <r>
    <s v="Quebec"/>
    <x v="5"/>
    <n v="0"/>
    <x v="14"/>
  </r>
  <r>
    <s v="Quebec"/>
    <x v="5"/>
    <n v="0"/>
    <x v="15"/>
  </r>
  <r>
    <s v="Quebec"/>
    <x v="5"/>
    <n v="0"/>
    <x v="16"/>
  </r>
  <r>
    <s v="Quebec"/>
    <x v="5"/>
    <n v="0"/>
    <x v="17"/>
  </r>
  <r>
    <s v="Quebec"/>
    <x v="5"/>
    <n v="0"/>
    <x v="18"/>
  </r>
  <r>
    <s v="Quebec"/>
    <x v="5"/>
    <n v="0"/>
    <x v="19"/>
  </r>
  <r>
    <s v="Quebec"/>
    <x v="5"/>
    <n v="0"/>
    <x v="20"/>
  </r>
  <r>
    <s v="Quebec"/>
    <x v="5"/>
    <n v="0"/>
    <x v="21"/>
  </r>
  <r>
    <s v="Quebec"/>
    <x v="5"/>
    <n v="0"/>
    <x v="22"/>
  </r>
  <r>
    <s v="Quebec"/>
    <x v="5"/>
    <n v="0"/>
    <x v="23"/>
  </r>
  <r>
    <s v="Quebec"/>
    <x v="5"/>
    <n v="0"/>
    <x v="24"/>
  </r>
  <r>
    <s v="Quebec"/>
    <x v="5"/>
    <n v="0"/>
    <x v="25"/>
  </r>
  <r>
    <s v="Quebec"/>
    <x v="5"/>
    <n v="0"/>
    <x v="26"/>
  </r>
  <r>
    <s v="Quebec"/>
    <x v="5"/>
    <n v="0"/>
    <x v="27"/>
  </r>
  <r>
    <s v="Quebec"/>
    <x v="5"/>
    <n v="0"/>
    <x v="28"/>
  </r>
  <r>
    <s v="Quebec"/>
    <x v="5"/>
    <n v="0"/>
    <x v="29"/>
  </r>
  <r>
    <s v="Quebec"/>
    <x v="5"/>
    <n v="0"/>
    <x v="30"/>
  </r>
  <r>
    <s v="Quebec"/>
    <x v="5"/>
    <n v="0"/>
    <x v="31"/>
  </r>
  <r>
    <s v="Quebec"/>
    <x v="5"/>
    <n v="0"/>
    <x v="32"/>
  </r>
  <r>
    <s v="Quebec"/>
    <x v="5"/>
    <n v="0"/>
    <x v="33"/>
  </r>
  <r>
    <s v="Quebec"/>
    <x v="5"/>
    <n v="0"/>
    <x v="34"/>
  </r>
  <r>
    <s v="Quebec"/>
    <x v="5"/>
    <n v="0"/>
    <x v="35"/>
  </r>
  <r>
    <s v="Quebec"/>
    <x v="5"/>
    <n v="0"/>
    <x v="36"/>
  </r>
  <r>
    <s v="Quebec"/>
    <x v="5"/>
    <n v="1"/>
    <x v="37"/>
  </r>
  <r>
    <s v="Quebec"/>
    <x v="5"/>
    <n v="1"/>
    <x v="38"/>
  </r>
  <r>
    <s v="Quebec"/>
    <x v="5"/>
    <n v="1"/>
    <x v="39"/>
  </r>
  <r>
    <s v="Quebec"/>
    <x v="5"/>
    <n v="1"/>
    <x v="40"/>
  </r>
  <r>
    <s v="Quebec"/>
    <x v="5"/>
    <n v="1"/>
    <x v="41"/>
  </r>
  <r>
    <s v="Quebec"/>
    <x v="5"/>
    <n v="1"/>
    <x v="42"/>
  </r>
  <r>
    <s v="Quebec"/>
    <x v="5"/>
    <n v="2"/>
    <x v="43"/>
  </r>
  <r>
    <s v="Quebec"/>
    <x v="5"/>
    <n v="2"/>
    <x v="44"/>
  </r>
  <r>
    <s v="Quebec"/>
    <x v="5"/>
    <n v="3"/>
    <x v="45"/>
  </r>
  <r>
    <s v="Quebec"/>
    <x v="5"/>
    <n v="4"/>
    <x v="46"/>
  </r>
  <r>
    <s v="Quebec"/>
    <x v="5"/>
    <n v="4"/>
    <x v="47"/>
  </r>
  <r>
    <s v="Quebec"/>
    <x v="5"/>
    <n v="4"/>
    <x v="48"/>
  </r>
  <r>
    <s v="Quebec"/>
    <x v="5"/>
    <n v="8"/>
    <x v="49"/>
  </r>
  <r>
    <s v="Quebec"/>
    <x v="5"/>
    <n v="9"/>
    <x v="50"/>
  </r>
  <r>
    <s v="Quebec"/>
    <x v="5"/>
    <n v="17"/>
    <x v="51"/>
  </r>
  <r>
    <s v="Quebec"/>
    <x v="5"/>
    <n v="17"/>
    <x v="52"/>
  </r>
  <r>
    <s v="Quebec"/>
    <x v="5"/>
    <n v="24"/>
    <x v="53"/>
  </r>
  <r>
    <m/>
    <x v="86"/>
    <n v="0"/>
    <x v="0"/>
  </r>
  <r>
    <m/>
    <x v="86"/>
    <n v="0"/>
    <x v="1"/>
  </r>
  <r>
    <m/>
    <x v="86"/>
    <n v="0"/>
    <x v="2"/>
  </r>
  <r>
    <m/>
    <x v="86"/>
    <n v="0"/>
    <x v="3"/>
  </r>
  <r>
    <m/>
    <x v="86"/>
    <n v="0"/>
    <x v="4"/>
  </r>
  <r>
    <m/>
    <x v="86"/>
    <n v="0"/>
    <x v="5"/>
  </r>
  <r>
    <m/>
    <x v="86"/>
    <n v="0"/>
    <x v="6"/>
  </r>
  <r>
    <m/>
    <x v="86"/>
    <n v="0"/>
    <x v="7"/>
  </r>
  <r>
    <m/>
    <x v="86"/>
    <n v="0"/>
    <x v="8"/>
  </r>
  <r>
    <m/>
    <x v="86"/>
    <n v="0"/>
    <x v="9"/>
  </r>
  <r>
    <m/>
    <x v="86"/>
    <n v="0"/>
    <x v="10"/>
  </r>
  <r>
    <m/>
    <x v="86"/>
    <n v="0"/>
    <x v="11"/>
  </r>
  <r>
    <m/>
    <x v="86"/>
    <n v="0"/>
    <x v="12"/>
  </r>
  <r>
    <m/>
    <x v="86"/>
    <n v="0"/>
    <x v="13"/>
  </r>
  <r>
    <m/>
    <x v="86"/>
    <n v="0"/>
    <x v="14"/>
  </r>
  <r>
    <m/>
    <x v="86"/>
    <n v="0"/>
    <x v="15"/>
  </r>
  <r>
    <m/>
    <x v="86"/>
    <n v="0"/>
    <x v="16"/>
  </r>
  <r>
    <m/>
    <x v="86"/>
    <n v="0"/>
    <x v="17"/>
  </r>
  <r>
    <m/>
    <x v="86"/>
    <n v="0"/>
    <x v="18"/>
  </r>
  <r>
    <m/>
    <x v="86"/>
    <n v="0"/>
    <x v="19"/>
  </r>
  <r>
    <m/>
    <x v="86"/>
    <n v="0"/>
    <x v="20"/>
  </r>
  <r>
    <m/>
    <x v="86"/>
    <n v="0"/>
    <x v="21"/>
  </r>
  <r>
    <m/>
    <x v="86"/>
    <n v="0"/>
    <x v="22"/>
  </r>
  <r>
    <m/>
    <x v="86"/>
    <n v="0"/>
    <x v="23"/>
  </r>
  <r>
    <m/>
    <x v="86"/>
    <n v="0"/>
    <x v="24"/>
  </r>
  <r>
    <m/>
    <x v="86"/>
    <n v="0"/>
    <x v="25"/>
  </r>
  <r>
    <m/>
    <x v="86"/>
    <n v="0"/>
    <x v="26"/>
  </r>
  <r>
    <m/>
    <x v="86"/>
    <n v="0"/>
    <x v="27"/>
  </r>
  <r>
    <m/>
    <x v="86"/>
    <n v="0"/>
    <x v="28"/>
  </r>
  <r>
    <m/>
    <x v="86"/>
    <n v="0"/>
    <x v="29"/>
  </r>
  <r>
    <m/>
    <x v="86"/>
    <n v="0"/>
    <x v="30"/>
  </r>
  <r>
    <m/>
    <x v="86"/>
    <n v="0"/>
    <x v="31"/>
  </r>
  <r>
    <m/>
    <x v="86"/>
    <n v="0"/>
    <x v="32"/>
  </r>
  <r>
    <m/>
    <x v="86"/>
    <n v="0"/>
    <x v="33"/>
  </r>
  <r>
    <m/>
    <x v="86"/>
    <n v="0"/>
    <x v="34"/>
  </r>
  <r>
    <m/>
    <x v="86"/>
    <n v="0"/>
    <x v="35"/>
  </r>
  <r>
    <m/>
    <x v="86"/>
    <n v="0"/>
    <x v="36"/>
  </r>
  <r>
    <m/>
    <x v="86"/>
    <n v="0"/>
    <x v="37"/>
  </r>
  <r>
    <m/>
    <x v="86"/>
    <n v="0"/>
    <x v="38"/>
  </r>
  <r>
    <m/>
    <x v="86"/>
    <n v="0"/>
    <x v="39"/>
  </r>
  <r>
    <m/>
    <x v="86"/>
    <n v="0"/>
    <x v="40"/>
  </r>
  <r>
    <m/>
    <x v="86"/>
    <n v="0"/>
    <x v="41"/>
  </r>
  <r>
    <m/>
    <x v="86"/>
    <n v="0"/>
    <x v="42"/>
  </r>
  <r>
    <m/>
    <x v="86"/>
    <n v="0"/>
    <x v="43"/>
  </r>
  <r>
    <m/>
    <x v="86"/>
    <n v="0"/>
    <x v="44"/>
  </r>
  <r>
    <m/>
    <x v="86"/>
    <n v="0"/>
    <x v="45"/>
  </r>
  <r>
    <m/>
    <x v="86"/>
    <n v="0"/>
    <x v="46"/>
  </r>
  <r>
    <m/>
    <x v="86"/>
    <n v="2"/>
    <x v="47"/>
  </r>
  <r>
    <m/>
    <x v="86"/>
    <n v="10"/>
    <x v="48"/>
  </r>
  <r>
    <m/>
    <x v="86"/>
    <n v="12"/>
    <x v="49"/>
  </r>
  <r>
    <m/>
    <x v="86"/>
    <n v="23"/>
    <x v="50"/>
  </r>
  <r>
    <m/>
    <x v="86"/>
    <n v="33"/>
    <x v="51"/>
  </r>
  <r>
    <m/>
    <x v="86"/>
    <n v="38"/>
    <x v="52"/>
  </r>
  <r>
    <m/>
    <x v="86"/>
    <n v="42"/>
    <x v="53"/>
  </r>
  <r>
    <m/>
    <x v="87"/>
    <n v="0"/>
    <x v="0"/>
  </r>
  <r>
    <m/>
    <x v="87"/>
    <n v="0"/>
    <x v="1"/>
  </r>
  <r>
    <m/>
    <x v="87"/>
    <n v="0"/>
    <x v="2"/>
  </r>
  <r>
    <m/>
    <x v="87"/>
    <n v="0"/>
    <x v="3"/>
  </r>
  <r>
    <m/>
    <x v="87"/>
    <n v="0"/>
    <x v="4"/>
  </r>
  <r>
    <m/>
    <x v="87"/>
    <n v="0"/>
    <x v="5"/>
  </r>
  <r>
    <m/>
    <x v="87"/>
    <n v="0"/>
    <x v="6"/>
  </r>
  <r>
    <m/>
    <x v="87"/>
    <n v="0"/>
    <x v="7"/>
  </r>
  <r>
    <m/>
    <x v="87"/>
    <n v="0"/>
    <x v="8"/>
  </r>
  <r>
    <m/>
    <x v="87"/>
    <n v="0"/>
    <x v="9"/>
  </r>
  <r>
    <m/>
    <x v="87"/>
    <n v="0"/>
    <x v="10"/>
  </r>
  <r>
    <m/>
    <x v="87"/>
    <n v="0"/>
    <x v="11"/>
  </r>
  <r>
    <m/>
    <x v="87"/>
    <n v="0"/>
    <x v="12"/>
  </r>
  <r>
    <m/>
    <x v="87"/>
    <n v="0"/>
    <x v="13"/>
  </r>
  <r>
    <m/>
    <x v="87"/>
    <n v="0"/>
    <x v="14"/>
  </r>
  <r>
    <m/>
    <x v="87"/>
    <n v="0"/>
    <x v="15"/>
  </r>
  <r>
    <m/>
    <x v="87"/>
    <n v="0"/>
    <x v="16"/>
  </r>
  <r>
    <m/>
    <x v="87"/>
    <n v="0"/>
    <x v="17"/>
  </r>
  <r>
    <m/>
    <x v="87"/>
    <n v="0"/>
    <x v="18"/>
  </r>
  <r>
    <m/>
    <x v="87"/>
    <n v="0"/>
    <x v="19"/>
  </r>
  <r>
    <m/>
    <x v="87"/>
    <n v="0"/>
    <x v="20"/>
  </r>
  <r>
    <m/>
    <x v="87"/>
    <n v="0"/>
    <x v="21"/>
  </r>
  <r>
    <m/>
    <x v="87"/>
    <n v="0"/>
    <x v="22"/>
  </r>
  <r>
    <m/>
    <x v="87"/>
    <n v="0"/>
    <x v="23"/>
  </r>
  <r>
    <m/>
    <x v="87"/>
    <n v="0"/>
    <x v="24"/>
  </r>
  <r>
    <m/>
    <x v="87"/>
    <n v="0"/>
    <x v="25"/>
  </r>
  <r>
    <m/>
    <x v="87"/>
    <n v="0"/>
    <x v="26"/>
  </r>
  <r>
    <m/>
    <x v="87"/>
    <n v="0"/>
    <x v="27"/>
  </r>
  <r>
    <m/>
    <x v="87"/>
    <n v="0"/>
    <x v="28"/>
  </r>
  <r>
    <m/>
    <x v="87"/>
    <n v="0"/>
    <x v="29"/>
  </r>
  <r>
    <m/>
    <x v="87"/>
    <n v="0"/>
    <x v="30"/>
  </r>
  <r>
    <m/>
    <x v="87"/>
    <n v="0"/>
    <x v="31"/>
  </r>
  <r>
    <m/>
    <x v="87"/>
    <n v="0"/>
    <x v="32"/>
  </r>
  <r>
    <m/>
    <x v="87"/>
    <n v="0"/>
    <x v="33"/>
  </r>
  <r>
    <m/>
    <x v="87"/>
    <n v="0"/>
    <x v="34"/>
  </r>
  <r>
    <m/>
    <x v="87"/>
    <n v="0"/>
    <x v="35"/>
  </r>
  <r>
    <m/>
    <x v="87"/>
    <n v="0"/>
    <x v="36"/>
  </r>
  <r>
    <m/>
    <x v="87"/>
    <n v="0"/>
    <x v="37"/>
  </r>
  <r>
    <m/>
    <x v="87"/>
    <n v="0"/>
    <x v="38"/>
  </r>
  <r>
    <m/>
    <x v="87"/>
    <n v="0"/>
    <x v="39"/>
  </r>
  <r>
    <m/>
    <x v="87"/>
    <n v="0"/>
    <x v="40"/>
  </r>
  <r>
    <m/>
    <x v="87"/>
    <n v="0"/>
    <x v="41"/>
  </r>
  <r>
    <m/>
    <x v="87"/>
    <n v="0"/>
    <x v="42"/>
  </r>
  <r>
    <m/>
    <x v="87"/>
    <n v="0"/>
    <x v="43"/>
  </r>
  <r>
    <m/>
    <x v="87"/>
    <n v="0"/>
    <x v="44"/>
  </r>
  <r>
    <m/>
    <x v="87"/>
    <n v="0"/>
    <x v="45"/>
  </r>
  <r>
    <m/>
    <x v="87"/>
    <n v="0"/>
    <x v="46"/>
  </r>
  <r>
    <m/>
    <x v="87"/>
    <n v="2"/>
    <x v="47"/>
  </r>
  <r>
    <m/>
    <x v="87"/>
    <n v="3"/>
    <x v="48"/>
  </r>
  <r>
    <m/>
    <x v="87"/>
    <n v="6"/>
    <x v="49"/>
  </r>
  <r>
    <m/>
    <x v="87"/>
    <n v="6"/>
    <x v="50"/>
  </r>
  <r>
    <m/>
    <x v="87"/>
    <n v="14"/>
    <x v="51"/>
  </r>
  <r>
    <m/>
    <x v="87"/>
    <n v="26"/>
    <x v="52"/>
  </r>
  <r>
    <m/>
    <x v="87"/>
    <n v="26"/>
    <x v="53"/>
  </r>
  <r>
    <m/>
    <x v="88"/>
    <n v="0"/>
    <x v="0"/>
  </r>
  <r>
    <m/>
    <x v="88"/>
    <n v="0"/>
    <x v="1"/>
  </r>
  <r>
    <m/>
    <x v="88"/>
    <n v="0"/>
    <x v="2"/>
  </r>
  <r>
    <m/>
    <x v="88"/>
    <n v="0"/>
    <x v="3"/>
  </r>
  <r>
    <m/>
    <x v="88"/>
    <n v="0"/>
    <x v="4"/>
  </r>
  <r>
    <m/>
    <x v="88"/>
    <n v="0"/>
    <x v="5"/>
  </r>
  <r>
    <m/>
    <x v="88"/>
    <n v="0"/>
    <x v="6"/>
  </r>
  <r>
    <m/>
    <x v="88"/>
    <n v="0"/>
    <x v="7"/>
  </r>
  <r>
    <m/>
    <x v="88"/>
    <n v="0"/>
    <x v="8"/>
  </r>
  <r>
    <m/>
    <x v="88"/>
    <n v="0"/>
    <x v="9"/>
  </r>
  <r>
    <m/>
    <x v="88"/>
    <n v="0"/>
    <x v="10"/>
  </r>
  <r>
    <m/>
    <x v="88"/>
    <n v="0"/>
    <x v="11"/>
  </r>
  <r>
    <m/>
    <x v="88"/>
    <n v="0"/>
    <x v="12"/>
  </r>
  <r>
    <m/>
    <x v="88"/>
    <n v="0"/>
    <x v="13"/>
  </r>
  <r>
    <m/>
    <x v="88"/>
    <n v="0"/>
    <x v="14"/>
  </r>
  <r>
    <m/>
    <x v="88"/>
    <n v="0"/>
    <x v="15"/>
  </r>
  <r>
    <m/>
    <x v="88"/>
    <n v="0"/>
    <x v="16"/>
  </r>
  <r>
    <m/>
    <x v="88"/>
    <n v="0"/>
    <x v="17"/>
  </r>
  <r>
    <m/>
    <x v="88"/>
    <n v="0"/>
    <x v="18"/>
  </r>
  <r>
    <m/>
    <x v="88"/>
    <n v="0"/>
    <x v="19"/>
  </r>
  <r>
    <m/>
    <x v="88"/>
    <n v="0"/>
    <x v="20"/>
  </r>
  <r>
    <m/>
    <x v="88"/>
    <n v="0"/>
    <x v="21"/>
  </r>
  <r>
    <m/>
    <x v="88"/>
    <n v="0"/>
    <x v="22"/>
  </r>
  <r>
    <m/>
    <x v="88"/>
    <n v="0"/>
    <x v="23"/>
  </r>
  <r>
    <m/>
    <x v="88"/>
    <n v="0"/>
    <x v="24"/>
  </r>
  <r>
    <m/>
    <x v="88"/>
    <n v="0"/>
    <x v="25"/>
  </r>
  <r>
    <m/>
    <x v="88"/>
    <n v="0"/>
    <x v="26"/>
  </r>
  <r>
    <m/>
    <x v="88"/>
    <n v="0"/>
    <x v="27"/>
  </r>
  <r>
    <m/>
    <x v="88"/>
    <n v="0"/>
    <x v="28"/>
  </r>
  <r>
    <m/>
    <x v="88"/>
    <n v="0"/>
    <x v="29"/>
  </r>
  <r>
    <m/>
    <x v="88"/>
    <n v="0"/>
    <x v="30"/>
  </r>
  <r>
    <m/>
    <x v="88"/>
    <n v="0"/>
    <x v="31"/>
  </r>
  <r>
    <m/>
    <x v="88"/>
    <n v="0"/>
    <x v="32"/>
  </r>
  <r>
    <m/>
    <x v="88"/>
    <n v="0"/>
    <x v="33"/>
  </r>
  <r>
    <m/>
    <x v="88"/>
    <n v="0"/>
    <x v="34"/>
  </r>
  <r>
    <m/>
    <x v="88"/>
    <n v="0"/>
    <x v="35"/>
  </r>
  <r>
    <m/>
    <x v="88"/>
    <n v="0"/>
    <x v="36"/>
  </r>
  <r>
    <m/>
    <x v="88"/>
    <n v="0"/>
    <x v="37"/>
  </r>
  <r>
    <m/>
    <x v="88"/>
    <n v="0"/>
    <x v="38"/>
  </r>
  <r>
    <m/>
    <x v="88"/>
    <n v="0"/>
    <x v="39"/>
  </r>
  <r>
    <m/>
    <x v="88"/>
    <n v="0"/>
    <x v="40"/>
  </r>
  <r>
    <m/>
    <x v="88"/>
    <n v="0"/>
    <x v="41"/>
  </r>
  <r>
    <m/>
    <x v="88"/>
    <n v="0"/>
    <x v="42"/>
  </r>
  <r>
    <m/>
    <x v="88"/>
    <n v="0"/>
    <x v="43"/>
  </r>
  <r>
    <m/>
    <x v="88"/>
    <n v="0"/>
    <x v="44"/>
  </r>
  <r>
    <m/>
    <x v="88"/>
    <n v="0"/>
    <x v="45"/>
  </r>
  <r>
    <m/>
    <x v="88"/>
    <n v="0"/>
    <x v="46"/>
  </r>
  <r>
    <m/>
    <x v="88"/>
    <n v="1"/>
    <x v="47"/>
  </r>
  <r>
    <m/>
    <x v="88"/>
    <n v="1"/>
    <x v="48"/>
  </r>
  <r>
    <m/>
    <x v="88"/>
    <n v="11"/>
    <x v="49"/>
  </r>
  <r>
    <m/>
    <x v="88"/>
    <n v="11"/>
    <x v="50"/>
  </r>
  <r>
    <m/>
    <x v="88"/>
    <n v="37"/>
    <x v="51"/>
  </r>
  <r>
    <m/>
    <x v="88"/>
    <n v="40"/>
    <x v="52"/>
  </r>
  <r>
    <m/>
    <x v="88"/>
    <n v="50"/>
    <x v="53"/>
  </r>
  <r>
    <s v="Washington"/>
    <x v="89"/>
    <n v="0"/>
    <x v="0"/>
  </r>
  <r>
    <s v="Washington"/>
    <x v="89"/>
    <n v="0"/>
    <x v="1"/>
  </r>
  <r>
    <s v="Washington"/>
    <x v="89"/>
    <n v="0"/>
    <x v="2"/>
  </r>
  <r>
    <s v="Washington"/>
    <x v="89"/>
    <n v="0"/>
    <x v="3"/>
  </r>
  <r>
    <s v="Washington"/>
    <x v="89"/>
    <n v="0"/>
    <x v="4"/>
  </r>
  <r>
    <s v="Washington"/>
    <x v="89"/>
    <n v="0"/>
    <x v="5"/>
  </r>
  <r>
    <s v="Washington"/>
    <x v="89"/>
    <n v="0"/>
    <x v="6"/>
  </r>
  <r>
    <s v="Washington"/>
    <x v="89"/>
    <n v="0"/>
    <x v="7"/>
  </r>
  <r>
    <s v="Washington"/>
    <x v="89"/>
    <n v="0"/>
    <x v="8"/>
  </r>
  <r>
    <s v="Washington"/>
    <x v="89"/>
    <n v="0"/>
    <x v="9"/>
  </r>
  <r>
    <s v="Washington"/>
    <x v="89"/>
    <n v="0"/>
    <x v="10"/>
  </r>
  <r>
    <s v="Washington"/>
    <x v="89"/>
    <n v="0"/>
    <x v="11"/>
  </r>
  <r>
    <s v="Washington"/>
    <x v="89"/>
    <n v="0"/>
    <x v="12"/>
  </r>
  <r>
    <s v="Washington"/>
    <x v="89"/>
    <n v="0"/>
    <x v="13"/>
  </r>
  <r>
    <s v="Washington"/>
    <x v="89"/>
    <n v="0"/>
    <x v="14"/>
  </r>
  <r>
    <s v="Washington"/>
    <x v="89"/>
    <n v="0"/>
    <x v="15"/>
  </r>
  <r>
    <s v="Washington"/>
    <x v="89"/>
    <n v="0"/>
    <x v="16"/>
  </r>
  <r>
    <s v="Washington"/>
    <x v="89"/>
    <n v="0"/>
    <x v="17"/>
  </r>
  <r>
    <s v="Washington"/>
    <x v="89"/>
    <n v="0"/>
    <x v="18"/>
  </r>
  <r>
    <s v="Washington"/>
    <x v="89"/>
    <n v="0"/>
    <x v="19"/>
  </r>
  <r>
    <s v="Washington"/>
    <x v="89"/>
    <n v="0"/>
    <x v="20"/>
  </r>
  <r>
    <s v="Washington"/>
    <x v="89"/>
    <n v="0"/>
    <x v="21"/>
  </r>
  <r>
    <s v="Washington"/>
    <x v="89"/>
    <n v="0"/>
    <x v="22"/>
  </r>
  <r>
    <s v="Washington"/>
    <x v="89"/>
    <n v="0"/>
    <x v="23"/>
  </r>
  <r>
    <s v="Washington"/>
    <x v="89"/>
    <n v="0"/>
    <x v="24"/>
  </r>
  <r>
    <s v="Washington"/>
    <x v="89"/>
    <n v="0"/>
    <x v="25"/>
  </r>
  <r>
    <s v="Washington"/>
    <x v="89"/>
    <n v="0"/>
    <x v="26"/>
  </r>
  <r>
    <s v="Washington"/>
    <x v="89"/>
    <n v="0"/>
    <x v="27"/>
  </r>
  <r>
    <s v="Washington"/>
    <x v="89"/>
    <n v="0"/>
    <x v="28"/>
  </r>
  <r>
    <s v="Washington"/>
    <x v="89"/>
    <n v="0"/>
    <x v="29"/>
  </r>
  <r>
    <s v="Washington"/>
    <x v="89"/>
    <n v="0"/>
    <x v="30"/>
  </r>
  <r>
    <s v="Washington"/>
    <x v="89"/>
    <n v="0"/>
    <x v="31"/>
  </r>
  <r>
    <s v="Washington"/>
    <x v="89"/>
    <n v="0"/>
    <x v="32"/>
  </r>
  <r>
    <s v="Washington"/>
    <x v="89"/>
    <n v="0"/>
    <x v="33"/>
  </r>
  <r>
    <s v="Washington"/>
    <x v="89"/>
    <n v="0"/>
    <x v="34"/>
  </r>
  <r>
    <s v="Washington"/>
    <x v="89"/>
    <n v="0"/>
    <x v="35"/>
  </r>
  <r>
    <s v="Washington"/>
    <x v="89"/>
    <n v="0"/>
    <x v="36"/>
  </r>
  <r>
    <s v="Washington"/>
    <x v="89"/>
    <n v="0"/>
    <x v="37"/>
  </r>
  <r>
    <s v="Washington"/>
    <x v="89"/>
    <n v="0"/>
    <x v="38"/>
  </r>
  <r>
    <s v="Washington"/>
    <x v="89"/>
    <n v="0"/>
    <x v="39"/>
  </r>
  <r>
    <s v="Washington"/>
    <x v="89"/>
    <n v="0"/>
    <x v="40"/>
  </r>
  <r>
    <s v="Washington"/>
    <x v="89"/>
    <n v="0"/>
    <x v="41"/>
  </r>
  <r>
    <s v="Washington"/>
    <x v="89"/>
    <n v="0"/>
    <x v="42"/>
  </r>
  <r>
    <s v="Washington"/>
    <x v="89"/>
    <n v="0"/>
    <x v="43"/>
  </r>
  <r>
    <s v="Washington"/>
    <x v="89"/>
    <n v="0"/>
    <x v="44"/>
  </r>
  <r>
    <s v="Washington"/>
    <x v="89"/>
    <n v="0"/>
    <x v="45"/>
  </r>
  <r>
    <s v="Washington"/>
    <x v="89"/>
    <n v="0"/>
    <x v="46"/>
  </r>
  <r>
    <s v="Washington"/>
    <x v="89"/>
    <n v="0"/>
    <x v="47"/>
  </r>
  <r>
    <s v="Washington"/>
    <x v="89"/>
    <n v="267"/>
    <x v="48"/>
  </r>
  <r>
    <s v="Washington"/>
    <x v="89"/>
    <n v="366"/>
    <x v="49"/>
  </r>
  <r>
    <s v="Washington"/>
    <x v="89"/>
    <n v="442"/>
    <x v="50"/>
  </r>
  <r>
    <s v="Washington"/>
    <x v="89"/>
    <n v="568"/>
    <x v="51"/>
  </r>
  <r>
    <s v="Washington"/>
    <x v="89"/>
    <n v="572"/>
    <x v="52"/>
  </r>
  <r>
    <s v="Washington"/>
    <x v="89"/>
    <n v="643"/>
    <x v="53"/>
  </r>
  <r>
    <s v="New York"/>
    <x v="89"/>
    <n v="0"/>
    <x v="0"/>
  </r>
  <r>
    <s v="New York"/>
    <x v="89"/>
    <n v="0"/>
    <x v="1"/>
  </r>
  <r>
    <s v="New York"/>
    <x v="89"/>
    <n v="0"/>
    <x v="2"/>
  </r>
  <r>
    <s v="New York"/>
    <x v="89"/>
    <n v="0"/>
    <x v="3"/>
  </r>
  <r>
    <s v="New York"/>
    <x v="89"/>
    <n v="0"/>
    <x v="4"/>
  </r>
  <r>
    <s v="New York"/>
    <x v="89"/>
    <n v="0"/>
    <x v="5"/>
  </r>
  <r>
    <s v="New York"/>
    <x v="89"/>
    <n v="0"/>
    <x v="6"/>
  </r>
  <r>
    <s v="New York"/>
    <x v="89"/>
    <n v="0"/>
    <x v="7"/>
  </r>
  <r>
    <s v="New York"/>
    <x v="89"/>
    <n v="0"/>
    <x v="8"/>
  </r>
  <r>
    <s v="New York"/>
    <x v="89"/>
    <n v="0"/>
    <x v="9"/>
  </r>
  <r>
    <s v="New York"/>
    <x v="89"/>
    <n v="0"/>
    <x v="10"/>
  </r>
  <r>
    <s v="New York"/>
    <x v="89"/>
    <n v="0"/>
    <x v="11"/>
  </r>
  <r>
    <s v="New York"/>
    <x v="89"/>
    <n v="0"/>
    <x v="12"/>
  </r>
  <r>
    <s v="New York"/>
    <x v="89"/>
    <n v="0"/>
    <x v="13"/>
  </r>
  <r>
    <s v="New York"/>
    <x v="89"/>
    <n v="0"/>
    <x v="14"/>
  </r>
  <r>
    <s v="New York"/>
    <x v="89"/>
    <n v="0"/>
    <x v="15"/>
  </r>
  <r>
    <s v="New York"/>
    <x v="89"/>
    <n v="0"/>
    <x v="16"/>
  </r>
  <r>
    <s v="New York"/>
    <x v="89"/>
    <n v="0"/>
    <x v="17"/>
  </r>
  <r>
    <s v="New York"/>
    <x v="89"/>
    <n v="0"/>
    <x v="18"/>
  </r>
  <r>
    <s v="New York"/>
    <x v="89"/>
    <n v="0"/>
    <x v="19"/>
  </r>
  <r>
    <s v="New York"/>
    <x v="89"/>
    <n v="0"/>
    <x v="20"/>
  </r>
  <r>
    <s v="New York"/>
    <x v="89"/>
    <n v="0"/>
    <x v="21"/>
  </r>
  <r>
    <s v="New York"/>
    <x v="89"/>
    <n v="0"/>
    <x v="22"/>
  </r>
  <r>
    <s v="New York"/>
    <x v="89"/>
    <n v="0"/>
    <x v="23"/>
  </r>
  <r>
    <s v="New York"/>
    <x v="89"/>
    <n v="0"/>
    <x v="24"/>
  </r>
  <r>
    <s v="New York"/>
    <x v="89"/>
    <n v="0"/>
    <x v="25"/>
  </r>
  <r>
    <s v="New York"/>
    <x v="89"/>
    <n v="0"/>
    <x v="26"/>
  </r>
  <r>
    <s v="New York"/>
    <x v="89"/>
    <n v="0"/>
    <x v="27"/>
  </r>
  <r>
    <s v="New York"/>
    <x v="89"/>
    <n v="0"/>
    <x v="28"/>
  </r>
  <r>
    <s v="New York"/>
    <x v="89"/>
    <n v="0"/>
    <x v="29"/>
  </r>
  <r>
    <s v="New York"/>
    <x v="89"/>
    <n v="0"/>
    <x v="30"/>
  </r>
  <r>
    <s v="New York"/>
    <x v="89"/>
    <n v="0"/>
    <x v="31"/>
  </r>
  <r>
    <s v="New York"/>
    <x v="89"/>
    <n v="0"/>
    <x v="32"/>
  </r>
  <r>
    <s v="New York"/>
    <x v="89"/>
    <n v="0"/>
    <x v="33"/>
  </r>
  <r>
    <s v="New York"/>
    <x v="89"/>
    <n v="0"/>
    <x v="34"/>
  </r>
  <r>
    <s v="New York"/>
    <x v="89"/>
    <n v="0"/>
    <x v="35"/>
  </r>
  <r>
    <s v="New York"/>
    <x v="89"/>
    <n v="0"/>
    <x v="36"/>
  </r>
  <r>
    <s v="New York"/>
    <x v="89"/>
    <n v="0"/>
    <x v="37"/>
  </r>
  <r>
    <s v="New York"/>
    <x v="89"/>
    <n v="0"/>
    <x v="38"/>
  </r>
  <r>
    <s v="New York"/>
    <x v="89"/>
    <n v="0"/>
    <x v="39"/>
  </r>
  <r>
    <s v="New York"/>
    <x v="89"/>
    <n v="0"/>
    <x v="40"/>
  </r>
  <r>
    <s v="New York"/>
    <x v="89"/>
    <n v="0"/>
    <x v="41"/>
  </r>
  <r>
    <s v="New York"/>
    <x v="89"/>
    <n v="0"/>
    <x v="42"/>
  </r>
  <r>
    <s v="New York"/>
    <x v="89"/>
    <n v="0"/>
    <x v="43"/>
  </r>
  <r>
    <s v="New York"/>
    <x v="89"/>
    <n v="0"/>
    <x v="44"/>
  </r>
  <r>
    <s v="New York"/>
    <x v="89"/>
    <n v="0"/>
    <x v="45"/>
  </r>
  <r>
    <s v="New York"/>
    <x v="89"/>
    <n v="0"/>
    <x v="46"/>
  </r>
  <r>
    <s v="New York"/>
    <x v="89"/>
    <n v="0"/>
    <x v="47"/>
  </r>
  <r>
    <s v="New York"/>
    <x v="89"/>
    <n v="173"/>
    <x v="48"/>
  </r>
  <r>
    <s v="New York"/>
    <x v="89"/>
    <n v="220"/>
    <x v="49"/>
  </r>
  <r>
    <s v="New York"/>
    <x v="89"/>
    <n v="328"/>
    <x v="50"/>
  </r>
  <r>
    <s v="New York"/>
    <x v="89"/>
    <n v="421"/>
    <x v="51"/>
  </r>
  <r>
    <s v="New York"/>
    <x v="89"/>
    <n v="525"/>
    <x v="52"/>
  </r>
  <r>
    <s v="New York"/>
    <x v="89"/>
    <n v="732"/>
    <x v="53"/>
  </r>
  <r>
    <s v="California"/>
    <x v="89"/>
    <n v="0"/>
    <x v="0"/>
  </r>
  <r>
    <s v="California"/>
    <x v="89"/>
    <n v="0"/>
    <x v="1"/>
  </r>
  <r>
    <s v="California"/>
    <x v="89"/>
    <n v="0"/>
    <x v="2"/>
  </r>
  <r>
    <s v="California"/>
    <x v="89"/>
    <n v="0"/>
    <x v="3"/>
  </r>
  <r>
    <s v="California"/>
    <x v="89"/>
    <n v="0"/>
    <x v="4"/>
  </r>
  <r>
    <s v="California"/>
    <x v="89"/>
    <n v="0"/>
    <x v="5"/>
  </r>
  <r>
    <s v="California"/>
    <x v="89"/>
    <n v="0"/>
    <x v="6"/>
  </r>
  <r>
    <s v="California"/>
    <x v="89"/>
    <n v="0"/>
    <x v="7"/>
  </r>
  <r>
    <s v="California"/>
    <x v="89"/>
    <n v="0"/>
    <x v="8"/>
  </r>
  <r>
    <s v="California"/>
    <x v="89"/>
    <n v="0"/>
    <x v="9"/>
  </r>
  <r>
    <s v="California"/>
    <x v="89"/>
    <n v="0"/>
    <x v="10"/>
  </r>
  <r>
    <s v="California"/>
    <x v="89"/>
    <n v="0"/>
    <x v="11"/>
  </r>
  <r>
    <s v="California"/>
    <x v="89"/>
    <n v="0"/>
    <x v="12"/>
  </r>
  <r>
    <s v="California"/>
    <x v="89"/>
    <n v="0"/>
    <x v="13"/>
  </r>
  <r>
    <s v="California"/>
    <x v="89"/>
    <n v="0"/>
    <x v="14"/>
  </r>
  <r>
    <s v="California"/>
    <x v="89"/>
    <n v="0"/>
    <x v="15"/>
  </r>
  <r>
    <s v="California"/>
    <x v="89"/>
    <n v="0"/>
    <x v="16"/>
  </r>
  <r>
    <s v="California"/>
    <x v="89"/>
    <n v="0"/>
    <x v="17"/>
  </r>
  <r>
    <s v="California"/>
    <x v="89"/>
    <n v="0"/>
    <x v="18"/>
  </r>
  <r>
    <s v="California"/>
    <x v="89"/>
    <n v="0"/>
    <x v="19"/>
  </r>
  <r>
    <s v="California"/>
    <x v="89"/>
    <n v="0"/>
    <x v="20"/>
  </r>
  <r>
    <s v="California"/>
    <x v="89"/>
    <n v="0"/>
    <x v="21"/>
  </r>
  <r>
    <s v="California"/>
    <x v="89"/>
    <n v="0"/>
    <x v="22"/>
  </r>
  <r>
    <s v="California"/>
    <x v="89"/>
    <n v="0"/>
    <x v="23"/>
  </r>
  <r>
    <s v="California"/>
    <x v="89"/>
    <n v="0"/>
    <x v="24"/>
  </r>
  <r>
    <s v="California"/>
    <x v="89"/>
    <n v="0"/>
    <x v="25"/>
  </r>
  <r>
    <s v="California"/>
    <x v="89"/>
    <n v="0"/>
    <x v="26"/>
  </r>
  <r>
    <s v="California"/>
    <x v="89"/>
    <n v="0"/>
    <x v="27"/>
  </r>
  <r>
    <s v="California"/>
    <x v="89"/>
    <n v="0"/>
    <x v="28"/>
  </r>
  <r>
    <s v="California"/>
    <x v="89"/>
    <n v="0"/>
    <x v="29"/>
  </r>
  <r>
    <s v="California"/>
    <x v="89"/>
    <n v="0"/>
    <x v="30"/>
  </r>
  <r>
    <s v="California"/>
    <x v="89"/>
    <n v="0"/>
    <x v="31"/>
  </r>
  <r>
    <s v="California"/>
    <x v="89"/>
    <n v="0"/>
    <x v="32"/>
  </r>
  <r>
    <s v="California"/>
    <x v="89"/>
    <n v="0"/>
    <x v="33"/>
  </r>
  <r>
    <s v="California"/>
    <x v="89"/>
    <n v="0"/>
    <x v="34"/>
  </r>
  <r>
    <s v="California"/>
    <x v="89"/>
    <n v="0"/>
    <x v="35"/>
  </r>
  <r>
    <s v="California"/>
    <x v="89"/>
    <n v="0"/>
    <x v="36"/>
  </r>
  <r>
    <s v="California"/>
    <x v="89"/>
    <n v="0"/>
    <x v="37"/>
  </r>
  <r>
    <s v="California"/>
    <x v="89"/>
    <n v="0"/>
    <x v="38"/>
  </r>
  <r>
    <s v="California"/>
    <x v="89"/>
    <n v="0"/>
    <x v="39"/>
  </r>
  <r>
    <s v="California"/>
    <x v="89"/>
    <n v="0"/>
    <x v="40"/>
  </r>
  <r>
    <s v="California"/>
    <x v="89"/>
    <n v="0"/>
    <x v="41"/>
  </r>
  <r>
    <s v="California"/>
    <x v="89"/>
    <n v="0"/>
    <x v="42"/>
  </r>
  <r>
    <s v="California"/>
    <x v="89"/>
    <n v="0"/>
    <x v="43"/>
  </r>
  <r>
    <s v="California"/>
    <x v="89"/>
    <n v="0"/>
    <x v="44"/>
  </r>
  <r>
    <s v="California"/>
    <x v="89"/>
    <n v="0"/>
    <x v="45"/>
  </r>
  <r>
    <s v="California"/>
    <x v="89"/>
    <n v="0"/>
    <x v="46"/>
  </r>
  <r>
    <s v="California"/>
    <x v="89"/>
    <n v="0"/>
    <x v="47"/>
  </r>
  <r>
    <s v="California"/>
    <x v="89"/>
    <n v="144"/>
    <x v="48"/>
  </r>
  <r>
    <s v="California"/>
    <x v="89"/>
    <n v="177"/>
    <x v="49"/>
  </r>
  <r>
    <s v="California"/>
    <x v="89"/>
    <n v="221"/>
    <x v="50"/>
  </r>
  <r>
    <s v="California"/>
    <x v="89"/>
    <n v="282"/>
    <x v="51"/>
  </r>
  <r>
    <s v="California"/>
    <x v="89"/>
    <n v="340"/>
    <x v="52"/>
  </r>
  <r>
    <s v="California"/>
    <x v="89"/>
    <n v="426"/>
    <x v="53"/>
  </r>
  <r>
    <s v="Massachusetts"/>
    <x v="89"/>
    <n v="0"/>
    <x v="0"/>
  </r>
  <r>
    <s v="Massachusetts"/>
    <x v="89"/>
    <n v="0"/>
    <x v="1"/>
  </r>
  <r>
    <s v="Massachusetts"/>
    <x v="89"/>
    <n v="0"/>
    <x v="2"/>
  </r>
  <r>
    <s v="Massachusetts"/>
    <x v="89"/>
    <n v="0"/>
    <x v="3"/>
  </r>
  <r>
    <s v="Massachusetts"/>
    <x v="89"/>
    <n v="0"/>
    <x v="4"/>
  </r>
  <r>
    <s v="Massachusetts"/>
    <x v="89"/>
    <n v="0"/>
    <x v="5"/>
  </r>
  <r>
    <s v="Massachusetts"/>
    <x v="89"/>
    <n v="0"/>
    <x v="6"/>
  </r>
  <r>
    <s v="Massachusetts"/>
    <x v="89"/>
    <n v="0"/>
    <x v="7"/>
  </r>
  <r>
    <s v="Massachusetts"/>
    <x v="89"/>
    <n v="0"/>
    <x v="8"/>
  </r>
  <r>
    <s v="Massachusetts"/>
    <x v="89"/>
    <n v="0"/>
    <x v="9"/>
  </r>
  <r>
    <s v="Massachusetts"/>
    <x v="89"/>
    <n v="0"/>
    <x v="10"/>
  </r>
  <r>
    <s v="Massachusetts"/>
    <x v="89"/>
    <n v="0"/>
    <x v="11"/>
  </r>
  <r>
    <s v="Massachusetts"/>
    <x v="89"/>
    <n v="0"/>
    <x v="12"/>
  </r>
  <r>
    <s v="Massachusetts"/>
    <x v="89"/>
    <n v="0"/>
    <x v="13"/>
  </r>
  <r>
    <s v="Massachusetts"/>
    <x v="89"/>
    <n v="0"/>
    <x v="14"/>
  </r>
  <r>
    <s v="Massachusetts"/>
    <x v="89"/>
    <n v="0"/>
    <x v="15"/>
  </r>
  <r>
    <s v="Massachusetts"/>
    <x v="89"/>
    <n v="0"/>
    <x v="16"/>
  </r>
  <r>
    <s v="Massachusetts"/>
    <x v="89"/>
    <n v="0"/>
    <x v="17"/>
  </r>
  <r>
    <s v="Massachusetts"/>
    <x v="89"/>
    <n v="0"/>
    <x v="18"/>
  </r>
  <r>
    <s v="Massachusetts"/>
    <x v="89"/>
    <n v="0"/>
    <x v="19"/>
  </r>
  <r>
    <s v="Massachusetts"/>
    <x v="89"/>
    <n v="0"/>
    <x v="20"/>
  </r>
  <r>
    <s v="Massachusetts"/>
    <x v="89"/>
    <n v="0"/>
    <x v="21"/>
  </r>
  <r>
    <s v="Massachusetts"/>
    <x v="89"/>
    <n v="0"/>
    <x v="22"/>
  </r>
  <r>
    <s v="Massachusetts"/>
    <x v="89"/>
    <n v="0"/>
    <x v="23"/>
  </r>
  <r>
    <s v="Massachusetts"/>
    <x v="89"/>
    <n v="0"/>
    <x v="24"/>
  </r>
  <r>
    <s v="Massachusetts"/>
    <x v="89"/>
    <n v="0"/>
    <x v="25"/>
  </r>
  <r>
    <s v="Massachusetts"/>
    <x v="89"/>
    <n v="0"/>
    <x v="26"/>
  </r>
  <r>
    <s v="Massachusetts"/>
    <x v="89"/>
    <n v="0"/>
    <x v="27"/>
  </r>
  <r>
    <s v="Massachusetts"/>
    <x v="89"/>
    <n v="0"/>
    <x v="28"/>
  </r>
  <r>
    <s v="Massachusetts"/>
    <x v="89"/>
    <n v="0"/>
    <x v="29"/>
  </r>
  <r>
    <s v="Massachusetts"/>
    <x v="89"/>
    <n v="0"/>
    <x v="30"/>
  </r>
  <r>
    <s v="Massachusetts"/>
    <x v="89"/>
    <n v="0"/>
    <x v="31"/>
  </r>
  <r>
    <s v="Massachusetts"/>
    <x v="89"/>
    <n v="0"/>
    <x v="32"/>
  </r>
  <r>
    <s v="Massachusetts"/>
    <x v="89"/>
    <n v="0"/>
    <x v="33"/>
  </r>
  <r>
    <s v="Massachusetts"/>
    <x v="89"/>
    <n v="0"/>
    <x v="34"/>
  </r>
  <r>
    <s v="Massachusetts"/>
    <x v="89"/>
    <n v="0"/>
    <x v="35"/>
  </r>
  <r>
    <s v="Massachusetts"/>
    <x v="89"/>
    <n v="0"/>
    <x v="36"/>
  </r>
  <r>
    <s v="Massachusetts"/>
    <x v="89"/>
    <n v="0"/>
    <x v="37"/>
  </r>
  <r>
    <s v="Massachusetts"/>
    <x v="89"/>
    <n v="0"/>
    <x v="38"/>
  </r>
  <r>
    <s v="Massachusetts"/>
    <x v="89"/>
    <n v="0"/>
    <x v="39"/>
  </r>
  <r>
    <s v="Massachusetts"/>
    <x v="89"/>
    <n v="0"/>
    <x v="40"/>
  </r>
  <r>
    <s v="Massachusetts"/>
    <x v="89"/>
    <n v="0"/>
    <x v="41"/>
  </r>
  <r>
    <s v="Massachusetts"/>
    <x v="89"/>
    <n v="0"/>
    <x v="42"/>
  </r>
  <r>
    <s v="Massachusetts"/>
    <x v="89"/>
    <n v="0"/>
    <x v="43"/>
  </r>
  <r>
    <s v="Massachusetts"/>
    <x v="89"/>
    <n v="0"/>
    <x v="44"/>
  </r>
  <r>
    <s v="Massachusetts"/>
    <x v="89"/>
    <n v="0"/>
    <x v="45"/>
  </r>
  <r>
    <s v="Massachusetts"/>
    <x v="89"/>
    <n v="0"/>
    <x v="46"/>
  </r>
  <r>
    <s v="Massachusetts"/>
    <x v="89"/>
    <n v="0"/>
    <x v="47"/>
  </r>
  <r>
    <s v="Massachusetts"/>
    <x v="89"/>
    <n v="92"/>
    <x v="48"/>
  </r>
  <r>
    <s v="Massachusetts"/>
    <x v="89"/>
    <n v="95"/>
    <x v="49"/>
  </r>
  <r>
    <s v="Massachusetts"/>
    <x v="89"/>
    <n v="108"/>
    <x v="50"/>
  </r>
  <r>
    <s v="Massachusetts"/>
    <x v="89"/>
    <n v="123"/>
    <x v="51"/>
  </r>
  <r>
    <s v="Massachusetts"/>
    <x v="89"/>
    <n v="138"/>
    <x v="52"/>
  </r>
  <r>
    <s v="Massachusetts"/>
    <x v="89"/>
    <n v="164"/>
    <x v="53"/>
  </r>
  <r>
    <s v="Diamond Princess"/>
    <x v="89"/>
    <n v="0"/>
    <x v="0"/>
  </r>
  <r>
    <s v="Diamond Princess"/>
    <x v="89"/>
    <n v="0"/>
    <x v="1"/>
  </r>
  <r>
    <s v="Diamond Princess"/>
    <x v="89"/>
    <n v="0"/>
    <x v="2"/>
  </r>
  <r>
    <s v="Diamond Princess"/>
    <x v="89"/>
    <n v="0"/>
    <x v="3"/>
  </r>
  <r>
    <s v="Diamond Princess"/>
    <x v="89"/>
    <n v="0"/>
    <x v="4"/>
  </r>
  <r>
    <s v="Diamond Princess"/>
    <x v="89"/>
    <n v="0"/>
    <x v="5"/>
  </r>
  <r>
    <s v="Diamond Princess"/>
    <x v="89"/>
    <n v="0"/>
    <x v="6"/>
  </r>
  <r>
    <s v="Diamond Princess"/>
    <x v="89"/>
    <n v="0"/>
    <x v="7"/>
  </r>
  <r>
    <s v="Diamond Princess"/>
    <x v="89"/>
    <n v="0"/>
    <x v="8"/>
  </r>
  <r>
    <s v="Diamond Princess"/>
    <x v="89"/>
    <n v="0"/>
    <x v="9"/>
  </r>
  <r>
    <s v="Diamond Princess"/>
    <x v="89"/>
    <n v="0"/>
    <x v="10"/>
  </r>
  <r>
    <s v="Diamond Princess"/>
    <x v="89"/>
    <n v="0"/>
    <x v="11"/>
  </r>
  <r>
    <s v="Diamond Princess"/>
    <x v="89"/>
    <n v="0"/>
    <x v="12"/>
  </r>
  <r>
    <s v="Diamond Princess"/>
    <x v="89"/>
    <n v="0"/>
    <x v="13"/>
  </r>
  <r>
    <s v="Diamond Princess"/>
    <x v="89"/>
    <n v="0"/>
    <x v="14"/>
  </r>
  <r>
    <s v="Diamond Princess"/>
    <x v="89"/>
    <n v="0"/>
    <x v="15"/>
  </r>
  <r>
    <s v="Diamond Princess"/>
    <x v="89"/>
    <n v="0"/>
    <x v="16"/>
  </r>
  <r>
    <s v="Diamond Princess"/>
    <x v="89"/>
    <n v="0"/>
    <x v="17"/>
  </r>
  <r>
    <s v="Diamond Princess"/>
    <x v="89"/>
    <n v="0"/>
    <x v="18"/>
  </r>
  <r>
    <s v="Diamond Princess"/>
    <x v="89"/>
    <n v="0"/>
    <x v="19"/>
  </r>
  <r>
    <s v="Diamond Princess"/>
    <x v="89"/>
    <n v="0"/>
    <x v="20"/>
  </r>
  <r>
    <s v="Diamond Princess"/>
    <x v="89"/>
    <n v="0"/>
    <x v="21"/>
  </r>
  <r>
    <s v="Diamond Princess"/>
    <x v="89"/>
    <n v="0"/>
    <x v="22"/>
  </r>
  <r>
    <s v="Diamond Princess"/>
    <x v="89"/>
    <n v="0"/>
    <x v="23"/>
  </r>
  <r>
    <s v="Diamond Princess"/>
    <x v="89"/>
    <n v="0"/>
    <x v="24"/>
  </r>
  <r>
    <s v="Diamond Princess"/>
    <x v="89"/>
    <n v="0"/>
    <x v="25"/>
  </r>
  <r>
    <s v="Diamond Princess"/>
    <x v="89"/>
    <n v="0"/>
    <x v="26"/>
  </r>
  <r>
    <s v="Diamond Princess"/>
    <x v="89"/>
    <n v="0"/>
    <x v="27"/>
  </r>
  <r>
    <s v="Diamond Princess"/>
    <x v="89"/>
    <n v="0"/>
    <x v="28"/>
  </r>
  <r>
    <s v="Diamond Princess"/>
    <x v="89"/>
    <n v="0"/>
    <x v="29"/>
  </r>
  <r>
    <s v="Diamond Princess"/>
    <x v="89"/>
    <n v="0"/>
    <x v="30"/>
  </r>
  <r>
    <s v="Diamond Princess"/>
    <x v="89"/>
    <n v="0"/>
    <x v="31"/>
  </r>
  <r>
    <s v="Diamond Princess"/>
    <x v="89"/>
    <n v="0"/>
    <x v="32"/>
  </r>
  <r>
    <s v="Diamond Princess"/>
    <x v="89"/>
    <n v="36"/>
    <x v="33"/>
  </r>
  <r>
    <s v="Diamond Princess"/>
    <x v="89"/>
    <n v="36"/>
    <x v="34"/>
  </r>
  <r>
    <s v="Diamond Princess"/>
    <x v="89"/>
    <n v="42"/>
    <x v="35"/>
  </r>
  <r>
    <s v="Diamond Princess"/>
    <x v="89"/>
    <n v="42"/>
    <x v="36"/>
  </r>
  <r>
    <s v="Diamond Princess"/>
    <x v="89"/>
    <n v="44"/>
    <x v="37"/>
  </r>
  <r>
    <s v="Diamond Princess"/>
    <x v="89"/>
    <n v="44"/>
    <x v="38"/>
  </r>
  <r>
    <s v="Diamond Princess"/>
    <x v="89"/>
    <n v="44"/>
    <x v="39"/>
  </r>
  <r>
    <s v="Diamond Princess"/>
    <x v="89"/>
    <n v="45"/>
    <x v="40"/>
  </r>
  <r>
    <s v="Diamond Princess"/>
    <x v="89"/>
    <n v="45"/>
    <x v="41"/>
  </r>
  <r>
    <s v="Diamond Princess"/>
    <x v="89"/>
    <n v="45"/>
    <x v="42"/>
  </r>
  <r>
    <s v="Diamond Princess"/>
    <x v="89"/>
    <n v="45"/>
    <x v="43"/>
  </r>
  <r>
    <s v="Diamond Princess"/>
    <x v="89"/>
    <n v="45"/>
    <x v="44"/>
  </r>
  <r>
    <s v="Diamond Princess"/>
    <x v="89"/>
    <n v="45"/>
    <x v="45"/>
  </r>
  <r>
    <s v="Diamond Princess"/>
    <x v="89"/>
    <n v="45"/>
    <x v="46"/>
  </r>
  <r>
    <s v="Diamond Princess"/>
    <x v="89"/>
    <n v="45"/>
    <x v="47"/>
  </r>
  <r>
    <s v="Diamond Princess"/>
    <x v="89"/>
    <n v="46"/>
    <x v="48"/>
  </r>
  <r>
    <s v="Diamond Princess"/>
    <x v="89"/>
    <n v="46"/>
    <x v="49"/>
  </r>
  <r>
    <s v="Diamond Princess"/>
    <x v="89"/>
    <n v="46"/>
    <x v="50"/>
  </r>
  <r>
    <s v="Diamond Princess"/>
    <x v="89"/>
    <n v="46"/>
    <x v="51"/>
  </r>
  <r>
    <s v="Diamond Princess"/>
    <x v="89"/>
    <n v="46"/>
    <x v="52"/>
  </r>
  <r>
    <s v="Diamond Princess"/>
    <x v="89"/>
    <n v="46"/>
    <x v="53"/>
  </r>
  <r>
    <s v="Grand Princess"/>
    <x v="89"/>
    <n v="0"/>
    <x v="0"/>
  </r>
  <r>
    <s v="Grand Princess"/>
    <x v="89"/>
    <n v="0"/>
    <x v="1"/>
  </r>
  <r>
    <s v="Grand Princess"/>
    <x v="89"/>
    <n v="0"/>
    <x v="2"/>
  </r>
  <r>
    <s v="Grand Princess"/>
    <x v="89"/>
    <n v="0"/>
    <x v="3"/>
  </r>
  <r>
    <s v="Grand Princess"/>
    <x v="89"/>
    <n v="0"/>
    <x v="4"/>
  </r>
  <r>
    <s v="Grand Princess"/>
    <x v="89"/>
    <n v="0"/>
    <x v="5"/>
  </r>
  <r>
    <s v="Grand Princess"/>
    <x v="89"/>
    <n v="0"/>
    <x v="6"/>
  </r>
  <r>
    <s v="Grand Princess"/>
    <x v="89"/>
    <n v="0"/>
    <x v="7"/>
  </r>
  <r>
    <s v="Grand Princess"/>
    <x v="89"/>
    <n v="0"/>
    <x v="8"/>
  </r>
  <r>
    <s v="Grand Princess"/>
    <x v="89"/>
    <n v="0"/>
    <x v="9"/>
  </r>
  <r>
    <s v="Grand Princess"/>
    <x v="89"/>
    <n v="0"/>
    <x v="10"/>
  </r>
  <r>
    <s v="Grand Princess"/>
    <x v="89"/>
    <n v="0"/>
    <x v="11"/>
  </r>
  <r>
    <s v="Grand Princess"/>
    <x v="89"/>
    <n v="0"/>
    <x v="12"/>
  </r>
  <r>
    <s v="Grand Princess"/>
    <x v="89"/>
    <n v="0"/>
    <x v="13"/>
  </r>
  <r>
    <s v="Grand Princess"/>
    <x v="89"/>
    <n v="0"/>
    <x v="14"/>
  </r>
  <r>
    <s v="Grand Princess"/>
    <x v="89"/>
    <n v="0"/>
    <x v="15"/>
  </r>
  <r>
    <s v="Grand Princess"/>
    <x v="89"/>
    <n v="0"/>
    <x v="16"/>
  </r>
  <r>
    <s v="Grand Princess"/>
    <x v="89"/>
    <n v="0"/>
    <x v="17"/>
  </r>
  <r>
    <s v="Grand Princess"/>
    <x v="89"/>
    <n v="0"/>
    <x v="18"/>
  </r>
  <r>
    <s v="Grand Princess"/>
    <x v="89"/>
    <n v="0"/>
    <x v="19"/>
  </r>
  <r>
    <s v="Grand Princess"/>
    <x v="89"/>
    <n v="0"/>
    <x v="20"/>
  </r>
  <r>
    <s v="Grand Princess"/>
    <x v="89"/>
    <n v="0"/>
    <x v="21"/>
  </r>
  <r>
    <s v="Grand Princess"/>
    <x v="89"/>
    <n v="0"/>
    <x v="22"/>
  </r>
  <r>
    <s v="Grand Princess"/>
    <x v="89"/>
    <n v="0"/>
    <x v="23"/>
  </r>
  <r>
    <s v="Grand Princess"/>
    <x v="89"/>
    <n v="0"/>
    <x v="24"/>
  </r>
  <r>
    <s v="Grand Princess"/>
    <x v="89"/>
    <n v="0"/>
    <x v="25"/>
  </r>
  <r>
    <s v="Grand Princess"/>
    <x v="89"/>
    <n v="0"/>
    <x v="26"/>
  </r>
  <r>
    <s v="Grand Princess"/>
    <x v="89"/>
    <n v="0"/>
    <x v="27"/>
  </r>
  <r>
    <s v="Grand Princess"/>
    <x v="89"/>
    <n v="0"/>
    <x v="28"/>
  </r>
  <r>
    <s v="Grand Princess"/>
    <x v="89"/>
    <n v="0"/>
    <x v="29"/>
  </r>
  <r>
    <s v="Grand Princess"/>
    <x v="89"/>
    <n v="0"/>
    <x v="30"/>
  </r>
  <r>
    <s v="Grand Princess"/>
    <x v="89"/>
    <n v="0"/>
    <x v="31"/>
  </r>
  <r>
    <s v="Grand Princess"/>
    <x v="89"/>
    <n v="0"/>
    <x v="32"/>
  </r>
  <r>
    <s v="Grand Princess"/>
    <x v="89"/>
    <n v="0"/>
    <x v="33"/>
  </r>
  <r>
    <s v="Grand Princess"/>
    <x v="89"/>
    <n v="0"/>
    <x v="34"/>
  </r>
  <r>
    <s v="Grand Princess"/>
    <x v="89"/>
    <n v="0"/>
    <x v="35"/>
  </r>
  <r>
    <s v="Grand Princess"/>
    <x v="89"/>
    <n v="0"/>
    <x v="36"/>
  </r>
  <r>
    <s v="Grand Princess"/>
    <x v="89"/>
    <n v="0"/>
    <x v="37"/>
  </r>
  <r>
    <s v="Grand Princess"/>
    <x v="89"/>
    <n v="0"/>
    <x v="38"/>
  </r>
  <r>
    <s v="Grand Princess"/>
    <x v="89"/>
    <n v="0"/>
    <x v="39"/>
  </r>
  <r>
    <s v="Grand Princess"/>
    <x v="89"/>
    <n v="0"/>
    <x v="40"/>
  </r>
  <r>
    <s v="Grand Princess"/>
    <x v="89"/>
    <n v="0"/>
    <x v="41"/>
  </r>
  <r>
    <s v="Grand Princess"/>
    <x v="89"/>
    <n v="0"/>
    <x v="42"/>
  </r>
  <r>
    <s v="Grand Princess"/>
    <x v="89"/>
    <n v="0"/>
    <x v="43"/>
  </r>
  <r>
    <s v="Grand Princess"/>
    <x v="89"/>
    <n v="0"/>
    <x v="44"/>
  </r>
  <r>
    <s v="Grand Princess"/>
    <x v="89"/>
    <n v="21"/>
    <x v="45"/>
  </r>
  <r>
    <s v="Grand Princess"/>
    <x v="89"/>
    <n v="21"/>
    <x v="46"/>
  </r>
  <r>
    <s v="Grand Princess"/>
    <x v="89"/>
    <n v="21"/>
    <x v="47"/>
  </r>
  <r>
    <s v="Grand Princess"/>
    <x v="89"/>
    <n v="21"/>
    <x v="48"/>
  </r>
  <r>
    <s v="Grand Princess"/>
    <x v="89"/>
    <n v="21"/>
    <x v="49"/>
  </r>
  <r>
    <s v="Grand Princess"/>
    <x v="89"/>
    <n v="21"/>
    <x v="50"/>
  </r>
  <r>
    <s v="Grand Princess"/>
    <x v="89"/>
    <n v="21"/>
    <x v="51"/>
  </r>
  <r>
    <s v="Grand Princess"/>
    <x v="89"/>
    <n v="21"/>
    <x v="52"/>
  </r>
  <r>
    <s v="Grand Princess"/>
    <x v="89"/>
    <n v="21"/>
    <x v="53"/>
  </r>
  <r>
    <s v="Georgia"/>
    <x v="89"/>
    <n v="0"/>
    <x v="0"/>
  </r>
  <r>
    <s v="Georgia"/>
    <x v="89"/>
    <n v="0"/>
    <x v="1"/>
  </r>
  <r>
    <s v="Georgia"/>
    <x v="89"/>
    <n v="0"/>
    <x v="2"/>
  </r>
  <r>
    <s v="Georgia"/>
    <x v="89"/>
    <n v="0"/>
    <x v="3"/>
  </r>
  <r>
    <s v="Georgia"/>
    <x v="89"/>
    <n v="0"/>
    <x v="4"/>
  </r>
  <r>
    <s v="Georgia"/>
    <x v="89"/>
    <n v="0"/>
    <x v="5"/>
  </r>
  <r>
    <s v="Georgia"/>
    <x v="89"/>
    <n v="0"/>
    <x v="6"/>
  </r>
  <r>
    <s v="Georgia"/>
    <x v="89"/>
    <n v="0"/>
    <x v="7"/>
  </r>
  <r>
    <s v="Georgia"/>
    <x v="89"/>
    <n v="0"/>
    <x v="8"/>
  </r>
  <r>
    <s v="Georgia"/>
    <x v="89"/>
    <n v="0"/>
    <x v="9"/>
  </r>
  <r>
    <s v="Georgia"/>
    <x v="89"/>
    <n v="0"/>
    <x v="10"/>
  </r>
  <r>
    <s v="Georgia"/>
    <x v="89"/>
    <n v="0"/>
    <x v="11"/>
  </r>
  <r>
    <s v="Georgia"/>
    <x v="89"/>
    <n v="0"/>
    <x v="12"/>
  </r>
  <r>
    <s v="Georgia"/>
    <x v="89"/>
    <n v="0"/>
    <x v="13"/>
  </r>
  <r>
    <s v="Georgia"/>
    <x v="89"/>
    <n v="0"/>
    <x v="14"/>
  </r>
  <r>
    <s v="Georgia"/>
    <x v="89"/>
    <n v="0"/>
    <x v="15"/>
  </r>
  <r>
    <s v="Georgia"/>
    <x v="89"/>
    <n v="0"/>
    <x v="16"/>
  </r>
  <r>
    <s v="Georgia"/>
    <x v="89"/>
    <n v="0"/>
    <x v="17"/>
  </r>
  <r>
    <s v="Georgia"/>
    <x v="89"/>
    <n v="0"/>
    <x v="18"/>
  </r>
  <r>
    <s v="Georgia"/>
    <x v="89"/>
    <n v="0"/>
    <x v="19"/>
  </r>
  <r>
    <s v="Georgia"/>
    <x v="89"/>
    <n v="0"/>
    <x v="20"/>
  </r>
  <r>
    <s v="Georgia"/>
    <x v="89"/>
    <n v="0"/>
    <x v="21"/>
  </r>
  <r>
    <s v="Georgia"/>
    <x v="89"/>
    <n v="0"/>
    <x v="22"/>
  </r>
  <r>
    <s v="Georgia"/>
    <x v="89"/>
    <n v="0"/>
    <x v="23"/>
  </r>
  <r>
    <s v="Georgia"/>
    <x v="89"/>
    <n v="0"/>
    <x v="24"/>
  </r>
  <r>
    <s v="Georgia"/>
    <x v="89"/>
    <n v="0"/>
    <x v="25"/>
  </r>
  <r>
    <s v="Georgia"/>
    <x v="89"/>
    <n v="0"/>
    <x v="26"/>
  </r>
  <r>
    <s v="Georgia"/>
    <x v="89"/>
    <n v="0"/>
    <x v="27"/>
  </r>
  <r>
    <s v="Georgia"/>
    <x v="89"/>
    <n v="0"/>
    <x v="28"/>
  </r>
  <r>
    <s v="Georgia"/>
    <x v="89"/>
    <n v="0"/>
    <x v="29"/>
  </r>
  <r>
    <s v="Georgia"/>
    <x v="89"/>
    <n v="0"/>
    <x v="30"/>
  </r>
  <r>
    <s v="Georgia"/>
    <x v="89"/>
    <n v="0"/>
    <x v="31"/>
  </r>
  <r>
    <s v="Georgia"/>
    <x v="89"/>
    <n v="0"/>
    <x v="32"/>
  </r>
  <r>
    <s v="Georgia"/>
    <x v="89"/>
    <n v="0"/>
    <x v="33"/>
  </r>
  <r>
    <s v="Georgia"/>
    <x v="89"/>
    <n v="0"/>
    <x v="34"/>
  </r>
  <r>
    <s v="Georgia"/>
    <x v="89"/>
    <n v="0"/>
    <x v="35"/>
  </r>
  <r>
    <s v="Georgia"/>
    <x v="89"/>
    <n v="0"/>
    <x v="36"/>
  </r>
  <r>
    <s v="Georgia"/>
    <x v="89"/>
    <n v="0"/>
    <x v="37"/>
  </r>
  <r>
    <s v="Georgia"/>
    <x v="89"/>
    <n v="0"/>
    <x v="38"/>
  </r>
  <r>
    <s v="Georgia"/>
    <x v="89"/>
    <n v="0"/>
    <x v="39"/>
  </r>
  <r>
    <s v="Georgia"/>
    <x v="89"/>
    <n v="0"/>
    <x v="40"/>
  </r>
  <r>
    <s v="Georgia"/>
    <x v="89"/>
    <n v="0"/>
    <x v="41"/>
  </r>
  <r>
    <s v="Georgia"/>
    <x v="89"/>
    <n v="0"/>
    <x v="42"/>
  </r>
  <r>
    <s v="Georgia"/>
    <x v="89"/>
    <n v="0"/>
    <x v="43"/>
  </r>
  <r>
    <s v="Georgia"/>
    <x v="89"/>
    <n v="0"/>
    <x v="44"/>
  </r>
  <r>
    <s v="Georgia"/>
    <x v="89"/>
    <n v="0"/>
    <x v="45"/>
  </r>
  <r>
    <s v="Georgia"/>
    <x v="89"/>
    <n v="0"/>
    <x v="46"/>
  </r>
  <r>
    <s v="Georgia"/>
    <x v="89"/>
    <n v="0"/>
    <x v="47"/>
  </r>
  <r>
    <s v="Georgia"/>
    <x v="89"/>
    <n v="17"/>
    <x v="48"/>
  </r>
  <r>
    <s v="Georgia"/>
    <x v="89"/>
    <n v="23"/>
    <x v="49"/>
  </r>
  <r>
    <s v="Georgia"/>
    <x v="89"/>
    <n v="31"/>
    <x v="50"/>
  </r>
  <r>
    <s v="Georgia"/>
    <x v="89"/>
    <n v="42"/>
    <x v="51"/>
  </r>
  <r>
    <s v="Georgia"/>
    <x v="89"/>
    <n v="66"/>
    <x v="52"/>
  </r>
  <r>
    <s v="Georgia"/>
    <x v="89"/>
    <n v="99"/>
    <x v="53"/>
  </r>
  <r>
    <s v="Colorado"/>
    <x v="89"/>
    <n v="0"/>
    <x v="0"/>
  </r>
  <r>
    <s v="Colorado"/>
    <x v="89"/>
    <n v="0"/>
    <x v="1"/>
  </r>
  <r>
    <s v="Colorado"/>
    <x v="89"/>
    <n v="0"/>
    <x v="2"/>
  </r>
  <r>
    <s v="Colorado"/>
    <x v="89"/>
    <n v="0"/>
    <x v="3"/>
  </r>
  <r>
    <s v="Colorado"/>
    <x v="89"/>
    <n v="0"/>
    <x v="4"/>
  </r>
  <r>
    <s v="Colorado"/>
    <x v="89"/>
    <n v="0"/>
    <x v="5"/>
  </r>
  <r>
    <s v="Colorado"/>
    <x v="89"/>
    <n v="0"/>
    <x v="6"/>
  </r>
  <r>
    <s v="Colorado"/>
    <x v="89"/>
    <n v="0"/>
    <x v="7"/>
  </r>
  <r>
    <s v="Colorado"/>
    <x v="89"/>
    <n v="0"/>
    <x v="8"/>
  </r>
  <r>
    <s v="Colorado"/>
    <x v="89"/>
    <n v="0"/>
    <x v="9"/>
  </r>
  <r>
    <s v="Colorado"/>
    <x v="89"/>
    <n v="0"/>
    <x v="10"/>
  </r>
  <r>
    <s v="Colorado"/>
    <x v="89"/>
    <n v="0"/>
    <x v="11"/>
  </r>
  <r>
    <s v="Colorado"/>
    <x v="89"/>
    <n v="0"/>
    <x v="12"/>
  </r>
  <r>
    <s v="Colorado"/>
    <x v="89"/>
    <n v="0"/>
    <x v="13"/>
  </r>
  <r>
    <s v="Colorado"/>
    <x v="89"/>
    <n v="0"/>
    <x v="14"/>
  </r>
  <r>
    <s v="Colorado"/>
    <x v="89"/>
    <n v="0"/>
    <x v="15"/>
  </r>
  <r>
    <s v="Colorado"/>
    <x v="89"/>
    <n v="0"/>
    <x v="16"/>
  </r>
  <r>
    <s v="Colorado"/>
    <x v="89"/>
    <n v="0"/>
    <x v="17"/>
  </r>
  <r>
    <s v="Colorado"/>
    <x v="89"/>
    <n v="0"/>
    <x v="18"/>
  </r>
  <r>
    <s v="Colorado"/>
    <x v="89"/>
    <n v="0"/>
    <x v="19"/>
  </r>
  <r>
    <s v="Colorado"/>
    <x v="89"/>
    <n v="0"/>
    <x v="20"/>
  </r>
  <r>
    <s v="Colorado"/>
    <x v="89"/>
    <n v="0"/>
    <x v="21"/>
  </r>
  <r>
    <s v="Colorado"/>
    <x v="89"/>
    <n v="0"/>
    <x v="22"/>
  </r>
  <r>
    <s v="Colorado"/>
    <x v="89"/>
    <n v="0"/>
    <x v="23"/>
  </r>
  <r>
    <s v="Colorado"/>
    <x v="89"/>
    <n v="0"/>
    <x v="24"/>
  </r>
  <r>
    <s v="Colorado"/>
    <x v="89"/>
    <n v="0"/>
    <x v="25"/>
  </r>
  <r>
    <s v="Colorado"/>
    <x v="89"/>
    <n v="0"/>
    <x v="26"/>
  </r>
  <r>
    <s v="Colorado"/>
    <x v="89"/>
    <n v="0"/>
    <x v="27"/>
  </r>
  <r>
    <s v="Colorado"/>
    <x v="89"/>
    <n v="0"/>
    <x v="28"/>
  </r>
  <r>
    <s v="Colorado"/>
    <x v="89"/>
    <n v="0"/>
    <x v="29"/>
  </r>
  <r>
    <s v="Colorado"/>
    <x v="89"/>
    <n v="0"/>
    <x v="30"/>
  </r>
  <r>
    <s v="Colorado"/>
    <x v="89"/>
    <n v="0"/>
    <x v="31"/>
  </r>
  <r>
    <s v="Colorado"/>
    <x v="89"/>
    <n v="0"/>
    <x v="32"/>
  </r>
  <r>
    <s v="Colorado"/>
    <x v="89"/>
    <n v="0"/>
    <x v="33"/>
  </r>
  <r>
    <s v="Colorado"/>
    <x v="89"/>
    <n v="0"/>
    <x v="34"/>
  </r>
  <r>
    <s v="Colorado"/>
    <x v="89"/>
    <n v="0"/>
    <x v="35"/>
  </r>
  <r>
    <s v="Colorado"/>
    <x v="89"/>
    <n v="0"/>
    <x v="36"/>
  </r>
  <r>
    <s v="Colorado"/>
    <x v="89"/>
    <n v="0"/>
    <x v="37"/>
  </r>
  <r>
    <s v="Colorado"/>
    <x v="89"/>
    <n v="0"/>
    <x v="38"/>
  </r>
  <r>
    <s v="Colorado"/>
    <x v="89"/>
    <n v="0"/>
    <x v="39"/>
  </r>
  <r>
    <s v="Colorado"/>
    <x v="89"/>
    <n v="0"/>
    <x v="40"/>
  </r>
  <r>
    <s v="Colorado"/>
    <x v="89"/>
    <n v="0"/>
    <x v="41"/>
  </r>
  <r>
    <s v="Colorado"/>
    <x v="89"/>
    <n v="0"/>
    <x v="42"/>
  </r>
  <r>
    <s v="Colorado"/>
    <x v="89"/>
    <n v="0"/>
    <x v="43"/>
  </r>
  <r>
    <s v="Colorado"/>
    <x v="89"/>
    <n v="0"/>
    <x v="44"/>
  </r>
  <r>
    <s v="Colorado"/>
    <x v="89"/>
    <n v="0"/>
    <x v="45"/>
  </r>
  <r>
    <s v="Colorado"/>
    <x v="89"/>
    <n v="0"/>
    <x v="46"/>
  </r>
  <r>
    <s v="Colorado"/>
    <x v="89"/>
    <n v="0"/>
    <x v="47"/>
  </r>
  <r>
    <s v="Colorado"/>
    <x v="89"/>
    <n v="15"/>
    <x v="48"/>
  </r>
  <r>
    <s v="Colorado"/>
    <x v="89"/>
    <n v="34"/>
    <x v="49"/>
  </r>
  <r>
    <s v="Colorado"/>
    <x v="89"/>
    <n v="45"/>
    <x v="50"/>
  </r>
  <r>
    <s v="Colorado"/>
    <x v="89"/>
    <n v="49"/>
    <x v="51"/>
  </r>
  <r>
    <s v="Colorado"/>
    <x v="89"/>
    <n v="101"/>
    <x v="52"/>
  </r>
  <r>
    <s v="Colorado"/>
    <x v="89"/>
    <n v="131"/>
    <x v="53"/>
  </r>
  <r>
    <s v="Florida"/>
    <x v="89"/>
    <n v="0"/>
    <x v="0"/>
  </r>
  <r>
    <s v="Florida"/>
    <x v="89"/>
    <n v="0"/>
    <x v="1"/>
  </r>
  <r>
    <s v="Florida"/>
    <x v="89"/>
    <n v="0"/>
    <x v="2"/>
  </r>
  <r>
    <s v="Florida"/>
    <x v="89"/>
    <n v="0"/>
    <x v="3"/>
  </r>
  <r>
    <s v="Florida"/>
    <x v="89"/>
    <n v="0"/>
    <x v="4"/>
  </r>
  <r>
    <s v="Florida"/>
    <x v="89"/>
    <n v="0"/>
    <x v="5"/>
  </r>
  <r>
    <s v="Florida"/>
    <x v="89"/>
    <n v="0"/>
    <x v="6"/>
  </r>
  <r>
    <s v="Florida"/>
    <x v="89"/>
    <n v="0"/>
    <x v="7"/>
  </r>
  <r>
    <s v="Florida"/>
    <x v="89"/>
    <n v="0"/>
    <x v="8"/>
  </r>
  <r>
    <s v="Florida"/>
    <x v="89"/>
    <n v="0"/>
    <x v="9"/>
  </r>
  <r>
    <s v="Florida"/>
    <x v="89"/>
    <n v="0"/>
    <x v="10"/>
  </r>
  <r>
    <s v="Florida"/>
    <x v="89"/>
    <n v="0"/>
    <x v="11"/>
  </r>
  <r>
    <s v="Florida"/>
    <x v="89"/>
    <n v="0"/>
    <x v="12"/>
  </r>
  <r>
    <s v="Florida"/>
    <x v="89"/>
    <n v="0"/>
    <x v="13"/>
  </r>
  <r>
    <s v="Florida"/>
    <x v="89"/>
    <n v="0"/>
    <x v="14"/>
  </r>
  <r>
    <s v="Florida"/>
    <x v="89"/>
    <n v="0"/>
    <x v="15"/>
  </r>
  <r>
    <s v="Florida"/>
    <x v="89"/>
    <n v="0"/>
    <x v="16"/>
  </r>
  <r>
    <s v="Florida"/>
    <x v="89"/>
    <n v="0"/>
    <x v="17"/>
  </r>
  <r>
    <s v="Florida"/>
    <x v="89"/>
    <n v="0"/>
    <x v="18"/>
  </r>
  <r>
    <s v="Florida"/>
    <x v="89"/>
    <n v="0"/>
    <x v="19"/>
  </r>
  <r>
    <s v="Florida"/>
    <x v="89"/>
    <n v="0"/>
    <x v="20"/>
  </r>
  <r>
    <s v="Florida"/>
    <x v="89"/>
    <n v="0"/>
    <x v="21"/>
  </r>
  <r>
    <s v="Florida"/>
    <x v="89"/>
    <n v="0"/>
    <x v="22"/>
  </r>
  <r>
    <s v="Florida"/>
    <x v="89"/>
    <n v="0"/>
    <x v="23"/>
  </r>
  <r>
    <s v="Florida"/>
    <x v="89"/>
    <n v="0"/>
    <x v="24"/>
  </r>
  <r>
    <s v="Florida"/>
    <x v="89"/>
    <n v="0"/>
    <x v="25"/>
  </r>
  <r>
    <s v="Florida"/>
    <x v="89"/>
    <n v="0"/>
    <x v="26"/>
  </r>
  <r>
    <s v="Florida"/>
    <x v="89"/>
    <n v="0"/>
    <x v="27"/>
  </r>
  <r>
    <s v="Florida"/>
    <x v="89"/>
    <n v="0"/>
    <x v="28"/>
  </r>
  <r>
    <s v="Florida"/>
    <x v="89"/>
    <n v="0"/>
    <x v="29"/>
  </r>
  <r>
    <s v="Florida"/>
    <x v="89"/>
    <n v="0"/>
    <x v="30"/>
  </r>
  <r>
    <s v="Florida"/>
    <x v="89"/>
    <n v="0"/>
    <x v="31"/>
  </r>
  <r>
    <s v="Florida"/>
    <x v="89"/>
    <n v="0"/>
    <x v="32"/>
  </r>
  <r>
    <s v="Florida"/>
    <x v="89"/>
    <n v="0"/>
    <x v="33"/>
  </r>
  <r>
    <s v="Florida"/>
    <x v="89"/>
    <n v="0"/>
    <x v="34"/>
  </r>
  <r>
    <s v="Florida"/>
    <x v="89"/>
    <n v="0"/>
    <x v="35"/>
  </r>
  <r>
    <s v="Florida"/>
    <x v="89"/>
    <n v="0"/>
    <x v="36"/>
  </r>
  <r>
    <s v="Florida"/>
    <x v="89"/>
    <n v="0"/>
    <x v="37"/>
  </r>
  <r>
    <s v="Florida"/>
    <x v="89"/>
    <n v="0"/>
    <x v="38"/>
  </r>
  <r>
    <s v="Florida"/>
    <x v="89"/>
    <n v="0"/>
    <x v="39"/>
  </r>
  <r>
    <s v="Florida"/>
    <x v="89"/>
    <n v="0"/>
    <x v="40"/>
  </r>
  <r>
    <s v="Florida"/>
    <x v="89"/>
    <n v="0"/>
    <x v="41"/>
  </r>
  <r>
    <s v="Florida"/>
    <x v="89"/>
    <n v="0"/>
    <x v="42"/>
  </r>
  <r>
    <s v="Florida"/>
    <x v="89"/>
    <n v="0"/>
    <x v="43"/>
  </r>
  <r>
    <s v="Florida"/>
    <x v="89"/>
    <n v="0"/>
    <x v="44"/>
  </r>
  <r>
    <s v="Florida"/>
    <x v="89"/>
    <n v="0"/>
    <x v="45"/>
  </r>
  <r>
    <s v="Florida"/>
    <x v="89"/>
    <n v="0"/>
    <x v="46"/>
  </r>
  <r>
    <s v="Florida"/>
    <x v="89"/>
    <n v="0"/>
    <x v="47"/>
  </r>
  <r>
    <s v="Florida"/>
    <x v="89"/>
    <n v="15"/>
    <x v="48"/>
  </r>
  <r>
    <s v="Florida"/>
    <x v="89"/>
    <n v="28"/>
    <x v="49"/>
  </r>
  <r>
    <s v="Florida"/>
    <x v="89"/>
    <n v="35"/>
    <x v="50"/>
  </r>
  <r>
    <s v="Florida"/>
    <x v="89"/>
    <n v="50"/>
    <x v="51"/>
  </r>
  <r>
    <s v="Florida"/>
    <x v="89"/>
    <n v="76"/>
    <x v="52"/>
  </r>
  <r>
    <s v="Florida"/>
    <x v="89"/>
    <n v="115"/>
    <x v="53"/>
  </r>
  <r>
    <s v="New Jersey"/>
    <x v="89"/>
    <n v="0"/>
    <x v="0"/>
  </r>
  <r>
    <s v="New Jersey"/>
    <x v="89"/>
    <n v="0"/>
    <x v="1"/>
  </r>
  <r>
    <s v="New Jersey"/>
    <x v="89"/>
    <n v="0"/>
    <x v="2"/>
  </r>
  <r>
    <s v="New Jersey"/>
    <x v="89"/>
    <n v="0"/>
    <x v="3"/>
  </r>
  <r>
    <s v="New Jersey"/>
    <x v="89"/>
    <n v="0"/>
    <x v="4"/>
  </r>
  <r>
    <s v="New Jersey"/>
    <x v="89"/>
    <n v="0"/>
    <x v="5"/>
  </r>
  <r>
    <s v="New Jersey"/>
    <x v="89"/>
    <n v="0"/>
    <x v="6"/>
  </r>
  <r>
    <s v="New Jersey"/>
    <x v="89"/>
    <n v="0"/>
    <x v="7"/>
  </r>
  <r>
    <s v="New Jersey"/>
    <x v="89"/>
    <n v="0"/>
    <x v="8"/>
  </r>
  <r>
    <s v="New Jersey"/>
    <x v="89"/>
    <n v="0"/>
    <x v="9"/>
  </r>
  <r>
    <s v="New Jersey"/>
    <x v="89"/>
    <n v="0"/>
    <x v="10"/>
  </r>
  <r>
    <s v="New Jersey"/>
    <x v="89"/>
    <n v="0"/>
    <x v="11"/>
  </r>
  <r>
    <s v="New Jersey"/>
    <x v="89"/>
    <n v="0"/>
    <x v="12"/>
  </r>
  <r>
    <s v="New Jersey"/>
    <x v="89"/>
    <n v="0"/>
    <x v="13"/>
  </r>
  <r>
    <s v="New Jersey"/>
    <x v="89"/>
    <n v="0"/>
    <x v="14"/>
  </r>
  <r>
    <s v="New Jersey"/>
    <x v="89"/>
    <n v="0"/>
    <x v="15"/>
  </r>
  <r>
    <s v="New Jersey"/>
    <x v="89"/>
    <n v="0"/>
    <x v="16"/>
  </r>
  <r>
    <s v="New Jersey"/>
    <x v="89"/>
    <n v="0"/>
    <x v="17"/>
  </r>
  <r>
    <s v="New Jersey"/>
    <x v="89"/>
    <n v="0"/>
    <x v="18"/>
  </r>
  <r>
    <s v="New Jersey"/>
    <x v="89"/>
    <n v="0"/>
    <x v="19"/>
  </r>
  <r>
    <s v="New Jersey"/>
    <x v="89"/>
    <n v="0"/>
    <x v="20"/>
  </r>
  <r>
    <s v="New Jersey"/>
    <x v="89"/>
    <n v="0"/>
    <x v="21"/>
  </r>
  <r>
    <s v="New Jersey"/>
    <x v="89"/>
    <n v="0"/>
    <x v="22"/>
  </r>
  <r>
    <s v="New Jersey"/>
    <x v="89"/>
    <n v="0"/>
    <x v="23"/>
  </r>
  <r>
    <s v="New Jersey"/>
    <x v="89"/>
    <n v="0"/>
    <x v="24"/>
  </r>
  <r>
    <s v="New Jersey"/>
    <x v="89"/>
    <n v="0"/>
    <x v="25"/>
  </r>
  <r>
    <s v="New Jersey"/>
    <x v="89"/>
    <n v="0"/>
    <x v="26"/>
  </r>
  <r>
    <s v="New Jersey"/>
    <x v="89"/>
    <n v="0"/>
    <x v="27"/>
  </r>
  <r>
    <s v="New Jersey"/>
    <x v="89"/>
    <n v="0"/>
    <x v="28"/>
  </r>
  <r>
    <s v="New Jersey"/>
    <x v="89"/>
    <n v="0"/>
    <x v="29"/>
  </r>
  <r>
    <s v="New Jersey"/>
    <x v="89"/>
    <n v="0"/>
    <x v="30"/>
  </r>
  <r>
    <s v="New Jersey"/>
    <x v="89"/>
    <n v="0"/>
    <x v="31"/>
  </r>
  <r>
    <s v="New Jersey"/>
    <x v="89"/>
    <n v="0"/>
    <x v="32"/>
  </r>
  <r>
    <s v="New Jersey"/>
    <x v="89"/>
    <n v="0"/>
    <x v="33"/>
  </r>
  <r>
    <s v="New Jersey"/>
    <x v="89"/>
    <n v="0"/>
    <x v="34"/>
  </r>
  <r>
    <s v="New Jersey"/>
    <x v="89"/>
    <n v="0"/>
    <x v="35"/>
  </r>
  <r>
    <s v="New Jersey"/>
    <x v="89"/>
    <n v="0"/>
    <x v="36"/>
  </r>
  <r>
    <s v="New Jersey"/>
    <x v="89"/>
    <n v="0"/>
    <x v="37"/>
  </r>
  <r>
    <s v="New Jersey"/>
    <x v="89"/>
    <n v="0"/>
    <x v="38"/>
  </r>
  <r>
    <s v="New Jersey"/>
    <x v="89"/>
    <n v="0"/>
    <x v="39"/>
  </r>
  <r>
    <s v="New Jersey"/>
    <x v="89"/>
    <n v="0"/>
    <x v="40"/>
  </r>
  <r>
    <s v="New Jersey"/>
    <x v="89"/>
    <n v="0"/>
    <x v="41"/>
  </r>
  <r>
    <s v="New Jersey"/>
    <x v="89"/>
    <n v="0"/>
    <x v="42"/>
  </r>
  <r>
    <s v="New Jersey"/>
    <x v="89"/>
    <n v="0"/>
    <x v="43"/>
  </r>
  <r>
    <s v="New Jersey"/>
    <x v="89"/>
    <n v="0"/>
    <x v="44"/>
  </r>
  <r>
    <s v="New Jersey"/>
    <x v="89"/>
    <n v="0"/>
    <x v="45"/>
  </r>
  <r>
    <s v="New Jersey"/>
    <x v="89"/>
    <n v="0"/>
    <x v="46"/>
  </r>
  <r>
    <s v="New Jersey"/>
    <x v="89"/>
    <n v="0"/>
    <x v="47"/>
  </r>
  <r>
    <s v="New Jersey"/>
    <x v="89"/>
    <n v="15"/>
    <x v="48"/>
  </r>
  <r>
    <s v="New Jersey"/>
    <x v="89"/>
    <n v="23"/>
    <x v="49"/>
  </r>
  <r>
    <s v="New Jersey"/>
    <x v="89"/>
    <n v="29"/>
    <x v="50"/>
  </r>
  <r>
    <s v="New Jersey"/>
    <x v="89"/>
    <n v="29"/>
    <x v="51"/>
  </r>
  <r>
    <s v="New Jersey"/>
    <x v="89"/>
    <n v="69"/>
    <x v="52"/>
  </r>
  <r>
    <s v="New Jersey"/>
    <x v="89"/>
    <n v="98"/>
    <x v="53"/>
  </r>
  <r>
    <s v="Oregon"/>
    <x v="89"/>
    <n v="0"/>
    <x v="0"/>
  </r>
  <r>
    <s v="Oregon"/>
    <x v="89"/>
    <n v="0"/>
    <x v="1"/>
  </r>
  <r>
    <s v="Oregon"/>
    <x v="89"/>
    <n v="0"/>
    <x v="2"/>
  </r>
  <r>
    <s v="Oregon"/>
    <x v="89"/>
    <n v="0"/>
    <x v="3"/>
  </r>
  <r>
    <s v="Oregon"/>
    <x v="89"/>
    <n v="0"/>
    <x v="4"/>
  </r>
  <r>
    <s v="Oregon"/>
    <x v="89"/>
    <n v="0"/>
    <x v="5"/>
  </r>
  <r>
    <s v="Oregon"/>
    <x v="89"/>
    <n v="0"/>
    <x v="6"/>
  </r>
  <r>
    <s v="Oregon"/>
    <x v="89"/>
    <n v="0"/>
    <x v="7"/>
  </r>
  <r>
    <s v="Oregon"/>
    <x v="89"/>
    <n v="0"/>
    <x v="8"/>
  </r>
  <r>
    <s v="Oregon"/>
    <x v="89"/>
    <n v="0"/>
    <x v="9"/>
  </r>
  <r>
    <s v="Oregon"/>
    <x v="89"/>
    <n v="0"/>
    <x v="10"/>
  </r>
  <r>
    <s v="Oregon"/>
    <x v="89"/>
    <n v="0"/>
    <x v="11"/>
  </r>
  <r>
    <s v="Oregon"/>
    <x v="89"/>
    <n v="0"/>
    <x v="12"/>
  </r>
  <r>
    <s v="Oregon"/>
    <x v="89"/>
    <n v="0"/>
    <x v="13"/>
  </r>
  <r>
    <s v="Oregon"/>
    <x v="89"/>
    <n v="0"/>
    <x v="14"/>
  </r>
  <r>
    <s v="Oregon"/>
    <x v="89"/>
    <n v="0"/>
    <x v="15"/>
  </r>
  <r>
    <s v="Oregon"/>
    <x v="89"/>
    <n v="0"/>
    <x v="16"/>
  </r>
  <r>
    <s v="Oregon"/>
    <x v="89"/>
    <n v="0"/>
    <x v="17"/>
  </r>
  <r>
    <s v="Oregon"/>
    <x v="89"/>
    <n v="0"/>
    <x v="18"/>
  </r>
  <r>
    <s v="Oregon"/>
    <x v="89"/>
    <n v="0"/>
    <x v="19"/>
  </r>
  <r>
    <s v="Oregon"/>
    <x v="89"/>
    <n v="0"/>
    <x v="20"/>
  </r>
  <r>
    <s v="Oregon"/>
    <x v="89"/>
    <n v="0"/>
    <x v="21"/>
  </r>
  <r>
    <s v="Oregon"/>
    <x v="89"/>
    <n v="0"/>
    <x v="22"/>
  </r>
  <r>
    <s v="Oregon"/>
    <x v="89"/>
    <n v="0"/>
    <x v="23"/>
  </r>
  <r>
    <s v="Oregon"/>
    <x v="89"/>
    <n v="0"/>
    <x v="24"/>
  </r>
  <r>
    <s v="Oregon"/>
    <x v="89"/>
    <n v="0"/>
    <x v="25"/>
  </r>
  <r>
    <s v="Oregon"/>
    <x v="89"/>
    <n v="0"/>
    <x v="26"/>
  </r>
  <r>
    <s v="Oregon"/>
    <x v="89"/>
    <n v="0"/>
    <x v="27"/>
  </r>
  <r>
    <s v="Oregon"/>
    <x v="89"/>
    <n v="0"/>
    <x v="28"/>
  </r>
  <r>
    <s v="Oregon"/>
    <x v="89"/>
    <n v="0"/>
    <x v="29"/>
  </r>
  <r>
    <s v="Oregon"/>
    <x v="89"/>
    <n v="0"/>
    <x v="30"/>
  </r>
  <r>
    <s v="Oregon"/>
    <x v="89"/>
    <n v="0"/>
    <x v="31"/>
  </r>
  <r>
    <s v="Oregon"/>
    <x v="89"/>
    <n v="0"/>
    <x v="32"/>
  </r>
  <r>
    <s v="Oregon"/>
    <x v="89"/>
    <n v="0"/>
    <x v="33"/>
  </r>
  <r>
    <s v="Oregon"/>
    <x v="89"/>
    <n v="0"/>
    <x v="34"/>
  </r>
  <r>
    <s v="Oregon"/>
    <x v="89"/>
    <n v="0"/>
    <x v="35"/>
  </r>
  <r>
    <s v="Oregon"/>
    <x v="89"/>
    <n v="0"/>
    <x v="36"/>
  </r>
  <r>
    <s v="Oregon"/>
    <x v="89"/>
    <n v="0"/>
    <x v="37"/>
  </r>
  <r>
    <s v="Oregon"/>
    <x v="89"/>
    <n v="0"/>
    <x v="38"/>
  </r>
  <r>
    <s v="Oregon"/>
    <x v="89"/>
    <n v="0"/>
    <x v="39"/>
  </r>
  <r>
    <s v="Oregon"/>
    <x v="89"/>
    <n v="0"/>
    <x v="40"/>
  </r>
  <r>
    <s v="Oregon"/>
    <x v="89"/>
    <n v="0"/>
    <x v="41"/>
  </r>
  <r>
    <s v="Oregon"/>
    <x v="89"/>
    <n v="0"/>
    <x v="42"/>
  </r>
  <r>
    <s v="Oregon"/>
    <x v="89"/>
    <n v="0"/>
    <x v="43"/>
  </r>
  <r>
    <s v="Oregon"/>
    <x v="89"/>
    <n v="0"/>
    <x v="44"/>
  </r>
  <r>
    <s v="Oregon"/>
    <x v="89"/>
    <n v="0"/>
    <x v="45"/>
  </r>
  <r>
    <s v="Oregon"/>
    <x v="89"/>
    <n v="0"/>
    <x v="46"/>
  </r>
  <r>
    <s v="Oregon"/>
    <x v="89"/>
    <n v="0"/>
    <x v="47"/>
  </r>
  <r>
    <s v="Oregon"/>
    <x v="89"/>
    <n v="15"/>
    <x v="48"/>
  </r>
  <r>
    <s v="Oregon"/>
    <x v="89"/>
    <n v="19"/>
    <x v="49"/>
  </r>
  <r>
    <s v="Oregon"/>
    <x v="89"/>
    <n v="24"/>
    <x v="50"/>
  </r>
  <r>
    <s v="Oregon"/>
    <x v="89"/>
    <n v="30"/>
    <x v="51"/>
  </r>
  <r>
    <s v="Oregon"/>
    <x v="89"/>
    <n v="32"/>
    <x v="52"/>
  </r>
  <r>
    <s v="Oregon"/>
    <x v="89"/>
    <n v="36"/>
    <x v="53"/>
  </r>
  <r>
    <s v="Texas"/>
    <x v="89"/>
    <n v="0"/>
    <x v="0"/>
  </r>
  <r>
    <s v="Texas"/>
    <x v="89"/>
    <n v="0"/>
    <x v="1"/>
  </r>
  <r>
    <s v="Texas"/>
    <x v="89"/>
    <n v="0"/>
    <x v="2"/>
  </r>
  <r>
    <s v="Texas"/>
    <x v="89"/>
    <n v="0"/>
    <x v="3"/>
  </r>
  <r>
    <s v="Texas"/>
    <x v="89"/>
    <n v="0"/>
    <x v="4"/>
  </r>
  <r>
    <s v="Texas"/>
    <x v="89"/>
    <n v="0"/>
    <x v="5"/>
  </r>
  <r>
    <s v="Texas"/>
    <x v="89"/>
    <n v="0"/>
    <x v="6"/>
  </r>
  <r>
    <s v="Texas"/>
    <x v="89"/>
    <n v="0"/>
    <x v="7"/>
  </r>
  <r>
    <s v="Texas"/>
    <x v="89"/>
    <n v="0"/>
    <x v="8"/>
  </r>
  <r>
    <s v="Texas"/>
    <x v="89"/>
    <n v="0"/>
    <x v="9"/>
  </r>
  <r>
    <s v="Texas"/>
    <x v="89"/>
    <n v="0"/>
    <x v="10"/>
  </r>
  <r>
    <s v="Texas"/>
    <x v="89"/>
    <n v="0"/>
    <x v="11"/>
  </r>
  <r>
    <s v="Texas"/>
    <x v="89"/>
    <n v="0"/>
    <x v="12"/>
  </r>
  <r>
    <s v="Texas"/>
    <x v="89"/>
    <n v="0"/>
    <x v="13"/>
  </r>
  <r>
    <s v="Texas"/>
    <x v="89"/>
    <n v="0"/>
    <x v="14"/>
  </r>
  <r>
    <s v="Texas"/>
    <x v="89"/>
    <n v="0"/>
    <x v="15"/>
  </r>
  <r>
    <s v="Texas"/>
    <x v="89"/>
    <n v="0"/>
    <x v="16"/>
  </r>
  <r>
    <s v="Texas"/>
    <x v="89"/>
    <n v="0"/>
    <x v="17"/>
  </r>
  <r>
    <s v="Texas"/>
    <x v="89"/>
    <n v="0"/>
    <x v="18"/>
  </r>
  <r>
    <s v="Texas"/>
    <x v="89"/>
    <n v="0"/>
    <x v="19"/>
  </r>
  <r>
    <s v="Texas"/>
    <x v="89"/>
    <n v="0"/>
    <x v="20"/>
  </r>
  <r>
    <s v="Texas"/>
    <x v="89"/>
    <n v="0"/>
    <x v="21"/>
  </r>
  <r>
    <s v="Texas"/>
    <x v="89"/>
    <n v="0"/>
    <x v="22"/>
  </r>
  <r>
    <s v="Texas"/>
    <x v="89"/>
    <n v="0"/>
    <x v="23"/>
  </r>
  <r>
    <s v="Texas"/>
    <x v="89"/>
    <n v="0"/>
    <x v="24"/>
  </r>
  <r>
    <s v="Texas"/>
    <x v="89"/>
    <n v="0"/>
    <x v="25"/>
  </r>
  <r>
    <s v="Texas"/>
    <x v="89"/>
    <n v="0"/>
    <x v="26"/>
  </r>
  <r>
    <s v="Texas"/>
    <x v="89"/>
    <n v="0"/>
    <x v="27"/>
  </r>
  <r>
    <s v="Texas"/>
    <x v="89"/>
    <n v="0"/>
    <x v="28"/>
  </r>
  <r>
    <s v="Texas"/>
    <x v="89"/>
    <n v="0"/>
    <x v="29"/>
  </r>
  <r>
    <s v="Texas"/>
    <x v="89"/>
    <n v="0"/>
    <x v="30"/>
  </r>
  <r>
    <s v="Texas"/>
    <x v="89"/>
    <n v="0"/>
    <x v="31"/>
  </r>
  <r>
    <s v="Texas"/>
    <x v="89"/>
    <n v="0"/>
    <x v="32"/>
  </r>
  <r>
    <s v="Texas"/>
    <x v="89"/>
    <n v="0"/>
    <x v="33"/>
  </r>
  <r>
    <s v="Texas"/>
    <x v="89"/>
    <n v="0"/>
    <x v="34"/>
  </r>
  <r>
    <s v="Texas"/>
    <x v="89"/>
    <n v="0"/>
    <x v="35"/>
  </r>
  <r>
    <s v="Texas"/>
    <x v="89"/>
    <n v="0"/>
    <x v="36"/>
  </r>
  <r>
    <s v="Texas"/>
    <x v="89"/>
    <n v="0"/>
    <x v="37"/>
  </r>
  <r>
    <s v="Texas"/>
    <x v="89"/>
    <n v="0"/>
    <x v="38"/>
  </r>
  <r>
    <s v="Texas"/>
    <x v="89"/>
    <n v="0"/>
    <x v="39"/>
  </r>
  <r>
    <s v="Texas"/>
    <x v="89"/>
    <n v="0"/>
    <x v="40"/>
  </r>
  <r>
    <s v="Texas"/>
    <x v="89"/>
    <n v="0"/>
    <x v="41"/>
  </r>
  <r>
    <s v="Texas"/>
    <x v="89"/>
    <n v="0"/>
    <x v="42"/>
  </r>
  <r>
    <s v="Texas"/>
    <x v="89"/>
    <n v="0"/>
    <x v="43"/>
  </r>
  <r>
    <s v="Texas"/>
    <x v="89"/>
    <n v="0"/>
    <x v="44"/>
  </r>
  <r>
    <s v="Texas"/>
    <x v="89"/>
    <n v="0"/>
    <x v="45"/>
  </r>
  <r>
    <s v="Texas"/>
    <x v="89"/>
    <n v="0"/>
    <x v="46"/>
  </r>
  <r>
    <s v="Texas"/>
    <x v="89"/>
    <n v="0"/>
    <x v="47"/>
  </r>
  <r>
    <s v="Texas"/>
    <x v="89"/>
    <n v="13"/>
    <x v="48"/>
  </r>
  <r>
    <s v="Texas"/>
    <x v="89"/>
    <n v="21"/>
    <x v="49"/>
  </r>
  <r>
    <s v="Texas"/>
    <x v="89"/>
    <n v="27"/>
    <x v="50"/>
  </r>
  <r>
    <s v="Texas"/>
    <x v="89"/>
    <n v="43"/>
    <x v="51"/>
  </r>
  <r>
    <s v="Texas"/>
    <x v="89"/>
    <n v="57"/>
    <x v="52"/>
  </r>
  <r>
    <s v="Texas"/>
    <x v="89"/>
    <n v="72"/>
    <x v="53"/>
  </r>
  <r>
    <s v="Illinois"/>
    <x v="89"/>
    <n v="0"/>
    <x v="0"/>
  </r>
  <r>
    <s v="Illinois"/>
    <x v="89"/>
    <n v="0"/>
    <x v="1"/>
  </r>
  <r>
    <s v="Illinois"/>
    <x v="89"/>
    <n v="0"/>
    <x v="2"/>
  </r>
  <r>
    <s v="Illinois"/>
    <x v="89"/>
    <n v="0"/>
    <x v="3"/>
  </r>
  <r>
    <s v="Illinois"/>
    <x v="89"/>
    <n v="0"/>
    <x v="4"/>
  </r>
  <r>
    <s v="Illinois"/>
    <x v="89"/>
    <n v="0"/>
    <x v="5"/>
  </r>
  <r>
    <s v="Illinois"/>
    <x v="89"/>
    <n v="0"/>
    <x v="6"/>
  </r>
  <r>
    <s v="Illinois"/>
    <x v="89"/>
    <n v="0"/>
    <x v="7"/>
  </r>
  <r>
    <s v="Illinois"/>
    <x v="89"/>
    <n v="0"/>
    <x v="8"/>
  </r>
  <r>
    <s v="Illinois"/>
    <x v="89"/>
    <n v="0"/>
    <x v="9"/>
  </r>
  <r>
    <s v="Illinois"/>
    <x v="89"/>
    <n v="0"/>
    <x v="10"/>
  </r>
  <r>
    <s v="Illinois"/>
    <x v="89"/>
    <n v="0"/>
    <x v="11"/>
  </r>
  <r>
    <s v="Illinois"/>
    <x v="89"/>
    <n v="0"/>
    <x v="12"/>
  </r>
  <r>
    <s v="Illinois"/>
    <x v="89"/>
    <n v="0"/>
    <x v="13"/>
  </r>
  <r>
    <s v="Illinois"/>
    <x v="89"/>
    <n v="0"/>
    <x v="14"/>
  </r>
  <r>
    <s v="Illinois"/>
    <x v="89"/>
    <n v="0"/>
    <x v="15"/>
  </r>
  <r>
    <s v="Illinois"/>
    <x v="89"/>
    <n v="0"/>
    <x v="16"/>
  </r>
  <r>
    <s v="Illinois"/>
    <x v="89"/>
    <n v="0"/>
    <x v="17"/>
  </r>
  <r>
    <s v="Illinois"/>
    <x v="89"/>
    <n v="0"/>
    <x v="18"/>
  </r>
  <r>
    <s v="Illinois"/>
    <x v="89"/>
    <n v="0"/>
    <x v="19"/>
  </r>
  <r>
    <s v="Illinois"/>
    <x v="89"/>
    <n v="0"/>
    <x v="20"/>
  </r>
  <r>
    <s v="Illinois"/>
    <x v="89"/>
    <n v="0"/>
    <x v="21"/>
  </r>
  <r>
    <s v="Illinois"/>
    <x v="89"/>
    <n v="0"/>
    <x v="22"/>
  </r>
  <r>
    <s v="Illinois"/>
    <x v="89"/>
    <n v="0"/>
    <x v="23"/>
  </r>
  <r>
    <s v="Illinois"/>
    <x v="89"/>
    <n v="0"/>
    <x v="24"/>
  </r>
  <r>
    <s v="Illinois"/>
    <x v="89"/>
    <n v="0"/>
    <x v="25"/>
  </r>
  <r>
    <s v="Illinois"/>
    <x v="89"/>
    <n v="0"/>
    <x v="26"/>
  </r>
  <r>
    <s v="Illinois"/>
    <x v="89"/>
    <n v="0"/>
    <x v="27"/>
  </r>
  <r>
    <s v="Illinois"/>
    <x v="89"/>
    <n v="0"/>
    <x v="28"/>
  </r>
  <r>
    <s v="Illinois"/>
    <x v="89"/>
    <n v="0"/>
    <x v="29"/>
  </r>
  <r>
    <s v="Illinois"/>
    <x v="89"/>
    <n v="0"/>
    <x v="30"/>
  </r>
  <r>
    <s v="Illinois"/>
    <x v="89"/>
    <n v="0"/>
    <x v="31"/>
  </r>
  <r>
    <s v="Illinois"/>
    <x v="89"/>
    <n v="0"/>
    <x v="32"/>
  </r>
  <r>
    <s v="Illinois"/>
    <x v="89"/>
    <n v="0"/>
    <x v="33"/>
  </r>
  <r>
    <s v="Illinois"/>
    <x v="89"/>
    <n v="0"/>
    <x v="34"/>
  </r>
  <r>
    <s v="Illinois"/>
    <x v="89"/>
    <n v="0"/>
    <x v="35"/>
  </r>
  <r>
    <s v="Illinois"/>
    <x v="89"/>
    <n v="0"/>
    <x v="36"/>
  </r>
  <r>
    <s v="Illinois"/>
    <x v="89"/>
    <n v="0"/>
    <x v="37"/>
  </r>
  <r>
    <s v="Illinois"/>
    <x v="89"/>
    <n v="0"/>
    <x v="38"/>
  </r>
  <r>
    <s v="Illinois"/>
    <x v="89"/>
    <n v="0"/>
    <x v="39"/>
  </r>
  <r>
    <s v="Illinois"/>
    <x v="89"/>
    <n v="0"/>
    <x v="40"/>
  </r>
  <r>
    <s v="Illinois"/>
    <x v="89"/>
    <n v="0"/>
    <x v="41"/>
  </r>
  <r>
    <s v="Illinois"/>
    <x v="89"/>
    <n v="0"/>
    <x v="42"/>
  </r>
  <r>
    <s v="Illinois"/>
    <x v="89"/>
    <n v="0"/>
    <x v="43"/>
  </r>
  <r>
    <s v="Illinois"/>
    <x v="89"/>
    <n v="0"/>
    <x v="44"/>
  </r>
  <r>
    <s v="Illinois"/>
    <x v="89"/>
    <n v="0"/>
    <x v="45"/>
  </r>
  <r>
    <s v="Illinois"/>
    <x v="89"/>
    <n v="0"/>
    <x v="46"/>
  </r>
  <r>
    <s v="Illinois"/>
    <x v="89"/>
    <n v="0"/>
    <x v="47"/>
  </r>
  <r>
    <s v="Illinois"/>
    <x v="89"/>
    <n v="12"/>
    <x v="48"/>
  </r>
  <r>
    <s v="Illinois"/>
    <x v="89"/>
    <n v="25"/>
    <x v="49"/>
  </r>
  <r>
    <s v="Illinois"/>
    <x v="89"/>
    <n v="32"/>
    <x v="50"/>
  </r>
  <r>
    <s v="Illinois"/>
    <x v="89"/>
    <n v="46"/>
    <x v="51"/>
  </r>
  <r>
    <s v="Illinois"/>
    <x v="89"/>
    <n v="64"/>
    <x v="52"/>
  </r>
  <r>
    <s v="Illinois"/>
    <x v="89"/>
    <n v="93"/>
    <x v="53"/>
  </r>
  <r>
    <s v="Pennsylvania"/>
    <x v="89"/>
    <n v="0"/>
    <x v="0"/>
  </r>
  <r>
    <s v="Pennsylvania"/>
    <x v="89"/>
    <n v="0"/>
    <x v="1"/>
  </r>
  <r>
    <s v="Pennsylvania"/>
    <x v="89"/>
    <n v="0"/>
    <x v="2"/>
  </r>
  <r>
    <s v="Pennsylvania"/>
    <x v="89"/>
    <n v="0"/>
    <x v="3"/>
  </r>
  <r>
    <s v="Pennsylvania"/>
    <x v="89"/>
    <n v="0"/>
    <x v="4"/>
  </r>
  <r>
    <s v="Pennsylvania"/>
    <x v="89"/>
    <n v="0"/>
    <x v="5"/>
  </r>
  <r>
    <s v="Pennsylvania"/>
    <x v="89"/>
    <n v="0"/>
    <x v="6"/>
  </r>
  <r>
    <s v="Pennsylvania"/>
    <x v="89"/>
    <n v="0"/>
    <x v="7"/>
  </r>
  <r>
    <s v="Pennsylvania"/>
    <x v="89"/>
    <n v="0"/>
    <x v="8"/>
  </r>
  <r>
    <s v="Pennsylvania"/>
    <x v="89"/>
    <n v="0"/>
    <x v="9"/>
  </r>
  <r>
    <s v="Pennsylvania"/>
    <x v="89"/>
    <n v="0"/>
    <x v="10"/>
  </r>
  <r>
    <s v="Pennsylvania"/>
    <x v="89"/>
    <n v="0"/>
    <x v="11"/>
  </r>
  <r>
    <s v="Pennsylvania"/>
    <x v="89"/>
    <n v="0"/>
    <x v="12"/>
  </r>
  <r>
    <s v="Pennsylvania"/>
    <x v="89"/>
    <n v="0"/>
    <x v="13"/>
  </r>
  <r>
    <s v="Pennsylvania"/>
    <x v="89"/>
    <n v="0"/>
    <x v="14"/>
  </r>
  <r>
    <s v="Pennsylvania"/>
    <x v="89"/>
    <n v="0"/>
    <x v="15"/>
  </r>
  <r>
    <s v="Pennsylvania"/>
    <x v="89"/>
    <n v="0"/>
    <x v="16"/>
  </r>
  <r>
    <s v="Pennsylvania"/>
    <x v="89"/>
    <n v="0"/>
    <x v="17"/>
  </r>
  <r>
    <s v="Pennsylvania"/>
    <x v="89"/>
    <n v="0"/>
    <x v="18"/>
  </r>
  <r>
    <s v="Pennsylvania"/>
    <x v="89"/>
    <n v="0"/>
    <x v="19"/>
  </r>
  <r>
    <s v="Pennsylvania"/>
    <x v="89"/>
    <n v="0"/>
    <x v="20"/>
  </r>
  <r>
    <s v="Pennsylvania"/>
    <x v="89"/>
    <n v="0"/>
    <x v="21"/>
  </r>
  <r>
    <s v="Pennsylvania"/>
    <x v="89"/>
    <n v="0"/>
    <x v="22"/>
  </r>
  <r>
    <s v="Pennsylvania"/>
    <x v="89"/>
    <n v="0"/>
    <x v="23"/>
  </r>
  <r>
    <s v="Pennsylvania"/>
    <x v="89"/>
    <n v="0"/>
    <x v="24"/>
  </r>
  <r>
    <s v="Pennsylvania"/>
    <x v="89"/>
    <n v="0"/>
    <x v="25"/>
  </r>
  <r>
    <s v="Pennsylvania"/>
    <x v="89"/>
    <n v="0"/>
    <x v="26"/>
  </r>
  <r>
    <s v="Pennsylvania"/>
    <x v="89"/>
    <n v="0"/>
    <x v="27"/>
  </r>
  <r>
    <s v="Pennsylvania"/>
    <x v="89"/>
    <n v="0"/>
    <x v="28"/>
  </r>
  <r>
    <s v="Pennsylvania"/>
    <x v="89"/>
    <n v="0"/>
    <x v="29"/>
  </r>
  <r>
    <s v="Pennsylvania"/>
    <x v="89"/>
    <n v="0"/>
    <x v="30"/>
  </r>
  <r>
    <s v="Pennsylvania"/>
    <x v="89"/>
    <n v="0"/>
    <x v="31"/>
  </r>
  <r>
    <s v="Pennsylvania"/>
    <x v="89"/>
    <n v="0"/>
    <x v="32"/>
  </r>
  <r>
    <s v="Pennsylvania"/>
    <x v="89"/>
    <n v="0"/>
    <x v="33"/>
  </r>
  <r>
    <s v="Pennsylvania"/>
    <x v="89"/>
    <n v="0"/>
    <x v="34"/>
  </r>
  <r>
    <s v="Pennsylvania"/>
    <x v="89"/>
    <n v="0"/>
    <x v="35"/>
  </r>
  <r>
    <s v="Pennsylvania"/>
    <x v="89"/>
    <n v="0"/>
    <x v="36"/>
  </r>
  <r>
    <s v="Pennsylvania"/>
    <x v="89"/>
    <n v="0"/>
    <x v="37"/>
  </r>
  <r>
    <s v="Pennsylvania"/>
    <x v="89"/>
    <n v="0"/>
    <x v="38"/>
  </r>
  <r>
    <s v="Pennsylvania"/>
    <x v="89"/>
    <n v="0"/>
    <x v="39"/>
  </r>
  <r>
    <s v="Pennsylvania"/>
    <x v="89"/>
    <n v="0"/>
    <x v="40"/>
  </r>
  <r>
    <s v="Pennsylvania"/>
    <x v="89"/>
    <n v="0"/>
    <x v="41"/>
  </r>
  <r>
    <s v="Pennsylvania"/>
    <x v="89"/>
    <n v="0"/>
    <x v="42"/>
  </r>
  <r>
    <s v="Pennsylvania"/>
    <x v="89"/>
    <n v="0"/>
    <x v="43"/>
  </r>
  <r>
    <s v="Pennsylvania"/>
    <x v="89"/>
    <n v="0"/>
    <x v="44"/>
  </r>
  <r>
    <s v="Pennsylvania"/>
    <x v="89"/>
    <n v="0"/>
    <x v="45"/>
  </r>
  <r>
    <s v="Pennsylvania"/>
    <x v="89"/>
    <n v="0"/>
    <x v="46"/>
  </r>
  <r>
    <s v="Pennsylvania"/>
    <x v="89"/>
    <n v="0"/>
    <x v="47"/>
  </r>
  <r>
    <s v="Pennsylvania"/>
    <x v="89"/>
    <n v="12"/>
    <x v="48"/>
  </r>
  <r>
    <s v="Pennsylvania"/>
    <x v="89"/>
    <n v="16"/>
    <x v="49"/>
  </r>
  <r>
    <s v="Pennsylvania"/>
    <x v="89"/>
    <n v="22"/>
    <x v="50"/>
  </r>
  <r>
    <s v="Pennsylvania"/>
    <x v="89"/>
    <n v="41"/>
    <x v="51"/>
  </r>
  <r>
    <s v="Pennsylvania"/>
    <x v="89"/>
    <n v="47"/>
    <x v="52"/>
  </r>
  <r>
    <s v="Pennsylvania"/>
    <x v="89"/>
    <n v="66"/>
    <x v="53"/>
  </r>
  <r>
    <s v="Iowa"/>
    <x v="89"/>
    <n v="0"/>
    <x v="0"/>
  </r>
  <r>
    <s v="Iowa"/>
    <x v="89"/>
    <n v="0"/>
    <x v="1"/>
  </r>
  <r>
    <s v="Iowa"/>
    <x v="89"/>
    <n v="0"/>
    <x v="2"/>
  </r>
  <r>
    <s v="Iowa"/>
    <x v="89"/>
    <n v="0"/>
    <x v="3"/>
  </r>
  <r>
    <s v="Iowa"/>
    <x v="89"/>
    <n v="0"/>
    <x v="4"/>
  </r>
  <r>
    <s v="Iowa"/>
    <x v="89"/>
    <n v="0"/>
    <x v="5"/>
  </r>
  <r>
    <s v="Iowa"/>
    <x v="89"/>
    <n v="0"/>
    <x v="6"/>
  </r>
  <r>
    <s v="Iowa"/>
    <x v="89"/>
    <n v="0"/>
    <x v="7"/>
  </r>
  <r>
    <s v="Iowa"/>
    <x v="89"/>
    <n v="0"/>
    <x v="8"/>
  </r>
  <r>
    <s v="Iowa"/>
    <x v="89"/>
    <n v="0"/>
    <x v="9"/>
  </r>
  <r>
    <s v="Iowa"/>
    <x v="89"/>
    <n v="0"/>
    <x v="10"/>
  </r>
  <r>
    <s v="Iowa"/>
    <x v="89"/>
    <n v="0"/>
    <x v="11"/>
  </r>
  <r>
    <s v="Iowa"/>
    <x v="89"/>
    <n v="0"/>
    <x v="12"/>
  </r>
  <r>
    <s v="Iowa"/>
    <x v="89"/>
    <n v="0"/>
    <x v="13"/>
  </r>
  <r>
    <s v="Iowa"/>
    <x v="89"/>
    <n v="0"/>
    <x v="14"/>
  </r>
  <r>
    <s v="Iowa"/>
    <x v="89"/>
    <n v="0"/>
    <x v="15"/>
  </r>
  <r>
    <s v="Iowa"/>
    <x v="89"/>
    <n v="0"/>
    <x v="16"/>
  </r>
  <r>
    <s v="Iowa"/>
    <x v="89"/>
    <n v="0"/>
    <x v="17"/>
  </r>
  <r>
    <s v="Iowa"/>
    <x v="89"/>
    <n v="0"/>
    <x v="18"/>
  </r>
  <r>
    <s v="Iowa"/>
    <x v="89"/>
    <n v="0"/>
    <x v="19"/>
  </r>
  <r>
    <s v="Iowa"/>
    <x v="89"/>
    <n v="0"/>
    <x v="20"/>
  </r>
  <r>
    <s v="Iowa"/>
    <x v="89"/>
    <n v="0"/>
    <x v="21"/>
  </r>
  <r>
    <s v="Iowa"/>
    <x v="89"/>
    <n v="0"/>
    <x v="22"/>
  </r>
  <r>
    <s v="Iowa"/>
    <x v="89"/>
    <n v="0"/>
    <x v="23"/>
  </r>
  <r>
    <s v="Iowa"/>
    <x v="89"/>
    <n v="0"/>
    <x v="24"/>
  </r>
  <r>
    <s v="Iowa"/>
    <x v="89"/>
    <n v="0"/>
    <x v="25"/>
  </r>
  <r>
    <s v="Iowa"/>
    <x v="89"/>
    <n v="0"/>
    <x v="26"/>
  </r>
  <r>
    <s v="Iowa"/>
    <x v="89"/>
    <n v="0"/>
    <x v="27"/>
  </r>
  <r>
    <s v="Iowa"/>
    <x v="89"/>
    <n v="0"/>
    <x v="28"/>
  </r>
  <r>
    <s v="Iowa"/>
    <x v="89"/>
    <n v="0"/>
    <x v="29"/>
  </r>
  <r>
    <s v="Iowa"/>
    <x v="89"/>
    <n v="0"/>
    <x v="30"/>
  </r>
  <r>
    <s v="Iowa"/>
    <x v="89"/>
    <n v="0"/>
    <x v="31"/>
  </r>
  <r>
    <s v="Iowa"/>
    <x v="89"/>
    <n v="0"/>
    <x v="32"/>
  </r>
  <r>
    <s v="Iowa"/>
    <x v="89"/>
    <n v="0"/>
    <x v="33"/>
  </r>
  <r>
    <s v="Iowa"/>
    <x v="89"/>
    <n v="0"/>
    <x v="34"/>
  </r>
  <r>
    <s v="Iowa"/>
    <x v="89"/>
    <n v="0"/>
    <x v="35"/>
  </r>
  <r>
    <s v="Iowa"/>
    <x v="89"/>
    <n v="0"/>
    <x v="36"/>
  </r>
  <r>
    <s v="Iowa"/>
    <x v="89"/>
    <n v="0"/>
    <x v="37"/>
  </r>
  <r>
    <s v="Iowa"/>
    <x v="89"/>
    <n v="0"/>
    <x v="38"/>
  </r>
  <r>
    <s v="Iowa"/>
    <x v="89"/>
    <n v="0"/>
    <x v="39"/>
  </r>
  <r>
    <s v="Iowa"/>
    <x v="89"/>
    <n v="0"/>
    <x v="40"/>
  </r>
  <r>
    <s v="Iowa"/>
    <x v="89"/>
    <n v="0"/>
    <x v="41"/>
  </r>
  <r>
    <s v="Iowa"/>
    <x v="89"/>
    <n v="0"/>
    <x v="42"/>
  </r>
  <r>
    <s v="Iowa"/>
    <x v="89"/>
    <n v="0"/>
    <x v="43"/>
  </r>
  <r>
    <s v="Iowa"/>
    <x v="89"/>
    <n v="0"/>
    <x v="44"/>
  </r>
  <r>
    <s v="Iowa"/>
    <x v="89"/>
    <n v="0"/>
    <x v="45"/>
  </r>
  <r>
    <s v="Iowa"/>
    <x v="89"/>
    <n v="0"/>
    <x v="46"/>
  </r>
  <r>
    <s v="Iowa"/>
    <x v="89"/>
    <n v="0"/>
    <x v="47"/>
  </r>
  <r>
    <s v="Iowa"/>
    <x v="89"/>
    <n v="8"/>
    <x v="48"/>
  </r>
  <r>
    <s v="Iowa"/>
    <x v="89"/>
    <n v="13"/>
    <x v="49"/>
  </r>
  <r>
    <s v="Iowa"/>
    <x v="89"/>
    <n v="16"/>
    <x v="50"/>
  </r>
  <r>
    <s v="Iowa"/>
    <x v="89"/>
    <n v="17"/>
    <x v="51"/>
  </r>
  <r>
    <s v="Iowa"/>
    <x v="89"/>
    <n v="17"/>
    <x v="52"/>
  </r>
  <r>
    <s v="Iowa"/>
    <x v="89"/>
    <n v="18"/>
    <x v="53"/>
  </r>
  <r>
    <s v="Maryland"/>
    <x v="89"/>
    <n v="0"/>
    <x v="0"/>
  </r>
  <r>
    <s v="Maryland"/>
    <x v="89"/>
    <n v="0"/>
    <x v="1"/>
  </r>
  <r>
    <s v="Maryland"/>
    <x v="89"/>
    <n v="0"/>
    <x v="2"/>
  </r>
  <r>
    <s v="Maryland"/>
    <x v="89"/>
    <n v="0"/>
    <x v="3"/>
  </r>
  <r>
    <s v="Maryland"/>
    <x v="89"/>
    <n v="0"/>
    <x v="4"/>
  </r>
  <r>
    <s v="Maryland"/>
    <x v="89"/>
    <n v="0"/>
    <x v="5"/>
  </r>
  <r>
    <s v="Maryland"/>
    <x v="89"/>
    <n v="0"/>
    <x v="6"/>
  </r>
  <r>
    <s v="Maryland"/>
    <x v="89"/>
    <n v="0"/>
    <x v="7"/>
  </r>
  <r>
    <s v="Maryland"/>
    <x v="89"/>
    <n v="0"/>
    <x v="8"/>
  </r>
  <r>
    <s v="Maryland"/>
    <x v="89"/>
    <n v="0"/>
    <x v="9"/>
  </r>
  <r>
    <s v="Maryland"/>
    <x v="89"/>
    <n v="0"/>
    <x v="10"/>
  </r>
  <r>
    <s v="Maryland"/>
    <x v="89"/>
    <n v="0"/>
    <x v="11"/>
  </r>
  <r>
    <s v="Maryland"/>
    <x v="89"/>
    <n v="0"/>
    <x v="12"/>
  </r>
  <r>
    <s v="Maryland"/>
    <x v="89"/>
    <n v="0"/>
    <x v="13"/>
  </r>
  <r>
    <s v="Maryland"/>
    <x v="89"/>
    <n v="0"/>
    <x v="14"/>
  </r>
  <r>
    <s v="Maryland"/>
    <x v="89"/>
    <n v="0"/>
    <x v="15"/>
  </r>
  <r>
    <s v="Maryland"/>
    <x v="89"/>
    <n v="0"/>
    <x v="16"/>
  </r>
  <r>
    <s v="Maryland"/>
    <x v="89"/>
    <n v="0"/>
    <x v="17"/>
  </r>
  <r>
    <s v="Maryland"/>
    <x v="89"/>
    <n v="0"/>
    <x v="18"/>
  </r>
  <r>
    <s v="Maryland"/>
    <x v="89"/>
    <n v="0"/>
    <x v="19"/>
  </r>
  <r>
    <s v="Maryland"/>
    <x v="89"/>
    <n v="0"/>
    <x v="20"/>
  </r>
  <r>
    <s v="Maryland"/>
    <x v="89"/>
    <n v="0"/>
    <x v="21"/>
  </r>
  <r>
    <s v="Maryland"/>
    <x v="89"/>
    <n v="0"/>
    <x v="22"/>
  </r>
  <r>
    <s v="Maryland"/>
    <x v="89"/>
    <n v="0"/>
    <x v="23"/>
  </r>
  <r>
    <s v="Maryland"/>
    <x v="89"/>
    <n v="0"/>
    <x v="24"/>
  </r>
  <r>
    <s v="Maryland"/>
    <x v="89"/>
    <n v="0"/>
    <x v="25"/>
  </r>
  <r>
    <s v="Maryland"/>
    <x v="89"/>
    <n v="0"/>
    <x v="26"/>
  </r>
  <r>
    <s v="Maryland"/>
    <x v="89"/>
    <n v="0"/>
    <x v="27"/>
  </r>
  <r>
    <s v="Maryland"/>
    <x v="89"/>
    <n v="0"/>
    <x v="28"/>
  </r>
  <r>
    <s v="Maryland"/>
    <x v="89"/>
    <n v="0"/>
    <x v="29"/>
  </r>
  <r>
    <s v="Maryland"/>
    <x v="89"/>
    <n v="0"/>
    <x v="30"/>
  </r>
  <r>
    <s v="Maryland"/>
    <x v="89"/>
    <n v="0"/>
    <x v="31"/>
  </r>
  <r>
    <s v="Maryland"/>
    <x v="89"/>
    <n v="0"/>
    <x v="32"/>
  </r>
  <r>
    <s v="Maryland"/>
    <x v="89"/>
    <n v="0"/>
    <x v="33"/>
  </r>
  <r>
    <s v="Maryland"/>
    <x v="89"/>
    <n v="0"/>
    <x v="34"/>
  </r>
  <r>
    <s v="Maryland"/>
    <x v="89"/>
    <n v="0"/>
    <x v="35"/>
  </r>
  <r>
    <s v="Maryland"/>
    <x v="89"/>
    <n v="0"/>
    <x v="36"/>
  </r>
  <r>
    <s v="Maryland"/>
    <x v="89"/>
    <n v="0"/>
    <x v="37"/>
  </r>
  <r>
    <s v="Maryland"/>
    <x v="89"/>
    <n v="0"/>
    <x v="38"/>
  </r>
  <r>
    <s v="Maryland"/>
    <x v="89"/>
    <n v="0"/>
    <x v="39"/>
  </r>
  <r>
    <s v="Maryland"/>
    <x v="89"/>
    <n v="0"/>
    <x v="40"/>
  </r>
  <r>
    <s v="Maryland"/>
    <x v="89"/>
    <n v="0"/>
    <x v="41"/>
  </r>
  <r>
    <s v="Maryland"/>
    <x v="89"/>
    <n v="0"/>
    <x v="42"/>
  </r>
  <r>
    <s v="Maryland"/>
    <x v="89"/>
    <n v="0"/>
    <x v="43"/>
  </r>
  <r>
    <s v="Maryland"/>
    <x v="89"/>
    <n v="0"/>
    <x v="44"/>
  </r>
  <r>
    <s v="Maryland"/>
    <x v="89"/>
    <n v="0"/>
    <x v="45"/>
  </r>
  <r>
    <s v="Maryland"/>
    <x v="89"/>
    <n v="0"/>
    <x v="46"/>
  </r>
  <r>
    <s v="Maryland"/>
    <x v="89"/>
    <n v="0"/>
    <x v="47"/>
  </r>
  <r>
    <s v="Maryland"/>
    <x v="89"/>
    <n v="8"/>
    <x v="48"/>
  </r>
  <r>
    <s v="Maryland"/>
    <x v="89"/>
    <n v="9"/>
    <x v="49"/>
  </r>
  <r>
    <s v="Maryland"/>
    <x v="89"/>
    <n v="12"/>
    <x v="50"/>
  </r>
  <r>
    <s v="Maryland"/>
    <x v="89"/>
    <n v="18"/>
    <x v="51"/>
  </r>
  <r>
    <s v="Maryland"/>
    <x v="89"/>
    <n v="26"/>
    <x v="52"/>
  </r>
  <r>
    <s v="Maryland"/>
    <x v="89"/>
    <n v="32"/>
    <x v="53"/>
  </r>
  <r>
    <s v="North Carolina"/>
    <x v="89"/>
    <n v="0"/>
    <x v="0"/>
  </r>
  <r>
    <s v="North Carolina"/>
    <x v="89"/>
    <n v="0"/>
    <x v="1"/>
  </r>
  <r>
    <s v="North Carolina"/>
    <x v="89"/>
    <n v="0"/>
    <x v="2"/>
  </r>
  <r>
    <s v="North Carolina"/>
    <x v="89"/>
    <n v="0"/>
    <x v="3"/>
  </r>
  <r>
    <s v="North Carolina"/>
    <x v="89"/>
    <n v="0"/>
    <x v="4"/>
  </r>
  <r>
    <s v="North Carolina"/>
    <x v="89"/>
    <n v="0"/>
    <x v="5"/>
  </r>
  <r>
    <s v="North Carolina"/>
    <x v="89"/>
    <n v="0"/>
    <x v="6"/>
  </r>
  <r>
    <s v="North Carolina"/>
    <x v="89"/>
    <n v="0"/>
    <x v="7"/>
  </r>
  <r>
    <s v="North Carolina"/>
    <x v="89"/>
    <n v="0"/>
    <x v="8"/>
  </r>
  <r>
    <s v="North Carolina"/>
    <x v="89"/>
    <n v="0"/>
    <x v="9"/>
  </r>
  <r>
    <s v="North Carolina"/>
    <x v="89"/>
    <n v="0"/>
    <x v="10"/>
  </r>
  <r>
    <s v="North Carolina"/>
    <x v="89"/>
    <n v="0"/>
    <x v="11"/>
  </r>
  <r>
    <s v="North Carolina"/>
    <x v="89"/>
    <n v="0"/>
    <x v="12"/>
  </r>
  <r>
    <s v="North Carolina"/>
    <x v="89"/>
    <n v="0"/>
    <x v="13"/>
  </r>
  <r>
    <s v="North Carolina"/>
    <x v="89"/>
    <n v="0"/>
    <x v="14"/>
  </r>
  <r>
    <s v="North Carolina"/>
    <x v="89"/>
    <n v="0"/>
    <x v="15"/>
  </r>
  <r>
    <s v="North Carolina"/>
    <x v="89"/>
    <n v="0"/>
    <x v="16"/>
  </r>
  <r>
    <s v="North Carolina"/>
    <x v="89"/>
    <n v="0"/>
    <x v="17"/>
  </r>
  <r>
    <s v="North Carolina"/>
    <x v="89"/>
    <n v="0"/>
    <x v="18"/>
  </r>
  <r>
    <s v="North Carolina"/>
    <x v="89"/>
    <n v="0"/>
    <x v="19"/>
  </r>
  <r>
    <s v="North Carolina"/>
    <x v="89"/>
    <n v="0"/>
    <x v="20"/>
  </r>
  <r>
    <s v="North Carolina"/>
    <x v="89"/>
    <n v="0"/>
    <x v="21"/>
  </r>
  <r>
    <s v="North Carolina"/>
    <x v="89"/>
    <n v="0"/>
    <x v="22"/>
  </r>
  <r>
    <s v="North Carolina"/>
    <x v="89"/>
    <n v="0"/>
    <x v="23"/>
  </r>
  <r>
    <s v="North Carolina"/>
    <x v="89"/>
    <n v="0"/>
    <x v="24"/>
  </r>
  <r>
    <s v="North Carolina"/>
    <x v="89"/>
    <n v="0"/>
    <x v="25"/>
  </r>
  <r>
    <s v="North Carolina"/>
    <x v="89"/>
    <n v="0"/>
    <x v="26"/>
  </r>
  <r>
    <s v="North Carolina"/>
    <x v="89"/>
    <n v="0"/>
    <x v="27"/>
  </r>
  <r>
    <s v="North Carolina"/>
    <x v="89"/>
    <n v="0"/>
    <x v="28"/>
  </r>
  <r>
    <s v="North Carolina"/>
    <x v="89"/>
    <n v="0"/>
    <x v="29"/>
  </r>
  <r>
    <s v="North Carolina"/>
    <x v="89"/>
    <n v="0"/>
    <x v="30"/>
  </r>
  <r>
    <s v="North Carolina"/>
    <x v="89"/>
    <n v="0"/>
    <x v="31"/>
  </r>
  <r>
    <s v="North Carolina"/>
    <x v="89"/>
    <n v="0"/>
    <x v="32"/>
  </r>
  <r>
    <s v="North Carolina"/>
    <x v="89"/>
    <n v="0"/>
    <x v="33"/>
  </r>
  <r>
    <s v="North Carolina"/>
    <x v="89"/>
    <n v="0"/>
    <x v="34"/>
  </r>
  <r>
    <s v="North Carolina"/>
    <x v="89"/>
    <n v="0"/>
    <x v="35"/>
  </r>
  <r>
    <s v="North Carolina"/>
    <x v="89"/>
    <n v="0"/>
    <x v="36"/>
  </r>
  <r>
    <s v="North Carolina"/>
    <x v="89"/>
    <n v="0"/>
    <x v="37"/>
  </r>
  <r>
    <s v="North Carolina"/>
    <x v="89"/>
    <n v="0"/>
    <x v="38"/>
  </r>
  <r>
    <s v="North Carolina"/>
    <x v="89"/>
    <n v="0"/>
    <x v="39"/>
  </r>
  <r>
    <s v="North Carolina"/>
    <x v="89"/>
    <n v="0"/>
    <x v="40"/>
  </r>
  <r>
    <s v="North Carolina"/>
    <x v="89"/>
    <n v="0"/>
    <x v="41"/>
  </r>
  <r>
    <s v="North Carolina"/>
    <x v="89"/>
    <n v="0"/>
    <x v="42"/>
  </r>
  <r>
    <s v="North Carolina"/>
    <x v="89"/>
    <n v="0"/>
    <x v="43"/>
  </r>
  <r>
    <s v="North Carolina"/>
    <x v="89"/>
    <n v="0"/>
    <x v="44"/>
  </r>
  <r>
    <s v="North Carolina"/>
    <x v="89"/>
    <n v="0"/>
    <x v="45"/>
  </r>
  <r>
    <s v="North Carolina"/>
    <x v="89"/>
    <n v="0"/>
    <x v="46"/>
  </r>
  <r>
    <s v="North Carolina"/>
    <x v="89"/>
    <n v="0"/>
    <x v="47"/>
  </r>
  <r>
    <s v="North Carolina"/>
    <x v="89"/>
    <n v="7"/>
    <x v="48"/>
  </r>
  <r>
    <s v="North Carolina"/>
    <x v="89"/>
    <n v="7"/>
    <x v="49"/>
  </r>
  <r>
    <s v="North Carolina"/>
    <x v="89"/>
    <n v="15"/>
    <x v="50"/>
  </r>
  <r>
    <s v="North Carolina"/>
    <x v="89"/>
    <n v="17"/>
    <x v="51"/>
  </r>
  <r>
    <s v="North Carolina"/>
    <x v="89"/>
    <n v="24"/>
    <x v="52"/>
  </r>
  <r>
    <s v="North Carolina"/>
    <x v="89"/>
    <n v="33"/>
    <x v="53"/>
  </r>
  <r>
    <s v="South Carolina"/>
    <x v="89"/>
    <n v="0"/>
    <x v="0"/>
  </r>
  <r>
    <s v="South Carolina"/>
    <x v="89"/>
    <n v="0"/>
    <x v="1"/>
  </r>
  <r>
    <s v="South Carolina"/>
    <x v="89"/>
    <n v="0"/>
    <x v="2"/>
  </r>
  <r>
    <s v="South Carolina"/>
    <x v="89"/>
    <n v="0"/>
    <x v="3"/>
  </r>
  <r>
    <s v="South Carolina"/>
    <x v="89"/>
    <n v="0"/>
    <x v="4"/>
  </r>
  <r>
    <s v="South Carolina"/>
    <x v="89"/>
    <n v="0"/>
    <x v="5"/>
  </r>
  <r>
    <s v="South Carolina"/>
    <x v="89"/>
    <n v="0"/>
    <x v="6"/>
  </r>
  <r>
    <s v="South Carolina"/>
    <x v="89"/>
    <n v="0"/>
    <x v="7"/>
  </r>
  <r>
    <s v="South Carolina"/>
    <x v="89"/>
    <n v="0"/>
    <x v="8"/>
  </r>
  <r>
    <s v="South Carolina"/>
    <x v="89"/>
    <n v="0"/>
    <x v="9"/>
  </r>
  <r>
    <s v="South Carolina"/>
    <x v="89"/>
    <n v="0"/>
    <x v="10"/>
  </r>
  <r>
    <s v="South Carolina"/>
    <x v="89"/>
    <n v="0"/>
    <x v="11"/>
  </r>
  <r>
    <s v="South Carolina"/>
    <x v="89"/>
    <n v="0"/>
    <x v="12"/>
  </r>
  <r>
    <s v="South Carolina"/>
    <x v="89"/>
    <n v="0"/>
    <x v="13"/>
  </r>
  <r>
    <s v="South Carolina"/>
    <x v="89"/>
    <n v="0"/>
    <x v="14"/>
  </r>
  <r>
    <s v="South Carolina"/>
    <x v="89"/>
    <n v="0"/>
    <x v="15"/>
  </r>
  <r>
    <s v="South Carolina"/>
    <x v="89"/>
    <n v="0"/>
    <x v="16"/>
  </r>
  <r>
    <s v="South Carolina"/>
    <x v="89"/>
    <n v="0"/>
    <x v="17"/>
  </r>
  <r>
    <s v="South Carolina"/>
    <x v="89"/>
    <n v="0"/>
    <x v="18"/>
  </r>
  <r>
    <s v="South Carolina"/>
    <x v="89"/>
    <n v="0"/>
    <x v="19"/>
  </r>
  <r>
    <s v="South Carolina"/>
    <x v="89"/>
    <n v="0"/>
    <x v="20"/>
  </r>
  <r>
    <s v="South Carolina"/>
    <x v="89"/>
    <n v="0"/>
    <x v="21"/>
  </r>
  <r>
    <s v="South Carolina"/>
    <x v="89"/>
    <n v="0"/>
    <x v="22"/>
  </r>
  <r>
    <s v="South Carolina"/>
    <x v="89"/>
    <n v="0"/>
    <x v="23"/>
  </r>
  <r>
    <s v="South Carolina"/>
    <x v="89"/>
    <n v="0"/>
    <x v="24"/>
  </r>
  <r>
    <s v="South Carolina"/>
    <x v="89"/>
    <n v="0"/>
    <x v="25"/>
  </r>
  <r>
    <s v="South Carolina"/>
    <x v="89"/>
    <n v="0"/>
    <x v="26"/>
  </r>
  <r>
    <s v="South Carolina"/>
    <x v="89"/>
    <n v="0"/>
    <x v="27"/>
  </r>
  <r>
    <s v="South Carolina"/>
    <x v="89"/>
    <n v="0"/>
    <x v="28"/>
  </r>
  <r>
    <s v="South Carolina"/>
    <x v="89"/>
    <n v="0"/>
    <x v="29"/>
  </r>
  <r>
    <s v="South Carolina"/>
    <x v="89"/>
    <n v="0"/>
    <x v="30"/>
  </r>
  <r>
    <s v="South Carolina"/>
    <x v="89"/>
    <n v="0"/>
    <x v="31"/>
  </r>
  <r>
    <s v="South Carolina"/>
    <x v="89"/>
    <n v="0"/>
    <x v="32"/>
  </r>
  <r>
    <s v="South Carolina"/>
    <x v="89"/>
    <n v="0"/>
    <x v="33"/>
  </r>
  <r>
    <s v="South Carolina"/>
    <x v="89"/>
    <n v="0"/>
    <x v="34"/>
  </r>
  <r>
    <s v="South Carolina"/>
    <x v="89"/>
    <n v="0"/>
    <x v="35"/>
  </r>
  <r>
    <s v="South Carolina"/>
    <x v="89"/>
    <n v="0"/>
    <x v="36"/>
  </r>
  <r>
    <s v="South Carolina"/>
    <x v="89"/>
    <n v="0"/>
    <x v="37"/>
  </r>
  <r>
    <s v="South Carolina"/>
    <x v="89"/>
    <n v="0"/>
    <x v="38"/>
  </r>
  <r>
    <s v="South Carolina"/>
    <x v="89"/>
    <n v="0"/>
    <x v="39"/>
  </r>
  <r>
    <s v="South Carolina"/>
    <x v="89"/>
    <n v="0"/>
    <x v="40"/>
  </r>
  <r>
    <s v="South Carolina"/>
    <x v="89"/>
    <n v="0"/>
    <x v="41"/>
  </r>
  <r>
    <s v="South Carolina"/>
    <x v="89"/>
    <n v="0"/>
    <x v="42"/>
  </r>
  <r>
    <s v="South Carolina"/>
    <x v="89"/>
    <n v="0"/>
    <x v="43"/>
  </r>
  <r>
    <s v="South Carolina"/>
    <x v="89"/>
    <n v="0"/>
    <x v="44"/>
  </r>
  <r>
    <s v="South Carolina"/>
    <x v="89"/>
    <n v="0"/>
    <x v="45"/>
  </r>
  <r>
    <s v="South Carolina"/>
    <x v="89"/>
    <n v="0"/>
    <x v="46"/>
  </r>
  <r>
    <s v="South Carolina"/>
    <x v="89"/>
    <n v="0"/>
    <x v="47"/>
  </r>
  <r>
    <s v="South Carolina"/>
    <x v="89"/>
    <n v="7"/>
    <x v="48"/>
  </r>
  <r>
    <s v="South Carolina"/>
    <x v="89"/>
    <n v="10"/>
    <x v="49"/>
  </r>
  <r>
    <s v="South Carolina"/>
    <x v="89"/>
    <n v="12"/>
    <x v="50"/>
  </r>
  <r>
    <s v="South Carolina"/>
    <x v="89"/>
    <n v="13"/>
    <x v="51"/>
  </r>
  <r>
    <s v="South Carolina"/>
    <x v="89"/>
    <n v="19"/>
    <x v="52"/>
  </r>
  <r>
    <s v="South Carolina"/>
    <x v="89"/>
    <n v="28"/>
    <x v="53"/>
  </r>
  <r>
    <s v="Tennessee"/>
    <x v="89"/>
    <n v="0"/>
    <x v="0"/>
  </r>
  <r>
    <s v="Tennessee"/>
    <x v="89"/>
    <n v="0"/>
    <x v="1"/>
  </r>
  <r>
    <s v="Tennessee"/>
    <x v="89"/>
    <n v="0"/>
    <x v="2"/>
  </r>
  <r>
    <s v="Tennessee"/>
    <x v="89"/>
    <n v="0"/>
    <x v="3"/>
  </r>
  <r>
    <s v="Tennessee"/>
    <x v="89"/>
    <n v="0"/>
    <x v="4"/>
  </r>
  <r>
    <s v="Tennessee"/>
    <x v="89"/>
    <n v="0"/>
    <x v="5"/>
  </r>
  <r>
    <s v="Tennessee"/>
    <x v="89"/>
    <n v="0"/>
    <x v="6"/>
  </r>
  <r>
    <s v="Tennessee"/>
    <x v="89"/>
    <n v="0"/>
    <x v="7"/>
  </r>
  <r>
    <s v="Tennessee"/>
    <x v="89"/>
    <n v="0"/>
    <x v="8"/>
  </r>
  <r>
    <s v="Tennessee"/>
    <x v="89"/>
    <n v="0"/>
    <x v="9"/>
  </r>
  <r>
    <s v="Tennessee"/>
    <x v="89"/>
    <n v="0"/>
    <x v="10"/>
  </r>
  <r>
    <s v="Tennessee"/>
    <x v="89"/>
    <n v="0"/>
    <x v="11"/>
  </r>
  <r>
    <s v="Tennessee"/>
    <x v="89"/>
    <n v="0"/>
    <x v="12"/>
  </r>
  <r>
    <s v="Tennessee"/>
    <x v="89"/>
    <n v="0"/>
    <x v="13"/>
  </r>
  <r>
    <s v="Tennessee"/>
    <x v="89"/>
    <n v="0"/>
    <x v="14"/>
  </r>
  <r>
    <s v="Tennessee"/>
    <x v="89"/>
    <n v="0"/>
    <x v="15"/>
  </r>
  <r>
    <s v="Tennessee"/>
    <x v="89"/>
    <n v="0"/>
    <x v="16"/>
  </r>
  <r>
    <s v="Tennessee"/>
    <x v="89"/>
    <n v="0"/>
    <x v="17"/>
  </r>
  <r>
    <s v="Tennessee"/>
    <x v="89"/>
    <n v="0"/>
    <x v="18"/>
  </r>
  <r>
    <s v="Tennessee"/>
    <x v="89"/>
    <n v="0"/>
    <x v="19"/>
  </r>
  <r>
    <s v="Tennessee"/>
    <x v="89"/>
    <n v="0"/>
    <x v="20"/>
  </r>
  <r>
    <s v="Tennessee"/>
    <x v="89"/>
    <n v="0"/>
    <x v="21"/>
  </r>
  <r>
    <s v="Tennessee"/>
    <x v="89"/>
    <n v="0"/>
    <x v="22"/>
  </r>
  <r>
    <s v="Tennessee"/>
    <x v="89"/>
    <n v="0"/>
    <x v="23"/>
  </r>
  <r>
    <s v="Tennessee"/>
    <x v="89"/>
    <n v="0"/>
    <x v="24"/>
  </r>
  <r>
    <s v="Tennessee"/>
    <x v="89"/>
    <n v="0"/>
    <x v="25"/>
  </r>
  <r>
    <s v="Tennessee"/>
    <x v="89"/>
    <n v="0"/>
    <x v="26"/>
  </r>
  <r>
    <s v="Tennessee"/>
    <x v="89"/>
    <n v="0"/>
    <x v="27"/>
  </r>
  <r>
    <s v="Tennessee"/>
    <x v="89"/>
    <n v="0"/>
    <x v="28"/>
  </r>
  <r>
    <s v="Tennessee"/>
    <x v="89"/>
    <n v="0"/>
    <x v="29"/>
  </r>
  <r>
    <s v="Tennessee"/>
    <x v="89"/>
    <n v="0"/>
    <x v="30"/>
  </r>
  <r>
    <s v="Tennessee"/>
    <x v="89"/>
    <n v="0"/>
    <x v="31"/>
  </r>
  <r>
    <s v="Tennessee"/>
    <x v="89"/>
    <n v="0"/>
    <x v="32"/>
  </r>
  <r>
    <s v="Tennessee"/>
    <x v="89"/>
    <n v="0"/>
    <x v="33"/>
  </r>
  <r>
    <s v="Tennessee"/>
    <x v="89"/>
    <n v="0"/>
    <x v="34"/>
  </r>
  <r>
    <s v="Tennessee"/>
    <x v="89"/>
    <n v="0"/>
    <x v="35"/>
  </r>
  <r>
    <s v="Tennessee"/>
    <x v="89"/>
    <n v="0"/>
    <x v="36"/>
  </r>
  <r>
    <s v="Tennessee"/>
    <x v="89"/>
    <n v="0"/>
    <x v="37"/>
  </r>
  <r>
    <s v="Tennessee"/>
    <x v="89"/>
    <n v="0"/>
    <x v="38"/>
  </r>
  <r>
    <s v="Tennessee"/>
    <x v="89"/>
    <n v="0"/>
    <x v="39"/>
  </r>
  <r>
    <s v="Tennessee"/>
    <x v="89"/>
    <n v="0"/>
    <x v="40"/>
  </r>
  <r>
    <s v="Tennessee"/>
    <x v="89"/>
    <n v="0"/>
    <x v="41"/>
  </r>
  <r>
    <s v="Tennessee"/>
    <x v="89"/>
    <n v="0"/>
    <x v="42"/>
  </r>
  <r>
    <s v="Tennessee"/>
    <x v="89"/>
    <n v="0"/>
    <x v="43"/>
  </r>
  <r>
    <s v="Tennessee"/>
    <x v="89"/>
    <n v="0"/>
    <x v="44"/>
  </r>
  <r>
    <s v="Tennessee"/>
    <x v="89"/>
    <n v="0"/>
    <x v="45"/>
  </r>
  <r>
    <s v="Tennessee"/>
    <x v="89"/>
    <n v="0"/>
    <x v="46"/>
  </r>
  <r>
    <s v="Tennessee"/>
    <x v="89"/>
    <n v="0"/>
    <x v="47"/>
  </r>
  <r>
    <s v="Tennessee"/>
    <x v="89"/>
    <n v="7"/>
    <x v="48"/>
  </r>
  <r>
    <s v="Tennessee"/>
    <x v="89"/>
    <n v="9"/>
    <x v="49"/>
  </r>
  <r>
    <s v="Tennessee"/>
    <x v="89"/>
    <n v="18"/>
    <x v="50"/>
  </r>
  <r>
    <s v="Tennessee"/>
    <x v="89"/>
    <n v="26"/>
    <x v="51"/>
  </r>
  <r>
    <s v="Tennessee"/>
    <x v="89"/>
    <n v="32"/>
    <x v="52"/>
  </r>
  <r>
    <s v="Tennessee"/>
    <x v="89"/>
    <n v="39"/>
    <x v="53"/>
  </r>
  <r>
    <s v="Virginia"/>
    <x v="89"/>
    <n v="0"/>
    <x v="0"/>
  </r>
  <r>
    <s v="Virginia"/>
    <x v="89"/>
    <n v="0"/>
    <x v="1"/>
  </r>
  <r>
    <s v="Virginia"/>
    <x v="89"/>
    <n v="0"/>
    <x v="2"/>
  </r>
  <r>
    <s v="Virginia"/>
    <x v="89"/>
    <n v="0"/>
    <x v="3"/>
  </r>
  <r>
    <s v="Virginia"/>
    <x v="89"/>
    <n v="0"/>
    <x v="4"/>
  </r>
  <r>
    <s v="Virginia"/>
    <x v="89"/>
    <n v="0"/>
    <x v="5"/>
  </r>
  <r>
    <s v="Virginia"/>
    <x v="89"/>
    <n v="0"/>
    <x v="6"/>
  </r>
  <r>
    <s v="Virginia"/>
    <x v="89"/>
    <n v="0"/>
    <x v="7"/>
  </r>
  <r>
    <s v="Virginia"/>
    <x v="89"/>
    <n v="0"/>
    <x v="8"/>
  </r>
  <r>
    <s v="Virginia"/>
    <x v="89"/>
    <n v="0"/>
    <x v="9"/>
  </r>
  <r>
    <s v="Virginia"/>
    <x v="89"/>
    <n v="0"/>
    <x v="10"/>
  </r>
  <r>
    <s v="Virginia"/>
    <x v="89"/>
    <n v="0"/>
    <x v="11"/>
  </r>
  <r>
    <s v="Virginia"/>
    <x v="89"/>
    <n v="0"/>
    <x v="12"/>
  </r>
  <r>
    <s v="Virginia"/>
    <x v="89"/>
    <n v="0"/>
    <x v="13"/>
  </r>
  <r>
    <s v="Virginia"/>
    <x v="89"/>
    <n v="0"/>
    <x v="14"/>
  </r>
  <r>
    <s v="Virginia"/>
    <x v="89"/>
    <n v="0"/>
    <x v="15"/>
  </r>
  <r>
    <s v="Virginia"/>
    <x v="89"/>
    <n v="0"/>
    <x v="16"/>
  </r>
  <r>
    <s v="Virginia"/>
    <x v="89"/>
    <n v="0"/>
    <x v="17"/>
  </r>
  <r>
    <s v="Virginia"/>
    <x v="89"/>
    <n v="0"/>
    <x v="18"/>
  </r>
  <r>
    <s v="Virginia"/>
    <x v="89"/>
    <n v="0"/>
    <x v="19"/>
  </r>
  <r>
    <s v="Virginia"/>
    <x v="89"/>
    <n v="0"/>
    <x v="20"/>
  </r>
  <r>
    <s v="Virginia"/>
    <x v="89"/>
    <n v="0"/>
    <x v="21"/>
  </r>
  <r>
    <s v="Virginia"/>
    <x v="89"/>
    <n v="0"/>
    <x v="22"/>
  </r>
  <r>
    <s v="Virginia"/>
    <x v="89"/>
    <n v="0"/>
    <x v="23"/>
  </r>
  <r>
    <s v="Virginia"/>
    <x v="89"/>
    <n v="0"/>
    <x v="24"/>
  </r>
  <r>
    <s v="Virginia"/>
    <x v="89"/>
    <n v="0"/>
    <x v="25"/>
  </r>
  <r>
    <s v="Virginia"/>
    <x v="89"/>
    <n v="0"/>
    <x v="26"/>
  </r>
  <r>
    <s v="Virginia"/>
    <x v="89"/>
    <n v="0"/>
    <x v="27"/>
  </r>
  <r>
    <s v="Virginia"/>
    <x v="89"/>
    <n v="0"/>
    <x v="28"/>
  </r>
  <r>
    <s v="Virginia"/>
    <x v="89"/>
    <n v="0"/>
    <x v="29"/>
  </r>
  <r>
    <s v="Virginia"/>
    <x v="89"/>
    <n v="0"/>
    <x v="30"/>
  </r>
  <r>
    <s v="Virginia"/>
    <x v="89"/>
    <n v="0"/>
    <x v="31"/>
  </r>
  <r>
    <s v="Virginia"/>
    <x v="89"/>
    <n v="0"/>
    <x v="32"/>
  </r>
  <r>
    <s v="Virginia"/>
    <x v="89"/>
    <n v="0"/>
    <x v="33"/>
  </r>
  <r>
    <s v="Virginia"/>
    <x v="89"/>
    <n v="0"/>
    <x v="34"/>
  </r>
  <r>
    <s v="Virginia"/>
    <x v="89"/>
    <n v="0"/>
    <x v="35"/>
  </r>
  <r>
    <s v="Virginia"/>
    <x v="89"/>
    <n v="0"/>
    <x v="36"/>
  </r>
  <r>
    <s v="Virginia"/>
    <x v="89"/>
    <n v="0"/>
    <x v="37"/>
  </r>
  <r>
    <s v="Virginia"/>
    <x v="89"/>
    <n v="0"/>
    <x v="38"/>
  </r>
  <r>
    <s v="Virginia"/>
    <x v="89"/>
    <n v="0"/>
    <x v="39"/>
  </r>
  <r>
    <s v="Virginia"/>
    <x v="89"/>
    <n v="0"/>
    <x v="40"/>
  </r>
  <r>
    <s v="Virginia"/>
    <x v="89"/>
    <n v="0"/>
    <x v="41"/>
  </r>
  <r>
    <s v="Virginia"/>
    <x v="89"/>
    <n v="0"/>
    <x v="42"/>
  </r>
  <r>
    <s v="Virginia"/>
    <x v="89"/>
    <n v="0"/>
    <x v="43"/>
  </r>
  <r>
    <s v="Virginia"/>
    <x v="89"/>
    <n v="0"/>
    <x v="44"/>
  </r>
  <r>
    <s v="Virginia"/>
    <x v="89"/>
    <n v="0"/>
    <x v="45"/>
  </r>
  <r>
    <s v="Virginia"/>
    <x v="89"/>
    <n v="0"/>
    <x v="46"/>
  </r>
  <r>
    <s v="Virginia"/>
    <x v="89"/>
    <n v="0"/>
    <x v="47"/>
  </r>
  <r>
    <s v="Virginia"/>
    <x v="89"/>
    <n v="7"/>
    <x v="48"/>
  </r>
  <r>
    <s v="Virginia"/>
    <x v="89"/>
    <n v="9"/>
    <x v="49"/>
  </r>
  <r>
    <s v="Virginia"/>
    <x v="89"/>
    <n v="17"/>
    <x v="50"/>
  </r>
  <r>
    <s v="Virginia"/>
    <x v="89"/>
    <n v="30"/>
    <x v="51"/>
  </r>
  <r>
    <s v="Virginia"/>
    <x v="89"/>
    <n v="41"/>
    <x v="52"/>
  </r>
  <r>
    <s v="Virginia"/>
    <x v="89"/>
    <n v="45"/>
    <x v="53"/>
  </r>
  <r>
    <s v="Arizona"/>
    <x v="89"/>
    <n v="0"/>
    <x v="0"/>
  </r>
  <r>
    <s v="Arizona"/>
    <x v="89"/>
    <n v="0"/>
    <x v="1"/>
  </r>
  <r>
    <s v="Arizona"/>
    <x v="89"/>
    <n v="0"/>
    <x v="2"/>
  </r>
  <r>
    <s v="Arizona"/>
    <x v="89"/>
    <n v="0"/>
    <x v="3"/>
  </r>
  <r>
    <s v="Arizona"/>
    <x v="89"/>
    <n v="0"/>
    <x v="4"/>
  </r>
  <r>
    <s v="Arizona"/>
    <x v="89"/>
    <n v="0"/>
    <x v="5"/>
  </r>
  <r>
    <s v="Arizona"/>
    <x v="89"/>
    <n v="0"/>
    <x v="6"/>
  </r>
  <r>
    <s v="Arizona"/>
    <x v="89"/>
    <n v="0"/>
    <x v="7"/>
  </r>
  <r>
    <s v="Arizona"/>
    <x v="89"/>
    <n v="0"/>
    <x v="8"/>
  </r>
  <r>
    <s v="Arizona"/>
    <x v="89"/>
    <n v="0"/>
    <x v="9"/>
  </r>
  <r>
    <s v="Arizona"/>
    <x v="89"/>
    <n v="0"/>
    <x v="10"/>
  </r>
  <r>
    <s v="Arizona"/>
    <x v="89"/>
    <n v="0"/>
    <x v="11"/>
  </r>
  <r>
    <s v="Arizona"/>
    <x v="89"/>
    <n v="0"/>
    <x v="12"/>
  </r>
  <r>
    <s v="Arizona"/>
    <x v="89"/>
    <n v="0"/>
    <x v="13"/>
  </r>
  <r>
    <s v="Arizona"/>
    <x v="89"/>
    <n v="0"/>
    <x v="14"/>
  </r>
  <r>
    <s v="Arizona"/>
    <x v="89"/>
    <n v="0"/>
    <x v="15"/>
  </r>
  <r>
    <s v="Arizona"/>
    <x v="89"/>
    <n v="0"/>
    <x v="16"/>
  </r>
  <r>
    <s v="Arizona"/>
    <x v="89"/>
    <n v="0"/>
    <x v="17"/>
  </r>
  <r>
    <s v="Arizona"/>
    <x v="89"/>
    <n v="0"/>
    <x v="18"/>
  </r>
  <r>
    <s v="Arizona"/>
    <x v="89"/>
    <n v="0"/>
    <x v="19"/>
  </r>
  <r>
    <s v="Arizona"/>
    <x v="89"/>
    <n v="0"/>
    <x v="20"/>
  </r>
  <r>
    <s v="Arizona"/>
    <x v="89"/>
    <n v="0"/>
    <x v="21"/>
  </r>
  <r>
    <s v="Arizona"/>
    <x v="89"/>
    <n v="0"/>
    <x v="22"/>
  </r>
  <r>
    <s v="Arizona"/>
    <x v="89"/>
    <n v="0"/>
    <x v="23"/>
  </r>
  <r>
    <s v="Arizona"/>
    <x v="89"/>
    <n v="0"/>
    <x v="24"/>
  </r>
  <r>
    <s v="Arizona"/>
    <x v="89"/>
    <n v="0"/>
    <x v="25"/>
  </r>
  <r>
    <s v="Arizona"/>
    <x v="89"/>
    <n v="0"/>
    <x v="26"/>
  </r>
  <r>
    <s v="Arizona"/>
    <x v="89"/>
    <n v="0"/>
    <x v="27"/>
  </r>
  <r>
    <s v="Arizona"/>
    <x v="89"/>
    <n v="0"/>
    <x v="28"/>
  </r>
  <r>
    <s v="Arizona"/>
    <x v="89"/>
    <n v="0"/>
    <x v="29"/>
  </r>
  <r>
    <s v="Arizona"/>
    <x v="89"/>
    <n v="0"/>
    <x v="30"/>
  </r>
  <r>
    <s v="Arizona"/>
    <x v="89"/>
    <n v="0"/>
    <x v="31"/>
  </r>
  <r>
    <s v="Arizona"/>
    <x v="89"/>
    <n v="0"/>
    <x v="32"/>
  </r>
  <r>
    <s v="Arizona"/>
    <x v="89"/>
    <n v="0"/>
    <x v="33"/>
  </r>
  <r>
    <s v="Arizona"/>
    <x v="89"/>
    <n v="0"/>
    <x v="34"/>
  </r>
  <r>
    <s v="Arizona"/>
    <x v="89"/>
    <n v="0"/>
    <x v="35"/>
  </r>
  <r>
    <s v="Arizona"/>
    <x v="89"/>
    <n v="0"/>
    <x v="36"/>
  </r>
  <r>
    <s v="Arizona"/>
    <x v="89"/>
    <n v="0"/>
    <x v="37"/>
  </r>
  <r>
    <s v="Arizona"/>
    <x v="89"/>
    <n v="0"/>
    <x v="38"/>
  </r>
  <r>
    <s v="Arizona"/>
    <x v="89"/>
    <n v="0"/>
    <x v="39"/>
  </r>
  <r>
    <s v="Arizona"/>
    <x v="89"/>
    <n v="0"/>
    <x v="40"/>
  </r>
  <r>
    <s v="Arizona"/>
    <x v="89"/>
    <n v="0"/>
    <x v="41"/>
  </r>
  <r>
    <s v="Arizona"/>
    <x v="89"/>
    <n v="0"/>
    <x v="42"/>
  </r>
  <r>
    <s v="Arizona"/>
    <x v="89"/>
    <n v="0"/>
    <x v="43"/>
  </r>
  <r>
    <s v="Arizona"/>
    <x v="89"/>
    <n v="0"/>
    <x v="44"/>
  </r>
  <r>
    <s v="Arizona"/>
    <x v="89"/>
    <n v="0"/>
    <x v="45"/>
  </r>
  <r>
    <s v="Arizona"/>
    <x v="89"/>
    <n v="0"/>
    <x v="46"/>
  </r>
  <r>
    <s v="Arizona"/>
    <x v="89"/>
    <n v="0"/>
    <x v="47"/>
  </r>
  <r>
    <s v="Arizona"/>
    <x v="89"/>
    <n v="6"/>
    <x v="48"/>
  </r>
  <r>
    <s v="Arizona"/>
    <x v="89"/>
    <n v="9"/>
    <x v="49"/>
  </r>
  <r>
    <s v="Arizona"/>
    <x v="89"/>
    <n v="9"/>
    <x v="50"/>
  </r>
  <r>
    <s v="Arizona"/>
    <x v="89"/>
    <n v="9"/>
    <x v="51"/>
  </r>
  <r>
    <s v="Arizona"/>
    <x v="89"/>
    <n v="12"/>
    <x v="52"/>
  </r>
  <r>
    <s v="Arizona"/>
    <x v="89"/>
    <n v="13"/>
    <x v="53"/>
  </r>
  <r>
    <s v="Indiana"/>
    <x v="89"/>
    <n v="0"/>
    <x v="0"/>
  </r>
  <r>
    <s v="Indiana"/>
    <x v="89"/>
    <n v="0"/>
    <x v="1"/>
  </r>
  <r>
    <s v="Indiana"/>
    <x v="89"/>
    <n v="0"/>
    <x v="2"/>
  </r>
  <r>
    <s v="Indiana"/>
    <x v="89"/>
    <n v="0"/>
    <x v="3"/>
  </r>
  <r>
    <s v="Indiana"/>
    <x v="89"/>
    <n v="0"/>
    <x v="4"/>
  </r>
  <r>
    <s v="Indiana"/>
    <x v="89"/>
    <n v="0"/>
    <x v="5"/>
  </r>
  <r>
    <s v="Indiana"/>
    <x v="89"/>
    <n v="0"/>
    <x v="6"/>
  </r>
  <r>
    <s v="Indiana"/>
    <x v="89"/>
    <n v="0"/>
    <x v="7"/>
  </r>
  <r>
    <s v="Indiana"/>
    <x v="89"/>
    <n v="0"/>
    <x v="8"/>
  </r>
  <r>
    <s v="Indiana"/>
    <x v="89"/>
    <n v="0"/>
    <x v="9"/>
  </r>
  <r>
    <s v="Indiana"/>
    <x v="89"/>
    <n v="0"/>
    <x v="10"/>
  </r>
  <r>
    <s v="Indiana"/>
    <x v="89"/>
    <n v="0"/>
    <x v="11"/>
  </r>
  <r>
    <s v="Indiana"/>
    <x v="89"/>
    <n v="0"/>
    <x v="12"/>
  </r>
  <r>
    <s v="Indiana"/>
    <x v="89"/>
    <n v="0"/>
    <x v="13"/>
  </r>
  <r>
    <s v="Indiana"/>
    <x v="89"/>
    <n v="0"/>
    <x v="14"/>
  </r>
  <r>
    <s v="Indiana"/>
    <x v="89"/>
    <n v="0"/>
    <x v="15"/>
  </r>
  <r>
    <s v="Indiana"/>
    <x v="89"/>
    <n v="0"/>
    <x v="16"/>
  </r>
  <r>
    <s v="Indiana"/>
    <x v="89"/>
    <n v="0"/>
    <x v="17"/>
  </r>
  <r>
    <s v="Indiana"/>
    <x v="89"/>
    <n v="0"/>
    <x v="18"/>
  </r>
  <r>
    <s v="Indiana"/>
    <x v="89"/>
    <n v="0"/>
    <x v="19"/>
  </r>
  <r>
    <s v="Indiana"/>
    <x v="89"/>
    <n v="0"/>
    <x v="20"/>
  </r>
  <r>
    <s v="Indiana"/>
    <x v="89"/>
    <n v="0"/>
    <x v="21"/>
  </r>
  <r>
    <s v="Indiana"/>
    <x v="89"/>
    <n v="0"/>
    <x v="22"/>
  </r>
  <r>
    <s v="Indiana"/>
    <x v="89"/>
    <n v="0"/>
    <x v="23"/>
  </r>
  <r>
    <s v="Indiana"/>
    <x v="89"/>
    <n v="0"/>
    <x v="24"/>
  </r>
  <r>
    <s v="Indiana"/>
    <x v="89"/>
    <n v="0"/>
    <x v="25"/>
  </r>
  <r>
    <s v="Indiana"/>
    <x v="89"/>
    <n v="0"/>
    <x v="26"/>
  </r>
  <r>
    <s v="Indiana"/>
    <x v="89"/>
    <n v="0"/>
    <x v="27"/>
  </r>
  <r>
    <s v="Indiana"/>
    <x v="89"/>
    <n v="0"/>
    <x v="28"/>
  </r>
  <r>
    <s v="Indiana"/>
    <x v="89"/>
    <n v="0"/>
    <x v="29"/>
  </r>
  <r>
    <s v="Indiana"/>
    <x v="89"/>
    <n v="0"/>
    <x v="30"/>
  </r>
  <r>
    <s v="Indiana"/>
    <x v="89"/>
    <n v="0"/>
    <x v="31"/>
  </r>
  <r>
    <s v="Indiana"/>
    <x v="89"/>
    <n v="0"/>
    <x v="32"/>
  </r>
  <r>
    <s v="Indiana"/>
    <x v="89"/>
    <n v="0"/>
    <x v="33"/>
  </r>
  <r>
    <s v="Indiana"/>
    <x v="89"/>
    <n v="0"/>
    <x v="34"/>
  </r>
  <r>
    <s v="Indiana"/>
    <x v="89"/>
    <n v="0"/>
    <x v="35"/>
  </r>
  <r>
    <s v="Indiana"/>
    <x v="89"/>
    <n v="0"/>
    <x v="36"/>
  </r>
  <r>
    <s v="Indiana"/>
    <x v="89"/>
    <n v="0"/>
    <x v="37"/>
  </r>
  <r>
    <s v="Indiana"/>
    <x v="89"/>
    <n v="0"/>
    <x v="38"/>
  </r>
  <r>
    <s v="Indiana"/>
    <x v="89"/>
    <n v="0"/>
    <x v="39"/>
  </r>
  <r>
    <s v="Indiana"/>
    <x v="89"/>
    <n v="0"/>
    <x v="40"/>
  </r>
  <r>
    <s v="Indiana"/>
    <x v="89"/>
    <n v="0"/>
    <x v="41"/>
  </r>
  <r>
    <s v="Indiana"/>
    <x v="89"/>
    <n v="0"/>
    <x v="42"/>
  </r>
  <r>
    <s v="Indiana"/>
    <x v="89"/>
    <n v="0"/>
    <x v="43"/>
  </r>
  <r>
    <s v="Indiana"/>
    <x v="89"/>
    <n v="0"/>
    <x v="44"/>
  </r>
  <r>
    <s v="Indiana"/>
    <x v="89"/>
    <n v="0"/>
    <x v="45"/>
  </r>
  <r>
    <s v="Indiana"/>
    <x v="89"/>
    <n v="0"/>
    <x v="46"/>
  </r>
  <r>
    <s v="Indiana"/>
    <x v="89"/>
    <n v="0"/>
    <x v="47"/>
  </r>
  <r>
    <s v="Indiana"/>
    <x v="89"/>
    <n v="6"/>
    <x v="48"/>
  </r>
  <r>
    <s v="Indiana"/>
    <x v="89"/>
    <n v="11"/>
    <x v="49"/>
  </r>
  <r>
    <s v="Indiana"/>
    <x v="89"/>
    <n v="13"/>
    <x v="50"/>
  </r>
  <r>
    <s v="Indiana"/>
    <x v="89"/>
    <n v="13"/>
    <x v="51"/>
  </r>
  <r>
    <s v="Indiana"/>
    <x v="89"/>
    <n v="16"/>
    <x v="52"/>
  </r>
  <r>
    <s v="Indiana"/>
    <x v="89"/>
    <n v="20"/>
    <x v="53"/>
  </r>
  <r>
    <s v="Kentucky"/>
    <x v="89"/>
    <n v="0"/>
    <x v="0"/>
  </r>
  <r>
    <s v="Kentucky"/>
    <x v="89"/>
    <n v="0"/>
    <x v="1"/>
  </r>
  <r>
    <s v="Kentucky"/>
    <x v="89"/>
    <n v="0"/>
    <x v="2"/>
  </r>
  <r>
    <s v="Kentucky"/>
    <x v="89"/>
    <n v="0"/>
    <x v="3"/>
  </r>
  <r>
    <s v="Kentucky"/>
    <x v="89"/>
    <n v="0"/>
    <x v="4"/>
  </r>
  <r>
    <s v="Kentucky"/>
    <x v="89"/>
    <n v="0"/>
    <x v="5"/>
  </r>
  <r>
    <s v="Kentucky"/>
    <x v="89"/>
    <n v="0"/>
    <x v="6"/>
  </r>
  <r>
    <s v="Kentucky"/>
    <x v="89"/>
    <n v="0"/>
    <x v="7"/>
  </r>
  <r>
    <s v="Kentucky"/>
    <x v="89"/>
    <n v="0"/>
    <x v="8"/>
  </r>
  <r>
    <s v="Kentucky"/>
    <x v="89"/>
    <n v="0"/>
    <x v="9"/>
  </r>
  <r>
    <s v="Kentucky"/>
    <x v="89"/>
    <n v="0"/>
    <x v="10"/>
  </r>
  <r>
    <s v="Kentucky"/>
    <x v="89"/>
    <n v="0"/>
    <x v="11"/>
  </r>
  <r>
    <s v="Kentucky"/>
    <x v="89"/>
    <n v="0"/>
    <x v="12"/>
  </r>
  <r>
    <s v="Kentucky"/>
    <x v="89"/>
    <n v="0"/>
    <x v="13"/>
  </r>
  <r>
    <s v="Kentucky"/>
    <x v="89"/>
    <n v="0"/>
    <x v="14"/>
  </r>
  <r>
    <s v="Kentucky"/>
    <x v="89"/>
    <n v="0"/>
    <x v="15"/>
  </r>
  <r>
    <s v="Kentucky"/>
    <x v="89"/>
    <n v="0"/>
    <x v="16"/>
  </r>
  <r>
    <s v="Kentucky"/>
    <x v="89"/>
    <n v="0"/>
    <x v="17"/>
  </r>
  <r>
    <s v="Kentucky"/>
    <x v="89"/>
    <n v="0"/>
    <x v="18"/>
  </r>
  <r>
    <s v="Kentucky"/>
    <x v="89"/>
    <n v="0"/>
    <x v="19"/>
  </r>
  <r>
    <s v="Kentucky"/>
    <x v="89"/>
    <n v="0"/>
    <x v="20"/>
  </r>
  <r>
    <s v="Kentucky"/>
    <x v="89"/>
    <n v="0"/>
    <x v="21"/>
  </r>
  <r>
    <s v="Kentucky"/>
    <x v="89"/>
    <n v="0"/>
    <x v="22"/>
  </r>
  <r>
    <s v="Kentucky"/>
    <x v="89"/>
    <n v="0"/>
    <x v="23"/>
  </r>
  <r>
    <s v="Kentucky"/>
    <x v="89"/>
    <n v="0"/>
    <x v="24"/>
  </r>
  <r>
    <s v="Kentucky"/>
    <x v="89"/>
    <n v="0"/>
    <x v="25"/>
  </r>
  <r>
    <s v="Kentucky"/>
    <x v="89"/>
    <n v="0"/>
    <x v="26"/>
  </r>
  <r>
    <s v="Kentucky"/>
    <x v="89"/>
    <n v="0"/>
    <x v="27"/>
  </r>
  <r>
    <s v="Kentucky"/>
    <x v="89"/>
    <n v="0"/>
    <x v="28"/>
  </r>
  <r>
    <s v="Kentucky"/>
    <x v="89"/>
    <n v="0"/>
    <x v="29"/>
  </r>
  <r>
    <s v="Kentucky"/>
    <x v="89"/>
    <n v="0"/>
    <x v="30"/>
  </r>
  <r>
    <s v="Kentucky"/>
    <x v="89"/>
    <n v="0"/>
    <x v="31"/>
  </r>
  <r>
    <s v="Kentucky"/>
    <x v="89"/>
    <n v="0"/>
    <x v="32"/>
  </r>
  <r>
    <s v="Kentucky"/>
    <x v="89"/>
    <n v="0"/>
    <x v="33"/>
  </r>
  <r>
    <s v="Kentucky"/>
    <x v="89"/>
    <n v="0"/>
    <x v="34"/>
  </r>
  <r>
    <s v="Kentucky"/>
    <x v="89"/>
    <n v="0"/>
    <x v="35"/>
  </r>
  <r>
    <s v="Kentucky"/>
    <x v="89"/>
    <n v="0"/>
    <x v="36"/>
  </r>
  <r>
    <s v="Kentucky"/>
    <x v="89"/>
    <n v="0"/>
    <x v="37"/>
  </r>
  <r>
    <s v="Kentucky"/>
    <x v="89"/>
    <n v="0"/>
    <x v="38"/>
  </r>
  <r>
    <s v="Kentucky"/>
    <x v="89"/>
    <n v="0"/>
    <x v="39"/>
  </r>
  <r>
    <s v="Kentucky"/>
    <x v="89"/>
    <n v="0"/>
    <x v="40"/>
  </r>
  <r>
    <s v="Kentucky"/>
    <x v="89"/>
    <n v="0"/>
    <x v="41"/>
  </r>
  <r>
    <s v="Kentucky"/>
    <x v="89"/>
    <n v="0"/>
    <x v="42"/>
  </r>
  <r>
    <s v="Kentucky"/>
    <x v="89"/>
    <n v="0"/>
    <x v="43"/>
  </r>
  <r>
    <s v="Kentucky"/>
    <x v="89"/>
    <n v="0"/>
    <x v="44"/>
  </r>
  <r>
    <s v="Kentucky"/>
    <x v="89"/>
    <n v="0"/>
    <x v="45"/>
  </r>
  <r>
    <s v="Kentucky"/>
    <x v="89"/>
    <n v="0"/>
    <x v="46"/>
  </r>
  <r>
    <s v="Kentucky"/>
    <x v="89"/>
    <n v="0"/>
    <x v="47"/>
  </r>
  <r>
    <s v="Kentucky"/>
    <x v="89"/>
    <n v="6"/>
    <x v="48"/>
  </r>
  <r>
    <s v="Kentucky"/>
    <x v="89"/>
    <n v="8"/>
    <x v="49"/>
  </r>
  <r>
    <s v="Kentucky"/>
    <x v="89"/>
    <n v="10"/>
    <x v="50"/>
  </r>
  <r>
    <s v="Kentucky"/>
    <x v="89"/>
    <n v="14"/>
    <x v="51"/>
  </r>
  <r>
    <s v="Kentucky"/>
    <x v="89"/>
    <n v="14"/>
    <x v="52"/>
  </r>
  <r>
    <s v="Kentucky"/>
    <x v="89"/>
    <n v="20"/>
    <x v="53"/>
  </r>
  <r>
    <s v="District of Columbia"/>
    <x v="89"/>
    <n v="0"/>
    <x v="0"/>
  </r>
  <r>
    <s v="District of Columbia"/>
    <x v="89"/>
    <n v="0"/>
    <x v="1"/>
  </r>
  <r>
    <s v="District of Columbia"/>
    <x v="89"/>
    <n v="0"/>
    <x v="2"/>
  </r>
  <r>
    <s v="District of Columbia"/>
    <x v="89"/>
    <n v="0"/>
    <x v="3"/>
  </r>
  <r>
    <s v="District of Columbia"/>
    <x v="89"/>
    <n v="0"/>
    <x v="4"/>
  </r>
  <r>
    <s v="District of Columbia"/>
    <x v="89"/>
    <n v="0"/>
    <x v="5"/>
  </r>
  <r>
    <s v="District of Columbia"/>
    <x v="89"/>
    <n v="0"/>
    <x v="6"/>
  </r>
  <r>
    <s v="District of Columbia"/>
    <x v="89"/>
    <n v="0"/>
    <x v="7"/>
  </r>
  <r>
    <s v="District of Columbia"/>
    <x v="89"/>
    <n v="0"/>
    <x v="8"/>
  </r>
  <r>
    <s v="District of Columbia"/>
    <x v="89"/>
    <n v="0"/>
    <x v="9"/>
  </r>
  <r>
    <s v="District of Columbia"/>
    <x v="89"/>
    <n v="0"/>
    <x v="10"/>
  </r>
  <r>
    <s v="District of Columbia"/>
    <x v="89"/>
    <n v="0"/>
    <x v="11"/>
  </r>
  <r>
    <s v="District of Columbia"/>
    <x v="89"/>
    <n v="0"/>
    <x v="12"/>
  </r>
  <r>
    <s v="District of Columbia"/>
    <x v="89"/>
    <n v="0"/>
    <x v="13"/>
  </r>
  <r>
    <s v="District of Columbia"/>
    <x v="89"/>
    <n v="0"/>
    <x v="14"/>
  </r>
  <r>
    <s v="District of Columbia"/>
    <x v="89"/>
    <n v="0"/>
    <x v="15"/>
  </r>
  <r>
    <s v="District of Columbia"/>
    <x v="89"/>
    <n v="0"/>
    <x v="16"/>
  </r>
  <r>
    <s v="District of Columbia"/>
    <x v="89"/>
    <n v="0"/>
    <x v="17"/>
  </r>
  <r>
    <s v="District of Columbia"/>
    <x v="89"/>
    <n v="0"/>
    <x v="18"/>
  </r>
  <r>
    <s v="District of Columbia"/>
    <x v="89"/>
    <n v="0"/>
    <x v="19"/>
  </r>
  <r>
    <s v="District of Columbia"/>
    <x v="89"/>
    <n v="0"/>
    <x v="20"/>
  </r>
  <r>
    <s v="District of Columbia"/>
    <x v="89"/>
    <n v="0"/>
    <x v="21"/>
  </r>
  <r>
    <s v="District of Columbia"/>
    <x v="89"/>
    <n v="0"/>
    <x v="22"/>
  </r>
  <r>
    <s v="District of Columbia"/>
    <x v="89"/>
    <n v="0"/>
    <x v="23"/>
  </r>
  <r>
    <s v="District of Columbia"/>
    <x v="89"/>
    <n v="0"/>
    <x v="24"/>
  </r>
  <r>
    <s v="District of Columbia"/>
    <x v="89"/>
    <n v="0"/>
    <x v="25"/>
  </r>
  <r>
    <s v="District of Columbia"/>
    <x v="89"/>
    <n v="0"/>
    <x v="26"/>
  </r>
  <r>
    <s v="District of Columbia"/>
    <x v="89"/>
    <n v="0"/>
    <x v="27"/>
  </r>
  <r>
    <s v="District of Columbia"/>
    <x v="89"/>
    <n v="0"/>
    <x v="28"/>
  </r>
  <r>
    <s v="District of Columbia"/>
    <x v="89"/>
    <n v="0"/>
    <x v="29"/>
  </r>
  <r>
    <s v="District of Columbia"/>
    <x v="89"/>
    <n v="0"/>
    <x v="30"/>
  </r>
  <r>
    <s v="District of Columbia"/>
    <x v="89"/>
    <n v="0"/>
    <x v="31"/>
  </r>
  <r>
    <s v="District of Columbia"/>
    <x v="89"/>
    <n v="0"/>
    <x v="32"/>
  </r>
  <r>
    <s v="District of Columbia"/>
    <x v="89"/>
    <n v="0"/>
    <x v="33"/>
  </r>
  <r>
    <s v="District of Columbia"/>
    <x v="89"/>
    <n v="0"/>
    <x v="34"/>
  </r>
  <r>
    <s v="District of Columbia"/>
    <x v="89"/>
    <n v="0"/>
    <x v="35"/>
  </r>
  <r>
    <s v="District of Columbia"/>
    <x v="89"/>
    <n v="0"/>
    <x v="36"/>
  </r>
  <r>
    <s v="District of Columbia"/>
    <x v="89"/>
    <n v="0"/>
    <x v="37"/>
  </r>
  <r>
    <s v="District of Columbia"/>
    <x v="89"/>
    <n v="0"/>
    <x v="38"/>
  </r>
  <r>
    <s v="District of Columbia"/>
    <x v="89"/>
    <n v="0"/>
    <x v="39"/>
  </r>
  <r>
    <s v="District of Columbia"/>
    <x v="89"/>
    <n v="0"/>
    <x v="40"/>
  </r>
  <r>
    <s v="District of Columbia"/>
    <x v="89"/>
    <n v="0"/>
    <x v="41"/>
  </r>
  <r>
    <s v="District of Columbia"/>
    <x v="89"/>
    <n v="0"/>
    <x v="42"/>
  </r>
  <r>
    <s v="District of Columbia"/>
    <x v="89"/>
    <n v="0"/>
    <x v="43"/>
  </r>
  <r>
    <s v="District of Columbia"/>
    <x v="89"/>
    <n v="0"/>
    <x v="44"/>
  </r>
  <r>
    <s v="District of Columbia"/>
    <x v="89"/>
    <n v="0"/>
    <x v="45"/>
  </r>
  <r>
    <s v="District of Columbia"/>
    <x v="89"/>
    <n v="0"/>
    <x v="46"/>
  </r>
  <r>
    <s v="District of Columbia"/>
    <x v="89"/>
    <n v="0"/>
    <x v="47"/>
  </r>
  <r>
    <s v="District of Columbia"/>
    <x v="89"/>
    <n v="5"/>
    <x v="48"/>
  </r>
  <r>
    <s v="District of Columbia"/>
    <x v="89"/>
    <n v="10"/>
    <x v="49"/>
  </r>
  <r>
    <s v="District of Columbia"/>
    <x v="89"/>
    <n v="10"/>
    <x v="50"/>
  </r>
  <r>
    <s v="District of Columbia"/>
    <x v="89"/>
    <n v="10"/>
    <x v="51"/>
  </r>
  <r>
    <s v="District of Columbia"/>
    <x v="89"/>
    <n v="10"/>
    <x v="52"/>
  </r>
  <r>
    <s v="District of Columbia"/>
    <x v="89"/>
    <n v="16"/>
    <x v="53"/>
  </r>
  <r>
    <s v="Nevada"/>
    <x v="89"/>
    <n v="0"/>
    <x v="0"/>
  </r>
  <r>
    <s v="Nevada"/>
    <x v="89"/>
    <n v="0"/>
    <x v="1"/>
  </r>
  <r>
    <s v="Nevada"/>
    <x v="89"/>
    <n v="0"/>
    <x v="2"/>
  </r>
  <r>
    <s v="Nevada"/>
    <x v="89"/>
    <n v="0"/>
    <x v="3"/>
  </r>
  <r>
    <s v="Nevada"/>
    <x v="89"/>
    <n v="0"/>
    <x v="4"/>
  </r>
  <r>
    <s v="Nevada"/>
    <x v="89"/>
    <n v="0"/>
    <x v="5"/>
  </r>
  <r>
    <s v="Nevada"/>
    <x v="89"/>
    <n v="0"/>
    <x v="6"/>
  </r>
  <r>
    <s v="Nevada"/>
    <x v="89"/>
    <n v="0"/>
    <x v="7"/>
  </r>
  <r>
    <s v="Nevada"/>
    <x v="89"/>
    <n v="0"/>
    <x v="8"/>
  </r>
  <r>
    <s v="Nevada"/>
    <x v="89"/>
    <n v="0"/>
    <x v="9"/>
  </r>
  <r>
    <s v="Nevada"/>
    <x v="89"/>
    <n v="0"/>
    <x v="10"/>
  </r>
  <r>
    <s v="Nevada"/>
    <x v="89"/>
    <n v="0"/>
    <x v="11"/>
  </r>
  <r>
    <s v="Nevada"/>
    <x v="89"/>
    <n v="0"/>
    <x v="12"/>
  </r>
  <r>
    <s v="Nevada"/>
    <x v="89"/>
    <n v="0"/>
    <x v="13"/>
  </r>
  <r>
    <s v="Nevada"/>
    <x v="89"/>
    <n v="0"/>
    <x v="14"/>
  </r>
  <r>
    <s v="Nevada"/>
    <x v="89"/>
    <n v="0"/>
    <x v="15"/>
  </r>
  <r>
    <s v="Nevada"/>
    <x v="89"/>
    <n v="0"/>
    <x v="16"/>
  </r>
  <r>
    <s v="Nevada"/>
    <x v="89"/>
    <n v="0"/>
    <x v="17"/>
  </r>
  <r>
    <s v="Nevada"/>
    <x v="89"/>
    <n v="0"/>
    <x v="18"/>
  </r>
  <r>
    <s v="Nevada"/>
    <x v="89"/>
    <n v="0"/>
    <x v="19"/>
  </r>
  <r>
    <s v="Nevada"/>
    <x v="89"/>
    <n v="0"/>
    <x v="20"/>
  </r>
  <r>
    <s v="Nevada"/>
    <x v="89"/>
    <n v="0"/>
    <x v="21"/>
  </r>
  <r>
    <s v="Nevada"/>
    <x v="89"/>
    <n v="0"/>
    <x v="22"/>
  </r>
  <r>
    <s v="Nevada"/>
    <x v="89"/>
    <n v="0"/>
    <x v="23"/>
  </r>
  <r>
    <s v="Nevada"/>
    <x v="89"/>
    <n v="0"/>
    <x v="24"/>
  </r>
  <r>
    <s v="Nevada"/>
    <x v="89"/>
    <n v="0"/>
    <x v="25"/>
  </r>
  <r>
    <s v="Nevada"/>
    <x v="89"/>
    <n v="0"/>
    <x v="26"/>
  </r>
  <r>
    <s v="Nevada"/>
    <x v="89"/>
    <n v="0"/>
    <x v="27"/>
  </r>
  <r>
    <s v="Nevada"/>
    <x v="89"/>
    <n v="0"/>
    <x v="28"/>
  </r>
  <r>
    <s v="Nevada"/>
    <x v="89"/>
    <n v="0"/>
    <x v="29"/>
  </r>
  <r>
    <s v="Nevada"/>
    <x v="89"/>
    <n v="0"/>
    <x v="30"/>
  </r>
  <r>
    <s v="Nevada"/>
    <x v="89"/>
    <n v="0"/>
    <x v="31"/>
  </r>
  <r>
    <s v="Nevada"/>
    <x v="89"/>
    <n v="0"/>
    <x v="32"/>
  </r>
  <r>
    <s v="Nevada"/>
    <x v="89"/>
    <n v="0"/>
    <x v="33"/>
  </r>
  <r>
    <s v="Nevada"/>
    <x v="89"/>
    <n v="0"/>
    <x v="34"/>
  </r>
  <r>
    <s v="Nevada"/>
    <x v="89"/>
    <n v="0"/>
    <x v="35"/>
  </r>
  <r>
    <s v="Nevada"/>
    <x v="89"/>
    <n v="0"/>
    <x v="36"/>
  </r>
  <r>
    <s v="Nevada"/>
    <x v="89"/>
    <n v="0"/>
    <x v="37"/>
  </r>
  <r>
    <s v="Nevada"/>
    <x v="89"/>
    <n v="0"/>
    <x v="38"/>
  </r>
  <r>
    <s v="Nevada"/>
    <x v="89"/>
    <n v="0"/>
    <x v="39"/>
  </r>
  <r>
    <s v="Nevada"/>
    <x v="89"/>
    <n v="0"/>
    <x v="40"/>
  </r>
  <r>
    <s v="Nevada"/>
    <x v="89"/>
    <n v="0"/>
    <x v="41"/>
  </r>
  <r>
    <s v="Nevada"/>
    <x v="89"/>
    <n v="0"/>
    <x v="42"/>
  </r>
  <r>
    <s v="Nevada"/>
    <x v="89"/>
    <n v="0"/>
    <x v="43"/>
  </r>
  <r>
    <s v="Nevada"/>
    <x v="89"/>
    <n v="0"/>
    <x v="44"/>
  </r>
  <r>
    <s v="Nevada"/>
    <x v="89"/>
    <n v="0"/>
    <x v="45"/>
  </r>
  <r>
    <s v="Nevada"/>
    <x v="89"/>
    <n v="0"/>
    <x v="46"/>
  </r>
  <r>
    <s v="Nevada"/>
    <x v="89"/>
    <n v="0"/>
    <x v="47"/>
  </r>
  <r>
    <s v="Nevada"/>
    <x v="89"/>
    <n v="4"/>
    <x v="48"/>
  </r>
  <r>
    <s v="Nevada"/>
    <x v="89"/>
    <n v="7"/>
    <x v="49"/>
  </r>
  <r>
    <s v="Nevada"/>
    <x v="89"/>
    <n v="14"/>
    <x v="50"/>
  </r>
  <r>
    <s v="Nevada"/>
    <x v="89"/>
    <n v="17"/>
    <x v="51"/>
  </r>
  <r>
    <s v="Nevada"/>
    <x v="89"/>
    <n v="21"/>
    <x v="52"/>
  </r>
  <r>
    <s v="Nevada"/>
    <x v="89"/>
    <n v="24"/>
    <x v="53"/>
  </r>
  <r>
    <s v="New Hampshire"/>
    <x v="89"/>
    <n v="0"/>
    <x v="0"/>
  </r>
  <r>
    <s v="New Hampshire"/>
    <x v="89"/>
    <n v="0"/>
    <x v="1"/>
  </r>
  <r>
    <s v="New Hampshire"/>
    <x v="89"/>
    <n v="0"/>
    <x v="2"/>
  </r>
  <r>
    <s v="New Hampshire"/>
    <x v="89"/>
    <n v="0"/>
    <x v="3"/>
  </r>
  <r>
    <s v="New Hampshire"/>
    <x v="89"/>
    <n v="0"/>
    <x v="4"/>
  </r>
  <r>
    <s v="New Hampshire"/>
    <x v="89"/>
    <n v="0"/>
    <x v="5"/>
  </r>
  <r>
    <s v="New Hampshire"/>
    <x v="89"/>
    <n v="0"/>
    <x v="6"/>
  </r>
  <r>
    <s v="New Hampshire"/>
    <x v="89"/>
    <n v="0"/>
    <x v="7"/>
  </r>
  <r>
    <s v="New Hampshire"/>
    <x v="89"/>
    <n v="0"/>
    <x v="8"/>
  </r>
  <r>
    <s v="New Hampshire"/>
    <x v="89"/>
    <n v="0"/>
    <x v="9"/>
  </r>
  <r>
    <s v="New Hampshire"/>
    <x v="89"/>
    <n v="0"/>
    <x v="10"/>
  </r>
  <r>
    <s v="New Hampshire"/>
    <x v="89"/>
    <n v="0"/>
    <x v="11"/>
  </r>
  <r>
    <s v="New Hampshire"/>
    <x v="89"/>
    <n v="0"/>
    <x v="12"/>
  </r>
  <r>
    <s v="New Hampshire"/>
    <x v="89"/>
    <n v="0"/>
    <x v="13"/>
  </r>
  <r>
    <s v="New Hampshire"/>
    <x v="89"/>
    <n v="0"/>
    <x v="14"/>
  </r>
  <r>
    <s v="New Hampshire"/>
    <x v="89"/>
    <n v="0"/>
    <x v="15"/>
  </r>
  <r>
    <s v="New Hampshire"/>
    <x v="89"/>
    <n v="0"/>
    <x v="16"/>
  </r>
  <r>
    <s v="New Hampshire"/>
    <x v="89"/>
    <n v="0"/>
    <x v="17"/>
  </r>
  <r>
    <s v="New Hampshire"/>
    <x v="89"/>
    <n v="0"/>
    <x v="18"/>
  </r>
  <r>
    <s v="New Hampshire"/>
    <x v="89"/>
    <n v="0"/>
    <x v="19"/>
  </r>
  <r>
    <s v="New Hampshire"/>
    <x v="89"/>
    <n v="0"/>
    <x v="20"/>
  </r>
  <r>
    <s v="New Hampshire"/>
    <x v="89"/>
    <n v="0"/>
    <x v="21"/>
  </r>
  <r>
    <s v="New Hampshire"/>
    <x v="89"/>
    <n v="0"/>
    <x v="22"/>
  </r>
  <r>
    <s v="New Hampshire"/>
    <x v="89"/>
    <n v="0"/>
    <x v="23"/>
  </r>
  <r>
    <s v="New Hampshire"/>
    <x v="89"/>
    <n v="0"/>
    <x v="24"/>
  </r>
  <r>
    <s v="New Hampshire"/>
    <x v="89"/>
    <n v="0"/>
    <x v="25"/>
  </r>
  <r>
    <s v="New Hampshire"/>
    <x v="89"/>
    <n v="0"/>
    <x v="26"/>
  </r>
  <r>
    <s v="New Hampshire"/>
    <x v="89"/>
    <n v="0"/>
    <x v="27"/>
  </r>
  <r>
    <s v="New Hampshire"/>
    <x v="89"/>
    <n v="0"/>
    <x v="28"/>
  </r>
  <r>
    <s v="New Hampshire"/>
    <x v="89"/>
    <n v="0"/>
    <x v="29"/>
  </r>
  <r>
    <s v="New Hampshire"/>
    <x v="89"/>
    <n v="0"/>
    <x v="30"/>
  </r>
  <r>
    <s v="New Hampshire"/>
    <x v="89"/>
    <n v="0"/>
    <x v="31"/>
  </r>
  <r>
    <s v="New Hampshire"/>
    <x v="89"/>
    <n v="0"/>
    <x v="32"/>
  </r>
  <r>
    <s v="New Hampshire"/>
    <x v="89"/>
    <n v="0"/>
    <x v="33"/>
  </r>
  <r>
    <s v="New Hampshire"/>
    <x v="89"/>
    <n v="0"/>
    <x v="34"/>
  </r>
  <r>
    <s v="New Hampshire"/>
    <x v="89"/>
    <n v="0"/>
    <x v="35"/>
  </r>
  <r>
    <s v="New Hampshire"/>
    <x v="89"/>
    <n v="0"/>
    <x v="36"/>
  </r>
  <r>
    <s v="New Hampshire"/>
    <x v="89"/>
    <n v="0"/>
    <x v="37"/>
  </r>
  <r>
    <s v="New Hampshire"/>
    <x v="89"/>
    <n v="0"/>
    <x v="38"/>
  </r>
  <r>
    <s v="New Hampshire"/>
    <x v="89"/>
    <n v="0"/>
    <x v="39"/>
  </r>
  <r>
    <s v="New Hampshire"/>
    <x v="89"/>
    <n v="0"/>
    <x v="40"/>
  </r>
  <r>
    <s v="New Hampshire"/>
    <x v="89"/>
    <n v="0"/>
    <x v="41"/>
  </r>
  <r>
    <s v="New Hampshire"/>
    <x v="89"/>
    <n v="0"/>
    <x v="42"/>
  </r>
  <r>
    <s v="New Hampshire"/>
    <x v="89"/>
    <n v="0"/>
    <x v="43"/>
  </r>
  <r>
    <s v="New Hampshire"/>
    <x v="89"/>
    <n v="0"/>
    <x v="44"/>
  </r>
  <r>
    <s v="New Hampshire"/>
    <x v="89"/>
    <n v="0"/>
    <x v="45"/>
  </r>
  <r>
    <s v="New Hampshire"/>
    <x v="89"/>
    <n v="0"/>
    <x v="46"/>
  </r>
  <r>
    <s v="New Hampshire"/>
    <x v="89"/>
    <n v="0"/>
    <x v="47"/>
  </r>
  <r>
    <s v="New Hampshire"/>
    <x v="89"/>
    <n v="4"/>
    <x v="48"/>
  </r>
  <r>
    <s v="New Hampshire"/>
    <x v="89"/>
    <n v="5"/>
    <x v="49"/>
  </r>
  <r>
    <s v="New Hampshire"/>
    <x v="89"/>
    <n v="6"/>
    <x v="50"/>
  </r>
  <r>
    <s v="New Hampshire"/>
    <x v="89"/>
    <n v="6"/>
    <x v="51"/>
  </r>
  <r>
    <s v="New Hampshire"/>
    <x v="89"/>
    <n v="7"/>
    <x v="52"/>
  </r>
  <r>
    <s v="New Hampshire"/>
    <x v="89"/>
    <n v="13"/>
    <x v="53"/>
  </r>
  <r>
    <s v="Minnesota"/>
    <x v="89"/>
    <n v="0"/>
    <x v="0"/>
  </r>
  <r>
    <s v="Minnesota"/>
    <x v="89"/>
    <n v="0"/>
    <x v="1"/>
  </r>
  <r>
    <s v="Minnesota"/>
    <x v="89"/>
    <n v="0"/>
    <x v="2"/>
  </r>
  <r>
    <s v="Minnesota"/>
    <x v="89"/>
    <n v="0"/>
    <x v="3"/>
  </r>
  <r>
    <s v="Minnesota"/>
    <x v="89"/>
    <n v="0"/>
    <x v="4"/>
  </r>
  <r>
    <s v="Minnesota"/>
    <x v="89"/>
    <n v="0"/>
    <x v="5"/>
  </r>
  <r>
    <s v="Minnesota"/>
    <x v="89"/>
    <n v="0"/>
    <x v="6"/>
  </r>
  <r>
    <s v="Minnesota"/>
    <x v="89"/>
    <n v="0"/>
    <x v="7"/>
  </r>
  <r>
    <s v="Minnesota"/>
    <x v="89"/>
    <n v="0"/>
    <x v="8"/>
  </r>
  <r>
    <s v="Minnesota"/>
    <x v="89"/>
    <n v="0"/>
    <x v="9"/>
  </r>
  <r>
    <s v="Minnesota"/>
    <x v="89"/>
    <n v="0"/>
    <x v="10"/>
  </r>
  <r>
    <s v="Minnesota"/>
    <x v="89"/>
    <n v="0"/>
    <x v="11"/>
  </r>
  <r>
    <s v="Minnesota"/>
    <x v="89"/>
    <n v="0"/>
    <x v="12"/>
  </r>
  <r>
    <s v="Minnesota"/>
    <x v="89"/>
    <n v="0"/>
    <x v="13"/>
  </r>
  <r>
    <s v="Minnesota"/>
    <x v="89"/>
    <n v="0"/>
    <x v="14"/>
  </r>
  <r>
    <s v="Minnesota"/>
    <x v="89"/>
    <n v="0"/>
    <x v="15"/>
  </r>
  <r>
    <s v="Minnesota"/>
    <x v="89"/>
    <n v="0"/>
    <x v="16"/>
  </r>
  <r>
    <s v="Minnesota"/>
    <x v="89"/>
    <n v="0"/>
    <x v="17"/>
  </r>
  <r>
    <s v="Minnesota"/>
    <x v="89"/>
    <n v="0"/>
    <x v="18"/>
  </r>
  <r>
    <s v="Minnesota"/>
    <x v="89"/>
    <n v="0"/>
    <x v="19"/>
  </r>
  <r>
    <s v="Minnesota"/>
    <x v="89"/>
    <n v="0"/>
    <x v="20"/>
  </r>
  <r>
    <s v="Minnesota"/>
    <x v="89"/>
    <n v="0"/>
    <x v="21"/>
  </r>
  <r>
    <s v="Minnesota"/>
    <x v="89"/>
    <n v="0"/>
    <x v="22"/>
  </r>
  <r>
    <s v="Minnesota"/>
    <x v="89"/>
    <n v="0"/>
    <x v="23"/>
  </r>
  <r>
    <s v="Minnesota"/>
    <x v="89"/>
    <n v="0"/>
    <x v="24"/>
  </r>
  <r>
    <s v="Minnesota"/>
    <x v="89"/>
    <n v="0"/>
    <x v="25"/>
  </r>
  <r>
    <s v="Minnesota"/>
    <x v="89"/>
    <n v="0"/>
    <x v="26"/>
  </r>
  <r>
    <s v="Minnesota"/>
    <x v="89"/>
    <n v="0"/>
    <x v="27"/>
  </r>
  <r>
    <s v="Minnesota"/>
    <x v="89"/>
    <n v="0"/>
    <x v="28"/>
  </r>
  <r>
    <s v="Minnesota"/>
    <x v="89"/>
    <n v="0"/>
    <x v="29"/>
  </r>
  <r>
    <s v="Minnesota"/>
    <x v="89"/>
    <n v="0"/>
    <x v="30"/>
  </r>
  <r>
    <s v="Minnesota"/>
    <x v="89"/>
    <n v="0"/>
    <x v="31"/>
  </r>
  <r>
    <s v="Minnesota"/>
    <x v="89"/>
    <n v="0"/>
    <x v="32"/>
  </r>
  <r>
    <s v="Minnesota"/>
    <x v="89"/>
    <n v="0"/>
    <x v="33"/>
  </r>
  <r>
    <s v="Minnesota"/>
    <x v="89"/>
    <n v="0"/>
    <x v="34"/>
  </r>
  <r>
    <s v="Minnesota"/>
    <x v="89"/>
    <n v="0"/>
    <x v="35"/>
  </r>
  <r>
    <s v="Minnesota"/>
    <x v="89"/>
    <n v="0"/>
    <x v="36"/>
  </r>
  <r>
    <s v="Minnesota"/>
    <x v="89"/>
    <n v="0"/>
    <x v="37"/>
  </r>
  <r>
    <s v="Minnesota"/>
    <x v="89"/>
    <n v="0"/>
    <x v="38"/>
  </r>
  <r>
    <s v="Minnesota"/>
    <x v="89"/>
    <n v="0"/>
    <x v="39"/>
  </r>
  <r>
    <s v="Minnesota"/>
    <x v="89"/>
    <n v="0"/>
    <x v="40"/>
  </r>
  <r>
    <s v="Minnesota"/>
    <x v="89"/>
    <n v="0"/>
    <x v="41"/>
  </r>
  <r>
    <s v="Minnesota"/>
    <x v="89"/>
    <n v="0"/>
    <x v="42"/>
  </r>
  <r>
    <s v="Minnesota"/>
    <x v="89"/>
    <n v="0"/>
    <x v="43"/>
  </r>
  <r>
    <s v="Minnesota"/>
    <x v="89"/>
    <n v="0"/>
    <x v="44"/>
  </r>
  <r>
    <s v="Minnesota"/>
    <x v="89"/>
    <n v="0"/>
    <x v="45"/>
  </r>
  <r>
    <s v="Minnesota"/>
    <x v="89"/>
    <n v="0"/>
    <x v="46"/>
  </r>
  <r>
    <s v="Minnesota"/>
    <x v="89"/>
    <n v="0"/>
    <x v="47"/>
  </r>
  <r>
    <s v="Minnesota"/>
    <x v="89"/>
    <n v="3"/>
    <x v="48"/>
  </r>
  <r>
    <s v="Minnesota"/>
    <x v="89"/>
    <n v="5"/>
    <x v="49"/>
  </r>
  <r>
    <s v="Minnesota"/>
    <x v="89"/>
    <n v="9"/>
    <x v="50"/>
  </r>
  <r>
    <s v="Minnesota"/>
    <x v="89"/>
    <n v="14"/>
    <x v="51"/>
  </r>
  <r>
    <s v="Minnesota"/>
    <x v="89"/>
    <n v="21"/>
    <x v="52"/>
  </r>
  <r>
    <s v="Minnesota"/>
    <x v="89"/>
    <n v="35"/>
    <x v="53"/>
  </r>
  <r>
    <s v="Nebraska"/>
    <x v="89"/>
    <n v="0"/>
    <x v="0"/>
  </r>
  <r>
    <s v="Nebraska"/>
    <x v="89"/>
    <n v="0"/>
    <x v="1"/>
  </r>
  <r>
    <s v="Nebraska"/>
    <x v="89"/>
    <n v="0"/>
    <x v="2"/>
  </r>
  <r>
    <s v="Nebraska"/>
    <x v="89"/>
    <n v="0"/>
    <x v="3"/>
  </r>
  <r>
    <s v="Nebraska"/>
    <x v="89"/>
    <n v="0"/>
    <x v="4"/>
  </r>
  <r>
    <s v="Nebraska"/>
    <x v="89"/>
    <n v="0"/>
    <x v="5"/>
  </r>
  <r>
    <s v="Nebraska"/>
    <x v="89"/>
    <n v="0"/>
    <x v="6"/>
  </r>
  <r>
    <s v="Nebraska"/>
    <x v="89"/>
    <n v="0"/>
    <x v="7"/>
  </r>
  <r>
    <s v="Nebraska"/>
    <x v="89"/>
    <n v="0"/>
    <x v="8"/>
  </r>
  <r>
    <s v="Nebraska"/>
    <x v="89"/>
    <n v="0"/>
    <x v="9"/>
  </r>
  <r>
    <s v="Nebraska"/>
    <x v="89"/>
    <n v="0"/>
    <x v="10"/>
  </r>
  <r>
    <s v="Nebraska"/>
    <x v="89"/>
    <n v="0"/>
    <x v="11"/>
  </r>
  <r>
    <s v="Nebraska"/>
    <x v="89"/>
    <n v="0"/>
    <x v="12"/>
  </r>
  <r>
    <s v="Nebraska"/>
    <x v="89"/>
    <n v="0"/>
    <x v="13"/>
  </r>
  <r>
    <s v="Nebraska"/>
    <x v="89"/>
    <n v="0"/>
    <x v="14"/>
  </r>
  <r>
    <s v="Nebraska"/>
    <x v="89"/>
    <n v="0"/>
    <x v="15"/>
  </r>
  <r>
    <s v="Nebraska"/>
    <x v="89"/>
    <n v="0"/>
    <x v="16"/>
  </r>
  <r>
    <s v="Nebraska"/>
    <x v="89"/>
    <n v="0"/>
    <x v="17"/>
  </r>
  <r>
    <s v="Nebraska"/>
    <x v="89"/>
    <n v="0"/>
    <x v="18"/>
  </r>
  <r>
    <s v="Nebraska"/>
    <x v="89"/>
    <n v="0"/>
    <x v="19"/>
  </r>
  <r>
    <s v="Nebraska"/>
    <x v="89"/>
    <n v="0"/>
    <x v="20"/>
  </r>
  <r>
    <s v="Nebraska"/>
    <x v="89"/>
    <n v="0"/>
    <x v="21"/>
  </r>
  <r>
    <s v="Nebraska"/>
    <x v="89"/>
    <n v="0"/>
    <x v="22"/>
  </r>
  <r>
    <s v="Nebraska"/>
    <x v="89"/>
    <n v="0"/>
    <x v="23"/>
  </r>
  <r>
    <s v="Nebraska"/>
    <x v="89"/>
    <n v="0"/>
    <x v="24"/>
  </r>
  <r>
    <s v="Nebraska"/>
    <x v="89"/>
    <n v="0"/>
    <x v="25"/>
  </r>
  <r>
    <s v="Nebraska"/>
    <x v="89"/>
    <n v="0"/>
    <x v="26"/>
  </r>
  <r>
    <s v="Nebraska"/>
    <x v="89"/>
    <n v="0"/>
    <x v="27"/>
  </r>
  <r>
    <s v="Nebraska"/>
    <x v="89"/>
    <n v="0"/>
    <x v="28"/>
  </r>
  <r>
    <s v="Nebraska"/>
    <x v="89"/>
    <n v="0"/>
    <x v="29"/>
  </r>
  <r>
    <s v="Nebraska"/>
    <x v="89"/>
    <n v="0"/>
    <x v="30"/>
  </r>
  <r>
    <s v="Nebraska"/>
    <x v="89"/>
    <n v="0"/>
    <x v="31"/>
  </r>
  <r>
    <s v="Nebraska"/>
    <x v="89"/>
    <n v="0"/>
    <x v="32"/>
  </r>
  <r>
    <s v="Nebraska"/>
    <x v="89"/>
    <n v="0"/>
    <x v="33"/>
  </r>
  <r>
    <s v="Nebraska"/>
    <x v="89"/>
    <n v="0"/>
    <x v="34"/>
  </r>
  <r>
    <s v="Nebraska"/>
    <x v="89"/>
    <n v="0"/>
    <x v="35"/>
  </r>
  <r>
    <s v="Nebraska"/>
    <x v="89"/>
    <n v="0"/>
    <x v="36"/>
  </r>
  <r>
    <s v="Nebraska"/>
    <x v="89"/>
    <n v="0"/>
    <x v="37"/>
  </r>
  <r>
    <s v="Nebraska"/>
    <x v="89"/>
    <n v="0"/>
    <x v="38"/>
  </r>
  <r>
    <s v="Nebraska"/>
    <x v="89"/>
    <n v="0"/>
    <x v="39"/>
  </r>
  <r>
    <s v="Nebraska"/>
    <x v="89"/>
    <n v="0"/>
    <x v="40"/>
  </r>
  <r>
    <s v="Nebraska"/>
    <x v="89"/>
    <n v="0"/>
    <x v="41"/>
  </r>
  <r>
    <s v="Nebraska"/>
    <x v="89"/>
    <n v="0"/>
    <x v="42"/>
  </r>
  <r>
    <s v="Nebraska"/>
    <x v="89"/>
    <n v="0"/>
    <x v="43"/>
  </r>
  <r>
    <s v="Nebraska"/>
    <x v="89"/>
    <n v="0"/>
    <x v="44"/>
  </r>
  <r>
    <s v="Nebraska"/>
    <x v="89"/>
    <n v="0"/>
    <x v="45"/>
  </r>
  <r>
    <s v="Nebraska"/>
    <x v="89"/>
    <n v="0"/>
    <x v="46"/>
  </r>
  <r>
    <s v="Nebraska"/>
    <x v="89"/>
    <n v="0"/>
    <x v="47"/>
  </r>
  <r>
    <s v="Nebraska"/>
    <x v="89"/>
    <n v="3"/>
    <x v="48"/>
  </r>
  <r>
    <s v="Nebraska"/>
    <x v="89"/>
    <n v="5"/>
    <x v="49"/>
  </r>
  <r>
    <s v="Nebraska"/>
    <x v="89"/>
    <n v="10"/>
    <x v="50"/>
  </r>
  <r>
    <s v="Nebraska"/>
    <x v="89"/>
    <n v="13"/>
    <x v="51"/>
  </r>
  <r>
    <s v="Nebraska"/>
    <x v="89"/>
    <n v="14"/>
    <x v="52"/>
  </r>
  <r>
    <s v="Nebraska"/>
    <x v="89"/>
    <n v="17"/>
    <x v="53"/>
  </r>
  <r>
    <s v="Ohio"/>
    <x v="89"/>
    <n v="0"/>
    <x v="0"/>
  </r>
  <r>
    <s v="Ohio"/>
    <x v="89"/>
    <n v="0"/>
    <x v="1"/>
  </r>
  <r>
    <s v="Ohio"/>
    <x v="89"/>
    <n v="0"/>
    <x v="2"/>
  </r>
  <r>
    <s v="Ohio"/>
    <x v="89"/>
    <n v="0"/>
    <x v="3"/>
  </r>
  <r>
    <s v="Ohio"/>
    <x v="89"/>
    <n v="0"/>
    <x v="4"/>
  </r>
  <r>
    <s v="Ohio"/>
    <x v="89"/>
    <n v="0"/>
    <x v="5"/>
  </r>
  <r>
    <s v="Ohio"/>
    <x v="89"/>
    <n v="0"/>
    <x v="6"/>
  </r>
  <r>
    <s v="Ohio"/>
    <x v="89"/>
    <n v="0"/>
    <x v="7"/>
  </r>
  <r>
    <s v="Ohio"/>
    <x v="89"/>
    <n v="0"/>
    <x v="8"/>
  </r>
  <r>
    <s v="Ohio"/>
    <x v="89"/>
    <n v="0"/>
    <x v="9"/>
  </r>
  <r>
    <s v="Ohio"/>
    <x v="89"/>
    <n v="0"/>
    <x v="10"/>
  </r>
  <r>
    <s v="Ohio"/>
    <x v="89"/>
    <n v="0"/>
    <x v="11"/>
  </r>
  <r>
    <s v="Ohio"/>
    <x v="89"/>
    <n v="0"/>
    <x v="12"/>
  </r>
  <r>
    <s v="Ohio"/>
    <x v="89"/>
    <n v="0"/>
    <x v="13"/>
  </r>
  <r>
    <s v="Ohio"/>
    <x v="89"/>
    <n v="0"/>
    <x v="14"/>
  </r>
  <r>
    <s v="Ohio"/>
    <x v="89"/>
    <n v="0"/>
    <x v="15"/>
  </r>
  <r>
    <s v="Ohio"/>
    <x v="89"/>
    <n v="0"/>
    <x v="16"/>
  </r>
  <r>
    <s v="Ohio"/>
    <x v="89"/>
    <n v="0"/>
    <x v="17"/>
  </r>
  <r>
    <s v="Ohio"/>
    <x v="89"/>
    <n v="0"/>
    <x v="18"/>
  </r>
  <r>
    <s v="Ohio"/>
    <x v="89"/>
    <n v="0"/>
    <x v="19"/>
  </r>
  <r>
    <s v="Ohio"/>
    <x v="89"/>
    <n v="0"/>
    <x v="20"/>
  </r>
  <r>
    <s v="Ohio"/>
    <x v="89"/>
    <n v="0"/>
    <x v="21"/>
  </r>
  <r>
    <s v="Ohio"/>
    <x v="89"/>
    <n v="0"/>
    <x v="22"/>
  </r>
  <r>
    <s v="Ohio"/>
    <x v="89"/>
    <n v="0"/>
    <x v="23"/>
  </r>
  <r>
    <s v="Ohio"/>
    <x v="89"/>
    <n v="0"/>
    <x v="24"/>
  </r>
  <r>
    <s v="Ohio"/>
    <x v="89"/>
    <n v="0"/>
    <x v="25"/>
  </r>
  <r>
    <s v="Ohio"/>
    <x v="89"/>
    <n v="0"/>
    <x v="26"/>
  </r>
  <r>
    <s v="Ohio"/>
    <x v="89"/>
    <n v="0"/>
    <x v="27"/>
  </r>
  <r>
    <s v="Ohio"/>
    <x v="89"/>
    <n v="0"/>
    <x v="28"/>
  </r>
  <r>
    <s v="Ohio"/>
    <x v="89"/>
    <n v="0"/>
    <x v="29"/>
  </r>
  <r>
    <s v="Ohio"/>
    <x v="89"/>
    <n v="0"/>
    <x v="30"/>
  </r>
  <r>
    <s v="Ohio"/>
    <x v="89"/>
    <n v="0"/>
    <x v="31"/>
  </r>
  <r>
    <s v="Ohio"/>
    <x v="89"/>
    <n v="0"/>
    <x v="32"/>
  </r>
  <r>
    <s v="Ohio"/>
    <x v="89"/>
    <n v="0"/>
    <x v="33"/>
  </r>
  <r>
    <s v="Ohio"/>
    <x v="89"/>
    <n v="0"/>
    <x v="34"/>
  </r>
  <r>
    <s v="Ohio"/>
    <x v="89"/>
    <n v="0"/>
    <x v="35"/>
  </r>
  <r>
    <s v="Ohio"/>
    <x v="89"/>
    <n v="0"/>
    <x v="36"/>
  </r>
  <r>
    <s v="Ohio"/>
    <x v="89"/>
    <n v="0"/>
    <x v="37"/>
  </r>
  <r>
    <s v="Ohio"/>
    <x v="89"/>
    <n v="0"/>
    <x v="38"/>
  </r>
  <r>
    <s v="Ohio"/>
    <x v="89"/>
    <n v="0"/>
    <x v="39"/>
  </r>
  <r>
    <s v="Ohio"/>
    <x v="89"/>
    <n v="0"/>
    <x v="40"/>
  </r>
  <r>
    <s v="Ohio"/>
    <x v="89"/>
    <n v="0"/>
    <x v="41"/>
  </r>
  <r>
    <s v="Ohio"/>
    <x v="89"/>
    <n v="0"/>
    <x v="42"/>
  </r>
  <r>
    <s v="Ohio"/>
    <x v="89"/>
    <n v="0"/>
    <x v="43"/>
  </r>
  <r>
    <s v="Ohio"/>
    <x v="89"/>
    <n v="0"/>
    <x v="44"/>
  </r>
  <r>
    <s v="Ohio"/>
    <x v="89"/>
    <n v="0"/>
    <x v="45"/>
  </r>
  <r>
    <s v="Ohio"/>
    <x v="89"/>
    <n v="0"/>
    <x v="46"/>
  </r>
  <r>
    <s v="Ohio"/>
    <x v="89"/>
    <n v="0"/>
    <x v="47"/>
  </r>
  <r>
    <s v="Ohio"/>
    <x v="89"/>
    <n v="3"/>
    <x v="48"/>
  </r>
  <r>
    <s v="Ohio"/>
    <x v="89"/>
    <n v="4"/>
    <x v="49"/>
  </r>
  <r>
    <s v="Ohio"/>
    <x v="89"/>
    <n v="5"/>
    <x v="50"/>
  </r>
  <r>
    <s v="Ohio"/>
    <x v="89"/>
    <n v="13"/>
    <x v="51"/>
  </r>
  <r>
    <s v="Ohio"/>
    <x v="89"/>
    <n v="26"/>
    <x v="52"/>
  </r>
  <r>
    <s v="Ohio"/>
    <x v="89"/>
    <n v="37"/>
    <x v="53"/>
  </r>
  <r>
    <s v="Rhode Island"/>
    <x v="89"/>
    <n v="0"/>
    <x v="0"/>
  </r>
  <r>
    <s v="Rhode Island"/>
    <x v="89"/>
    <n v="0"/>
    <x v="1"/>
  </r>
  <r>
    <s v="Rhode Island"/>
    <x v="89"/>
    <n v="0"/>
    <x v="2"/>
  </r>
  <r>
    <s v="Rhode Island"/>
    <x v="89"/>
    <n v="0"/>
    <x v="3"/>
  </r>
  <r>
    <s v="Rhode Island"/>
    <x v="89"/>
    <n v="0"/>
    <x v="4"/>
  </r>
  <r>
    <s v="Rhode Island"/>
    <x v="89"/>
    <n v="0"/>
    <x v="5"/>
  </r>
  <r>
    <s v="Rhode Island"/>
    <x v="89"/>
    <n v="0"/>
    <x v="6"/>
  </r>
  <r>
    <s v="Rhode Island"/>
    <x v="89"/>
    <n v="0"/>
    <x v="7"/>
  </r>
  <r>
    <s v="Rhode Island"/>
    <x v="89"/>
    <n v="0"/>
    <x v="8"/>
  </r>
  <r>
    <s v="Rhode Island"/>
    <x v="89"/>
    <n v="0"/>
    <x v="9"/>
  </r>
  <r>
    <s v="Rhode Island"/>
    <x v="89"/>
    <n v="0"/>
    <x v="10"/>
  </r>
  <r>
    <s v="Rhode Island"/>
    <x v="89"/>
    <n v="0"/>
    <x v="11"/>
  </r>
  <r>
    <s v="Rhode Island"/>
    <x v="89"/>
    <n v="0"/>
    <x v="12"/>
  </r>
  <r>
    <s v="Rhode Island"/>
    <x v="89"/>
    <n v="0"/>
    <x v="13"/>
  </r>
  <r>
    <s v="Rhode Island"/>
    <x v="89"/>
    <n v="0"/>
    <x v="14"/>
  </r>
  <r>
    <s v="Rhode Island"/>
    <x v="89"/>
    <n v="0"/>
    <x v="15"/>
  </r>
  <r>
    <s v="Rhode Island"/>
    <x v="89"/>
    <n v="0"/>
    <x v="16"/>
  </r>
  <r>
    <s v="Rhode Island"/>
    <x v="89"/>
    <n v="0"/>
    <x v="17"/>
  </r>
  <r>
    <s v="Rhode Island"/>
    <x v="89"/>
    <n v="0"/>
    <x v="18"/>
  </r>
  <r>
    <s v="Rhode Island"/>
    <x v="89"/>
    <n v="0"/>
    <x v="19"/>
  </r>
  <r>
    <s v="Rhode Island"/>
    <x v="89"/>
    <n v="0"/>
    <x v="20"/>
  </r>
  <r>
    <s v="Rhode Island"/>
    <x v="89"/>
    <n v="0"/>
    <x v="21"/>
  </r>
  <r>
    <s v="Rhode Island"/>
    <x v="89"/>
    <n v="0"/>
    <x v="22"/>
  </r>
  <r>
    <s v="Rhode Island"/>
    <x v="89"/>
    <n v="0"/>
    <x v="23"/>
  </r>
  <r>
    <s v="Rhode Island"/>
    <x v="89"/>
    <n v="0"/>
    <x v="24"/>
  </r>
  <r>
    <s v="Rhode Island"/>
    <x v="89"/>
    <n v="0"/>
    <x v="25"/>
  </r>
  <r>
    <s v="Rhode Island"/>
    <x v="89"/>
    <n v="0"/>
    <x v="26"/>
  </r>
  <r>
    <s v="Rhode Island"/>
    <x v="89"/>
    <n v="0"/>
    <x v="27"/>
  </r>
  <r>
    <s v="Rhode Island"/>
    <x v="89"/>
    <n v="0"/>
    <x v="28"/>
  </r>
  <r>
    <s v="Rhode Island"/>
    <x v="89"/>
    <n v="0"/>
    <x v="29"/>
  </r>
  <r>
    <s v="Rhode Island"/>
    <x v="89"/>
    <n v="0"/>
    <x v="30"/>
  </r>
  <r>
    <s v="Rhode Island"/>
    <x v="89"/>
    <n v="0"/>
    <x v="31"/>
  </r>
  <r>
    <s v="Rhode Island"/>
    <x v="89"/>
    <n v="0"/>
    <x v="32"/>
  </r>
  <r>
    <s v="Rhode Island"/>
    <x v="89"/>
    <n v="0"/>
    <x v="33"/>
  </r>
  <r>
    <s v="Rhode Island"/>
    <x v="89"/>
    <n v="0"/>
    <x v="34"/>
  </r>
  <r>
    <s v="Rhode Island"/>
    <x v="89"/>
    <n v="0"/>
    <x v="35"/>
  </r>
  <r>
    <s v="Rhode Island"/>
    <x v="89"/>
    <n v="0"/>
    <x v="36"/>
  </r>
  <r>
    <s v="Rhode Island"/>
    <x v="89"/>
    <n v="0"/>
    <x v="37"/>
  </r>
  <r>
    <s v="Rhode Island"/>
    <x v="89"/>
    <n v="0"/>
    <x v="38"/>
  </r>
  <r>
    <s v="Rhode Island"/>
    <x v="89"/>
    <n v="0"/>
    <x v="39"/>
  </r>
  <r>
    <s v="Rhode Island"/>
    <x v="89"/>
    <n v="0"/>
    <x v="40"/>
  </r>
  <r>
    <s v="Rhode Island"/>
    <x v="89"/>
    <n v="0"/>
    <x v="41"/>
  </r>
  <r>
    <s v="Rhode Island"/>
    <x v="89"/>
    <n v="0"/>
    <x v="42"/>
  </r>
  <r>
    <s v="Rhode Island"/>
    <x v="89"/>
    <n v="0"/>
    <x v="43"/>
  </r>
  <r>
    <s v="Rhode Island"/>
    <x v="89"/>
    <n v="0"/>
    <x v="44"/>
  </r>
  <r>
    <s v="Rhode Island"/>
    <x v="89"/>
    <n v="0"/>
    <x v="45"/>
  </r>
  <r>
    <s v="Rhode Island"/>
    <x v="89"/>
    <n v="0"/>
    <x v="46"/>
  </r>
  <r>
    <s v="Rhode Island"/>
    <x v="89"/>
    <n v="0"/>
    <x v="47"/>
  </r>
  <r>
    <s v="Rhode Island"/>
    <x v="89"/>
    <n v="3"/>
    <x v="48"/>
  </r>
  <r>
    <s v="Rhode Island"/>
    <x v="89"/>
    <n v="5"/>
    <x v="49"/>
  </r>
  <r>
    <s v="Rhode Island"/>
    <x v="89"/>
    <n v="5"/>
    <x v="50"/>
  </r>
  <r>
    <s v="Rhode Island"/>
    <x v="89"/>
    <n v="14"/>
    <x v="51"/>
  </r>
  <r>
    <s v="Rhode Island"/>
    <x v="89"/>
    <n v="20"/>
    <x v="52"/>
  </r>
  <r>
    <s v="Rhode Island"/>
    <x v="89"/>
    <n v="20"/>
    <x v="53"/>
  </r>
  <r>
    <s v="Wisconsin"/>
    <x v="89"/>
    <n v="0"/>
    <x v="0"/>
  </r>
  <r>
    <s v="Wisconsin"/>
    <x v="89"/>
    <n v="0"/>
    <x v="1"/>
  </r>
  <r>
    <s v="Wisconsin"/>
    <x v="89"/>
    <n v="0"/>
    <x v="2"/>
  </r>
  <r>
    <s v="Wisconsin"/>
    <x v="89"/>
    <n v="0"/>
    <x v="3"/>
  </r>
  <r>
    <s v="Wisconsin"/>
    <x v="89"/>
    <n v="0"/>
    <x v="4"/>
  </r>
  <r>
    <s v="Wisconsin"/>
    <x v="89"/>
    <n v="0"/>
    <x v="5"/>
  </r>
  <r>
    <s v="Wisconsin"/>
    <x v="89"/>
    <n v="0"/>
    <x v="6"/>
  </r>
  <r>
    <s v="Wisconsin"/>
    <x v="89"/>
    <n v="0"/>
    <x v="7"/>
  </r>
  <r>
    <s v="Wisconsin"/>
    <x v="89"/>
    <n v="0"/>
    <x v="8"/>
  </r>
  <r>
    <s v="Wisconsin"/>
    <x v="89"/>
    <n v="0"/>
    <x v="9"/>
  </r>
  <r>
    <s v="Wisconsin"/>
    <x v="89"/>
    <n v="0"/>
    <x v="10"/>
  </r>
  <r>
    <s v="Wisconsin"/>
    <x v="89"/>
    <n v="0"/>
    <x v="11"/>
  </r>
  <r>
    <s v="Wisconsin"/>
    <x v="89"/>
    <n v="0"/>
    <x v="12"/>
  </r>
  <r>
    <s v="Wisconsin"/>
    <x v="89"/>
    <n v="0"/>
    <x v="13"/>
  </r>
  <r>
    <s v="Wisconsin"/>
    <x v="89"/>
    <n v="0"/>
    <x v="14"/>
  </r>
  <r>
    <s v="Wisconsin"/>
    <x v="89"/>
    <n v="0"/>
    <x v="15"/>
  </r>
  <r>
    <s v="Wisconsin"/>
    <x v="89"/>
    <n v="0"/>
    <x v="16"/>
  </r>
  <r>
    <s v="Wisconsin"/>
    <x v="89"/>
    <n v="0"/>
    <x v="17"/>
  </r>
  <r>
    <s v="Wisconsin"/>
    <x v="89"/>
    <n v="0"/>
    <x v="18"/>
  </r>
  <r>
    <s v="Wisconsin"/>
    <x v="89"/>
    <n v="0"/>
    <x v="19"/>
  </r>
  <r>
    <s v="Wisconsin"/>
    <x v="89"/>
    <n v="0"/>
    <x v="20"/>
  </r>
  <r>
    <s v="Wisconsin"/>
    <x v="89"/>
    <n v="0"/>
    <x v="21"/>
  </r>
  <r>
    <s v="Wisconsin"/>
    <x v="89"/>
    <n v="0"/>
    <x v="22"/>
  </r>
  <r>
    <s v="Wisconsin"/>
    <x v="89"/>
    <n v="0"/>
    <x v="23"/>
  </r>
  <r>
    <s v="Wisconsin"/>
    <x v="89"/>
    <n v="0"/>
    <x v="24"/>
  </r>
  <r>
    <s v="Wisconsin"/>
    <x v="89"/>
    <n v="0"/>
    <x v="25"/>
  </r>
  <r>
    <s v="Wisconsin"/>
    <x v="89"/>
    <n v="0"/>
    <x v="26"/>
  </r>
  <r>
    <s v="Wisconsin"/>
    <x v="89"/>
    <n v="0"/>
    <x v="27"/>
  </r>
  <r>
    <s v="Wisconsin"/>
    <x v="89"/>
    <n v="0"/>
    <x v="28"/>
  </r>
  <r>
    <s v="Wisconsin"/>
    <x v="89"/>
    <n v="0"/>
    <x v="29"/>
  </r>
  <r>
    <s v="Wisconsin"/>
    <x v="89"/>
    <n v="0"/>
    <x v="30"/>
  </r>
  <r>
    <s v="Wisconsin"/>
    <x v="89"/>
    <n v="0"/>
    <x v="31"/>
  </r>
  <r>
    <s v="Wisconsin"/>
    <x v="89"/>
    <n v="0"/>
    <x v="32"/>
  </r>
  <r>
    <s v="Wisconsin"/>
    <x v="89"/>
    <n v="0"/>
    <x v="33"/>
  </r>
  <r>
    <s v="Wisconsin"/>
    <x v="89"/>
    <n v="0"/>
    <x v="34"/>
  </r>
  <r>
    <s v="Wisconsin"/>
    <x v="89"/>
    <n v="0"/>
    <x v="35"/>
  </r>
  <r>
    <s v="Wisconsin"/>
    <x v="89"/>
    <n v="0"/>
    <x v="36"/>
  </r>
  <r>
    <s v="Wisconsin"/>
    <x v="89"/>
    <n v="0"/>
    <x v="37"/>
  </r>
  <r>
    <s v="Wisconsin"/>
    <x v="89"/>
    <n v="0"/>
    <x v="38"/>
  </r>
  <r>
    <s v="Wisconsin"/>
    <x v="89"/>
    <n v="0"/>
    <x v="39"/>
  </r>
  <r>
    <s v="Wisconsin"/>
    <x v="89"/>
    <n v="0"/>
    <x v="40"/>
  </r>
  <r>
    <s v="Wisconsin"/>
    <x v="89"/>
    <n v="0"/>
    <x v="41"/>
  </r>
  <r>
    <s v="Wisconsin"/>
    <x v="89"/>
    <n v="0"/>
    <x v="42"/>
  </r>
  <r>
    <s v="Wisconsin"/>
    <x v="89"/>
    <n v="0"/>
    <x v="43"/>
  </r>
  <r>
    <s v="Wisconsin"/>
    <x v="89"/>
    <n v="0"/>
    <x v="44"/>
  </r>
  <r>
    <s v="Wisconsin"/>
    <x v="89"/>
    <n v="0"/>
    <x v="45"/>
  </r>
  <r>
    <s v="Wisconsin"/>
    <x v="89"/>
    <n v="0"/>
    <x v="46"/>
  </r>
  <r>
    <s v="Wisconsin"/>
    <x v="89"/>
    <n v="0"/>
    <x v="47"/>
  </r>
  <r>
    <s v="Wisconsin"/>
    <x v="89"/>
    <n v="3"/>
    <x v="48"/>
  </r>
  <r>
    <s v="Wisconsin"/>
    <x v="89"/>
    <n v="6"/>
    <x v="49"/>
  </r>
  <r>
    <s v="Wisconsin"/>
    <x v="89"/>
    <n v="8"/>
    <x v="50"/>
  </r>
  <r>
    <s v="Wisconsin"/>
    <x v="89"/>
    <n v="19"/>
    <x v="51"/>
  </r>
  <r>
    <s v="Wisconsin"/>
    <x v="89"/>
    <n v="27"/>
    <x v="52"/>
  </r>
  <r>
    <s v="Wisconsin"/>
    <x v="89"/>
    <n v="32"/>
    <x v="53"/>
  </r>
  <r>
    <s v="Connecticut"/>
    <x v="89"/>
    <n v="0"/>
    <x v="0"/>
  </r>
  <r>
    <s v="Connecticut"/>
    <x v="89"/>
    <n v="0"/>
    <x v="1"/>
  </r>
  <r>
    <s v="Connecticut"/>
    <x v="89"/>
    <n v="0"/>
    <x v="2"/>
  </r>
  <r>
    <s v="Connecticut"/>
    <x v="89"/>
    <n v="0"/>
    <x v="3"/>
  </r>
  <r>
    <s v="Connecticut"/>
    <x v="89"/>
    <n v="0"/>
    <x v="4"/>
  </r>
  <r>
    <s v="Connecticut"/>
    <x v="89"/>
    <n v="0"/>
    <x v="5"/>
  </r>
  <r>
    <s v="Connecticut"/>
    <x v="89"/>
    <n v="0"/>
    <x v="6"/>
  </r>
  <r>
    <s v="Connecticut"/>
    <x v="89"/>
    <n v="0"/>
    <x v="7"/>
  </r>
  <r>
    <s v="Connecticut"/>
    <x v="89"/>
    <n v="0"/>
    <x v="8"/>
  </r>
  <r>
    <s v="Connecticut"/>
    <x v="89"/>
    <n v="0"/>
    <x v="9"/>
  </r>
  <r>
    <s v="Connecticut"/>
    <x v="89"/>
    <n v="0"/>
    <x v="10"/>
  </r>
  <r>
    <s v="Connecticut"/>
    <x v="89"/>
    <n v="0"/>
    <x v="11"/>
  </r>
  <r>
    <s v="Connecticut"/>
    <x v="89"/>
    <n v="0"/>
    <x v="12"/>
  </r>
  <r>
    <s v="Connecticut"/>
    <x v="89"/>
    <n v="0"/>
    <x v="13"/>
  </r>
  <r>
    <s v="Connecticut"/>
    <x v="89"/>
    <n v="0"/>
    <x v="14"/>
  </r>
  <r>
    <s v="Connecticut"/>
    <x v="89"/>
    <n v="0"/>
    <x v="15"/>
  </r>
  <r>
    <s v="Connecticut"/>
    <x v="89"/>
    <n v="0"/>
    <x v="16"/>
  </r>
  <r>
    <s v="Connecticut"/>
    <x v="89"/>
    <n v="0"/>
    <x v="17"/>
  </r>
  <r>
    <s v="Connecticut"/>
    <x v="89"/>
    <n v="0"/>
    <x v="18"/>
  </r>
  <r>
    <s v="Connecticut"/>
    <x v="89"/>
    <n v="0"/>
    <x v="19"/>
  </r>
  <r>
    <s v="Connecticut"/>
    <x v="89"/>
    <n v="0"/>
    <x v="20"/>
  </r>
  <r>
    <s v="Connecticut"/>
    <x v="89"/>
    <n v="0"/>
    <x v="21"/>
  </r>
  <r>
    <s v="Connecticut"/>
    <x v="89"/>
    <n v="0"/>
    <x v="22"/>
  </r>
  <r>
    <s v="Connecticut"/>
    <x v="89"/>
    <n v="0"/>
    <x v="23"/>
  </r>
  <r>
    <s v="Connecticut"/>
    <x v="89"/>
    <n v="0"/>
    <x v="24"/>
  </r>
  <r>
    <s v="Connecticut"/>
    <x v="89"/>
    <n v="0"/>
    <x v="25"/>
  </r>
  <r>
    <s v="Connecticut"/>
    <x v="89"/>
    <n v="0"/>
    <x v="26"/>
  </r>
  <r>
    <s v="Connecticut"/>
    <x v="89"/>
    <n v="0"/>
    <x v="27"/>
  </r>
  <r>
    <s v="Connecticut"/>
    <x v="89"/>
    <n v="0"/>
    <x v="28"/>
  </r>
  <r>
    <s v="Connecticut"/>
    <x v="89"/>
    <n v="0"/>
    <x v="29"/>
  </r>
  <r>
    <s v="Connecticut"/>
    <x v="89"/>
    <n v="0"/>
    <x v="30"/>
  </r>
  <r>
    <s v="Connecticut"/>
    <x v="89"/>
    <n v="0"/>
    <x v="31"/>
  </r>
  <r>
    <s v="Connecticut"/>
    <x v="89"/>
    <n v="0"/>
    <x v="32"/>
  </r>
  <r>
    <s v="Connecticut"/>
    <x v="89"/>
    <n v="0"/>
    <x v="33"/>
  </r>
  <r>
    <s v="Connecticut"/>
    <x v="89"/>
    <n v="0"/>
    <x v="34"/>
  </r>
  <r>
    <s v="Connecticut"/>
    <x v="89"/>
    <n v="0"/>
    <x v="35"/>
  </r>
  <r>
    <s v="Connecticut"/>
    <x v="89"/>
    <n v="0"/>
    <x v="36"/>
  </r>
  <r>
    <s v="Connecticut"/>
    <x v="89"/>
    <n v="0"/>
    <x v="37"/>
  </r>
  <r>
    <s v="Connecticut"/>
    <x v="89"/>
    <n v="0"/>
    <x v="38"/>
  </r>
  <r>
    <s v="Connecticut"/>
    <x v="89"/>
    <n v="0"/>
    <x v="39"/>
  </r>
  <r>
    <s v="Connecticut"/>
    <x v="89"/>
    <n v="0"/>
    <x v="40"/>
  </r>
  <r>
    <s v="Connecticut"/>
    <x v="89"/>
    <n v="0"/>
    <x v="41"/>
  </r>
  <r>
    <s v="Connecticut"/>
    <x v="89"/>
    <n v="0"/>
    <x v="42"/>
  </r>
  <r>
    <s v="Connecticut"/>
    <x v="89"/>
    <n v="0"/>
    <x v="43"/>
  </r>
  <r>
    <s v="Connecticut"/>
    <x v="89"/>
    <n v="0"/>
    <x v="44"/>
  </r>
  <r>
    <s v="Connecticut"/>
    <x v="89"/>
    <n v="0"/>
    <x v="45"/>
  </r>
  <r>
    <s v="Connecticut"/>
    <x v="89"/>
    <n v="0"/>
    <x v="46"/>
  </r>
  <r>
    <s v="Connecticut"/>
    <x v="89"/>
    <n v="0"/>
    <x v="47"/>
  </r>
  <r>
    <s v="Connecticut"/>
    <x v="89"/>
    <n v="2"/>
    <x v="48"/>
  </r>
  <r>
    <s v="Connecticut"/>
    <x v="89"/>
    <n v="3"/>
    <x v="49"/>
  </r>
  <r>
    <s v="Connecticut"/>
    <x v="89"/>
    <n v="5"/>
    <x v="50"/>
  </r>
  <r>
    <s v="Connecticut"/>
    <x v="89"/>
    <n v="11"/>
    <x v="51"/>
  </r>
  <r>
    <s v="Connecticut"/>
    <x v="89"/>
    <n v="22"/>
    <x v="52"/>
  </r>
  <r>
    <s v="Connecticut"/>
    <x v="89"/>
    <n v="24"/>
    <x v="53"/>
  </r>
  <r>
    <s v="Hawaii"/>
    <x v="89"/>
    <n v="0"/>
    <x v="0"/>
  </r>
  <r>
    <s v="Hawaii"/>
    <x v="89"/>
    <n v="0"/>
    <x v="1"/>
  </r>
  <r>
    <s v="Hawaii"/>
    <x v="89"/>
    <n v="0"/>
    <x v="2"/>
  </r>
  <r>
    <s v="Hawaii"/>
    <x v="89"/>
    <n v="0"/>
    <x v="3"/>
  </r>
  <r>
    <s v="Hawaii"/>
    <x v="89"/>
    <n v="0"/>
    <x v="4"/>
  </r>
  <r>
    <s v="Hawaii"/>
    <x v="89"/>
    <n v="0"/>
    <x v="5"/>
  </r>
  <r>
    <s v="Hawaii"/>
    <x v="89"/>
    <n v="0"/>
    <x v="6"/>
  </r>
  <r>
    <s v="Hawaii"/>
    <x v="89"/>
    <n v="0"/>
    <x v="7"/>
  </r>
  <r>
    <s v="Hawaii"/>
    <x v="89"/>
    <n v="0"/>
    <x v="8"/>
  </r>
  <r>
    <s v="Hawaii"/>
    <x v="89"/>
    <n v="0"/>
    <x v="9"/>
  </r>
  <r>
    <s v="Hawaii"/>
    <x v="89"/>
    <n v="0"/>
    <x v="10"/>
  </r>
  <r>
    <s v="Hawaii"/>
    <x v="89"/>
    <n v="0"/>
    <x v="11"/>
  </r>
  <r>
    <s v="Hawaii"/>
    <x v="89"/>
    <n v="0"/>
    <x v="12"/>
  </r>
  <r>
    <s v="Hawaii"/>
    <x v="89"/>
    <n v="0"/>
    <x v="13"/>
  </r>
  <r>
    <s v="Hawaii"/>
    <x v="89"/>
    <n v="0"/>
    <x v="14"/>
  </r>
  <r>
    <s v="Hawaii"/>
    <x v="89"/>
    <n v="0"/>
    <x v="15"/>
  </r>
  <r>
    <s v="Hawaii"/>
    <x v="89"/>
    <n v="0"/>
    <x v="16"/>
  </r>
  <r>
    <s v="Hawaii"/>
    <x v="89"/>
    <n v="0"/>
    <x v="17"/>
  </r>
  <r>
    <s v="Hawaii"/>
    <x v="89"/>
    <n v="0"/>
    <x v="18"/>
  </r>
  <r>
    <s v="Hawaii"/>
    <x v="89"/>
    <n v="0"/>
    <x v="19"/>
  </r>
  <r>
    <s v="Hawaii"/>
    <x v="89"/>
    <n v="0"/>
    <x v="20"/>
  </r>
  <r>
    <s v="Hawaii"/>
    <x v="89"/>
    <n v="0"/>
    <x v="21"/>
  </r>
  <r>
    <s v="Hawaii"/>
    <x v="89"/>
    <n v="0"/>
    <x v="22"/>
  </r>
  <r>
    <s v="Hawaii"/>
    <x v="89"/>
    <n v="0"/>
    <x v="23"/>
  </r>
  <r>
    <s v="Hawaii"/>
    <x v="89"/>
    <n v="0"/>
    <x v="24"/>
  </r>
  <r>
    <s v="Hawaii"/>
    <x v="89"/>
    <n v="0"/>
    <x v="25"/>
  </r>
  <r>
    <s v="Hawaii"/>
    <x v="89"/>
    <n v="0"/>
    <x v="26"/>
  </r>
  <r>
    <s v="Hawaii"/>
    <x v="89"/>
    <n v="0"/>
    <x v="27"/>
  </r>
  <r>
    <s v="Hawaii"/>
    <x v="89"/>
    <n v="0"/>
    <x v="28"/>
  </r>
  <r>
    <s v="Hawaii"/>
    <x v="89"/>
    <n v="0"/>
    <x v="29"/>
  </r>
  <r>
    <s v="Hawaii"/>
    <x v="89"/>
    <n v="0"/>
    <x v="30"/>
  </r>
  <r>
    <s v="Hawaii"/>
    <x v="89"/>
    <n v="0"/>
    <x v="31"/>
  </r>
  <r>
    <s v="Hawaii"/>
    <x v="89"/>
    <n v="0"/>
    <x v="32"/>
  </r>
  <r>
    <s v="Hawaii"/>
    <x v="89"/>
    <n v="0"/>
    <x v="33"/>
  </r>
  <r>
    <s v="Hawaii"/>
    <x v="89"/>
    <n v="0"/>
    <x v="34"/>
  </r>
  <r>
    <s v="Hawaii"/>
    <x v="89"/>
    <n v="0"/>
    <x v="35"/>
  </r>
  <r>
    <s v="Hawaii"/>
    <x v="89"/>
    <n v="0"/>
    <x v="36"/>
  </r>
  <r>
    <s v="Hawaii"/>
    <x v="89"/>
    <n v="0"/>
    <x v="37"/>
  </r>
  <r>
    <s v="Hawaii"/>
    <x v="89"/>
    <n v="0"/>
    <x v="38"/>
  </r>
  <r>
    <s v="Hawaii"/>
    <x v="89"/>
    <n v="0"/>
    <x v="39"/>
  </r>
  <r>
    <s v="Hawaii"/>
    <x v="89"/>
    <n v="0"/>
    <x v="40"/>
  </r>
  <r>
    <s v="Hawaii"/>
    <x v="89"/>
    <n v="0"/>
    <x v="41"/>
  </r>
  <r>
    <s v="Hawaii"/>
    <x v="89"/>
    <n v="0"/>
    <x v="42"/>
  </r>
  <r>
    <s v="Hawaii"/>
    <x v="89"/>
    <n v="0"/>
    <x v="43"/>
  </r>
  <r>
    <s v="Hawaii"/>
    <x v="89"/>
    <n v="0"/>
    <x v="44"/>
  </r>
  <r>
    <s v="Hawaii"/>
    <x v="89"/>
    <n v="0"/>
    <x v="45"/>
  </r>
  <r>
    <s v="Hawaii"/>
    <x v="89"/>
    <n v="0"/>
    <x v="46"/>
  </r>
  <r>
    <s v="Hawaii"/>
    <x v="89"/>
    <n v="0"/>
    <x v="47"/>
  </r>
  <r>
    <s v="Hawaii"/>
    <x v="89"/>
    <n v="2"/>
    <x v="48"/>
  </r>
  <r>
    <s v="Hawaii"/>
    <x v="89"/>
    <n v="2"/>
    <x v="49"/>
  </r>
  <r>
    <s v="Hawaii"/>
    <x v="89"/>
    <n v="2"/>
    <x v="50"/>
  </r>
  <r>
    <s v="Hawaii"/>
    <x v="89"/>
    <n v="2"/>
    <x v="51"/>
  </r>
  <r>
    <s v="Hawaii"/>
    <x v="89"/>
    <n v="4"/>
    <x v="52"/>
  </r>
  <r>
    <s v="Hawaii"/>
    <x v="89"/>
    <n v="6"/>
    <x v="53"/>
  </r>
  <r>
    <s v="Oklahoma"/>
    <x v="89"/>
    <n v="0"/>
    <x v="0"/>
  </r>
  <r>
    <s v="Oklahoma"/>
    <x v="89"/>
    <n v="0"/>
    <x v="1"/>
  </r>
  <r>
    <s v="Oklahoma"/>
    <x v="89"/>
    <n v="0"/>
    <x v="2"/>
  </r>
  <r>
    <s v="Oklahoma"/>
    <x v="89"/>
    <n v="0"/>
    <x v="3"/>
  </r>
  <r>
    <s v="Oklahoma"/>
    <x v="89"/>
    <n v="0"/>
    <x v="4"/>
  </r>
  <r>
    <s v="Oklahoma"/>
    <x v="89"/>
    <n v="0"/>
    <x v="5"/>
  </r>
  <r>
    <s v="Oklahoma"/>
    <x v="89"/>
    <n v="0"/>
    <x v="6"/>
  </r>
  <r>
    <s v="Oklahoma"/>
    <x v="89"/>
    <n v="0"/>
    <x v="7"/>
  </r>
  <r>
    <s v="Oklahoma"/>
    <x v="89"/>
    <n v="0"/>
    <x v="8"/>
  </r>
  <r>
    <s v="Oklahoma"/>
    <x v="89"/>
    <n v="0"/>
    <x v="9"/>
  </r>
  <r>
    <s v="Oklahoma"/>
    <x v="89"/>
    <n v="0"/>
    <x v="10"/>
  </r>
  <r>
    <s v="Oklahoma"/>
    <x v="89"/>
    <n v="0"/>
    <x v="11"/>
  </r>
  <r>
    <s v="Oklahoma"/>
    <x v="89"/>
    <n v="0"/>
    <x v="12"/>
  </r>
  <r>
    <s v="Oklahoma"/>
    <x v="89"/>
    <n v="0"/>
    <x v="13"/>
  </r>
  <r>
    <s v="Oklahoma"/>
    <x v="89"/>
    <n v="0"/>
    <x v="14"/>
  </r>
  <r>
    <s v="Oklahoma"/>
    <x v="89"/>
    <n v="0"/>
    <x v="15"/>
  </r>
  <r>
    <s v="Oklahoma"/>
    <x v="89"/>
    <n v="0"/>
    <x v="16"/>
  </r>
  <r>
    <s v="Oklahoma"/>
    <x v="89"/>
    <n v="0"/>
    <x v="17"/>
  </r>
  <r>
    <s v="Oklahoma"/>
    <x v="89"/>
    <n v="0"/>
    <x v="18"/>
  </r>
  <r>
    <s v="Oklahoma"/>
    <x v="89"/>
    <n v="0"/>
    <x v="19"/>
  </r>
  <r>
    <s v="Oklahoma"/>
    <x v="89"/>
    <n v="0"/>
    <x v="20"/>
  </r>
  <r>
    <s v="Oklahoma"/>
    <x v="89"/>
    <n v="0"/>
    <x v="21"/>
  </r>
  <r>
    <s v="Oklahoma"/>
    <x v="89"/>
    <n v="0"/>
    <x v="22"/>
  </r>
  <r>
    <s v="Oklahoma"/>
    <x v="89"/>
    <n v="0"/>
    <x v="23"/>
  </r>
  <r>
    <s v="Oklahoma"/>
    <x v="89"/>
    <n v="0"/>
    <x v="24"/>
  </r>
  <r>
    <s v="Oklahoma"/>
    <x v="89"/>
    <n v="0"/>
    <x v="25"/>
  </r>
  <r>
    <s v="Oklahoma"/>
    <x v="89"/>
    <n v="0"/>
    <x v="26"/>
  </r>
  <r>
    <s v="Oklahoma"/>
    <x v="89"/>
    <n v="0"/>
    <x v="27"/>
  </r>
  <r>
    <s v="Oklahoma"/>
    <x v="89"/>
    <n v="0"/>
    <x v="28"/>
  </r>
  <r>
    <s v="Oklahoma"/>
    <x v="89"/>
    <n v="0"/>
    <x v="29"/>
  </r>
  <r>
    <s v="Oklahoma"/>
    <x v="89"/>
    <n v="0"/>
    <x v="30"/>
  </r>
  <r>
    <s v="Oklahoma"/>
    <x v="89"/>
    <n v="0"/>
    <x v="31"/>
  </r>
  <r>
    <s v="Oklahoma"/>
    <x v="89"/>
    <n v="0"/>
    <x v="32"/>
  </r>
  <r>
    <s v="Oklahoma"/>
    <x v="89"/>
    <n v="0"/>
    <x v="33"/>
  </r>
  <r>
    <s v="Oklahoma"/>
    <x v="89"/>
    <n v="0"/>
    <x v="34"/>
  </r>
  <r>
    <s v="Oklahoma"/>
    <x v="89"/>
    <n v="0"/>
    <x v="35"/>
  </r>
  <r>
    <s v="Oklahoma"/>
    <x v="89"/>
    <n v="0"/>
    <x v="36"/>
  </r>
  <r>
    <s v="Oklahoma"/>
    <x v="89"/>
    <n v="0"/>
    <x v="37"/>
  </r>
  <r>
    <s v="Oklahoma"/>
    <x v="89"/>
    <n v="0"/>
    <x v="38"/>
  </r>
  <r>
    <s v="Oklahoma"/>
    <x v="89"/>
    <n v="0"/>
    <x v="39"/>
  </r>
  <r>
    <s v="Oklahoma"/>
    <x v="89"/>
    <n v="0"/>
    <x v="40"/>
  </r>
  <r>
    <s v="Oklahoma"/>
    <x v="89"/>
    <n v="0"/>
    <x v="41"/>
  </r>
  <r>
    <s v="Oklahoma"/>
    <x v="89"/>
    <n v="0"/>
    <x v="42"/>
  </r>
  <r>
    <s v="Oklahoma"/>
    <x v="89"/>
    <n v="0"/>
    <x v="43"/>
  </r>
  <r>
    <s v="Oklahoma"/>
    <x v="89"/>
    <n v="0"/>
    <x v="44"/>
  </r>
  <r>
    <s v="Oklahoma"/>
    <x v="89"/>
    <n v="0"/>
    <x v="45"/>
  </r>
  <r>
    <s v="Oklahoma"/>
    <x v="89"/>
    <n v="0"/>
    <x v="46"/>
  </r>
  <r>
    <s v="Oklahoma"/>
    <x v="89"/>
    <n v="0"/>
    <x v="47"/>
  </r>
  <r>
    <s v="Oklahoma"/>
    <x v="89"/>
    <n v="2"/>
    <x v="48"/>
  </r>
  <r>
    <s v="Oklahoma"/>
    <x v="89"/>
    <n v="2"/>
    <x v="49"/>
  </r>
  <r>
    <s v="Oklahoma"/>
    <x v="89"/>
    <n v="2"/>
    <x v="50"/>
  </r>
  <r>
    <s v="Oklahoma"/>
    <x v="89"/>
    <n v="2"/>
    <x v="51"/>
  </r>
  <r>
    <s v="Oklahoma"/>
    <x v="89"/>
    <n v="4"/>
    <x v="52"/>
  </r>
  <r>
    <s v="Oklahoma"/>
    <x v="89"/>
    <n v="7"/>
    <x v="53"/>
  </r>
  <r>
    <s v="Utah"/>
    <x v="89"/>
    <n v="0"/>
    <x v="0"/>
  </r>
  <r>
    <s v="Utah"/>
    <x v="89"/>
    <n v="0"/>
    <x v="1"/>
  </r>
  <r>
    <s v="Utah"/>
    <x v="89"/>
    <n v="0"/>
    <x v="2"/>
  </r>
  <r>
    <s v="Utah"/>
    <x v="89"/>
    <n v="0"/>
    <x v="3"/>
  </r>
  <r>
    <s v="Utah"/>
    <x v="89"/>
    <n v="0"/>
    <x v="4"/>
  </r>
  <r>
    <s v="Utah"/>
    <x v="89"/>
    <n v="0"/>
    <x v="5"/>
  </r>
  <r>
    <s v="Utah"/>
    <x v="89"/>
    <n v="0"/>
    <x v="6"/>
  </r>
  <r>
    <s v="Utah"/>
    <x v="89"/>
    <n v="0"/>
    <x v="7"/>
  </r>
  <r>
    <s v="Utah"/>
    <x v="89"/>
    <n v="0"/>
    <x v="8"/>
  </r>
  <r>
    <s v="Utah"/>
    <x v="89"/>
    <n v="0"/>
    <x v="9"/>
  </r>
  <r>
    <s v="Utah"/>
    <x v="89"/>
    <n v="0"/>
    <x v="10"/>
  </r>
  <r>
    <s v="Utah"/>
    <x v="89"/>
    <n v="0"/>
    <x v="11"/>
  </r>
  <r>
    <s v="Utah"/>
    <x v="89"/>
    <n v="0"/>
    <x v="12"/>
  </r>
  <r>
    <s v="Utah"/>
    <x v="89"/>
    <n v="0"/>
    <x v="13"/>
  </r>
  <r>
    <s v="Utah"/>
    <x v="89"/>
    <n v="0"/>
    <x v="14"/>
  </r>
  <r>
    <s v="Utah"/>
    <x v="89"/>
    <n v="0"/>
    <x v="15"/>
  </r>
  <r>
    <s v="Utah"/>
    <x v="89"/>
    <n v="0"/>
    <x v="16"/>
  </r>
  <r>
    <s v="Utah"/>
    <x v="89"/>
    <n v="0"/>
    <x v="17"/>
  </r>
  <r>
    <s v="Utah"/>
    <x v="89"/>
    <n v="0"/>
    <x v="18"/>
  </r>
  <r>
    <s v="Utah"/>
    <x v="89"/>
    <n v="0"/>
    <x v="19"/>
  </r>
  <r>
    <s v="Utah"/>
    <x v="89"/>
    <n v="0"/>
    <x v="20"/>
  </r>
  <r>
    <s v="Utah"/>
    <x v="89"/>
    <n v="0"/>
    <x v="21"/>
  </r>
  <r>
    <s v="Utah"/>
    <x v="89"/>
    <n v="0"/>
    <x v="22"/>
  </r>
  <r>
    <s v="Utah"/>
    <x v="89"/>
    <n v="0"/>
    <x v="23"/>
  </r>
  <r>
    <s v="Utah"/>
    <x v="89"/>
    <n v="0"/>
    <x v="24"/>
  </r>
  <r>
    <s v="Utah"/>
    <x v="89"/>
    <n v="0"/>
    <x v="25"/>
  </r>
  <r>
    <s v="Utah"/>
    <x v="89"/>
    <n v="0"/>
    <x v="26"/>
  </r>
  <r>
    <s v="Utah"/>
    <x v="89"/>
    <n v="0"/>
    <x v="27"/>
  </r>
  <r>
    <s v="Utah"/>
    <x v="89"/>
    <n v="0"/>
    <x v="28"/>
  </r>
  <r>
    <s v="Utah"/>
    <x v="89"/>
    <n v="0"/>
    <x v="29"/>
  </r>
  <r>
    <s v="Utah"/>
    <x v="89"/>
    <n v="0"/>
    <x v="30"/>
  </r>
  <r>
    <s v="Utah"/>
    <x v="89"/>
    <n v="0"/>
    <x v="31"/>
  </r>
  <r>
    <s v="Utah"/>
    <x v="89"/>
    <n v="0"/>
    <x v="32"/>
  </r>
  <r>
    <s v="Utah"/>
    <x v="89"/>
    <n v="0"/>
    <x v="33"/>
  </r>
  <r>
    <s v="Utah"/>
    <x v="89"/>
    <n v="0"/>
    <x v="34"/>
  </r>
  <r>
    <s v="Utah"/>
    <x v="89"/>
    <n v="0"/>
    <x v="35"/>
  </r>
  <r>
    <s v="Utah"/>
    <x v="89"/>
    <n v="0"/>
    <x v="36"/>
  </r>
  <r>
    <s v="Utah"/>
    <x v="89"/>
    <n v="0"/>
    <x v="37"/>
  </r>
  <r>
    <s v="Utah"/>
    <x v="89"/>
    <n v="0"/>
    <x v="38"/>
  </r>
  <r>
    <s v="Utah"/>
    <x v="89"/>
    <n v="0"/>
    <x v="39"/>
  </r>
  <r>
    <s v="Utah"/>
    <x v="89"/>
    <n v="0"/>
    <x v="40"/>
  </r>
  <r>
    <s v="Utah"/>
    <x v="89"/>
    <n v="0"/>
    <x v="41"/>
  </r>
  <r>
    <s v="Utah"/>
    <x v="89"/>
    <n v="0"/>
    <x v="42"/>
  </r>
  <r>
    <s v="Utah"/>
    <x v="89"/>
    <n v="0"/>
    <x v="43"/>
  </r>
  <r>
    <s v="Utah"/>
    <x v="89"/>
    <n v="0"/>
    <x v="44"/>
  </r>
  <r>
    <s v="Utah"/>
    <x v="89"/>
    <n v="0"/>
    <x v="45"/>
  </r>
  <r>
    <s v="Utah"/>
    <x v="89"/>
    <n v="0"/>
    <x v="46"/>
  </r>
  <r>
    <s v="Utah"/>
    <x v="89"/>
    <n v="0"/>
    <x v="47"/>
  </r>
  <r>
    <s v="Utah"/>
    <x v="89"/>
    <n v="2"/>
    <x v="48"/>
  </r>
  <r>
    <s v="Utah"/>
    <x v="89"/>
    <n v="3"/>
    <x v="49"/>
  </r>
  <r>
    <s v="Utah"/>
    <x v="89"/>
    <n v="5"/>
    <x v="50"/>
  </r>
  <r>
    <s v="Utah"/>
    <x v="89"/>
    <n v="9"/>
    <x v="51"/>
  </r>
  <r>
    <s v="Utah"/>
    <x v="89"/>
    <n v="10"/>
    <x v="52"/>
  </r>
  <r>
    <s v="Utah"/>
    <x v="89"/>
    <n v="28"/>
    <x v="53"/>
  </r>
  <r>
    <m/>
    <x v="90"/>
    <n v="0"/>
    <x v="0"/>
  </r>
  <r>
    <m/>
    <x v="90"/>
    <n v="0"/>
    <x v="1"/>
  </r>
  <r>
    <m/>
    <x v="90"/>
    <n v="0"/>
    <x v="2"/>
  </r>
  <r>
    <m/>
    <x v="90"/>
    <n v="0"/>
    <x v="3"/>
  </r>
  <r>
    <m/>
    <x v="90"/>
    <n v="0"/>
    <x v="4"/>
  </r>
  <r>
    <m/>
    <x v="90"/>
    <n v="0"/>
    <x v="5"/>
  </r>
  <r>
    <m/>
    <x v="90"/>
    <n v="0"/>
    <x v="6"/>
  </r>
  <r>
    <m/>
    <x v="90"/>
    <n v="0"/>
    <x v="7"/>
  </r>
  <r>
    <m/>
    <x v="90"/>
    <n v="0"/>
    <x v="8"/>
  </r>
  <r>
    <m/>
    <x v="90"/>
    <n v="0"/>
    <x v="9"/>
  </r>
  <r>
    <m/>
    <x v="90"/>
    <n v="0"/>
    <x v="10"/>
  </r>
  <r>
    <m/>
    <x v="90"/>
    <n v="0"/>
    <x v="11"/>
  </r>
  <r>
    <m/>
    <x v="90"/>
    <n v="0"/>
    <x v="12"/>
  </r>
  <r>
    <m/>
    <x v="90"/>
    <n v="0"/>
    <x v="13"/>
  </r>
  <r>
    <m/>
    <x v="90"/>
    <n v="0"/>
    <x v="14"/>
  </r>
  <r>
    <m/>
    <x v="90"/>
    <n v="0"/>
    <x v="15"/>
  </r>
  <r>
    <m/>
    <x v="90"/>
    <n v="0"/>
    <x v="16"/>
  </r>
  <r>
    <m/>
    <x v="90"/>
    <n v="0"/>
    <x v="17"/>
  </r>
  <r>
    <m/>
    <x v="90"/>
    <n v="0"/>
    <x v="18"/>
  </r>
  <r>
    <m/>
    <x v="90"/>
    <n v="0"/>
    <x v="19"/>
  </r>
  <r>
    <m/>
    <x v="90"/>
    <n v="0"/>
    <x v="20"/>
  </r>
  <r>
    <m/>
    <x v="90"/>
    <n v="0"/>
    <x v="21"/>
  </r>
  <r>
    <m/>
    <x v="90"/>
    <n v="0"/>
    <x v="22"/>
  </r>
  <r>
    <m/>
    <x v="90"/>
    <n v="0"/>
    <x v="23"/>
  </r>
  <r>
    <m/>
    <x v="90"/>
    <n v="0"/>
    <x v="24"/>
  </r>
  <r>
    <m/>
    <x v="90"/>
    <n v="0"/>
    <x v="25"/>
  </r>
  <r>
    <m/>
    <x v="90"/>
    <n v="0"/>
    <x v="26"/>
  </r>
  <r>
    <m/>
    <x v="90"/>
    <n v="0"/>
    <x v="27"/>
  </r>
  <r>
    <m/>
    <x v="90"/>
    <n v="0"/>
    <x v="28"/>
  </r>
  <r>
    <m/>
    <x v="90"/>
    <n v="0"/>
    <x v="29"/>
  </r>
  <r>
    <m/>
    <x v="90"/>
    <n v="0"/>
    <x v="30"/>
  </r>
  <r>
    <m/>
    <x v="90"/>
    <n v="0"/>
    <x v="31"/>
  </r>
  <r>
    <m/>
    <x v="90"/>
    <n v="0"/>
    <x v="32"/>
  </r>
  <r>
    <m/>
    <x v="90"/>
    <n v="0"/>
    <x v="33"/>
  </r>
  <r>
    <m/>
    <x v="90"/>
    <n v="0"/>
    <x v="34"/>
  </r>
  <r>
    <m/>
    <x v="90"/>
    <n v="0"/>
    <x v="35"/>
  </r>
  <r>
    <m/>
    <x v="90"/>
    <n v="0"/>
    <x v="36"/>
  </r>
  <r>
    <m/>
    <x v="90"/>
    <n v="0"/>
    <x v="37"/>
  </r>
  <r>
    <m/>
    <x v="90"/>
    <n v="0"/>
    <x v="38"/>
  </r>
  <r>
    <m/>
    <x v="90"/>
    <n v="0"/>
    <x v="39"/>
  </r>
  <r>
    <m/>
    <x v="90"/>
    <n v="0"/>
    <x v="40"/>
  </r>
  <r>
    <m/>
    <x v="90"/>
    <n v="0"/>
    <x v="41"/>
  </r>
  <r>
    <m/>
    <x v="90"/>
    <n v="0"/>
    <x v="42"/>
  </r>
  <r>
    <m/>
    <x v="90"/>
    <n v="0"/>
    <x v="43"/>
  </r>
  <r>
    <m/>
    <x v="90"/>
    <n v="0"/>
    <x v="44"/>
  </r>
  <r>
    <m/>
    <x v="90"/>
    <n v="0"/>
    <x v="45"/>
  </r>
  <r>
    <m/>
    <x v="90"/>
    <n v="0"/>
    <x v="46"/>
  </r>
  <r>
    <m/>
    <x v="90"/>
    <n v="0"/>
    <x v="47"/>
  </r>
  <r>
    <m/>
    <x v="90"/>
    <n v="1"/>
    <x v="48"/>
  </r>
  <r>
    <m/>
    <x v="90"/>
    <n v="2"/>
    <x v="49"/>
  </r>
  <r>
    <m/>
    <x v="90"/>
    <n v="2"/>
    <x v="50"/>
  </r>
  <r>
    <m/>
    <x v="90"/>
    <n v="2"/>
    <x v="51"/>
  </r>
  <r>
    <m/>
    <x v="90"/>
    <n v="2"/>
    <x v="52"/>
  </r>
  <r>
    <m/>
    <x v="90"/>
    <n v="3"/>
    <x v="53"/>
  </r>
  <r>
    <m/>
    <x v="91"/>
    <n v="0"/>
    <x v="0"/>
  </r>
  <r>
    <m/>
    <x v="91"/>
    <n v="0"/>
    <x v="1"/>
  </r>
  <r>
    <m/>
    <x v="91"/>
    <n v="0"/>
    <x v="2"/>
  </r>
  <r>
    <m/>
    <x v="91"/>
    <n v="0"/>
    <x v="3"/>
  </r>
  <r>
    <m/>
    <x v="91"/>
    <n v="0"/>
    <x v="4"/>
  </r>
  <r>
    <m/>
    <x v="91"/>
    <n v="0"/>
    <x v="5"/>
  </r>
  <r>
    <m/>
    <x v="91"/>
    <n v="0"/>
    <x v="6"/>
  </r>
  <r>
    <m/>
    <x v="91"/>
    <n v="0"/>
    <x v="7"/>
  </r>
  <r>
    <m/>
    <x v="91"/>
    <n v="0"/>
    <x v="8"/>
  </r>
  <r>
    <m/>
    <x v="91"/>
    <n v="0"/>
    <x v="9"/>
  </r>
  <r>
    <m/>
    <x v="91"/>
    <n v="0"/>
    <x v="10"/>
  </r>
  <r>
    <m/>
    <x v="91"/>
    <n v="0"/>
    <x v="11"/>
  </r>
  <r>
    <m/>
    <x v="91"/>
    <n v="0"/>
    <x v="12"/>
  </r>
  <r>
    <m/>
    <x v="91"/>
    <n v="0"/>
    <x v="13"/>
  </r>
  <r>
    <m/>
    <x v="91"/>
    <n v="0"/>
    <x v="14"/>
  </r>
  <r>
    <m/>
    <x v="91"/>
    <n v="0"/>
    <x v="15"/>
  </r>
  <r>
    <m/>
    <x v="91"/>
    <n v="0"/>
    <x v="16"/>
  </r>
  <r>
    <m/>
    <x v="91"/>
    <n v="0"/>
    <x v="17"/>
  </r>
  <r>
    <m/>
    <x v="91"/>
    <n v="0"/>
    <x v="18"/>
  </r>
  <r>
    <m/>
    <x v="91"/>
    <n v="0"/>
    <x v="19"/>
  </r>
  <r>
    <m/>
    <x v="91"/>
    <n v="0"/>
    <x v="20"/>
  </r>
  <r>
    <m/>
    <x v="91"/>
    <n v="0"/>
    <x v="21"/>
  </r>
  <r>
    <m/>
    <x v="91"/>
    <n v="0"/>
    <x v="22"/>
  </r>
  <r>
    <m/>
    <x v="91"/>
    <n v="0"/>
    <x v="23"/>
  </r>
  <r>
    <m/>
    <x v="91"/>
    <n v="0"/>
    <x v="24"/>
  </r>
  <r>
    <m/>
    <x v="91"/>
    <n v="0"/>
    <x v="25"/>
  </r>
  <r>
    <m/>
    <x v="91"/>
    <n v="0"/>
    <x v="26"/>
  </r>
  <r>
    <m/>
    <x v="91"/>
    <n v="0"/>
    <x v="27"/>
  </r>
  <r>
    <m/>
    <x v="91"/>
    <n v="0"/>
    <x v="28"/>
  </r>
  <r>
    <m/>
    <x v="91"/>
    <n v="0"/>
    <x v="29"/>
  </r>
  <r>
    <m/>
    <x v="91"/>
    <n v="0"/>
    <x v="30"/>
  </r>
  <r>
    <m/>
    <x v="91"/>
    <n v="0"/>
    <x v="31"/>
  </r>
  <r>
    <m/>
    <x v="91"/>
    <n v="0"/>
    <x v="32"/>
  </r>
  <r>
    <m/>
    <x v="91"/>
    <n v="0"/>
    <x v="33"/>
  </r>
  <r>
    <m/>
    <x v="91"/>
    <n v="0"/>
    <x v="34"/>
  </r>
  <r>
    <m/>
    <x v="91"/>
    <n v="0"/>
    <x v="35"/>
  </r>
  <r>
    <m/>
    <x v="91"/>
    <n v="0"/>
    <x v="36"/>
  </r>
  <r>
    <m/>
    <x v="91"/>
    <n v="0"/>
    <x v="37"/>
  </r>
  <r>
    <m/>
    <x v="91"/>
    <n v="0"/>
    <x v="38"/>
  </r>
  <r>
    <m/>
    <x v="91"/>
    <n v="0"/>
    <x v="39"/>
  </r>
  <r>
    <m/>
    <x v="91"/>
    <n v="0"/>
    <x v="40"/>
  </r>
  <r>
    <m/>
    <x v="91"/>
    <n v="0"/>
    <x v="41"/>
  </r>
  <r>
    <m/>
    <x v="91"/>
    <n v="0"/>
    <x v="42"/>
  </r>
  <r>
    <m/>
    <x v="91"/>
    <n v="0"/>
    <x v="43"/>
  </r>
  <r>
    <m/>
    <x v="91"/>
    <n v="1"/>
    <x v="44"/>
  </r>
  <r>
    <m/>
    <x v="91"/>
    <n v="1"/>
    <x v="45"/>
  </r>
  <r>
    <m/>
    <x v="91"/>
    <n v="1"/>
    <x v="46"/>
  </r>
  <r>
    <m/>
    <x v="91"/>
    <n v="1"/>
    <x v="47"/>
  </r>
  <r>
    <m/>
    <x v="91"/>
    <n v="1"/>
    <x v="48"/>
  </r>
  <r>
    <m/>
    <x v="91"/>
    <n v="1"/>
    <x v="49"/>
  </r>
  <r>
    <m/>
    <x v="91"/>
    <n v="1"/>
    <x v="50"/>
  </r>
  <r>
    <m/>
    <x v="91"/>
    <n v="1"/>
    <x v="51"/>
  </r>
  <r>
    <m/>
    <x v="91"/>
    <n v="1"/>
    <x v="52"/>
  </r>
  <r>
    <m/>
    <x v="91"/>
    <n v="1"/>
    <x v="53"/>
  </r>
  <r>
    <m/>
    <x v="92"/>
    <n v="0"/>
    <x v="0"/>
  </r>
  <r>
    <m/>
    <x v="92"/>
    <n v="0"/>
    <x v="1"/>
  </r>
  <r>
    <m/>
    <x v="92"/>
    <n v="0"/>
    <x v="2"/>
  </r>
  <r>
    <m/>
    <x v="92"/>
    <n v="0"/>
    <x v="3"/>
  </r>
  <r>
    <m/>
    <x v="92"/>
    <n v="0"/>
    <x v="4"/>
  </r>
  <r>
    <m/>
    <x v="92"/>
    <n v="0"/>
    <x v="5"/>
  </r>
  <r>
    <m/>
    <x v="92"/>
    <n v="0"/>
    <x v="6"/>
  </r>
  <r>
    <m/>
    <x v="92"/>
    <n v="0"/>
    <x v="7"/>
  </r>
  <r>
    <m/>
    <x v="92"/>
    <n v="0"/>
    <x v="8"/>
  </r>
  <r>
    <m/>
    <x v="92"/>
    <n v="0"/>
    <x v="9"/>
  </r>
  <r>
    <m/>
    <x v="92"/>
    <n v="0"/>
    <x v="10"/>
  </r>
  <r>
    <m/>
    <x v="92"/>
    <n v="0"/>
    <x v="11"/>
  </r>
  <r>
    <m/>
    <x v="92"/>
    <n v="0"/>
    <x v="12"/>
  </r>
  <r>
    <m/>
    <x v="92"/>
    <n v="0"/>
    <x v="13"/>
  </r>
  <r>
    <m/>
    <x v="92"/>
    <n v="0"/>
    <x v="14"/>
  </r>
  <r>
    <m/>
    <x v="92"/>
    <n v="0"/>
    <x v="15"/>
  </r>
  <r>
    <m/>
    <x v="92"/>
    <n v="0"/>
    <x v="16"/>
  </r>
  <r>
    <m/>
    <x v="92"/>
    <n v="0"/>
    <x v="17"/>
  </r>
  <r>
    <m/>
    <x v="92"/>
    <n v="0"/>
    <x v="18"/>
  </r>
  <r>
    <m/>
    <x v="92"/>
    <n v="0"/>
    <x v="19"/>
  </r>
  <r>
    <m/>
    <x v="92"/>
    <n v="0"/>
    <x v="20"/>
  </r>
  <r>
    <m/>
    <x v="92"/>
    <n v="0"/>
    <x v="21"/>
  </r>
  <r>
    <m/>
    <x v="92"/>
    <n v="0"/>
    <x v="22"/>
  </r>
  <r>
    <m/>
    <x v="92"/>
    <n v="0"/>
    <x v="23"/>
  </r>
  <r>
    <m/>
    <x v="92"/>
    <n v="0"/>
    <x v="24"/>
  </r>
  <r>
    <m/>
    <x v="92"/>
    <n v="0"/>
    <x v="25"/>
  </r>
  <r>
    <m/>
    <x v="92"/>
    <n v="0"/>
    <x v="26"/>
  </r>
  <r>
    <m/>
    <x v="92"/>
    <n v="0"/>
    <x v="27"/>
  </r>
  <r>
    <m/>
    <x v="92"/>
    <n v="0"/>
    <x v="28"/>
  </r>
  <r>
    <m/>
    <x v="92"/>
    <n v="0"/>
    <x v="29"/>
  </r>
  <r>
    <m/>
    <x v="92"/>
    <n v="0"/>
    <x v="30"/>
  </r>
  <r>
    <m/>
    <x v="92"/>
    <n v="0"/>
    <x v="31"/>
  </r>
  <r>
    <m/>
    <x v="92"/>
    <n v="0"/>
    <x v="32"/>
  </r>
  <r>
    <m/>
    <x v="92"/>
    <n v="0"/>
    <x v="33"/>
  </r>
  <r>
    <m/>
    <x v="92"/>
    <n v="0"/>
    <x v="34"/>
  </r>
  <r>
    <m/>
    <x v="92"/>
    <n v="0"/>
    <x v="35"/>
  </r>
  <r>
    <m/>
    <x v="92"/>
    <n v="0"/>
    <x v="36"/>
  </r>
  <r>
    <m/>
    <x v="92"/>
    <n v="0"/>
    <x v="37"/>
  </r>
  <r>
    <m/>
    <x v="92"/>
    <n v="0"/>
    <x v="38"/>
  </r>
  <r>
    <m/>
    <x v="92"/>
    <n v="0"/>
    <x v="39"/>
  </r>
  <r>
    <m/>
    <x v="92"/>
    <n v="0"/>
    <x v="40"/>
  </r>
  <r>
    <m/>
    <x v="92"/>
    <n v="0"/>
    <x v="41"/>
  </r>
  <r>
    <m/>
    <x v="92"/>
    <n v="0"/>
    <x v="42"/>
  </r>
  <r>
    <m/>
    <x v="92"/>
    <n v="0"/>
    <x v="43"/>
  </r>
  <r>
    <m/>
    <x v="92"/>
    <n v="0"/>
    <x v="44"/>
  </r>
  <r>
    <m/>
    <x v="92"/>
    <n v="0"/>
    <x v="45"/>
  </r>
  <r>
    <m/>
    <x v="92"/>
    <n v="0"/>
    <x v="46"/>
  </r>
  <r>
    <m/>
    <x v="92"/>
    <n v="0"/>
    <x v="47"/>
  </r>
  <r>
    <m/>
    <x v="92"/>
    <n v="1"/>
    <x v="48"/>
  </r>
  <r>
    <m/>
    <x v="92"/>
    <n v="1"/>
    <x v="49"/>
  </r>
  <r>
    <m/>
    <x v="92"/>
    <n v="1"/>
    <x v="50"/>
  </r>
  <r>
    <m/>
    <x v="92"/>
    <n v="1"/>
    <x v="51"/>
  </r>
  <r>
    <m/>
    <x v="92"/>
    <n v="1"/>
    <x v="52"/>
  </r>
  <r>
    <m/>
    <x v="92"/>
    <n v="1"/>
    <x v="53"/>
  </r>
  <r>
    <m/>
    <x v="93"/>
    <n v="0"/>
    <x v="0"/>
  </r>
  <r>
    <m/>
    <x v="93"/>
    <n v="0"/>
    <x v="1"/>
  </r>
  <r>
    <m/>
    <x v="93"/>
    <n v="0"/>
    <x v="2"/>
  </r>
  <r>
    <m/>
    <x v="93"/>
    <n v="0"/>
    <x v="3"/>
  </r>
  <r>
    <m/>
    <x v="93"/>
    <n v="0"/>
    <x v="4"/>
  </r>
  <r>
    <m/>
    <x v="93"/>
    <n v="0"/>
    <x v="5"/>
  </r>
  <r>
    <m/>
    <x v="93"/>
    <n v="0"/>
    <x v="6"/>
  </r>
  <r>
    <m/>
    <x v="93"/>
    <n v="0"/>
    <x v="7"/>
  </r>
  <r>
    <m/>
    <x v="93"/>
    <n v="0"/>
    <x v="8"/>
  </r>
  <r>
    <m/>
    <x v="93"/>
    <n v="0"/>
    <x v="9"/>
  </r>
  <r>
    <m/>
    <x v="93"/>
    <n v="0"/>
    <x v="10"/>
  </r>
  <r>
    <m/>
    <x v="93"/>
    <n v="0"/>
    <x v="11"/>
  </r>
  <r>
    <m/>
    <x v="93"/>
    <n v="0"/>
    <x v="12"/>
  </r>
  <r>
    <m/>
    <x v="93"/>
    <n v="0"/>
    <x v="13"/>
  </r>
  <r>
    <m/>
    <x v="93"/>
    <n v="0"/>
    <x v="14"/>
  </r>
  <r>
    <m/>
    <x v="93"/>
    <n v="0"/>
    <x v="15"/>
  </r>
  <r>
    <m/>
    <x v="93"/>
    <n v="0"/>
    <x v="16"/>
  </r>
  <r>
    <m/>
    <x v="93"/>
    <n v="0"/>
    <x v="17"/>
  </r>
  <r>
    <m/>
    <x v="93"/>
    <n v="0"/>
    <x v="18"/>
  </r>
  <r>
    <m/>
    <x v="93"/>
    <n v="0"/>
    <x v="19"/>
  </r>
  <r>
    <m/>
    <x v="93"/>
    <n v="0"/>
    <x v="20"/>
  </r>
  <r>
    <m/>
    <x v="93"/>
    <n v="0"/>
    <x v="21"/>
  </r>
  <r>
    <m/>
    <x v="93"/>
    <n v="0"/>
    <x v="22"/>
  </r>
  <r>
    <m/>
    <x v="93"/>
    <n v="0"/>
    <x v="23"/>
  </r>
  <r>
    <m/>
    <x v="93"/>
    <n v="0"/>
    <x v="24"/>
  </r>
  <r>
    <m/>
    <x v="93"/>
    <n v="0"/>
    <x v="25"/>
  </r>
  <r>
    <m/>
    <x v="93"/>
    <n v="0"/>
    <x v="26"/>
  </r>
  <r>
    <m/>
    <x v="93"/>
    <n v="0"/>
    <x v="27"/>
  </r>
  <r>
    <m/>
    <x v="93"/>
    <n v="0"/>
    <x v="28"/>
  </r>
  <r>
    <m/>
    <x v="93"/>
    <n v="0"/>
    <x v="29"/>
  </r>
  <r>
    <m/>
    <x v="93"/>
    <n v="0"/>
    <x v="30"/>
  </r>
  <r>
    <m/>
    <x v="93"/>
    <n v="0"/>
    <x v="31"/>
  </r>
  <r>
    <m/>
    <x v="93"/>
    <n v="0"/>
    <x v="32"/>
  </r>
  <r>
    <m/>
    <x v="93"/>
    <n v="0"/>
    <x v="33"/>
  </r>
  <r>
    <m/>
    <x v="93"/>
    <n v="0"/>
    <x v="34"/>
  </r>
  <r>
    <m/>
    <x v="93"/>
    <n v="0"/>
    <x v="35"/>
  </r>
  <r>
    <m/>
    <x v="93"/>
    <n v="0"/>
    <x v="36"/>
  </r>
  <r>
    <m/>
    <x v="93"/>
    <n v="0"/>
    <x v="37"/>
  </r>
  <r>
    <m/>
    <x v="93"/>
    <n v="0"/>
    <x v="38"/>
  </r>
  <r>
    <m/>
    <x v="93"/>
    <n v="0"/>
    <x v="39"/>
  </r>
  <r>
    <m/>
    <x v="93"/>
    <n v="0"/>
    <x v="40"/>
  </r>
  <r>
    <m/>
    <x v="93"/>
    <n v="0"/>
    <x v="41"/>
  </r>
  <r>
    <m/>
    <x v="93"/>
    <n v="0"/>
    <x v="42"/>
  </r>
  <r>
    <m/>
    <x v="93"/>
    <n v="0"/>
    <x v="43"/>
  </r>
  <r>
    <m/>
    <x v="93"/>
    <n v="0"/>
    <x v="44"/>
  </r>
  <r>
    <m/>
    <x v="93"/>
    <n v="0"/>
    <x v="45"/>
  </r>
  <r>
    <m/>
    <x v="93"/>
    <n v="0"/>
    <x v="46"/>
  </r>
  <r>
    <m/>
    <x v="93"/>
    <n v="0"/>
    <x v="47"/>
  </r>
  <r>
    <m/>
    <x v="93"/>
    <n v="1"/>
    <x v="48"/>
  </r>
  <r>
    <m/>
    <x v="93"/>
    <n v="8"/>
    <x v="49"/>
  </r>
  <r>
    <m/>
    <x v="93"/>
    <n v="11"/>
    <x v="50"/>
  </r>
  <r>
    <m/>
    <x v="93"/>
    <n v="27"/>
    <x v="51"/>
  </r>
  <r>
    <m/>
    <x v="93"/>
    <n v="36"/>
    <x v="52"/>
  </r>
  <r>
    <m/>
    <x v="93"/>
    <n v="43"/>
    <x v="53"/>
  </r>
  <r>
    <s v="Kansas"/>
    <x v="89"/>
    <n v="0"/>
    <x v="0"/>
  </r>
  <r>
    <s v="Kansas"/>
    <x v="89"/>
    <n v="0"/>
    <x v="1"/>
  </r>
  <r>
    <s v="Kansas"/>
    <x v="89"/>
    <n v="0"/>
    <x v="2"/>
  </r>
  <r>
    <s v="Kansas"/>
    <x v="89"/>
    <n v="0"/>
    <x v="3"/>
  </r>
  <r>
    <s v="Kansas"/>
    <x v="89"/>
    <n v="0"/>
    <x v="4"/>
  </r>
  <r>
    <s v="Kansas"/>
    <x v="89"/>
    <n v="0"/>
    <x v="5"/>
  </r>
  <r>
    <s v="Kansas"/>
    <x v="89"/>
    <n v="0"/>
    <x v="6"/>
  </r>
  <r>
    <s v="Kansas"/>
    <x v="89"/>
    <n v="0"/>
    <x v="7"/>
  </r>
  <r>
    <s v="Kansas"/>
    <x v="89"/>
    <n v="0"/>
    <x v="8"/>
  </r>
  <r>
    <s v="Kansas"/>
    <x v="89"/>
    <n v="0"/>
    <x v="9"/>
  </r>
  <r>
    <s v="Kansas"/>
    <x v="89"/>
    <n v="0"/>
    <x v="10"/>
  </r>
  <r>
    <s v="Kansas"/>
    <x v="89"/>
    <n v="0"/>
    <x v="11"/>
  </r>
  <r>
    <s v="Kansas"/>
    <x v="89"/>
    <n v="0"/>
    <x v="12"/>
  </r>
  <r>
    <s v="Kansas"/>
    <x v="89"/>
    <n v="0"/>
    <x v="13"/>
  </r>
  <r>
    <s v="Kansas"/>
    <x v="89"/>
    <n v="0"/>
    <x v="14"/>
  </r>
  <r>
    <s v="Kansas"/>
    <x v="89"/>
    <n v="0"/>
    <x v="15"/>
  </r>
  <r>
    <s v="Kansas"/>
    <x v="89"/>
    <n v="0"/>
    <x v="16"/>
  </r>
  <r>
    <s v="Kansas"/>
    <x v="89"/>
    <n v="0"/>
    <x v="17"/>
  </r>
  <r>
    <s v="Kansas"/>
    <x v="89"/>
    <n v="0"/>
    <x v="18"/>
  </r>
  <r>
    <s v="Kansas"/>
    <x v="89"/>
    <n v="0"/>
    <x v="19"/>
  </r>
  <r>
    <s v="Kansas"/>
    <x v="89"/>
    <n v="0"/>
    <x v="20"/>
  </r>
  <r>
    <s v="Kansas"/>
    <x v="89"/>
    <n v="0"/>
    <x v="21"/>
  </r>
  <r>
    <s v="Kansas"/>
    <x v="89"/>
    <n v="0"/>
    <x v="22"/>
  </r>
  <r>
    <s v="Kansas"/>
    <x v="89"/>
    <n v="0"/>
    <x v="23"/>
  </r>
  <r>
    <s v="Kansas"/>
    <x v="89"/>
    <n v="0"/>
    <x v="24"/>
  </r>
  <r>
    <s v="Kansas"/>
    <x v="89"/>
    <n v="0"/>
    <x v="25"/>
  </r>
  <r>
    <s v="Kansas"/>
    <x v="89"/>
    <n v="0"/>
    <x v="26"/>
  </r>
  <r>
    <s v="Kansas"/>
    <x v="89"/>
    <n v="0"/>
    <x v="27"/>
  </r>
  <r>
    <s v="Kansas"/>
    <x v="89"/>
    <n v="0"/>
    <x v="28"/>
  </r>
  <r>
    <s v="Kansas"/>
    <x v="89"/>
    <n v="0"/>
    <x v="29"/>
  </r>
  <r>
    <s v="Kansas"/>
    <x v="89"/>
    <n v="0"/>
    <x v="30"/>
  </r>
  <r>
    <s v="Kansas"/>
    <x v="89"/>
    <n v="0"/>
    <x v="31"/>
  </r>
  <r>
    <s v="Kansas"/>
    <x v="89"/>
    <n v="0"/>
    <x v="32"/>
  </r>
  <r>
    <s v="Kansas"/>
    <x v="89"/>
    <n v="0"/>
    <x v="33"/>
  </r>
  <r>
    <s v="Kansas"/>
    <x v="89"/>
    <n v="0"/>
    <x v="34"/>
  </r>
  <r>
    <s v="Kansas"/>
    <x v="89"/>
    <n v="0"/>
    <x v="35"/>
  </r>
  <r>
    <s v="Kansas"/>
    <x v="89"/>
    <n v="0"/>
    <x v="36"/>
  </r>
  <r>
    <s v="Kansas"/>
    <x v="89"/>
    <n v="0"/>
    <x v="37"/>
  </r>
  <r>
    <s v="Kansas"/>
    <x v="89"/>
    <n v="0"/>
    <x v="38"/>
  </r>
  <r>
    <s v="Kansas"/>
    <x v="89"/>
    <n v="0"/>
    <x v="39"/>
  </r>
  <r>
    <s v="Kansas"/>
    <x v="89"/>
    <n v="0"/>
    <x v="40"/>
  </r>
  <r>
    <s v="Kansas"/>
    <x v="89"/>
    <n v="0"/>
    <x v="41"/>
  </r>
  <r>
    <s v="Kansas"/>
    <x v="89"/>
    <n v="0"/>
    <x v="42"/>
  </r>
  <r>
    <s v="Kansas"/>
    <x v="89"/>
    <n v="0"/>
    <x v="43"/>
  </r>
  <r>
    <s v="Kansas"/>
    <x v="89"/>
    <n v="0"/>
    <x v="44"/>
  </r>
  <r>
    <s v="Kansas"/>
    <x v="89"/>
    <n v="0"/>
    <x v="45"/>
  </r>
  <r>
    <s v="Kansas"/>
    <x v="89"/>
    <n v="0"/>
    <x v="46"/>
  </r>
  <r>
    <s v="Kansas"/>
    <x v="89"/>
    <n v="0"/>
    <x v="47"/>
  </r>
  <r>
    <s v="Kansas"/>
    <x v="89"/>
    <n v="1"/>
    <x v="48"/>
  </r>
  <r>
    <s v="Kansas"/>
    <x v="89"/>
    <n v="1"/>
    <x v="49"/>
  </r>
  <r>
    <s v="Kansas"/>
    <x v="89"/>
    <n v="1"/>
    <x v="50"/>
  </r>
  <r>
    <s v="Kansas"/>
    <x v="89"/>
    <n v="5"/>
    <x v="51"/>
  </r>
  <r>
    <s v="Kansas"/>
    <x v="89"/>
    <n v="8"/>
    <x v="52"/>
  </r>
  <r>
    <s v="Kansas"/>
    <x v="89"/>
    <n v="8"/>
    <x v="53"/>
  </r>
  <r>
    <s v="Louisiana"/>
    <x v="89"/>
    <n v="0"/>
    <x v="0"/>
  </r>
  <r>
    <s v="Louisiana"/>
    <x v="89"/>
    <n v="0"/>
    <x v="1"/>
  </r>
  <r>
    <s v="Louisiana"/>
    <x v="89"/>
    <n v="0"/>
    <x v="2"/>
  </r>
  <r>
    <s v="Louisiana"/>
    <x v="89"/>
    <n v="0"/>
    <x v="3"/>
  </r>
  <r>
    <s v="Louisiana"/>
    <x v="89"/>
    <n v="0"/>
    <x v="4"/>
  </r>
  <r>
    <s v="Louisiana"/>
    <x v="89"/>
    <n v="0"/>
    <x v="5"/>
  </r>
  <r>
    <s v="Louisiana"/>
    <x v="89"/>
    <n v="0"/>
    <x v="6"/>
  </r>
  <r>
    <s v="Louisiana"/>
    <x v="89"/>
    <n v="0"/>
    <x v="7"/>
  </r>
  <r>
    <s v="Louisiana"/>
    <x v="89"/>
    <n v="0"/>
    <x v="8"/>
  </r>
  <r>
    <s v="Louisiana"/>
    <x v="89"/>
    <n v="0"/>
    <x v="9"/>
  </r>
  <r>
    <s v="Louisiana"/>
    <x v="89"/>
    <n v="0"/>
    <x v="10"/>
  </r>
  <r>
    <s v="Louisiana"/>
    <x v="89"/>
    <n v="0"/>
    <x v="11"/>
  </r>
  <r>
    <s v="Louisiana"/>
    <x v="89"/>
    <n v="0"/>
    <x v="12"/>
  </r>
  <r>
    <s v="Louisiana"/>
    <x v="89"/>
    <n v="0"/>
    <x v="13"/>
  </r>
  <r>
    <s v="Louisiana"/>
    <x v="89"/>
    <n v="0"/>
    <x v="14"/>
  </r>
  <r>
    <s v="Louisiana"/>
    <x v="89"/>
    <n v="0"/>
    <x v="15"/>
  </r>
  <r>
    <s v="Louisiana"/>
    <x v="89"/>
    <n v="0"/>
    <x v="16"/>
  </r>
  <r>
    <s v="Louisiana"/>
    <x v="89"/>
    <n v="0"/>
    <x v="17"/>
  </r>
  <r>
    <s v="Louisiana"/>
    <x v="89"/>
    <n v="0"/>
    <x v="18"/>
  </r>
  <r>
    <s v="Louisiana"/>
    <x v="89"/>
    <n v="0"/>
    <x v="19"/>
  </r>
  <r>
    <s v="Louisiana"/>
    <x v="89"/>
    <n v="0"/>
    <x v="20"/>
  </r>
  <r>
    <s v="Louisiana"/>
    <x v="89"/>
    <n v="0"/>
    <x v="21"/>
  </r>
  <r>
    <s v="Louisiana"/>
    <x v="89"/>
    <n v="0"/>
    <x v="22"/>
  </r>
  <r>
    <s v="Louisiana"/>
    <x v="89"/>
    <n v="0"/>
    <x v="23"/>
  </r>
  <r>
    <s v="Louisiana"/>
    <x v="89"/>
    <n v="0"/>
    <x v="24"/>
  </r>
  <r>
    <s v="Louisiana"/>
    <x v="89"/>
    <n v="0"/>
    <x v="25"/>
  </r>
  <r>
    <s v="Louisiana"/>
    <x v="89"/>
    <n v="0"/>
    <x v="26"/>
  </r>
  <r>
    <s v="Louisiana"/>
    <x v="89"/>
    <n v="0"/>
    <x v="27"/>
  </r>
  <r>
    <s v="Louisiana"/>
    <x v="89"/>
    <n v="0"/>
    <x v="28"/>
  </r>
  <r>
    <s v="Louisiana"/>
    <x v="89"/>
    <n v="0"/>
    <x v="29"/>
  </r>
  <r>
    <s v="Louisiana"/>
    <x v="89"/>
    <n v="0"/>
    <x v="30"/>
  </r>
  <r>
    <s v="Louisiana"/>
    <x v="89"/>
    <n v="0"/>
    <x v="31"/>
  </r>
  <r>
    <s v="Louisiana"/>
    <x v="89"/>
    <n v="0"/>
    <x v="32"/>
  </r>
  <r>
    <s v="Louisiana"/>
    <x v="89"/>
    <n v="0"/>
    <x v="33"/>
  </r>
  <r>
    <s v="Louisiana"/>
    <x v="89"/>
    <n v="0"/>
    <x v="34"/>
  </r>
  <r>
    <s v="Louisiana"/>
    <x v="89"/>
    <n v="0"/>
    <x v="35"/>
  </r>
  <r>
    <s v="Louisiana"/>
    <x v="89"/>
    <n v="0"/>
    <x v="36"/>
  </r>
  <r>
    <s v="Louisiana"/>
    <x v="89"/>
    <n v="0"/>
    <x v="37"/>
  </r>
  <r>
    <s v="Louisiana"/>
    <x v="89"/>
    <n v="0"/>
    <x v="38"/>
  </r>
  <r>
    <s v="Louisiana"/>
    <x v="89"/>
    <n v="0"/>
    <x v="39"/>
  </r>
  <r>
    <s v="Louisiana"/>
    <x v="89"/>
    <n v="0"/>
    <x v="40"/>
  </r>
  <r>
    <s v="Louisiana"/>
    <x v="89"/>
    <n v="0"/>
    <x v="41"/>
  </r>
  <r>
    <s v="Louisiana"/>
    <x v="89"/>
    <n v="0"/>
    <x v="42"/>
  </r>
  <r>
    <s v="Louisiana"/>
    <x v="89"/>
    <n v="0"/>
    <x v="43"/>
  </r>
  <r>
    <s v="Louisiana"/>
    <x v="89"/>
    <n v="0"/>
    <x v="44"/>
  </r>
  <r>
    <s v="Louisiana"/>
    <x v="89"/>
    <n v="0"/>
    <x v="45"/>
  </r>
  <r>
    <s v="Louisiana"/>
    <x v="89"/>
    <n v="0"/>
    <x v="46"/>
  </r>
  <r>
    <s v="Louisiana"/>
    <x v="89"/>
    <n v="0"/>
    <x v="47"/>
  </r>
  <r>
    <s v="Louisiana"/>
    <x v="89"/>
    <n v="1"/>
    <x v="48"/>
  </r>
  <r>
    <s v="Louisiana"/>
    <x v="89"/>
    <n v="6"/>
    <x v="49"/>
  </r>
  <r>
    <s v="Louisiana"/>
    <x v="89"/>
    <n v="19"/>
    <x v="50"/>
  </r>
  <r>
    <s v="Louisiana"/>
    <x v="89"/>
    <n v="36"/>
    <x v="51"/>
  </r>
  <r>
    <s v="Louisiana"/>
    <x v="89"/>
    <n v="77"/>
    <x v="52"/>
  </r>
  <r>
    <s v="Louisiana"/>
    <x v="89"/>
    <n v="91"/>
    <x v="53"/>
  </r>
  <r>
    <s v="Missouri"/>
    <x v="89"/>
    <n v="0"/>
    <x v="0"/>
  </r>
  <r>
    <s v="Missouri"/>
    <x v="89"/>
    <n v="0"/>
    <x v="1"/>
  </r>
  <r>
    <s v="Missouri"/>
    <x v="89"/>
    <n v="0"/>
    <x v="2"/>
  </r>
  <r>
    <s v="Missouri"/>
    <x v="89"/>
    <n v="0"/>
    <x v="3"/>
  </r>
  <r>
    <s v="Missouri"/>
    <x v="89"/>
    <n v="0"/>
    <x v="4"/>
  </r>
  <r>
    <s v="Missouri"/>
    <x v="89"/>
    <n v="0"/>
    <x v="5"/>
  </r>
  <r>
    <s v="Missouri"/>
    <x v="89"/>
    <n v="0"/>
    <x v="6"/>
  </r>
  <r>
    <s v="Missouri"/>
    <x v="89"/>
    <n v="0"/>
    <x v="7"/>
  </r>
  <r>
    <s v="Missouri"/>
    <x v="89"/>
    <n v="0"/>
    <x v="8"/>
  </r>
  <r>
    <s v="Missouri"/>
    <x v="89"/>
    <n v="0"/>
    <x v="9"/>
  </r>
  <r>
    <s v="Missouri"/>
    <x v="89"/>
    <n v="0"/>
    <x v="10"/>
  </r>
  <r>
    <s v="Missouri"/>
    <x v="89"/>
    <n v="0"/>
    <x v="11"/>
  </r>
  <r>
    <s v="Missouri"/>
    <x v="89"/>
    <n v="0"/>
    <x v="12"/>
  </r>
  <r>
    <s v="Missouri"/>
    <x v="89"/>
    <n v="0"/>
    <x v="13"/>
  </r>
  <r>
    <s v="Missouri"/>
    <x v="89"/>
    <n v="0"/>
    <x v="14"/>
  </r>
  <r>
    <s v="Missouri"/>
    <x v="89"/>
    <n v="0"/>
    <x v="15"/>
  </r>
  <r>
    <s v="Missouri"/>
    <x v="89"/>
    <n v="0"/>
    <x v="16"/>
  </r>
  <r>
    <s v="Missouri"/>
    <x v="89"/>
    <n v="0"/>
    <x v="17"/>
  </r>
  <r>
    <s v="Missouri"/>
    <x v="89"/>
    <n v="0"/>
    <x v="18"/>
  </r>
  <r>
    <s v="Missouri"/>
    <x v="89"/>
    <n v="0"/>
    <x v="19"/>
  </r>
  <r>
    <s v="Missouri"/>
    <x v="89"/>
    <n v="0"/>
    <x v="20"/>
  </r>
  <r>
    <s v="Missouri"/>
    <x v="89"/>
    <n v="0"/>
    <x v="21"/>
  </r>
  <r>
    <s v="Missouri"/>
    <x v="89"/>
    <n v="0"/>
    <x v="22"/>
  </r>
  <r>
    <s v="Missouri"/>
    <x v="89"/>
    <n v="0"/>
    <x v="23"/>
  </r>
  <r>
    <s v="Missouri"/>
    <x v="89"/>
    <n v="0"/>
    <x v="24"/>
  </r>
  <r>
    <s v="Missouri"/>
    <x v="89"/>
    <n v="0"/>
    <x v="25"/>
  </r>
  <r>
    <s v="Missouri"/>
    <x v="89"/>
    <n v="0"/>
    <x v="26"/>
  </r>
  <r>
    <s v="Missouri"/>
    <x v="89"/>
    <n v="0"/>
    <x v="27"/>
  </r>
  <r>
    <s v="Missouri"/>
    <x v="89"/>
    <n v="0"/>
    <x v="28"/>
  </r>
  <r>
    <s v="Missouri"/>
    <x v="89"/>
    <n v="0"/>
    <x v="29"/>
  </r>
  <r>
    <s v="Missouri"/>
    <x v="89"/>
    <n v="0"/>
    <x v="30"/>
  </r>
  <r>
    <s v="Missouri"/>
    <x v="89"/>
    <n v="0"/>
    <x v="31"/>
  </r>
  <r>
    <s v="Missouri"/>
    <x v="89"/>
    <n v="0"/>
    <x v="32"/>
  </r>
  <r>
    <s v="Missouri"/>
    <x v="89"/>
    <n v="0"/>
    <x v="33"/>
  </r>
  <r>
    <s v="Missouri"/>
    <x v="89"/>
    <n v="0"/>
    <x v="34"/>
  </r>
  <r>
    <s v="Missouri"/>
    <x v="89"/>
    <n v="0"/>
    <x v="35"/>
  </r>
  <r>
    <s v="Missouri"/>
    <x v="89"/>
    <n v="0"/>
    <x v="36"/>
  </r>
  <r>
    <s v="Missouri"/>
    <x v="89"/>
    <n v="0"/>
    <x v="37"/>
  </r>
  <r>
    <s v="Missouri"/>
    <x v="89"/>
    <n v="0"/>
    <x v="38"/>
  </r>
  <r>
    <s v="Missouri"/>
    <x v="89"/>
    <n v="0"/>
    <x v="39"/>
  </r>
  <r>
    <s v="Missouri"/>
    <x v="89"/>
    <n v="0"/>
    <x v="40"/>
  </r>
  <r>
    <s v="Missouri"/>
    <x v="89"/>
    <n v="0"/>
    <x v="41"/>
  </r>
  <r>
    <s v="Missouri"/>
    <x v="89"/>
    <n v="0"/>
    <x v="42"/>
  </r>
  <r>
    <s v="Missouri"/>
    <x v="89"/>
    <n v="0"/>
    <x v="43"/>
  </r>
  <r>
    <s v="Missouri"/>
    <x v="89"/>
    <n v="0"/>
    <x v="44"/>
  </r>
  <r>
    <s v="Missouri"/>
    <x v="89"/>
    <n v="0"/>
    <x v="45"/>
  </r>
  <r>
    <s v="Missouri"/>
    <x v="89"/>
    <n v="0"/>
    <x v="46"/>
  </r>
  <r>
    <s v="Missouri"/>
    <x v="89"/>
    <n v="0"/>
    <x v="47"/>
  </r>
  <r>
    <s v="Missouri"/>
    <x v="89"/>
    <n v="1"/>
    <x v="48"/>
  </r>
  <r>
    <s v="Missouri"/>
    <x v="89"/>
    <n v="1"/>
    <x v="49"/>
  </r>
  <r>
    <s v="Missouri"/>
    <x v="89"/>
    <n v="1"/>
    <x v="50"/>
  </r>
  <r>
    <s v="Missouri"/>
    <x v="89"/>
    <n v="2"/>
    <x v="51"/>
  </r>
  <r>
    <s v="Missouri"/>
    <x v="89"/>
    <n v="4"/>
    <x v="52"/>
  </r>
  <r>
    <s v="Missouri"/>
    <x v="89"/>
    <n v="5"/>
    <x v="53"/>
  </r>
  <r>
    <s v="Vermont"/>
    <x v="89"/>
    <n v="0"/>
    <x v="0"/>
  </r>
  <r>
    <s v="Vermont"/>
    <x v="89"/>
    <n v="0"/>
    <x v="1"/>
  </r>
  <r>
    <s v="Vermont"/>
    <x v="89"/>
    <n v="0"/>
    <x v="2"/>
  </r>
  <r>
    <s v="Vermont"/>
    <x v="89"/>
    <n v="0"/>
    <x v="3"/>
  </r>
  <r>
    <s v="Vermont"/>
    <x v="89"/>
    <n v="0"/>
    <x v="4"/>
  </r>
  <r>
    <s v="Vermont"/>
    <x v="89"/>
    <n v="0"/>
    <x v="5"/>
  </r>
  <r>
    <s v="Vermont"/>
    <x v="89"/>
    <n v="0"/>
    <x v="6"/>
  </r>
  <r>
    <s v="Vermont"/>
    <x v="89"/>
    <n v="0"/>
    <x v="7"/>
  </r>
  <r>
    <s v="Vermont"/>
    <x v="89"/>
    <n v="0"/>
    <x v="8"/>
  </r>
  <r>
    <s v="Vermont"/>
    <x v="89"/>
    <n v="0"/>
    <x v="9"/>
  </r>
  <r>
    <s v="Vermont"/>
    <x v="89"/>
    <n v="0"/>
    <x v="10"/>
  </r>
  <r>
    <s v="Vermont"/>
    <x v="89"/>
    <n v="0"/>
    <x v="11"/>
  </r>
  <r>
    <s v="Vermont"/>
    <x v="89"/>
    <n v="0"/>
    <x v="12"/>
  </r>
  <r>
    <s v="Vermont"/>
    <x v="89"/>
    <n v="0"/>
    <x v="13"/>
  </r>
  <r>
    <s v="Vermont"/>
    <x v="89"/>
    <n v="0"/>
    <x v="14"/>
  </r>
  <r>
    <s v="Vermont"/>
    <x v="89"/>
    <n v="0"/>
    <x v="15"/>
  </r>
  <r>
    <s v="Vermont"/>
    <x v="89"/>
    <n v="0"/>
    <x v="16"/>
  </r>
  <r>
    <s v="Vermont"/>
    <x v="89"/>
    <n v="0"/>
    <x v="17"/>
  </r>
  <r>
    <s v="Vermont"/>
    <x v="89"/>
    <n v="0"/>
    <x v="18"/>
  </r>
  <r>
    <s v="Vermont"/>
    <x v="89"/>
    <n v="0"/>
    <x v="19"/>
  </r>
  <r>
    <s v="Vermont"/>
    <x v="89"/>
    <n v="0"/>
    <x v="20"/>
  </r>
  <r>
    <s v="Vermont"/>
    <x v="89"/>
    <n v="0"/>
    <x v="21"/>
  </r>
  <r>
    <s v="Vermont"/>
    <x v="89"/>
    <n v="0"/>
    <x v="22"/>
  </r>
  <r>
    <s v="Vermont"/>
    <x v="89"/>
    <n v="0"/>
    <x v="23"/>
  </r>
  <r>
    <s v="Vermont"/>
    <x v="89"/>
    <n v="0"/>
    <x v="24"/>
  </r>
  <r>
    <s v="Vermont"/>
    <x v="89"/>
    <n v="0"/>
    <x v="25"/>
  </r>
  <r>
    <s v="Vermont"/>
    <x v="89"/>
    <n v="0"/>
    <x v="26"/>
  </r>
  <r>
    <s v="Vermont"/>
    <x v="89"/>
    <n v="0"/>
    <x v="27"/>
  </r>
  <r>
    <s v="Vermont"/>
    <x v="89"/>
    <n v="0"/>
    <x v="28"/>
  </r>
  <r>
    <s v="Vermont"/>
    <x v="89"/>
    <n v="0"/>
    <x v="29"/>
  </r>
  <r>
    <s v="Vermont"/>
    <x v="89"/>
    <n v="0"/>
    <x v="30"/>
  </r>
  <r>
    <s v="Vermont"/>
    <x v="89"/>
    <n v="0"/>
    <x v="31"/>
  </r>
  <r>
    <s v="Vermont"/>
    <x v="89"/>
    <n v="0"/>
    <x v="32"/>
  </r>
  <r>
    <s v="Vermont"/>
    <x v="89"/>
    <n v="0"/>
    <x v="33"/>
  </r>
  <r>
    <s v="Vermont"/>
    <x v="89"/>
    <n v="0"/>
    <x v="34"/>
  </r>
  <r>
    <s v="Vermont"/>
    <x v="89"/>
    <n v="0"/>
    <x v="35"/>
  </r>
  <r>
    <s v="Vermont"/>
    <x v="89"/>
    <n v="0"/>
    <x v="36"/>
  </r>
  <r>
    <s v="Vermont"/>
    <x v="89"/>
    <n v="0"/>
    <x v="37"/>
  </r>
  <r>
    <s v="Vermont"/>
    <x v="89"/>
    <n v="0"/>
    <x v="38"/>
  </r>
  <r>
    <s v="Vermont"/>
    <x v="89"/>
    <n v="0"/>
    <x v="39"/>
  </r>
  <r>
    <s v="Vermont"/>
    <x v="89"/>
    <n v="0"/>
    <x v="40"/>
  </r>
  <r>
    <s v="Vermont"/>
    <x v="89"/>
    <n v="0"/>
    <x v="41"/>
  </r>
  <r>
    <s v="Vermont"/>
    <x v="89"/>
    <n v="0"/>
    <x v="42"/>
  </r>
  <r>
    <s v="Vermont"/>
    <x v="89"/>
    <n v="0"/>
    <x v="43"/>
  </r>
  <r>
    <s v="Vermont"/>
    <x v="89"/>
    <n v="0"/>
    <x v="44"/>
  </r>
  <r>
    <s v="Vermont"/>
    <x v="89"/>
    <n v="0"/>
    <x v="45"/>
  </r>
  <r>
    <s v="Vermont"/>
    <x v="89"/>
    <n v="0"/>
    <x v="46"/>
  </r>
  <r>
    <s v="Vermont"/>
    <x v="89"/>
    <n v="0"/>
    <x v="47"/>
  </r>
  <r>
    <s v="Vermont"/>
    <x v="89"/>
    <n v="1"/>
    <x v="48"/>
  </r>
  <r>
    <s v="Vermont"/>
    <x v="89"/>
    <n v="1"/>
    <x v="49"/>
  </r>
  <r>
    <s v="Vermont"/>
    <x v="89"/>
    <n v="2"/>
    <x v="50"/>
  </r>
  <r>
    <s v="Vermont"/>
    <x v="89"/>
    <n v="2"/>
    <x v="51"/>
  </r>
  <r>
    <s v="Vermont"/>
    <x v="89"/>
    <n v="5"/>
    <x v="52"/>
  </r>
  <r>
    <s v="Vermont"/>
    <x v="89"/>
    <n v="8"/>
    <x v="53"/>
  </r>
  <r>
    <s v="Alaska"/>
    <x v="89"/>
    <n v="0"/>
    <x v="0"/>
  </r>
  <r>
    <s v="Alaska"/>
    <x v="89"/>
    <n v="0"/>
    <x v="1"/>
  </r>
  <r>
    <s v="Alaska"/>
    <x v="89"/>
    <n v="0"/>
    <x v="2"/>
  </r>
  <r>
    <s v="Alaska"/>
    <x v="89"/>
    <n v="0"/>
    <x v="3"/>
  </r>
  <r>
    <s v="Alaska"/>
    <x v="89"/>
    <n v="0"/>
    <x v="4"/>
  </r>
  <r>
    <s v="Alaska"/>
    <x v="89"/>
    <n v="0"/>
    <x v="5"/>
  </r>
  <r>
    <s v="Alaska"/>
    <x v="89"/>
    <n v="0"/>
    <x v="6"/>
  </r>
  <r>
    <s v="Alaska"/>
    <x v="89"/>
    <n v="0"/>
    <x v="7"/>
  </r>
  <r>
    <s v="Alaska"/>
    <x v="89"/>
    <n v="0"/>
    <x v="8"/>
  </r>
  <r>
    <s v="Alaska"/>
    <x v="89"/>
    <n v="0"/>
    <x v="9"/>
  </r>
  <r>
    <s v="Alaska"/>
    <x v="89"/>
    <n v="0"/>
    <x v="10"/>
  </r>
  <r>
    <s v="Alaska"/>
    <x v="89"/>
    <n v="0"/>
    <x v="11"/>
  </r>
  <r>
    <s v="Alaska"/>
    <x v="89"/>
    <n v="0"/>
    <x v="12"/>
  </r>
  <r>
    <s v="Alaska"/>
    <x v="89"/>
    <n v="0"/>
    <x v="13"/>
  </r>
  <r>
    <s v="Alaska"/>
    <x v="89"/>
    <n v="0"/>
    <x v="14"/>
  </r>
  <r>
    <s v="Alaska"/>
    <x v="89"/>
    <n v="0"/>
    <x v="15"/>
  </r>
  <r>
    <s v="Alaska"/>
    <x v="89"/>
    <n v="0"/>
    <x v="16"/>
  </r>
  <r>
    <s v="Alaska"/>
    <x v="89"/>
    <n v="0"/>
    <x v="17"/>
  </r>
  <r>
    <s v="Alaska"/>
    <x v="89"/>
    <n v="0"/>
    <x v="18"/>
  </r>
  <r>
    <s v="Alaska"/>
    <x v="89"/>
    <n v="0"/>
    <x v="19"/>
  </r>
  <r>
    <s v="Alaska"/>
    <x v="89"/>
    <n v="0"/>
    <x v="20"/>
  </r>
  <r>
    <s v="Alaska"/>
    <x v="89"/>
    <n v="0"/>
    <x v="21"/>
  </r>
  <r>
    <s v="Alaska"/>
    <x v="89"/>
    <n v="0"/>
    <x v="22"/>
  </r>
  <r>
    <s v="Alaska"/>
    <x v="89"/>
    <n v="0"/>
    <x v="23"/>
  </r>
  <r>
    <s v="Alaska"/>
    <x v="89"/>
    <n v="0"/>
    <x v="24"/>
  </r>
  <r>
    <s v="Alaska"/>
    <x v="89"/>
    <n v="0"/>
    <x v="25"/>
  </r>
  <r>
    <s v="Alaska"/>
    <x v="89"/>
    <n v="0"/>
    <x v="26"/>
  </r>
  <r>
    <s v="Alaska"/>
    <x v="89"/>
    <n v="0"/>
    <x v="27"/>
  </r>
  <r>
    <s v="Alaska"/>
    <x v="89"/>
    <n v="0"/>
    <x v="28"/>
  </r>
  <r>
    <s v="Alaska"/>
    <x v="89"/>
    <n v="0"/>
    <x v="29"/>
  </r>
  <r>
    <s v="Alaska"/>
    <x v="89"/>
    <n v="0"/>
    <x v="30"/>
  </r>
  <r>
    <s v="Alaska"/>
    <x v="89"/>
    <n v="0"/>
    <x v="31"/>
  </r>
  <r>
    <s v="Alaska"/>
    <x v="89"/>
    <n v="0"/>
    <x v="32"/>
  </r>
  <r>
    <s v="Alaska"/>
    <x v="89"/>
    <n v="0"/>
    <x v="33"/>
  </r>
  <r>
    <s v="Alaska"/>
    <x v="89"/>
    <n v="0"/>
    <x v="34"/>
  </r>
  <r>
    <s v="Alaska"/>
    <x v="89"/>
    <n v="0"/>
    <x v="35"/>
  </r>
  <r>
    <s v="Alaska"/>
    <x v="89"/>
    <n v="0"/>
    <x v="36"/>
  </r>
  <r>
    <s v="Alaska"/>
    <x v="89"/>
    <n v="0"/>
    <x v="37"/>
  </r>
  <r>
    <s v="Alaska"/>
    <x v="89"/>
    <n v="0"/>
    <x v="38"/>
  </r>
  <r>
    <s v="Alaska"/>
    <x v="89"/>
    <n v="0"/>
    <x v="39"/>
  </r>
  <r>
    <s v="Alaska"/>
    <x v="89"/>
    <n v="0"/>
    <x v="40"/>
  </r>
  <r>
    <s v="Alaska"/>
    <x v="89"/>
    <n v="0"/>
    <x v="41"/>
  </r>
  <r>
    <s v="Alaska"/>
    <x v="89"/>
    <n v="0"/>
    <x v="42"/>
  </r>
  <r>
    <s v="Alaska"/>
    <x v="89"/>
    <n v="0"/>
    <x v="43"/>
  </r>
  <r>
    <s v="Alaska"/>
    <x v="89"/>
    <n v="0"/>
    <x v="44"/>
  </r>
  <r>
    <s v="Alaska"/>
    <x v="89"/>
    <n v="0"/>
    <x v="45"/>
  </r>
  <r>
    <s v="Alaska"/>
    <x v="89"/>
    <n v="0"/>
    <x v="46"/>
  </r>
  <r>
    <s v="Alaska"/>
    <x v="89"/>
    <n v="0"/>
    <x v="47"/>
  </r>
  <r>
    <s v="Alaska"/>
    <x v="89"/>
    <n v="0"/>
    <x v="48"/>
  </r>
  <r>
    <s v="Alaska"/>
    <x v="89"/>
    <n v="0"/>
    <x v="49"/>
  </r>
  <r>
    <s v="Alaska"/>
    <x v="89"/>
    <n v="0"/>
    <x v="50"/>
  </r>
  <r>
    <s v="Alaska"/>
    <x v="89"/>
    <n v="1"/>
    <x v="51"/>
  </r>
  <r>
    <s v="Alaska"/>
    <x v="89"/>
    <n v="1"/>
    <x v="52"/>
  </r>
  <r>
    <s v="Alaska"/>
    <x v="89"/>
    <n v="1"/>
    <x v="53"/>
  </r>
  <r>
    <s v="Arkansas"/>
    <x v="89"/>
    <n v="0"/>
    <x v="0"/>
  </r>
  <r>
    <s v="Arkansas"/>
    <x v="89"/>
    <n v="0"/>
    <x v="1"/>
  </r>
  <r>
    <s v="Arkansas"/>
    <x v="89"/>
    <n v="0"/>
    <x v="2"/>
  </r>
  <r>
    <s v="Arkansas"/>
    <x v="89"/>
    <n v="0"/>
    <x v="3"/>
  </r>
  <r>
    <s v="Arkansas"/>
    <x v="89"/>
    <n v="0"/>
    <x v="4"/>
  </r>
  <r>
    <s v="Arkansas"/>
    <x v="89"/>
    <n v="0"/>
    <x v="5"/>
  </r>
  <r>
    <s v="Arkansas"/>
    <x v="89"/>
    <n v="0"/>
    <x v="6"/>
  </r>
  <r>
    <s v="Arkansas"/>
    <x v="89"/>
    <n v="0"/>
    <x v="7"/>
  </r>
  <r>
    <s v="Arkansas"/>
    <x v="89"/>
    <n v="0"/>
    <x v="8"/>
  </r>
  <r>
    <s v="Arkansas"/>
    <x v="89"/>
    <n v="0"/>
    <x v="9"/>
  </r>
  <r>
    <s v="Arkansas"/>
    <x v="89"/>
    <n v="0"/>
    <x v="10"/>
  </r>
  <r>
    <s v="Arkansas"/>
    <x v="89"/>
    <n v="0"/>
    <x v="11"/>
  </r>
  <r>
    <s v="Arkansas"/>
    <x v="89"/>
    <n v="0"/>
    <x v="12"/>
  </r>
  <r>
    <s v="Arkansas"/>
    <x v="89"/>
    <n v="0"/>
    <x v="13"/>
  </r>
  <r>
    <s v="Arkansas"/>
    <x v="89"/>
    <n v="0"/>
    <x v="14"/>
  </r>
  <r>
    <s v="Arkansas"/>
    <x v="89"/>
    <n v="0"/>
    <x v="15"/>
  </r>
  <r>
    <s v="Arkansas"/>
    <x v="89"/>
    <n v="0"/>
    <x v="16"/>
  </r>
  <r>
    <s v="Arkansas"/>
    <x v="89"/>
    <n v="0"/>
    <x v="17"/>
  </r>
  <r>
    <s v="Arkansas"/>
    <x v="89"/>
    <n v="0"/>
    <x v="18"/>
  </r>
  <r>
    <s v="Arkansas"/>
    <x v="89"/>
    <n v="0"/>
    <x v="19"/>
  </r>
  <r>
    <s v="Arkansas"/>
    <x v="89"/>
    <n v="0"/>
    <x v="20"/>
  </r>
  <r>
    <s v="Arkansas"/>
    <x v="89"/>
    <n v="0"/>
    <x v="21"/>
  </r>
  <r>
    <s v="Arkansas"/>
    <x v="89"/>
    <n v="0"/>
    <x v="22"/>
  </r>
  <r>
    <s v="Arkansas"/>
    <x v="89"/>
    <n v="0"/>
    <x v="23"/>
  </r>
  <r>
    <s v="Arkansas"/>
    <x v="89"/>
    <n v="0"/>
    <x v="24"/>
  </r>
  <r>
    <s v="Arkansas"/>
    <x v="89"/>
    <n v="0"/>
    <x v="25"/>
  </r>
  <r>
    <s v="Arkansas"/>
    <x v="89"/>
    <n v="0"/>
    <x v="26"/>
  </r>
  <r>
    <s v="Arkansas"/>
    <x v="89"/>
    <n v="0"/>
    <x v="27"/>
  </r>
  <r>
    <s v="Arkansas"/>
    <x v="89"/>
    <n v="0"/>
    <x v="28"/>
  </r>
  <r>
    <s v="Arkansas"/>
    <x v="89"/>
    <n v="0"/>
    <x v="29"/>
  </r>
  <r>
    <s v="Arkansas"/>
    <x v="89"/>
    <n v="0"/>
    <x v="30"/>
  </r>
  <r>
    <s v="Arkansas"/>
    <x v="89"/>
    <n v="0"/>
    <x v="31"/>
  </r>
  <r>
    <s v="Arkansas"/>
    <x v="89"/>
    <n v="0"/>
    <x v="32"/>
  </r>
  <r>
    <s v="Arkansas"/>
    <x v="89"/>
    <n v="0"/>
    <x v="33"/>
  </r>
  <r>
    <s v="Arkansas"/>
    <x v="89"/>
    <n v="0"/>
    <x v="34"/>
  </r>
  <r>
    <s v="Arkansas"/>
    <x v="89"/>
    <n v="0"/>
    <x v="35"/>
  </r>
  <r>
    <s v="Arkansas"/>
    <x v="89"/>
    <n v="0"/>
    <x v="36"/>
  </r>
  <r>
    <s v="Arkansas"/>
    <x v="89"/>
    <n v="0"/>
    <x v="37"/>
  </r>
  <r>
    <s v="Arkansas"/>
    <x v="89"/>
    <n v="0"/>
    <x v="38"/>
  </r>
  <r>
    <s v="Arkansas"/>
    <x v="89"/>
    <n v="0"/>
    <x v="39"/>
  </r>
  <r>
    <s v="Arkansas"/>
    <x v="89"/>
    <n v="0"/>
    <x v="40"/>
  </r>
  <r>
    <s v="Arkansas"/>
    <x v="89"/>
    <n v="0"/>
    <x v="41"/>
  </r>
  <r>
    <s v="Arkansas"/>
    <x v="89"/>
    <n v="0"/>
    <x v="42"/>
  </r>
  <r>
    <s v="Arkansas"/>
    <x v="89"/>
    <n v="0"/>
    <x v="43"/>
  </r>
  <r>
    <s v="Arkansas"/>
    <x v="89"/>
    <n v="0"/>
    <x v="44"/>
  </r>
  <r>
    <s v="Arkansas"/>
    <x v="89"/>
    <n v="0"/>
    <x v="45"/>
  </r>
  <r>
    <s v="Arkansas"/>
    <x v="89"/>
    <n v="0"/>
    <x v="46"/>
  </r>
  <r>
    <s v="Arkansas"/>
    <x v="89"/>
    <n v="0"/>
    <x v="47"/>
  </r>
  <r>
    <s v="Arkansas"/>
    <x v="89"/>
    <n v="0"/>
    <x v="48"/>
  </r>
  <r>
    <s v="Arkansas"/>
    <x v="89"/>
    <n v="1"/>
    <x v="49"/>
  </r>
  <r>
    <s v="Arkansas"/>
    <x v="89"/>
    <n v="6"/>
    <x v="50"/>
  </r>
  <r>
    <s v="Arkansas"/>
    <x v="89"/>
    <n v="6"/>
    <x v="51"/>
  </r>
  <r>
    <s v="Arkansas"/>
    <x v="89"/>
    <n v="12"/>
    <x v="52"/>
  </r>
  <r>
    <s v="Arkansas"/>
    <x v="89"/>
    <n v="16"/>
    <x v="53"/>
  </r>
  <r>
    <s v="Delaware"/>
    <x v="89"/>
    <n v="0"/>
    <x v="0"/>
  </r>
  <r>
    <s v="Delaware"/>
    <x v="89"/>
    <n v="0"/>
    <x v="1"/>
  </r>
  <r>
    <s v="Delaware"/>
    <x v="89"/>
    <n v="0"/>
    <x v="2"/>
  </r>
  <r>
    <s v="Delaware"/>
    <x v="89"/>
    <n v="0"/>
    <x v="3"/>
  </r>
  <r>
    <s v="Delaware"/>
    <x v="89"/>
    <n v="0"/>
    <x v="4"/>
  </r>
  <r>
    <s v="Delaware"/>
    <x v="89"/>
    <n v="0"/>
    <x v="5"/>
  </r>
  <r>
    <s v="Delaware"/>
    <x v="89"/>
    <n v="0"/>
    <x v="6"/>
  </r>
  <r>
    <s v="Delaware"/>
    <x v="89"/>
    <n v="0"/>
    <x v="7"/>
  </r>
  <r>
    <s v="Delaware"/>
    <x v="89"/>
    <n v="0"/>
    <x v="8"/>
  </r>
  <r>
    <s v="Delaware"/>
    <x v="89"/>
    <n v="0"/>
    <x v="9"/>
  </r>
  <r>
    <s v="Delaware"/>
    <x v="89"/>
    <n v="0"/>
    <x v="10"/>
  </r>
  <r>
    <s v="Delaware"/>
    <x v="89"/>
    <n v="0"/>
    <x v="11"/>
  </r>
  <r>
    <s v="Delaware"/>
    <x v="89"/>
    <n v="0"/>
    <x v="12"/>
  </r>
  <r>
    <s v="Delaware"/>
    <x v="89"/>
    <n v="0"/>
    <x v="13"/>
  </r>
  <r>
    <s v="Delaware"/>
    <x v="89"/>
    <n v="0"/>
    <x v="14"/>
  </r>
  <r>
    <s v="Delaware"/>
    <x v="89"/>
    <n v="0"/>
    <x v="15"/>
  </r>
  <r>
    <s v="Delaware"/>
    <x v="89"/>
    <n v="0"/>
    <x v="16"/>
  </r>
  <r>
    <s v="Delaware"/>
    <x v="89"/>
    <n v="0"/>
    <x v="17"/>
  </r>
  <r>
    <s v="Delaware"/>
    <x v="89"/>
    <n v="0"/>
    <x v="18"/>
  </r>
  <r>
    <s v="Delaware"/>
    <x v="89"/>
    <n v="0"/>
    <x v="19"/>
  </r>
  <r>
    <s v="Delaware"/>
    <x v="89"/>
    <n v="0"/>
    <x v="20"/>
  </r>
  <r>
    <s v="Delaware"/>
    <x v="89"/>
    <n v="0"/>
    <x v="21"/>
  </r>
  <r>
    <s v="Delaware"/>
    <x v="89"/>
    <n v="0"/>
    <x v="22"/>
  </r>
  <r>
    <s v="Delaware"/>
    <x v="89"/>
    <n v="0"/>
    <x v="23"/>
  </r>
  <r>
    <s v="Delaware"/>
    <x v="89"/>
    <n v="0"/>
    <x v="24"/>
  </r>
  <r>
    <s v="Delaware"/>
    <x v="89"/>
    <n v="0"/>
    <x v="25"/>
  </r>
  <r>
    <s v="Delaware"/>
    <x v="89"/>
    <n v="0"/>
    <x v="26"/>
  </r>
  <r>
    <s v="Delaware"/>
    <x v="89"/>
    <n v="0"/>
    <x v="27"/>
  </r>
  <r>
    <s v="Delaware"/>
    <x v="89"/>
    <n v="0"/>
    <x v="28"/>
  </r>
  <r>
    <s v="Delaware"/>
    <x v="89"/>
    <n v="0"/>
    <x v="29"/>
  </r>
  <r>
    <s v="Delaware"/>
    <x v="89"/>
    <n v="0"/>
    <x v="30"/>
  </r>
  <r>
    <s v="Delaware"/>
    <x v="89"/>
    <n v="0"/>
    <x v="31"/>
  </r>
  <r>
    <s v="Delaware"/>
    <x v="89"/>
    <n v="0"/>
    <x v="32"/>
  </r>
  <r>
    <s v="Delaware"/>
    <x v="89"/>
    <n v="0"/>
    <x v="33"/>
  </r>
  <r>
    <s v="Delaware"/>
    <x v="89"/>
    <n v="0"/>
    <x v="34"/>
  </r>
  <r>
    <s v="Delaware"/>
    <x v="89"/>
    <n v="0"/>
    <x v="35"/>
  </r>
  <r>
    <s v="Delaware"/>
    <x v="89"/>
    <n v="0"/>
    <x v="36"/>
  </r>
  <r>
    <s v="Delaware"/>
    <x v="89"/>
    <n v="0"/>
    <x v="37"/>
  </r>
  <r>
    <s v="Delaware"/>
    <x v="89"/>
    <n v="0"/>
    <x v="38"/>
  </r>
  <r>
    <s v="Delaware"/>
    <x v="89"/>
    <n v="0"/>
    <x v="39"/>
  </r>
  <r>
    <s v="Delaware"/>
    <x v="89"/>
    <n v="0"/>
    <x v="40"/>
  </r>
  <r>
    <s v="Delaware"/>
    <x v="89"/>
    <n v="0"/>
    <x v="41"/>
  </r>
  <r>
    <s v="Delaware"/>
    <x v="89"/>
    <n v="0"/>
    <x v="42"/>
  </r>
  <r>
    <s v="Delaware"/>
    <x v="89"/>
    <n v="0"/>
    <x v="43"/>
  </r>
  <r>
    <s v="Delaware"/>
    <x v="89"/>
    <n v="0"/>
    <x v="44"/>
  </r>
  <r>
    <s v="Delaware"/>
    <x v="89"/>
    <n v="0"/>
    <x v="45"/>
  </r>
  <r>
    <s v="Delaware"/>
    <x v="89"/>
    <n v="0"/>
    <x v="46"/>
  </r>
  <r>
    <s v="Delaware"/>
    <x v="89"/>
    <n v="0"/>
    <x v="47"/>
  </r>
  <r>
    <s v="Delaware"/>
    <x v="89"/>
    <n v="0"/>
    <x v="48"/>
  </r>
  <r>
    <s v="Delaware"/>
    <x v="89"/>
    <n v="1"/>
    <x v="49"/>
  </r>
  <r>
    <s v="Delaware"/>
    <x v="89"/>
    <n v="1"/>
    <x v="50"/>
  </r>
  <r>
    <s v="Delaware"/>
    <x v="89"/>
    <n v="4"/>
    <x v="51"/>
  </r>
  <r>
    <s v="Delaware"/>
    <x v="89"/>
    <n v="6"/>
    <x v="52"/>
  </r>
  <r>
    <s v="Delaware"/>
    <x v="89"/>
    <n v="7"/>
    <x v="53"/>
  </r>
  <r>
    <s v="Idaho"/>
    <x v="89"/>
    <n v="0"/>
    <x v="0"/>
  </r>
  <r>
    <s v="Idaho"/>
    <x v="89"/>
    <n v="0"/>
    <x v="1"/>
  </r>
  <r>
    <s v="Idaho"/>
    <x v="89"/>
    <n v="0"/>
    <x v="2"/>
  </r>
  <r>
    <s v="Idaho"/>
    <x v="89"/>
    <n v="0"/>
    <x v="3"/>
  </r>
  <r>
    <s v="Idaho"/>
    <x v="89"/>
    <n v="0"/>
    <x v="4"/>
  </r>
  <r>
    <s v="Idaho"/>
    <x v="89"/>
    <n v="0"/>
    <x v="5"/>
  </r>
  <r>
    <s v="Idaho"/>
    <x v="89"/>
    <n v="0"/>
    <x v="6"/>
  </r>
  <r>
    <s v="Idaho"/>
    <x v="89"/>
    <n v="0"/>
    <x v="7"/>
  </r>
  <r>
    <s v="Idaho"/>
    <x v="89"/>
    <n v="0"/>
    <x v="8"/>
  </r>
  <r>
    <s v="Idaho"/>
    <x v="89"/>
    <n v="0"/>
    <x v="9"/>
  </r>
  <r>
    <s v="Idaho"/>
    <x v="89"/>
    <n v="0"/>
    <x v="10"/>
  </r>
  <r>
    <s v="Idaho"/>
    <x v="89"/>
    <n v="0"/>
    <x v="11"/>
  </r>
  <r>
    <s v="Idaho"/>
    <x v="89"/>
    <n v="0"/>
    <x v="12"/>
  </r>
  <r>
    <s v="Idaho"/>
    <x v="89"/>
    <n v="0"/>
    <x v="13"/>
  </r>
  <r>
    <s v="Idaho"/>
    <x v="89"/>
    <n v="0"/>
    <x v="14"/>
  </r>
  <r>
    <s v="Idaho"/>
    <x v="89"/>
    <n v="0"/>
    <x v="15"/>
  </r>
  <r>
    <s v="Idaho"/>
    <x v="89"/>
    <n v="0"/>
    <x v="16"/>
  </r>
  <r>
    <s v="Idaho"/>
    <x v="89"/>
    <n v="0"/>
    <x v="17"/>
  </r>
  <r>
    <s v="Idaho"/>
    <x v="89"/>
    <n v="0"/>
    <x v="18"/>
  </r>
  <r>
    <s v="Idaho"/>
    <x v="89"/>
    <n v="0"/>
    <x v="19"/>
  </r>
  <r>
    <s v="Idaho"/>
    <x v="89"/>
    <n v="0"/>
    <x v="20"/>
  </r>
  <r>
    <s v="Idaho"/>
    <x v="89"/>
    <n v="0"/>
    <x v="21"/>
  </r>
  <r>
    <s v="Idaho"/>
    <x v="89"/>
    <n v="0"/>
    <x v="22"/>
  </r>
  <r>
    <s v="Idaho"/>
    <x v="89"/>
    <n v="0"/>
    <x v="23"/>
  </r>
  <r>
    <s v="Idaho"/>
    <x v="89"/>
    <n v="0"/>
    <x v="24"/>
  </r>
  <r>
    <s v="Idaho"/>
    <x v="89"/>
    <n v="0"/>
    <x v="25"/>
  </r>
  <r>
    <s v="Idaho"/>
    <x v="89"/>
    <n v="0"/>
    <x v="26"/>
  </r>
  <r>
    <s v="Idaho"/>
    <x v="89"/>
    <n v="0"/>
    <x v="27"/>
  </r>
  <r>
    <s v="Idaho"/>
    <x v="89"/>
    <n v="0"/>
    <x v="28"/>
  </r>
  <r>
    <s v="Idaho"/>
    <x v="89"/>
    <n v="0"/>
    <x v="29"/>
  </r>
  <r>
    <s v="Idaho"/>
    <x v="89"/>
    <n v="0"/>
    <x v="30"/>
  </r>
  <r>
    <s v="Idaho"/>
    <x v="89"/>
    <n v="0"/>
    <x v="31"/>
  </r>
  <r>
    <s v="Idaho"/>
    <x v="89"/>
    <n v="0"/>
    <x v="32"/>
  </r>
  <r>
    <s v="Idaho"/>
    <x v="89"/>
    <n v="0"/>
    <x v="33"/>
  </r>
  <r>
    <s v="Idaho"/>
    <x v="89"/>
    <n v="0"/>
    <x v="34"/>
  </r>
  <r>
    <s v="Idaho"/>
    <x v="89"/>
    <n v="0"/>
    <x v="35"/>
  </r>
  <r>
    <s v="Idaho"/>
    <x v="89"/>
    <n v="0"/>
    <x v="36"/>
  </r>
  <r>
    <s v="Idaho"/>
    <x v="89"/>
    <n v="0"/>
    <x v="37"/>
  </r>
  <r>
    <s v="Idaho"/>
    <x v="89"/>
    <n v="0"/>
    <x v="38"/>
  </r>
  <r>
    <s v="Idaho"/>
    <x v="89"/>
    <n v="0"/>
    <x v="39"/>
  </r>
  <r>
    <s v="Idaho"/>
    <x v="89"/>
    <n v="0"/>
    <x v="40"/>
  </r>
  <r>
    <s v="Idaho"/>
    <x v="89"/>
    <n v="0"/>
    <x v="41"/>
  </r>
  <r>
    <s v="Idaho"/>
    <x v="89"/>
    <n v="0"/>
    <x v="42"/>
  </r>
  <r>
    <s v="Idaho"/>
    <x v="89"/>
    <n v="0"/>
    <x v="43"/>
  </r>
  <r>
    <s v="Idaho"/>
    <x v="89"/>
    <n v="0"/>
    <x v="44"/>
  </r>
  <r>
    <s v="Idaho"/>
    <x v="89"/>
    <n v="0"/>
    <x v="45"/>
  </r>
  <r>
    <s v="Idaho"/>
    <x v="89"/>
    <n v="0"/>
    <x v="46"/>
  </r>
  <r>
    <s v="Idaho"/>
    <x v="89"/>
    <n v="0"/>
    <x v="47"/>
  </r>
  <r>
    <s v="Idaho"/>
    <x v="89"/>
    <n v="0"/>
    <x v="48"/>
  </r>
  <r>
    <s v="Idaho"/>
    <x v="89"/>
    <n v="0"/>
    <x v="49"/>
  </r>
  <r>
    <s v="Idaho"/>
    <x v="89"/>
    <n v="0"/>
    <x v="50"/>
  </r>
  <r>
    <s v="Idaho"/>
    <x v="89"/>
    <n v="1"/>
    <x v="51"/>
  </r>
  <r>
    <s v="Idaho"/>
    <x v="89"/>
    <n v="2"/>
    <x v="52"/>
  </r>
  <r>
    <s v="Idaho"/>
    <x v="89"/>
    <n v="5"/>
    <x v="53"/>
  </r>
  <r>
    <s v="Maine"/>
    <x v="89"/>
    <n v="0"/>
    <x v="0"/>
  </r>
  <r>
    <s v="Maine"/>
    <x v="89"/>
    <n v="0"/>
    <x v="1"/>
  </r>
  <r>
    <s v="Maine"/>
    <x v="89"/>
    <n v="0"/>
    <x v="2"/>
  </r>
  <r>
    <s v="Maine"/>
    <x v="89"/>
    <n v="0"/>
    <x v="3"/>
  </r>
  <r>
    <s v="Maine"/>
    <x v="89"/>
    <n v="0"/>
    <x v="4"/>
  </r>
  <r>
    <s v="Maine"/>
    <x v="89"/>
    <n v="0"/>
    <x v="5"/>
  </r>
  <r>
    <s v="Maine"/>
    <x v="89"/>
    <n v="0"/>
    <x v="6"/>
  </r>
  <r>
    <s v="Maine"/>
    <x v="89"/>
    <n v="0"/>
    <x v="7"/>
  </r>
  <r>
    <s v="Maine"/>
    <x v="89"/>
    <n v="0"/>
    <x v="8"/>
  </r>
  <r>
    <s v="Maine"/>
    <x v="89"/>
    <n v="0"/>
    <x v="9"/>
  </r>
  <r>
    <s v="Maine"/>
    <x v="89"/>
    <n v="0"/>
    <x v="10"/>
  </r>
  <r>
    <s v="Maine"/>
    <x v="89"/>
    <n v="0"/>
    <x v="11"/>
  </r>
  <r>
    <s v="Maine"/>
    <x v="89"/>
    <n v="0"/>
    <x v="12"/>
  </r>
  <r>
    <s v="Maine"/>
    <x v="89"/>
    <n v="0"/>
    <x v="13"/>
  </r>
  <r>
    <s v="Maine"/>
    <x v="89"/>
    <n v="0"/>
    <x v="14"/>
  </r>
  <r>
    <s v="Maine"/>
    <x v="89"/>
    <n v="0"/>
    <x v="15"/>
  </r>
  <r>
    <s v="Maine"/>
    <x v="89"/>
    <n v="0"/>
    <x v="16"/>
  </r>
  <r>
    <s v="Maine"/>
    <x v="89"/>
    <n v="0"/>
    <x v="17"/>
  </r>
  <r>
    <s v="Maine"/>
    <x v="89"/>
    <n v="0"/>
    <x v="18"/>
  </r>
  <r>
    <s v="Maine"/>
    <x v="89"/>
    <n v="0"/>
    <x v="19"/>
  </r>
  <r>
    <s v="Maine"/>
    <x v="89"/>
    <n v="0"/>
    <x v="20"/>
  </r>
  <r>
    <s v="Maine"/>
    <x v="89"/>
    <n v="0"/>
    <x v="21"/>
  </r>
  <r>
    <s v="Maine"/>
    <x v="89"/>
    <n v="0"/>
    <x v="22"/>
  </r>
  <r>
    <s v="Maine"/>
    <x v="89"/>
    <n v="0"/>
    <x v="23"/>
  </r>
  <r>
    <s v="Maine"/>
    <x v="89"/>
    <n v="0"/>
    <x v="24"/>
  </r>
  <r>
    <s v="Maine"/>
    <x v="89"/>
    <n v="0"/>
    <x v="25"/>
  </r>
  <r>
    <s v="Maine"/>
    <x v="89"/>
    <n v="0"/>
    <x v="26"/>
  </r>
  <r>
    <s v="Maine"/>
    <x v="89"/>
    <n v="0"/>
    <x v="27"/>
  </r>
  <r>
    <s v="Maine"/>
    <x v="89"/>
    <n v="0"/>
    <x v="28"/>
  </r>
  <r>
    <s v="Maine"/>
    <x v="89"/>
    <n v="0"/>
    <x v="29"/>
  </r>
  <r>
    <s v="Maine"/>
    <x v="89"/>
    <n v="0"/>
    <x v="30"/>
  </r>
  <r>
    <s v="Maine"/>
    <x v="89"/>
    <n v="0"/>
    <x v="31"/>
  </r>
  <r>
    <s v="Maine"/>
    <x v="89"/>
    <n v="0"/>
    <x v="32"/>
  </r>
  <r>
    <s v="Maine"/>
    <x v="89"/>
    <n v="0"/>
    <x v="33"/>
  </r>
  <r>
    <s v="Maine"/>
    <x v="89"/>
    <n v="0"/>
    <x v="34"/>
  </r>
  <r>
    <s v="Maine"/>
    <x v="89"/>
    <n v="0"/>
    <x v="35"/>
  </r>
  <r>
    <s v="Maine"/>
    <x v="89"/>
    <n v="0"/>
    <x v="36"/>
  </r>
  <r>
    <s v="Maine"/>
    <x v="89"/>
    <n v="0"/>
    <x v="37"/>
  </r>
  <r>
    <s v="Maine"/>
    <x v="89"/>
    <n v="0"/>
    <x v="38"/>
  </r>
  <r>
    <s v="Maine"/>
    <x v="89"/>
    <n v="0"/>
    <x v="39"/>
  </r>
  <r>
    <s v="Maine"/>
    <x v="89"/>
    <n v="0"/>
    <x v="40"/>
  </r>
  <r>
    <s v="Maine"/>
    <x v="89"/>
    <n v="0"/>
    <x v="41"/>
  </r>
  <r>
    <s v="Maine"/>
    <x v="89"/>
    <n v="0"/>
    <x v="42"/>
  </r>
  <r>
    <s v="Maine"/>
    <x v="89"/>
    <n v="0"/>
    <x v="43"/>
  </r>
  <r>
    <s v="Maine"/>
    <x v="89"/>
    <n v="0"/>
    <x v="44"/>
  </r>
  <r>
    <s v="Maine"/>
    <x v="89"/>
    <n v="0"/>
    <x v="45"/>
  </r>
  <r>
    <s v="Maine"/>
    <x v="89"/>
    <n v="0"/>
    <x v="46"/>
  </r>
  <r>
    <s v="Maine"/>
    <x v="89"/>
    <n v="0"/>
    <x v="47"/>
  </r>
  <r>
    <s v="Maine"/>
    <x v="89"/>
    <n v="0"/>
    <x v="48"/>
  </r>
  <r>
    <s v="Maine"/>
    <x v="89"/>
    <n v="0"/>
    <x v="49"/>
  </r>
  <r>
    <s v="Maine"/>
    <x v="89"/>
    <n v="0"/>
    <x v="50"/>
  </r>
  <r>
    <s v="Maine"/>
    <x v="89"/>
    <n v="1"/>
    <x v="51"/>
  </r>
  <r>
    <s v="Maine"/>
    <x v="89"/>
    <n v="3"/>
    <x v="52"/>
  </r>
  <r>
    <s v="Maine"/>
    <x v="89"/>
    <n v="12"/>
    <x v="53"/>
  </r>
  <r>
    <s v="Michigan"/>
    <x v="89"/>
    <n v="0"/>
    <x v="0"/>
  </r>
  <r>
    <s v="Michigan"/>
    <x v="89"/>
    <n v="0"/>
    <x v="1"/>
  </r>
  <r>
    <s v="Michigan"/>
    <x v="89"/>
    <n v="0"/>
    <x v="2"/>
  </r>
  <r>
    <s v="Michigan"/>
    <x v="89"/>
    <n v="0"/>
    <x v="3"/>
  </r>
  <r>
    <s v="Michigan"/>
    <x v="89"/>
    <n v="0"/>
    <x v="4"/>
  </r>
  <r>
    <s v="Michigan"/>
    <x v="89"/>
    <n v="0"/>
    <x v="5"/>
  </r>
  <r>
    <s v="Michigan"/>
    <x v="89"/>
    <n v="0"/>
    <x v="6"/>
  </r>
  <r>
    <s v="Michigan"/>
    <x v="89"/>
    <n v="0"/>
    <x v="7"/>
  </r>
  <r>
    <s v="Michigan"/>
    <x v="89"/>
    <n v="0"/>
    <x v="8"/>
  </r>
  <r>
    <s v="Michigan"/>
    <x v="89"/>
    <n v="0"/>
    <x v="9"/>
  </r>
  <r>
    <s v="Michigan"/>
    <x v="89"/>
    <n v="0"/>
    <x v="10"/>
  </r>
  <r>
    <s v="Michigan"/>
    <x v="89"/>
    <n v="0"/>
    <x v="11"/>
  </r>
  <r>
    <s v="Michigan"/>
    <x v="89"/>
    <n v="0"/>
    <x v="12"/>
  </r>
  <r>
    <s v="Michigan"/>
    <x v="89"/>
    <n v="0"/>
    <x v="13"/>
  </r>
  <r>
    <s v="Michigan"/>
    <x v="89"/>
    <n v="0"/>
    <x v="14"/>
  </r>
  <r>
    <s v="Michigan"/>
    <x v="89"/>
    <n v="0"/>
    <x v="15"/>
  </r>
  <r>
    <s v="Michigan"/>
    <x v="89"/>
    <n v="0"/>
    <x v="16"/>
  </r>
  <r>
    <s v="Michigan"/>
    <x v="89"/>
    <n v="0"/>
    <x v="17"/>
  </r>
  <r>
    <s v="Michigan"/>
    <x v="89"/>
    <n v="0"/>
    <x v="18"/>
  </r>
  <r>
    <s v="Michigan"/>
    <x v="89"/>
    <n v="0"/>
    <x v="19"/>
  </r>
  <r>
    <s v="Michigan"/>
    <x v="89"/>
    <n v="0"/>
    <x v="20"/>
  </r>
  <r>
    <s v="Michigan"/>
    <x v="89"/>
    <n v="0"/>
    <x v="21"/>
  </r>
  <r>
    <s v="Michigan"/>
    <x v="89"/>
    <n v="0"/>
    <x v="22"/>
  </r>
  <r>
    <s v="Michigan"/>
    <x v="89"/>
    <n v="0"/>
    <x v="23"/>
  </r>
  <r>
    <s v="Michigan"/>
    <x v="89"/>
    <n v="0"/>
    <x v="24"/>
  </r>
  <r>
    <s v="Michigan"/>
    <x v="89"/>
    <n v="0"/>
    <x v="25"/>
  </r>
  <r>
    <s v="Michigan"/>
    <x v="89"/>
    <n v="0"/>
    <x v="26"/>
  </r>
  <r>
    <s v="Michigan"/>
    <x v="89"/>
    <n v="0"/>
    <x v="27"/>
  </r>
  <r>
    <s v="Michigan"/>
    <x v="89"/>
    <n v="0"/>
    <x v="28"/>
  </r>
  <r>
    <s v="Michigan"/>
    <x v="89"/>
    <n v="0"/>
    <x v="29"/>
  </r>
  <r>
    <s v="Michigan"/>
    <x v="89"/>
    <n v="0"/>
    <x v="30"/>
  </r>
  <r>
    <s v="Michigan"/>
    <x v="89"/>
    <n v="0"/>
    <x v="31"/>
  </r>
  <r>
    <s v="Michigan"/>
    <x v="89"/>
    <n v="0"/>
    <x v="32"/>
  </r>
  <r>
    <s v="Michigan"/>
    <x v="89"/>
    <n v="0"/>
    <x v="33"/>
  </r>
  <r>
    <s v="Michigan"/>
    <x v="89"/>
    <n v="0"/>
    <x v="34"/>
  </r>
  <r>
    <s v="Michigan"/>
    <x v="89"/>
    <n v="0"/>
    <x v="35"/>
  </r>
  <r>
    <s v="Michigan"/>
    <x v="89"/>
    <n v="0"/>
    <x v="36"/>
  </r>
  <r>
    <s v="Michigan"/>
    <x v="89"/>
    <n v="0"/>
    <x v="37"/>
  </r>
  <r>
    <s v="Michigan"/>
    <x v="89"/>
    <n v="0"/>
    <x v="38"/>
  </r>
  <r>
    <s v="Michigan"/>
    <x v="89"/>
    <n v="0"/>
    <x v="39"/>
  </r>
  <r>
    <s v="Michigan"/>
    <x v="89"/>
    <n v="0"/>
    <x v="40"/>
  </r>
  <r>
    <s v="Michigan"/>
    <x v="89"/>
    <n v="0"/>
    <x v="41"/>
  </r>
  <r>
    <s v="Michigan"/>
    <x v="89"/>
    <n v="0"/>
    <x v="42"/>
  </r>
  <r>
    <s v="Michigan"/>
    <x v="89"/>
    <n v="0"/>
    <x v="43"/>
  </r>
  <r>
    <s v="Michigan"/>
    <x v="89"/>
    <n v="0"/>
    <x v="44"/>
  </r>
  <r>
    <s v="Michigan"/>
    <x v="89"/>
    <n v="0"/>
    <x v="45"/>
  </r>
  <r>
    <s v="Michigan"/>
    <x v="89"/>
    <n v="0"/>
    <x v="46"/>
  </r>
  <r>
    <s v="Michigan"/>
    <x v="89"/>
    <n v="0"/>
    <x v="47"/>
  </r>
  <r>
    <s v="Michigan"/>
    <x v="89"/>
    <n v="0"/>
    <x v="48"/>
  </r>
  <r>
    <s v="Michigan"/>
    <x v="89"/>
    <n v="2"/>
    <x v="49"/>
  </r>
  <r>
    <s v="Michigan"/>
    <x v="89"/>
    <n v="2"/>
    <x v="50"/>
  </r>
  <r>
    <s v="Michigan"/>
    <x v="89"/>
    <n v="16"/>
    <x v="51"/>
  </r>
  <r>
    <s v="Michigan"/>
    <x v="89"/>
    <n v="25"/>
    <x v="52"/>
  </r>
  <r>
    <s v="Michigan"/>
    <x v="89"/>
    <n v="33"/>
    <x v="53"/>
  </r>
  <r>
    <s v="Mississippi"/>
    <x v="89"/>
    <n v="0"/>
    <x v="0"/>
  </r>
  <r>
    <s v="Mississippi"/>
    <x v="89"/>
    <n v="0"/>
    <x v="1"/>
  </r>
  <r>
    <s v="Mississippi"/>
    <x v="89"/>
    <n v="0"/>
    <x v="2"/>
  </r>
  <r>
    <s v="Mississippi"/>
    <x v="89"/>
    <n v="0"/>
    <x v="3"/>
  </r>
  <r>
    <s v="Mississippi"/>
    <x v="89"/>
    <n v="0"/>
    <x v="4"/>
  </r>
  <r>
    <s v="Mississippi"/>
    <x v="89"/>
    <n v="0"/>
    <x v="5"/>
  </r>
  <r>
    <s v="Mississippi"/>
    <x v="89"/>
    <n v="0"/>
    <x v="6"/>
  </r>
  <r>
    <s v="Mississippi"/>
    <x v="89"/>
    <n v="0"/>
    <x v="7"/>
  </r>
  <r>
    <s v="Mississippi"/>
    <x v="89"/>
    <n v="0"/>
    <x v="8"/>
  </r>
  <r>
    <s v="Mississippi"/>
    <x v="89"/>
    <n v="0"/>
    <x v="9"/>
  </r>
  <r>
    <s v="Mississippi"/>
    <x v="89"/>
    <n v="0"/>
    <x v="10"/>
  </r>
  <r>
    <s v="Mississippi"/>
    <x v="89"/>
    <n v="0"/>
    <x v="11"/>
  </r>
  <r>
    <s v="Mississippi"/>
    <x v="89"/>
    <n v="0"/>
    <x v="12"/>
  </r>
  <r>
    <s v="Mississippi"/>
    <x v="89"/>
    <n v="0"/>
    <x v="13"/>
  </r>
  <r>
    <s v="Mississippi"/>
    <x v="89"/>
    <n v="0"/>
    <x v="14"/>
  </r>
  <r>
    <s v="Mississippi"/>
    <x v="89"/>
    <n v="0"/>
    <x v="15"/>
  </r>
  <r>
    <s v="Mississippi"/>
    <x v="89"/>
    <n v="0"/>
    <x v="16"/>
  </r>
  <r>
    <s v="Mississippi"/>
    <x v="89"/>
    <n v="0"/>
    <x v="17"/>
  </r>
  <r>
    <s v="Mississippi"/>
    <x v="89"/>
    <n v="0"/>
    <x v="18"/>
  </r>
  <r>
    <s v="Mississippi"/>
    <x v="89"/>
    <n v="0"/>
    <x v="19"/>
  </r>
  <r>
    <s v="Mississippi"/>
    <x v="89"/>
    <n v="0"/>
    <x v="20"/>
  </r>
  <r>
    <s v="Mississippi"/>
    <x v="89"/>
    <n v="0"/>
    <x v="21"/>
  </r>
  <r>
    <s v="Mississippi"/>
    <x v="89"/>
    <n v="0"/>
    <x v="22"/>
  </r>
  <r>
    <s v="Mississippi"/>
    <x v="89"/>
    <n v="0"/>
    <x v="23"/>
  </r>
  <r>
    <s v="Mississippi"/>
    <x v="89"/>
    <n v="0"/>
    <x v="24"/>
  </r>
  <r>
    <s v="Mississippi"/>
    <x v="89"/>
    <n v="0"/>
    <x v="25"/>
  </r>
  <r>
    <s v="Mississippi"/>
    <x v="89"/>
    <n v="0"/>
    <x v="26"/>
  </r>
  <r>
    <s v="Mississippi"/>
    <x v="89"/>
    <n v="0"/>
    <x v="27"/>
  </r>
  <r>
    <s v="Mississippi"/>
    <x v="89"/>
    <n v="0"/>
    <x v="28"/>
  </r>
  <r>
    <s v="Mississippi"/>
    <x v="89"/>
    <n v="0"/>
    <x v="29"/>
  </r>
  <r>
    <s v="Mississippi"/>
    <x v="89"/>
    <n v="0"/>
    <x v="30"/>
  </r>
  <r>
    <s v="Mississippi"/>
    <x v="89"/>
    <n v="0"/>
    <x v="31"/>
  </r>
  <r>
    <s v="Mississippi"/>
    <x v="89"/>
    <n v="0"/>
    <x v="32"/>
  </r>
  <r>
    <s v="Mississippi"/>
    <x v="89"/>
    <n v="0"/>
    <x v="33"/>
  </r>
  <r>
    <s v="Mississippi"/>
    <x v="89"/>
    <n v="0"/>
    <x v="34"/>
  </r>
  <r>
    <s v="Mississippi"/>
    <x v="89"/>
    <n v="0"/>
    <x v="35"/>
  </r>
  <r>
    <s v="Mississippi"/>
    <x v="89"/>
    <n v="0"/>
    <x v="36"/>
  </r>
  <r>
    <s v="Mississippi"/>
    <x v="89"/>
    <n v="0"/>
    <x v="37"/>
  </r>
  <r>
    <s v="Mississippi"/>
    <x v="89"/>
    <n v="0"/>
    <x v="38"/>
  </r>
  <r>
    <s v="Mississippi"/>
    <x v="89"/>
    <n v="0"/>
    <x v="39"/>
  </r>
  <r>
    <s v="Mississippi"/>
    <x v="89"/>
    <n v="0"/>
    <x v="40"/>
  </r>
  <r>
    <s v="Mississippi"/>
    <x v="89"/>
    <n v="0"/>
    <x v="41"/>
  </r>
  <r>
    <s v="Mississippi"/>
    <x v="89"/>
    <n v="0"/>
    <x v="42"/>
  </r>
  <r>
    <s v="Mississippi"/>
    <x v="89"/>
    <n v="0"/>
    <x v="43"/>
  </r>
  <r>
    <s v="Mississippi"/>
    <x v="89"/>
    <n v="0"/>
    <x v="44"/>
  </r>
  <r>
    <s v="Mississippi"/>
    <x v="89"/>
    <n v="0"/>
    <x v="45"/>
  </r>
  <r>
    <s v="Mississippi"/>
    <x v="89"/>
    <n v="0"/>
    <x v="46"/>
  </r>
  <r>
    <s v="Mississippi"/>
    <x v="89"/>
    <n v="0"/>
    <x v="47"/>
  </r>
  <r>
    <s v="Mississippi"/>
    <x v="89"/>
    <n v="0"/>
    <x v="48"/>
  </r>
  <r>
    <s v="Mississippi"/>
    <x v="89"/>
    <n v="0"/>
    <x v="49"/>
  </r>
  <r>
    <s v="Mississippi"/>
    <x v="89"/>
    <n v="1"/>
    <x v="50"/>
  </r>
  <r>
    <s v="Mississippi"/>
    <x v="89"/>
    <n v="1"/>
    <x v="51"/>
  </r>
  <r>
    <s v="Mississippi"/>
    <x v="89"/>
    <n v="6"/>
    <x v="52"/>
  </r>
  <r>
    <s v="Mississippi"/>
    <x v="89"/>
    <n v="10"/>
    <x v="53"/>
  </r>
  <r>
    <s v="Montana"/>
    <x v="89"/>
    <n v="0"/>
    <x v="0"/>
  </r>
  <r>
    <s v="Montana"/>
    <x v="89"/>
    <n v="0"/>
    <x v="1"/>
  </r>
  <r>
    <s v="Montana"/>
    <x v="89"/>
    <n v="0"/>
    <x v="2"/>
  </r>
  <r>
    <s v="Montana"/>
    <x v="89"/>
    <n v="0"/>
    <x v="3"/>
  </r>
  <r>
    <s v="Montana"/>
    <x v="89"/>
    <n v="0"/>
    <x v="4"/>
  </r>
  <r>
    <s v="Montana"/>
    <x v="89"/>
    <n v="0"/>
    <x v="5"/>
  </r>
  <r>
    <s v="Montana"/>
    <x v="89"/>
    <n v="0"/>
    <x v="6"/>
  </r>
  <r>
    <s v="Montana"/>
    <x v="89"/>
    <n v="0"/>
    <x v="7"/>
  </r>
  <r>
    <s v="Montana"/>
    <x v="89"/>
    <n v="0"/>
    <x v="8"/>
  </r>
  <r>
    <s v="Montana"/>
    <x v="89"/>
    <n v="0"/>
    <x v="9"/>
  </r>
  <r>
    <s v="Montana"/>
    <x v="89"/>
    <n v="0"/>
    <x v="10"/>
  </r>
  <r>
    <s v="Montana"/>
    <x v="89"/>
    <n v="0"/>
    <x v="11"/>
  </r>
  <r>
    <s v="Montana"/>
    <x v="89"/>
    <n v="0"/>
    <x v="12"/>
  </r>
  <r>
    <s v="Montana"/>
    <x v="89"/>
    <n v="0"/>
    <x v="13"/>
  </r>
  <r>
    <s v="Montana"/>
    <x v="89"/>
    <n v="0"/>
    <x v="14"/>
  </r>
  <r>
    <s v="Montana"/>
    <x v="89"/>
    <n v="0"/>
    <x v="15"/>
  </r>
  <r>
    <s v="Montana"/>
    <x v="89"/>
    <n v="0"/>
    <x v="16"/>
  </r>
  <r>
    <s v="Montana"/>
    <x v="89"/>
    <n v="0"/>
    <x v="17"/>
  </r>
  <r>
    <s v="Montana"/>
    <x v="89"/>
    <n v="0"/>
    <x v="18"/>
  </r>
  <r>
    <s v="Montana"/>
    <x v="89"/>
    <n v="0"/>
    <x v="19"/>
  </r>
  <r>
    <s v="Montana"/>
    <x v="89"/>
    <n v="0"/>
    <x v="20"/>
  </r>
  <r>
    <s v="Montana"/>
    <x v="89"/>
    <n v="0"/>
    <x v="21"/>
  </r>
  <r>
    <s v="Montana"/>
    <x v="89"/>
    <n v="0"/>
    <x v="22"/>
  </r>
  <r>
    <s v="Montana"/>
    <x v="89"/>
    <n v="0"/>
    <x v="23"/>
  </r>
  <r>
    <s v="Montana"/>
    <x v="89"/>
    <n v="0"/>
    <x v="24"/>
  </r>
  <r>
    <s v="Montana"/>
    <x v="89"/>
    <n v="0"/>
    <x v="25"/>
  </r>
  <r>
    <s v="Montana"/>
    <x v="89"/>
    <n v="0"/>
    <x v="26"/>
  </r>
  <r>
    <s v="Montana"/>
    <x v="89"/>
    <n v="0"/>
    <x v="27"/>
  </r>
  <r>
    <s v="Montana"/>
    <x v="89"/>
    <n v="0"/>
    <x v="28"/>
  </r>
  <r>
    <s v="Montana"/>
    <x v="89"/>
    <n v="0"/>
    <x v="29"/>
  </r>
  <r>
    <s v="Montana"/>
    <x v="89"/>
    <n v="0"/>
    <x v="30"/>
  </r>
  <r>
    <s v="Montana"/>
    <x v="89"/>
    <n v="0"/>
    <x v="31"/>
  </r>
  <r>
    <s v="Montana"/>
    <x v="89"/>
    <n v="0"/>
    <x v="32"/>
  </r>
  <r>
    <s v="Montana"/>
    <x v="89"/>
    <n v="0"/>
    <x v="33"/>
  </r>
  <r>
    <s v="Montana"/>
    <x v="89"/>
    <n v="0"/>
    <x v="34"/>
  </r>
  <r>
    <s v="Montana"/>
    <x v="89"/>
    <n v="0"/>
    <x v="35"/>
  </r>
  <r>
    <s v="Montana"/>
    <x v="89"/>
    <n v="0"/>
    <x v="36"/>
  </r>
  <r>
    <s v="Montana"/>
    <x v="89"/>
    <n v="0"/>
    <x v="37"/>
  </r>
  <r>
    <s v="Montana"/>
    <x v="89"/>
    <n v="0"/>
    <x v="38"/>
  </r>
  <r>
    <s v="Montana"/>
    <x v="89"/>
    <n v="0"/>
    <x v="39"/>
  </r>
  <r>
    <s v="Montana"/>
    <x v="89"/>
    <n v="0"/>
    <x v="40"/>
  </r>
  <r>
    <s v="Montana"/>
    <x v="89"/>
    <n v="0"/>
    <x v="41"/>
  </r>
  <r>
    <s v="Montana"/>
    <x v="89"/>
    <n v="0"/>
    <x v="42"/>
  </r>
  <r>
    <s v="Montana"/>
    <x v="89"/>
    <n v="0"/>
    <x v="43"/>
  </r>
  <r>
    <s v="Montana"/>
    <x v="89"/>
    <n v="0"/>
    <x v="44"/>
  </r>
  <r>
    <s v="Montana"/>
    <x v="89"/>
    <n v="0"/>
    <x v="45"/>
  </r>
  <r>
    <s v="Montana"/>
    <x v="89"/>
    <n v="0"/>
    <x v="46"/>
  </r>
  <r>
    <s v="Montana"/>
    <x v="89"/>
    <n v="0"/>
    <x v="47"/>
  </r>
  <r>
    <s v="Montana"/>
    <x v="89"/>
    <n v="0"/>
    <x v="48"/>
  </r>
  <r>
    <s v="Montana"/>
    <x v="89"/>
    <n v="1"/>
    <x v="49"/>
  </r>
  <r>
    <s v="Montana"/>
    <x v="89"/>
    <n v="1"/>
    <x v="50"/>
  </r>
  <r>
    <s v="Montana"/>
    <x v="89"/>
    <n v="1"/>
    <x v="51"/>
  </r>
  <r>
    <s v="Montana"/>
    <x v="89"/>
    <n v="5"/>
    <x v="52"/>
  </r>
  <r>
    <s v="Montana"/>
    <x v="89"/>
    <n v="7"/>
    <x v="53"/>
  </r>
  <r>
    <s v="New Mexico"/>
    <x v="89"/>
    <n v="0"/>
    <x v="0"/>
  </r>
  <r>
    <s v="New Mexico"/>
    <x v="89"/>
    <n v="0"/>
    <x v="1"/>
  </r>
  <r>
    <s v="New Mexico"/>
    <x v="89"/>
    <n v="0"/>
    <x v="2"/>
  </r>
  <r>
    <s v="New Mexico"/>
    <x v="89"/>
    <n v="0"/>
    <x v="3"/>
  </r>
  <r>
    <s v="New Mexico"/>
    <x v="89"/>
    <n v="0"/>
    <x v="4"/>
  </r>
  <r>
    <s v="New Mexico"/>
    <x v="89"/>
    <n v="0"/>
    <x v="5"/>
  </r>
  <r>
    <s v="New Mexico"/>
    <x v="89"/>
    <n v="0"/>
    <x v="6"/>
  </r>
  <r>
    <s v="New Mexico"/>
    <x v="89"/>
    <n v="0"/>
    <x v="7"/>
  </r>
  <r>
    <s v="New Mexico"/>
    <x v="89"/>
    <n v="0"/>
    <x v="8"/>
  </r>
  <r>
    <s v="New Mexico"/>
    <x v="89"/>
    <n v="0"/>
    <x v="9"/>
  </r>
  <r>
    <s v="New Mexico"/>
    <x v="89"/>
    <n v="0"/>
    <x v="10"/>
  </r>
  <r>
    <s v="New Mexico"/>
    <x v="89"/>
    <n v="0"/>
    <x v="11"/>
  </r>
  <r>
    <s v="New Mexico"/>
    <x v="89"/>
    <n v="0"/>
    <x v="12"/>
  </r>
  <r>
    <s v="New Mexico"/>
    <x v="89"/>
    <n v="0"/>
    <x v="13"/>
  </r>
  <r>
    <s v="New Mexico"/>
    <x v="89"/>
    <n v="0"/>
    <x v="14"/>
  </r>
  <r>
    <s v="New Mexico"/>
    <x v="89"/>
    <n v="0"/>
    <x v="15"/>
  </r>
  <r>
    <s v="New Mexico"/>
    <x v="89"/>
    <n v="0"/>
    <x v="16"/>
  </r>
  <r>
    <s v="New Mexico"/>
    <x v="89"/>
    <n v="0"/>
    <x v="17"/>
  </r>
  <r>
    <s v="New Mexico"/>
    <x v="89"/>
    <n v="0"/>
    <x v="18"/>
  </r>
  <r>
    <s v="New Mexico"/>
    <x v="89"/>
    <n v="0"/>
    <x v="19"/>
  </r>
  <r>
    <s v="New Mexico"/>
    <x v="89"/>
    <n v="0"/>
    <x v="20"/>
  </r>
  <r>
    <s v="New Mexico"/>
    <x v="89"/>
    <n v="0"/>
    <x v="21"/>
  </r>
  <r>
    <s v="New Mexico"/>
    <x v="89"/>
    <n v="0"/>
    <x v="22"/>
  </r>
  <r>
    <s v="New Mexico"/>
    <x v="89"/>
    <n v="0"/>
    <x v="23"/>
  </r>
  <r>
    <s v="New Mexico"/>
    <x v="89"/>
    <n v="0"/>
    <x v="24"/>
  </r>
  <r>
    <s v="New Mexico"/>
    <x v="89"/>
    <n v="0"/>
    <x v="25"/>
  </r>
  <r>
    <s v="New Mexico"/>
    <x v="89"/>
    <n v="0"/>
    <x v="26"/>
  </r>
  <r>
    <s v="New Mexico"/>
    <x v="89"/>
    <n v="0"/>
    <x v="27"/>
  </r>
  <r>
    <s v="New Mexico"/>
    <x v="89"/>
    <n v="0"/>
    <x v="28"/>
  </r>
  <r>
    <s v="New Mexico"/>
    <x v="89"/>
    <n v="0"/>
    <x v="29"/>
  </r>
  <r>
    <s v="New Mexico"/>
    <x v="89"/>
    <n v="0"/>
    <x v="30"/>
  </r>
  <r>
    <s v="New Mexico"/>
    <x v="89"/>
    <n v="0"/>
    <x v="31"/>
  </r>
  <r>
    <s v="New Mexico"/>
    <x v="89"/>
    <n v="0"/>
    <x v="32"/>
  </r>
  <r>
    <s v="New Mexico"/>
    <x v="89"/>
    <n v="0"/>
    <x v="33"/>
  </r>
  <r>
    <s v="New Mexico"/>
    <x v="89"/>
    <n v="0"/>
    <x v="34"/>
  </r>
  <r>
    <s v="New Mexico"/>
    <x v="89"/>
    <n v="0"/>
    <x v="35"/>
  </r>
  <r>
    <s v="New Mexico"/>
    <x v="89"/>
    <n v="0"/>
    <x v="36"/>
  </r>
  <r>
    <s v="New Mexico"/>
    <x v="89"/>
    <n v="0"/>
    <x v="37"/>
  </r>
  <r>
    <s v="New Mexico"/>
    <x v="89"/>
    <n v="0"/>
    <x v="38"/>
  </r>
  <r>
    <s v="New Mexico"/>
    <x v="89"/>
    <n v="0"/>
    <x v="39"/>
  </r>
  <r>
    <s v="New Mexico"/>
    <x v="89"/>
    <n v="0"/>
    <x v="40"/>
  </r>
  <r>
    <s v="New Mexico"/>
    <x v="89"/>
    <n v="0"/>
    <x v="41"/>
  </r>
  <r>
    <s v="New Mexico"/>
    <x v="89"/>
    <n v="0"/>
    <x v="42"/>
  </r>
  <r>
    <s v="New Mexico"/>
    <x v="89"/>
    <n v="0"/>
    <x v="43"/>
  </r>
  <r>
    <s v="New Mexico"/>
    <x v="89"/>
    <n v="0"/>
    <x v="44"/>
  </r>
  <r>
    <s v="New Mexico"/>
    <x v="89"/>
    <n v="0"/>
    <x v="45"/>
  </r>
  <r>
    <s v="New Mexico"/>
    <x v="89"/>
    <n v="0"/>
    <x v="46"/>
  </r>
  <r>
    <s v="New Mexico"/>
    <x v="89"/>
    <n v="0"/>
    <x v="47"/>
  </r>
  <r>
    <s v="New Mexico"/>
    <x v="89"/>
    <n v="0"/>
    <x v="48"/>
  </r>
  <r>
    <s v="New Mexico"/>
    <x v="89"/>
    <n v="3"/>
    <x v="49"/>
  </r>
  <r>
    <s v="New Mexico"/>
    <x v="89"/>
    <n v="5"/>
    <x v="50"/>
  </r>
  <r>
    <s v="New Mexico"/>
    <x v="89"/>
    <n v="10"/>
    <x v="51"/>
  </r>
  <r>
    <s v="New Mexico"/>
    <x v="89"/>
    <n v="10"/>
    <x v="52"/>
  </r>
  <r>
    <s v="New Mexico"/>
    <x v="89"/>
    <n v="13"/>
    <x v="53"/>
  </r>
  <r>
    <s v="North Dakota"/>
    <x v="89"/>
    <n v="0"/>
    <x v="0"/>
  </r>
  <r>
    <s v="North Dakota"/>
    <x v="89"/>
    <n v="0"/>
    <x v="1"/>
  </r>
  <r>
    <s v="North Dakota"/>
    <x v="89"/>
    <n v="0"/>
    <x v="2"/>
  </r>
  <r>
    <s v="North Dakota"/>
    <x v="89"/>
    <n v="0"/>
    <x v="3"/>
  </r>
  <r>
    <s v="North Dakota"/>
    <x v="89"/>
    <n v="0"/>
    <x v="4"/>
  </r>
  <r>
    <s v="North Dakota"/>
    <x v="89"/>
    <n v="0"/>
    <x v="5"/>
  </r>
  <r>
    <s v="North Dakota"/>
    <x v="89"/>
    <n v="0"/>
    <x v="6"/>
  </r>
  <r>
    <s v="North Dakota"/>
    <x v="89"/>
    <n v="0"/>
    <x v="7"/>
  </r>
  <r>
    <s v="North Dakota"/>
    <x v="89"/>
    <n v="0"/>
    <x v="8"/>
  </r>
  <r>
    <s v="North Dakota"/>
    <x v="89"/>
    <n v="0"/>
    <x v="9"/>
  </r>
  <r>
    <s v="North Dakota"/>
    <x v="89"/>
    <n v="0"/>
    <x v="10"/>
  </r>
  <r>
    <s v="North Dakota"/>
    <x v="89"/>
    <n v="0"/>
    <x v="11"/>
  </r>
  <r>
    <s v="North Dakota"/>
    <x v="89"/>
    <n v="0"/>
    <x v="12"/>
  </r>
  <r>
    <s v="North Dakota"/>
    <x v="89"/>
    <n v="0"/>
    <x v="13"/>
  </r>
  <r>
    <s v="North Dakota"/>
    <x v="89"/>
    <n v="0"/>
    <x v="14"/>
  </r>
  <r>
    <s v="North Dakota"/>
    <x v="89"/>
    <n v="0"/>
    <x v="15"/>
  </r>
  <r>
    <s v="North Dakota"/>
    <x v="89"/>
    <n v="0"/>
    <x v="16"/>
  </r>
  <r>
    <s v="North Dakota"/>
    <x v="89"/>
    <n v="0"/>
    <x v="17"/>
  </r>
  <r>
    <s v="North Dakota"/>
    <x v="89"/>
    <n v="0"/>
    <x v="18"/>
  </r>
  <r>
    <s v="North Dakota"/>
    <x v="89"/>
    <n v="0"/>
    <x v="19"/>
  </r>
  <r>
    <s v="North Dakota"/>
    <x v="89"/>
    <n v="0"/>
    <x v="20"/>
  </r>
  <r>
    <s v="North Dakota"/>
    <x v="89"/>
    <n v="0"/>
    <x v="21"/>
  </r>
  <r>
    <s v="North Dakota"/>
    <x v="89"/>
    <n v="0"/>
    <x v="22"/>
  </r>
  <r>
    <s v="North Dakota"/>
    <x v="89"/>
    <n v="0"/>
    <x v="23"/>
  </r>
  <r>
    <s v="North Dakota"/>
    <x v="89"/>
    <n v="0"/>
    <x v="24"/>
  </r>
  <r>
    <s v="North Dakota"/>
    <x v="89"/>
    <n v="0"/>
    <x v="25"/>
  </r>
  <r>
    <s v="North Dakota"/>
    <x v="89"/>
    <n v="0"/>
    <x v="26"/>
  </r>
  <r>
    <s v="North Dakota"/>
    <x v="89"/>
    <n v="0"/>
    <x v="27"/>
  </r>
  <r>
    <s v="North Dakota"/>
    <x v="89"/>
    <n v="0"/>
    <x v="28"/>
  </r>
  <r>
    <s v="North Dakota"/>
    <x v="89"/>
    <n v="0"/>
    <x v="29"/>
  </r>
  <r>
    <s v="North Dakota"/>
    <x v="89"/>
    <n v="0"/>
    <x v="30"/>
  </r>
  <r>
    <s v="North Dakota"/>
    <x v="89"/>
    <n v="0"/>
    <x v="31"/>
  </r>
  <r>
    <s v="North Dakota"/>
    <x v="89"/>
    <n v="0"/>
    <x v="32"/>
  </r>
  <r>
    <s v="North Dakota"/>
    <x v="89"/>
    <n v="0"/>
    <x v="33"/>
  </r>
  <r>
    <s v="North Dakota"/>
    <x v="89"/>
    <n v="0"/>
    <x v="34"/>
  </r>
  <r>
    <s v="North Dakota"/>
    <x v="89"/>
    <n v="0"/>
    <x v="35"/>
  </r>
  <r>
    <s v="North Dakota"/>
    <x v="89"/>
    <n v="0"/>
    <x v="36"/>
  </r>
  <r>
    <s v="North Dakota"/>
    <x v="89"/>
    <n v="0"/>
    <x v="37"/>
  </r>
  <r>
    <s v="North Dakota"/>
    <x v="89"/>
    <n v="0"/>
    <x v="38"/>
  </r>
  <r>
    <s v="North Dakota"/>
    <x v="89"/>
    <n v="0"/>
    <x v="39"/>
  </r>
  <r>
    <s v="North Dakota"/>
    <x v="89"/>
    <n v="0"/>
    <x v="40"/>
  </r>
  <r>
    <s v="North Dakota"/>
    <x v="89"/>
    <n v="0"/>
    <x v="41"/>
  </r>
  <r>
    <s v="North Dakota"/>
    <x v="89"/>
    <n v="0"/>
    <x v="42"/>
  </r>
  <r>
    <s v="North Dakota"/>
    <x v="89"/>
    <n v="0"/>
    <x v="43"/>
  </r>
  <r>
    <s v="North Dakota"/>
    <x v="89"/>
    <n v="0"/>
    <x v="44"/>
  </r>
  <r>
    <s v="North Dakota"/>
    <x v="89"/>
    <n v="0"/>
    <x v="45"/>
  </r>
  <r>
    <s v="North Dakota"/>
    <x v="89"/>
    <n v="0"/>
    <x v="46"/>
  </r>
  <r>
    <s v="North Dakota"/>
    <x v="89"/>
    <n v="0"/>
    <x v="47"/>
  </r>
  <r>
    <s v="North Dakota"/>
    <x v="89"/>
    <n v="0"/>
    <x v="48"/>
  </r>
  <r>
    <s v="North Dakota"/>
    <x v="89"/>
    <n v="0"/>
    <x v="49"/>
  </r>
  <r>
    <s v="North Dakota"/>
    <x v="89"/>
    <n v="1"/>
    <x v="50"/>
  </r>
  <r>
    <s v="North Dakota"/>
    <x v="89"/>
    <n v="1"/>
    <x v="51"/>
  </r>
  <r>
    <s v="North Dakota"/>
    <x v="89"/>
    <n v="1"/>
    <x v="52"/>
  </r>
  <r>
    <s v="North Dakota"/>
    <x v="89"/>
    <n v="1"/>
    <x v="53"/>
  </r>
  <r>
    <s v="South Dakota"/>
    <x v="89"/>
    <n v="0"/>
    <x v="0"/>
  </r>
  <r>
    <s v="South Dakota"/>
    <x v="89"/>
    <n v="0"/>
    <x v="1"/>
  </r>
  <r>
    <s v="South Dakota"/>
    <x v="89"/>
    <n v="0"/>
    <x v="2"/>
  </r>
  <r>
    <s v="South Dakota"/>
    <x v="89"/>
    <n v="0"/>
    <x v="3"/>
  </r>
  <r>
    <s v="South Dakota"/>
    <x v="89"/>
    <n v="0"/>
    <x v="4"/>
  </r>
  <r>
    <s v="South Dakota"/>
    <x v="89"/>
    <n v="0"/>
    <x v="5"/>
  </r>
  <r>
    <s v="South Dakota"/>
    <x v="89"/>
    <n v="0"/>
    <x v="6"/>
  </r>
  <r>
    <s v="South Dakota"/>
    <x v="89"/>
    <n v="0"/>
    <x v="7"/>
  </r>
  <r>
    <s v="South Dakota"/>
    <x v="89"/>
    <n v="0"/>
    <x v="8"/>
  </r>
  <r>
    <s v="South Dakota"/>
    <x v="89"/>
    <n v="0"/>
    <x v="9"/>
  </r>
  <r>
    <s v="South Dakota"/>
    <x v="89"/>
    <n v="0"/>
    <x v="10"/>
  </r>
  <r>
    <s v="South Dakota"/>
    <x v="89"/>
    <n v="0"/>
    <x v="11"/>
  </r>
  <r>
    <s v="South Dakota"/>
    <x v="89"/>
    <n v="0"/>
    <x v="12"/>
  </r>
  <r>
    <s v="South Dakota"/>
    <x v="89"/>
    <n v="0"/>
    <x v="13"/>
  </r>
  <r>
    <s v="South Dakota"/>
    <x v="89"/>
    <n v="0"/>
    <x v="14"/>
  </r>
  <r>
    <s v="South Dakota"/>
    <x v="89"/>
    <n v="0"/>
    <x v="15"/>
  </r>
  <r>
    <s v="South Dakota"/>
    <x v="89"/>
    <n v="0"/>
    <x v="16"/>
  </r>
  <r>
    <s v="South Dakota"/>
    <x v="89"/>
    <n v="0"/>
    <x v="17"/>
  </r>
  <r>
    <s v="South Dakota"/>
    <x v="89"/>
    <n v="0"/>
    <x v="18"/>
  </r>
  <r>
    <s v="South Dakota"/>
    <x v="89"/>
    <n v="0"/>
    <x v="19"/>
  </r>
  <r>
    <s v="South Dakota"/>
    <x v="89"/>
    <n v="0"/>
    <x v="20"/>
  </r>
  <r>
    <s v="South Dakota"/>
    <x v="89"/>
    <n v="0"/>
    <x v="21"/>
  </r>
  <r>
    <s v="South Dakota"/>
    <x v="89"/>
    <n v="0"/>
    <x v="22"/>
  </r>
  <r>
    <s v="South Dakota"/>
    <x v="89"/>
    <n v="0"/>
    <x v="23"/>
  </r>
  <r>
    <s v="South Dakota"/>
    <x v="89"/>
    <n v="0"/>
    <x v="24"/>
  </r>
  <r>
    <s v="South Dakota"/>
    <x v="89"/>
    <n v="0"/>
    <x v="25"/>
  </r>
  <r>
    <s v="South Dakota"/>
    <x v="89"/>
    <n v="0"/>
    <x v="26"/>
  </r>
  <r>
    <s v="South Dakota"/>
    <x v="89"/>
    <n v="0"/>
    <x v="27"/>
  </r>
  <r>
    <s v="South Dakota"/>
    <x v="89"/>
    <n v="0"/>
    <x v="28"/>
  </r>
  <r>
    <s v="South Dakota"/>
    <x v="89"/>
    <n v="0"/>
    <x v="29"/>
  </r>
  <r>
    <s v="South Dakota"/>
    <x v="89"/>
    <n v="0"/>
    <x v="30"/>
  </r>
  <r>
    <s v="South Dakota"/>
    <x v="89"/>
    <n v="0"/>
    <x v="31"/>
  </r>
  <r>
    <s v="South Dakota"/>
    <x v="89"/>
    <n v="0"/>
    <x v="32"/>
  </r>
  <r>
    <s v="South Dakota"/>
    <x v="89"/>
    <n v="0"/>
    <x v="33"/>
  </r>
  <r>
    <s v="South Dakota"/>
    <x v="89"/>
    <n v="0"/>
    <x v="34"/>
  </r>
  <r>
    <s v="South Dakota"/>
    <x v="89"/>
    <n v="0"/>
    <x v="35"/>
  </r>
  <r>
    <s v="South Dakota"/>
    <x v="89"/>
    <n v="0"/>
    <x v="36"/>
  </r>
  <r>
    <s v="South Dakota"/>
    <x v="89"/>
    <n v="0"/>
    <x v="37"/>
  </r>
  <r>
    <s v="South Dakota"/>
    <x v="89"/>
    <n v="0"/>
    <x v="38"/>
  </r>
  <r>
    <s v="South Dakota"/>
    <x v="89"/>
    <n v="0"/>
    <x v="39"/>
  </r>
  <r>
    <s v="South Dakota"/>
    <x v="89"/>
    <n v="0"/>
    <x v="40"/>
  </r>
  <r>
    <s v="South Dakota"/>
    <x v="89"/>
    <n v="0"/>
    <x v="41"/>
  </r>
  <r>
    <s v="South Dakota"/>
    <x v="89"/>
    <n v="0"/>
    <x v="42"/>
  </r>
  <r>
    <s v="South Dakota"/>
    <x v="89"/>
    <n v="0"/>
    <x v="43"/>
  </r>
  <r>
    <s v="South Dakota"/>
    <x v="89"/>
    <n v="0"/>
    <x v="44"/>
  </r>
  <r>
    <s v="South Dakota"/>
    <x v="89"/>
    <n v="0"/>
    <x v="45"/>
  </r>
  <r>
    <s v="South Dakota"/>
    <x v="89"/>
    <n v="0"/>
    <x v="46"/>
  </r>
  <r>
    <s v="South Dakota"/>
    <x v="89"/>
    <n v="0"/>
    <x v="47"/>
  </r>
  <r>
    <s v="South Dakota"/>
    <x v="89"/>
    <n v="0"/>
    <x v="48"/>
  </r>
  <r>
    <s v="South Dakota"/>
    <x v="89"/>
    <n v="8"/>
    <x v="49"/>
  </r>
  <r>
    <s v="South Dakota"/>
    <x v="89"/>
    <n v="8"/>
    <x v="50"/>
  </r>
  <r>
    <s v="South Dakota"/>
    <x v="89"/>
    <n v="8"/>
    <x v="51"/>
  </r>
  <r>
    <s v="South Dakota"/>
    <x v="89"/>
    <n v="9"/>
    <x v="52"/>
  </r>
  <r>
    <s v="South Dakota"/>
    <x v="89"/>
    <n v="9"/>
    <x v="53"/>
  </r>
  <r>
    <s v="West Virginia"/>
    <x v="89"/>
    <n v="0"/>
    <x v="0"/>
  </r>
  <r>
    <s v="West Virginia"/>
    <x v="89"/>
    <n v="0"/>
    <x v="1"/>
  </r>
  <r>
    <s v="West Virginia"/>
    <x v="89"/>
    <n v="0"/>
    <x v="2"/>
  </r>
  <r>
    <s v="West Virginia"/>
    <x v="89"/>
    <n v="0"/>
    <x v="3"/>
  </r>
  <r>
    <s v="West Virginia"/>
    <x v="89"/>
    <n v="0"/>
    <x v="4"/>
  </r>
  <r>
    <s v="West Virginia"/>
    <x v="89"/>
    <n v="0"/>
    <x v="5"/>
  </r>
  <r>
    <s v="West Virginia"/>
    <x v="89"/>
    <n v="0"/>
    <x v="6"/>
  </r>
  <r>
    <s v="West Virginia"/>
    <x v="89"/>
    <n v="0"/>
    <x v="7"/>
  </r>
  <r>
    <s v="West Virginia"/>
    <x v="89"/>
    <n v="0"/>
    <x v="8"/>
  </r>
  <r>
    <s v="West Virginia"/>
    <x v="89"/>
    <n v="0"/>
    <x v="9"/>
  </r>
  <r>
    <s v="West Virginia"/>
    <x v="89"/>
    <n v="0"/>
    <x v="10"/>
  </r>
  <r>
    <s v="West Virginia"/>
    <x v="89"/>
    <n v="0"/>
    <x v="11"/>
  </r>
  <r>
    <s v="West Virginia"/>
    <x v="89"/>
    <n v="0"/>
    <x v="12"/>
  </r>
  <r>
    <s v="West Virginia"/>
    <x v="89"/>
    <n v="0"/>
    <x v="13"/>
  </r>
  <r>
    <s v="West Virginia"/>
    <x v="89"/>
    <n v="0"/>
    <x v="14"/>
  </r>
  <r>
    <s v="West Virginia"/>
    <x v="89"/>
    <n v="0"/>
    <x v="15"/>
  </r>
  <r>
    <s v="West Virginia"/>
    <x v="89"/>
    <n v="0"/>
    <x v="16"/>
  </r>
  <r>
    <s v="West Virginia"/>
    <x v="89"/>
    <n v="0"/>
    <x v="17"/>
  </r>
  <r>
    <s v="West Virginia"/>
    <x v="89"/>
    <n v="0"/>
    <x v="18"/>
  </r>
  <r>
    <s v="West Virginia"/>
    <x v="89"/>
    <n v="0"/>
    <x v="19"/>
  </r>
  <r>
    <s v="West Virginia"/>
    <x v="89"/>
    <n v="0"/>
    <x v="20"/>
  </r>
  <r>
    <s v="West Virginia"/>
    <x v="89"/>
    <n v="0"/>
    <x v="21"/>
  </r>
  <r>
    <s v="West Virginia"/>
    <x v="89"/>
    <n v="0"/>
    <x v="22"/>
  </r>
  <r>
    <s v="West Virginia"/>
    <x v="89"/>
    <n v="0"/>
    <x v="23"/>
  </r>
  <r>
    <s v="West Virginia"/>
    <x v="89"/>
    <n v="0"/>
    <x v="24"/>
  </r>
  <r>
    <s v="West Virginia"/>
    <x v="89"/>
    <n v="0"/>
    <x v="25"/>
  </r>
  <r>
    <s v="West Virginia"/>
    <x v="89"/>
    <n v="0"/>
    <x v="26"/>
  </r>
  <r>
    <s v="West Virginia"/>
    <x v="89"/>
    <n v="0"/>
    <x v="27"/>
  </r>
  <r>
    <s v="West Virginia"/>
    <x v="89"/>
    <n v="0"/>
    <x v="28"/>
  </r>
  <r>
    <s v="West Virginia"/>
    <x v="89"/>
    <n v="0"/>
    <x v="29"/>
  </r>
  <r>
    <s v="West Virginia"/>
    <x v="89"/>
    <n v="0"/>
    <x v="30"/>
  </r>
  <r>
    <s v="West Virginia"/>
    <x v="89"/>
    <n v="0"/>
    <x v="31"/>
  </r>
  <r>
    <s v="West Virginia"/>
    <x v="89"/>
    <n v="0"/>
    <x v="32"/>
  </r>
  <r>
    <s v="West Virginia"/>
    <x v="89"/>
    <n v="0"/>
    <x v="33"/>
  </r>
  <r>
    <s v="West Virginia"/>
    <x v="89"/>
    <n v="0"/>
    <x v="34"/>
  </r>
  <r>
    <s v="West Virginia"/>
    <x v="89"/>
    <n v="0"/>
    <x v="35"/>
  </r>
  <r>
    <s v="West Virginia"/>
    <x v="89"/>
    <n v="0"/>
    <x v="36"/>
  </r>
  <r>
    <s v="West Virginia"/>
    <x v="89"/>
    <n v="0"/>
    <x v="37"/>
  </r>
  <r>
    <s v="West Virginia"/>
    <x v="89"/>
    <n v="0"/>
    <x v="38"/>
  </r>
  <r>
    <s v="West Virginia"/>
    <x v="89"/>
    <n v="0"/>
    <x v="39"/>
  </r>
  <r>
    <s v="West Virginia"/>
    <x v="89"/>
    <n v="0"/>
    <x v="40"/>
  </r>
  <r>
    <s v="West Virginia"/>
    <x v="89"/>
    <n v="0"/>
    <x v="41"/>
  </r>
  <r>
    <s v="West Virginia"/>
    <x v="89"/>
    <n v="0"/>
    <x v="42"/>
  </r>
  <r>
    <s v="West Virginia"/>
    <x v="89"/>
    <n v="0"/>
    <x v="43"/>
  </r>
  <r>
    <s v="West Virginia"/>
    <x v="89"/>
    <n v="0"/>
    <x v="44"/>
  </r>
  <r>
    <s v="West Virginia"/>
    <x v="89"/>
    <n v="0"/>
    <x v="45"/>
  </r>
  <r>
    <s v="West Virginia"/>
    <x v="89"/>
    <n v="0"/>
    <x v="46"/>
  </r>
  <r>
    <s v="West Virginia"/>
    <x v="89"/>
    <n v="0"/>
    <x v="47"/>
  </r>
  <r>
    <s v="West Virginia"/>
    <x v="89"/>
    <n v="0"/>
    <x v="48"/>
  </r>
  <r>
    <s v="West Virginia"/>
    <x v="89"/>
    <n v="0"/>
    <x v="49"/>
  </r>
  <r>
    <s v="West Virginia"/>
    <x v="89"/>
    <n v="0"/>
    <x v="50"/>
  </r>
  <r>
    <s v="West Virginia"/>
    <x v="89"/>
    <n v="0"/>
    <x v="51"/>
  </r>
  <r>
    <s v="West Virginia"/>
    <x v="89"/>
    <n v="0"/>
    <x v="52"/>
  </r>
  <r>
    <s v="West Virginia"/>
    <x v="89"/>
    <n v="0"/>
    <x v="53"/>
  </r>
  <r>
    <s v="Wyoming"/>
    <x v="89"/>
    <n v="0"/>
    <x v="0"/>
  </r>
  <r>
    <s v="Wyoming"/>
    <x v="89"/>
    <n v="0"/>
    <x v="1"/>
  </r>
  <r>
    <s v="Wyoming"/>
    <x v="89"/>
    <n v="0"/>
    <x v="2"/>
  </r>
  <r>
    <s v="Wyoming"/>
    <x v="89"/>
    <n v="0"/>
    <x v="3"/>
  </r>
  <r>
    <s v="Wyoming"/>
    <x v="89"/>
    <n v="0"/>
    <x v="4"/>
  </r>
  <r>
    <s v="Wyoming"/>
    <x v="89"/>
    <n v="0"/>
    <x v="5"/>
  </r>
  <r>
    <s v="Wyoming"/>
    <x v="89"/>
    <n v="0"/>
    <x v="6"/>
  </r>
  <r>
    <s v="Wyoming"/>
    <x v="89"/>
    <n v="0"/>
    <x v="7"/>
  </r>
  <r>
    <s v="Wyoming"/>
    <x v="89"/>
    <n v="0"/>
    <x v="8"/>
  </r>
  <r>
    <s v="Wyoming"/>
    <x v="89"/>
    <n v="0"/>
    <x v="9"/>
  </r>
  <r>
    <s v="Wyoming"/>
    <x v="89"/>
    <n v="0"/>
    <x v="10"/>
  </r>
  <r>
    <s v="Wyoming"/>
    <x v="89"/>
    <n v="0"/>
    <x v="11"/>
  </r>
  <r>
    <s v="Wyoming"/>
    <x v="89"/>
    <n v="0"/>
    <x v="12"/>
  </r>
  <r>
    <s v="Wyoming"/>
    <x v="89"/>
    <n v="0"/>
    <x v="13"/>
  </r>
  <r>
    <s v="Wyoming"/>
    <x v="89"/>
    <n v="0"/>
    <x v="14"/>
  </r>
  <r>
    <s v="Wyoming"/>
    <x v="89"/>
    <n v="0"/>
    <x v="15"/>
  </r>
  <r>
    <s v="Wyoming"/>
    <x v="89"/>
    <n v="0"/>
    <x v="16"/>
  </r>
  <r>
    <s v="Wyoming"/>
    <x v="89"/>
    <n v="0"/>
    <x v="17"/>
  </r>
  <r>
    <s v="Wyoming"/>
    <x v="89"/>
    <n v="0"/>
    <x v="18"/>
  </r>
  <r>
    <s v="Wyoming"/>
    <x v="89"/>
    <n v="0"/>
    <x v="19"/>
  </r>
  <r>
    <s v="Wyoming"/>
    <x v="89"/>
    <n v="0"/>
    <x v="20"/>
  </r>
  <r>
    <s v="Wyoming"/>
    <x v="89"/>
    <n v="0"/>
    <x v="21"/>
  </r>
  <r>
    <s v="Wyoming"/>
    <x v="89"/>
    <n v="0"/>
    <x v="22"/>
  </r>
  <r>
    <s v="Wyoming"/>
    <x v="89"/>
    <n v="0"/>
    <x v="23"/>
  </r>
  <r>
    <s v="Wyoming"/>
    <x v="89"/>
    <n v="0"/>
    <x v="24"/>
  </r>
  <r>
    <s v="Wyoming"/>
    <x v="89"/>
    <n v="0"/>
    <x v="25"/>
  </r>
  <r>
    <s v="Wyoming"/>
    <x v="89"/>
    <n v="0"/>
    <x v="26"/>
  </r>
  <r>
    <s v="Wyoming"/>
    <x v="89"/>
    <n v="0"/>
    <x v="27"/>
  </r>
  <r>
    <s v="Wyoming"/>
    <x v="89"/>
    <n v="0"/>
    <x v="28"/>
  </r>
  <r>
    <s v="Wyoming"/>
    <x v="89"/>
    <n v="0"/>
    <x v="29"/>
  </r>
  <r>
    <s v="Wyoming"/>
    <x v="89"/>
    <n v="0"/>
    <x v="30"/>
  </r>
  <r>
    <s v="Wyoming"/>
    <x v="89"/>
    <n v="0"/>
    <x v="31"/>
  </r>
  <r>
    <s v="Wyoming"/>
    <x v="89"/>
    <n v="0"/>
    <x v="32"/>
  </r>
  <r>
    <s v="Wyoming"/>
    <x v="89"/>
    <n v="0"/>
    <x v="33"/>
  </r>
  <r>
    <s v="Wyoming"/>
    <x v="89"/>
    <n v="0"/>
    <x v="34"/>
  </r>
  <r>
    <s v="Wyoming"/>
    <x v="89"/>
    <n v="0"/>
    <x v="35"/>
  </r>
  <r>
    <s v="Wyoming"/>
    <x v="89"/>
    <n v="0"/>
    <x v="36"/>
  </r>
  <r>
    <s v="Wyoming"/>
    <x v="89"/>
    <n v="0"/>
    <x v="37"/>
  </r>
  <r>
    <s v="Wyoming"/>
    <x v="89"/>
    <n v="0"/>
    <x v="38"/>
  </r>
  <r>
    <s v="Wyoming"/>
    <x v="89"/>
    <n v="0"/>
    <x v="39"/>
  </r>
  <r>
    <s v="Wyoming"/>
    <x v="89"/>
    <n v="0"/>
    <x v="40"/>
  </r>
  <r>
    <s v="Wyoming"/>
    <x v="89"/>
    <n v="0"/>
    <x v="41"/>
  </r>
  <r>
    <s v="Wyoming"/>
    <x v="89"/>
    <n v="0"/>
    <x v="42"/>
  </r>
  <r>
    <s v="Wyoming"/>
    <x v="89"/>
    <n v="0"/>
    <x v="43"/>
  </r>
  <r>
    <s v="Wyoming"/>
    <x v="89"/>
    <n v="0"/>
    <x v="44"/>
  </r>
  <r>
    <s v="Wyoming"/>
    <x v="89"/>
    <n v="0"/>
    <x v="45"/>
  </r>
  <r>
    <s v="Wyoming"/>
    <x v="89"/>
    <n v="0"/>
    <x v="46"/>
  </r>
  <r>
    <s v="Wyoming"/>
    <x v="89"/>
    <n v="0"/>
    <x v="47"/>
  </r>
  <r>
    <s v="Wyoming"/>
    <x v="89"/>
    <n v="0"/>
    <x v="48"/>
  </r>
  <r>
    <s v="Wyoming"/>
    <x v="89"/>
    <n v="0"/>
    <x v="49"/>
  </r>
  <r>
    <s v="Wyoming"/>
    <x v="89"/>
    <n v="1"/>
    <x v="50"/>
  </r>
  <r>
    <s v="Wyoming"/>
    <x v="89"/>
    <n v="1"/>
    <x v="51"/>
  </r>
  <r>
    <s v="Wyoming"/>
    <x v="89"/>
    <n v="2"/>
    <x v="52"/>
  </r>
  <r>
    <s v="Wyoming"/>
    <x v="89"/>
    <n v="3"/>
    <x v="53"/>
  </r>
  <r>
    <s v="Hubei"/>
    <x v="94"/>
    <n v="444"/>
    <x v="0"/>
  </r>
  <r>
    <s v="Hubei"/>
    <x v="94"/>
    <n v="444"/>
    <x v="1"/>
  </r>
  <r>
    <s v="Hubei"/>
    <x v="94"/>
    <n v="549"/>
    <x v="2"/>
  </r>
  <r>
    <s v="Hubei"/>
    <x v="94"/>
    <n v="761"/>
    <x v="3"/>
  </r>
  <r>
    <s v="Hubei"/>
    <x v="94"/>
    <n v="1058"/>
    <x v="4"/>
  </r>
  <r>
    <s v="Hubei"/>
    <x v="94"/>
    <n v="1423"/>
    <x v="5"/>
  </r>
  <r>
    <s v="Hubei"/>
    <x v="94"/>
    <n v="3554"/>
    <x v="6"/>
  </r>
  <r>
    <s v="Hubei"/>
    <x v="94"/>
    <n v="3554"/>
    <x v="7"/>
  </r>
  <r>
    <s v="Hubei"/>
    <x v="94"/>
    <n v="4903"/>
    <x v="8"/>
  </r>
  <r>
    <s v="Hubei"/>
    <x v="94"/>
    <n v="5806"/>
    <x v="9"/>
  </r>
  <r>
    <s v="Hubei"/>
    <x v="94"/>
    <n v="7153"/>
    <x v="10"/>
  </r>
  <r>
    <s v="Hubei"/>
    <x v="94"/>
    <n v="11177"/>
    <x v="11"/>
  </r>
  <r>
    <s v="Hubei"/>
    <x v="94"/>
    <n v="13522"/>
    <x v="12"/>
  </r>
  <r>
    <s v="Hubei"/>
    <x v="94"/>
    <n v="16678"/>
    <x v="13"/>
  </r>
  <r>
    <s v="Hubei"/>
    <x v="94"/>
    <n v="19665"/>
    <x v="14"/>
  </r>
  <r>
    <s v="Hubei"/>
    <x v="94"/>
    <n v="22112"/>
    <x v="15"/>
  </r>
  <r>
    <s v="Hubei"/>
    <x v="94"/>
    <n v="24953"/>
    <x v="16"/>
  </r>
  <r>
    <s v="Hubei"/>
    <x v="94"/>
    <n v="27100"/>
    <x v="17"/>
  </r>
  <r>
    <s v="Hubei"/>
    <x v="94"/>
    <n v="29631"/>
    <x v="18"/>
  </r>
  <r>
    <s v="Hubei"/>
    <x v="94"/>
    <n v="31728"/>
    <x v="19"/>
  </r>
  <r>
    <s v="Hubei"/>
    <x v="94"/>
    <n v="33366"/>
    <x v="20"/>
  </r>
  <r>
    <s v="Hubei"/>
    <x v="94"/>
    <n v="33366"/>
    <x v="21"/>
  </r>
  <r>
    <s v="Hubei"/>
    <x v="94"/>
    <n v="48206"/>
    <x v="22"/>
  </r>
  <r>
    <s v="Hubei"/>
    <x v="94"/>
    <n v="54406"/>
    <x v="23"/>
  </r>
  <r>
    <s v="Hubei"/>
    <x v="94"/>
    <n v="56249"/>
    <x v="24"/>
  </r>
  <r>
    <s v="Hubei"/>
    <x v="94"/>
    <n v="58182"/>
    <x v="25"/>
  </r>
  <r>
    <s v="Hubei"/>
    <x v="94"/>
    <n v="59989"/>
    <x v="26"/>
  </r>
  <r>
    <s v="Hubei"/>
    <x v="94"/>
    <n v="61682"/>
    <x v="27"/>
  </r>
  <r>
    <s v="Hubei"/>
    <x v="94"/>
    <n v="62031"/>
    <x v="28"/>
  </r>
  <r>
    <s v="Hubei"/>
    <x v="94"/>
    <n v="62442"/>
    <x v="29"/>
  </r>
  <r>
    <s v="Hubei"/>
    <x v="94"/>
    <n v="62662"/>
    <x v="30"/>
  </r>
  <r>
    <s v="Hubei"/>
    <x v="94"/>
    <n v="64084"/>
    <x v="31"/>
  </r>
  <r>
    <s v="Hubei"/>
    <x v="94"/>
    <n v="64084"/>
    <x v="32"/>
  </r>
  <r>
    <s v="Hubei"/>
    <x v="94"/>
    <n v="64287"/>
    <x v="33"/>
  </r>
  <r>
    <s v="Hubei"/>
    <x v="94"/>
    <n v="64786"/>
    <x v="34"/>
  </r>
  <r>
    <s v="Hubei"/>
    <x v="94"/>
    <n v="65187"/>
    <x v="35"/>
  </r>
  <r>
    <s v="Hubei"/>
    <x v="94"/>
    <n v="65596"/>
    <x v="36"/>
  </r>
  <r>
    <s v="Hubei"/>
    <x v="94"/>
    <n v="65914"/>
    <x v="37"/>
  </r>
  <r>
    <s v="Hubei"/>
    <x v="94"/>
    <n v="66337"/>
    <x v="38"/>
  </r>
  <r>
    <s v="Hubei"/>
    <x v="94"/>
    <n v="66907"/>
    <x v="39"/>
  </r>
  <r>
    <s v="Hubei"/>
    <x v="94"/>
    <n v="67103"/>
    <x v="40"/>
  </r>
  <r>
    <s v="Hubei"/>
    <x v="94"/>
    <n v="67217"/>
    <x v="41"/>
  </r>
  <r>
    <s v="Hubei"/>
    <x v="94"/>
    <n v="67332"/>
    <x v="42"/>
  </r>
  <r>
    <s v="Hubei"/>
    <x v="94"/>
    <n v="67466"/>
    <x v="43"/>
  </r>
  <r>
    <s v="Hubei"/>
    <x v="94"/>
    <n v="67592"/>
    <x v="44"/>
  </r>
  <r>
    <s v="Hubei"/>
    <x v="94"/>
    <n v="67666"/>
    <x v="45"/>
  </r>
  <r>
    <s v="Hubei"/>
    <x v="94"/>
    <n v="67707"/>
    <x v="46"/>
  </r>
  <r>
    <s v="Hubei"/>
    <x v="94"/>
    <n v="67743"/>
    <x v="47"/>
  </r>
  <r>
    <s v="Hubei"/>
    <x v="94"/>
    <n v="67760"/>
    <x v="48"/>
  </r>
  <r>
    <s v="Hubei"/>
    <x v="94"/>
    <n v="67773"/>
    <x v="49"/>
  </r>
  <r>
    <s v="Hubei"/>
    <x v="94"/>
    <n v="67781"/>
    <x v="50"/>
  </r>
  <r>
    <s v="Hubei"/>
    <x v="94"/>
    <n v="67786"/>
    <x v="51"/>
  </r>
  <r>
    <s v="Hubei"/>
    <x v="94"/>
    <n v="67790"/>
    <x v="52"/>
  </r>
  <r>
    <s v="Hubei"/>
    <x v="94"/>
    <n v="67794"/>
    <x v="53"/>
  </r>
  <r>
    <m/>
    <x v="95"/>
    <n v="0"/>
    <x v="0"/>
  </r>
  <r>
    <m/>
    <x v="95"/>
    <n v="0"/>
    <x v="1"/>
  </r>
  <r>
    <m/>
    <x v="95"/>
    <n v="0"/>
    <x v="2"/>
  </r>
  <r>
    <m/>
    <x v="95"/>
    <n v="0"/>
    <x v="3"/>
  </r>
  <r>
    <m/>
    <x v="95"/>
    <n v="0"/>
    <x v="4"/>
  </r>
  <r>
    <m/>
    <x v="95"/>
    <n v="0"/>
    <x v="5"/>
  </r>
  <r>
    <m/>
    <x v="95"/>
    <n v="0"/>
    <x v="6"/>
  </r>
  <r>
    <m/>
    <x v="95"/>
    <n v="0"/>
    <x v="7"/>
  </r>
  <r>
    <m/>
    <x v="95"/>
    <n v="0"/>
    <x v="8"/>
  </r>
  <r>
    <m/>
    <x v="95"/>
    <n v="0"/>
    <x v="9"/>
  </r>
  <r>
    <m/>
    <x v="95"/>
    <n v="0"/>
    <x v="10"/>
  </r>
  <r>
    <m/>
    <x v="95"/>
    <n v="0"/>
    <x v="11"/>
  </r>
  <r>
    <m/>
    <x v="95"/>
    <n v="0"/>
    <x v="12"/>
  </r>
  <r>
    <m/>
    <x v="95"/>
    <n v="0"/>
    <x v="13"/>
  </r>
  <r>
    <m/>
    <x v="95"/>
    <n v="0"/>
    <x v="14"/>
  </r>
  <r>
    <m/>
    <x v="95"/>
    <n v="0"/>
    <x v="15"/>
  </r>
  <r>
    <m/>
    <x v="95"/>
    <n v="0"/>
    <x v="16"/>
  </r>
  <r>
    <m/>
    <x v="95"/>
    <n v="0"/>
    <x v="17"/>
  </r>
  <r>
    <m/>
    <x v="95"/>
    <n v="0"/>
    <x v="18"/>
  </r>
  <r>
    <m/>
    <x v="95"/>
    <n v="0"/>
    <x v="19"/>
  </r>
  <r>
    <m/>
    <x v="95"/>
    <n v="0"/>
    <x v="20"/>
  </r>
  <r>
    <m/>
    <x v="95"/>
    <n v="0"/>
    <x v="21"/>
  </r>
  <r>
    <m/>
    <x v="95"/>
    <n v="0"/>
    <x v="22"/>
  </r>
  <r>
    <m/>
    <x v="95"/>
    <n v="0"/>
    <x v="23"/>
  </r>
  <r>
    <m/>
    <x v="95"/>
    <n v="0"/>
    <x v="24"/>
  </r>
  <r>
    <m/>
    <x v="95"/>
    <n v="0"/>
    <x v="25"/>
  </r>
  <r>
    <m/>
    <x v="95"/>
    <n v="0"/>
    <x v="26"/>
  </r>
  <r>
    <m/>
    <x v="95"/>
    <n v="0"/>
    <x v="27"/>
  </r>
  <r>
    <m/>
    <x v="95"/>
    <n v="2"/>
    <x v="28"/>
  </r>
  <r>
    <m/>
    <x v="95"/>
    <n v="5"/>
    <x v="29"/>
  </r>
  <r>
    <m/>
    <x v="95"/>
    <n v="18"/>
    <x v="30"/>
  </r>
  <r>
    <m/>
    <x v="95"/>
    <n v="28"/>
    <x v="31"/>
  </r>
  <r>
    <m/>
    <x v="95"/>
    <n v="43"/>
    <x v="32"/>
  </r>
  <r>
    <m/>
    <x v="95"/>
    <n v="61"/>
    <x v="33"/>
  </r>
  <r>
    <m/>
    <x v="95"/>
    <n v="95"/>
    <x v="34"/>
  </r>
  <r>
    <m/>
    <x v="95"/>
    <n v="139"/>
    <x v="35"/>
  </r>
  <r>
    <m/>
    <x v="95"/>
    <n v="245"/>
    <x v="36"/>
  </r>
  <r>
    <m/>
    <x v="95"/>
    <n v="388"/>
    <x v="37"/>
  </r>
  <r>
    <m/>
    <x v="95"/>
    <n v="593"/>
    <x v="38"/>
  </r>
  <r>
    <m/>
    <x v="95"/>
    <n v="978"/>
    <x v="39"/>
  </r>
  <r>
    <m/>
    <x v="95"/>
    <n v="1501"/>
    <x v="40"/>
  </r>
  <r>
    <m/>
    <x v="95"/>
    <n v="2336"/>
    <x v="41"/>
  </r>
  <r>
    <m/>
    <x v="95"/>
    <n v="2922"/>
    <x v="42"/>
  </r>
  <r>
    <m/>
    <x v="95"/>
    <n v="3513"/>
    <x v="43"/>
  </r>
  <r>
    <m/>
    <x v="95"/>
    <n v="4747"/>
    <x v="44"/>
  </r>
  <r>
    <m/>
    <x v="95"/>
    <n v="5823"/>
    <x v="45"/>
  </r>
  <r>
    <m/>
    <x v="95"/>
    <n v="6566"/>
    <x v="46"/>
  </r>
  <r>
    <m/>
    <x v="95"/>
    <n v="7161"/>
    <x v="47"/>
  </r>
  <r>
    <m/>
    <x v="95"/>
    <n v="8042"/>
    <x v="48"/>
  </r>
  <r>
    <m/>
    <x v="95"/>
    <n v="9000"/>
    <x v="49"/>
  </r>
  <r>
    <m/>
    <x v="95"/>
    <n v="10075"/>
    <x v="50"/>
  </r>
  <r>
    <m/>
    <x v="95"/>
    <n v="11364"/>
    <x v="51"/>
  </r>
  <r>
    <m/>
    <x v="95"/>
    <n v="12729"/>
    <x v="52"/>
  </r>
  <r>
    <m/>
    <x v="95"/>
    <n v="13938"/>
    <x v="53"/>
  </r>
  <r>
    <m/>
    <x v="96"/>
    <n v="1"/>
    <x v="0"/>
  </r>
  <r>
    <m/>
    <x v="96"/>
    <n v="1"/>
    <x v="1"/>
  </r>
  <r>
    <m/>
    <x v="96"/>
    <n v="2"/>
    <x v="2"/>
  </r>
  <r>
    <m/>
    <x v="96"/>
    <n v="2"/>
    <x v="3"/>
  </r>
  <r>
    <m/>
    <x v="96"/>
    <n v="3"/>
    <x v="4"/>
  </r>
  <r>
    <m/>
    <x v="96"/>
    <n v="4"/>
    <x v="5"/>
  </r>
  <r>
    <m/>
    <x v="96"/>
    <n v="4"/>
    <x v="6"/>
  </r>
  <r>
    <m/>
    <x v="96"/>
    <n v="4"/>
    <x v="7"/>
  </r>
  <r>
    <m/>
    <x v="96"/>
    <n v="4"/>
    <x v="8"/>
  </r>
  <r>
    <m/>
    <x v="96"/>
    <n v="11"/>
    <x v="9"/>
  </r>
  <r>
    <m/>
    <x v="96"/>
    <n v="12"/>
    <x v="10"/>
  </r>
  <r>
    <m/>
    <x v="96"/>
    <n v="15"/>
    <x v="11"/>
  </r>
  <r>
    <m/>
    <x v="96"/>
    <n v="15"/>
    <x v="12"/>
  </r>
  <r>
    <m/>
    <x v="96"/>
    <n v="16"/>
    <x v="13"/>
  </r>
  <r>
    <m/>
    <x v="96"/>
    <n v="19"/>
    <x v="14"/>
  </r>
  <r>
    <m/>
    <x v="96"/>
    <n v="23"/>
    <x v="15"/>
  </r>
  <r>
    <m/>
    <x v="96"/>
    <n v="24"/>
    <x v="16"/>
  </r>
  <r>
    <m/>
    <x v="96"/>
    <n v="24"/>
    <x v="17"/>
  </r>
  <r>
    <m/>
    <x v="96"/>
    <n v="25"/>
    <x v="18"/>
  </r>
  <r>
    <m/>
    <x v="96"/>
    <n v="27"/>
    <x v="19"/>
  </r>
  <r>
    <m/>
    <x v="96"/>
    <n v="28"/>
    <x v="20"/>
  </r>
  <r>
    <m/>
    <x v="96"/>
    <n v="28"/>
    <x v="21"/>
  </r>
  <r>
    <m/>
    <x v="96"/>
    <n v="28"/>
    <x v="22"/>
  </r>
  <r>
    <m/>
    <x v="96"/>
    <n v="28"/>
    <x v="23"/>
  </r>
  <r>
    <m/>
    <x v="96"/>
    <n v="28"/>
    <x v="24"/>
  </r>
  <r>
    <m/>
    <x v="96"/>
    <n v="29"/>
    <x v="25"/>
  </r>
  <r>
    <m/>
    <x v="96"/>
    <n v="30"/>
    <x v="26"/>
  </r>
  <r>
    <m/>
    <x v="96"/>
    <n v="31"/>
    <x v="27"/>
  </r>
  <r>
    <m/>
    <x v="96"/>
    <n v="31"/>
    <x v="28"/>
  </r>
  <r>
    <m/>
    <x v="96"/>
    <n v="104"/>
    <x v="29"/>
  </r>
  <r>
    <m/>
    <x v="96"/>
    <n v="204"/>
    <x v="30"/>
  </r>
  <r>
    <m/>
    <x v="96"/>
    <n v="433"/>
    <x v="31"/>
  </r>
  <r>
    <m/>
    <x v="96"/>
    <n v="602"/>
    <x v="32"/>
  </r>
  <r>
    <m/>
    <x v="96"/>
    <n v="833"/>
    <x v="33"/>
  </r>
  <r>
    <m/>
    <x v="96"/>
    <n v="977"/>
    <x v="34"/>
  </r>
  <r>
    <m/>
    <x v="96"/>
    <n v="1261"/>
    <x v="35"/>
  </r>
  <r>
    <m/>
    <x v="96"/>
    <n v="1766"/>
    <x v="36"/>
  </r>
  <r>
    <m/>
    <x v="96"/>
    <n v="2337"/>
    <x v="37"/>
  </r>
  <r>
    <m/>
    <x v="96"/>
    <n v="3150"/>
    <x v="38"/>
  </r>
  <r>
    <m/>
    <x v="96"/>
    <n v="3736"/>
    <x v="39"/>
  </r>
  <r>
    <m/>
    <x v="96"/>
    <n v="4335"/>
    <x v="40"/>
  </r>
  <r>
    <m/>
    <x v="96"/>
    <n v="5186"/>
    <x v="41"/>
  </r>
  <r>
    <m/>
    <x v="96"/>
    <n v="5621"/>
    <x v="42"/>
  </r>
  <r>
    <m/>
    <x v="96"/>
    <n v="6088"/>
    <x v="43"/>
  </r>
  <r>
    <m/>
    <x v="96"/>
    <n v="6593"/>
    <x v="44"/>
  </r>
  <r>
    <m/>
    <x v="96"/>
    <n v="7041"/>
    <x v="45"/>
  </r>
  <r>
    <m/>
    <x v="96"/>
    <n v="7314"/>
    <x v="46"/>
  </r>
  <r>
    <m/>
    <x v="96"/>
    <n v="7478"/>
    <x v="47"/>
  </r>
  <r>
    <m/>
    <x v="96"/>
    <n v="7513"/>
    <x v="48"/>
  </r>
  <r>
    <m/>
    <x v="96"/>
    <n v="7755"/>
    <x v="49"/>
  </r>
  <r>
    <m/>
    <x v="96"/>
    <n v="7869"/>
    <x v="50"/>
  </r>
  <r>
    <m/>
    <x v="96"/>
    <n v="7979"/>
    <x v="51"/>
  </r>
  <r>
    <m/>
    <x v="96"/>
    <n v="8086"/>
    <x v="52"/>
  </r>
  <r>
    <m/>
    <x v="96"/>
    <n v="8162"/>
    <x v="53"/>
  </r>
  <r>
    <s v="France"/>
    <x v="97"/>
    <n v="0"/>
    <x v="0"/>
  </r>
  <r>
    <s v="France"/>
    <x v="97"/>
    <n v="0"/>
    <x v="1"/>
  </r>
  <r>
    <s v="France"/>
    <x v="97"/>
    <n v="2"/>
    <x v="2"/>
  </r>
  <r>
    <s v="France"/>
    <x v="97"/>
    <n v="3"/>
    <x v="3"/>
  </r>
  <r>
    <s v="France"/>
    <x v="97"/>
    <n v="3"/>
    <x v="4"/>
  </r>
  <r>
    <s v="France"/>
    <x v="97"/>
    <n v="3"/>
    <x v="5"/>
  </r>
  <r>
    <s v="France"/>
    <x v="97"/>
    <n v="4"/>
    <x v="6"/>
  </r>
  <r>
    <s v="France"/>
    <x v="97"/>
    <n v="5"/>
    <x v="7"/>
  </r>
  <r>
    <s v="France"/>
    <x v="97"/>
    <n v="5"/>
    <x v="8"/>
  </r>
  <r>
    <s v="France"/>
    <x v="97"/>
    <n v="5"/>
    <x v="9"/>
  </r>
  <r>
    <s v="France"/>
    <x v="97"/>
    <n v="6"/>
    <x v="10"/>
  </r>
  <r>
    <s v="France"/>
    <x v="97"/>
    <n v="6"/>
    <x v="11"/>
  </r>
  <r>
    <s v="France"/>
    <x v="97"/>
    <n v="6"/>
    <x v="12"/>
  </r>
  <r>
    <s v="France"/>
    <x v="97"/>
    <n v="6"/>
    <x v="13"/>
  </r>
  <r>
    <s v="France"/>
    <x v="97"/>
    <n v="6"/>
    <x v="14"/>
  </r>
  <r>
    <s v="France"/>
    <x v="97"/>
    <n v="6"/>
    <x v="15"/>
  </r>
  <r>
    <s v="France"/>
    <x v="97"/>
    <n v="6"/>
    <x v="16"/>
  </r>
  <r>
    <s v="France"/>
    <x v="97"/>
    <n v="11"/>
    <x v="17"/>
  </r>
  <r>
    <s v="France"/>
    <x v="97"/>
    <n v="11"/>
    <x v="18"/>
  </r>
  <r>
    <s v="France"/>
    <x v="97"/>
    <n v="11"/>
    <x v="19"/>
  </r>
  <r>
    <s v="France"/>
    <x v="97"/>
    <n v="11"/>
    <x v="20"/>
  </r>
  <r>
    <s v="France"/>
    <x v="97"/>
    <n v="11"/>
    <x v="21"/>
  </r>
  <r>
    <s v="France"/>
    <x v="97"/>
    <n v="11"/>
    <x v="22"/>
  </r>
  <r>
    <s v="France"/>
    <x v="97"/>
    <n v="11"/>
    <x v="23"/>
  </r>
  <r>
    <s v="France"/>
    <x v="97"/>
    <n v="12"/>
    <x v="24"/>
  </r>
  <r>
    <s v="France"/>
    <x v="97"/>
    <n v="12"/>
    <x v="25"/>
  </r>
  <r>
    <s v="France"/>
    <x v="97"/>
    <n v="12"/>
    <x v="26"/>
  </r>
  <r>
    <s v="France"/>
    <x v="97"/>
    <n v="12"/>
    <x v="27"/>
  </r>
  <r>
    <s v="France"/>
    <x v="97"/>
    <n v="12"/>
    <x v="28"/>
  </r>
  <r>
    <s v="France"/>
    <x v="97"/>
    <n v="12"/>
    <x v="29"/>
  </r>
  <r>
    <s v="France"/>
    <x v="97"/>
    <n v="12"/>
    <x v="30"/>
  </r>
  <r>
    <s v="France"/>
    <x v="97"/>
    <n v="12"/>
    <x v="31"/>
  </r>
  <r>
    <s v="France"/>
    <x v="97"/>
    <n v="12"/>
    <x v="32"/>
  </r>
  <r>
    <s v="France"/>
    <x v="97"/>
    <n v="12"/>
    <x v="33"/>
  </r>
  <r>
    <s v="France"/>
    <x v="97"/>
    <n v="14"/>
    <x v="34"/>
  </r>
  <r>
    <s v="France"/>
    <x v="97"/>
    <n v="18"/>
    <x v="35"/>
  </r>
  <r>
    <s v="France"/>
    <x v="97"/>
    <n v="38"/>
    <x v="36"/>
  </r>
  <r>
    <s v="France"/>
    <x v="97"/>
    <n v="57"/>
    <x v="37"/>
  </r>
  <r>
    <s v="France"/>
    <x v="97"/>
    <n v="100"/>
    <x v="38"/>
  </r>
  <r>
    <s v="France"/>
    <x v="97"/>
    <n v="130"/>
    <x v="39"/>
  </r>
  <r>
    <s v="France"/>
    <x v="97"/>
    <n v="191"/>
    <x v="40"/>
  </r>
  <r>
    <s v="France"/>
    <x v="97"/>
    <n v="204"/>
    <x v="41"/>
  </r>
  <r>
    <s v="France"/>
    <x v="97"/>
    <n v="285"/>
    <x v="42"/>
  </r>
  <r>
    <s v="France"/>
    <x v="97"/>
    <n v="377"/>
    <x v="43"/>
  </r>
  <r>
    <s v="France"/>
    <x v="97"/>
    <n v="653"/>
    <x v="44"/>
  </r>
  <r>
    <s v="France"/>
    <x v="97"/>
    <n v="949"/>
    <x v="45"/>
  </r>
  <r>
    <s v="France"/>
    <x v="97"/>
    <n v="1126"/>
    <x v="46"/>
  </r>
  <r>
    <s v="France"/>
    <x v="97"/>
    <n v="1209"/>
    <x v="47"/>
  </r>
  <r>
    <s v="France"/>
    <x v="97"/>
    <n v="1784"/>
    <x v="48"/>
  </r>
  <r>
    <s v="France"/>
    <x v="97"/>
    <n v="2281"/>
    <x v="49"/>
  </r>
  <r>
    <s v="France"/>
    <x v="97"/>
    <n v="2281"/>
    <x v="50"/>
  </r>
  <r>
    <s v="France"/>
    <x v="97"/>
    <n v="3661"/>
    <x v="51"/>
  </r>
  <r>
    <s v="France"/>
    <x v="97"/>
    <n v="4469"/>
    <x v="52"/>
  </r>
  <r>
    <s v="France"/>
    <x v="97"/>
    <n v="4499"/>
    <x v="53"/>
  </r>
  <r>
    <s v="Guangdong"/>
    <x v="94"/>
    <n v="26"/>
    <x v="0"/>
  </r>
  <r>
    <s v="Guangdong"/>
    <x v="94"/>
    <n v="32"/>
    <x v="1"/>
  </r>
  <r>
    <s v="Guangdong"/>
    <x v="94"/>
    <n v="53"/>
    <x v="2"/>
  </r>
  <r>
    <s v="Guangdong"/>
    <x v="94"/>
    <n v="78"/>
    <x v="3"/>
  </r>
  <r>
    <s v="Guangdong"/>
    <x v="94"/>
    <n v="111"/>
    <x v="4"/>
  </r>
  <r>
    <s v="Guangdong"/>
    <x v="94"/>
    <n v="151"/>
    <x v="5"/>
  </r>
  <r>
    <s v="Guangdong"/>
    <x v="94"/>
    <n v="207"/>
    <x v="6"/>
  </r>
  <r>
    <s v="Guangdong"/>
    <x v="94"/>
    <n v="277"/>
    <x v="7"/>
  </r>
  <r>
    <s v="Guangdong"/>
    <x v="94"/>
    <n v="354"/>
    <x v="8"/>
  </r>
  <r>
    <s v="Guangdong"/>
    <x v="94"/>
    <n v="436"/>
    <x v="9"/>
  </r>
  <r>
    <s v="Guangdong"/>
    <x v="94"/>
    <n v="535"/>
    <x v="10"/>
  </r>
  <r>
    <s v="Guangdong"/>
    <x v="94"/>
    <n v="632"/>
    <x v="11"/>
  </r>
  <r>
    <s v="Guangdong"/>
    <x v="94"/>
    <n v="725"/>
    <x v="12"/>
  </r>
  <r>
    <s v="Guangdong"/>
    <x v="94"/>
    <n v="813"/>
    <x v="13"/>
  </r>
  <r>
    <s v="Guangdong"/>
    <x v="94"/>
    <n v="895"/>
    <x v="14"/>
  </r>
  <r>
    <s v="Guangdong"/>
    <x v="94"/>
    <n v="970"/>
    <x v="15"/>
  </r>
  <r>
    <s v="Guangdong"/>
    <x v="94"/>
    <n v="1034"/>
    <x v="16"/>
  </r>
  <r>
    <s v="Guangdong"/>
    <x v="94"/>
    <n v="1095"/>
    <x v="17"/>
  </r>
  <r>
    <s v="Guangdong"/>
    <x v="94"/>
    <n v="1131"/>
    <x v="18"/>
  </r>
  <r>
    <s v="Guangdong"/>
    <x v="94"/>
    <n v="1159"/>
    <x v="19"/>
  </r>
  <r>
    <s v="Guangdong"/>
    <x v="94"/>
    <n v="1177"/>
    <x v="20"/>
  </r>
  <r>
    <s v="Guangdong"/>
    <x v="94"/>
    <n v="1219"/>
    <x v="21"/>
  </r>
  <r>
    <s v="Guangdong"/>
    <x v="94"/>
    <n v="1241"/>
    <x v="22"/>
  </r>
  <r>
    <s v="Guangdong"/>
    <x v="94"/>
    <n v="1261"/>
    <x v="23"/>
  </r>
  <r>
    <s v="Guangdong"/>
    <x v="94"/>
    <n v="1294"/>
    <x v="24"/>
  </r>
  <r>
    <s v="Guangdong"/>
    <x v="94"/>
    <n v="1316"/>
    <x v="25"/>
  </r>
  <r>
    <s v="Guangdong"/>
    <x v="94"/>
    <n v="1322"/>
    <x v="26"/>
  </r>
  <r>
    <s v="Guangdong"/>
    <x v="94"/>
    <n v="1328"/>
    <x v="27"/>
  </r>
  <r>
    <s v="Guangdong"/>
    <x v="94"/>
    <n v="1331"/>
    <x v="28"/>
  </r>
  <r>
    <s v="Guangdong"/>
    <x v="94"/>
    <n v="1332"/>
    <x v="29"/>
  </r>
  <r>
    <s v="Guangdong"/>
    <x v="94"/>
    <n v="1333"/>
    <x v="30"/>
  </r>
  <r>
    <s v="Guangdong"/>
    <x v="94"/>
    <n v="1339"/>
    <x v="31"/>
  </r>
  <r>
    <s v="Guangdong"/>
    <x v="94"/>
    <n v="1342"/>
    <x v="32"/>
  </r>
  <r>
    <s v="Guangdong"/>
    <x v="94"/>
    <n v="1345"/>
    <x v="33"/>
  </r>
  <r>
    <s v="Guangdong"/>
    <x v="94"/>
    <n v="1347"/>
    <x v="34"/>
  </r>
  <r>
    <s v="Guangdong"/>
    <x v="94"/>
    <n v="1347"/>
    <x v="35"/>
  </r>
  <r>
    <s v="Guangdong"/>
    <x v="94"/>
    <n v="1347"/>
    <x v="36"/>
  </r>
  <r>
    <s v="Guangdong"/>
    <x v="94"/>
    <n v="1348"/>
    <x v="37"/>
  </r>
  <r>
    <s v="Guangdong"/>
    <x v="94"/>
    <n v="1349"/>
    <x v="38"/>
  </r>
  <r>
    <s v="Guangdong"/>
    <x v="94"/>
    <n v="1349"/>
    <x v="39"/>
  </r>
  <r>
    <s v="Guangdong"/>
    <x v="94"/>
    <n v="1350"/>
    <x v="40"/>
  </r>
  <r>
    <s v="Guangdong"/>
    <x v="94"/>
    <n v="1350"/>
    <x v="41"/>
  </r>
  <r>
    <s v="Guangdong"/>
    <x v="94"/>
    <n v="1350"/>
    <x v="42"/>
  </r>
  <r>
    <s v="Guangdong"/>
    <x v="94"/>
    <n v="1351"/>
    <x v="43"/>
  </r>
  <r>
    <s v="Guangdong"/>
    <x v="94"/>
    <n v="1352"/>
    <x v="44"/>
  </r>
  <r>
    <s v="Guangdong"/>
    <x v="94"/>
    <n v="1352"/>
    <x v="45"/>
  </r>
  <r>
    <s v="Guangdong"/>
    <x v="94"/>
    <n v="1352"/>
    <x v="46"/>
  </r>
  <r>
    <s v="Guangdong"/>
    <x v="94"/>
    <n v="1352"/>
    <x v="47"/>
  </r>
  <r>
    <s v="Guangdong"/>
    <x v="94"/>
    <n v="1353"/>
    <x v="48"/>
  </r>
  <r>
    <s v="Guangdong"/>
    <x v="94"/>
    <n v="1356"/>
    <x v="49"/>
  </r>
  <r>
    <s v="Guangdong"/>
    <x v="94"/>
    <n v="1356"/>
    <x v="50"/>
  </r>
  <r>
    <s v="Guangdong"/>
    <x v="94"/>
    <n v="1356"/>
    <x v="51"/>
  </r>
  <r>
    <s v="Guangdong"/>
    <x v="94"/>
    <n v="1356"/>
    <x v="52"/>
  </r>
  <r>
    <s v="Guangdong"/>
    <x v="94"/>
    <n v="1360"/>
    <x v="53"/>
  </r>
  <r>
    <s v="Henan"/>
    <x v="94"/>
    <n v="5"/>
    <x v="0"/>
  </r>
  <r>
    <s v="Henan"/>
    <x v="94"/>
    <n v="5"/>
    <x v="1"/>
  </r>
  <r>
    <s v="Henan"/>
    <x v="94"/>
    <n v="9"/>
    <x v="2"/>
  </r>
  <r>
    <s v="Henan"/>
    <x v="94"/>
    <n v="32"/>
    <x v="3"/>
  </r>
  <r>
    <s v="Henan"/>
    <x v="94"/>
    <n v="83"/>
    <x v="4"/>
  </r>
  <r>
    <s v="Henan"/>
    <x v="94"/>
    <n v="128"/>
    <x v="5"/>
  </r>
  <r>
    <s v="Henan"/>
    <x v="94"/>
    <n v="168"/>
    <x v="6"/>
  </r>
  <r>
    <s v="Henan"/>
    <x v="94"/>
    <n v="206"/>
    <x v="7"/>
  </r>
  <r>
    <s v="Henan"/>
    <x v="94"/>
    <n v="278"/>
    <x v="8"/>
  </r>
  <r>
    <s v="Henan"/>
    <x v="94"/>
    <n v="352"/>
    <x v="9"/>
  </r>
  <r>
    <s v="Henan"/>
    <x v="94"/>
    <n v="422"/>
    <x v="10"/>
  </r>
  <r>
    <s v="Henan"/>
    <x v="94"/>
    <n v="493"/>
    <x v="11"/>
  </r>
  <r>
    <s v="Henan"/>
    <x v="94"/>
    <n v="566"/>
    <x v="12"/>
  </r>
  <r>
    <s v="Henan"/>
    <x v="94"/>
    <n v="675"/>
    <x v="13"/>
  </r>
  <r>
    <s v="Henan"/>
    <x v="94"/>
    <n v="764"/>
    <x v="14"/>
  </r>
  <r>
    <s v="Henan"/>
    <x v="94"/>
    <n v="851"/>
    <x v="15"/>
  </r>
  <r>
    <s v="Henan"/>
    <x v="94"/>
    <n v="914"/>
    <x v="16"/>
  </r>
  <r>
    <s v="Henan"/>
    <x v="94"/>
    <n v="981"/>
    <x v="17"/>
  </r>
  <r>
    <s v="Henan"/>
    <x v="94"/>
    <n v="1033"/>
    <x v="18"/>
  </r>
  <r>
    <s v="Henan"/>
    <x v="94"/>
    <n v="1073"/>
    <x v="19"/>
  </r>
  <r>
    <s v="Henan"/>
    <x v="94"/>
    <n v="1105"/>
    <x v="20"/>
  </r>
  <r>
    <s v="Henan"/>
    <x v="94"/>
    <n v="1135"/>
    <x v="21"/>
  </r>
  <r>
    <s v="Henan"/>
    <x v="94"/>
    <n v="1169"/>
    <x v="22"/>
  </r>
  <r>
    <s v="Henan"/>
    <x v="94"/>
    <n v="1184"/>
    <x v="23"/>
  </r>
  <r>
    <s v="Henan"/>
    <x v="94"/>
    <n v="1212"/>
    <x v="24"/>
  </r>
  <r>
    <s v="Henan"/>
    <x v="94"/>
    <n v="1231"/>
    <x v="25"/>
  </r>
  <r>
    <s v="Henan"/>
    <x v="94"/>
    <n v="1246"/>
    <x v="26"/>
  </r>
  <r>
    <s v="Henan"/>
    <x v="94"/>
    <n v="1257"/>
    <x v="27"/>
  </r>
  <r>
    <s v="Henan"/>
    <x v="94"/>
    <n v="1262"/>
    <x v="28"/>
  </r>
  <r>
    <s v="Henan"/>
    <x v="94"/>
    <n v="1265"/>
    <x v="29"/>
  </r>
  <r>
    <s v="Henan"/>
    <x v="94"/>
    <n v="1267"/>
    <x v="30"/>
  </r>
  <r>
    <s v="Henan"/>
    <x v="94"/>
    <n v="1270"/>
    <x v="31"/>
  </r>
  <r>
    <s v="Henan"/>
    <x v="94"/>
    <n v="1271"/>
    <x v="32"/>
  </r>
  <r>
    <s v="Henan"/>
    <x v="94"/>
    <n v="1271"/>
    <x v="33"/>
  </r>
  <r>
    <s v="Henan"/>
    <x v="94"/>
    <n v="1271"/>
    <x v="34"/>
  </r>
  <r>
    <s v="Henan"/>
    <x v="94"/>
    <n v="1271"/>
    <x v="35"/>
  </r>
  <r>
    <s v="Henan"/>
    <x v="94"/>
    <n v="1272"/>
    <x v="36"/>
  </r>
  <r>
    <s v="Henan"/>
    <x v="94"/>
    <n v="1272"/>
    <x v="37"/>
  </r>
  <r>
    <s v="Henan"/>
    <x v="94"/>
    <n v="1272"/>
    <x v="38"/>
  </r>
  <r>
    <s v="Henan"/>
    <x v="94"/>
    <n v="1272"/>
    <x v="39"/>
  </r>
  <r>
    <s v="Henan"/>
    <x v="94"/>
    <n v="1272"/>
    <x v="40"/>
  </r>
  <r>
    <s v="Henan"/>
    <x v="94"/>
    <n v="1272"/>
    <x v="41"/>
  </r>
  <r>
    <s v="Henan"/>
    <x v="94"/>
    <n v="1272"/>
    <x v="42"/>
  </r>
  <r>
    <s v="Henan"/>
    <x v="94"/>
    <n v="1272"/>
    <x v="43"/>
  </r>
  <r>
    <s v="Henan"/>
    <x v="94"/>
    <n v="1272"/>
    <x v="44"/>
  </r>
  <r>
    <s v="Henan"/>
    <x v="94"/>
    <n v="1272"/>
    <x v="45"/>
  </r>
  <r>
    <s v="Henan"/>
    <x v="94"/>
    <n v="1272"/>
    <x v="46"/>
  </r>
  <r>
    <s v="Henan"/>
    <x v="94"/>
    <n v="1272"/>
    <x v="47"/>
  </r>
  <r>
    <s v="Henan"/>
    <x v="94"/>
    <n v="1272"/>
    <x v="48"/>
  </r>
  <r>
    <s v="Henan"/>
    <x v="94"/>
    <n v="1273"/>
    <x v="49"/>
  </r>
  <r>
    <s v="Henan"/>
    <x v="94"/>
    <n v="1273"/>
    <x v="50"/>
  </r>
  <r>
    <s v="Henan"/>
    <x v="94"/>
    <n v="1273"/>
    <x v="51"/>
  </r>
  <r>
    <s v="Henan"/>
    <x v="94"/>
    <n v="1273"/>
    <x v="52"/>
  </r>
  <r>
    <s v="Henan"/>
    <x v="94"/>
    <n v="1273"/>
    <x v="53"/>
  </r>
  <r>
    <s v="Zhejiang"/>
    <x v="94"/>
    <n v="10"/>
    <x v="0"/>
  </r>
  <r>
    <s v="Zhejiang"/>
    <x v="94"/>
    <n v="27"/>
    <x v="1"/>
  </r>
  <r>
    <s v="Zhejiang"/>
    <x v="94"/>
    <n v="43"/>
    <x v="2"/>
  </r>
  <r>
    <s v="Zhejiang"/>
    <x v="94"/>
    <n v="62"/>
    <x v="3"/>
  </r>
  <r>
    <s v="Zhejiang"/>
    <x v="94"/>
    <n v="104"/>
    <x v="4"/>
  </r>
  <r>
    <s v="Zhejiang"/>
    <x v="94"/>
    <n v="128"/>
    <x v="5"/>
  </r>
  <r>
    <s v="Zhejiang"/>
    <x v="94"/>
    <n v="173"/>
    <x v="6"/>
  </r>
  <r>
    <s v="Zhejiang"/>
    <x v="94"/>
    <n v="296"/>
    <x v="7"/>
  </r>
  <r>
    <s v="Zhejiang"/>
    <x v="94"/>
    <n v="428"/>
    <x v="8"/>
  </r>
  <r>
    <s v="Zhejiang"/>
    <x v="94"/>
    <n v="538"/>
    <x v="9"/>
  </r>
  <r>
    <s v="Zhejiang"/>
    <x v="94"/>
    <n v="599"/>
    <x v="10"/>
  </r>
  <r>
    <s v="Zhejiang"/>
    <x v="94"/>
    <n v="661"/>
    <x v="11"/>
  </r>
  <r>
    <s v="Zhejiang"/>
    <x v="94"/>
    <n v="724"/>
    <x v="12"/>
  </r>
  <r>
    <s v="Zhejiang"/>
    <x v="94"/>
    <n v="829"/>
    <x v="13"/>
  </r>
  <r>
    <s v="Zhejiang"/>
    <x v="94"/>
    <n v="895"/>
    <x v="14"/>
  </r>
  <r>
    <s v="Zhejiang"/>
    <x v="94"/>
    <n v="954"/>
    <x v="15"/>
  </r>
  <r>
    <s v="Zhejiang"/>
    <x v="94"/>
    <n v="1006"/>
    <x v="16"/>
  </r>
  <r>
    <s v="Zhejiang"/>
    <x v="94"/>
    <n v="1048"/>
    <x v="17"/>
  </r>
  <r>
    <s v="Zhejiang"/>
    <x v="94"/>
    <n v="1075"/>
    <x v="18"/>
  </r>
  <r>
    <s v="Zhejiang"/>
    <x v="94"/>
    <n v="1092"/>
    <x v="19"/>
  </r>
  <r>
    <s v="Zhejiang"/>
    <x v="94"/>
    <n v="1117"/>
    <x v="20"/>
  </r>
  <r>
    <s v="Zhejiang"/>
    <x v="94"/>
    <n v="1131"/>
    <x v="21"/>
  </r>
  <r>
    <s v="Zhejiang"/>
    <x v="94"/>
    <n v="1145"/>
    <x v="22"/>
  </r>
  <r>
    <s v="Zhejiang"/>
    <x v="94"/>
    <n v="1155"/>
    <x v="23"/>
  </r>
  <r>
    <s v="Zhejiang"/>
    <x v="94"/>
    <n v="1162"/>
    <x v="24"/>
  </r>
  <r>
    <s v="Zhejiang"/>
    <x v="94"/>
    <n v="1167"/>
    <x v="25"/>
  </r>
  <r>
    <s v="Zhejiang"/>
    <x v="94"/>
    <n v="1171"/>
    <x v="26"/>
  </r>
  <r>
    <s v="Zhejiang"/>
    <x v="94"/>
    <n v="1172"/>
    <x v="27"/>
  </r>
  <r>
    <s v="Zhejiang"/>
    <x v="94"/>
    <n v="1174"/>
    <x v="28"/>
  </r>
  <r>
    <s v="Zhejiang"/>
    <x v="94"/>
    <n v="1175"/>
    <x v="29"/>
  </r>
  <r>
    <s v="Zhejiang"/>
    <x v="94"/>
    <n v="1203"/>
    <x v="30"/>
  </r>
  <r>
    <s v="Zhejiang"/>
    <x v="94"/>
    <n v="1205"/>
    <x v="31"/>
  </r>
  <r>
    <s v="Zhejiang"/>
    <x v="94"/>
    <n v="1205"/>
    <x v="32"/>
  </r>
  <r>
    <s v="Zhejiang"/>
    <x v="94"/>
    <n v="1205"/>
    <x v="33"/>
  </r>
  <r>
    <s v="Zhejiang"/>
    <x v="94"/>
    <n v="1205"/>
    <x v="34"/>
  </r>
  <r>
    <s v="Zhejiang"/>
    <x v="94"/>
    <n v="1205"/>
    <x v="35"/>
  </r>
  <r>
    <s v="Zhejiang"/>
    <x v="94"/>
    <n v="1205"/>
    <x v="36"/>
  </r>
  <r>
    <s v="Zhejiang"/>
    <x v="94"/>
    <n v="1205"/>
    <x v="37"/>
  </r>
  <r>
    <s v="Zhejiang"/>
    <x v="94"/>
    <n v="1205"/>
    <x v="38"/>
  </r>
  <r>
    <s v="Zhejiang"/>
    <x v="94"/>
    <n v="1205"/>
    <x v="39"/>
  </r>
  <r>
    <s v="Zhejiang"/>
    <x v="94"/>
    <n v="1206"/>
    <x v="40"/>
  </r>
  <r>
    <s v="Zhejiang"/>
    <x v="94"/>
    <n v="1213"/>
    <x v="41"/>
  </r>
  <r>
    <s v="Zhejiang"/>
    <x v="94"/>
    <n v="1213"/>
    <x v="42"/>
  </r>
  <r>
    <s v="Zhejiang"/>
    <x v="94"/>
    <n v="1215"/>
    <x v="43"/>
  </r>
  <r>
    <s v="Zhejiang"/>
    <x v="94"/>
    <n v="1215"/>
    <x v="44"/>
  </r>
  <r>
    <s v="Zhejiang"/>
    <x v="94"/>
    <n v="1215"/>
    <x v="45"/>
  </r>
  <r>
    <s v="Zhejiang"/>
    <x v="94"/>
    <n v="1215"/>
    <x v="46"/>
  </r>
  <r>
    <s v="Zhejiang"/>
    <x v="94"/>
    <n v="1215"/>
    <x v="47"/>
  </r>
  <r>
    <s v="Zhejiang"/>
    <x v="94"/>
    <n v="1215"/>
    <x v="48"/>
  </r>
  <r>
    <s v="Zhejiang"/>
    <x v="94"/>
    <n v="1215"/>
    <x v="49"/>
  </r>
  <r>
    <s v="Zhejiang"/>
    <x v="94"/>
    <n v="1215"/>
    <x v="50"/>
  </r>
  <r>
    <s v="Zhejiang"/>
    <x v="94"/>
    <n v="1215"/>
    <x v="51"/>
  </r>
  <r>
    <s v="Zhejiang"/>
    <x v="94"/>
    <n v="1227"/>
    <x v="52"/>
  </r>
  <r>
    <s v="Zhejiang"/>
    <x v="94"/>
    <n v="1231"/>
    <x v="53"/>
  </r>
  <r>
    <s v="Hunan"/>
    <x v="94"/>
    <n v="4"/>
    <x v="0"/>
  </r>
  <r>
    <s v="Hunan"/>
    <x v="94"/>
    <n v="9"/>
    <x v="1"/>
  </r>
  <r>
    <s v="Hunan"/>
    <x v="94"/>
    <n v="24"/>
    <x v="2"/>
  </r>
  <r>
    <s v="Hunan"/>
    <x v="94"/>
    <n v="43"/>
    <x v="3"/>
  </r>
  <r>
    <s v="Hunan"/>
    <x v="94"/>
    <n v="69"/>
    <x v="4"/>
  </r>
  <r>
    <s v="Hunan"/>
    <x v="94"/>
    <n v="100"/>
    <x v="5"/>
  </r>
  <r>
    <s v="Hunan"/>
    <x v="94"/>
    <n v="143"/>
    <x v="6"/>
  </r>
  <r>
    <s v="Hunan"/>
    <x v="94"/>
    <n v="221"/>
    <x v="7"/>
  </r>
  <r>
    <s v="Hunan"/>
    <x v="94"/>
    <n v="277"/>
    <x v="8"/>
  </r>
  <r>
    <s v="Hunan"/>
    <x v="94"/>
    <n v="332"/>
    <x v="9"/>
  </r>
  <r>
    <s v="Hunan"/>
    <x v="94"/>
    <n v="389"/>
    <x v="10"/>
  </r>
  <r>
    <s v="Hunan"/>
    <x v="94"/>
    <n v="463"/>
    <x v="11"/>
  </r>
  <r>
    <s v="Hunan"/>
    <x v="94"/>
    <n v="521"/>
    <x v="12"/>
  </r>
  <r>
    <s v="Hunan"/>
    <x v="94"/>
    <n v="593"/>
    <x v="13"/>
  </r>
  <r>
    <s v="Hunan"/>
    <x v="94"/>
    <n v="661"/>
    <x v="14"/>
  </r>
  <r>
    <s v="Hunan"/>
    <x v="94"/>
    <n v="711"/>
    <x v="15"/>
  </r>
  <r>
    <s v="Hunan"/>
    <x v="94"/>
    <n v="772"/>
    <x v="16"/>
  </r>
  <r>
    <s v="Hunan"/>
    <x v="94"/>
    <n v="803"/>
    <x v="17"/>
  </r>
  <r>
    <s v="Hunan"/>
    <x v="94"/>
    <n v="838"/>
    <x v="18"/>
  </r>
  <r>
    <s v="Hunan"/>
    <x v="94"/>
    <n v="879"/>
    <x v="19"/>
  </r>
  <r>
    <s v="Hunan"/>
    <x v="94"/>
    <n v="912"/>
    <x v="20"/>
  </r>
  <r>
    <s v="Hunan"/>
    <x v="94"/>
    <n v="946"/>
    <x v="21"/>
  </r>
  <r>
    <s v="Hunan"/>
    <x v="94"/>
    <n v="968"/>
    <x v="22"/>
  </r>
  <r>
    <s v="Hunan"/>
    <x v="94"/>
    <n v="988"/>
    <x v="23"/>
  </r>
  <r>
    <s v="Hunan"/>
    <x v="94"/>
    <n v="1001"/>
    <x v="24"/>
  </r>
  <r>
    <s v="Hunan"/>
    <x v="94"/>
    <n v="1004"/>
    <x v="25"/>
  </r>
  <r>
    <s v="Hunan"/>
    <x v="94"/>
    <n v="1006"/>
    <x v="26"/>
  </r>
  <r>
    <s v="Hunan"/>
    <x v="94"/>
    <n v="1007"/>
    <x v="27"/>
  </r>
  <r>
    <s v="Hunan"/>
    <x v="94"/>
    <n v="1008"/>
    <x v="28"/>
  </r>
  <r>
    <s v="Hunan"/>
    <x v="94"/>
    <n v="1010"/>
    <x v="29"/>
  </r>
  <r>
    <s v="Hunan"/>
    <x v="94"/>
    <n v="1011"/>
    <x v="30"/>
  </r>
  <r>
    <s v="Hunan"/>
    <x v="94"/>
    <n v="1013"/>
    <x v="31"/>
  </r>
  <r>
    <s v="Hunan"/>
    <x v="94"/>
    <n v="1016"/>
    <x v="32"/>
  </r>
  <r>
    <s v="Hunan"/>
    <x v="94"/>
    <n v="1016"/>
    <x v="33"/>
  </r>
  <r>
    <s v="Hunan"/>
    <x v="94"/>
    <n v="1016"/>
    <x v="34"/>
  </r>
  <r>
    <s v="Hunan"/>
    <x v="94"/>
    <n v="1016"/>
    <x v="35"/>
  </r>
  <r>
    <s v="Hunan"/>
    <x v="94"/>
    <n v="1017"/>
    <x v="36"/>
  </r>
  <r>
    <s v="Hunan"/>
    <x v="94"/>
    <n v="1017"/>
    <x v="37"/>
  </r>
  <r>
    <s v="Hunan"/>
    <x v="94"/>
    <n v="1018"/>
    <x v="38"/>
  </r>
  <r>
    <s v="Hunan"/>
    <x v="94"/>
    <n v="1018"/>
    <x v="39"/>
  </r>
  <r>
    <s v="Hunan"/>
    <x v="94"/>
    <n v="1018"/>
    <x v="40"/>
  </r>
  <r>
    <s v="Hunan"/>
    <x v="94"/>
    <n v="1018"/>
    <x v="41"/>
  </r>
  <r>
    <s v="Hunan"/>
    <x v="94"/>
    <n v="1018"/>
    <x v="42"/>
  </r>
  <r>
    <s v="Hunan"/>
    <x v="94"/>
    <n v="1018"/>
    <x v="43"/>
  </r>
  <r>
    <s v="Hunan"/>
    <x v="94"/>
    <n v="1018"/>
    <x v="44"/>
  </r>
  <r>
    <s v="Hunan"/>
    <x v="94"/>
    <n v="1018"/>
    <x v="45"/>
  </r>
  <r>
    <s v="Hunan"/>
    <x v="94"/>
    <n v="1018"/>
    <x v="46"/>
  </r>
  <r>
    <s v="Hunan"/>
    <x v="94"/>
    <n v="1018"/>
    <x v="47"/>
  </r>
  <r>
    <s v="Hunan"/>
    <x v="94"/>
    <n v="1018"/>
    <x v="48"/>
  </r>
  <r>
    <s v="Hunan"/>
    <x v="94"/>
    <n v="1018"/>
    <x v="49"/>
  </r>
  <r>
    <s v="Hunan"/>
    <x v="94"/>
    <n v="1018"/>
    <x v="50"/>
  </r>
  <r>
    <s v="Hunan"/>
    <x v="94"/>
    <n v="1018"/>
    <x v="51"/>
  </r>
  <r>
    <s v="Hunan"/>
    <x v="94"/>
    <n v="1018"/>
    <x v="52"/>
  </r>
  <r>
    <s v="Hunan"/>
    <x v="94"/>
    <n v="1018"/>
    <x v="53"/>
  </r>
  <r>
    <s v="Anhui"/>
    <x v="94"/>
    <n v="1"/>
    <x v="0"/>
  </r>
  <r>
    <s v="Anhui"/>
    <x v="94"/>
    <n v="9"/>
    <x v="1"/>
  </r>
  <r>
    <s v="Anhui"/>
    <x v="94"/>
    <n v="15"/>
    <x v="2"/>
  </r>
  <r>
    <s v="Anhui"/>
    <x v="94"/>
    <n v="39"/>
    <x v="3"/>
  </r>
  <r>
    <s v="Anhui"/>
    <x v="94"/>
    <n v="60"/>
    <x v="4"/>
  </r>
  <r>
    <s v="Anhui"/>
    <x v="94"/>
    <n v="70"/>
    <x v="5"/>
  </r>
  <r>
    <s v="Anhui"/>
    <x v="94"/>
    <n v="106"/>
    <x v="6"/>
  </r>
  <r>
    <s v="Anhui"/>
    <x v="94"/>
    <n v="152"/>
    <x v="7"/>
  </r>
  <r>
    <s v="Anhui"/>
    <x v="94"/>
    <n v="200"/>
    <x v="8"/>
  </r>
  <r>
    <s v="Anhui"/>
    <x v="94"/>
    <n v="237"/>
    <x v="9"/>
  </r>
  <r>
    <s v="Anhui"/>
    <x v="94"/>
    <n v="297"/>
    <x v="10"/>
  </r>
  <r>
    <s v="Anhui"/>
    <x v="94"/>
    <n v="340"/>
    <x v="11"/>
  </r>
  <r>
    <s v="Anhui"/>
    <x v="94"/>
    <n v="408"/>
    <x v="12"/>
  </r>
  <r>
    <s v="Anhui"/>
    <x v="94"/>
    <n v="480"/>
    <x v="13"/>
  </r>
  <r>
    <s v="Anhui"/>
    <x v="94"/>
    <n v="530"/>
    <x v="14"/>
  </r>
  <r>
    <s v="Anhui"/>
    <x v="94"/>
    <n v="591"/>
    <x v="15"/>
  </r>
  <r>
    <s v="Anhui"/>
    <x v="94"/>
    <n v="665"/>
    <x v="16"/>
  </r>
  <r>
    <s v="Anhui"/>
    <x v="94"/>
    <n v="733"/>
    <x v="17"/>
  </r>
  <r>
    <s v="Anhui"/>
    <x v="94"/>
    <n v="779"/>
    <x v="18"/>
  </r>
  <r>
    <s v="Anhui"/>
    <x v="94"/>
    <n v="830"/>
    <x v="19"/>
  </r>
  <r>
    <s v="Anhui"/>
    <x v="94"/>
    <n v="860"/>
    <x v="20"/>
  </r>
  <r>
    <s v="Anhui"/>
    <x v="94"/>
    <n v="889"/>
    <x v="21"/>
  </r>
  <r>
    <s v="Anhui"/>
    <x v="94"/>
    <n v="910"/>
    <x v="22"/>
  </r>
  <r>
    <s v="Anhui"/>
    <x v="94"/>
    <n v="934"/>
    <x v="23"/>
  </r>
  <r>
    <s v="Anhui"/>
    <x v="94"/>
    <n v="950"/>
    <x v="24"/>
  </r>
  <r>
    <s v="Anhui"/>
    <x v="94"/>
    <n v="962"/>
    <x v="25"/>
  </r>
  <r>
    <s v="Anhui"/>
    <x v="94"/>
    <n v="973"/>
    <x v="26"/>
  </r>
  <r>
    <s v="Anhui"/>
    <x v="94"/>
    <n v="982"/>
    <x v="27"/>
  </r>
  <r>
    <s v="Anhui"/>
    <x v="94"/>
    <n v="986"/>
    <x v="28"/>
  </r>
  <r>
    <s v="Anhui"/>
    <x v="94"/>
    <n v="987"/>
    <x v="29"/>
  </r>
  <r>
    <s v="Anhui"/>
    <x v="94"/>
    <n v="988"/>
    <x v="30"/>
  </r>
  <r>
    <s v="Anhui"/>
    <x v="94"/>
    <n v="989"/>
    <x v="31"/>
  </r>
  <r>
    <s v="Anhui"/>
    <x v="94"/>
    <n v="989"/>
    <x v="32"/>
  </r>
  <r>
    <s v="Anhui"/>
    <x v="94"/>
    <n v="989"/>
    <x v="33"/>
  </r>
  <r>
    <s v="Anhui"/>
    <x v="94"/>
    <n v="989"/>
    <x v="34"/>
  </r>
  <r>
    <s v="Anhui"/>
    <x v="94"/>
    <n v="989"/>
    <x v="35"/>
  </r>
  <r>
    <s v="Anhui"/>
    <x v="94"/>
    <n v="989"/>
    <x v="36"/>
  </r>
  <r>
    <s v="Anhui"/>
    <x v="94"/>
    <n v="990"/>
    <x v="37"/>
  </r>
  <r>
    <s v="Anhui"/>
    <x v="94"/>
    <n v="990"/>
    <x v="38"/>
  </r>
  <r>
    <s v="Anhui"/>
    <x v="94"/>
    <n v="990"/>
    <x v="39"/>
  </r>
  <r>
    <s v="Anhui"/>
    <x v="94"/>
    <n v="990"/>
    <x v="40"/>
  </r>
  <r>
    <s v="Anhui"/>
    <x v="94"/>
    <n v="990"/>
    <x v="41"/>
  </r>
  <r>
    <s v="Anhui"/>
    <x v="94"/>
    <n v="990"/>
    <x v="42"/>
  </r>
  <r>
    <s v="Anhui"/>
    <x v="94"/>
    <n v="990"/>
    <x v="43"/>
  </r>
  <r>
    <s v="Anhui"/>
    <x v="94"/>
    <n v="990"/>
    <x v="44"/>
  </r>
  <r>
    <s v="Anhui"/>
    <x v="94"/>
    <n v="990"/>
    <x v="45"/>
  </r>
  <r>
    <s v="Anhui"/>
    <x v="94"/>
    <n v="990"/>
    <x v="46"/>
  </r>
  <r>
    <s v="Anhui"/>
    <x v="94"/>
    <n v="990"/>
    <x v="47"/>
  </r>
  <r>
    <s v="Anhui"/>
    <x v="94"/>
    <n v="990"/>
    <x v="48"/>
  </r>
  <r>
    <s v="Anhui"/>
    <x v="94"/>
    <n v="990"/>
    <x v="49"/>
  </r>
  <r>
    <s v="Anhui"/>
    <x v="94"/>
    <n v="990"/>
    <x v="50"/>
  </r>
  <r>
    <s v="Anhui"/>
    <x v="94"/>
    <n v="990"/>
    <x v="51"/>
  </r>
  <r>
    <s v="Anhui"/>
    <x v="94"/>
    <n v="990"/>
    <x v="52"/>
  </r>
  <r>
    <s v="Anhui"/>
    <x v="94"/>
    <n v="990"/>
    <x v="53"/>
  </r>
  <r>
    <s v="Jiangxi"/>
    <x v="94"/>
    <n v="2"/>
    <x v="0"/>
  </r>
  <r>
    <s v="Jiangxi"/>
    <x v="94"/>
    <n v="7"/>
    <x v="1"/>
  </r>
  <r>
    <s v="Jiangxi"/>
    <x v="94"/>
    <n v="18"/>
    <x v="2"/>
  </r>
  <r>
    <s v="Jiangxi"/>
    <x v="94"/>
    <n v="18"/>
    <x v="3"/>
  </r>
  <r>
    <s v="Jiangxi"/>
    <x v="94"/>
    <n v="36"/>
    <x v="4"/>
  </r>
  <r>
    <s v="Jiangxi"/>
    <x v="94"/>
    <n v="72"/>
    <x v="5"/>
  </r>
  <r>
    <s v="Jiangxi"/>
    <x v="94"/>
    <n v="109"/>
    <x v="6"/>
  </r>
  <r>
    <s v="Jiangxi"/>
    <x v="94"/>
    <n v="109"/>
    <x v="7"/>
  </r>
  <r>
    <s v="Jiangxi"/>
    <x v="94"/>
    <n v="162"/>
    <x v="8"/>
  </r>
  <r>
    <s v="Jiangxi"/>
    <x v="94"/>
    <n v="240"/>
    <x v="9"/>
  </r>
  <r>
    <s v="Jiangxi"/>
    <x v="94"/>
    <n v="286"/>
    <x v="10"/>
  </r>
  <r>
    <s v="Jiangxi"/>
    <x v="94"/>
    <n v="333"/>
    <x v="11"/>
  </r>
  <r>
    <s v="Jiangxi"/>
    <x v="94"/>
    <n v="391"/>
    <x v="12"/>
  </r>
  <r>
    <s v="Jiangxi"/>
    <x v="94"/>
    <n v="476"/>
    <x v="13"/>
  </r>
  <r>
    <s v="Jiangxi"/>
    <x v="94"/>
    <n v="548"/>
    <x v="14"/>
  </r>
  <r>
    <s v="Jiangxi"/>
    <x v="94"/>
    <n v="600"/>
    <x v="15"/>
  </r>
  <r>
    <s v="Jiangxi"/>
    <x v="94"/>
    <n v="661"/>
    <x v="16"/>
  </r>
  <r>
    <s v="Jiangxi"/>
    <x v="94"/>
    <n v="698"/>
    <x v="17"/>
  </r>
  <r>
    <s v="Jiangxi"/>
    <x v="94"/>
    <n v="740"/>
    <x v="18"/>
  </r>
  <r>
    <s v="Jiangxi"/>
    <x v="94"/>
    <n v="771"/>
    <x v="19"/>
  </r>
  <r>
    <s v="Jiangxi"/>
    <x v="94"/>
    <n v="804"/>
    <x v="20"/>
  </r>
  <r>
    <s v="Jiangxi"/>
    <x v="94"/>
    <n v="844"/>
    <x v="21"/>
  </r>
  <r>
    <s v="Jiangxi"/>
    <x v="94"/>
    <n v="872"/>
    <x v="22"/>
  </r>
  <r>
    <s v="Jiangxi"/>
    <x v="94"/>
    <n v="900"/>
    <x v="23"/>
  </r>
  <r>
    <s v="Jiangxi"/>
    <x v="94"/>
    <n v="913"/>
    <x v="24"/>
  </r>
  <r>
    <s v="Jiangxi"/>
    <x v="94"/>
    <n v="925"/>
    <x v="25"/>
  </r>
  <r>
    <s v="Jiangxi"/>
    <x v="94"/>
    <n v="930"/>
    <x v="26"/>
  </r>
  <r>
    <s v="Jiangxi"/>
    <x v="94"/>
    <n v="933"/>
    <x v="27"/>
  </r>
  <r>
    <s v="Jiangxi"/>
    <x v="94"/>
    <n v="934"/>
    <x v="28"/>
  </r>
  <r>
    <s v="Jiangxi"/>
    <x v="94"/>
    <n v="934"/>
    <x v="29"/>
  </r>
  <r>
    <s v="Jiangxi"/>
    <x v="94"/>
    <n v="934"/>
    <x v="30"/>
  </r>
  <r>
    <s v="Jiangxi"/>
    <x v="94"/>
    <n v="934"/>
    <x v="31"/>
  </r>
  <r>
    <s v="Jiangxi"/>
    <x v="94"/>
    <n v="934"/>
    <x v="32"/>
  </r>
  <r>
    <s v="Jiangxi"/>
    <x v="94"/>
    <n v="934"/>
    <x v="33"/>
  </r>
  <r>
    <s v="Jiangxi"/>
    <x v="94"/>
    <n v="934"/>
    <x v="34"/>
  </r>
  <r>
    <s v="Jiangxi"/>
    <x v="94"/>
    <n v="934"/>
    <x v="35"/>
  </r>
  <r>
    <s v="Jiangxi"/>
    <x v="94"/>
    <n v="934"/>
    <x v="36"/>
  </r>
  <r>
    <s v="Jiangxi"/>
    <x v="94"/>
    <n v="935"/>
    <x v="37"/>
  </r>
  <r>
    <s v="Jiangxi"/>
    <x v="94"/>
    <n v="935"/>
    <x v="38"/>
  </r>
  <r>
    <s v="Jiangxi"/>
    <x v="94"/>
    <n v="935"/>
    <x v="39"/>
  </r>
  <r>
    <s v="Jiangxi"/>
    <x v="94"/>
    <n v="935"/>
    <x v="40"/>
  </r>
  <r>
    <s v="Jiangxi"/>
    <x v="94"/>
    <n v="935"/>
    <x v="41"/>
  </r>
  <r>
    <s v="Jiangxi"/>
    <x v="94"/>
    <n v="935"/>
    <x v="42"/>
  </r>
  <r>
    <s v="Jiangxi"/>
    <x v="94"/>
    <n v="935"/>
    <x v="43"/>
  </r>
  <r>
    <s v="Jiangxi"/>
    <x v="94"/>
    <n v="935"/>
    <x v="44"/>
  </r>
  <r>
    <s v="Jiangxi"/>
    <x v="94"/>
    <n v="935"/>
    <x v="45"/>
  </r>
  <r>
    <s v="Jiangxi"/>
    <x v="94"/>
    <n v="935"/>
    <x v="46"/>
  </r>
  <r>
    <s v="Jiangxi"/>
    <x v="94"/>
    <n v="935"/>
    <x v="47"/>
  </r>
  <r>
    <s v="Jiangxi"/>
    <x v="94"/>
    <n v="935"/>
    <x v="48"/>
  </r>
  <r>
    <s v="Jiangxi"/>
    <x v="94"/>
    <n v="935"/>
    <x v="49"/>
  </r>
  <r>
    <s v="Jiangxi"/>
    <x v="94"/>
    <n v="935"/>
    <x v="50"/>
  </r>
  <r>
    <s v="Jiangxi"/>
    <x v="94"/>
    <n v="935"/>
    <x v="51"/>
  </r>
  <r>
    <s v="Jiangxi"/>
    <x v="94"/>
    <n v="935"/>
    <x v="52"/>
  </r>
  <r>
    <s v="Jiangxi"/>
    <x v="94"/>
    <n v="935"/>
    <x v="53"/>
  </r>
  <r>
    <s v="Shandong"/>
    <x v="94"/>
    <n v="2"/>
    <x v="0"/>
  </r>
  <r>
    <s v="Shandong"/>
    <x v="94"/>
    <n v="6"/>
    <x v="1"/>
  </r>
  <r>
    <s v="Shandong"/>
    <x v="94"/>
    <n v="15"/>
    <x v="2"/>
  </r>
  <r>
    <s v="Shandong"/>
    <x v="94"/>
    <n v="27"/>
    <x v="3"/>
  </r>
  <r>
    <s v="Shandong"/>
    <x v="94"/>
    <n v="46"/>
    <x v="4"/>
  </r>
  <r>
    <s v="Shandong"/>
    <x v="94"/>
    <n v="75"/>
    <x v="5"/>
  </r>
  <r>
    <s v="Shandong"/>
    <x v="94"/>
    <n v="95"/>
    <x v="6"/>
  </r>
  <r>
    <s v="Shandong"/>
    <x v="94"/>
    <n v="130"/>
    <x v="7"/>
  </r>
  <r>
    <s v="Shandong"/>
    <x v="94"/>
    <n v="158"/>
    <x v="8"/>
  </r>
  <r>
    <s v="Shandong"/>
    <x v="94"/>
    <n v="184"/>
    <x v="9"/>
  </r>
  <r>
    <s v="Shandong"/>
    <x v="94"/>
    <n v="206"/>
    <x v="10"/>
  </r>
  <r>
    <s v="Shandong"/>
    <x v="94"/>
    <n v="230"/>
    <x v="11"/>
  </r>
  <r>
    <s v="Shandong"/>
    <x v="94"/>
    <n v="259"/>
    <x v="12"/>
  </r>
  <r>
    <s v="Shandong"/>
    <x v="94"/>
    <n v="275"/>
    <x v="13"/>
  </r>
  <r>
    <s v="Shandong"/>
    <x v="94"/>
    <n v="307"/>
    <x v="14"/>
  </r>
  <r>
    <s v="Shandong"/>
    <x v="94"/>
    <n v="347"/>
    <x v="15"/>
  </r>
  <r>
    <s v="Shandong"/>
    <x v="94"/>
    <n v="386"/>
    <x v="16"/>
  </r>
  <r>
    <s v="Shandong"/>
    <x v="94"/>
    <n v="416"/>
    <x v="17"/>
  </r>
  <r>
    <s v="Shandong"/>
    <x v="94"/>
    <n v="444"/>
    <x v="18"/>
  </r>
  <r>
    <s v="Shandong"/>
    <x v="94"/>
    <n v="466"/>
    <x v="19"/>
  </r>
  <r>
    <s v="Shandong"/>
    <x v="94"/>
    <n v="487"/>
    <x v="20"/>
  </r>
  <r>
    <s v="Shandong"/>
    <x v="94"/>
    <n v="497"/>
    <x v="21"/>
  </r>
  <r>
    <s v="Shandong"/>
    <x v="94"/>
    <n v="509"/>
    <x v="22"/>
  </r>
  <r>
    <s v="Shandong"/>
    <x v="94"/>
    <n v="523"/>
    <x v="23"/>
  </r>
  <r>
    <s v="Shandong"/>
    <x v="94"/>
    <n v="532"/>
    <x v="24"/>
  </r>
  <r>
    <s v="Shandong"/>
    <x v="94"/>
    <n v="537"/>
    <x v="25"/>
  </r>
  <r>
    <s v="Shandong"/>
    <x v="94"/>
    <n v="541"/>
    <x v="26"/>
  </r>
  <r>
    <s v="Shandong"/>
    <x v="94"/>
    <n v="543"/>
    <x v="27"/>
  </r>
  <r>
    <s v="Shandong"/>
    <x v="94"/>
    <n v="544"/>
    <x v="28"/>
  </r>
  <r>
    <s v="Shandong"/>
    <x v="94"/>
    <n v="546"/>
    <x v="29"/>
  </r>
  <r>
    <s v="Shandong"/>
    <x v="94"/>
    <n v="749"/>
    <x v="30"/>
  </r>
  <r>
    <s v="Shandong"/>
    <x v="94"/>
    <n v="750"/>
    <x v="31"/>
  </r>
  <r>
    <s v="Shandong"/>
    <x v="94"/>
    <n v="754"/>
    <x v="32"/>
  </r>
  <r>
    <s v="Shandong"/>
    <x v="94"/>
    <n v="755"/>
    <x v="33"/>
  </r>
  <r>
    <s v="Shandong"/>
    <x v="94"/>
    <n v="756"/>
    <x v="34"/>
  </r>
  <r>
    <s v="Shandong"/>
    <x v="94"/>
    <n v="756"/>
    <x v="35"/>
  </r>
  <r>
    <s v="Shandong"/>
    <x v="94"/>
    <n v="756"/>
    <x v="36"/>
  </r>
  <r>
    <s v="Shandong"/>
    <x v="94"/>
    <n v="756"/>
    <x v="37"/>
  </r>
  <r>
    <s v="Shandong"/>
    <x v="94"/>
    <n v="756"/>
    <x v="38"/>
  </r>
  <r>
    <s v="Shandong"/>
    <x v="94"/>
    <n v="758"/>
    <x v="39"/>
  </r>
  <r>
    <s v="Shandong"/>
    <x v="94"/>
    <n v="758"/>
    <x v="40"/>
  </r>
  <r>
    <s v="Shandong"/>
    <x v="94"/>
    <n v="758"/>
    <x v="41"/>
  </r>
  <r>
    <s v="Shandong"/>
    <x v="94"/>
    <n v="758"/>
    <x v="42"/>
  </r>
  <r>
    <s v="Shandong"/>
    <x v="94"/>
    <n v="758"/>
    <x v="43"/>
  </r>
  <r>
    <s v="Shandong"/>
    <x v="94"/>
    <n v="758"/>
    <x v="44"/>
  </r>
  <r>
    <s v="Shandong"/>
    <x v="94"/>
    <n v="758"/>
    <x v="45"/>
  </r>
  <r>
    <s v="Shandong"/>
    <x v="94"/>
    <n v="758"/>
    <x v="46"/>
  </r>
  <r>
    <s v="Shandong"/>
    <x v="94"/>
    <n v="758"/>
    <x v="47"/>
  </r>
  <r>
    <s v="Shandong"/>
    <x v="94"/>
    <n v="758"/>
    <x v="48"/>
  </r>
  <r>
    <s v="Shandong"/>
    <x v="94"/>
    <n v="760"/>
    <x v="49"/>
  </r>
  <r>
    <s v="Shandong"/>
    <x v="94"/>
    <n v="760"/>
    <x v="50"/>
  </r>
  <r>
    <s v="Shandong"/>
    <x v="94"/>
    <n v="760"/>
    <x v="51"/>
  </r>
  <r>
    <s v="Shandong"/>
    <x v="94"/>
    <n v="760"/>
    <x v="52"/>
  </r>
  <r>
    <s v="Shandong"/>
    <x v="94"/>
    <n v="760"/>
    <x v="53"/>
  </r>
  <r>
    <s v="Diamond Princess"/>
    <x v="98"/>
    <n v="0"/>
    <x v="0"/>
  </r>
  <r>
    <s v="Diamond Princess"/>
    <x v="98"/>
    <n v="0"/>
    <x v="1"/>
  </r>
  <r>
    <s v="Diamond Princess"/>
    <x v="98"/>
    <n v="0"/>
    <x v="2"/>
  </r>
  <r>
    <s v="Diamond Princess"/>
    <x v="98"/>
    <n v="0"/>
    <x v="3"/>
  </r>
  <r>
    <s v="Diamond Princess"/>
    <x v="98"/>
    <n v="0"/>
    <x v="4"/>
  </r>
  <r>
    <s v="Diamond Princess"/>
    <x v="98"/>
    <n v="0"/>
    <x v="5"/>
  </r>
  <r>
    <s v="Diamond Princess"/>
    <x v="98"/>
    <n v="0"/>
    <x v="6"/>
  </r>
  <r>
    <s v="Diamond Princess"/>
    <x v="98"/>
    <n v="0"/>
    <x v="7"/>
  </r>
  <r>
    <s v="Diamond Princess"/>
    <x v="98"/>
    <n v="0"/>
    <x v="8"/>
  </r>
  <r>
    <s v="Diamond Princess"/>
    <x v="98"/>
    <n v="0"/>
    <x v="9"/>
  </r>
  <r>
    <s v="Diamond Princess"/>
    <x v="98"/>
    <n v="0"/>
    <x v="10"/>
  </r>
  <r>
    <s v="Diamond Princess"/>
    <x v="98"/>
    <n v="0"/>
    <x v="11"/>
  </r>
  <r>
    <s v="Diamond Princess"/>
    <x v="98"/>
    <n v="0"/>
    <x v="12"/>
  </r>
  <r>
    <s v="Diamond Princess"/>
    <x v="98"/>
    <n v="0"/>
    <x v="13"/>
  </r>
  <r>
    <s v="Diamond Princess"/>
    <x v="98"/>
    <n v="0"/>
    <x v="14"/>
  </r>
  <r>
    <s v="Diamond Princess"/>
    <x v="98"/>
    <n v="0"/>
    <x v="15"/>
  </r>
  <r>
    <s v="Diamond Princess"/>
    <x v="98"/>
    <n v="61"/>
    <x v="16"/>
  </r>
  <r>
    <s v="Diamond Princess"/>
    <x v="98"/>
    <n v="61"/>
    <x v="17"/>
  </r>
  <r>
    <s v="Diamond Princess"/>
    <x v="98"/>
    <n v="64"/>
    <x v="18"/>
  </r>
  <r>
    <s v="Diamond Princess"/>
    <x v="98"/>
    <n v="135"/>
    <x v="19"/>
  </r>
  <r>
    <s v="Diamond Princess"/>
    <x v="98"/>
    <n v="135"/>
    <x v="20"/>
  </r>
  <r>
    <s v="Diamond Princess"/>
    <x v="98"/>
    <n v="175"/>
    <x v="21"/>
  </r>
  <r>
    <s v="Diamond Princess"/>
    <x v="98"/>
    <n v="175"/>
    <x v="22"/>
  </r>
  <r>
    <s v="Diamond Princess"/>
    <x v="98"/>
    <n v="218"/>
    <x v="23"/>
  </r>
  <r>
    <s v="Diamond Princess"/>
    <x v="98"/>
    <n v="285"/>
    <x v="24"/>
  </r>
  <r>
    <s v="Diamond Princess"/>
    <x v="98"/>
    <n v="355"/>
    <x v="25"/>
  </r>
  <r>
    <s v="Diamond Princess"/>
    <x v="98"/>
    <n v="454"/>
    <x v="26"/>
  </r>
  <r>
    <s v="Diamond Princess"/>
    <x v="98"/>
    <n v="542"/>
    <x v="27"/>
  </r>
  <r>
    <s v="Diamond Princess"/>
    <x v="98"/>
    <n v="621"/>
    <x v="28"/>
  </r>
  <r>
    <s v="Diamond Princess"/>
    <x v="98"/>
    <n v="634"/>
    <x v="29"/>
  </r>
  <r>
    <s v="Diamond Princess"/>
    <x v="98"/>
    <n v="634"/>
    <x v="30"/>
  </r>
  <r>
    <s v="Diamond Princess"/>
    <x v="98"/>
    <n v="634"/>
    <x v="31"/>
  </r>
  <r>
    <s v="Diamond Princess"/>
    <x v="98"/>
    <n v="691"/>
    <x v="32"/>
  </r>
  <r>
    <s v="Diamond Princess"/>
    <x v="98"/>
    <n v="691"/>
    <x v="33"/>
  </r>
  <r>
    <s v="Diamond Princess"/>
    <x v="98"/>
    <n v="691"/>
    <x v="34"/>
  </r>
  <r>
    <s v="Diamond Princess"/>
    <x v="98"/>
    <n v="705"/>
    <x v="35"/>
  </r>
  <r>
    <s v="Diamond Princess"/>
    <x v="98"/>
    <n v="705"/>
    <x v="36"/>
  </r>
  <r>
    <s v="Diamond Princess"/>
    <x v="98"/>
    <n v="705"/>
    <x v="37"/>
  </r>
  <r>
    <s v="Diamond Princess"/>
    <x v="98"/>
    <n v="705"/>
    <x v="38"/>
  </r>
  <r>
    <s v="Diamond Princess"/>
    <x v="98"/>
    <n v="705"/>
    <x v="39"/>
  </r>
  <r>
    <s v="Diamond Princess"/>
    <x v="98"/>
    <n v="705"/>
    <x v="40"/>
  </r>
  <r>
    <s v="Diamond Princess"/>
    <x v="98"/>
    <n v="706"/>
    <x v="41"/>
  </r>
  <r>
    <s v="Diamond Princess"/>
    <x v="98"/>
    <n v="706"/>
    <x v="42"/>
  </r>
  <r>
    <s v="Diamond Princess"/>
    <x v="98"/>
    <n v="706"/>
    <x v="43"/>
  </r>
  <r>
    <s v="Diamond Princess"/>
    <x v="98"/>
    <n v="696"/>
    <x v="44"/>
  </r>
  <r>
    <s v="Diamond Princess"/>
    <x v="98"/>
    <n v="696"/>
    <x v="45"/>
  </r>
  <r>
    <s v="Diamond Princess"/>
    <x v="98"/>
    <n v="696"/>
    <x v="46"/>
  </r>
  <r>
    <s v="Diamond Princess"/>
    <x v="98"/>
    <n v="696"/>
    <x v="47"/>
  </r>
  <r>
    <s v="Diamond Princess"/>
    <x v="98"/>
    <n v="696"/>
    <x v="48"/>
  </r>
  <r>
    <s v="Diamond Princess"/>
    <x v="98"/>
    <n v="696"/>
    <x v="49"/>
  </r>
  <r>
    <s v="Diamond Princess"/>
    <x v="98"/>
    <n v="696"/>
    <x v="50"/>
  </r>
  <r>
    <s v="Diamond Princess"/>
    <x v="98"/>
    <n v="696"/>
    <x v="51"/>
  </r>
  <r>
    <s v="Diamond Princess"/>
    <x v="98"/>
    <n v="696"/>
    <x v="52"/>
  </r>
  <r>
    <s v="Diamond Princess"/>
    <x v="98"/>
    <n v="696"/>
    <x v="53"/>
  </r>
  <r>
    <s v="Jiangsu"/>
    <x v="94"/>
    <n v="1"/>
    <x v="0"/>
  </r>
  <r>
    <s v="Jiangsu"/>
    <x v="94"/>
    <n v="5"/>
    <x v="1"/>
  </r>
  <r>
    <s v="Jiangsu"/>
    <x v="94"/>
    <n v="9"/>
    <x v="2"/>
  </r>
  <r>
    <s v="Jiangsu"/>
    <x v="94"/>
    <n v="18"/>
    <x v="3"/>
  </r>
  <r>
    <s v="Jiangsu"/>
    <x v="94"/>
    <n v="33"/>
    <x v="4"/>
  </r>
  <r>
    <s v="Jiangsu"/>
    <x v="94"/>
    <n v="47"/>
    <x v="5"/>
  </r>
  <r>
    <s v="Jiangsu"/>
    <x v="94"/>
    <n v="70"/>
    <x v="6"/>
  </r>
  <r>
    <s v="Jiangsu"/>
    <x v="94"/>
    <n v="99"/>
    <x v="7"/>
  </r>
  <r>
    <s v="Jiangsu"/>
    <x v="94"/>
    <n v="129"/>
    <x v="8"/>
  </r>
  <r>
    <s v="Jiangsu"/>
    <x v="94"/>
    <n v="168"/>
    <x v="9"/>
  </r>
  <r>
    <s v="Jiangsu"/>
    <x v="94"/>
    <n v="202"/>
    <x v="10"/>
  </r>
  <r>
    <s v="Jiangsu"/>
    <x v="94"/>
    <n v="236"/>
    <x v="11"/>
  </r>
  <r>
    <s v="Jiangsu"/>
    <x v="94"/>
    <n v="271"/>
    <x v="12"/>
  </r>
  <r>
    <s v="Jiangsu"/>
    <x v="94"/>
    <n v="308"/>
    <x v="13"/>
  </r>
  <r>
    <s v="Jiangsu"/>
    <x v="94"/>
    <n v="341"/>
    <x v="14"/>
  </r>
  <r>
    <s v="Jiangsu"/>
    <x v="94"/>
    <n v="373"/>
    <x v="15"/>
  </r>
  <r>
    <s v="Jiangsu"/>
    <x v="94"/>
    <n v="408"/>
    <x v="16"/>
  </r>
  <r>
    <s v="Jiangsu"/>
    <x v="94"/>
    <n v="439"/>
    <x v="17"/>
  </r>
  <r>
    <s v="Jiangsu"/>
    <x v="94"/>
    <n v="468"/>
    <x v="18"/>
  </r>
  <r>
    <s v="Jiangsu"/>
    <x v="94"/>
    <n v="492"/>
    <x v="19"/>
  </r>
  <r>
    <s v="Jiangsu"/>
    <x v="94"/>
    <n v="515"/>
    <x v="20"/>
  </r>
  <r>
    <s v="Jiangsu"/>
    <x v="94"/>
    <n v="543"/>
    <x v="21"/>
  </r>
  <r>
    <s v="Jiangsu"/>
    <x v="94"/>
    <n v="570"/>
    <x v="22"/>
  </r>
  <r>
    <s v="Jiangsu"/>
    <x v="94"/>
    <n v="593"/>
    <x v="23"/>
  </r>
  <r>
    <s v="Jiangsu"/>
    <x v="94"/>
    <n v="604"/>
    <x v="24"/>
  </r>
  <r>
    <s v="Jiangsu"/>
    <x v="94"/>
    <n v="617"/>
    <x v="25"/>
  </r>
  <r>
    <s v="Jiangsu"/>
    <x v="94"/>
    <n v="626"/>
    <x v="26"/>
  </r>
  <r>
    <s v="Jiangsu"/>
    <x v="94"/>
    <n v="629"/>
    <x v="27"/>
  </r>
  <r>
    <s v="Jiangsu"/>
    <x v="94"/>
    <n v="631"/>
    <x v="28"/>
  </r>
  <r>
    <s v="Jiangsu"/>
    <x v="94"/>
    <n v="631"/>
    <x v="29"/>
  </r>
  <r>
    <s v="Jiangsu"/>
    <x v="94"/>
    <n v="631"/>
    <x v="30"/>
  </r>
  <r>
    <s v="Jiangsu"/>
    <x v="94"/>
    <n v="631"/>
    <x v="31"/>
  </r>
  <r>
    <s v="Jiangsu"/>
    <x v="94"/>
    <n v="631"/>
    <x v="32"/>
  </r>
  <r>
    <s v="Jiangsu"/>
    <x v="94"/>
    <n v="631"/>
    <x v="33"/>
  </r>
  <r>
    <s v="Jiangsu"/>
    <x v="94"/>
    <n v="631"/>
    <x v="34"/>
  </r>
  <r>
    <s v="Jiangsu"/>
    <x v="94"/>
    <n v="631"/>
    <x v="35"/>
  </r>
  <r>
    <s v="Jiangsu"/>
    <x v="94"/>
    <n v="631"/>
    <x v="36"/>
  </r>
  <r>
    <s v="Jiangsu"/>
    <x v="94"/>
    <n v="631"/>
    <x v="37"/>
  </r>
  <r>
    <s v="Jiangsu"/>
    <x v="94"/>
    <n v="631"/>
    <x v="38"/>
  </r>
  <r>
    <s v="Jiangsu"/>
    <x v="94"/>
    <n v="631"/>
    <x v="39"/>
  </r>
  <r>
    <s v="Jiangsu"/>
    <x v="94"/>
    <n v="631"/>
    <x v="40"/>
  </r>
  <r>
    <s v="Jiangsu"/>
    <x v="94"/>
    <n v="631"/>
    <x v="41"/>
  </r>
  <r>
    <s v="Jiangsu"/>
    <x v="94"/>
    <n v="631"/>
    <x v="42"/>
  </r>
  <r>
    <s v="Jiangsu"/>
    <x v="94"/>
    <n v="631"/>
    <x v="43"/>
  </r>
  <r>
    <s v="Jiangsu"/>
    <x v="94"/>
    <n v="631"/>
    <x v="44"/>
  </r>
  <r>
    <s v="Jiangsu"/>
    <x v="94"/>
    <n v="631"/>
    <x v="45"/>
  </r>
  <r>
    <s v="Jiangsu"/>
    <x v="94"/>
    <n v="631"/>
    <x v="46"/>
  </r>
  <r>
    <s v="Jiangsu"/>
    <x v="94"/>
    <n v="631"/>
    <x v="47"/>
  </r>
  <r>
    <s v="Jiangsu"/>
    <x v="94"/>
    <n v="631"/>
    <x v="48"/>
  </r>
  <r>
    <s v="Jiangsu"/>
    <x v="94"/>
    <n v="631"/>
    <x v="49"/>
  </r>
  <r>
    <s v="Jiangsu"/>
    <x v="94"/>
    <n v="631"/>
    <x v="50"/>
  </r>
  <r>
    <s v="Jiangsu"/>
    <x v="94"/>
    <n v="631"/>
    <x v="51"/>
  </r>
  <r>
    <s v="Jiangsu"/>
    <x v="94"/>
    <n v="631"/>
    <x v="52"/>
  </r>
  <r>
    <s v="Jiangsu"/>
    <x v="94"/>
    <n v="631"/>
    <x v="53"/>
  </r>
  <r>
    <s v="Chongqing"/>
    <x v="94"/>
    <n v="6"/>
    <x v="0"/>
  </r>
  <r>
    <s v="Chongqing"/>
    <x v="94"/>
    <n v="9"/>
    <x v="1"/>
  </r>
  <r>
    <s v="Chongqing"/>
    <x v="94"/>
    <n v="27"/>
    <x v="2"/>
  </r>
  <r>
    <s v="Chongqing"/>
    <x v="94"/>
    <n v="57"/>
    <x v="3"/>
  </r>
  <r>
    <s v="Chongqing"/>
    <x v="94"/>
    <n v="75"/>
    <x v="4"/>
  </r>
  <r>
    <s v="Chongqing"/>
    <x v="94"/>
    <n v="110"/>
    <x v="5"/>
  </r>
  <r>
    <s v="Chongqing"/>
    <x v="94"/>
    <n v="132"/>
    <x v="6"/>
  </r>
  <r>
    <s v="Chongqing"/>
    <x v="94"/>
    <n v="147"/>
    <x v="7"/>
  </r>
  <r>
    <s v="Chongqing"/>
    <x v="94"/>
    <n v="182"/>
    <x v="8"/>
  </r>
  <r>
    <s v="Chongqing"/>
    <x v="94"/>
    <n v="211"/>
    <x v="9"/>
  </r>
  <r>
    <s v="Chongqing"/>
    <x v="94"/>
    <n v="247"/>
    <x v="10"/>
  </r>
  <r>
    <s v="Chongqing"/>
    <x v="94"/>
    <n v="300"/>
    <x v="11"/>
  </r>
  <r>
    <s v="Chongqing"/>
    <x v="94"/>
    <n v="337"/>
    <x v="12"/>
  </r>
  <r>
    <s v="Chongqing"/>
    <x v="94"/>
    <n v="366"/>
    <x v="13"/>
  </r>
  <r>
    <s v="Chongqing"/>
    <x v="94"/>
    <n v="389"/>
    <x v="14"/>
  </r>
  <r>
    <s v="Chongqing"/>
    <x v="94"/>
    <n v="411"/>
    <x v="15"/>
  </r>
  <r>
    <s v="Chongqing"/>
    <x v="94"/>
    <n v="426"/>
    <x v="16"/>
  </r>
  <r>
    <s v="Chongqing"/>
    <x v="94"/>
    <n v="428"/>
    <x v="17"/>
  </r>
  <r>
    <s v="Chongqing"/>
    <x v="94"/>
    <n v="468"/>
    <x v="18"/>
  </r>
  <r>
    <s v="Chongqing"/>
    <x v="94"/>
    <n v="486"/>
    <x v="19"/>
  </r>
  <r>
    <s v="Chongqing"/>
    <x v="94"/>
    <n v="505"/>
    <x v="20"/>
  </r>
  <r>
    <s v="Chongqing"/>
    <x v="94"/>
    <n v="518"/>
    <x v="21"/>
  </r>
  <r>
    <s v="Chongqing"/>
    <x v="94"/>
    <n v="529"/>
    <x v="22"/>
  </r>
  <r>
    <s v="Chongqing"/>
    <x v="94"/>
    <n v="537"/>
    <x v="23"/>
  </r>
  <r>
    <s v="Chongqing"/>
    <x v="94"/>
    <n v="544"/>
    <x v="24"/>
  </r>
  <r>
    <s v="Chongqing"/>
    <x v="94"/>
    <n v="551"/>
    <x v="25"/>
  </r>
  <r>
    <s v="Chongqing"/>
    <x v="94"/>
    <n v="553"/>
    <x v="26"/>
  </r>
  <r>
    <s v="Chongqing"/>
    <x v="94"/>
    <n v="555"/>
    <x v="27"/>
  </r>
  <r>
    <s v="Chongqing"/>
    <x v="94"/>
    <n v="560"/>
    <x v="28"/>
  </r>
  <r>
    <s v="Chongqing"/>
    <x v="94"/>
    <n v="567"/>
    <x v="29"/>
  </r>
  <r>
    <s v="Chongqing"/>
    <x v="94"/>
    <n v="572"/>
    <x v="30"/>
  </r>
  <r>
    <s v="Chongqing"/>
    <x v="94"/>
    <n v="573"/>
    <x v="31"/>
  </r>
  <r>
    <s v="Chongqing"/>
    <x v="94"/>
    <n v="575"/>
    <x v="32"/>
  </r>
  <r>
    <s v="Chongqing"/>
    <x v="94"/>
    <n v="576"/>
    <x v="33"/>
  </r>
  <r>
    <s v="Chongqing"/>
    <x v="94"/>
    <n v="576"/>
    <x v="34"/>
  </r>
  <r>
    <s v="Chongqing"/>
    <x v="94"/>
    <n v="576"/>
    <x v="35"/>
  </r>
  <r>
    <s v="Chongqing"/>
    <x v="94"/>
    <n v="576"/>
    <x v="36"/>
  </r>
  <r>
    <s v="Chongqing"/>
    <x v="94"/>
    <n v="576"/>
    <x v="37"/>
  </r>
  <r>
    <s v="Chongqing"/>
    <x v="94"/>
    <n v="576"/>
    <x v="38"/>
  </r>
  <r>
    <s v="Chongqing"/>
    <x v="94"/>
    <n v="576"/>
    <x v="39"/>
  </r>
  <r>
    <s v="Chongqing"/>
    <x v="94"/>
    <n v="576"/>
    <x v="40"/>
  </r>
  <r>
    <s v="Chongqing"/>
    <x v="94"/>
    <n v="576"/>
    <x v="41"/>
  </r>
  <r>
    <s v="Chongqing"/>
    <x v="94"/>
    <n v="576"/>
    <x v="42"/>
  </r>
  <r>
    <s v="Chongqing"/>
    <x v="94"/>
    <n v="576"/>
    <x v="43"/>
  </r>
  <r>
    <s v="Chongqing"/>
    <x v="94"/>
    <n v="576"/>
    <x v="44"/>
  </r>
  <r>
    <s v="Chongqing"/>
    <x v="94"/>
    <n v="576"/>
    <x v="45"/>
  </r>
  <r>
    <s v="Chongqing"/>
    <x v="94"/>
    <n v="576"/>
    <x v="46"/>
  </r>
  <r>
    <s v="Chongqing"/>
    <x v="94"/>
    <n v="576"/>
    <x v="47"/>
  </r>
  <r>
    <s v="Chongqing"/>
    <x v="94"/>
    <n v="576"/>
    <x v="48"/>
  </r>
  <r>
    <s v="Chongqing"/>
    <x v="94"/>
    <n v="576"/>
    <x v="49"/>
  </r>
  <r>
    <s v="Chongqing"/>
    <x v="94"/>
    <n v="576"/>
    <x v="50"/>
  </r>
  <r>
    <s v="Chongqing"/>
    <x v="94"/>
    <n v="576"/>
    <x v="51"/>
  </r>
  <r>
    <s v="Chongqing"/>
    <x v="94"/>
    <n v="576"/>
    <x v="52"/>
  </r>
  <r>
    <s v="Chongqing"/>
    <x v="94"/>
    <n v="576"/>
    <x v="53"/>
  </r>
  <r>
    <s v="Sichuan"/>
    <x v="94"/>
    <n v="5"/>
    <x v="0"/>
  </r>
  <r>
    <s v="Sichuan"/>
    <x v="94"/>
    <n v="8"/>
    <x v="1"/>
  </r>
  <r>
    <s v="Sichuan"/>
    <x v="94"/>
    <n v="15"/>
    <x v="2"/>
  </r>
  <r>
    <s v="Sichuan"/>
    <x v="94"/>
    <n v="28"/>
    <x v="3"/>
  </r>
  <r>
    <s v="Sichuan"/>
    <x v="94"/>
    <n v="44"/>
    <x v="4"/>
  </r>
  <r>
    <s v="Sichuan"/>
    <x v="94"/>
    <n v="69"/>
    <x v="5"/>
  </r>
  <r>
    <s v="Sichuan"/>
    <x v="94"/>
    <n v="90"/>
    <x v="6"/>
  </r>
  <r>
    <s v="Sichuan"/>
    <x v="94"/>
    <n v="108"/>
    <x v="7"/>
  </r>
  <r>
    <s v="Sichuan"/>
    <x v="94"/>
    <n v="142"/>
    <x v="8"/>
  </r>
  <r>
    <s v="Sichuan"/>
    <x v="94"/>
    <n v="177"/>
    <x v="9"/>
  </r>
  <r>
    <s v="Sichuan"/>
    <x v="94"/>
    <n v="207"/>
    <x v="10"/>
  </r>
  <r>
    <s v="Sichuan"/>
    <x v="94"/>
    <n v="231"/>
    <x v="11"/>
  </r>
  <r>
    <s v="Sichuan"/>
    <x v="94"/>
    <n v="254"/>
    <x v="12"/>
  </r>
  <r>
    <s v="Sichuan"/>
    <x v="94"/>
    <n v="282"/>
    <x v="13"/>
  </r>
  <r>
    <s v="Sichuan"/>
    <x v="94"/>
    <n v="301"/>
    <x v="14"/>
  </r>
  <r>
    <s v="Sichuan"/>
    <x v="94"/>
    <n v="321"/>
    <x v="15"/>
  </r>
  <r>
    <s v="Sichuan"/>
    <x v="94"/>
    <n v="344"/>
    <x v="16"/>
  </r>
  <r>
    <s v="Sichuan"/>
    <x v="94"/>
    <n v="364"/>
    <x v="17"/>
  </r>
  <r>
    <s v="Sichuan"/>
    <x v="94"/>
    <n v="386"/>
    <x v="18"/>
  </r>
  <r>
    <s v="Sichuan"/>
    <x v="94"/>
    <n v="405"/>
    <x v="19"/>
  </r>
  <r>
    <s v="Sichuan"/>
    <x v="94"/>
    <n v="417"/>
    <x v="20"/>
  </r>
  <r>
    <s v="Sichuan"/>
    <x v="94"/>
    <n v="436"/>
    <x v="21"/>
  </r>
  <r>
    <s v="Sichuan"/>
    <x v="94"/>
    <n v="451"/>
    <x v="22"/>
  </r>
  <r>
    <s v="Sichuan"/>
    <x v="94"/>
    <n v="463"/>
    <x v="23"/>
  </r>
  <r>
    <s v="Sichuan"/>
    <x v="94"/>
    <n v="470"/>
    <x v="24"/>
  </r>
  <r>
    <s v="Sichuan"/>
    <x v="94"/>
    <n v="481"/>
    <x v="25"/>
  </r>
  <r>
    <s v="Sichuan"/>
    <x v="94"/>
    <n v="495"/>
    <x v="26"/>
  </r>
  <r>
    <s v="Sichuan"/>
    <x v="94"/>
    <n v="508"/>
    <x v="27"/>
  </r>
  <r>
    <s v="Sichuan"/>
    <x v="94"/>
    <n v="514"/>
    <x v="28"/>
  </r>
  <r>
    <s v="Sichuan"/>
    <x v="94"/>
    <n v="520"/>
    <x v="29"/>
  </r>
  <r>
    <s v="Sichuan"/>
    <x v="94"/>
    <n v="525"/>
    <x v="30"/>
  </r>
  <r>
    <s v="Sichuan"/>
    <x v="94"/>
    <n v="526"/>
    <x v="31"/>
  </r>
  <r>
    <s v="Sichuan"/>
    <x v="94"/>
    <n v="526"/>
    <x v="32"/>
  </r>
  <r>
    <s v="Sichuan"/>
    <x v="94"/>
    <n v="527"/>
    <x v="33"/>
  </r>
  <r>
    <s v="Sichuan"/>
    <x v="94"/>
    <n v="529"/>
    <x v="34"/>
  </r>
  <r>
    <s v="Sichuan"/>
    <x v="94"/>
    <n v="531"/>
    <x v="35"/>
  </r>
  <r>
    <s v="Sichuan"/>
    <x v="94"/>
    <n v="534"/>
    <x v="36"/>
  </r>
  <r>
    <s v="Sichuan"/>
    <x v="94"/>
    <n v="538"/>
    <x v="37"/>
  </r>
  <r>
    <s v="Sichuan"/>
    <x v="94"/>
    <n v="538"/>
    <x v="38"/>
  </r>
  <r>
    <s v="Sichuan"/>
    <x v="94"/>
    <n v="538"/>
    <x v="39"/>
  </r>
  <r>
    <s v="Sichuan"/>
    <x v="94"/>
    <n v="538"/>
    <x v="40"/>
  </r>
  <r>
    <s v="Sichuan"/>
    <x v="94"/>
    <n v="538"/>
    <x v="41"/>
  </r>
  <r>
    <s v="Sichuan"/>
    <x v="94"/>
    <n v="538"/>
    <x v="42"/>
  </r>
  <r>
    <s v="Sichuan"/>
    <x v="94"/>
    <n v="539"/>
    <x v="43"/>
  </r>
  <r>
    <s v="Sichuan"/>
    <x v="94"/>
    <n v="539"/>
    <x v="44"/>
  </r>
  <r>
    <s v="Sichuan"/>
    <x v="94"/>
    <n v="539"/>
    <x v="45"/>
  </r>
  <r>
    <s v="Sichuan"/>
    <x v="94"/>
    <n v="539"/>
    <x v="46"/>
  </r>
  <r>
    <s v="Sichuan"/>
    <x v="94"/>
    <n v="539"/>
    <x v="47"/>
  </r>
  <r>
    <s v="Sichuan"/>
    <x v="94"/>
    <n v="539"/>
    <x v="48"/>
  </r>
  <r>
    <s v="Sichuan"/>
    <x v="94"/>
    <n v="539"/>
    <x v="49"/>
  </r>
  <r>
    <s v="Sichuan"/>
    <x v="94"/>
    <n v="539"/>
    <x v="50"/>
  </r>
  <r>
    <s v="Sichuan"/>
    <x v="94"/>
    <n v="539"/>
    <x v="51"/>
  </r>
  <r>
    <s v="Sichuan"/>
    <x v="94"/>
    <n v="539"/>
    <x v="52"/>
  </r>
  <r>
    <s v="Sichuan"/>
    <x v="94"/>
    <n v="539"/>
    <x v="53"/>
  </r>
  <r>
    <s v="Heilongjiang"/>
    <x v="94"/>
    <n v="0"/>
    <x v="0"/>
  </r>
  <r>
    <s v="Heilongjiang"/>
    <x v="94"/>
    <n v="2"/>
    <x v="1"/>
  </r>
  <r>
    <s v="Heilongjiang"/>
    <x v="94"/>
    <n v="4"/>
    <x v="2"/>
  </r>
  <r>
    <s v="Heilongjiang"/>
    <x v="94"/>
    <n v="9"/>
    <x v="3"/>
  </r>
  <r>
    <s v="Heilongjiang"/>
    <x v="94"/>
    <n v="15"/>
    <x v="4"/>
  </r>
  <r>
    <s v="Heilongjiang"/>
    <x v="94"/>
    <n v="21"/>
    <x v="5"/>
  </r>
  <r>
    <s v="Heilongjiang"/>
    <x v="94"/>
    <n v="33"/>
    <x v="6"/>
  </r>
  <r>
    <s v="Heilongjiang"/>
    <x v="94"/>
    <n v="38"/>
    <x v="7"/>
  </r>
  <r>
    <s v="Heilongjiang"/>
    <x v="94"/>
    <n v="44"/>
    <x v="8"/>
  </r>
  <r>
    <s v="Heilongjiang"/>
    <x v="94"/>
    <n v="59"/>
    <x v="9"/>
  </r>
  <r>
    <s v="Heilongjiang"/>
    <x v="94"/>
    <n v="80"/>
    <x v="10"/>
  </r>
  <r>
    <s v="Heilongjiang"/>
    <x v="94"/>
    <n v="95"/>
    <x v="11"/>
  </r>
  <r>
    <s v="Heilongjiang"/>
    <x v="94"/>
    <n v="121"/>
    <x v="12"/>
  </r>
  <r>
    <s v="Heilongjiang"/>
    <x v="94"/>
    <n v="155"/>
    <x v="13"/>
  </r>
  <r>
    <s v="Heilongjiang"/>
    <x v="94"/>
    <n v="190"/>
    <x v="14"/>
  </r>
  <r>
    <s v="Heilongjiang"/>
    <x v="94"/>
    <n v="227"/>
    <x v="15"/>
  </r>
  <r>
    <s v="Heilongjiang"/>
    <x v="94"/>
    <n v="277"/>
    <x v="16"/>
  </r>
  <r>
    <s v="Heilongjiang"/>
    <x v="94"/>
    <n v="295"/>
    <x v="17"/>
  </r>
  <r>
    <s v="Heilongjiang"/>
    <x v="94"/>
    <n v="307"/>
    <x v="18"/>
  </r>
  <r>
    <s v="Heilongjiang"/>
    <x v="94"/>
    <n v="331"/>
    <x v="19"/>
  </r>
  <r>
    <s v="Heilongjiang"/>
    <x v="94"/>
    <n v="360"/>
    <x v="20"/>
  </r>
  <r>
    <s v="Heilongjiang"/>
    <x v="94"/>
    <n v="378"/>
    <x v="21"/>
  </r>
  <r>
    <s v="Heilongjiang"/>
    <x v="94"/>
    <n v="395"/>
    <x v="22"/>
  </r>
  <r>
    <s v="Heilongjiang"/>
    <x v="94"/>
    <n v="419"/>
    <x v="23"/>
  </r>
  <r>
    <s v="Heilongjiang"/>
    <x v="94"/>
    <n v="425"/>
    <x v="24"/>
  </r>
  <r>
    <s v="Heilongjiang"/>
    <x v="94"/>
    <n v="445"/>
    <x v="25"/>
  </r>
  <r>
    <s v="Heilongjiang"/>
    <x v="94"/>
    <n v="457"/>
    <x v="26"/>
  </r>
  <r>
    <s v="Heilongjiang"/>
    <x v="94"/>
    <n v="464"/>
    <x v="27"/>
  </r>
  <r>
    <s v="Heilongjiang"/>
    <x v="94"/>
    <n v="470"/>
    <x v="28"/>
  </r>
  <r>
    <s v="Heilongjiang"/>
    <x v="94"/>
    <n v="476"/>
    <x v="29"/>
  </r>
  <r>
    <s v="Heilongjiang"/>
    <x v="94"/>
    <n v="479"/>
    <x v="30"/>
  </r>
  <r>
    <s v="Heilongjiang"/>
    <x v="94"/>
    <n v="479"/>
    <x v="31"/>
  </r>
  <r>
    <s v="Heilongjiang"/>
    <x v="94"/>
    <n v="480"/>
    <x v="32"/>
  </r>
  <r>
    <s v="Heilongjiang"/>
    <x v="94"/>
    <n v="480"/>
    <x v="33"/>
  </r>
  <r>
    <s v="Heilongjiang"/>
    <x v="94"/>
    <n v="480"/>
    <x v="34"/>
  </r>
  <r>
    <s v="Heilongjiang"/>
    <x v="94"/>
    <n v="480"/>
    <x v="35"/>
  </r>
  <r>
    <s v="Heilongjiang"/>
    <x v="94"/>
    <n v="480"/>
    <x v="36"/>
  </r>
  <r>
    <s v="Heilongjiang"/>
    <x v="94"/>
    <n v="480"/>
    <x v="37"/>
  </r>
  <r>
    <s v="Heilongjiang"/>
    <x v="94"/>
    <n v="480"/>
    <x v="38"/>
  </r>
  <r>
    <s v="Heilongjiang"/>
    <x v="94"/>
    <n v="480"/>
    <x v="39"/>
  </r>
  <r>
    <s v="Heilongjiang"/>
    <x v="94"/>
    <n v="480"/>
    <x v="40"/>
  </r>
  <r>
    <s v="Heilongjiang"/>
    <x v="94"/>
    <n v="480"/>
    <x v="41"/>
  </r>
  <r>
    <s v="Heilongjiang"/>
    <x v="94"/>
    <n v="480"/>
    <x v="42"/>
  </r>
  <r>
    <s v="Heilongjiang"/>
    <x v="94"/>
    <n v="481"/>
    <x v="43"/>
  </r>
  <r>
    <s v="Heilongjiang"/>
    <x v="94"/>
    <n v="481"/>
    <x v="44"/>
  </r>
  <r>
    <s v="Heilongjiang"/>
    <x v="94"/>
    <n v="481"/>
    <x v="45"/>
  </r>
  <r>
    <s v="Heilongjiang"/>
    <x v="94"/>
    <n v="481"/>
    <x v="46"/>
  </r>
  <r>
    <s v="Heilongjiang"/>
    <x v="94"/>
    <n v="481"/>
    <x v="47"/>
  </r>
  <r>
    <s v="Heilongjiang"/>
    <x v="94"/>
    <n v="481"/>
    <x v="48"/>
  </r>
  <r>
    <s v="Heilongjiang"/>
    <x v="94"/>
    <n v="482"/>
    <x v="49"/>
  </r>
  <r>
    <s v="Heilongjiang"/>
    <x v="94"/>
    <n v="482"/>
    <x v="50"/>
  </r>
  <r>
    <s v="Heilongjiang"/>
    <x v="94"/>
    <n v="482"/>
    <x v="51"/>
  </r>
  <r>
    <s v="Heilongjiang"/>
    <x v="94"/>
    <n v="482"/>
    <x v="52"/>
  </r>
  <r>
    <s v="Heilongjiang"/>
    <x v="94"/>
    <n v="482"/>
    <x v="53"/>
  </r>
  <r>
    <s v="Denmark"/>
    <x v="99"/>
    <n v="0"/>
    <x v="0"/>
  </r>
  <r>
    <s v="Denmark"/>
    <x v="99"/>
    <n v="0"/>
    <x v="1"/>
  </r>
  <r>
    <s v="Denmark"/>
    <x v="99"/>
    <n v="0"/>
    <x v="2"/>
  </r>
  <r>
    <s v="Denmark"/>
    <x v="99"/>
    <n v="0"/>
    <x v="3"/>
  </r>
  <r>
    <s v="Denmark"/>
    <x v="99"/>
    <n v="0"/>
    <x v="4"/>
  </r>
  <r>
    <s v="Denmark"/>
    <x v="99"/>
    <n v="0"/>
    <x v="5"/>
  </r>
  <r>
    <s v="Denmark"/>
    <x v="99"/>
    <n v="0"/>
    <x v="6"/>
  </r>
  <r>
    <s v="Denmark"/>
    <x v="99"/>
    <n v="0"/>
    <x v="7"/>
  </r>
  <r>
    <s v="Denmark"/>
    <x v="99"/>
    <n v="0"/>
    <x v="8"/>
  </r>
  <r>
    <s v="Denmark"/>
    <x v="99"/>
    <n v="0"/>
    <x v="9"/>
  </r>
  <r>
    <s v="Denmark"/>
    <x v="99"/>
    <n v="0"/>
    <x v="10"/>
  </r>
  <r>
    <s v="Denmark"/>
    <x v="99"/>
    <n v="0"/>
    <x v="11"/>
  </r>
  <r>
    <s v="Denmark"/>
    <x v="99"/>
    <n v="0"/>
    <x v="12"/>
  </r>
  <r>
    <s v="Denmark"/>
    <x v="99"/>
    <n v="0"/>
    <x v="13"/>
  </r>
  <r>
    <s v="Denmark"/>
    <x v="99"/>
    <n v="0"/>
    <x v="14"/>
  </r>
  <r>
    <s v="Denmark"/>
    <x v="99"/>
    <n v="0"/>
    <x v="15"/>
  </r>
  <r>
    <s v="Denmark"/>
    <x v="99"/>
    <n v="0"/>
    <x v="16"/>
  </r>
  <r>
    <s v="Denmark"/>
    <x v="99"/>
    <n v="0"/>
    <x v="17"/>
  </r>
  <r>
    <s v="Denmark"/>
    <x v="99"/>
    <n v="0"/>
    <x v="18"/>
  </r>
  <r>
    <s v="Denmark"/>
    <x v="99"/>
    <n v="0"/>
    <x v="19"/>
  </r>
  <r>
    <s v="Denmark"/>
    <x v="99"/>
    <n v="0"/>
    <x v="20"/>
  </r>
  <r>
    <s v="Denmark"/>
    <x v="99"/>
    <n v="0"/>
    <x v="21"/>
  </r>
  <r>
    <s v="Denmark"/>
    <x v="99"/>
    <n v="0"/>
    <x v="22"/>
  </r>
  <r>
    <s v="Denmark"/>
    <x v="99"/>
    <n v="0"/>
    <x v="23"/>
  </r>
  <r>
    <s v="Denmark"/>
    <x v="99"/>
    <n v="0"/>
    <x v="24"/>
  </r>
  <r>
    <s v="Denmark"/>
    <x v="99"/>
    <n v="0"/>
    <x v="25"/>
  </r>
  <r>
    <s v="Denmark"/>
    <x v="99"/>
    <n v="0"/>
    <x v="26"/>
  </r>
  <r>
    <s v="Denmark"/>
    <x v="99"/>
    <n v="0"/>
    <x v="27"/>
  </r>
  <r>
    <s v="Denmark"/>
    <x v="99"/>
    <n v="0"/>
    <x v="28"/>
  </r>
  <r>
    <s v="Denmark"/>
    <x v="99"/>
    <n v="0"/>
    <x v="29"/>
  </r>
  <r>
    <s v="Denmark"/>
    <x v="99"/>
    <n v="0"/>
    <x v="30"/>
  </r>
  <r>
    <s v="Denmark"/>
    <x v="99"/>
    <n v="0"/>
    <x v="31"/>
  </r>
  <r>
    <s v="Denmark"/>
    <x v="99"/>
    <n v="0"/>
    <x v="32"/>
  </r>
  <r>
    <s v="Denmark"/>
    <x v="99"/>
    <n v="0"/>
    <x v="33"/>
  </r>
  <r>
    <s v="Denmark"/>
    <x v="99"/>
    <n v="0"/>
    <x v="34"/>
  </r>
  <r>
    <s v="Denmark"/>
    <x v="99"/>
    <n v="0"/>
    <x v="35"/>
  </r>
  <r>
    <s v="Denmark"/>
    <x v="99"/>
    <n v="1"/>
    <x v="36"/>
  </r>
  <r>
    <s v="Denmark"/>
    <x v="99"/>
    <n v="1"/>
    <x v="37"/>
  </r>
  <r>
    <s v="Denmark"/>
    <x v="99"/>
    <n v="3"/>
    <x v="38"/>
  </r>
  <r>
    <s v="Denmark"/>
    <x v="99"/>
    <n v="4"/>
    <x v="39"/>
  </r>
  <r>
    <s v="Denmark"/>
    <x v="99"/>
    <n v="4"/>
    <x v="40"/>
  </r>
  <r>
    <s v="Denmark"/>
    <x v="99"/>
    <n v="6"/>
    <x v="41"/>
  </r>
  <r>
    <s v="Denmark"/>
    <x v="99"/>
    <n v="10"/>
    <x v="42"/>
  </r>
  <r>
    <s v="Denmark"/>
    <x v="99"/>
    <n v="10"/>
    <x v="43"/>
  </r>
  <r>
    <s v="Denmark"/>
    <x v="99"/>
    <n v="23"/>
    <x v="44"/>
  </r>
  <r>
    <s v="Denmark"/>
    <x v="99"/>
    <n v="23"/>
    <x v="45"/>
  </r>
  <r>
    <s v="Denmark"/>
    <x v="99"/>
    <n v="35"/>
    <x v="46"/>
  </r>
  <r>
    <s v="Denmark"/>
    <x v="99"/>
    <n v="90"/>
    <x v="47"/>
  </r>
  <r>
    <s v="Denmark"/>
    <x v="99"/>
    <n v="262"/>
    <x v="48"/>
  </r>
  <r>
    <s v="Denmark"/>
    <x v="99"/>
    <n v="442"/>
    <x v="49"/>
  </r>
  <r>
    <s v="Denmark"/>
    <x v="99"/>
    <n v="615"/>
    <x v="50"/>
  </r>
  <r>
    <s v="Denmark"/>
    <x v="99"/>
    <n v="801"/>
    <x v="51"/>
  </r>
  <r>
    <s v="Denmark"/>
    <x v="99"/>
    <n v="827"/>
    <x v="52"/>
  </r>
  <r>
    <s v="Denmark"/>
    <x v="99"/>
    <n v="864"/>
    <x v="53"/>
  </r>
  <r>
    <s v="Beijing"/>
    <x v="94"/>
    <n v="14"/>
    <x v="0"/>
  </r>
  <r>
    <s v="Beijing"/>
    <x v="94"/>
    <n v="22"/>
    <x v="1"/>
  </r>
  <r>
    <s v="Beijing"/>
    <x v="94"/>
    <n v="36"/>
    <x v="2"/>
  </r>
  <r>
    <s v="Beijing"/>
    <x v="94"/>
    <n v="41"/>
    <x v="3"/>
  </r>
  <r>
    <s v="Beijing"/>
    <x v="94"/>
    <n v="68"/>
    <x v="4"/>
  </r>
  <r>
    <s v="Beijing"/>
    <x v="94"/>
    <n v="80"/>
    <x v="5"/>
  </r>
  <r>
    <s v="Beijing"/>
    <x v="94"/>
    <n v="91"/>
    <x v="6"/>
  </r>
  <r>
    <s v="Beijing"/>
    <x v="94"/>
    <n v="111"/>
    <x v="7"/>
  </r>
  <r>
    <s v="Beijing"/>
    <x v="94"/>
    <n v="114"/>
    <x v="8"/>
  </r>
  <r>
    <s v="Beijing"/>
    <x v="94"/>
    <n v="139"/>
    <x v="9"/>
  </r>
  <r>
    <s v="Beijing"/>
    <x v="94"/>
    <n v="168"/>
    <x v="10"/>
  </r>
  <r>
    <s v="Beijing"/>
    <x v="94"/>
    <n v="191"/>
    <x v="11"/>
  </r>
  <r>
    <s v="Beijing"/>
    <x v="94"/>
    <n v="212"/>
    <x v="12"/>
  </r>
  <r>
    <s v="Beijing"/>
    <x v="94"/>
    <n v="228"/>
    <x v="13"/>
  </r>
  <r>
    <s v="Beijing"/>
    <x v="94"/>
    <n v="253"/>
    <x v="14"/>
  </r>
  <r>
    <s v="Beijing"/>
    <x v="94"/>
    <n v="274"/>
    <x v="15"/>
  </r>
  <r>
    <s v="Beijing"/>
    <x v="94"/>
    <n v="297"/>
    <x v="16"/>
  </r>
  <r>
    <s v="Beijing"/>
    <x v="94"/>
    <n v="315"/>
    <x v="17"/>
  </r>
  <r>
    <s v="Beijing"/>
    <x v="94"/>
    <n v="326"/>
    <x v="18"/>
  </r>
  <r>
    <s v="Beijing"/>
    <x v="94"/>
    <n v="337"/>
    <x v="19"/>
  </r>
  <r>
    <s v="Beijing"/>
    <x v="94"/>
    <n v="342"/>
    <x v="20"/>
  </r>
  <r>
    <s v="Beijing"/>
    <x v="94"/>
    <n v="352"/>
    <x v="21"/>
  </r>
  <r>
    <s v="Beijing"/>
    <x v="94"/>
    <n v="366"/>
    <x v="22"/>
  </r>
  <r>
    <s v="Beijing"/>
    <x v="94"/>
    <n v="372"/>
    <x v="23"/>
  </r>
  <r>
    <s v="Beijing"/>
    <x v="94"/>
    <n v="375"/>
    <x v="24"/>
  </r>
  <r>
    <s v="Beijing"/>
    <x v="94"/>
    <n v="380"/>
    <x v="25"/>
  </r>
  <r>
    <s v="Beijing"/>
    <x v="94"/>
    <n v="381"/>
    <x v="26"/>
  </r>
  <r>
    <s v="Beijing"/>
    <x v="94"/>
    <n v="387"/>
    <x v="27"/>
  </r>
  <r>
    <s v="Beijing"/>
    <x v="94"/>
    <n v="393"/>
    <x v="28"/>
  </r>
  <r>
    <s v="Beijing"/>
    <x v="94"/>
    <n v="395"/>
    <x v="29"/>
  </r>
  <r>
    <s v="Beijing"/>
    <x v="94"/>
    <n v="396"/>
    <x v="30"/>
  </r>
  <r>
    <s v="Beijing"/>
    <x v="94"/>
    <n v="399"/>
    <x v="31"/>
  </r>
  <r>
    <s v="Beijing"/>
    <x v="94"/>
    <n v="399"/>
    <x v="32"/>
  </r>
  <r>
    <s v="Beijing"/>
    <x v="94"/>
    <n v="399"/>
    <x v="33"/>
  </r>
  <r>
    <s v="Beijing"/>
    <x v="94"/>
    <n v="400"/>
    <x v="34"/>
  </r>
  <r>
    <s v="Beijing"/>
    <x v="94"/>
    <n v="400"/>
    <x v="35"/>
  </r>
  <r>
    <s v="Beijing"/>
    <x v="94"/>
    <n v="410"/>
    <x v="36"/>
  </r>
  <r>
    <s v="Beijing"/>
    <x v="94"/>
    <n v="410"/>
    <x v="37"/>
  </r>
  <r>
    <s v="Beijing"/>
    <x v="94"/>
    <n v="411"/>
    <x v="38"/>
  </r>
  <r>
    <s v="Beijing"/>
    <x v="94"/>
    <n v="413"/>
    <x v="39"/>
  </r>
  <r>
    <s v="Beijing"/>
    <x v="94"/>
    <n v="414"/>
    <x v="40"/>
  </r>
  <r>
    <s v="Beijing"/>
    <x v="94"/>
    <n v="414"/>
    <x v="41"/>
  </r>
  <r>
    <s v="Beijing"/>
    <x v="94"/>
    <n v="418"/>
    <x v="42"/>
  </r>
  <r>
    <s v="Beijing"/>
    <x v="94"/>
    <n v="418"/>
    <x v="43"/>
  </r>
  <r>
    <s v="Beijing"/>
    <x v="94"/>
    <n v="422"/>
    <x v="44"/>
  </r>
  <r>
    <s v="Beijing"/>
    <x v="94"/>
    <n v="426"/>
    <x v="45"/>
  </r>
  <r>
    <s v="Beijing"/>
    <x v="94"/>
    <n v="428"/>
    <x v="46"/>
  </r>
  <r>
    <s v="Beijing"/>
    <x v="94"/>
    <n v="428"/>
    <x v="47"/>
  </r>
  <r>
    <s v="Beijing"/>
    <x v="94"/>
    <n v="429"/>
    <x v="48"/>
  </r>
  <r>
    <s v="Beijing"/>
    <x v="94"/>
    <n v="435"/>
    <x v="49"/>
  </r>
  <r>
    <s v="Beijing"/>
    <x v="94"/>
    <n v="435"/>
    <x v="50"/>
  </r>
  <r>
    <s v="Beijing"/>
    <x v="94"/>
    <n v="436"/>
    <x v="51"/>
  </r>
  <r>
    <s v="Beijing"/>
    <x v="94"/>
    <n v="437"/>
    <x v="52"/>
  </r>
  <r>
    <s v="Beijing"/>
    <x v="94"/>
    <n v="442"/>
    <x v="53"/>
  </r>
  <r>
    <s v="Shanghai"/>
    <x v="94"/>
    <n v="9"/>
    <x v="0"/>
  </r>
  <r>
    <s v="Shanghai"/>
    <x v="94"/>
    <n v="16"/>
    <x v="1"/>
  </r>
  <r>
    <s v="Shanghai"/>
    <x v="94"/>
    <n v="20"/>
    <x v="2"/>
  </r>
  <r>
    <s v="Shanghai"/>
    <x v="94"/>
    <n v="33"/>
    <x v="3"/>
  </r>
  <r>
    <s v="Shanghai"/>
    <x v="94"/>
    <n v="40"/>
    <x v="4"/>
  </r>
  <r>
    <s v="Shanghai"/>
    <x v="94"/>
    <n v="53"/>
    <x v="5"/>
  </r>
  <r>
    <s v="Shanghai"/>
    <x v="94"/>
    <n v="66"/>
    <x v="6"/>
  </r>
  <r>
    <s v="Shanghai"/>
    <x v="94"/>
    <n v="96"/>
    <x v="7"/>
  </r>
  <r>
    <s v="Shanghai"/>
    <x v="94"/>
    <n v="112"/>
    <x v="8"/>
  </r>
  <r>
    <s v="Shanghai"/>
    <x v="94"/>
    <n v="135"/>
    <x v="9"/>
  </r>
  <r>
    <s v="Shanghai"/>
    <x v="94"/>
    <n v="169"/>
    <x v="10"/>
  </r>
  <r>
    <s v="Shanghai"/>
    <x v="94"/>
    <n v="182"/>
    <x v="11"/>
  </r>
  <r>
    <s v="Shanghai"/>
    <x v="94"/>
    <n v="203"/>
    <x v="12"/>
  </r>
  <r>
    <s v="Shanghai"/>
    <x v="94"/>
    <n v="219"/>
    <x v="13"/>
  </r>
  <r>
    <s v="Shanghai"/>
    <x v="94"/>
    <n v="243"/>
    <x v="14"/>
  </r>
  <r>
    <s v="Shanghai"/>
    <x v="94"/>
    <n v="257"/>
    <x v="15"/>
  </r>
  <r>
    <s v="Shanghai"/>
    <x v="94"/>
    <n v="277"/>
    <x v="16"/>
  </r>
  <r>
    <s v="Shanghai"/>
    <x v="94"/>
    <n v="286"/>
    <x v="17"/>
  </r>
  <r>
    <s v="Shanghai"/>
    <x v="94"/>
    <n v="293"/>
    <x v="18"/>
  </r>
  <r>
    <s v="Shanghai"/>
    <x v="94"/>
    <n v="299"/>
    <x v="19"/>
  </r>
  <r>
    <s v="Shanghai"/>
    <x v="94"/>
    <n v="303"/>
    <x v="20"/>
  </r>
  <r>
    <s v="Shanghai"/>
    <x v="94"/>
    <n v="311"/>
    <x v="21"/>
  </r>
  <r>
    <s v="Shanghai"/>
    <x v="94"/>
    <n v="315"/>
    <x v="22"/>
  </r>
  <r>
    <s v="Shanghai"/>
    <x v="94"/>
    <n v="318"/>
    <x v="23"/>
  </r>
  <r>
    <s v="Shanghai"/>
    <x v="94"/>
    <n v="326"/>
    <x v="24"/>
  </r>
  <r>
    <s v="Shanghai"/>
    <x v="94"/>
    <n v="328"/>
    <x v="25"/>
  </r>
  <r>
    <s v="Shanghai"/>
    <x v="94"/>
    <n v="333"/>
    <x v="26"/>
  </r>
  <r>
    <s v="Shanghai"/>
    <x v="94"/>
    <n v="333"/>
    <x v="27"/>
  </r>
  <r>
    <s v="Shanghai"/>
    <x v="94"/>
    <n v="333"/>
    <x v="28"/>
  </r>
  <r>
    <s v="Shanghai"/>
    <x v="94"/>
    <n v="334"/>
    <x v="29"/>
  </r>
  <r>
    <s v="Shanghai"/>
    <x v="94"/>
    <n v="334"/>
    <x v="30"/>
  </r>
  <r>
    <s v="Shanghai"/>
    <x v="94"/>
    <n v="335"/>
    <x v="31"/>
  </r>
  <r>
    <s v="Shanghai"/>
    <x v="94"/>
    <n v="335"/>
    <x v="32"/>
  </r>
  <r>
    <s v="Shanghai"/>
    <x v="94"/>
    <n v="335"/>
    <x v="33"/>
  </r>
  <r>
    <s v="Shanghai"/>
    <x v="94"/>
    <n v="336"/>
    <x v="34"/>
  </r>
  <r>
    <s v="Shanghai"/>
    <x v="94"/>
    <n v="337"/>
    <x v="35"/>
  </r>
  <r>
    <s v="Shanghai"/>
    <x v="94"/>
    <n v="337"/>
    <x v="36"/>
  </r>
  <r>
    <s v="Shanghai"/>
    <x v="94"/>
    <n v="337"/>
    <x v="37"/>
  </r>
  <r>
    <s v="Shanghai"/>
    <x v="94"/>
    <n v="337"/>
    <x v="38"/>
  </r>
  <r>
    <s v="Shanghai"/>
    <x v="94"/>
    <n v="337"/>
    <x v="39"/>
  </r>
  <r>
    <s v="Shanghai"/>
    <x v="94"/>
    <n v="337"/>
    <x v="40"/>
  </r>
  <r>
    <s v="Shanghai"/>
    <x v="94"/>
    <n v="338"/>
    <x v="41"/>
  </r>
  <r>
    <s v="Shanghai"/>
    <x v="94"/>
    <n v="338"/>
    <x v="42"/>
  </r>
  <r>
    <s v="Shanghai"/>
    <x v="94"/>
    <n v="339"/>
    <x v="43"/>
  </r>
  <r>
    <s v="Shanghai"/>
    <x v="94"/>
    <n v="342"/>
    <x v="44"/>
  </r>
  <r>
    <s v="Shanghai"/>
    <x v="94"/>
    <n v="342"/>
    <x v="45"/>
  </r>
  <r>
    <s v="Shanghai"/>
    <x v="94"/>
    <n v="342"/>
    <x v="46"/>
  </r>
  <r>
    <s v="Shanghai"/>
    <x v="94"/>
    <n v="342"/>
    <x v="47"/>
  </r>
  <r>
    <s v="Shanghai"/>
    <x v="94"/>
    <n v="344"/>
    <x v="48"/>
  </r>
  <r>
    <s v="Shanghai"/>
    <x v="94"/>
    <n v="344"/>
    <x v="49"/>
  </r>
  <r>
    <s v="Shanghai"/>
    <x v="94"/>
    <n v="344"/>
    <x v="50"/>
  </r>
  <r>
    <s v="Shanghai"/>
    <x v="94"/>
    <n v="346"/>
    <x v="51"/>
  </r>
  <r>
    <s v="Shanghai"/>
    <x v="94"/>
    <n v="353"/>
    <x v="52"/>
  </r>
  <r>
    <s v="Shanghai"/>
    <x v="94"/>
    <n v="353"/>
    <x v="53"/>
  </r>
  <r>
    <s v="Hebei"/>
    <x v="94"/>
    <n v="1"/>
    <x v="0"/>
  </r>
  <r>
    <s v="Hebei"/>
    <x v="94"/>
    <n v="1"/>
    <x v="1"/>
  </r>
  <r>
    <s v="Hebei"/>
    <x v="94"/>
    <n v="2"/>
    <x v="2"/>
  </r>
  <r>
    <s v="Hebei"/>
    <x v="94"/>
    <n v="8"/>
    <x v="3"/>
  </r>
  <r>
    <s v="Hebei"/>
    <x v="94"/>
    <n v="13"/>
    <x v="4"/>
  </r>
  <r>
    <s v="Hebei"/>
    <x v="94"/>
    <n v="18"/>
    <x v="5"/>
  </r>
  <r>
    <s v="Hebei"/>
    <x v="94"/>
    <n v="33"/>
    <x v="6"/>
  </r>
  <r>
    <s v="Hebei"/>
    <x v="94"/>
    <n v="48"/>
    <x v="7"/>
  </r>
  <r>
    <s v="Hebei"/>
    <x v="94"/>
    <n v="65"/>
    <x v="8"/>
  </r>
  <r>
    <s v="Hebei"/>
    <x v="94"/>
    <n v="82"/>
    <x v="9"/>
  </r>
  <r>
    <s v="Hebei"/>
    <x v="94"/>
    <n v="96"/>
    <x v="10"/>
  </r>
  <r>
    <s v="Hebei"/>
    <x v="94"/>
    <n v="104"/>
    <x v="11"/>
  </r>
  <r>
    <s v="Hebei"/>
    <x v="94"/>
    <n v="113"/>
    <x v="12"/>
  </r>
  <r>
    <s v="Hebei"/>
    <x v="94"/>
    <n v="126"/>
    <x v="13"/>
  </r>
  <r>
    <s v="Hebei"/>
    <x v="94"/>
    <n v="135"/>
    <x v="14"/>
  </r>
  <r>
    <s v="Hebei"/>
    <x v="94"/>
    <n v="157"/>
    <x v="15"/>
  </r>
  <r>
    <s v="Hebei"/>
    <x v="94"/>
    <n v="172"/>
    <x v="16"/>
  </r>
  <r>
    <s v="Hebei"/>
    <x v="94"/>
    <n v="195"/>
    <x v="17"/>
  </r>
  <r>
    <s v="Hebei"/>
    <x v="94"/>
    <n v="206"/>
    <x v="18"/>
  </r>
  <r>
    <s v="Hebei"/>
    <x v="94"/>
    <n v="218"/>
    <x v="19"/>
  </r>
  <r>
    <s v="Hebei"/>
    <x v="94"/>
    <n v="239"/>
    <x v="20"/>
  </r>
  <r>
    <s v="Hebei"/>
    <x v="94"/>
    <n v="251"/>
    <x v="21"/>
  </r>
  <r>
    <s v="Hebei"/>
    <x v="94"/>
    <n v="265"/>
    <x v="22"/>
  </r>
  <r>
    <s v="Hebei"/>
    <x v="94"/>
    <n v="283"/>
    <x v="23"/>
  </r>
  <r>
    <s v="Hebei"/>
    <x v="94"/>
    <n v="291"/>
    <x v="24"/>
  </r>
  <r>
    <s v="Hebei"/>
    <x v="94"/>
    <n v="300"/>
    <x v="25"/>
  </r>
  <r>
    <s v="Hebei"/>
    <x v="94"/>
    <n v="301"/>
    <x v="26"/>
  </r>
  <r>
    <s v="Hebei"/>
    <x v="94"/>
    <n v="306"/>
    <x v="27"/>
  </r>
  <r>
    <s v="Hebei"/>
    <x v="94"/>
    <n v="306"/>
    <x v="28"/>
  </r>
  <r>
    <s v="Hebei"/>
    <x v="94"/>
    <n v="307"/>
    <x v="29"/>
  </r>
  <r>
    <s v="Hebei"/>
    <x v="94"/>
    <n v="308"/>
    <x v="30"/>
  </r>
  <r>
    <s v="Hebei"/>
    <x v="94"/>
    <n v="309"/>
    <x v="31"/>
  </r>
  <r>
    <s v="Hebei"/>
    <x v="94"/>
    <n v="311"/>
    <x v="32"/>
  </r>
  <r>
    <s v="Hebei"/>
    <x v="94"/>
    <n v="311"/>
    <x v="33"/>
  </r>
  <r>
    <s v="Hebei"/>
    <x v="94"/>
    <n v="311"/>
    <x v="34"/>
  </r>
  <r>
    <s v="Hebei"/>
    <x v="94"/>
    <n v="312"/>
    <x v="35"/>
  </r>
  <r>
    <s v="Hebei"/>
    <x v="94"/>
    <n v="317"/>
    <x v="36"/>
  </r>
  <r>
    <s v="Hebei"/>
    <x v="94"/>
    <n v="318"/>
    <x v="37"/>
  </r>
  <r>
    <s v="Hebei"/>
    <x v="94"/>
    <n v="318"/>
    <x v="38"/>
  </r>
  <r>
    <s v="Hebei"/>
    <x v="94"/>
    <n v="318"/>
    <x v="39"/>
  </r>
  <r>
    <s v="Hebei"/>
    <x v="94"/>
    <n v="318"/>
    <x v="40"/>
  </r>
  <r>
    <s v="Hebei"/>
    <x v="94"/>
    <n v="318"/>
    <x v="41"/>
  </r>
  <r>
    <s v="Hebei"/>
    <x v="94"/>
    <n v="318"/>
    <x v="42"/>
  </r>
  <r>
    <s v="Hebei"/>
    <x v="94"/>
    <n v="318"/>
    <x v="43"/>
  </r>
  <r>
    <s v="Hebei"/>
    <x v="94"/>
    <n v="318"/>
    <x v="44"/>
  </r>
  <r>
    <s v="Hebei"/>
    <x v="94"/>
    <n v="318"/>
    <x v="45"/>
  </r>
  <r>
    <s v="Hebei"/>
    <x v="94"/>
    <n v="318"/>
    <x v="46"/>
  </r>
  <r>
    <s v="Hebei"/>
    <x v="94"/>
    <n v="318"/>
    <x v="47"/>
  </r>
  <r>
    <s v="Hebei"/>
    <x v="94"/>
    <n v="318"/>
    <x v="48"/>
  </r>
  <r>
    <s v="Hebei"/>
    <x v="94"/>
    <n v="318"/>
    <x v="49"/>
  </r>
  <r>
    <s v="Hebei"/>
    <x v="94"/>
    <n v="318"/>
    <x v="50"/>
  </r>
  <r>
    <s v="Hebei"/>
    <x v="94"/>
    <n v="318"/>
    <x v="51"/>
  </r>
  <r>
    <s v="Hebei"/>
    <x v="94"/>
    <n v="318"/>
    <x v="52"/>
  </r>
  <r>
    <s v="Hebei"/>
    <x v="94"/>
    <n v="318"/>
    <x v="53"/>
  </r>
  <r>
    <s v="Fujian"/>
    <x v="94"/>
    <n v="1"/>
    <x v="0"/>
  </r>
  <r>
    <s v="Fujian"/>
    <x v="94"/>
    <n v="5"/>
    <x v="1"/>
  </r>
  <r>
    <s v="Fujian"/>
    <x v="94"/>
    <n v="10"/>
    <x v="2"/>
  </r>
  <r>
    <s v="Fujian"/>
    <x v="94"/>
    <n v="18"/>
    <x v="3"/>
  </r>
  <r>
    <s v="Fujian"/>
    <x v="94"/>
    <n v="35"/>
    <x v="4"/>
  </r>
  <r>
    <s v="Fujian"/>
    <x v="94"/>
    <n v="59"/>
    <x v="5"/>
  </r>
  <r>
    <s v="Fujian"/>
    <x v="94"/>
    <n v="80"/>
    <x v="6"/>
  </r>
  <r>
    <s v="Fujian"/>
    <x v="94"/>
    <n v="84"/>
    <x v="7"/>
  </r>
  <r>
    <s v="Fujian"/>
    <x v="94"/>
    <n v="101"/>
    <x v="8"/>
  </r>
  <r>
    <s v="Fujian"/>
    <x v="94"/>
    <n v="120"/>
    <x v="9"/>
  </r>
  <r>
    <s v="Fujian"/>
    <x v="94"/>
    <n v="144"/>
    <x v="10"/>
  </r>
  <r>
    <s v="Fujian"/>
    <x v="94"/>
    <n v="159"/>
    <x v="11"/>
  </r>
  <r>
    <s v="Fujian"/>
    <x v="94"/>
    <n v="179"/>
    <x v="12"/>
  </r>
  <r>
    <s v="Fujian"/>
    <x v="94"/>
    <n v="194"/>
    <x v="13"/>
  </r>
  <r>
    <s v="Fujian"/>
    <x v="94"/>
    <n v="205"/>
    <x v="14"/>
  </r>
  <r>
    <s v="Fujian"/>
    <x v="94"/>
    <n v="215"/>
    <x v="15"/>
  </r>
  <r>
    <s v="Fujian"/>
    <x v="94"/>
    <n v="224"/>
    <x v="16"/>
  </r>
  <r>
    <s v="Fujian"/>
    <x v="94"/>
    <n v="239"/>
    <x v="17"/>
  </r>
  <r>
    <s v="Fujian"/>
    <x v="94"/>
    <n v="250"/>
    <x v="18"/>
  </r>
  <r>
    <s v="Fujian"/>
    <x v="94"/>
    <n v="261"/>
    <x v="19"/>
  </r>
  <r>
    <s v="Fujian"/>
    <x v="94"/>
    <n v="267"/>
    <x v="20"/>
  </r>
  <r>
    <s v="Fujian"/>
    <x v="94"/>
    <n v="272"/>
    <x v="21"/>
  </r>
  <r>
    <s v="Fujian"/>
    <x v="94"/>
    <n v="279"/>
    <x v="22"/>
  </r>
  <r>
    <s v="Fujian"/>
    <x v="94"/>
    <n v="281"/>
    <x v="23"/>
  </r>
  <r>
    <s v="Fujian"/>
    <x v="94"/>
    <n v="285"/>
    <x v="24"/>
  </r>
  <r>
    <s v="Fujian"/>
    <x v="94"/>
    <n v="287"/>
    <x v="25"/>
  </r>
  <r>
    <s v="Fujian"/>
    <x v="94"/>
    <n v="290"/>
    <x v="26"/>
  </r>
  <r>
    <s v="Fujian"/>
    <x v="94"/>
    <n v="292"/>
    <x v="27"/>
  </r>
  <r>
    <s v="Fujian"/>
    <x v="94"/>
    <n v="293"/>
    <x v="28"/>
  </r>
  <r>
    <s v="Fujian"/>
    <x v="94"/>
    <n v="293"/>
    <x v="29"/>
  </r>
  <r>
    <s v="Fujian"/>
    <x v="94"/>
    <n v="293"/>
    <x v="30"/>
  </r>
  <r>
    <s v="Fujian"/>
    <x v="94"/>
    <n v="293"/>
    <x v="31"/>
  </r>
  <r>
    <s v="Fujian"/>
    <x v="94"/>
    <n v="293"/>
    <x v="32"/>
  </r>
  <r>
    <s v="Fujian"/>
    <x v="94"/>
    <n v="293"/>
    <x v="33"/>
  </r>
  <r>
    <s v="Fujian"/>
    <x v="94"/>
    <n v="294"/>
    <x v="34"/>
  </r>
  <r>
    <s v="Fujian"/>
    <x v="94"/>
    <n v="294"/>
    <x v="35"/>
  </r>
  <r>
    <s v="Fujian"/>
    <x v="94"/>
    <n v="296"/>
    <x v="36"/>
  </r>
  <r>
    <s v="Fujian"/>
    <x v="94"/>
    <n v="296"/>
    <x v="37"/>
  </r>
  <r>
    <s v="Fujian"/>
    <x v="94"/>
    <n v="296"/>
    <x v="38"/>
  </r>
  <r>
    <s v="Fujian"/>
    <x v="94"/>
    <n v="296"/>
    <x v="39"/>
  </r>
  <r>
    <s v="Fujian"/>
    <x v="94"/>
    <n v="296"/>
    <x v="40"/>
  </r>
  <r>
    <s v="Fujian"/>
    <x v="94"/>
    <n v="296"/>
    <x v="41"/>
  </r>
  <r>
    <s v="Fujian"/>
    <x v="94"/>
    <n v="296"/>
    <x v="42"/>
  </r>
  <r>
    <s v="Fujian"/>
    <x v="94"/>
    <n v="296"/>
    <x v="43"/>
  </r>
  <r>
    <s v="Fujian"/>
    <x v="94"/>
    <n v="296"/>
    <x v="44"/>
  </r>
  <r>
    <s v="Fujian"/>
    <x v="94"/>
    <n v="296"/>
    <x v="45"/>
  </r>
  <r>
    <s v="Fujian"/>
    <x v="94"/>
    <n v="296"/>
    <x v="46"/>
  </r>
  <r>
    <s v="Fujian"/>
    <x v="94"/>
    <n v="296"/>
    <x v="47"/>
  </r>
  <r>
    <s v="Fujian"/>
    <x v="94"/>
    <n v="296"/>
    <x v="48"/>
  </r>
  <r>
    <s v="Fujian"/>
    <x v="94"/>
    <n v="296"/>
    <x v="49"/>
  </r>
  <r>
    <s v="Fujian"/>
    <x v="94"/>
    <n v="296"/>
    <x v="50"/>
  </r>
  <r>
    <s v="Fujian"/>
    <x v="94"/>
    <n v="296"/>
    <x v="51"/>
  </r>
  <r>
    <s v="Fujian"/>
    <x v="94"/>
    <n v="296"/>
    <x v="52"/>
  </r>
  <r>
    <s v="Fujian"/>
    <x v="94"/>
    <n v="296"/>
    <x v="53"/>
  </r>
  <r>
    <s v="Guangxi"/>
    <x v="94"/>
    <n v="2"/>
    <x v="0"/>
  </r>
  <r>
    <s v="Guangxi"/>
    <x v="94"/>
    <n v="5"/>
    <x v="1"/>
  </r>
  <r>
    <s v="Guangxi"/>
    <x v="94"/>
    <n v="23"/>
    <x v="2"/>
  </r>
  <r>
    <s v="Guangxi"/>
    <x v="94"/>
    <n v="23"/>
    <x v="3"/>
  </r>
  <r>
    <s v="Guangxi"/>
    <x v="94"/>
    <n v="36"/>
    <x v="4"/>
  </r>
  <r>
    <s v="Guangxi"/>
    <x v="94"/>
    <n v="46"/>
    <x v="5"/>
  </r>
  <r>
    <s v="Guangxi"/>
    <x v="94"/>
    <n v="51"/>
    <x v="6"/>
  </r>
  <r>
    <s v="Guangxi"/>
    <x v="94"/>
    <n v="58"/>
    <x v="7"/>
  </r>
  <r>
    <s v="Guangxi"/>
    <x v="94"/>
    <n v="78"/>
    <x v="8"/>
  </r>
  <r>
    <s v="Guangxi"/>
    <x v="94"/>
    <n v="87"/>
    <x v="9"/>
  </r>
  <r>
    <s v="Guangxi"/>
    <x v="94"/>
    <n v="100"/>
    <x v="10"/>
  </r>
  <r>
    <s v="Guangxi"/>
    <x v="94"/>
    <n v="111"/>
    <x v="11"/>
  </r>
  <r>
    <s v="Guangxi"/>
    <x v="94"/>
    <n v="127"/>
    <x v="12"/>
  </r>
  <r>
    <s v="Guangxi"/>
    <x v="94"/>
    <n v="139"/>
    <x v="13"/>
  </r>
  <r>
    <s v="Guangxi"/>
    <x v="94"/>
    <n v="150"/>
    <x v="14"/>
  </r>
  <r>
    <s v="Guangxi"/>
    <x v="94"/>
    <n v="168"/>
    <x v="15"/>
  </r>
  <r>
    <s v="Guangxi"/>
    <x v="94"/>
    <n v="172"/>
    <x v="16"/>
  </r>
  <r>
    <s v="Guangxi"/>
    <x v="94"/>
    <n v="183"/>
    <x v="17"/>
  </r>
  <r>
    <s v="Guangxi"/>
    <x v="94"/>
    <n v="195"/>
    <x v="18"/>
  </r>
  <r>
    <s v="Guangxi"/>
    <x v="94"/>
    <n v="210"/>
    <x v="19"/>
  </r>
  <r>
    <s v="Guangxi"/>
    <x v="94"/>
    <n v="215"/>
    <x v="20"/>
  </r>
  <r>
    <s v="Guangxi"/>
    <x v="94"/>
    <n v="222"/>
    <x v="21"/>
  </r>
  <r>
    <s v="Guangxi"/>
    <x v="94"/>
    <n v="222"/>
    <x v="22"/>
  </r>
  <r>
    <s v="Guangxi"/>
    <x v="94"/>
    <n v="226"/>
    <x v="23"/>
  </r>
  <r>
    <s v="Guangxi"/>
    <x v="94"/>
    <n v="235"/>
    <x v="24"/>
  </r>
  <r>
    <s v="Guangxi"/>
    <x v="94"/>
    <n v="237"/>
    <x v="25"/>
  </r>
  <r>
    <s v="Guangxi"/>
    <x v="94"/>
    <n v="238"/>
    <x v="26"/>
  </r>
  <r>
    <s v="Guangxi"/>
    <x v="94"/>
    <n v="242"/>
    <x v="27"/>
  </r>
  <r>
    <s v="Guangxi"/>
    <x v="94"/>
    <n v="244"/>
    <x v="28"/>
  </r>
  <r>
    <s v="Guangxi"/>
    <x v="94"/>
    <n v="245"/>
    <x v="29"/>
  </r>
  <r>
    <s v="Guangxi"/>
    <x v="94"/>
    <n v="246"/>
    <x v="30"/>
  </r>
  <r>
    <s v="Guangxi"/>
    <x v="94"/>
    <n v="249"/>
    <x v="31"/>
  </r>
  <r>
    <s v="Guangxi"/>
    <x v="94"/>
    <n v="249"/>
    <x v="32"/>
  </r>
  <r>
    <s v="Guangxi"/>
    <x v="94"/>
    <n v="251"/>
    <x v="33"/>
  </r>
  <r>
    <s v="Guangxi"/>
    <x v="94"/>
    <n v="252"/>
    <x v="34"/>
  </r>
  <r>
    <s v="Guangxi"/>
    <x v="94"/>
    <n v="252"/>
    <x v="35"/>
  </r>
  <r>
    <s v="Guangxi"/>
    <x v="94"/>
    <n v="252"/>
    <x v="36"/>
  </r>
  <r>
    <s v="Guangxi"/>
    <x v="94"/>
    <n v="252"/>
    <x v="37"/>
  </r>
  <r>
    <s v="Guangxi"/>
    <x v="94"/>
    <n v="252"/>
    <x v="38"/>
  </r>
  <r>
    <s v="Guangxi"/>
    <x v="94"/>
    <n v="252"/>
    <x v="39"/>
  </r>
  <r>
    <s v="Guangxi"/>
    <x v="94"/>
    <n v="252"/>
    <x v="40"/>
  </r>
  <r>
    <s v="Guangxi"/>
    <x v="94"/>
    <n v="252"/>
    <x v="41"/>
  </r>
  <r>
    <s v="Guangxi"/>
    <x v="94"/>
    <n v="252"/>
    <x v="42"/>
  </r>
  <r>
    <s v="Guangxi"/>
    <x v="94"/>
    <n v="252"/>
    <x v="43"/>
  </r>
  <r>
    <s v="Guangxi"/>
    <x v="94"/>
    <n v="252"/>
    <x v="44"/>
  </r>
  <r>
    <s v="Guangxi"/>
    <x v="94"/>
    <n v="252"/>
    <x v="45"/>
  </r>
  <r>
    <s v="Guangxi"/>
    <x v="94"/>
    <n v="252"/>
    <x v="46"/>
  </r>
  <r>
    <s v="Guangxi"/>
    <x v="94"/>
    <n v="252"/>
    <x v="47"/>
  </r>
  <r>
    <s v="Guangxi"/>
    <x v="94"/>
    <n v="252"/>
    <x v="48"/>
  </r>
  <r>
    <s v="Guangxi"/>
    <x v="94"/>
    <n v="252"/>
    <x v="49"/>
  </r>
  <r>
    <s v="Guangxi"/>
    <x v="94"/>
    <n v="252"/>
    <x v="50"/>
  </r>
  <r>
    <s v="Guangxi"/>
    <x v="94"/>
    <n v="252"/>
    <x v="51"/>
  </r>
  <r>
    <s v="Guangxi"/>
    <x v="94"/>
    <n v="252"/>
    <x v="52"/>
  </r>
  <r>
    <s v="Guangxi"/>
    <x v="94"/>
    <n v="252"/>
    <x v="53"/>
  </r>
  <r>
    <s v="Shaanxi"/>
    <x v="94"/>
    <n v="0"/>
    <x v="0"/>
  </r>
  <r>
    <s v="Shaanxi"/>
    <x v="94"/>
    <n v="3"/>
    <x v="1"/>
  </r>
  <r>
    <s v="Shaanxi"/>
    <x v="94"/>
    <n v="5"/>
    <x v="2"/>
  </r>
  <r>
    <s v="Shaanxi"/>
    <x v="94"/>
    <n v="15"/>
    <x v="3"/>
  </r>
  <r>
    <s v="Shaanxi"/>
    <x v="94"/>
    <n v="22"/>
    <x v="4"/>
  </r>
  <r>
    <s v="Shaanxi"/>
    <x v="94"/>
    <n v="35"/>
    <x v="5"/>
  </r>
  <r>
    <s v="Shaanxi"/>
    <x v="94"/>
    <n v="46"/>
    <x v="6"/>
  </r>
  <r>
    <s v="Shaanxi"/>
    <x v="94"/>
    <n v="56"/>
    <x v="7"/>
  </r>
  <r>
    <s v="Shaanxi"/>
    <x v="94"/>
    <n v="63"/>
    <x v="8"/>
  </r>
  <r>
    <s v="Shaanxi"/>
    <x v="94"/>
    <n v="87"/>
    <x v="9"/>
  </r>
  <r>
    <s v="Shaanxi"/>
    <x v="94"/>
    <n v="101"/>
    <x v="10"/>
  </r>
  <r>
    <s v="Shaanxi"/>
    <x v="94"/>
    <n v="116"/>
    <x v="11"/>
  </r>
  <r>
    <s v="Shaanxi"/>
    <x v="94"/>
    <n v="128"/>
    <x v="12"/>
  </r>
  <r>
    <s v="Shaanxi"/>
    <x v="94"/>
    <n v="142"/>
    <x v="13"/>
  </r>
  <r>
    <s v="Shaanxi"/>
    <x v="94"/>
    <n v="165"/>
    <x v="14"/>
  </r>
  <r>
    <s v="Shaanxi"/>
    <x v="94"/>
    <n v="173"/>
    <x v="15"/>
  </r>
  <r>
    <s v="Shaanxi"/>
    <x v="94"/>
    <n v="184"/>
    <x v="16"/>
  </r>
  <r>
    <s v="Shaanxi"/>
    <x v="94"/>
    <n v="195"/>
    <x v="17"/>
  </r>
  <r>
    <s v="Shaanxi"/>
    <x v="94"/>
    <n v="208"/>
    <x v="18"/>
  </r>
  <r>
    <s v="Shaanxi"/>
    <x v="94"/>
    <n v="213"/>
    <x v="19"/>
  </r>
  <r>
    <s v="Shaanxi"/>
    <x v="94"/>
    <n v="219"/>
    <x v="20"/>
  </r>
  <r>
    <s v="Shaanxi"/>
    <x v="94"/>
    <n v="225"/>
    <x v="21"/>
  </r>
  <r>
    <s v="Shaanxi"/>
    <x v="94"/>
    <n v="229"/>
    <x v="22"/>
  </r>
  <r>
    <s v="Shaanxi"/>
    <x v="94"/>
    <n v="230"/>
    <x v="23"/>
  </r>
  <r>
    <s v="Shaanxi"/>
    <x v="94"/>
    <n v="232"/>
    <x v="24"/>
  </r>
  <r>
    <s v="Shaanxi"/>
    <x v="94"/>
    <n v="236"/>
    <x v="25"/>
  </r>
  <r>
    <s v="Shaanxi"/>
    <x v="94"/>
    <n v="240"/>
    <x v="26"/>
  </r>
  <r>
    <s v="Shaanxi"/>
    <x v="94"/>
    <n v="240"/>
    <x v="27"/>
  </r>
  <r>
    <s v="Shaanxi"/>
    <x v="94"/>
    <n v="242"/>
    <x v="28"/>
  </r>
  <r>
    <s v="Shaanxi"/>
    <x v="94"/>
    <n v="245"/>
    <x v="29"/>
  </r>
  <r>
    <s v="Shaanxi"/>
    <x v="94"/>
    <n v="245"/>
    <x v="30"/>
  </r>
  <r>
    <s v="Shaanxi"/>
    <x v="94"/>
    <n v="245"/>
    <x v="31"/>
  </r>
  <r>
    <s v="Shaanxi"/>
    <x v="94"/>
    <n v="245"/>
    <x v="32"/>
  </r>
  <r>
    <s v="Shaanxi"/>
    <x v="94"/>
    <n v="245"/>
    <x v="33"/>
  </r>
  <r>
    <s v="Shaanxi"/>
    <x v="94"/>
    <n v="245"/>
    <x v="34"/>
  </r>
  <r>
    <s v="Shaanxi"/>
    <x v="94"/>
    <n v="245"/>
    <x v="35"/>
  </r>
  <r>
    <s v="Shaanxi"/>
    <x v="94"/>
    <n v="245"/>
    <x v="36"/>
  </r>
  <r>
    <s v="Shaanxi"/>
    <x v="94"/>
    <n v="245"/>
    <x v="37"/>
  </r>
  <r>
    <s v="Shaanxi"/>
    <x v="94"/>
    <n v="245"/>
    <x v="38"/>
  </r>
  <r>
    <s v="Shaanxi"/>
    <x v="94"/>
    <n v="245"/>
    <x v="39"/>
  </r>
  <r>
    <s v="Shaanxi"/>
    <x v="94"/>
    <n v="245"/>
    <x v="40"/>
  </r>
  <r>
    <s v="Shaanxi"/>
    <x v="94"/>
    <n v="245"/>
    <x v="41"/>
  </r>
  <r>
    <s v="Shaanxi"/>
    <x v="94"/>
    <n v="245"/>
    <x v="42"/>
  </r>
  <r>
    <s v="Shaanxi"/>
    <x v="94"/>
    <n v="245"/>
    <x v="43"/>
  </r>
  <r>
    <s v="Shaanxi"/>
    <x v="94"/>
    <n v="245"/>
    <x v="44"/>
  </r>
  <r>
    <s v="Shaanxi"/>
    <x v="94"/>
    <n v="245"/>
    <x v="45"/>
  </r>
  <r>
    <s v="Shaanxi"/>
    <x v="94"/>
    <n v="245"/>
    <x v="46"/>
  </r>
  <r>
    <s v="Shaanxi"/>
    <x v="94"/>
    <n v="245"/>
    <x v="47"/>
  </r>
  <r>
    <s v="Shaanxi"/>
    <x v="94"/>
    <n v="245"/>
    <x v="48"/>
  </r>
  <r>
    <s v="Shaanxi"/>
    <x v="94"/>
    <n v="245"/>
    <x v="49"/>
  </r>
  <r>
    <s v="Shaanxi"/>
    <x v="94"/>
    <n v="245"/>
    <x v="50"/>
  </r>
  <r>
    <s v="Shaanxi"/>
    <x v="94"/>
    <n v="245"/>
    <x v="51"/>
  </r>
  <r>
    <s v="Shaanxi"/>
    <x v="94"/>
    <n v="245"/>
    <x v="52"/>
  </r>
  <r>
    <s v="Shaanxi"/>
    <x v="94"/>
    <n v="245"/>
    <x v="53"/>
  </r>
  <r>
    <s v="Yunnan"/>
    <x v="94"/>
    <n v="1"/>
    <x v="0"/>
  </r>
  <r>
    <s v="Yunnan"/>
    <x v="94"/>
    <n v="2"/>
    <x v="1"/>
  </r>
  <r>
    <s v="Yunnan"/>
    <x v="94"/>
    <n v="5"/>
    <x v="2"/>
  </r>
  <r>
    <s v="Yunnan"/>
    <x v="94"/>
    <n v="11"/>
    <x v="3"/>
  </r>
  <r>
    <s v="Yunnan"/>
    <x v="94"/>
    <n v="16"/>
    <x v="4"/>
  </r>
  <r>
    <s v="Yunnan"/>
    <x v="94"/>
    <n v="26"/>
    <x v="5"/>
  </r>
  <r>
    <s v="Yunnan"/>
    <x v="94"/>
    <n v="44"/>
    <x v="6"/>
  </r>
  <r>
    <s v="Yunnan"/>
    <x v="94"/>
    <n v="55"/>
    <x v="7"/>
  </r>
  <r>
    <s v="Yunnan"/>
    <x v="94"/>
    <n v="70"/>
    <x v="8"/>
  </r>
  <r>
    <s v="Yunnan"/>
    <x v="94"/>
    <n v="83"/>
    <x v="9"/>
  </r>
  <r>
    <s v="Yunnan"/>
    <x v="94"/>
    <n v="93"/>
    <x v="10"/>
  </r>
  <r>
    <s v="Yunnan"/>
    <x v="94"/>
    <n v="105"/>
    <x v="11"/>
  </r>
  <r>
    <s v="Yunnan"/>
    <x v="94"/>
    <n v="117"/>
    <x v="12"/>
  </r>
  <r>
    <s v="Yunnan"/>
    <x v="94"/>
    <n v="122"/>
    <x v="13"/>
  </r>
  <r>
    <s v="Yunnan"/>
    <x v="94"/>
    <n v="128"/>
    <x v="14"/>
  </r>
  <r>
    <s v="Yunnan"/>
    <x v="94"/>
    <n v="133"/>
    <x v="15"/>
  </r>
  <r>
    <s v="Yunnan"/>
    <x v="94"/>
    <n v="138"/>
    <x v="16"/>
  </r>
  <r>
    <s v="Yunnan"/>
    <x v="94"/>
    <n v="138"/>
    <x v="17"/>
  </r>
  <r>
    <s v="Yunnan"/>
    <x v="94"/>
    <n v="141"/>
    <x v="18"/>
  </r>
  <r>
    <s v="Yunnan"/>
    <x v="94"/>
    <n v="149"/>
    <x v="19"/>
  </r>
  <r>
    <s v="Yunnan"/>
    <x v="94"/>
    <n v="153"/>
    <x v="20"/>
  </r>
  <r>
    <s v="Yunnan"/>
    <x v="94"/>
    <n v="154"/>
    <x v="21"/>
  </r>
  <r>
    <s v="Yunnan"/>
    <x v="94"/>
    <n v="156"/>
    <x v="22"/>
  </r>
  <r>
    <s v="Yunnan"/>
    <x v="94"/>
    <n v="162"/>
    <x v="23"/>
  </r>
  <r>
    <s v="Yunnan"/>
    <x v="94"/>
    <n v="168"/>
    <x v="24"/>
  </r>
  <r>
    <s v="Yunnan"/>
    <x v="94"/>
    <n v="171"/>
    <x v="25"/>
  </r>
  <r>
    <s v="Yunnan"/>
    <x v="94"/>
    <n v="171"/>
    <x v="26"/>
  </r>
  <r>
    <s v="Yunnan"/>
    <x v="94"/>
    <n v="172"/>
    <x v="27"/>
  </r>
  <r>
    <s v="Yunnan"/>
    <x v="94"/>
    <n v="172"/>
    <x v="28"/>
  </r>
  <r>
    <s v="Yunnan"/>
    <x v="94"/>
    <n v="174"/>
    <x v="29"/>
  </r>
  <r>
    <s v="Yunnan"/>
    <x v="94"/>
    <n v="174"/>
    <x v="30"/>
  </r>
  <r>
    <s v="Yunnan"/>
    <x v="94"/>
    <n v="174"/>
    <x v="31"/>
  </r>
  <r>
    <s v="Yunnan"/>
    <x v="94"/>
    <n v="174"/>
    <x v="32"/>
  </r>
  <r>
    <s v="Yunnan"/>
    <x v="94"/>
    <n v="174"/>
    <x v="33"/>
  </r>
  <r>
    <s v="Yunnan"/>
    <x v="94"/>
    <n v="174"/>
    <x v="34"/>
  </r>
  <r>
    <s v="Yunnan"/>
    <x v="94"/>
    <n v="174"/>
    <x v="35"/>
  </r>
  <r>
    <s v="Yunnan"/>
    <x v="94"/>
    <n v="174"/>
    <x v="36"/>
  </r>
  <r>
    <s v="Yunnan"/>
    <x v="94"/>
    <n v="174"/>
    <x v="37"/>
  </r>
  <r>
    <s v="Yunnan"/>
    <x v="94"/>
    <n v="174"/>
    <x v="38"/>
  </r>
  <r>
    <s v="Yunnan"/>
    <x v="94"/>
    <n v="174"/>
    <x v="39"/>
  </r>
  <r>
    <s v="Yunnan"/>
    <x v="94"/>
    <n v="174"/>
    <x v="40"/>
  </r>
  <r>
    <s v="Yunnan"/>
    <x v="94"/>
    <n v="174"/>
    <x v="41"/>
  </r>
  <r>
    <s v="Yunnan"/>
    <x v="94"/>
    <n v="174"/>
    <x v="42"/>
  </r>
  <r>
    <s v="Yunnan"/>
    <x v="94"/>
    <n v="174"/>
    <x v="43"/>
  </r>
  <r>
    <s v="Yunnan"/>
    <x v="94"/>
    <n v="174"/>
    <x v="44"/>
  </r>
  <r>
    <s v="Yunnan"/>
    <x v="94"/>
    <n v="174"/>
    <x v="45"/>
  </r>
  <r>
    <s v="Yunnan"/>
    <x v="94"/>
    <n v="174"/>
    <x v="46"/>
  </r>
  <r>
    <s v="Yunnan"/>
    <x v="94"/>
    <n v="174"/>
    <x v="47"/>
  </r>
  <r>
    <s v="Yunnan"/>
    <x v="94"/>
    <n v="174"/>
    <x v="48"/>
  </r>
  <r>
    <s v="Yunnan"/>
    <x v="94"/>
    <n v="174"/>
    <x v="49"/>
  </r>
  <r>
    <s v="Yunnan"/>
    <x v="94"/>
    <n v="174"/>
    <x v="50"/>
  </r>
  <r>
    <s v="Yunnan"/>
    <x v="94"/>
    <n v="174"/>
    <x v="51"/>
  </r>
  <r>
    <s v="Yunnan"/>
    <x v="94"/>
    <n v="174"/>
    <x v="52"/>
  </r>
  <r>
    <s v="Yunnan"/>
    <x v="94"/>
    <n v="174"/>
    <x v="53"/>
  </r>
  <r>
    <s v="Hainan"/>
    <x v="94"/>
    <n v="4"/>
    <x v="0"/>
  </r>
  <r>
    <s v="Hainan"/>
    <x v="94"/>
    <n v="5"/>
    <x v="1"/>
  </r>
  <r>
    <s v="Hainan"/>
    <x v="94"/>
    <n v="8"/>
    <x v="2"/>
  </r>
  <r>
    <s v="Hainan"/>
    <x v="94"/>
    <n v="19"/>
    <x v="3"/>
  </r>
  <r>
    <s v="Hainan"/>
    <x v="94"/>
    <n v="22"/>
    <x v="4"/>
  </r>
  <r>
    <s v="Hainan"/>
    <x v="94"/>
    <n v="33"/>
    <x v="5"/>
  </r>
  <r>
    <s v="Hainan"/>
    <x v="94"/>
    <n v="40"/>
    <x v="6"/>
  </r>
  <r>
    <s v="Hainan"/>
    <x v="94"/>
    <n v="43"/>
    <x v="7"/>
  </r>
  <r>
    <s v="Hainan"/>
    <x v="94"/>
    <n v="46"/>
    <x v="8"/>
  </r>
  <r>
    <s v="Hainan"/>
    <x v="94"/>
    <n v="52"/>
    <x v="9"/>
  </r>
  <r>
    <s v="Hainan"/>
    <x v="94"/>
    <n v="62"/>
    <x v="10"/>
  </r>
  <r>
    <s v="Hainan"/>
    <x v="94"/>
    <n v="64"/>
    <x v="11"/>
  </r>
  <r>
    <s v="Hainan"/>
    <x v="94"/>
    <n v="72"/>
    <x v="12"/>
  </r>
  <r>
    <s v="Hainan"/>
    <x v="94"/>
    <n v="80"/>
    <x v="13"/>
  </r>
  <r>
    <s v="Hainan"/>
    <x v="94"/>
    <n v="99"/>
    <x v="14"/>
  </r>
  <r>
    <s v="Hainan"/>
    <x v="94"/>
    <n v="106"/>
    <x v="15"/>
  </r>
  <r>
    <s v="Hainan"/>
    <x v="94"/>
    <n v="117"/>
    <x v="16"/>
  </r>
  <r>
    <s v="Hainan"/>
    <x v="94"/>
    <n v="124"/>
    <x v="17"/>
  </r>
  <r>
    <s v="Hainan"/>
    <x v="94"/>
    <n v="131"/>
    <x v="18"/>
  </r>
  <r>
    <s v="Hainan"/>
    <x v="94"/>
    <n v="138"/>
    <x v="19"/>
  </r>
  <r>
    <s v="Hainan"/>
    <x v="94"/>
    <n v="144"/>
    <x v="20"/>
  </r>
  <r>
    <s v="Hainan"/>
    <x v="94"/>
    <n v="157"/>
    <x v="21"/>
  </r>
  <r>
    <s v="Hainan"/>
    <x v="94"/>
    <n v="157"/>
    <x v="22"/>
  </r>
  <r>
    <s v="Hainan"/>
    <x v="94"/>
    <n v="159"/>
    <x v="23"/>
  </r>
  <r>
    <s v="Hainan"/>
    <x v="94"/>
    <n v="162"/>
    <x v="24"/>
  </r>
  <r>
    <s v="Hainan"/>
    <x v="94"/>
    <n v="162"/>
    <x v="25"/>
  </r>
  <r>
    <s v="Hainan"/>
    <x v="94"/>
    <n v="163"/>
    <x v="26"/>
  </r>
  <r>
    <s v="Hainan"/>
    <x v="94"/>
    <n v="163"/>
    <x v="27"/>
  </r>
  <r>
    <s v="Hainan"/>
    <x v="94"/>
    <n v="168"/>
    <x v="28"/>
  </r>
  <r>
    <s v="Hainan"/>
    <x v="94"/>
    <n v="168"/>
    <x v="29"/>
  </r>
  <r>
    <s v="Hainan"/>
    <x v="94"/>
    <n v="168"/>
    <x v="30"/>
  </r>
  <r>
    <s v="Hainan"/>
    <x v="94"/>
    <n v="168"/>
    <x v="31"/>
  </r>
  <r>
    <s v="Hainan"/>
    <x v="94"/>
    <n v="168"/>
    <x v="32"/>
  </r>
  <r>
    <s v="Hainan"/>
    <x v="94"/>
    <n v="168"/>
    <x v="33"/>
  </r>
  <r>
    <s v="Hainan"/>
    <x v="94"/>
    <n v="168"/>
    <x v="34"/>
  </r>
  <r>
    <s v="Hainan"/>
    <x v="94"/>
    <n v="168"/>
    <x v="35"/>
  </r>
  <r>
    <s v="Hainan"/>
    <x v="94"/>
    <n v="168"/>
    <x v="36"/>
  </r>
  <r>
    <s v="Hainan"/>
    <x v="94"/>
    <n v="168"/>
    <x v="37"/>
  </r>
  <r>
    <s v="Hainan"/>
    <x v="94"/>
    <n v="168"/>
    <x v="38"/>
  </r>
  <r>
    <s v="Hainan"/>
    <x v="94"/>
    <n v="168"/>
    <x v="39"/>
  </r>
  <r>
    <s v="Hainan"/>
    <x v="94"/>
    <n v="168"/>
    <x v="40"/>
  </r>
  <r>
    <s v="Hainan"/>
    <x v="94"/>
    <n v="168"/>
    <x v="41"/>
  </r>
  <r>
    <s v="Hainan"/>
    <x v="94"/>
    <n v="168"/>
    <x v="42"/>
  </r>
  <r>
    <s v="Hainan"/>
    <x v="94"/>
    <n v="168"/>
    <x v="43"/>
  </r>
  <r>
    <s v="Hainan"/>
    <x v="94"/>
    <n v="168"/>
    <x v="44"/>
  </r>
  <r>
    <s v="Hainan"/>
    <x v="94"/>
    <n v="168"/>
    <x v="45"/>
  </r>
  <r>
    <s v="Hainan"/>
    <x v="94"/>
    <n v="168"/>
    <x v="46"/>
  </r>
  <r>
    <s v="Hainan"/>
    <x v="94"/>
    <n v="168"/>
    <x v="47"/>
  </r>
  <r>
    <s v="Hainan"/>
    <x v="94"/>
    <n v="168"/>
    <x v="48"/>
  </r>
  <r>
    <s v="Hainan"/>
    <x v="94"/>
    <n v="168"/>
    <x v="49"/>
  </r>
  <r>
    <s v="Hainan"/>
    <x v="94"/>
    <n v="168"/>
    <x v="50"/>
  </r>
  <r>
    <s v="Hainan"/>
    <x v="94"/>
    <n v="168"/>
    <x v="51"/>
  </r>
  <r>
    <s v="Hainan"/>
    <x v="94"/>
    <n v="168"/>
    <x v="52"/>
  </r>
  <r>
    <s v="Hainan"/>
    <x v="94"/>
    <n v="168"/>
    <x v="53"/>
  </r>
  <r>
    <s v="Guizhou"/>
    <x v="94"/>
    <n v="1"/>
    <x v="0"/>
  </r>
  <r>
    <s v="Guizhou"/>
    <x v="94"/>
    <n v="3"/>
    <x v="1"/>
  </r>
  <r>
    <s v="Guizhou"/>
    <x v="94"/>
    <n v="3"/>
    <x v="2"/>
  </r>
  <r>
    <s v="Guizhou"/>
    <x v="94"/>
    <n v="4"/>
    <x v="3"/>
  </r>
  <r>
    <s v="Guizhou"/>
    <x v="94"/>
    <n v="5"/>
    <x v="4"/>
  </r>
  <r>
    <s v="Guizhou"/>
    <x v="94"/>
    <n v="7"/>
    <x v="5"/>
  </r>
  <r>
    <s v="Guizhou"/>
    <x v="94"/>
    <n v="9"/>
    <x v="6"/>
  </r>
  <r>
    <s v="Guizhou"/>
    <x v="94"/>
    <n v="9"/>
    <x v="7"/>
  </r>
  <r>
    <s v="Guizhou"/>
    <x v="94"/>
    <n v="12"/>
    <x v="8"/>
  </r>
  <r>
    <s v="Guizhou"/>
    <x v="94"/>
    <n v="29"/>
    <x v="9"/>
  </r>
  <r>
    <s v="Guizhou"/>
    <x v="94"/>
    <n v="29"/>
    <x v="10"/>
  </r>
  <r>
    <s v="Guizhou"/>
    <x v="94"/>
    <n v="38"/>
    <x v="11"/>
  </r>
  <r>
    <s v="Guizhou"/>
    <x v="94"/>
    <n v="46"/>
    <x v="12"/>
  </r>
  <r>
    <s v="Guizhou"/>
    <x v="94"/>
    <n v="58"/>
    <x v="13"/>
  </r>
  <r>
    <s v="Guizhou"/>
    <x v="94"/>
    <n v="64"/>
    <x v="14"/>
  </r>
  <r>
    <s v="Guizhou"/>
    <x v="94"/>
    <n v="71"/>
    <x v="15"/>
  </r>
  <r>
    <s v="Guizhou"/>
    <x v="94"/>
    <n v="81"/>
    <x v="16"/>
  </r>
  <r>
    <s v="Guizhou"/>
    <x v="94"/>
    <n v="89"/>
    <x v="17"/>
  </r>
  <r>
    <s v="Guizhou"/>
    <x v="94"/>
    <n v="99"/>
    <x v="18"/>
  </r>
  <r>
    <s v="Guizhou"/>
    <x v="94"/>
    <n v="109"/>
    <x v="19"/>
  </r>
  <r>
    <s v="Guizhou"/>
    <x v="94"/>
    <n v="127"/>
    <x v="20"/>
  </r>
  <r>
    <s v="Guizhou"/>
    <x v="94"/>
    <n v="133"/>
    <x v="21"/>
  </r>
  <r>
    <s v="Guizhou"/>
    <x v="94"/>
    <n v="135"/>
    <x v="22"/>
  </r>
  <r>
    <s v="Guizhou"/>
    <x v="94"/>
    <n v="140"/>
    <x v="23"/>
  </r>
  <r>
    <s v="Guizhou"/>
    <x v="94"/>
    <n v="143"/>
    <x v="24"/>
  </r>
  <r>
    <s v="Guizhou"/>
    <x v="94"/>
    <n v="144"/>
    <x v="25"/>
  </r>
  <r>
    <s v="Guizhou"/>
    <x v="94"/>
    <n v="146"/>
    <x v="26"/>
  </r>
  <r>
    <s v="Guizhou"/>
    <x v="94"/>
    <n v="146"/>
    <x v="27"/>
  </r>
  <r>
    <s v="Guizhou"/>
    <x v="94"/>
    <n v="146"/>
    <x v="28"/>
  </r>
  <r>
    <s v="Guizhou"/>
    <x v="94"/>
    <n v="146"/>
    <x v="29"/>
  </r>
  <r>
    <s v="Guizhou"/>
    <x v="94"/>
    <n v="146"/>
    <x v="30"/>
  </r>
  <r>
    <s v="Guizhou"/>
    <x v="94"/>
    <n v="146"/>
    <x v="31"/>
  </r>
  <r>
    <s v="Guizhou"/>
    <x v="94"/>
    <n v="146"/>
    <x v="32"/>
  </r>
  <r>
    <s v="Guizhou"/>
    <x v="94"/>
    <n v="146"/>
    <x v="33"/>
  </r>
  <r>
    <s v="Guizhou"/>
    <x v="94"/>
    <n v="146"/>
    <x v="34"/>
  </r>
  <r>
    <s v="Guizhou"/>
    <x v="94"/>
    <n v="146"/>
    <x v="35"/>
  </r>
  <r>
    <s v="Guizhou"/>
    <x v="94"/>
    <n v="146"/>
    <x v="36"/>
  </r>
  <r>
    <s v="Guizhou"/>
    <x v="94"/>
    <n v="146"/>
    <x v="37"/>
  </r>
  <r>
    <s v="Guizhou"/>
    <x v="94"/>
    <n v="146"/>
    <x v="38"/>
  </r>
  <r>
    <s v="Guizhou"/>
    <x v="94"/>
    <n v="146"/>
    <x v="39"/>
  </r>
  <r>
    <s v="Guizhou"/>
    <x v="94"/>
    <n v="146"/>
    <x v="40"/>
  </r>
  <r>
    <s v="Guizhou"/>
    <x v="94"/>
    <n v="146"/>
    <x v="41"/>
  </r>
  <r>
    <s v="Guizhou"/>
    <x v="94"/>
    <n v="146"/>
    <x v="42"/>
  </r>
  <r>
    <s v="Guizhou"/>
    <x v="94"/>
    <n v="146"/>
    <x v="43"/>
  </r>
  <r>
    <s v="Guizhou"/>
    <x v="94"/>
    <n v="146"/>
    <x v="44"/>
  </r>
  <r>
    <s v="Guizhou"/>
    <x v="94"/>
    <n v="146"/>
    <x v="45"/>
  </r>
  <r>
    <s v="Guizhou"/>
    <x v="94"/>
    <n v="146"/>
    <x v="46"/>
  </r>
  <r>
    <s v="Guizhou"/>
    <x v="94"/>
    <n v="146"/>
    <x v="47"/>
  </r>
  <r>
    <s v="Guizhou"/>
    <x v="94"/>
    <n v="146"/>
    <x v="48"/>
  </r>
  <r>
    <s v="Guizhou"/>
    <x v="94"/>
    <n v="146"/>
    <x v="49"/>
  </r>
  <r>
    <s v="Guizhou"/>
    <x v="94"/>
    <n v="146"/>
    <x v="50"/>
  </r>
  <r>
    <s v="Guizhou"/>
    <x v="94"/>
    <n v="146"/>
    <x v="51"/>
  </r>
  <r>
    <s v="Guizhou"/>
    <x v="94"/>
    <n v="146"/>
    <x v="52"/>
  </r>
  <r>
    <s v="Guizhou"/>
    <x v="94"/>
    <n v="146"/>
    <x v="53"/>
  </r>
  <r>
    <s v="Tianjin"/>
    <x v="94"/>
    <n v="4"/>
    <x v="0"/>
  </r>
  <r>
    <s v="Tianjin"/>
    <x v="94"/>
    <n v="4"/>
    <x v="1"/>
  </r>
  <r>
    <s v="Tianjin"/>
    <x v="94"/>
    <n v="8"/>
    <x v="2"/>
  </r>
  <r>
    <s v="Tianjin"/>
    <x v="94"/>
    <n v="10"/>
    <x v="3"/>
  </r>
  <r>
    <s v="Tianjin"/>
    <x v="94"/>
    <n v="14"/>
    <x v="4"/>
  </r>
  <r>
    <s v="Tianjin"/>
    <x v="94"/>
    <n v="23"/>
    <x v="5"/>
  </r>
  <r>
    <s v="Tianjin"/>
    <x v="94"/>
    <n v="24"/>
    <x v="6"/>
  </r>
  <r>
    <s v="Tianjin"/>
    <x v="94"/>
    <n v="27"/>
    <x v="7"/>
  </r>
  <r>
    <s v="Tianjin"/>
    <x v="94"/>
    <n v="31"/>
    <x v="8"/>
  </r>
  <r>
    <s v="Tianjin"/>
    <x v="94"/>
    <n v="32"/>
    <x v="9"/>
  </r>
  <r>
    <s v="Tianjin"/>
    <x v="94"/>
    <n v="41"/>
    <x v="10"/>
  </r>
  <r>
    <s v="Tianjin"/>
    <x v="94"/>
    <n v="48"/>
    <x v="11"/>
  </r>
  <r>
    <s v="Tianjin"/>
    <x v="94"/>
    <n v="60"/>
    <x v="12"/>
  </r>
  <r>
    <s v="Tianjin"/>
    <x v="94"/>
    <n v="67"/>
    <x v="13"/>
  </r>
  <r>
    <s v="Tianjin"/>
    <x v="94"/>
    <n v="69"/>
    <x v="14"/>
  </r>
  <r>
    <s v="Tianjin"/>
    <x v="94"/>
    <n v="79"/>
    <x v="15"/>
  </r>
  <r>
    <s v="Tianjin"/>
    <x v="94"/>
    <n v="81"/>
    <x v="16"/>
  </r>
  <r>
    <s v="Tianjin"/>
    <x v="94"/>
    <n v="88"/>
    <x v="17"/>
  </r>
  <r>
    <s v="Tianjin"/>
    <x v="94"/>
    <n v="91"/>
    <x v="18"/>
  </r>
  <r>
    <s v="Tianjin"/>
    <x v="94"/>
    <n v="95"/>
    <x v="19"/>
  </r>
  <r>
    <s v="Tianjin"/>
    <x v="94"/>
    <n v="106"/>
    <x v="20"/>
  </r>
  <r>
    <s v="Tianjin"/>
    <x v="94"/>
    <n v="112"/>
    <x v="21"/>
  </r>
  <r>
    <s v="Tianjin"/>
    <x v="94"/>
    <n v="119"/>
    <x v="22"/>
  </r>
  <r>
    <s v="Tianjin"/>
    <x v="94"/>
    <n v="120"/>
    <x v="23"/>
  </r>
  <r>
    <s v="Tianjin"/>
    <x v="94"/>
    <n v="122"/>
    <x v="24"/>
  </r>
  <r>
    <s v="Tianjin"/>
    <x v="94"/>
    <n v="124"/>
    <x v="25"/>
  </r>
  <r>
    <s v="Tianjin"/>
    <x v="94"/>
    <n v="125"/>
    <x v="26"/>
  </r>
  <r>
    <s v="Tianjin"/>
    <x v="94"/>
    <n v="128"/>
    <x v="27"/>
  </r>
  <r>
    <s v="Tianjin"/>
    <x v="94"/>
    <n v="130"/>
    <x v="28"/>
  </r>
  <r>
    <s v="Tianjin"/>
    <x v="94"/>
    <n v="131"/>
    <x v="29"/>
  </r>
  <r>
    <s v="Tianjin"/>
    <x v="94"/>
    <n v="132"/>
    <x v="30"/>
  </r>
  <r>
    <s v="Tianjin"/>
    <x v="94"/>
    <n v="135"/>
    <x v="31"/>
  </r>
  <r>
    <s v="Tianjin"/>
    <x v="94"/>
    <n v="135"/>
    <x v="32"/>
  </r>
  <r>
    <s v="Tianjin"/>
    <x v="94"/>
    <n v="135"/>
    <x v="33"/>
  </r>
  <r>
    <s v="Tianjin"/>
    <x v="94"/>
    <n v="135"/>
    <x v="34"/>
  </r>
  <r>
    <s v="Tianjin"/>
    <x v="94"/>
    <n v="135"/>
    <x v="35"/>
  </r>
  <r>
    <s v="Tianjin"/>
    <x v="94"/>
    <n v="136"/>
    <x v="36"/>
  </r>
  <r>
    <s v="Tianjin"/>
    <x v="94"/>
    <n v="136"/>
    <x v="37"/>
  </r>
  <r>
    <s v="Tianjin"/>
    <x v="94"/>
    <n v="136"/>
    <x v="38"/>
  </r>
  <r>
    <s v="Tianjin"/>
    <x v="94"/>
    <n v="136"/>
    <x v="39"/>
  </r>
  <r>
    <s v="Tianjin"/>
    <x v="94"/>
    <n v="136"/>
    <x v="40"/>
  </r>
  <r>
    <s v="Tianjin"/>
    <x v="94"/>
    <n v="136"/>
    <x v="41"/>
  </r>
  <r>
    <s v="Tianjin"/>
    <x v="94"/>
    <n v="136"/>
    <x v="42"/>
  </r>
  <r>
    <s v="Tianjin"/>
    <x v="94"/>
    <n v="136"/>
    <x v="43"/>
  </r>
  <r>
    <s v="Tianjin"/>
    <x v="94"/>
    <n v="136"/>
    <x v="44"/>
  </r>
  <r>
    <s v="Tianjin"/>
    <x v="94"/>
    <n v="136"/>
    <x v="45"/>
  </r>
  <r>
    <s v="Tianjin"/>
    <x v="94"/>
    <n v="136"/>
    <x v="46"/>
  </r>
  <r>
    <s v="Tianjin"/>
    <x v="94"/>
    <n v="136"/>
    <x v="47"/>
  </r>
  <r>
    <s v="Tianjin"/>
    <x v="94"/>
    <n v="136"/>
    <x v="48"/>
  </r>
  <r>
    <s v="Tianjin"/>
    <x v="94"/>
    <n v="136"/>
    <x v="49"/>
  </r>
  <r>
    <s v="Tianjin"/>
    <x v="94"/>
    <n v="136"/>
    <x v="50"/>
  </r>
  <r>
    <s v="Tianjin"/>
    <x v="94"/>
    <n v="136"/>
    <x v="51"/>
  </r>
  <r>
    <s v="Tianjin"/>
    <x v="94"/>
    <n v="136"/>
    <x v="52"/>
  </r>
  <r>
    <s v="Tianjin"/>
    <x v="94"/>
    <n v="136"/>
    <x v="53"/>
  </r>
  <r>
    <s v="Shanxi"/>
    <x v="94"/>
    <n v="1"/>
    <x v="0"/>
  </r>
  <r>
    <s v="Shanxi"/>
    <x v="94"/>
    <n v="1"/>
    <x v="1"/>
  </r>
  <r>
    <s v="Shanxi"/>
    <x v="94"/>
    <n v="1"/>
    <x v="2"/>
  </r>
  <r>
    <s v="Shanxi"/>
    <x v="94"/>
    <n v="6"/>
    <x v="3"/>
  </r>
  <r>
    <s v="Shanxi"/>
    <x v="94"/>
    <n v="9"/>
    <x v="4"/>
  </r>
  <r>
    <s v="Shanxi"/>
    <x v="94"/>
    <n v="13"/>
    <x v="5"/>
  </r>
  <r>
    <s v="Shanxi"/>
    <x v="94"/>
    <n v="27"/>
    <x v="6"/>
  </r>
  <r>
    <s v="Shanxi"/>
    <x v="94"/>
    <n v="27"/>
    <x v="7"/>
  </r>
  <r>
    <s v="Shanxi"/>
    <x v="94"/>
    <n v="35"/>
    <x v="8"/>
  </r>
  <r>
    <s v="Shanxi"/>
    <x v="94"/>
    <n v="39"/>
    <x v="9"/>
  </r>
  <r>
    <s v="Shanxi"/>
    <x v="94"/>
    <n v="47"/>
    <x v="10"/>
  </r>
  <r>
    <s v="Shanxi"/>
    <x v="94"/>
    <n v="66"/>
    <x v="11"/>
  </r>
  <r>
    <s v="Shanxi"/>
    <x v="94"/>
    <n v="74"/>
    <x v="12"/>
  </r>
  <r>
    <s v="Shanxi"/>
    <x v="94"/>
    <n v="81"/>
    <x v="13"/>
  </r>
  <r>
    <s v="Shanxi"/>
    <x v="94"/>
    <n v="81"/>
    <x v="14"/>
  </r>
  <r>
    <s v="Shanxi"/>
    <x v="94"/>
    <n v="96"/>
    <x v="15"/>
  </r>
  <r>
    <s v="Shanxi"/>
    <x v="94"/>
    <n v="104"/>
    <x v="16"/>
  </r>
  <r>
    <s v="Shanxi"/>
    <x v="94"/>
    <n v="115"/>
    <x v="17"/>
  </r>
  <r>
    <s v="Shanxi"/>
    <x v="94"/>
    <n v="119"/>
    <x v="18"/>
  </r>
  <r>
    <s v="Shanxi"/>
    <x v="94"/>
    <n v="119"/>
    <x v="19"/>
  </r>
  <r>
    <s v="Shanxi"/>
    <x v="94"/>
    <n v="124"/>
    <x v="20"/>
  </r>
  <r>
    <s v="Shanxi"/>
    <x v="94"/>
    <n v="126"/>
    <x v="21"/>
  </r>
  <r>
    <s v="Shanxi"/>
    <x v="94"/>
    <n v="126"/>
    <x v="22"/>
  </r>
  <r>
    <s v="Shanxi"/>
    <x v="94"/>
    <n v="127"/>
    <x v="23"/>
  </r>
  <r>
    <s v="Shanxi"/>
    <x v="94"/>
    <n v="128"/>
    <x v="24"/>
  </r>
  <r>
    <s v="Shanxi"/>
    <x v="94"/>
    <n v="129"/>
    <x v="25"/>
  </r>
  <r>
    <s v="Shanxi"/>
    <x v="94"/>
    <n v="130"/>
    <x v="26"/>
  </r>
  <r>
    <s v="Shanxi"/>
    <x v="94"/>
    <n v="131"/>
    <x v="27"/>
  </r>
  <r>
    <s v="Shanxi"/>
    <x v="94"/>
    <n v="131"/>
    <x v="28"/>
  </r>
  <r>
    <s v="Shanxi"/>
    <x v="94"/>
    <n v="132"/>
    <x v="29"/>
  </r>
  <r>
    <s v="Shanxi"/>
    <x v="94"/>
    <n v="132"/>
    <x v="30"/>
  </r>
  <r>
    <s v="Shanxi"/>
    <x v="94"/>
    <n v="132"/>
    <x v="31"/>
  </r>
  <r>
    <s v="Shanxi"/>
    <x v="94"/>
    <n v="132"/>
    <x v="32"/>
  </r>
  <r>
    <s v="Shanxi"/>
    <x v="94"/>
    <n v="133"/>
    <x v="33"/>
  </r>
  <r>
    <s v="Shanxi"/>
    <x v="94"/>
    <n v="133"/>
    <x v="34"/>
  </r>
  <r>
    <s v="Shanxi"/>
    <x v="94"/>
    <n v="133"/>
    <x v="35"/>
  </r>
  <r>
    <s v="Shanxi"/>
    <x v="94"/>
    <n v="133"/>
    <x v="36"/>
  </r>
  <r>
    <s v="Shanxi"/>
    <x v="94"/>
    <n v="133"/>
    <x v="37"/>
  </r>
  <r>
    <s v="Shanxi"/>
    <x v="94"/>
    <n v="133"/>
    <x v="38"/>
  </r>
  <r>
    <s v="Shanxi"/>
    <x v="94"/>
    <n v="133"/>
    <x v="39"/>
  </r>
  <r>
    <s v="Shanxi"/>
    <x v="94"/>
    <n v="133"/>
    <x v="40"/>
  </r>
  <r>
    <s v="Shanxi"/>
    <x v="94"/>
    <n v="133"/>
    <x v="41"/>
  </r>
  <r>
    <s v="Shanxi"/>
    <x v="94"/>
    <n v="133"/>
    <x v="42"/>
  </r>
  <r>
    <s v="Shanxi"/>
    <x v="94"/>
    <n v="133"/>
    <x v="43"/>
  </r>
  <r>
    <s v="Shanxi"/>
    <x v="94"/>
    <n v="133"/>
    <x v="44"/>
  </r>
  <r>
    <s v="Shanxi"/>
    <x v="94"/>
    <n v="133"/>
    <x v="45"/>
  </r>
  <r>
    <s v="Shanxi"/>
    <x v="94"/>
    <n v="133"/>
    <x v="46"/>
  </r>
  <r>
    <s v="Shanxi"/>
    <x v="94"/>
    <n v="133"/>
    <x v="47"/>
  </r>
  <r>
    <s v="Shanxi"/>
    <x v="94"/>
    <n v="133"/>
    <x v="48"/>
  </r>
  <r>
    <s v="Shanxi"/>
    <x v="94"/>
    <n v="133"/>
    <x v="49"/>
  </r>
  <r>
    <s v="Shanxi"/>
    <x v="94"/>
    <n v="133"/>
    <x v="50"/>
  </r>
  <r>
    <s v="Shanxi"/>
    <x v="94"/>
    <n v="133"/>
    <x v="51"/>
  </r>
  <r>
    <s v="Shanxi"/>
    <x v="94"/>
    <n v="133"/>
    <x v="52"/>
  </r>
  <r>
    <s v="Shanxi"/>
    <x v="94"/>
    <n v="133"/>
    <x v="53"/>
  </r>
  <r>
    <s v="Gansu"/>
    <x v="94"/>
    <n v="0"/>
    <x v="0"/>
  </r>
  <r>
    <s v="Gansu"/>
    <x v="94"/>
    <n v="2"/>
    <x v="1"/>
  </r>
  <r>
    <s v="Gansu"/>
    <x v="94"/>
    <n v="2"/>
    <x v="2"/>
  </r>
  <r>
    <s v="Gansu"/>
    <x v="94"/>
    <n v="4"/>
    <x v="3"/>
  </r>
  <r>
    <s v="Gansu"/>
    <x v="94"/>
    <n v="7"/>
    <x v="4"/>
  </r>
  <r>
    <s v="Gansu"/>
    <x v="94"/>
    <n v="14"/>
    <x v="5"/>
  </r>
  <r>
    <s v="Gansu"/>
    <x v="94"/>
    <n v="19"/>
    <x v="6"/>
  </r>
  <r>
    <s v="Gansu"/>
    <x v="94"/>
    <n v="24"/>
    <x v="7"/>
  </r>
  <r>
    <s v="Gansu"/>
    <x v="94"/>
    <n v="26"/>
    <x v="8"/>
  </r>
  <r>
    <s v="Gansu"/>
    <x v="94"/>
    <n v="29"/>
    <x v="9"/>
  </r>
  <r>
    <s v="Gansu"/>
    <x v="94"/>
    <n v="40"/>
    <x v="10"/>
  </r>
  <r>
    <s v="Gansu"/>
    <x v="94"/>
    <n v="51"/>
    <x v="11"/>
  </r>
  <r>
    <s v="Gansu"/>
    <x v="94"/>
    <n v="55"/>
    <x v="12"/>
  </r>
  <r>
    <s v="Gansu"/>
    <x v="94"/>
    <n v="57"/>
    <x v="13"/>
  </r>
  <r>
    <s v="Gansu"/>
    <x v="94"/>
    <n v="62"/>
    <x v="14"/>
  </r>
  <r>
    <s v="Gansu"/>
    <x v="94"/>
    <n v="62"/>
    <x v="15"/>
  </r>
  <r>
    <s v="Gansu"/>
    <x v="94"/>
    <n v="67"/>
    <x v="16"/>
  </r>
  <r>
    <s v="Gansu"/>
    <x v="94"/>
    <n v="79"/>
    <x v="17"/>
  </r>
  <r>
    <s v="Gansu"/>
    <x v="94"/>
    <n v="83"/>
    <x v="18"/>
  </r>
  <r>
    <s v="Gansu"/>
    <x v="94"/>
    <n v="83"/>
    <x v="19"/>
  </r>
  <r>
    <s v="Gansu"/>
    <x v="94"/>
    <n v="86"/>
    <x v="20"/>
  </r>
  <r>
    <s v="Gansu"/>
    <x v="94"/>
    <n v="87"/>
    <x v="21"/>
  </r>
  <r>
    <s v="Gansu"/>
    <x v="94"/>
    <n v="90"/>
    <x v="22"/>
  </r>
  <r>
    <s v="Gansu"/>
    <x v="94"/>
    <n v="90"/>
    <x v="23"/>
  </r>
  <r>
    <s v="Gansu"/>
    <x v="94"/>
    <n v="90"/>
    <x v="24"/>
  </r>
  <r>
    <s v="Gansu"/>
    <x v="94"/>
    <n v="90"/>
    <x v="25"/>
  </r>
  <r>
    <s v="Gansu"/>
    <x v="94"/>
    <n v="91"/>
    <x v="26"/>
  </r>
  <r>
    <s v="Gansu"/>
    <x v="94"/>
    <n v="91"/>
    <x v="27"/>
  </r>
  <r>
    <s v="Gansu"/>
    <x v="94"/>
    <n v="91"/>
    <x v="28"/>
  </r>
  <r>
    <s v="Gansu"/>
    <x v="94"/>
    <n v="91"/>
    <x v="29"/>
  </r>
  <r>
    <s v="Gansu"/>
    <x v="94"/>
    <n v="91"/>
    <x v="30"/>
  </r>
  <r>
    <s v="Gansu"/>
    <x v="94"/>
    <n v="91"/>
    <x v="31"/>
  </r>
  <r>
    <s v="Gansu"/>
    <x v="94"/>
    <n v="91"/>
    <x v="32"/>
  </r>
  <r>
    <s v="Gansu"/>
    <x v="94"/>
    <n v="91"/>
    <x v="33"/>
  </r>
  <r>
    <s v="Gansu"/>
    <x v="94"/>
    <n v="91"/>
    <x v="34"/>
  </r>
  <r>
    <s v="Gansu"/>
    <x v="94"/>
    <n v="91"/>
    <x v="35"/>
  </r>
  <r>
    <s v="Gansu"/>
    <x v="94"/>
    <n v="91"/>
    <x v="36"/>
  </r>
  <r>
    <s v="Gansu"/>
    <x v="94"/>
    <n v="91"/>
    <x v="37"/>
  </r>
  <r>
    <s v="Gansu"/>
    <x v="94"/>
    <n v="91"/>
    <x v="38"/>
  </r>
  <r>
    <s v="Gansu"/>
    <x v="94"/>
    <n v="91"/>
    <x v="39"/>
  </r>
  <r>
    <s v="Gansu"/>
    <x v="94"/>
    <n v="91"/>
    <x v="40"/>
  </r>
  <r>
    <s v="Gansu"/>
    <x v="94"/>
    <n v="91"/>
    <x v="41"/>
  </r>
  <r>
    <s v="Gansu"/>
    <x v="94"/>
    <n v="91"/>
    <x v="42"/>
  </r>
  <r>
    <s v="Gansu"/>
    <x v="94"/>
    <n v="102"/>
    <x v="43"/>
  </r>
  <r>
    <s v="Gansu"/>
    <x v="94"/>
    <n v="119"/>
    <x v="44"/>
  </r>
  <r>
    <s v="Gansu"/>
    <x v="94"/>
    <n v="120"/>
    <x v="45"/>
  </r>
  <r>
    <s v="Gansu"/>
    <x v="94"/>
    <n v="124"/>
    <x v="46"/>
  </r>
  <r>
    <s v="Gansu"/>
    <x v="94"/>
    <n v="124"/>
    <x v="47"/>
  </r>
  <r>
    <s v="Gansu"/>
    <x v="94"/>
    <n v="125"/>
    <x v="48"/>
  </r>
  <r>
    <s v="Gansu"/>
    <x v="94"/>
    <n v="127"/>
    <x v="49"/>
  </r>
  <r>
    <s v="Gansu"/>
    <x v="94"/>
    <n v="127"/>
    <x v="50"/>
  </r>
  <r>
    <s v="Gansu"/>
    <x v="94"/>
    <n v="127"/>
    <x v="51"/>
  </r>
  <r>
    <s v="Gansu"/>
    <x v="94"/>
    <n v="129"/>
    <x v="52"/>
  </r>
  <r>
    <s v="Gansu"/>
    <x v="94"/>
    <n v="133"/>
    <x v="53"/>
  </r>
  <r>
    <s v="Hong Kong"/>
    <x v="94"/>
    <n v="0"/>
    <x v="0"/>
  </r>
  <r>
    <s v="Hong Kong"/>
    <x v="94"/>
    <n v="2"/>
    <x v="1"/>
  </r>
  <r>
    <s v="Hong Kong"/>
    <x v="94"/>
    <n v="2"/>
    <x v="2"/>
  </r>
  <r>
    <s v="Hong Kong"/>
    <x v="94"/>
    <n v="5"/>
    <x v="3"/>
  </r>
  <r>
    <s v="Hong Kong"/>
    <x v="94"/>
    <n v="8"/>
    <x v="4"/>
  </r>
  <r>
    <s v="Hong Kong"/>
    <x v="94"/>
    <n v="8"/>
    <x v="5"/>
  </r>
  <r>
    <s v="Hong Kong"/>
    <x v="94"/>
    <n v="8"/>
    <x v="6"/>
  </r>
  <r>
    <s v="Hong Kong"/>
    <x v="94"/>
    <n v="10"/>
    <x v="7"/>
  </r>
  <r>
    <s v="Hong Kong"/>
    <x v="94"/>
    <n v="10"/>
    <x v="8"/>
  </r>
  <r>
    <s v="Hong Kong"/>
    <x v="94"/>
    <n v="12"/>
    <x v="9"/>
  </r>
  <r>
    <s v="Hong Kong"/>
    <x v="94"/>
    <n v="13"/>
    <x v="10"/>
  </r>
  <r>
    <s v="Hong Kong"/>
    <x v="94"/>
    <n v="15"/>
    <x v="11"/>
  </r>
  <r>
    <s v="Hong Kong"/>
    <x v="94"/>
    <n v="15"/>
    <x v="12"/>
  </r>
  <r>
    <s v="Hong Kong"/>
    <x v="94"/>
    <n v="17"/>
    <x v="13"/>
  </r>
  <r>
    <s v="Hong Kong"/>
    <x v="94"/>
    <n v="21"/>
    <x v="14"/>
  </r>
  <r>
    <s v="Hong Kong"/>
    <x v="94"/>
    <n v="24"/>
    <x v="15"/>
  </r>
  <r>
    <s v="Hong Kong"/>
    <x v="94"/>
    <n v="25"/>
    <x v="16"/>
  </r>
  <r>
    <s v="Hong Kong"/>
    <x v="94"/>
    <n v="26"/>
    <x v="17"/>
  </r>
  <r>
    <s v="Hong Kong"/>
    <x v="94"/>
    <n v="29"/>
    <x v="18"/>
  </r>
  <r>
    <s v="Hong Kong"/>
    <x v="94"/>
    <n v="38"/>
    <x v="19"/>
  </r>
  <r>
    <s v="Hong Kong"/>
    <x v="94"/>
    <n v="49"/>
    <x v="20"/>
  </r>
  <r>
    <s v="Hong Kong"/>
    <x v="94"/>
    <n v="50"/>
    <x v="21"/>
  </r>
  <r>
    <s v="Hong Kong"/>
    <x v="94"/>
    <n v="53"/>
    <x v="22"/>
  </r>
  <r>
    <s v="Hong Kong"/>
    <x v="94"/>
    <n v="56"/>
    <x v="23"/>
  </r>
  <r>
    <s v="Hong Kong"/>
    <x v="94"/>
    <n v="56"/>
    <x v="24"/>
  </r>
  <r>
    <s v="Hong Kong"/>
    <x v="94"/>
    <n v="57"/>
    <x v="25"/>
  </r>
  <r>
    <s v="Hong Kong"/>
    <x v="94"/>
    <n v="60"/>
    <x v="26"/>
  </r>
  <r>
    <s v="Hong Kong"/>
    <x v="94"/>
    <n v="62"/>
    <x v="27"/>
  </r>
  <r>
    <s v="Hong Kong"/>
    <x v="94"/>
    <n v="63"/>
    <x v="28"/>
  </r>
  <r>
    <s v="Hong Kong"/>
    <x v="94"/>
    <n v="68"/>
    <x v="29"/>
  </r>
  <r>
    <s v="Hong Kong"/>
    <x v="94"/>
    <n v="68"/>
    <x v="30"/>
  </r>
  <r>
    <s v="Hong Kong"/>
    <x v="94"/>
    <n v="69"/>
    <x v="31"/>
  </r>
  <r>
    <s v="Hong Kong"/>
    <x v="94"/>
    <n v="74"/>
    <x v="32"/>
  </r>
  <r>
    <s v="Hong Kong"/>
    <x v="94"/>
    <n v="79"/>
    <x v="33"/>
  </r>
  <r>
    <s v="Hong Kong"/>
    <x v="94"/>
    <n v="84"/>
    <x v="34"/>
  </r>
  <r>
    <s v="Hong Kong"/>
    <x v="94"/>
    <n v="91"/>
    <x v="35"/>
  </r>
  <r>
    <s v="Hong Kong"/>
    <x v="94"/>
    <n v="92"/>
    <x v="36"/>
  </r>
  <r>
    <s v="Hong Kong"/>
    <x v="94"/>
    <n v="94"/>
    <x v="37"/>
  </r>
  <r>
    <s v="Hong Kong"/>
    <x v="94"/>
    <n v="95"/>
    <x v="38"/>
  </r>
  <r>
    <s v="Hong Kong"/>
    <x v="94"/>
    <n v="96"/>
    <x v="39"/>
  </r>
  <r>
    <s v="Hong Kong"/>
    <x v="94"/>
    <n v="100"/>
    <x v="40"/>
  </r>
  <r>
    <s v="Hong Kong"/>
    <x v="94"/>
    <n v="100"/>
    <x v="41"/>
  </r>
  <r>
    <s v="Hong Kong"/>
    <x v="94"/>
    <n v="105"/>
    <x v="42"/>
  </r>
  <r>
    <s v="Hong Kong"/>
    <x v="94"/>
    <n v="105"/>
    <x v="43"/>
  </r>
  <r>
    <s v="Hong Kong"/>
    <x v="94"/>
    <n v="107"/>
    <x v="44"/>
  </r>
  <r>
    <s v="Hong Kong"/>
    <x v="94"/>
    <n v="108"/>
    <x v="45"/>
  </r>
  <r>
    <s v="Hong Kong"/>
    <x v="94"/>
    <n v="114"/>
    <x v="46"/>
  </r>
  <r>
    <s v="Hong Kong"/>
    <x v="94"/>
    <n v="115"/>
    <x v="47"/>
  </r>
  <r>
    <s v="Hong Kong"/>
    <x v="94"/>
    <n v="120"/>
    <x v="48"/>
  </r>
  <r>
    <s v="Hong Kong"/>
    <x v="94"/>
    <n v="126"/>
    <x v="49"/>
  </r>
  <r>
    <s v="Hong Kong"/>
    <x v="94"/>
    <n v="129"/>
    <x v="50"/>
  </r>
  <r>
    <s v="Hong Kong"/>
    <x v="94"/>
    <n v="134"/>
    <x v="51"/>
  </r>
  <r>
    <s v="Hong Kong"/>
    <x v="94"/>
    <n v="140"/>
    <x v="52"/>
  </r>
  <r>
    <s v="Hong Kong"/>
    <x v="94"/>
    <n v="145"/>
    <x v="53"/>
  </r>
  <r>
    <s v="Liaoning"/>
    <x v="94"/>
    <n v="2"/>
    <x v="0"/>
  </r>
  <r>
    <s v="Liaoning"/>
    <x v="94"/>
    <n v="3"/>
    <x v="1"/>
  </r>
  <r>
    <s v="Liaoning"/>
    <x v="94"/>
    <n v="4"/>
    <x v="2"/>
  </r>
  <r>
    <s v="Liaoning"/>
    <x v="94"/>
    <n v="17"/>
    <x v="3"/>
  </r>
  <r>
    <s v="Liaoning"/>
    <x v="94"/>
    <n v="21"/>
    <x v="4"/>
  </r>
  <r>
    <s v="Liaoning"/>
    <x v="94"/>
    <n v="27"/>
    <x v="5"/>
  </r>
  <r>
    <s v="Liaoning"/>
    <x v="94"/>
    <n v="34"/>
    <x v="6"/>
  </r>
  <r>
    <s v="Liaoning"/>
    <x v="94"/>
    <n v="39"/>
    <x v="7"/>
  </r>
  <r>
    <s v="Liaoning"/>
    <x v="94"/>
    <n v="41"/>
    <x v="8"/>
  </r>
  <r>
    <s v="Liaoning"/>
    <x v="94"/>
    <n v="48"/>
    <x v="9"/>
  </r>
  <r>
    <s v="Liaoning"/>
    <x v="94"/>
    <n v="64"/>
    <x v="10"/>
  </r>
  <r>
    <s v="Liaoning"/>
    <x v="94"/>
    <n v="70"/>
    <x v="11"/>
  </r>
  <r>
    <s v="Liaoning"/>
    <x v="94"/>
    <n v="74"/>
    <x v="12"/>
  </r>
  <r>
    <s v="Liaoning"/>
    <x v="94"/>
    <n v="81"/>
    <x v="13"/>
  </r>
  <r>
    <s v="Liaoning"/>
    <x v="94"/>
    <n v="89"/>
    <x v="14"/>
  </r>
  <r>
    <s v="Liaoning"/>
    <x v="94"/>
    <n v="94"/>
    <x v="15"/>
  </r>
  <r>
    <s v="Liaoning"/>
    <x v="94"/>
    <n v="99"/>
    <x v="16"/>
  </r>
  <r>
    <s v="Liaoning"/>
    <x v="94"/>
    <n v="105"/>
    <x v="17"/>
  </r>
  <r>
    <s v="Liaoning"/>
    <x v="94"/>
    <n v="107"/>
    <x v="18"/>
  </r>
  <r>
    <s v="Liaoning"/>
    <x v="94"/>
    <n v="108"/>
    <x v="19"/>
  </r>
  <r>
    <s v="Liaoning"/>
    <x v="94"/>
    <n v="111"/>
    <x v="20"/>
  </r>
  <r>
    <s v="Liaoning"/>
    <x v="94"/>
    <n v="116"/>
    <x v="21"/>
  </r>
  <r>
    <s v="Liaoning"/>
    <x v="94"/>
    <n v="117"/>
    <x v="22"/>
  </r>
  <r>
    <s v="Liaoning"/>
    <x v="94"/>
    <n v="119"/>
    <x v="23"/>
  </r>
  <r>
    <s v="Liaoning"/>
    <x v="94"/>
    <n v="119"/>
    <x v="24"/>
  </r>
  <r>
    <s v="Liaoning"/>
    <x v="94"/>
    <n v="121"/>
    <x v="25"/>
  </r>
  <r>
    <s v="Liaoning"/>
    <x v="94"/>
    <n v="121"/>
    <x v="26"/>
  </r>
  <r>
    <s v="Liaoning"/>
    <x v="94"/>
    <n v="121"/>
    <x v="27"/>
  </r>
  <r>
    <s v="Liaoning"/>
    <x v="94"/>
    <n v="121"/>
    <x v="28"/>
  </r>
  <r>
    <s v="Liaoning"/>
    <x v="94"/>
    <n v="121"/>
    <x v="29"/>
  </r>
  <r>
    <s v="Liaoning"/>
    <x v="94"/>
    <n v="121"/>
    <x v="30"/>
  </r>
  <r>
    <s v="Liaoning"/>
    <x v="94"/>
    <n v="121"/>
    <x v="31"/>
  </r>
  <r>
    <s v="Liaoning"/>
    <x v="94"/>
    <n v="121"/>
    <x v="32"/>
  </r>
  <r>
    <s v="Liaoning"/>
    <x v="94"/>
    <n v="121"/>
    <x v="33"/>
  </r>
  <r>
    <s v="Liaoning"/>
    <x v="94"/>
    <n v="121"/>
    <x v="34"/>
  </r>
  <r>
    <s v="Liaoning"/>
    <x v="94"/>
    <n v="121"/>
    <x v="35"/>
  </r>
  <r>
    <s v="Liaoning"/>
    <x v="94"/>
    <n v="121"/>
    <x v="36"/>
  </r>
  <r>
    <s v="Liaoning"/>
    <x v="94"/>
    <n v="121"/>
    <x v="37"/>
  </r>
  <r>
    <s v="Liaoning"/>
    <x v="94"/>
    <n v="121"/>
    <x v="38"/>
  </r>
  <r>
    <s v="Liaoning"/>
    <x v="94"/>
    <n v="122"/>
    <x v="39"/>
  </r>
  <r>
    <s v="Liaoning"/>
    <x v="94"/>
    <n v="122"/>
    <x v="40"/>
  </r>
  <r>
    <s v="Liaoning"/>
    <x v="94"/>
    <n v="125"/>
    <x v="41"/>
  </r>
  <r>
    <s v="Liaoning"/>
    <x v="94"/>
    <n v="125"/>
    <x v="42"/>
  </r>
  <r>
    <s v="Liaoning"/>
    <x v="94"/>
    <n v="125"/>
    <x v="43"/>
  </r>
  <r>
    <s v="Liaoning"/>
    <x v="94"/>
    <n v="125"/>
    <x v="44"/>
  </r>
  <r>
    <s v="Liaoning"/>
    <x v="94"/>
    <n v="125"/>
    <x v="45"/>
  </r>
  <r>
    <s v="Liaoning"/>
    <x v="94"/>
    <n v="125"/>
    <x v="46"/>
  </r>
  <r>
    <s v="Liaoning"/>
    <x v="94"/>
    <n v="125"/>
    <x v="47"/>
  </r>
  <r>
    <s v="Liaoning"/>
    <x v="94"/>
    <n v="125"/>
    <x v="48"/>
  </r>
  <r>
    <s v="Liaoning"/>
    <x v="94"/>
    <n v="125"/>
    <x v="49"/>
  </r>
  <r>
    <s v="Liaoning"/>
    <x v="94"/>
    <n v="125"/>
    <x v="50"/>
  </r>
  <r>
    <s v="Liaoning"/>
    <x v="94"/>
    <n v="125"/>
    <x v="51"/>
  </r>
  <r>
    <s v="Liaoning"/>
    <x v="94"/>
    <n v="125"/>
    <x v="52"/>
  </r>
  <r>
    <s v="Liaoning"/>
    <x v="94"/>
    <n v="125"/>
    <x v="53"/>
  </r>
  <r>
    <s v="Jilin"/>
    <x v="94"/>
    <n v="0"/>
    <x v="0"/>
  </r>
  <r>
    <s v="Jilin"/>
    <x v="94"/>
    <n v="1"/>
    <x v="1"/>
  </r>
  <r>
    <s v="Jilin"/>
    <x v="94"/>
    <n v="3"/>
    <x v="2"/>
  </r>
  <r>
    <s v="Jilin"/>
    <x v="94"/>
    <n v="4"/>
    <x v="3"/>
  </r>
  <r>
    <s v="Jilin"/>
    <x v="94"/>
    <n v="4"/>
    <x v="4"/>
  </r>
  <r>
    <s v="Jilin"/>
    <x v="94"/>
    <n v="6"/>
    <x v="5"/>
  </r>
  <r>
    <s v="Jilin"/>
    <x v="94"/>
    <n v="8"/>
    <x v="6"/>
  </r>
  <r>
    <s v="Jilin"/>
    <x v="94"/>
    <n v="9"/>
    <x v="7"/>
  </r>
  <r>
    <s v="Jilin"/>
    <x v="94"/>
    <n v="14"/>
    <x v="8"/>
  </r>
  <r>
    <s v="Jilin"/>
    <x v="94"/>
    <n v="14"/>
    <x v="9"/>
  </r>
  <r>
    <s v="Jilin"/>
    <x v="94"/>
    <n v="17"/>
    <x v="10"/>
  </r>
  <r>
    <s v="Jilin"/>
    <x v="94"/>
    <n v="23"/>
    <x v="11"/>
  </r>
  <r>
    <s v="Jilin"/>
    <x v="94"/>
    <n v="31"/>
    <x v="12"/>
  </r>
  <r>
    <s v="Jilin"/>
    <x v="94"/>
    <n v="42"/>
    <x v="13"/>
  </r>
  <r>
    <s v="Jilin"/>
    <x v="94"/>
    <n v="54"/>
    <x v="14"/>
  </r>
  <r>
    <s v="Jilin"/>
    <x v="94"/>
    <n v="59"/>
    <x v="15"/>
  </r>
  <r>
    <s v="Jilin"/>
    <x v="94"/>
    <n v="65"/>
    <x v="16"/>
  </r>
  <r>
    <s v="Jilin"/>
    <x v="94"/>
    <n v="69"/>
    <x v="17"/>
  </r>
  <r>
    <s v="Jilin"/>
    <x v="94"/>
    <n v="78"/>
    <x v="18"/>
  </r>
  <r>
    <s v="Jilin"/>
    <x v="94"/>
    <n v="80"/>
    <x v="19"/>
  </r>
  <r>
    <s v="Jilin"/>
    <x v="94"/>
    <n v="81"/>
    <x v="20"/>
  </r>
  <r>
    <s v="Jilin"/>
    <x v="94"/>
    <n v="83"/>
    <x v="21"/>
  </r>
  <r>
    <s v="Jilin"/>
    <x v="94"/>
    <n v="84"/>
    <x v="22"/>
  </r>
  <r>
    <s v="Jilin"/>
    <x v="94"/>
    <n v="86"/>
    <x v="23"/>
  </r>
  <r>
    <s v="Jilin"/>
    <x v="94"/>
    <n v="88"/>
    <x v="24"/>
  </r>
  <r>
    <s v="Jilin"/>
    <x v="94"/>
    <n v="89"/>
    <x v="25"/>
  </r>
  <r>
    <s v="Jilin"/>
    <x v="94"/>
    <n v="89"/>
    <x v="26"/>
  </r>
  <r>
    <s v="Jilin"/>
    <x v="94"/>
    <n v="89"/>
    <x v="27"/>
  </r>
  <r>
    <s v="Jilin"/>
    <x v="94"/>
    <n v="90"/>
    <x v="28"/>
  </r>
  <r>
    <s v="Jilin"/>
    <x v="94"/>
    <n v="91"/>
    <x v="29"/>
  </r>
  <r>
    <s v="Jilin"/>
    <x v="94"/>
    <n v="91"/>
    <x v="30"/>
  </r>
  <r>
    <s v="Jilin"/>
    <x v="94"/>
    <n v="91"/>
    <x v="31"/>
  </r>
  <r>
    <s v="Jilin"/>
    <x v="94"/>
    <n v="91"/>
    <x v="32"/>
  </r>
  <r>
    <s v="Jilin"/>
    <x v="94"/>
    <n v="93"/>
    <x v="33"/>
  </r>
  <r>
    <s v="Jilin"/>
    <x v="94"/>
    <n v="93"/>
    <x v="34"/>
  </r>
  <r>
    <s v="Jilin"/>
    <x v="94"/>
    <n v="93"/>
    <x v="35"/>
  </r>
  <r>
    <s v="Jilin"/>
    <x v="94"/>
    <n v="93"/>
    <x v="36"/>
  </r>
  <r>
    <s v="Jilin"/>
    <x v="94"/>
    <n v="93"/>
    <x v="37"/>
  </r>
  <r>
    <s v="Jilin"/>
    <x v="94"/>
    <n v="93"/>
    <x v="38"/>
  </r>
  <r>
    <s v="Jilin"/>
    <x v="94"/>
    <n v="93"/>
    <x v="39"/>
  </r>
  <r>
    <s v="Jilin"/>
    <x v="94"/>
    <n v="93"/>
    <x v="40"/>
  </r>
  <r>
    <s v="Jilin"/>
    <x v="94"/>
    <n v="93"/>
    <x v="41"/>
  </r>
  <r>
    <s v="Jilin"/>
    <x v="94"/>
    <n v="93"/>
    <x v="42"/>
  </r>
  <r>
    <s v="Jilin"/>
    <x v="94"/>
    <n v="93"/>
    <x v="43"/>
  </r>
  <r>
    <s v="Jilin"/>
    <x v="94"/>
    <n v="93"/>
    <x v="44"/>
  </r>
  <r>
    <s v="Jilin"/>
    <x v="94"/>
    <n v="93"/>
    <x v="45"/>
  </r>
  <r>
    <s v="Jilin"/>
    <x v="94"/>
    <n v="93"/>
    <x v="46"/>
  </r>
  <r>
    <s v="Jilin"/>
    <x v="94"/>
    <n v="93"/>
    <x v="47"/>
  </r>
  <r>
    <s v="Jilin"/>
    <x v="94"/>
    <n v="93"/>
    <x v="48"/>
  </r>
  <r>
    <s v="Jilin"/>
    <x v="94"/>
    <n v="93"/>
    <x v="49"/>
  </r>
  <r>
    <s v="Jilin"/>
    <x v="94"/>
    <n v="93"/>
    <x v="50"/>
  </r>
  <r>
    <s v="Jilin"/>
    <x v="94"/>
    <n v="93"/>
    <x v="51"/>
  </r>
  <r>
    <s v="Jilin"/>
    <x v="94"/>
    <n v="93"/>
    <x v="52"/>
  </r>
  <r>
    <s v="Jilin"/>
    <x v="94"/>
    <n v="93"/>
    <x v="53"/>
  </r>
  <r>
    <m/>
    <x v="100"/>
    <n v="0"/>
    <x v="0"/>
  </r>
  <r>
    <m/>
    <x v="100"/>
    <n v="0"/>
    <x v="1"/>
  </r>
  <r>
    <m/>
    <x v="100"/>
    <n v="0"/>
    <x v="2"/>
  </r>
  <r>
    <m/>
    <x v="100"/>
    <n v="0"/>
    <x v="3"/>
  </r>
  <r>
    <m/>
    <x v="100"/>
    <n v="0"/>
    <x v="4"/>
  </r>
  <r>
    <m/>
    <x v="100"/>
    <n v="0"/>
    <x v="5"/>
  </r>
  <r>
    <m/>
    <x v="100"/>
    <n v="0"/>
    <x v="6"/>
  </r>
  <r>
    <m/>
    <x v="100"/>
    <n v="0"/>
    <x v="7"/>
  </r>
  <r>
    <m/>
    <x v="100"/>
    <n v="0"/>
    <x v="8"/>
  </r>
  <r>
    <m/>
    <x v="100"/>
    <n v="0"/>
    <x v="9"/>
  </r>
  <r>
    <m/>
    <x v="100"/>
    <n v="0"/>
    <x v="10"/>
  </r>
  <r>
    <m/>
    <x v="100"/>
    <n v="0"/>
    <x v="11"/>
  </r>
  <r>
    <m/>
    <x v="100"/>
    <n v="0"/>
    <x v="12"/>
  </r>
  <r>
    <m/>
    <x v="100"/>
    <n v="0"/>
    <x v="13"/>
  </r>
  <r>
    <m/>
    <x v="100"/>
    <n v="0"/>
    <x v="14"/>
  </r>
  <r>
    <m/>
    <x v="100"/>
    <n v="0"/>
    <x v="15"/>
  </r>
  <r>
    <m/>
    <x v="100"/>
    <n v="0"/>
    <x v="16"/>
  </r>
  <r>
    <m/>
    <x v="100"/>
    <n v="0"/>
    <x v="17"/>
  </r>
  <r>
    <m/>
    <x v="100"/>
    <n v="0"/>
    <x v="18"/>
  </r>
  <r>
    <m/>
    <x v="100"/>
    <n v="0"/>
    <x v="19"/>
  </r>
  <r>
    <m/>
    <x v="100"/>
    <n v="0"/>
    <x v="20"/>
  </r>
  <r>
    <m/>
    <x v="100"/>
    <n v="0"/>
    <x v="21"/>
  </r>
  <r>
    <m/>
    <x v="100"/>
    <n v="0"/>
    <x v="22"/>
  </r>
  <r>
    <m/>
    <x v="100"/>
    <n v="0"/>
    <x v="23"/>
  </r>
  <r>
    <m/>
    <x v="100"/>
    <n v="0"/>
    <x v="24"/>
  </r>
  <r>
    <m/>
    <x v="100"/>
    <n v="0"/>
    <x v="25"/>
  </r>
  <r>
    <m/>
    <x v="100"/>
    <n v="0"/>
    <x v="26"/>
  </r>
  <r>
    <m/>
    <x v="100"/>
    <n v="0"/>
    <x v="27"/>
  </r>
  <r>
    <m/>
    <x v="100"/>
    <n v="0"/>
    <x v="28"/>
  </r>
  <r>
    <m/>
    <x v="100"/>
    <n v="0"/>
    <x v="29"/>
  </r>
  <r>
    <m/>
    <x v="100"/>
    <n v="0"/>
    <x v="30"/>
  </r>
  <r>
    <m/>
    <x v="100"/>
    <n v="0"/>
    <x v="31"/>
  </r>
  <r>
    <m/>
    <x v="100"/>
    <n v="0"/>
    <x v="32"/>
  </r>
  <r>
    <m/>
    <x v="100"/>
    <n v="0"/>
    <x v="33"/>
  </r>
  <r>
    <m/>
    <x v="100"/>
    <n v="0"/>
    <x v="34"/>
  </r>
  <r>
    <m/>
    <x v="100"/>
    <n v="0"/>
    <x v="35"/>
  </r>
  <r>
    <m/>
    <x v="100"/>
    <n v="0"/>
    <x v="36"/>
  </r>
  <r>
    <m/>
    <x v="100"/>
    <n v="0"/>
    <x v="37"/>
  </r>
  <r>
    <m/>
    <x v="100"/>
    <n v="0"/>
    <x v="38"/>
  </r>
  <r>
    <m/>
    <x v="100"/>
    <n v="3"/>
    <x v="39"/>
  </r>
  <r>
    <m/>
    <x v="100"/>
    <n v="3"/>
    <x v="40"/>
  </r>
  <r>
    <m/>
    <x v="100"/>
    <n v="5"/>
    <x v="41"/>
  </r>
  <r>
    <m/>
    <x v="100"/>
    <n v="8"/>
    <x v="42"/>
  </r>
  <r>
    <m/>
    <x v="100"/>
    <n v="12"/>
    <x v="43"/>
  </r>
  <r>
    <m/>
    <x v="100"/>
    <n v="18"/>
    <x v="44"/>
  </r>
  <r>
    <m/>
    <x v="100"/>
    <n v="19"/>
    <x v="45"/>
  </r>
  <r>
    <m/>
    <x v="100"/>
    <n v="31"/>
    <x v="46"/>
  </r>
  <r>
    <m/>
    <x v="100"/>
    <n v="31"/>
    <x v="47"/>
  </r>
  <r>
    <m/>
    <x v="100"/>
    <n v="41"/>
    <x v="48"/>
  </r>
  <r>
    <m/>
    <x v="100"/>
    <n v="91"/>
    <x v="49"/>
  </r>
  <r>
    <m/>
    <x v="100"/>
    <n v="94"/>
    <x v="50"/>
  </r>
  <r>
    <m/>
    <x v="100"/>
    <n v="141"/>
    <x v="51"/>
  </r>
  <r>
    <m/>
    <x v="100"/>
    <n v="189"/>
    <x v="52"/>
  </r>
  <r>
    <m/>
    <x v="100"/>
    <n v="253"/>
    <x v="53"/>
  </r>
  <r>
    <s v="Xinjiang"/>
    <x v="94"/>
    <n v="0"/>
    <x v="0"/>
  </r>
  <r>
    <s v="Xinjiang"/>
    <x v="94"/>
    <n v="2"/>
    <x v="1"/>
  </r>
  <r>
    <s v="Xinjiang"/>
    <x v="94"/>
    <n v="2"/>
    <x v="2"/>
  </r>
  <r>
    <s v="Xinjiang"/>
    <x v="94"/>
    <n v="3"/>
    <x v="3"/>
  </r>
  <r>
    <s v="Xinjiang"/>
    <x v="94"/>
    <n v="4"/>
    <x v="4"/>
  </r>
  <r>
    <s v="Xinjiang"/>
    <x v="94"/>
    <n v="5"/>
    <x v="5"/>
  </r>
  <r>
    <s v="Xinjiang"/>
    <x v="94"/>
    <n v="10"/>
    <x v="6"/>
  </r>
  <r>
    <s v="Xinjiang"/>
    <x v="94"/>
    <n v="13"/>
    <x v="7"/>
  </r>
  <r>
    <s v="Xinjiang"/>
    <x v="94"/>
    <n v="14"/>
    <x v="8"/>
  </r>
  <r>
    <s v="Xinjiang"/>
    <x v="94"/>
    <n v="17"/>
    <x v="9"/>
  </r>
  <r>
    <s v="Xinjiang"/>
    <x v="94"/>
    <n v="18"/>
    <x v="10"/>
  </r>
  <r>
    <s v="Xinjiang"/>
    <x v="94"/>
    <n v="21"/>
    <x v="11"/>
  </r>
  <r>
    <s v="Xinjiang"/>
    <x v="94"/>
    <n v="24"/>
    <x v="12"/>
  </r>
  <r>
    <s v="Xinjiang"/>
    <x v="94"/>
    <n v="29"/>
    <x v="13"/>
  </r>
  <r>
    <s v="Xinjiang"/>
    <x v="94"/>
    <n v="32"/>
    <x v="14"/>
  </r>
  <r>
    <s v="Xinjiang"/>
    <x v="94"/>
    <n v="36"/>
    <x v="15"/>
  </r>
  <r>
    <s v="Xinjiang"/>
    <x v="94"/>
    <n v="39"/>
    <x v="16"/>
  </r>
  <r>
    <s v="Xinjiang"/>
    <x v="94"/>
    <n v="42"/>
    <x v="17"/>
  </r>
  <r>
    <s v="Xinjiang"/>
    <x v="94"/>
    <n v="45"/>
    <x v="18"/>
  </r>
  <r>
    <s v="Xinjiang"/>
    <x v="94"/>
    <n v="49"/>
    <x v="19"/>
  </r>
  <r>
    <s v="Xinjiang"/>
    <x v="94"/>
    <n v="55"/>
    <x v="20"/>
  </r>
  <r>
    <s v="Xinjiang"/>
    <x v="94"/>
    <n v="59"/>
    <x v="21"/>
  </r>
  <r>
    <s v="Xinjiang"/>
    <x v="94"/>
    <n v="63"/>
    <x v="22"/>
  </r>
  <r>
    <s v="Xinjiang"/>
    <x v="94"/>
    <n v="65"/>
    <x v="23"/>
  </r>
  <r>
    <s v="Xinjiang"/>
    <x v="94"/>
    <n v="70"/>
    <x v="24"/>
  </r>
  <r>
    <s v="Xinjiang"/>
    <x v="94"/>
    <n v="71"/>
    <x v="25"/>
  </r>
  <r>
    <s v="Xinjiang"/>
    <x v="94"/>
    <n v="75"/>
    <x v="26"/>
  </r>
  <r>
    <s v="Xinjiang"/>
    <x v="94"/>
    <n v="76"/>
    <x v="27"/>
  </r>
  <r>
    <s v="Xinjiang"/>
    <x v="94"/>
    <n v="76"/>
    <x v="28"/>
  </r>
  <r>
    <s v="Xinjiang"/>
    <x v="94"/>
    <n v="76"/>
    <x v="29"/>
  </r>
  <r>
    <s v="Xinjiang"/>
    <x v="94"/>
    <n v="76"/>
    <x v="30"/>
  </r>
  <r>
    <s v="Xinjiang"/>
    <x v="94"/>
    <n v="76"/>
    <x v="31"/>
  </r>
  <r>
    <s v="Xinjiang"/>
    <x v="94"/>
    <n v="76"/>
    <x v="32"/>
  </r>
  <r>
    <s v="Xinjiang"/>
    <x v="94"/>
    <n v="76"/>
    <x v="33"/>
  </r>
  <r>
    <s v="Xinjiang"/>
    <x v="94"/>
    <n v="76"/>
    <x v="34"/>
  </r>
  <r>
    <s v="Xinjiang"/>
    <x v="94"/>
    <n v="76"/>
    <x v="35"/>
  </r>
  <r>
    <s v="Xinjiang"/>
    <x v="94"/>
    <n v="76"/>
    <x v="36"/>
  </r>
  <r>
    <s v="Xinjiang"/>
    <x v="94"/>
    <n v="76"/>
    <x v="37"/>
  </r>
  <r>
    <s v="Xinjiang"/>
    <x v="94"/>
    <n v="76"/>
    <x v="38"/>
  </r>
  <r>
    <s v="Xinjiang"/>
    <x v="94"/>
    <n v="76"/>
    <x v="39"/>
  </r>
  <r>
    <s v="Xinjiang"/>
    <x v="94"/>
    <n v="76"/>
    <x v="40"/>
  </r>
  <r>
    <s v="Xinjiang"/>
    <x v="94"/>
    <n v="76"/>
    <x v="41"/>
  </r>
  <r>
    <s v="Xinjiang"/>
    <x v="94"/>
    <n v="76"/>
    <x v="42"/>
  </r>
  <r>
    <s v="Xinjiang"/>
    <x v="94"/>
    <n v="76"/>
    <x v="43"/>
  </r>
  <r>
    <s v="Xinjiang"/>
    <x v="94"/>
    <n v="76"/>
    <x v="44"/>
  </r>
  <r>
    <s v="Xinjiang"/>
    <x v="94"/>
    <n v="76"/>
    <x v="45"/>
  </r>
  <r>
    <s v="Xinjiang"/>
    <x v="94"/>
    <n v="76"/>
    <x v="46"/>
  </r>
  <r>
    <s v="Xinjiang"/>
    <x v="94"/>
    <n v="76"/>
    <x v="47"/>
  </r>
  <r>
    <s v="Xinjiang"/>
    <x v="94"/>
    <n v="76"/>
    <x v="48"/>
  </r>
  <r>
    <s v="Xinjiang"/>
    <x v="94"/>
    <n v="76"/>
    <x v="49"/>
  </r>
  <r>
    <s v="Xinjiang"/>
    <x v="94"/>
    <n v="76"/>
    <x v="50"/>
  </r>
  <r>
    <s v="Xinjiang"/>
    <x v="94"/>
    <n v="76"/>
    <x v="51"/>
  </r>
  <r>
    <s v="Xinjiang"/>
    <x v="94"/>
    <n v="76"/>
    <x v="52"/>
  </r>
  <r>
    <s v="Xinjiang"/>
    <x v="94"/>
    <n v="76"/>
    <x v="53"/>
  </r>
  <r>
    <s v="Inner Mongolia"/>
    <x v="94"/>
    <n v="0"/>
    <x v="0"/>
  </r>
  <r>
    <s v="Inner Mongolia"/>
    <x v="94"/>
    <n v="0"/>
    <x v="1"/>
  </r>
  <r>
    <s v="Inner Mongolia"/>
    <x v="94"/>
    <n v="1"/>
    <x v="2"/>
  </r>
  <r>
    <s v="Inner Mongolia"/>
    <x v="94"/>
    <n v="7"/>
    <x v="3"/>
  </r>
  <r>
    <s v="Inner Mongolia"/>
    <x v="94"/>
    <n v="7"/>
    <x v="4"/>
  </r>
  <r>
    <s v="Inner Mongolia"/>
    <x v="94"/>
    <n v="11"/>
    <x v="5"/>
  </r>
  <r>
    <s v="Inner Mongolia"/>
    <x v="94"/>
    <n v="15"/>
    <x v="6"/>
  </r>
  <r>
    <s v="Inner Mongolia"/>
    <x v="94"/>
    <n v="16"/>
    <x v="7"/>
  </r>
  <r>
    <s v="Inner Mongolia"/>
    <x v="94"/>
    <n v="19"/>
    <x v="8"/>
  </r>
  <r>
    <s v="Inner Mongolia"/>
    <x v="94"/>
    <n v="20"/>
    <x v="9"/>
  </r>
  <r>
    <s v="Inner Mongolia"/>
    <x v="94"/>
    <n v="23"/>
    <x v="10"/>
  </r>
  <r>
    <s v="Inner Mongolia"/>
    <x v="94"/>
    <n v="27"/>
    <x v="11"/>
  </r>
  <r>
    <s v="Inner Mongolia"/>
    <x v="94"/>
    <n v="34"/>
    <x v="12"/>
  </r>
  <r>
    <s v="Inner Mongolia"/>
    <x v="94"/>
    <n v="35"/>
    <x v="13"/>
  </r>
  <r>
    <s v="Inner Mongolia"/>
    <x v="94"/>
    <n v="42"/>
    <x v="14"/>
  </r>
  <r>
    <s v="Inner Mongolia"/>
    <x v="94"/>
    <n v="46"/>
    <x v="15"/>
  </r>
  <r>
    <s v="Inner Mongolia"/>
    <x v="94"/>
    <n v="50"/>
    <x v="16"/>
  </r>
  <r>
    <s v="Inner Mongolia"/>
    <x v="94"/>
    <n v="52"/>
    <x v="17"/>
  </r>
  <r>
    <s v="Inner Mongolia"/>
    <x v="94"/>
    <n v="54"/>
    <x v="18"/>
  </r>
  <r>
    <s v="Inner Mongolia"/>
    <x v="94"/>
    <n v="58"/>
    <x v="19"/>
  </r>
  <r>
    <s v="Inner Mongolia"/>
    <x v="94"/>
    <n v="58"/>
    <x v="20"/>
  </r>
  <r>
    <s v="Inner Mongolia"/>
    <x v="94"/>
    <n v="60"/>
    <x v="21"/>
  </r>
  <r>
    <s v="Inner Mongolia"/>
    <x v="94"/>
    <n v="61"/>
    <x v="22"/>
  </r>
  <r>
    <s v="Inner Mongolia"/>
    <x v="94"/>
    <n v="65"/>
    <x v="23"/>
  </r>
  <r>
    <s v="Inner Mongolia"/>
    <x v="94"/>
    <n v="68"/>
    <x v="24"/>
  </r>
  <r>
    <s v="Inner Mongolia"/>
    <x v="94"/>
    <n v="70"/>
    <x v="25"/>
  </r>
  <r>
    <s v="Inner Mongolia"/>
    <x v="94"/>
    <n v="72"/>
    <x v="26"/>
  </r>
  <r>
    <s v="Inner Mongolia"/>
    <x v="94"/>
    <n v="73"/>
    <x v="27"/>
  </r>
  <r>
    <s v="Inner Mongolia"/>
    <x v="94"/>
    <n v="75"/>
    <x v="28"/>
  </r>
  <r>
    <s v="Inner Mongolia"/>
    <x v="94"/>
    <n v="75"/>
    <x v="29"/>
  </r>
  <r>
    <s v="Inner Mongolia"/>
    <x v="94"/>
    <n v="75"/>
    <x v="30"/>
  </r>
  <r>
    <s v="Inner Mongolia"/>
    <x v="94"/>
    <n v="75"/>
    <x v="31"/>
  </r>
  <r>
    <s v="Inner Mongolia"/>
    <x v="94"/>
    <n v="75"/>
    <x v="32"/>
  </r>
  <r>
    <s v="Inner Mongolia"/>
    <x v="94"/>
    <n v="75"/>
    <x v="33"/>
  </r>
  <r>
    <s v="Inner Mongolia"/>
    <x v="94"/>
    <n v="75"/>
    <x v="34"/>
  </r>
  <r>
    <s v="Inner Mongolia"/>
    <x v="94"/>
    <n v="75"/>
    <x v="35"/>
  </r>
  <r>
    <s v="Inner Mongolia"/>
    <x v="94"/>
    <n v="75"/>
    <x v="36"/>
  </r>
  <r>
    <s v="Inner Mongolia"/>
    <x v="94"/>
    <n v="75"/>
    <x v="37"/>
  </r>
  <r>
    <s v="Inner Mongolia"/>
    <x v="94"/>
    <n v="75"/>
    <x v="38"/>
  </r>
  <r>
    <s v="Inner Mongolia"/>
    <x v="94"/>
    <n v="75"/>
    <x v="39"/>
  </r>
  <r>
    <s v="Inner Mongolia"/>
    <x v="94"/>
    <n v="75"/>
    <x v="40"/>
  </r>
  <r>
    <s v="Inner Mongolia"/>
    <x v="94"/>
    <n v="75"/>
    <x v="41"/>
  </r>
  <r>
    <s v="Inner Mongolia"/>
    <x v="94"/>
    <n v="75"/>
    <x v="42"/>
  </r>
  <r>
    <s v="Inner Mongolia"/>
    <x v="94"/>
    <n v="75"/>
    <x v="43"/>
  </r>
  <r>
    <s v="Inner Mongolia"/>
    <x v="94"/>
    <n v="75"/>
    <x v="44"/>
  </r>
  <r>
    <s v="Inner Mongolia"/>
    <x v="94"/>
    <n v="75"/>
    <x v="45"/>
  </r>
  <r>
    <s v="Inner Mongolia"/>
    <x v="94"/>
    <n v="75"/>
    <x v="46"/>
  </r>
  <r>
    <s v="Inner Mongolia"/>
    <x v="94"/>
    <n v="75"/>
    <x v="47"/>
  </r>
  <r>
    <s v="Inner Mongolia"/>
    <x v="94"/>
    <n v="75"/>
    <x v="48"/>
  </r>
  <r>
    <s v="Inner Mongolia"/>
    <x v="94"/>
    <n v="75"/>
    <x v="49"/>
  </r>
  <r>
    <s v="Inner Mongolia"/>
    <x v="94"/>
    <n v="75"/>
    <x v="50"/>
  </r>
  <r>
    <s v="Inner Mongolia"/>
    <x v="94"/>
    <n v="75"/>
    <x v="51"/>
  </r>
  <r>
    <s v="Inner Mongolia"/>
    <x v="94"/>
    <n v="75"/>
    <x v="52"/>
  </r>
  <r>
    <s v="Inner Mongolia"/>
    <x v="94"/>
    <n v="75"/>
    <x v="53"/>
  </r>
  <r>
    <s v="Ningxia"/>
    <x v="94"/>
    <n v="1"/>
    <x v="0"/>
  </r>
  <r>
    <s v="Ningxia"/>
    <x v="94"/>
    <n v="1"/>
    <x v="1"/>
  </r>
  <r>
    <s v="Ningxia"/>
    <x v="94"/>
    <n v="2"/>
    <x v="2"/>
  </r>
  <r>
    <s v="Ningxia"/>
    <x v="94"/>
    <n v="3"/>
    <x v="3"/>
  </r>
  <r>
    <s v="Ningxia"/>
    <x v="94"/>
    <n v="4"/>
    <x v="4"/>
  </r>
  <r>
    <s v="Ningxia"/>
    <x v="94"/>
    <n v="7"/>
    <x v="5"/>
  </r>
  <r>
    <s v="Ningxia"/>
    <x v="94"/>
    <n v="11"/>
    <x v="6"/>
  </r>
  <r>
    <s v="Ningxia"/>
    <x v="94"/>
    <n v="12"/>
    <x v="7"/>
  </r>
  <r>
    <s v="Ningxia"/>
    <x v="94"/>
    <n v="17"/>
    <x v="8"/>
  </r>
  <r>
    <s v="Ningxia"/>
    <x v="94"/>
    <n v="21"/>
    <x v="9"/>
  </r>
  <r>
    <s v="Ningxia"/>
    <x v="94"/>
    <n v="26"/>
    <x v="10"/>
  </r>
  <r>
    <s v="Ningxia"/>
    <x v="94"/>
    <n v="28"/>
    <x v="11"/>
  </r>
  <r>
    <s v="Ningxia"/>
    <x v="94"/>
    <n v="31"/>
    <x v="12"/>
  </r>
  <r>
    <s v="Ningxia"/>
    <x v="94"/>
    <n v="34"/>
    <x v="13"/>
  </r>
  <r>
    <s v="Ningxia"/>
    <x v="94"/>
    <n v="34"/>
    <x v="14"/>
  </r>
  <r>
    <s v="Ningxia"/>
    <x v="94"/>
    <n v="40"/>
    <x v="15"/>
  </r>
  <r>
    <s v="Ningxia"/>
    <x v="94"/>
    <n v="43"/>
    <x v="16"/>
  </r>
  <r>
    <s v="Ningxia"/>
    <x v="94"/>
    <n v="45"/>
    <x v="17"/>
  </r>
  <r>
    <s v="Ningxia"/>
    <x v="94"/>
    <n v="45"/>
    <x v="18"/>
  </r>
  <r>
    <s v="Ningxia"/>
    <x v="94"/>
    <n v="49"/>
    <x v="19"/>
  </r>
  <r>
    <s v="Ningxia"/>
    <x v="94"/>
    <n v="53"/>
    <x v="20"/>
  </r>
  <r>
    <s v="Ningxia"/>
    <x v="94"/>
    <n v="58"/>
    <x v="21"/>
  </r>
  <r>
    <s v="Ningxia"/>
    <x v="94"/>
    <n v="64"/>
    <x v="22"/>
  </r>
  <r>
    <s v="Ningxia"/>
    <x v="94"/>
    <n v="67"/>
    <x v="23"/>
  </r>
  <r>
    <s v="Ningxia"/>
    <x v="94"/>
    <n v="70"/>
    <x v="24"/>
  </r>
  <r>
    <s v="Ningxia"/>
    <x v="94"/>
    <n v="70"/>
    <x v="25"/>
  </r>
  <r>
    <s v="Ningxia"/>
    <x v="94"/>
    <n v="70"/>
    <x v="26"/>
  </r>
  <r>
    <s v="Ningxia"/>
    <x v="94"/>
    <n v="70"/>
    <x v="27"/>
  </r>
  <r>
    <s v="Ningxia"/>
    <x v="94"/>
    <n v="71"/>
    <x v="28"/>
  </r>
  <r>
    <s v="Ningxia"/>
    <x v="94"/>
    <n v="71"/>
    <x v="29"/>
  </r>
  <r>
    <s v="Ningxia"/>
    <x v="94"/>
    <n v="71"/>
    <x v="30"/>
  </r>
  <r>
    <s v="Ningxia"/>
    <x v="94"/>
    <n v="71"/>
    <x v="31"/>
  </r>
  <r>
    <s v="Ningxia"/>
    <x v="94"/>
    <n v="71"/>
    <x v="32"/>
  </r>
  <r>
    <s v="Ningxia"/>
    <x v="94"/>
    <n v="71"/>
    <x v="33"/>
  </r>
  <r>
    <s v="Ningxia"/>
    <x v="94"/>
    <n v="71"/>
    <x v="34"/>
  </r>
  <r>
    <s v="Ningxia"/>
    <x v="94"/>
    <n v="71"/>
    <x v="35"/>
  </r>
  <r>
    <s v="Ningxia"/>
    <x v="94"/>
    <n v="72"/>
    <x v="36"/>
  </r>
  <r>
    <s v="Ningxia"/>
    <x v="94"/>
    <n v="72"/>
    <x v="37"/>
  </r>
  <r>
    <s v="Ningxia"/>
    <x v="94"/>
    <n v="73"/>
    <x v="38"/>
  </r>
  <r>
    <s v="Ningxia"/>
    <x v="94"/>
    <n v="73"/>
    <x v="39"/>
  </r>
  <r>
    <s v="Ningxia"/>
    <x v="94"/>
    <n v="74"/>
    <x v="40"/>
  </r>
  <r>
    <s v="Ningxia"/>
    <x v="94"/>
    <n v="74"/>
    <x v="41"/>
  </r>
  <r>
    <s v="Ningxia"/>
    <x v="94"/>
    <n v="75"/>
    <x v="42"/>
  </r>
  <r>
    <s v="Ningxia"/>
    <x v="94"/>
    <n v="75"/>
    <x v="43"/>
  </r>
  <r>
    <s v="Ningxia"/>
    <x v="94"/>
    <n v="75"/>
    <x v="44"/>
  </r>
  <r>
    <s v="Ningxia"/>
    <x v="94"/>
    <n v="75"/>
    <x v="45"/>
  </r>
  <r>
    <s v="Ningxia"/>
    <x v="94"/>
    <n v="75"/>
    <x v="46"/>
  </r>
  <r>
    <s v="Ningxia"/>
    <x v="94"/>
    <n v="75"/>
    <x v="47"/>
  </r>
  <r>
    <s v="Ningxia"/>
    <x v="94"/>
    <n v="75"/>
    <x v="48"/>
  </r>
  <r>
    <s v="Ningxia"/>
    <x v="94"/>
    <n v="75"/>
    <x v="49"/>
  </r>
  <r>
    <s v="Ningxia"/>
    <x v="94"/>
    <n v="75"/>
    <x v="50"/>
  </r>
  <r>
    <s v="Ningxia"/>
    <x v="94"/>
    <n v="75"/>
    <x v="51"/>
  </r>
  <r>
    <s v="Ningxia"/>
    <x v="94"/>
    <n v="75"/>
    <x v="52"/>
  </r>
  <r>
    <s v="Ningxia"/>
    <x v="94"/>
    <n v="75"/>
    <x v="53"/>
  </r>
  <r>
    <m/>
    <x v="101"/>
    <n v="1"/>
    <x v="0"/>
  </r>
  <r>
    <m/>
    <x v="101"/>
    <n v="1"/>
    <x v="1"/>
  </r>
  <r>
    <m/>
    <x v="101"/>
    <n v="3"/>
    <x v="2"/>
  </r>
  <r>
    <m/>
    <x v="101"/>
    <n v="3"/>
    <x v="3"/>
  </r>
  <r>
    <m/>
    <x v="101"/>
    <n v="4"/>
    <x v="4"/>
  </r>
  <r>
    <m/>
    <x v="101"/>
    <n v="5"/>
    <x v="5"/>
  </r>
  <r>
    <m/>
    <x v="101"/>
    <n v="8"/>
    <x v="6"/>
  </r>
  <r>
    <m/>
    <x v="101"/>
    <n v="8"/>
    <x v="7"/>
  </r>
  <r>
    <m/>
    <x v="101"/>
    <n v="9"/>
    <x v="8"/>
  </r>
  <r>
    <m/>
    <x v="101"/>
    <n v="10"/>
    <x v="9"/>
  </r>
  <r>
    <m/>
    <x v="101"/>
    <n v="10"/>
    <x v="10"/>
  </r>
  <r>
    <m/>
    <x v="101"/>
    <n v="10"/>
    <x v="11"/>
  </r>
  <r>
    <m/>
    <x v="101"/>
    <n v="10"/>
    <x v="12"/>
  </r>
  <r>
    <m/>
    <x v="101"/>
    <n v="11"/>
    <x v="13"/>
  </r>
  <r>
    <m/>
    <x v="101"/>
    <n v="11"/>
    <x v="14"/>
  </r>
  <r>
    <m/>
    <x v="101"/>
    <n v="16"/>
    <x v="15"/>
  </r>
  <r>
    <m/>
    <x v="101"/>
    <n v="16"/>
    <x v="16"/>
  </r>
  <r>
    <m/>
    <x v="101"/>
    <n v="17"/>
    <x v="17"/>
  </r>
  <r>
    <m/>
    <x v="101"/>
    <n v="18"/>
    <x v="18"/>
  </r>
  <r>
    <m/>
    <x v="101"/>
    <n v="18"/>
    <x v="19"/>
  </r>
  <r>
    <m/>
    <x v="101"/>
    <n v="18"/>
    <x v="20"/>
  </r>
  <r>
    <m/>
    <x v="101"/>
    <n v="18"/>
    <x v="21"/>
  </r>
  <r>
    <m/>
    <x v="101"/>
    <n v="18"/>
    <x v="22"/>
  </r>
  <r>
    <m/>
    <x v="101"/>
    <n v="18"/>
    <x v="23"/>
  </r>
  <r>
    <m/>
    <x v="101"/>
    <n v="18"/>
    <x v="24"/>
  </r>
  <r>
    <m/>
    <x v="101"/>
    <n v="20"/>
    <x v="25"/>
  </r>
  <r>
    <m/>
    <x v="101"/>
    <n v="22"/>
    <x v="26"/>
  </r>
  <r>
    <m/>
    <x v="101"/>
    <n v="22"/>
    <x v="27"/>
  </r>
  <r>
    <m/>
    <x v="101"/>
    <n v="23"/>
    <x v="28"/>
  </r>
  <r>
    <m/>
    <x v="101"/>
    <n v="24"/>
    <x v="29"/>
  </r>
  <r>
    <m/>
    <x v="101"/>
    <n v="26"/>
    <x v="30"/>
  </r>
  <r>
    <m/>
    <x v="101"/>
    <n v="26"/>
    <x v="31"/>
  </r>
  <r>
    <m/>
    <x v="101"/>
    <n v="28"/>
    <x v="32"/>
  </r>
  <r>
    <m/>
    <x v="101"/>
    <n v="30"/>
    <x v="33"/>
  </r>
  <r>
    <m/>
    <x v="101"/>
    <n v="31"/>
    <x v="34"/>
  </r>
  <r>
    <m/>
    <x v="101"/>
    <n v="32"/>
    <x v="35"/>
  </r>
  <r>
    <m/>
    <x v="101"/>
    <n v="32"/>
    <x v="36"/>
  </r>
  <r>
    <m/>
    <x v="101"/>
    <n v="34"/>
    <x v="37"/>
  </r>
  <r>
    <m/>
    <x v="101"/>
    <n v="39"/>
    <x v="38"/>
  </r>
  <r>
    <m/>
    <x v="101"/>
    <n v="40"/>
    <x v="39"/>
  </r>
  <r>
    <m/>
    <x v="101"/>
    <n v="41"/>
    <x v="40"/>
  </r>
  <r>
    <m/>
    <x v="101"/>
    <n v="42"/>
    <x v="41"/>
  </r>
  <r>
    <m/>
    <x v="101"/>
    <n v="42"/>
    <x v="42"/>
  </r>
  <r>
    <m/>
    <x v="101"/>
    <n v="44"/>
    <x v="43"/>
  </r>
  <r>
    <m/>
    <x v="101"/>
    <n v="45"/>
    <x v="44"/>
  </r>
  <r>
    <m/>
    <x v="101"/>
    <n v="45"/>
    <x v="45"/>
  </r>
  <r>
    <m/>
    <x v="101"/>
    <n v="45"/>
    <x v="46"/>
  </r>
  <r>
    <m/>
    <x v="101"/>
    <n v="45"/>
    <x v="47"/>
  </r>
  <r>
    <m/>
    <x v="101"/>
    <n v="47"/>
    <x v="48"/>
  </r>
  <r>
    <m/>
    <x v="101"/>
    <n v="48"/>
    <x v="49"/>
  </r>
  <r>
    <m/>
    <x v="101"/>
    <n v="49"/>
    <x v="50"/>
  </r>
  <r>
    <m/>
    <x v="101"/>
    <n v="50"/>
    <x v="51"/>
  </r>
  <r>
    <m/>
    <x v="101"/>
    <n v="53"/>
    <x v="52"/>
  </r>
  <r>
    <m/>
    <x v="101"/>
    <n v="59"/>
    <x v="53"/>
  </r>
  <r>
    <m/>
    <x v="102"/>
    <n v="0"/>
    <x v="0"/>
  </r>
  <r>
    <m/>
    <x v="102"/>
    <n v="2"/>
    <x v="1"/>
  </r>
  <r>
    <m/>
    <x v="102"/>
    <n v="2"/>
    <x v="2"/>
  </r>
  <r>
    <m/>
    <x v="102"/>
    <n v="2"/>
    <x v="3"/>
  </r>
  <r>
    <m/>
    <x v="102"/>
    <n v="2"/>
    <x v="4"/>
  </r>
  <r>
    <m/>
    <x v="102"/>
    <n v="2"/>
    <x v="5"/>
  </r>
  <r>
    <m/>
    <x v="102"/>
    <n v="2"/>
    <x v="6"/>
  </r>
  <r>
    <m/>
    <x v="102"/>
    <n v="2"/>
    <x v="7"/>
  </r>
  <r>
    <m/>
    <x v="102"/>
    <n v="2"/>
    <x v="8"/>
  </r>
  <r>
    <m/>
    <x v="102"/>
    <n v="2"/>
    <x v="9"/>
  </r>
  <r>
    <m/>
    <x v="102"/>
    <n v="6"/>
    <x v="10"/>
  </r>
  <r>
    <m/>
    <x v="102"/>
    <n v="6"/>
    <x v="11"/>
  </r>
  <r>
    <m/>
    <x v="102"/>
    <n v="8"/>
    <x v="12"/>
  </r>
  <r>
    <m/>
    <x v="102"/>
    <n v="8"/>
    <x v="13"/>
  </r>
  <r>
    <m/>
    <x v="102"/>
    <n v="8"/>
    <x v="14"/>
  </r>
  <r>
    <m/>
    <x v="102"/>
    <n v="10"/>
    <x v="15"/>
  </r>
  <r>
    <m/>
    <x v="102"/>
    <n v="10"/>
    <x v="16"/>
  </r>
  <r>
    <m/>
    <x v="102"/>
    <n v="13"/>
    <x v="17"/>
  </r>
  <r>
    <m/>
    <x v="102"/>
    <n v="13"/>
    <x v="18"/>
  </r>
  <r>
    <m/>
    <x v="102"/>
    <n v="14"/>
    <x v="19"/>
  </r>
  <r>
    <m/>
    <x v="102"/>
    <n v="15"/>
    <x v="20"/>
  </r>
  <r>
    <m/>
    <x v="102"/>
    <n v="15"/>
    <x v="21"/>
  </r>
  <r>
    <m/>
    <x v="102"/>
    <n v="16"/>
    <x v="22"/>
  </r>
  <r>
    <m/>
    <x v="102"/>
    <n v="16"/>
    <x v="23"/>
  </r>
  <r>
    <m/>
    <x v="102"/>
    <n v="16"/>
    <x v="24"/>
  </r>
  <r>
    <m/>
    <x v="102"/>
    <n v="16"/>
    <x v="25"/>
  </r>
  <r>
    <m/>
    <x v="102"/>
    <n v="16"/>
    <x v="26"/>
  </r>
  <r>
    <m/>
    <x v="102"/>
    <n v="16"/>
    <x v="27"/>
  </r>
  <r>
    <m/>
    <x v="102"/>
    <n v="16"/>
    <x v="28"/>
  </r>
  <r>
    <m/>
    <x v="102"/>
    <n v="16"/>
    <x v="29"/>
  </r>
  <r>
    <m/>
    <x v="102"/>
    <n v="16"/>
    <x v="30"/>
  </r>
  <r>
    <m/>
    <x v="102"/>
    <n v="16"/>
    <x v="31"/>
  </r>
  <r>
    <m/>
    <x v="102"/>
    <n v="16"/>
    <x v="32"/>
  </r>
  <r>
    <m/>
    <x v="102"/>
    <n v="16"/>
    <x v="33"/>
  </r>
  <r>
    <m/>
    <x v="102"/>
    <n v="16"/>
    <x v="34"/>
  </r>
  <r>
    <m/>
    <x v="102"/>
    <n v="16"/>
    <x v="35"/>
  </r>
  <r>
    <m/>
    <x v="102"/>
    <n v="16"/>
    <x v="36"/>
  </r>
  <r>
    <m/>
    <x v="102"/>
    <n v="16"/>
    <x v="37"/>
  </r>
  <r>
    <m/>
    <x v="102"/>
    <n v="16"/>
    <x v="38"/>
  </r>
  <r>
    <m/>
    <x v="102"/>
    <n v="16"/>
    <x v="39"/>
  </r>
  <r>
    <m/>
    <x v="102"/>
    <n v="16"/>
    <x v="40"/>
  </r>
  <r>
    <m/>
    <x v="102"/>
    <n v="16"/>
    <x v="41"/>
  </r>
  <r>
    <m/>
    <x v="102"/>
    <n v="16"/>
    <x v="42"/>
  </r>
  <r>
    <m/>
    <x v="102"/>
    <n v="16"/>
    <x v="43"/>
  </r>
  <r>
    <m/>
    <x v="102"/>
    <n v="16"/>
    <x v="44"/>
  </r>
  <r>
    <m/>
    <x v="102"/>
    <n v="18"/>
    <x v="45"/>
  </r>
  <r>
    <m/>
    <x v="102"/>
    <n v="30"/>
    <x v="46"/>
  </r>
  <r>
    <m/>
    <x v="102"/>
    <n v="30"/>
    <x v="47"/>
  </r>
  <r>
    <m/>
    <x v="102"/>
    <n v="31"/>
    <x v="48"/>
  </r>
  <r>
    <m/>
    <x v="102"/>
    <n v="38"/>
    <x v="49"/>
  </r>
  <r>
    <m/>
    <x v="102"/>
    <n v="39"/>
    <x v="50"/>
  </r>
  <r>
    <m/>
    <x v="102"/>
    <n v="47"/>
    <x v="51"/>
  </r>
  <r>
    <m/>
    <x v="102"/>
    <n v="53"/>
    <x v="52"/>
  </r>
  <r>
    <m/>
    <x v="102"/>
    <n v="56"/>
    <x v="53"/>
  </r>
  <r>
    <m/>
    <x v="103"/>
    <n v="0"/>
    <x v="0"/>
  </r>
  <r>
    <m/>
    <x v="103"/>
    <n v="0"/>
    <x v="1"/>
  </r>
  <r>
    <m/>
    <x v="103"/>
    <n v="0"/>
    <x v="2"/>
  </r>
  <r>
    <m/>
    <x v="103"/>
    <n v="0"/>
    <x v="3"/>
  </r>
  <r>
    <m/>
    <x v="103"/>
    <n v="0"/>
    <x v="4"/>
  </r>
  <r>
    <m/>
    <x v="103"/>
    <n v="0"/>
    <x v="5"/>
  </r>
  <r>
    <m/>
    <x v="103"/>
    <n v="0"/>
    <x v="6"/>
  </r>
  <r>
    <m/>
    <x v="103"/>
    <n v="0"/>
    <x v="7"/>
  </r>
  <r>
    <m/>
    <x v="103"/>
    <n v="0"/>
    <x v="8"/>
  </r>
  <r>
    <m/>
    <x v="103"/>
    <n v="2"/>
    <x v="9"/>
  </r>
  <r>
    <m/>
    <x v="103"/>
    <n v="2"/>
    <x v="10"/>
  </r>
  <r>
    <m/>
    <x v="103"/>
    <n v="2"/>
    <x v="11"/>
  </r>
  <r>
    <m/>
    <x v="103"/>
    <n v="2"/>
    <x v="12"/>
  </r>
  <r>
    <m/>
    <x v="103"/>
    <n v="2"/>
    <x v="13"/>
  </r>
  <r>
    <m/>
    <x v="103"/>
    <n v="2"/>
    <x v="14"/>
  </r>
  <r>
    <m/>
    <x v="103"/>
    <n v="2"/>
    <x v="15"/>
  </r>
  <r>
    <m/>
    <x v="103"/>
    <n v="2"/>
    <x v="16"/>
  </r>
  <r>
    <m/>
    <x v="103"/>
    <n v="2"/>
    <x v="17"/>
  </r>
  <r>
    <m/>
    <x v="103"/>
    <n v="2"/>
    <x v="18"/>
  </r>
  <r>
    <m/>
    <x v="103"/>
    <n v="2"/>
    <x v="19"/>
  </r>
  <r>
    <m/>
    <x v="103"/>
    <n v="2"/>
    <x v="20"/>
  </r>
  <r>
    <m/>
    <x v="103"/>
    <n v="2"/>
    <x v="21"/>
  </r>
  <r>
    <m/>
    <x v="103"/>
    <n v="2"/>
    <x v="22"/>
  </r>
  <r>
    <m/>
    <x v="103"/>
    <n v="2"/>
    <x v="23"/>
  </r>
  <r>
    <m/>
    <x v="103"/>
    <n v="2"/>
    <x v="24"/>
  </r>
  <r>
    <m/>
    <x v="103"/>
    <n v="2"/>
    <x v="25"/>
  </r>
  <r>
    <m/>
    <x v="103"/>
    <n v="2"/>
    <x v="26"/>
  </r>
  <r>
    <m/>
    <x v="103"/>
    <n v="2"/>
    <x v="27"/>
  </r>
  <r>
    <m/>
    <x v="103"/>
    <n v="2"/>
    <x v="28"/>
  </r>
  <r>
    <m/>
    <x v="103"/>
    <n v="2"/>
    <x v="29"/>
  </r>
  <r>
    <m/>
    <x v="103"/>
    <n v="2"/>
    <x v="30"/>
  </r>
  <r>
    <m/>
    <x v="103"/>
    <n v="2"/>
    <x v="31"/>
  </r>
  <r>
    <m/>
    <x v="103"/>
    <n v="2"/>
    <x v="32"/>
  </r>
  <r>
    <m/>
    <x v="103"/>
    <n v="2"/>
    <x v="33"/>
  </r>
  <r>
    <m/>
    <x v="103"/>
    <n v="2"/>
    <x v="34"/>
  </r>
  <r>
    <m/>
    <x v="103"/>
    <n v="2"/>
    <x v="35"/>
  </r>
  <r>
    <m/>
    <x v="103"/>
    <n v="2"/>
    <x v="36"/>
  </r>
  <r>
    <m/>
    <x v="103"/>
    <n v="2"/>
    <x v="37"/>
  </r>
  <r>
    <m/>
    <x v="103"/>
    <n v="2"/>
    <x v="38"/>
  </r>
  <r>
    <m/>
    <x v="103"/>
    <n v="2"/>
    <x v="39"/>
  </r>
  <r>
    <m/>
    <x v="103"/>
    <n v="3"/>
    <x v="40"/>
  </r>
  <r>
    <m/>
    <x v="103"/>
    <n v="3"/>
    <x v="41"/>
  </r>
  <r>
    <m/>
    <x v="103"/>
    <n v="3"/>
    <x v="42"/>
  </r>
  <r>
    <m/>
    <x v="103"/>
    <n v="4"/>
    <x v="43"/>
  </r>
  <r>
    <m/>
    <x v="103"/>
    <n v="13"/>
    <x v="44"/>
  </r>
  <r>
    <m/>
    <x v="103"/>
    <n v="13"/>
    <x v="45"/>
  </r>
  <r>
    <m/>
    <x v="103"/>
    <n v="17"/>
    <x v="46"/>
  </r>
  <r>
    <m/>
    <x v="103"/>
    <n v="17"/>
    <x v="47"/>
  </r>
  <r>
    <m/>
    <x v="103"/>
    <n v="20"/>
    <x v="48"/>
  </r>
  <r>
    <m/>
    <x v="103"/>
    <n v="20"/>
    <x v="49"/>
  </r>
  <r>
    <m/>
    <x v="103"/>
    <n v="28"/>
    <x v="50"/>
  </r>
  <r>
    <m/>
    <x v="103"/>
    <n v="45"/>
    <x v="51"/>
  </r>
  <r>
    <m/>
    <x v="103"/>
    <n v="59"/>
    <x v="52"/>
  </r>
  <r>
    <m/>
    <x v="103"/>
    <n v="63"/>
    <x v="53"/>
  </r>
  <r>
    <s v="Qinghai"/>
    <x v="94"/>
    <n v="0"/>
    <x v="0"/>
  </r>
  <r>
    <s v="Qinghai"/>
    <x v="94"/>
    <n v="0"/>
    <x v="1"/>
  </r>
  <r>
    <s v="Qinghai"/>
    <x v="94"/>
    <n v="0"/>
    <x v="2"/>
  </r>
  <r>
    <s v="Qinghai"/>
    <x v="94"/>
    <n v="1"/>
    <x v="3"/>
  </r>
  <r>
    <s v="Qinghai"/>
    <x v="94"/>
    <n v="1"/>
    <x v="4"/>
  </r>
  <r>
    <s v="Qinghai"/>
    <x v="94"/>
    <n v="6"/>
    <x v="5"/>
  </r>
  <r>
    <s v="Qinghai"/>
    <x v="94"/>
    <n v="6"/>
    <x v="6"/>
  </r>
  <r>
    <s v="Qinghai"/>
    <x v="94"/>
    <n v="6"/>
    <x v="7"/>
  </r>
  <r>
    <s v="Qinghai"/>
    <x v="94"/>
    <n v="8"/>
    <x v="8"/>
  </r>
  <r>
    <s v="Qinghai"/>
    <x v="94"/>
    <n v="8"/>
    <x v="9"/>
  </r>
  <r>
    <s v="Qinghai"/>
    <x v="94"/>
    <n v="9"/>
    <x v="10"/>
  </r>
  <r>
    <s v="Qinghai"/>
    <x v="94"/>
    <n v="11"/>
    <x v="11"/>
  </r>
  <r>
    <s v="Qinghai"/>
    <x v="94"/>
    <n v="13"/>
    <x v="12"/>
  </r>
  <r>
    <s v="Qinghai"/>
    <x v="94"/>
    <n v="15"/>
    <x v="13"/>
  </r>
  <r>
    <s v="Qinghai"/>
    <x v="94"/>
    <n v="17"/>
    <x v="14"/>
  </r>
  <r>
    <s v="Qinghai"/>
    <x v="94"/>
    <n v="18"/>
    <x v="15"/>
  </r>
  <r>
    <s v="Qinghai"/>
    <x v="94"/>
    <n v="18"/>
    <x v="16"/>
  </r>
  <r>
    <s v="Qinghai"/>
    <x v="94"/>
    <n v="18"/>
    <x v="17"/>
  </r>
  <r>
    <s v="Qinghai"/>
    <x v="94"/>
    <n v="18"/>
    <x v="18"/>
  </r>
  <r>
    <s v="Qinghai"/>
    <x v="94"/>
    <n v="18"/>
    <x v="19"/>
  </r>
  <r>
    <s v="Qinghai"/>
    <x v="94"/>
    <n v="18"/>
    <x v="20"/>
  </r>
  <r>
    <s v="Qinghai"/>
    <x v="94"/>
    <n v="18"/>
    <x v="21"/>
  </r>
  <r>
    <s v="Qinghai"/>
    <x v="94"/>
    <n v="18"/>
    <x v="22"/>
  </r>
  <r>
    <s v="Qinghai"/>
    <x v="94"/>
    <n v="18"/>
    <x v="23"/>
  </r>
  <r>
    <s v="Qinghai"/>
    <x v="94"/>
    <n v="18"/>
    <x v="24"/>
  </r>
  <r>
    <s v="Qinghai"/>
    <x v="94"/>
    <n v="18"/>
    <x v="25"/>
  </r>
  <r>
    <s v="Qinghai"/>
    <x v="94"/>
    <n v="18"/>
    <x v="26"/>
  </r>
  <r>
    <s v="Qinghai"/>
    <x v="94"/>
    <n v="18"/>
    <x v="27"/>
  </r>
  <r>
    <s v="Qinghai"/>
    <x v="94"/>
    <n v="18"/>
    <x v="28"/>
  </r>
  <r>
    <s v="Qinghai"/>
    <x v="94"/>
    <n v="18"/>
    <x v="29"/>
  </r>
  <r>
    <s v="Qinghai"/>
    <x v="94"/>
    <n v="18"/>
    <x v="30"/>
  </r>
  <r>
    <s v="Qinghai"/>
    <x v="94"/>
    <n v="18"/>
    <x v="31"/>
  </r>
  <r>
    <s v="Qinghai"/>
    <x v="94"/>
    <n v="18"/>
    <x v="32"/>
  </r>
  <r>
    <s v="Qinghai"/>
    <x v="94"/>
    <n v="18"/>
    <x v="33"/>
  </r>
  <r>
    <s v="Qinghai"/>
    <x v="94"/>
    <n v="18"/>
    <x v="34"/>
  </r>
  <r>
    <s v="Qinghai"/>
    <x v="94"/>
    <n v="18"/>
    <x v="35"/>
  </r>
  <r>
    <s v="Qinghai"/>
    <x v="94"/>
    <n v="18"/>
    <x v="36"/>
  </r>
  <r>
    <s v="Qinghai"/>
    <x v="94"/>
    <n v="18"/>
    <x v="37"/>
  </r>
  <r>
    <s v="Qinghai"/>
    <x v="94"/>
    <n v="18"/>
    <x v="38"/>
  </r>
  <r>
    <s v="Qinghai"/>
    <x v="94"/>
    <n v="18"/>
    <x v="39"/>
  </r>
  <r>
    <s v="Qinghai"/>
    <x v="94"/>
    <n v="18"/>
    <x v="40"/>
  </r>
  <r>
    <s v="Qinghai"/>
    <x v="94"/>
    <n v="18"/>
    <x v="41"/>
  </r>
  <r>
    <s v="Qinghai"/>
    <x v="94"/>
    <n v="18"/>
    <x v="42"/>
  </r>
  <r>
    <s v="Qinghai"/>
    <x v="94"/>
    <n v="18"/>
    <x v="43"/>
  </r>
  <r>
    <s v="Qinghai"/>
    <x v="94"/>
    <n v="18"/>
    <x v="44"/>
  </r>
  <r>
    <s v="Qinghai"/>
    <x v="94"/>
    <n v="18"/>
    <x v="45"/>
  </r>
  <r>
    <s v="Qinghai"/>
    <x v="94"/>
    <n v="18"/>
    <x v="46"/>
  </r>
  <r>
    <s v="Qinghai"/>
    <x v="94"/>
    <n v="18"/>
    <x v="47"/>
  </r>
  <r>
    <s v="Qinghai"/>
    <x v="94"/>
    <n v="18"/>
    <x v="48"/>
  </r>
  <r>
    <s v="Qinghai"/>
    <x v="94"/>
    <n v="18"/>
    <x v="49"/>
  </r>
  <r>
    <s v="Qinghai"/>
    <x v="94"/>
    <n v="18"/>
    <x v="50"/>
  </r>
  <r>
    <s v="Qinghai"/>
    <x v="94"/>
    <n v="18"/>
    <x v="51"/>
  </r>
  <r>
    <s v="Qinghai"/>
    <x v="94"/>
    <n v="18"/>
    <x v="52"/>
  </r>
  <r>
    <s v="Qinghai"/>
    <x v="94"/>
    <n v="18"/>
    <x v="53"/>
  </r>
  <r>
    <s v="Macau"/>
    <x v="94"/>
    <n v="1"/>
    <x v="0"/>
  </r>
  <r>
    <s v="Macau"/>
    <x v="94"/>
    <n v="2"/>
    <x v="1"/>
  </r>
  <r>
    <s v="Macau"/>
    <x v="94"/>
    <n v="2"/>
    <x v="2"/>
  </r>
  <r>
    <s v="Macau"/>
    <x v="94"/>
    <n v="2"/>
    <x v="3"/>
  </r>
  <r>
    <s v="Macau"/>
    <x v="94"/>
    <n v="5"/>
    <x v="4"/>
  </r>
  <r>
    <s v="Macau"/>
    <x v="94"/>
    <n v="6"/>
    <x v="5"/>
  </r>
  <r>
    <s v="Macau"/>
    <x v="94"/>
    <n v="7"/>
    <x v="6"/>
  </r>
  <r>
    <s v="Macau"/>
    <x v="94"/>
    <n v="7"/>
    <x v="7"/>
  </r>
  <r>
    <s v="Macau"/>
    <x v="94"/>
    <n v="7"/>
    <x v="8"/>
  </r>
  <r>
    <s v="Macau"/>
    <x v="94"/>
    <n v="7"/>
    <x v="9"/>
  </r>
  <r>
    <s v="Macau"/>
    <x v="94"/>
    <n v="7"/>
    <x v="10"/>
  </r>
  <r>
    <s v="Macau"/>
    <x v="94"/>
    <n v="8"/>
    <x v="11"/>
  </r>
  <r>
    <s v="Macau"/>
    <x v="94"/>
    <n v="8"/>
    <x v="12"/>
  </r>
  <r>
    <s v="Macau"/>
    <x v="94"/>
    <n v="10"/>
    <x v="13"/>
  </r>
  <r>
    <s v="Macau"/>
    <x v="94"/>
    <n v="10"/>
    <x v="14"/>
  </r>
  <r>
    <s v="Macau"/>
    <x v="94"/>
    <n v="10"/>
    <x v="15"/>
  </r>
  <r>
    <s v="Macau"/>
    <x v="94"/>
    <n v="10"/>
    <x v="16"/>
  </r>
  <r>
    <s v="Macau"/>
    <x v="94"/>
    <n v="10"/>
    <x v="17"/>
  </r>
  <r>
    <s v="Macau"/>
    <x v="94"/>
    <n v="10"/>
    <x v="18"/>
  </r>
  <r>
    <s v="Macau"/>
    <x v="94"/>
    <n v="10"/>
    <x v="19"/>
  </r>
  <r>
    <s v="Macau"/>
    <x v="94"/>
    <n v="10"/>
    <x v="20"/>
  </r>
  <r>
    <s v="Macau"/>
    <x v="94"/>
    <n v="10"/>
    <x v="21"/>
  </r>
  <r>
    <s v="Macau"/>
    <x v="94"/>
    <n v="10"/>
    <x v="22"/>
  </r>
  <r>
    <s v="Macau"/>
    <x v="94"/>
    <n v="10"/>
    <x v="23"/>
  </r>
  <r>
    <s v="Macau"/>
    <x v="94"/>
    <n v="10"/>
    <x v="24"/>
  </r>
  <r>
    <s v="Macau"/>
    <x v="94"/>
    <n v="10"/>
    <x v="25"/>
  </r>
  <r>
    <s v="Macau"/>
    <x v="94"/>
    <n v="10"/>
    <x v="26"/>
  </r>
  <r>
    <s v="Macau"/>
    <x v="94"/>
    <n v="10"/>
    <x v="27"/>
  </r>
  <r>
    <s v="Macau"/>
    <x v="94"/>
    <n v="10"/>
    <x v="28"/>
  </r>
  <r>
    <s v="Macau"/>
    <x v="94"/>
    <n v="10"/>
    <x v="29"/>
  </r>
  <r>
    <s v="Macau"/>
    <x v="94"/>
    <n v="10"/>
    <x v="30"/>
  </r>
  <r>
    <s v="Macau"/>
    <x v="94"/>
    <n v="10"/>
    <x v="31"/>
  </r>
  <r>
    <s v="Macau"/>
    <x v="94"/>
    <n v="10"/>
    <x v="32"/>
  </r>
  <r>
    <s v="Macau"/>
    <x v="94"/>
    <n v="10"/>
    <x v="33"/>
  </r>
  <r>
    <s v="Macau"/>
    <x v="94"/>
    <n v="10"/>
    <x v="34"/>
  </r>
  <r>
    <s v="Macau"/>
    <x v="94"/>
    <n v="10"/>
    <x v="35"/>
  </r>
  <r>
    <s v="Macau"/>
    <x v="94"/>
    <n v="10"/>
    <x v="36"/>
  </r>
  <r>
    <s v="Macau"/>
    <x v="94"/>
    <n v="10"/>
    <x v="37"/>
  </r>
  <r>
    <s v="Macau"/>
    <x v="94"/>
    <n v="10"/>
    <x v="38"/>
  </r>
  <r>
    <s v="Macau"/>
    <x v="94"/>
    <n v="10"/>
    <x v="39"/>
  </r>
  <r>
    <s v="Macau"/>
    <x v="94"/>
    <n v="10"/>
    <x v="40"/>
  </r>
  <r>
    <s v="Macau"/>
    <x v="94"/>
    <n v="10"/>
    <x v="41"/>
  </r>
  <r>
    <s v="Macau"/>
    <x v="94"/>
    <n v="10"/>
    <x v="42"/>
  </r>
  <r>
    <s v="Macau"/>
    <x v="94"/>
    <n v="10"/>
    <x v="43"/>
  </r>
  <r>
    <s v="Macau"/>
    <x v="94"/>
    <n v="10"/>
    <x v="44"/>
  </r>
  <r>
    <s v="Macau"/>
    <x v="94"/>
    <n v="10"/>
    <x v="45"/>
  </r>
  <r>
    <s v="Macau"/>
    <x v="94"/>
    <n v="10"/>
    <x v="46"/>
  </r>
  <r>
    <s v="Macau"/>
    <x v="94"/>
    <n v="10"/>
    <x v="47"/>
  </r>
  <r>
    <s v="Macau"/>
    <x v="94"/>
    <n v="10"/>
    <x v="48"/>
  </r>
  <r>
    <s v="Macau"/>
    <x v="94"/>
    <n v="10"/>
    <x v="49"/>
  </r>
  <r>
    <s v="Macau"/>
    <x v="94"/>
    <n v="10"/>
    <x v="50"/>
  </r>
  <r>
    <s v="Macau"/>
    <x v="94"/>
    <n v="10"/>
    <x v="51"/>
  </r>
  <r>
    <s v="Macau"/>
    <x v="94"/>
    <n v="10"/>
    <x v="52"/>
  </r>
  <r>
    <s v="Macau"/>
    <x v="94"/>
    <n v="10"/>
    <x v="53"/>
  </r>
  <r>
    <m/>
    <x v="104"/>
    <n v="0"/>
    <x v="0"/>
  </r>
  <r>
    <m/>
    <x v="104"/>
    <n v="0"/>
    <x v="1"/>
  </r>
  <r>
    <m/>
    <x v="104"/>
    <n v="0"/>
    <x v="2"/>
  </r>
  <r>
    <m/>
    <x v="104"/>
    <n v="0"/>
    <x v="3"/>
  </r>
  <r>
    <m/>
    <x v="104"/>
    <n v="0"/>
    <x v="4"/>
  </r>
  <r>
    <m/>
    <x v="104"/>
    <n v="0"/>
    <x v="5"/>
  </r>
  <r>
    <m/>
    <x v="104"/>
    <n v="0"/>
    <x v="6"/>
  </r>
  <r>
    <m/>
    <x v="104"/>
    <n v="0"/>
    <x v="7"/>
  </r>
  <r>
    <m/>
    <x v="104"/>
    <n v="0"/>
    <x v="8"/>
  </r>
  <r>
    <m/>
    <x v="104"/>
    <n v="0"/>
    <x v="9"/>
  </r>
  <r>
    <m/>
    <x v="104"/>
    <n v="0"/>
    <x v="10"/>
  </r>
  <r>
    <m/>
    <x v="104"/>
    <n v="0"/>
    <x v="11"/>
  </r>
  <r>
    <m/>
    <x v="104"/>
    <n v="0"/>
    <x v="12"/>
  </r>
  <r>
    <m/>
    <x v="104"/>
    <n v="0"/>
    <x v="13"/>
  </r>
  <r>
    <m/>
    <x v="104"/>
    <n v="0"/>
    <x v="14"/>
  </r>
  <r>
    <m/>
    <x v="104"/>
    <n v="0"/>
    <x v="15"/>
  </r>
  <r>
    <m/>
    <x v="104"/>
    <n v="0"/>
    <x v="16"/>
  </r>
  <r>
    <m/>
    <x v="104"/>
    <n v="0"/>
    <x v="17"/>
  </r>
  <r>
    <m/>
    <x v="104"/>
    <n v="0"/>
    <x v="18"/>
  </r>
  <r>
    <m/>
    <x v="104"/>
    <n v="0"/>
    <x v="19"/>
  </r>
  <r>
    <m/>
    <x v="104"/>
    <n v="0"/>
    <x v="20"/>
  </r>
  <r>
    <m/>
    <x v="104"/>
    <n v="0"/>
    <x v="21"/>
  </r>
  <r>
    <m/>
    <x v="104"/>
    <n v="0"/>
    <x v="22"/>
  </r>
  <r>
    <m/>
    <x v="104"/>
    <n v="0"/>
    <x v="23"/>
  </r>
  <r>
    <m/>
    <x v="104"/>
    <n v="0"/>
    <x v="24"/>
  </r>
  <r>
    <m/>
    <x v="104"/>
    <n v="0"/>
    <x v="25"/>
  </r>
  <r>
    <m/>
    <x v="104"/>
    <n v="0"/>
    <x v="26"/>
  </r>
  <r>
    <m/>
    <x v="104"/>
    <n v="0"/>
    <x v="27"/>
  </r>
  <r>
    <m/>
    <x v="104"/>
    <n v="0"/>
    <x v="28"/>
  </r>
  <r>
    <m/>
    <x v="104"/>
    <n v="0"/>
    <x v="29"/>
  </r>
  <r>
    <m/>
    <x v="104"/>
    <n v="0"/>
    <x v="30"/>
  </r>
  <r>
    <m/>
    <x v="104"/>
    <n v="0"/>
    <x v="31"/>
  </r>
  <r>
    <m/>
    <x v="104"/>
    <n v="0"/>
    <x v="32"/>
  </r>
  <r>
    <m/>
    <x v="104"/>
    <n v="0"/>
    <x v="33"/>
  </r>
  <r>
    <m/>
    <x v="104"/>
    <n v="0"/>
    <x v="34"/>
  </r>
  <r>
    <m/>
    <x v="104"/>
    <n v="0"/>
    <x v="35"/>
  </r>
  <r>
    <m/>
    <x v="104"/>
    <n v="0"/>
    <x v="36"/>
  </r>
  <r>
    <m/>
    <x v="104"/>
    <n v="0"/>
    <x v="37"/>
  </r>
  <r>
    <m/>
    <x v="104"/>
    <n v="0"/>
    <x v="38"/>
  </r>
  <r>
    <m/>
    <x v="104"/>
    <n v="0"/>
    <x v="39"/>
  </r>
  <r>
    <m/>
    <x v="104"/>
    <n v="0"/>
    <x v="40"/>
  </r>
  <r>
    <m/>
    <x v="104"/>
    <n v="0"/>
    <x v="41"/>
  </r>
  <r>
    <m/>
    <x v="104"/>
    <n v="0"/>
    <x v="42"/>
  </r>
  <r>
    <m/>
    <x v="104"/>
    <n v="0"/>
    <x v="43"/>
  </r>
  <r>
    <m/>
    <x v="104"/>
    <n v="0"/>
    <x v="44"/>
  </r>
  <r>
    <m/>
    <x v="104"/>
    <n v="0"/>
    <x v="45"/>
  </r>
  <r>
    <m/>
    <x v="104"/>
    <n v="1"/>
    <x v="46"/>
  </r>
  <r>
    <m/>
    <x v="104"/>
    <n v="1"/>
    <x v="47"/>
  </r>
  <r>
    <m/>
    <x v="104"/>
    <n v="3"/>
    <x v="48"/>
  </r>
  <r>
    <m/>
    <x v="104"/>
    <n v="3"/>
    <x v="49"/>
  </r>
  <r>
    <m/>
    <x v="104"/>
    <n v="3"/>
    <x v="50"/>
  </r>
  <r>
    <m/>
    <x v="104"/>
    <n v="6"/>
    <x v="51"/>
  </r>
  <r>
    <m/>
    <x v="104"/>
    <n v="12"/>
    <x v="52"/>
  </r>
  <r>
    <m/>
    <x v="104"/>
    <n v="23"/>
    <x v="53"/>
  </r>
  <r>
    <m/>
    <x v="105"/>
    <n v="0"/>
    <x v="0"/>
  </r>
  <r>
    <m/>
    <x v="105"/>
    <n v="0"/>
    <x v="1"/>
  </r>
  <r>
    <m/>
    <x v="105"/>
    <n v="0"/>
    <x v="2"/>
  </r>
  <r>
    <m/>
    <x v="105"/>
    <n v="0"/>
    <x v="3"/>
  </r>
  <r>
    <m/>
    <x v="105"/>
    <n v="0"/>
    <x v="4"/>
  </r>
  <r>
    <m/>
    <x v="105"/>
    <n v="0"/>
    <x v="5"/>
  </r>
  <r>
    <m/>
    <x v="105"/>
    <n v="0"/>
    <x v="6"/>
  </r>
  <r>
    <m/>
    <x v="105"/>
    <n v="0"/>
    <x v="7"/>
  </r>
  <r>
    <m/>
    <x v="105"/>
    <n v="0"/>
    <x v="8"/>
  </r>
  <r>
    <m/>
    <x v="105"/>
    <n v="0"/>
    <x v="9"/>
  </r>
  <r>
    <m/>
    <x v="105"/>
    <n v="0"/>
    <x v="10"/>
  </r>
  <r>
    <m/>
    <x v="105"/>
    <n v="0"/>
    <x v="11"/>
  </r>
  <r>
    <m/>
    <x v="105"/>
    <n v="0"/>
    <x v="12"/>
  </r>
  <r>
    <m/>
    <x v="105"/>
    <n v="0"/>
    <x v="13"/>
  </r>
  <r>
    <m/>
    <x v="105"/>
    <n v="0"/>
    <x v="14"/>
  </r>
  <r>
    <m/>
    <x v="105"/>
    <n v="0"/>
    <x v="15"/>
  </r>
  <r>
    <m/>
    <x v="105"/>
    <n v="0"/>
    <x v="16"/>
  </r>
  <r>
    <m/>
    <x v="105"/>
    <n v="0"/>
    <x v="17"/>
  </r>
  <r>
    <m/>
    <x v="105"/>
    <n v="0"/>
    <x v="18"/>
  </r>
  <r>
    <m/>
    <x v="105"/>
    <n v="0"/>
    <x v="19"/>
  </r>
  <r>
    <m/>
    <x v="105"/>
    <n v="0"/>
    <x v="20"/>
  </r>
  <r>
    <m/>
    <x v="105"/>
    <n v="0"/>
    <x v="21"/>
  </r>
  <r>
    <m/>
    <x v="105"/>
    <n v="0"/>
    <x v="22"/>
  </r>
  <r>
    <m/>
    <x v="105"/>
    <n v="0"/>
    <x v="23"/>
  </r>
  <r>
    <m/>
    <x v="105"/>
    <n v="0"/>
    <x v="24"/>
  </r>
  <r>
    <m/>
    <x v="105"/>
    <n v="0"/>
    <x v="25"/>
  </r>
  <r>
    <m/>
    <x v="105"/>
    <n v="0"/>
    <x v="26"/>
  </r>
  <r>
    <m/>
    <x v="105"/>
    <n v="0"/>
    <x v="27"/>
  </r>
  <r>
    <m/>
    <x v="105"/>
    <n v="0"/>
    <x v="28"/>
  </r>
  <r>
    <m/>
    <x v="105"/>
    <n v="0"/>
    <x v="29"/>
  </r>
  <r>
    <m/>
    <x v="105"/>
    <n v="0"/>
    <x v="30"/>
  </r>
  <r>
    <m/>
    <x v="105"/>
    <n v="0"/>
    <x v="31"/>
  </r>
  <r>
    <m/>
    <x v="105"/>
    <n v="0"/>
    <x v="32"/>
  </r>
  <r>
    <m/>
    <x v="105"/>
    <n v="0"/>
    <x v="33"/>
  </r>
  <r>
    <m/>
    <x v="105"/>
    <n v="0"/>
    <x v="34"/>
  </r>
  <r>
    <m/>
    <x v="105"/>
    <n v="0"/>
    <x v="35"/>
  </r>
  <r>
    <m/>
    <x v="105"/>
    <n v="0"/>
    <x v="36"/>
  </r>
  <r>
    <m/>
    <x v="105"/>
    <n v="0"/>
    <x v="37"/>
  </r>
  <r>
    <m/>
    <x v="105"/>
    <n v="0"/>
    <x v="38"/>
  </r>
  <r>
    <m/>
    <x v="105"/>
    <n v="0"/>
    <x v="39"/>
  </r>
  <r>
    <m/>
    <x v="105"/>
    <n v="0"/>
    <x v="40"/>
  </r>
  <r>
    <m/>
    <x v="105"/>
    <n v="0"/>
    <x v="41"/>
  </r>
  <r>
    <m/>
    <x v="105"/>
    <n v="0"/>
    <x v="42"/>
  </r>
  <r>
    <m/>
    <x v="105"/>
    <n v="0"/>
    <x v="43"/>
  </r>
  <r>
    <m/>
    <x v="105"/>
    <n v="0"/>
    <x v="44"/>
  </r>
  <r>
    <m/>
    <x v="105"/>
    <n v="0"/>
    <x v="45"/>
  </r>
  <r>
    <m/>
    <x v="105"/>
    <n v="0"/>
    <x v="46"/>
  </r>
  <r>
    <m/>
    <x v="105"/>
    <n v="0"/>
    <x v="47"/>
  </r>
  <r>
    <m/>
    <x v="105"/>
    <n v="0"/>
    <x v="48"/>
  </r>
  <r>
    <m/>
    <x v="105"/>
    <n v="2"/>
    <x v="49"/>
  </r>
  <r>
    <m/>
    <x v="105"/>
    <n v="2"/>
    <x v="50"/>
  </r>
  <r>
    <m/>
    <x v="105"/>
    <n v="3"/>
    <x v="51"/>
  </r>
  <r>
    <m/>
    <x v="105"/>
    <n v="10"/>
    <x v="52"/>
  </r>
  <r>
    <m/>
    <x v="105"/>
    <n v="10"/>
    <x v="53"/>
  </r>
  <r>
    <s v="Faroe Islands"/>
    <x v="99"/>
    <n v="0"/>
    <x v="0"/>
  </r>
  <r>
    <s v="Faroe Islands"/>
    <x v="99"/>
    <n v="0"/>
    <x v="1"/>
  </r>
  <r>
    <s v="Faroe Islands"/>
    <x v="99"/>
    <n v="0"/>
    <x v="2"/>
  </r>
  <r>
    <s v="Faroe Islands"/>
    <x v="99"/>
    <n v="0"/>
    <x v="3"/>
  </r>
  <r>
    <s v="Faroe Islands"/>
    <x v="99"/>
    <n v="0"/>
    <x v="4"/>
  </r>
  <r>
    <s v="Faroe Islands"/>
    <x v="99"/>
    <n v="0"/>
    <x v="5"/>
  </r>
  <r>
    <s v="Faroe Islands"/>
    <x v="99"/>
    <n v="0"/>
    <x v="6"/>
  </r>
  <r>
    <s v="Faroe Islands"/>
    <x v="99"/>
    <n v="0"/>
    <x v="7"/>
  </r>
  <r>
    <s v="Faroe Islands"/>
    <x v="99"/>
    <n v="0"/>
    <x v="8"/>
  </r>
  <r>
    <s v="Faroe Islands"/>
    <x v="99"/>
    <n v="0"/>
    <x v="9"/>
  </r>
  <r>
    <s v="Faroe Islands"/>
    <x v="99"/>
    <n v="0"/>
    <x v="10"/>
  </r>
  <r>
    <s v="Faroe Islands"/>
    <x v="99"/>
    <n v="0"/>
    <x v="11"/>
  </r>
  <r>
    <s v="Faroe Islands"/>
    <x v="99"/>
    <n v="0"/>
    <x v="12"/>
  </r>
  <r>
    <s v="Faroe Islands"/>
    <x v="99"/>
    <n v="0"/>
    <x v="13"/>
  </r>
  <r>
    <s v="Faroe Islands"/>
    <x v="99"/>
    <n v="0"/>
    <x v="14"/>
  </r>
  <r>
    <s v="Faroe Islands"/>
    <x v="99"/>
    <n v="0"/>
    <x v="15"/>
  </r>
  <r>
    <s v="Faroe Islands"/>
    <x v="99"/>
    <n v="0"/>
    <x v="16"/>
  </r>
  <r>
    <s v="Faroe Islands"/>
    <x v="99"/>
    <n v="0"/>
    <x v="17"/>
  </r>
  <r>
    <s v="Faroe Islands"/>
    <x v="99"/>
    <n v="0"/>
    <x v="18"/>
  </r>
  <r>
    <s v="Faroe Islands"/>
    <x v="99"/>
    <n v="0"/>
    <x v="19"/>
  </r>
  <r>
    <s v="Faroe Islands"/>
    <x v="99"/>
    <n v="0"/>
    <x v="20"/>
  </r>
  <r>
    <s v="Faroe Islands"/>
    <x v="99"/>
    <n v="0"/>
    <x v="21"/>
  </r>
  <r>
    <s v="Faroe Islands"/>
    <x v="99"/>
    <n v="0"/>
    <x v="22"/>
  </r>
  <r>
    <s v="Faroe Islands"/>
    <x v="99"/>
    <n v="0"/>
    <x v="23"/>
  </r>
  <r>
    <s v="Faroe Islands"/>
    <x v="99"/>
    <n v="0"/>
    <x v="24"/>
  </r>
  <r>
    <s v="Faroe Islands"/>
    <x v="99"/>
    <n v="0"/>
    <x v="25"/>
  </r>
  <r>
    <s v="Faroe Islands"/>
    <x v="99"/>
    <n v="0"/>
    <x v="26"/>
  </r>
  <r>
    <s v="Faroe Islands"/>
    <x v="99"/>
    <n v="0"/>
    <x v="27"/>
  </r>
  <r>
    <s v="Faroe Islands"/>
    <x v="99"/>
    <n v="0"/>
    <x v="28"/>
  </r>
  <r>
    <s v="Faroe Islands"/>
    <x v="99"/>
    <n v="0"/>
    <x v="29"/>
  </r>
  <r>
    <s v="Faroe Islands"/>
    <x v="99"/>
    <n v="0"/>
    <x v="30"/>
  </r>
  <r>
    <s v="Faroe Islands"/>
    <x v="99"/>
    <n v="0"/>
    <x v="31"/>
  </r>
  <r>
    <s v="Faroe Islands"/>
    <x v="99"/>
    <n v="0"/>
    <x v="32"/>
  </r>
  <r>
    <s v="Faroe Islands"/>
    <x v="99"/>
    <n v="0"/>
    <x v="33"/>
  </r>
  <r>
    <s v="Faroe Islands"/>
    <x v="99"/>
    <n v="0"/>
    <x v="34"/>
  </r>
  <r>
    <s v="Faroe Islands"/>
    <x v="99"/>
    <n v="0"/>
    <x v="35"/>
  </r>
  <r>
    <s v="Faroe Islands"/>
    <x v="99"/>
    <n v="0"/>
    <x v="36"/>
  </r>
  <r>
    <s v="Faroe Islands"/>
    <x v="99"/>
    <n v="0"/>
    <x v="37"/>
  </r>
  <r>
    <s v="Faroe Islands"/>
    <x v="99"/>
    <n v="0"/>
    <x v="38"/>
  </r>
  <r>
    <s v="Faroe Islands"/>
    <x v="99"/>
    <n v="0"/>
    <x v="39"/>
  </r>
  <r>
    <s v="Faroe Islands"/>
    <x v="99"/>
    <n v="0"/>
    <x v="40"/>
  </r>
  <r>
    <s v="Faroe Islands"/>
    <x v="99"/>
    <n v="0"/>
    <x v="41"/>
  </r>
  <r>
    <s v="Faroe Islands"/>
    <x v="99"/>
    <n v="1"/>
    <x v="42"/>
  </r>
  <r>
    <s v="Faroe Islands"/>
    <x v="99"/>
    <n v="1"/>
    <x v="43"/>
  </r>
  <r>
    <s v="Faroe Islands"/>
    <x v="99"/>
    <n v="1"/>
    <x v="44"/>
  </r>
  <r>
    <s v="Faroe Islands"/>
    <x v="99"/>
    <n v="1"/>
    <x v="45"/>
  </r>
  <r>
    <s v="Faroe Islands"/>
    <x v="99"/>
    <n v="2"/>
    <x v="46"/>
  </r>
  <r>
    <s v="Faroe Islands"/>
    <x v="99"/>
    <n v="2"/>
    <x v="47"/>
  </r>
  <r>
    <s v="Faroe Islands"/>
    <x v="99"/>
    <n v="2"/>
    <x v="48"/>
  </r>
  <r>
    <s v="Faroe Islands"/>
    <x v="99"/>
    <n v="2"/>
    <x v="49"/>
  </r>
  <r>
    <s v="Faroe Islands"/>
    <x v="99"/>
    <n v="2"/>
    <x v="50"/>
  </r>
  <r>
    <s v="Faroe Islands"/>
    <x v="99"/>
    <n v="3"/>
    <x v="51"/>
  </r>
  <r>
    <s v="Faroe Islands"/>
    <x v="99"/>
    <n v="9"/>
    <x v="52"/>
  </r>
  <r>
    <s v="Faroe Islands"/>
    <x v="99"/>
    <n v="11"/>
    <x v="53"/>
  </r>
  <r>
    <s v="St Martin"/>
    <x v="97"/>
    <n v="0"/>
    <x v="0"/>
  </r>
  <r>
    <s v="St Martin"/>
    <x v="97"/>
    <n v="0"/>
    <x v="1"/>
  </r>
  <r>
    <s v="St Martin"/>
    <x v="97"/>
    <n v="0"/>
    <x v="2"/>
  </r>
  <r>
    <s v="St Martin"/>
    <x v="97"/>
    <n v="0"/>
    <x v="3"/>
  </r>
  <r>
    <s v="St Martin"/>
    <x v="97"/>
    <n v="0"/>
    <x v="4"/>
  </r>
  <r>
    <s v="St Martin"/>
    <x v="97"/>
    <n v="0"/>
    <x v="5"/>
  </r>
  <r>
    <s v="St Martin"/>
    <x v="97"/>
    <n v="0"/>
    <x v="6"/>
  </r>
  <r>
    <s v="St Martin"/>
    <x v="97"/>
    <n v="0"/>
    <x v="7"/>
  </r>
  <r>
    <s v="St Martin"/>
    <x v="97"/>
    <n v="0"/>
    <x v="8"/>
  </r>
  <r>
    <s v="St Martin"/>
    <x v="97"/>
    <n v="0"/>
    <x v="9"/>
  </r>
  <r>
    <s v="St Martin"/>
    <x v="97"/>
    <n v="0"/>
    <x v="10"/>
  </r>
  <r>
    <s v="St Martin"/>
    <x v="97"/>
    <n v="0"/>
    <x v="11"/>
  </r>
  <r>
    <s v="St Martin"/>
    <x v="97"/>
    <n v="0"/>
    <x v="12"/>
  </r>
  <r>
    <s v="St Martin"/>
    <x v="97"/>
    <n v="0"/>
    <x v="13"/>
  </r>
  <r>
    <s v="St Martin"/>
    <x v="97"/>
    <n v="0"/>
    <x v="14"/>
  </r>
  <r>
    <s v="St Martin"/>
    <x v="97"/>
    <n v="0"/>
    <x v="15"/>
  </r>
  <r>
    <s v="St Martin"/>
    <x v="97"/>
    <n v="0"/>
    <x v="16"/>
  </r>
  <r>
    <s v="St Martin"/>
    <x v="97"/>
    <n v="0"/>
    <x v="17"/>
  </r>
  <r>
    <s v="St Martin"/>
    <x v="97"/>
    <n v="0"/>
    <x v="18"/>
  </r>
  <r>
    <s v="St Martin"/>
    <x v="97"/>
    <n v="0"/>
    <x v="19"/>
  </r>
  <r>
    <s v="St Martin"/>
    <x v="97"/>
    <n v="0"/>
    <x v="20"/>
  </r>
  <r>
    <s v="St Martin"/>
    <x v="97"/>
    <n v="0"/>
    <x v="21"/>
  </r>
  <r>
    <s v="St Martin"/>
    <x v="97"/>
    <n v="0"/>
    <x v="22"/>
  </r>
  <r>
    <s v="St Martin"/>
    <x v="97"/>
    <n v="0"/>
    <x v="23"/>
  </r>
  <r>
    <s v="St Martin"/>
    <x v="97"/>
    <n v="0"/>
    <x v="24"/>
  </r>
  <r>
    <s v="St Martin"/>
    <x v="97"/>
    <n v="0"/>
    <x v="25"/>
  </r>
  <r>
    <s v="St Martin"/>
    <x v="97"/>
    <n v="0"/>
    <x v="26"/>
  </r>
  <r>
    <s v="St Martin"/>
    <x v="97"/>
    <n v="0"/>
    <x v="27"/>
  </r>
  <r>
    <s v="St Martin"/>
    <x v="97"/>
    <n v="0"/>
    <x v="28"/>
  </r>
  <r>
    <s v="St Martin"/>
    <x v="97"/>
    <n v="0"/>
    <x v="29"/>
  </r>
  <r>
    <s v="St Martin"/>
    <x v="97"/>
    <n v="0"/>
    <x v="30"/>
  </r>
  <r>
    <s v="St Martin"/>
    <x v="97"/>
    <n v="0"/>
    <x v="31"/>
  </r>
  <r>
    <s v="St Martin"/>
    <x v="97"/>
    <n v="0"/>
    <x v="32"/>
  </r>
  <r>
    <s v="St Martin"/>
    <x v="97"/>
    <n v="0"/>
    <x v="33"/>
  </r>
  <r>
    <s v="St Martin"/>
    <x v="97"/>
    <n v="0"/>
    <x v="34"/>
  </r>
  <r>
    <s v="St Martin"/>
    <x v="97"/>
    <n v="0"/>
    <x v="35"/>
  </r>
  <r>
    <s v="St Martin"/>
    <x v="97"/>
    <n v="0"/>
    <x v="36"/>
  </r>
  <r>
    <s v="St Martin"/>
    <x v="97"/>
    <n v="0"/>
    <x v="37"/>
  </r>
  <r>
    <s v="St Martin"/>
    <x v="97"/>
    <n v="0"/>
    <x v="38"/>
  </r>
  <r>
    <s v="St Martin"/>
    <x v="97"/>
    <n v="0"/>
    <x v="39"/>
  </r>
  <r>
    <s v="St Martin"/>
    <x v="97"/>
    <n v="0"/>
    <x v="40"/>
  </r>
  <r>
    <s v="St Martin"/>
    <x v="97"/>
    <n v="0"/>
    <x v="41"/>
  </r>
  <r>
    <s v="St Martin"/>
    <x v="97"/>
    <n v="0"/>
    <x v="42"/>
  </r>
  <r>
    <s v="St Martin"/>
    <x v="97"/>
    <n v="0"/>
    <x v="43"/>
  </r>
  <r>
    <s v="St Martin"/>
    <x v="97"/>
    <n v="0"/>
    <x v="44"/>
  </r>
  <r>
    <s v="St Martin"/>
    <x v="97"/>
    <n v="0"/>
    <x v="45"/>
  </r>
  <r>
    <s v="St Martin"/>
    <x v="97"/>
    <n v="0"/>
    <x v="46"/>
  </r>
  <r>
    <s v="St Martin"/>
    <x v="97"/>
    <n v="2"/>
    <x v="47"/>
  </r>
  <r>
    <s v="St Martin"/>
    <x v="97"/>
    <n v="2"/>
    <x v="48"/>
  </r>
  <r>
    <s v="St Martin"/>
    <x v="97"/>
    <n v="2"/>
    <x v="49"/>
  </r>
  <r>
    <s v="St Martin"/>
    <x v="97"/>
    <n v="2"/>
    <x v="50"/>
  </r>
  <r>
    <s v="St Martin"/>
    <x v="97"/>
    <n v="2"/>
    <x v="51"/>
  </r>
  <r>
    <s v="St Martin"/>
    <x v="97"/>
    <n v="2"/>
    <x v="52"/>
  </r>
  <r>
    <s v="St Martin"/>
    <x v="97"/>
    <n v="2"/>
    <x v="53"/>
  </r>
  <r>
    <m/>
    <x v="106"/>
    <n v="0"/>
    <x v="0"/>
  </r>
  <r>
    <m/>
    <x v="106"/>
    <n v="0"/>
    <x v="1"/>
  </r>
  <r>
    <m/>
    <x v="106"/>
    <n v="0"/>
    <x v="2"/>
  </r>
  <r>
    <m/>
    <x v="106"/>
    <n v="0"/>
    <x v="3"/>
  </r>
  <r>
    <m/>
    <x v="106"/>
    <n v="0"/>
    <x v="4"/>
  </r>
  <r>
    <m/>
    <x v="106"/>
    <n v="0"/>
    <x v="5"/>
  </r>
  <r>
    <m/>
    <x v="106"/>
    <n v="0"/>
    <x v="6"/>
  </r>
  <r>
    <m/>
    <x v="106"/>
    <n v="0"/>
    <x v="7"/>
  </r>
  <r>
    <m/>
    <x v="106"/>
    <n v="0"/>
    <x v="8"/>
  </r>
  <r>
    <m/>
    <x v="106"/>
    <n v="0"/>
    <x v="9"/>
  </r>
  <r>
    <m/>
    <x v="106"/>
    <n v="0"/>
    <x v="10"/>
  </r>
  <r>
    <m/>
    <x v="106"/>
    <n v="0"/>
    <x v="11"/>
  </r>
  <r>
    <m/>
    <x v="106"/>
    <n v="0"/>
    <x v="12"/>
  </r>
  <r>
    <m/>
    <x v="106"/>
    <n v="0"/>
    <x v="13"/>
  </r>
  <r>
    <m/>
    <x v="106"/>
    <n v="0"/>
    <x v="14"/>
  </r>
  <r>
    <m/>
    <x v="106"/>
    <n v="0"/>
    <x v="15"/>
  </r>
  <r>
    <m/>
    <x v="106"/>
    <n v="0"/>
    <x v="16"/>
  </r>
  <r>
    <m/>
    <x v="106"/>
    <n v="0"/>
    <x v="17"/>
  </r>
  <r>
    <m/>
    <x v="106"/>
    <n v="0"/>
    <x v="18"/>
  </r>
  <r>
    <m/>
    <x v="106"/>
    <n v="0"/>
    <x v="19"/>
  </r>
  <r>
    <m/>
    <x v="106"/>
    <n v="0"/>
    <x v="20"/>
  </r>
  <r>
    <m/>
    <x v="106"/>
    <n v="0"/>
    <x v="21"/>
  </r>
  <r>
    <m/>
    <x v="106"/>
    <n v="0"/>
    <x v="22"/>
  </r>
  <r>
    <m/>
    <x v="106"/>
    <n v="0"/>
    <x v="23"/>
  </r>
  <r>
    <m/>
    <x v="106"/>
    <n v="0"/>
    <x v="24"/>
  </r>
  <r>
    <m/>
    <x v="106"/>
    <n v="0"/>
    <x v="25"/>
  </r>
  <r>
    <m/>
    <x v="106"/>
    <n v="0"/>
    <x v="26"/>
  </r>
  <r>
    <m/>
    <x v="106"/>
    <n v="0"/>
    <x v="27"/>
  </r>
  <r>
    <m/>
    <x v="106"/>
    <n v="0"/>
    <x v="28"/>
  </r>
  <r>
    <m/>
    <x v="106"/>
    <n v="0"/>
    <x v="29"/>
  </r>
  <r>
    <m/>
    <x v="106"/>
    <n v="0"/>
    <x v="30"/>
  </r>
  <r>
    <m/>
    <x v="106"/>
    <n v="0"/>
    <x v="31"/>
  </r>
  <r>
    <m/>
    <x v="106"/>
    <n v="0"/>
    <x v="32"/>
  </r>
  <r>
    <m/>
    <x v="106"/>
    <n v="0"/>
    <x v="33"/>
  </r>
  <r>
    <m/>
    <x v="106"/>
    <n v="0"/>
    <x v="34"/>
  </r>
  <r>
    <m/>
    <x v="106"/>
    <n v="0"/>
    <x v="35"/>
  </r>
  <r>
    <m/>
    <x v="106"/>
    <n v="0"/>
    <x v="36"/>
  </r>
  <r>
    <m/>
    <x v="106"/>
    <n v="0"/>
    <x v="37"/>
  </r>
  <r>
    <m/>
    <x v="106"/>
    <n v="0"/>
    <x v="38"/>
  </r>
  <r>
    <m/>
    <x v="106"/>
    <n v="0"/>
    <x v="39"/>
  </r>
  <r>
    <m/>
    <x v="106"/>
    <n v="0"/>
    <x v="40"/>
  </r>
  <r>
    <m/>
    <x v="106"/>
    <n v="0"/>
    <x v="41"/>
  </r>
  <r>
    <m/>
    <x v="106"/>
    <n v="0"/>
    <x v="42"/>
  </r>
  <r>
    <m/>
    <x v="106"/>
    <n v="0"/>
    <x v="43"/>
  </r>
  <r>
    <m/>
    <x v="106"/>
    <n v="0"/>
    <x v="44"/>
  </r>
  <r>
    <m/>
    <x v="106"/>
    <n v="0"/>
    <x v="45"/>
  </r>
  <r>
    <m/>
    <x v="106"/>
    <n v="0"/>
    <x v="46"/>
  </r>
  <r>
    <m/>
    <x v="106"/>
    <n v="0"/>
    <x v="47"/>
  </r>
  <r>
    <m/>
    <x v="106"/>
    <n v="0"/>
    <x v="48"/>
  </r>
  <r>
    <m/>
    <x v="106"/>
    <n v="2"/>
    <x v="49"/>
  </r>
  <r>
    <m/>
    <x v="106"/>
    <n v="2"/>
    <x v="50"/>
  </r>
  <r>
    <m/>
    <x v="106"/>
    <n v="2"/>
    <x v="51"/>
  </r>
  <r>
    <m/>
    <x v="106"/>
    <n v="2"/>
    <x v="52"/>
  </r>
  <r>
    <m/>
    <x v="106"/>
    <n v="3"/>
    <x v="53"/>
  </r>
  <r>
    <s v="Channel Islands"/>
    <x v="107"/>
    <n v="0"/>
    <x v="0"/>
  </r>
  <r>
    <s v="Channel Islands"/>
    <x v="107"/>
    <n v="0"/>
    <x v="1"/>
  </r>
  <r>
    <s v="Channel Islands"/>
    <x v="107"/>
    <n v="0"/>
    <x v="2"/>
  </r>
  <r>
    <s v="Channel Islands"/>
    <x v="107"/>
    <n v="0"/>
    <x v="3"/>
  </r>
  <r>
    <s v="Channel Islands"/>
    <x v="107"/>
    <n v="0"/>
    <x v="4"/>
  </r>
  <r>
    <s v="Channel Islands"/>
    <x v="107"/>
    <n v="0"/>
    <x v="5"/>
  </r>
  <r>
    <s v="Channel Islands"/>
    <x v="107"/>
    <n v="0"/>
    <x v="6"/>
  </r>
  <r>
    <s v="Channel Islands"/>
    <x v="107"/>
    <n v="0"/>
    <x v="7"/>
  </r>
  <r>
    <s v="Channel Islands"/>
    <x v="107"/>
    <n v="0"/>
    <x v="8"/>
  </r>
  <r>
    <s v="Channel Islands"/>
    <x v="107"/>
    <n v="0"/>
    <x v="9"/>
  </r>
  <r>
    <s v="Channel Islands"/>
    <x v="107"/>
    <n v="0"/>
    <x v="10"/>
  </r>
  <r>
    <s v="Channel Islands"/>
    <x v="107"/>
    <n v="0"/>
    <x v="11"/>
  </r>
  <r>
    <s v="Channel Islands"/>
    <x v="107"/>
    <n v="0"/>
    <x v="12"/>
  </r>
  <r>
    <s v="Channel Islands"/>
    <x v="107"/>
    <n v="0"/>
    <x v="13"/>
  </r>
  <r>
    <s v="Channel Islands"/>
    <x v="107"/>
    <n v="0"/>
    <x v="14"/>
  </r>
  <r>
    <s v="Channel Islands"/>
    <x v="107"/>
    <n v="0"/>
    <x v="15"/>
  </r>
  <r>
    <s v="Channel Islands"/>
    <x v="107"/>
    <n v="0"/>
    <x v="16"/>
  </r>
  <r>
    <s v="Channel Islands"/>
    <x v="107"/>
    <n v="0"/>
    <x v="17"/>
  </r>
  <r>
    <s v="Channel Islands"/>
    <x v="107"/>
    <n v="0"/>
    <x v="18"/>
  </r>
  <r>
    <s v="Channel Islands"/>
    <x v="107"/>
    <n v="0"/>
    <x v="19"/>
  </r>
  <r>
    <s v="Channel Islands"/>
    <x v="107"/>
    <n v="0"/>
    <x v="20"/>
  </r>
  <r>
    <s v="Channel Islands"/>
    <x v="107"/>
    <n v="0"/>
    <x v="21"/>
  </r>
  <r>
    <s v="Channel Islands"/>
    <x v="107"/>
    <n v="0"/>
    <x v="22"/>
  </r>
  <r>
    <s v="Channel Islands"/>
    <x v="107"/>
    <n v="0"/>
    <x v="23"/>
  </r>
  <r>
    <s v="Channel Islands"/>
    <x v="107"/>
    <n v="0"/>
    <x v="24"/>
  </r>
  <r>
    <s v="Channel Islands"/>
    <x v="107"/>
    <n v="0"/>
    <x v="25"/>
  </r>
  <r>
    <s v="Channel Islands"/>
    <x v="107"/>
    <n v="0"/>
    <x v="26"/>
  </r>
  <r>
    <s v="Channel Islands"/>
    <x v="107"/>
    <n v="0"/>
    <x v="27"/>
  </r>
  <r>
    <s v="Channel Islands"/>
    <x v="107"/>
    <n v="0"/>
    <x v="28"/>
  </r>
  <r>
    <s v="Channel Islands"/>
    <x v="107"/>
    <n v="0"/>
    <x v="29"/>
  </r>
  <r>
    <s v="Channel Islands"/>
    <x v="107"/>
    <n v="0"/>
    <x v="30"/>
  </r>
  <r>
    <s v="Channel Islands"/>
    <x v="107"/>
    <n v="0"/>
    <x v="31"/>
  </r>
  <r>
    <s v="Channel Islands"/>
    <x v="107"/>
    <n v="0"/>
    <x v="32"/>
  </r>
  <r>
    <s v="Channel Islands"/>
    <x v="107"/>
    <n v="0"/>
    <x v="33"/>
  </r>
  <r>
    <s v="Channel Islands"/>
    <x v="107"/>
    <n v="0"/>
    <x v="34"/>
  </r>
  <r>
    <s v="Channel Islands"/>
    <x v="107"/>
    <n v="0"/>
    <x v="35"/>
  </r>
  <r>
    <s v="Channel Islands"/>
    <x v="107"/>
    <n v="0"/>
    <x v="36"/>
  </r>
  <r>
    <s v="Channel Islands"/>
    <x v="107"/>
    <n v="0"/>
    <x v="37"/>
  </r>
  <r>
    <s v="Channel Islands"/>
    <x v="107"/>
    <n v="0"/>
    <x v="38"/>
  </r>
  <r>
    <s v="Channel Islands"/>
    <x v="107"/>
    <n v="0"/>
    <x v="39"/>
  </r>
  <r>
    <s v="Channel Islands"/>
    <x v="107"/>
    <n v="0"/>
    <x v="40"/>
  </r>
  <r>
    <s v="Channel Islands"/>
    <x v="107"/>
    <n v="0"/>
    <x v="41"/>
  </r>
  <r>
    <s v="Channel Islands"/>
    <x v="107"/>
    <n v="0"/>
    <x v="42"/>
  </r>
  <r>
    <s v="Channel Islands"/>
    <x v="107"/>
    <n v="0"/>
    <x v="43"/>
  </r>
  <r>
    <s v="Channel Islands"/>
    <x v="107"/>
    <n v="0"/>
    <x v="44"/>
  </r>
  <r>
    <s v="Channel Islands"/>
    <x v="107"/>
    <n v="0"/>
    <x v="45"/>
  </r>
  <r>
    <s v="Channel Islands"/>
    <x v="107"/>
    <n v="0"/>
    <x v="46"/>
  </r>
  <r>
    <s v="Channel Islands"/>
    <x v="107"/>
    <n v="0"/>
    <x v="47"/>
  </r>
  <r>
    <s v="Channel Islands"/>
    <x v="107"/>
    <n v="1"/>
    <x v="48"/>
  </r>
  <r>
    <s v="Channel Islands"/>
    <x v="107"/>
    <n v="2"/>
    <x v="49"/>
  </r>
  <r>
    <s v="Channel Islands"/>
    <x v="107"/>
    <n v="2"/>
    <x v="50"/>
  </r>
  <r>
    <s v="Channel Islands"/>
    <x v="107"/>
    <n v="2"/>
    <x v="51"/>
  </r>
  <r>
    <s v="Channel Islands"/>
    <x v="107"/>
    <n v="2"/>
    <x v="52"/>
  </r>
  <r>
    <s v="Channel Islands"/>
    <x v="107"/>
    <n v="3"/>
    <x v="53"/>
  </r>
  <r>
    <s v="New Brunswick"/>
    <x v="5"/>
    <n v="0"/>
    <x v="0"/>
  </r>
  <r>
    <s v="New Brunswick"/>
    <x v="5"/>
    <n v="0"/>
    <x v="1"/>
  </r>
  <r>
    <s v="New Brunswick"/>
    <x v="5"/>
    <n v="0"/>
    <x v="2"/>
  </r>
  <r>
    <s v="New Brunswick"/>
    <x v="5"/>
    <n v="0"/>
    <x v="3"/>
  </r>
  <r>
    <s v="New Brunswick"/>
    <x v="5"/>
    <n v="0"/>
    <x v="4"/>
  </r>
  <r>
    <s v="New Brunswick"/>
    <x v="5"/>
    <n v="0"/>
    <x v="5"/>
  </r>
  <r>
    <s v="New Brunswick"/>
    <x v="5"/>
    <n v="0"/>
    <x v="6"/>
  </r>
  <r>
    <s v="New Brunswick"/>
    <x v="5"/>
    <n v="0"/>
    <x v="7"/>
  </r>
  <r>
    <s v="New Brunswick"/>
    <x v="5"/>
    <n v="0"/>
    <x v="8"/>
  </r>
  <r>
    <s v="New Brunswick"/>
    <x v="5"/>
    <n v="0"/>
    <x v="9"/>
  </r>
  <r>
    <s v="New Brunswick"/>
    <x v="5"/>
    <n v="0"/>
    <x v="10"/>
  </r>
  <r>
    <s v="New Brunswick"/>
    <x v="5"/>
    <n v="0"/>
    <x v="11"/>
  </r>
  <r>
    <s v="New Brunswick"/>
    <x v="5"/>
    <n v="0"/>
    <x v="12"/>
  </r>
  <r>
    <s v="New Brunswick"/>
    <x v="5"/>
    <n v="0"/>
    <x v="13"/>
  </r>
  <r>
    <s v="New Brunswick"/>
    <x v="5"/>
    <n v="0"/>
    <x v="14"/>
  </r>
  <r>
    <s v="New Brunswick"/>
    <x v="5"/>
    <n v="0"/>
    <x v="15"/>
  </r>
  <r>
    <s v="New Brunswick"/>
    <x v="5"/>
    <n v="0"/>
    <x v="16"/>
  </r>
  <r>
    <s v="New Brunswick"/>
    <x v="5"/>
    <n v="0"/>
    <x v="17"/>
  </r>
  <r>
    <s v="New Brunswick"/>
    <x v="5"/>
    <n v="0"/>
    <x v="18"/>
  </r>
  <r>
    <s v="New Brunswick"/>
    <x v="5"/>
    <n v="0"/>
    <x v="19"/>
  </r>
  <r>
    <s v="New Brunswick"/>
    <x v="5"/>
    <n v="0"/>
    <x v="20"/>
  </r>
  <r>
    <s v="New Brunswick"/>
    <x v="5"/>
    <n v="0"/>
    <x v="21"/>
  </r>
  <r>
    <s v="New Brunswick"/>
    <x v="5"/>
    <n v="0"/>
    <x v="22"/>
  </r>
  <r>
    <s v="New Brunswick"/>
    <x v="5"/>
    <n v="0"/>
    <x v="23"/>
  </r>
  <r>
    <s v="New Brunswick"/>
    <x v="5"/>
    <n v="0"/>
    <x v="24"/>
  </r>
  <r>
    <s v="New Brunswick"/>
    <x v="5"/>
    <n v="0"/>
    <x v="25"/>
  </r>
  <r>
    <s v="New Brunswick"/>
    <x v="5"/>
    <n v="0"/>
    <x v="26"/>
  </r>
  <r>
    <s v="New Brunswick"/>
    <x v="5"/>
    <n v="0"/>
    <x v="27"/>
  </r>
  <r>
    <s v="New Brunswick"/>
    <x v="5"/>
    <n v="0"/>
    <x v="28"/>
  </r>
  <r>
    <s v="New Brunswick"/>
    <x v="5"/>
    <n v="0"/>
    <x v="29"/>
  </r>
  <r>
    <s v="New Brunswick"/>
    <x v="5"/>
    <n v="0"/>
    <x v="30"/>
  </r>
  <r>
    <s v="New Brunswick"/>
    <x v="5"/>
    <n v="0"/>
    <x v="31"/>
  </r>
  <r>
    <s v="New Brunswick"/>
    <x v="5"/>
    <n v="0"/>
    <x v="32"/>
  </r>
  <r>
    <s v="New Brunswick"/>
    <x v="5"/>
    <n v="0"/>
    <x v="33"/>
  </r>
  <r>
    <s v="New Brunswick"/>
    <x v="5"/>
    <n v="0"/>
    <x v="34"/>
  </r>
  <r>
    <s v="New Brunswick"/>
    <x v="5"/>
    <n v="0"/>
    <x v="35"/>
  </r>
  <r>
    <s v="New Brunswick"/>
    <x v="5"/>
    <n v="0"/>
    <x v="36"/>
  </r>
  <r>
    <s v="New Brunswick"/>
    <x v="5"/>
    <n v="0"/>
    <x v="37"/>
  </r>
  <r>
    <s v="New Brunswick"/>
    <x v="5"/>
    <n v="0"/>
    <x v="38"/>
  </r>
  <r>
    <s v="New Brunswick"/>
    <x v="5"/>
    <n v="0"/>
    <x v="39"/>
  </r>
  <r>
    <s v="New Brunswick"/>
    <x v="5"/>
    <n v="0"/>
    <x v="40"/>
  </r>
  <r>
    <s v="New Brunswick"/>
    <x v="5"/>
    <n v="0"/>
    <x v="41"/>
  </r>
  <r>
    <s v="New Brunswick"/>
    <x v="5"/>
    <n v="0"/>
    <x v="42"/>
  </r>
  <r>
    <s v="New Brunswick"/>
    <x v="5"/>
    <n v="0"/>
    <x v="43"/>
  </r>
  <r>
    <s v="New Brunswick"/>
    <x v="5"/>
    <n v="0"/>
    <x v="44"/>
  </r>
  <r>
    <s v="New Brunswick"/>
    <x v="5"/>
    <n v="0"/>
    <x v="45"/>
  </r>
  <r>
    <s v="New Brunswick"/>
    <x v="5"/>
    <n v="0"/>
    <x v="46"/>
  </r>
  <r>
    <s v="New Brunswick"/>
    <x v="5"/>
    <n v="0"/>
    <x v="47"/>
  </r>
  <r>
    <s v="New Brunswick"/>
    <x v="5"/>
    <n v="0"/>
    <x v="48"/>
  </r>
  <r>
    <s v="New Brunswick"/>
    <x v="5"/>
    <n v="1"/>
    <x v="49"/>
  </r>
  <r>
    <s v="New Brunswick"/>
    <x v="5"/>
    <n v="1"/>
    <x v="50"/>
  </r>
  <r>
    <s v="New Brunswick"/>
    <x v="5"/>
    <n v="1"/>
    <x v="51"/>
  </r>
  <r>
    <s v="New Brunswick"/>
    <x v="5"/>
    <n v="1"/>
    <x v="52"/>
  </r>
  <r>
    <s v="New Brunswick"/>
    <x v="5"/>
    <n v="2"/>
    <x v="53"/>
  </r>
  <r>
    <s v="Tibet"/>
    <x v="94"/>
    <n v="0"/>
    <x v="0"/>
  </r>
  <r>
    <s v="Tibet"/>
    <x v="94"/>
    <n v="0"/>
    <x v="1"/>
  </r>
  <r>
    <s v="Tibet"/>
    <x v="94"/>
    <n v="0"/>
    <x v="2"/>
  </r>
  <r>
    <s v="Tibet"/>
    <x v="94"/>
    <n v="0"/>
    <x v="3"/>
  </r>
  <r>
    <s v="Tibet"/>
    <x v="94"/>
    <n v="0"/>
    <x v="4"/>
  </r>
  <r>
    <s v="Tibet"/>
    <x v="94"/>
    <n v="0"/>
    <x v="5"/>
  </r>
  <r>
    <s v="Tibet"/>
    <x v="94"/>
    <n v="0"/>
    <x v="6"/>
  </r>
  <r>
    <s v="Tibet"/>
    <x v="94"/>
    <n v="0"/>
    <x v="7"/>
  </r>
  <r>
    <s v="Tibet"/>
    <x v="94"/>
    <n v="1"/>
    <x v="8"/>
  </r>
  <r>
    <s v="Tibet"/>
    <x v="94"/>
    <n v="1"/>
    <x v="9"/>
  </r>
  <r>
    <s v="Tibet"/>
    <x v="94"/>
    <n v="1"/>
    <x v="10"/>
  </r>
  <r>
    <s v="Tibet"/>
    <x v="94"/>
    <n v="1"/>
    <x v="11"/>
  </r>
  <r>
    <s v="Tibet"/>
    <x v="94"/>
    <n v="1"/>
    <x v="12"/>
  </r>
  <r>
    <s v="Tibet"/>
    <x v="94"/>
    <n v="1"/>
    <x v="13"/>
  </r>
  <r>
    <s v="Tibet"/>
    <x v="94"/>
    <n v="1"/>
    <x v="14"/>
  </r>
  <r>
    <s v="Tibet"/>
    <x v="94"/>
    <n v="1"/>
    <x v="15"/>
  </r>
  <r>
    <s v="Tibet"/>
    <x v="94"/>
    <n v="1"/>
    <x v="16"/>
  </r>
  <r>
    <s v="Tibet"/>
    <x v="94"/>
    <n v="1"/>
    <x v="17"/>
  </r>
  <r>
    <s v="Tibet"/>
    <x v="94"/>
    <n v="1"/>
    <x v="18"/>
  </r>
  <r>
    <s v="Tibet"/>
    <x v="94"/>
    <n v="1"/>
    <x v="19"/>
  </r>
  <r>
    <s v="Tibet"/>
    <x v="94"/>
    <n v="1"/>
    <x v="20"/>
  </r>
  <r>
    <s v="Tibet"/>
    <x v="94"/>
    <n v="1"/>
    <x v="21"/>
  </r>
  <r>
    <s v="Tibet"/>
    <x v="94"/>
    <n v="1"/>
    <x v="22"/>
  </r>
  <r>
    <s v="Tibet"/>
    <x v="94"/>
    <n v="1"/>
    <x v="23"/>
  </r>
  <r>
    <s v="Tibet"/>
    <x v="94"/>
    <n v="1"/>
    <x v="24"/>
  </r>
  <r>
    <s v="Tibet"/>
    <x v="94"/>
    <n v="1"/>
    <x v="25"/>
  </r>
  <r>
    <s v="Tibet"/>
    <x v="94"/>
    <n v="1"/>
    <x v="26"/>
  </r>
  <r>
    <s v="Tibet"/>
    <x v="94"/>
    <n v="1"/>
    <x v="27"/>
  </r>
  <r>
    <s v="Tibet"/>
    <x v="94"/>
    <n v="1"/>
    <x v="28"/>
  </r>
  <r>
    <s v="Tibet"/>
    <x v="94"/>
    <n v="1"/>
    <x v="29"/>
  </r>
  <r>
    <s v="Tibet"/>
    <x v="94"/>
    <n v="1"/>
    <x v="30"/>
  </r>
  <r>
    <s v="Tibet"/>
    <x v="94"/>
    <n v="1"/>
    <x v="31"/>
  </r>
  <r>
    <s v="Tibet"/>
    <x v="94"/>
    <n v="1"/>
    <x v="32"/>
  </r>
  <r>
    <s v="Tibet"/>
    <x v="94"/>
    <n v="1"/>
    <x v="33"/>
  </r>
  <r>
    <s v="Tibet"/>
    <x v="94"/>
    <n v="1"/>
    <x v="34"/>
  </r>
  <r>
    <s v="Tibet"/>
    <x v="94"/>
    <n v="1"/>
    <x v="35"/>
  </r>
  <r>
    <s v="Tibet"/>
    <x v="94"/>
    <n v="1"/>
    <x v="36"/>
  </r>
  <r>
    <s v="Tibet"/>
    <x v="94"/>
    <n v="1"/>
    <x v="37"/>
  </r>
  <r>
    <s v="Tibet"/>
    <x v="94"/>
    <n v="1"/>
    <x v="38"/>
  </r>
  <r>
    <s v="Tibet"/>
    <x v="94"/>
    <n v="1"/>
    <x v="39"/>
  </r>
  <r>
    <s v="Tibet"/>
    <x v="94"/>
    <n v="1"/>
    <x v="40"/>
  </r>
  <r>
    <s v="Tibet"/>
    <x v="94"/>
    <n v="1"/>
    <x v="41"/>
  </r>
  <r>
    <s v="Tibet"/>
    <x v="94"/>
    <n v="1"/>
    <x v="42"/>
  </r>
  <r>
    <s v="Tibet"/>
    <x v="94"/>
    <n v="1"/>
    <x v="43"/>
  </r>
  <r>
    <s v="Tibet"/>
    <x v="94"/>
    <n v="1"/>
    <x v="44"/>
  </r>
  <r>
    <s v="Tibet"/>
    <x v="94"/>
    <n v="1"/>
    <x v="45"/>
  </r>
  <r>
    <s v="Tibet"/>
    <x v="94"/>
    <n v="1"/>
    <x v="46"/>
  </r>
  <r>
    <s v="Tibet"/>
    <x v="94"/>
    <n v="1"/>
    <x v="47"/>
  </r>
  <r>
    <s v="Tibet"/>
    <x v="94"/>
    <n v="1"/>
    <x v="48"/>
  </r>
  <r>
    <s v="Tibet"/>
    <x v="94"/>
    <n v="1"/>
    <x v="49"/>
  </r>
  <r>
    <s v="Tibet"/>
    <x v="94"/>
    <n v="1"/>
    <x v="50"/>
  </r>
  <r>
    <s v="Tibet"/>
    <x v="94"/>
    <n v="1"/>
    <x v="51"/>
  </r>
  <r>
    <s v="Tibet"/>
    <x v="94"/>
    <n v="1"/>
    <x v="52"/>
  </r>
  <r>
    <s v="Tibet"/>
    <x v="94"/>
    <n v="1"/>
    <x v="53"/>
  </r>
  <r>
    <m/>
    <x v="108"/>
    <n v="0"/>
    <x v="0"/>
  </r>
  <r>
    <m/>
    <x v="108"/>
    <n v="0"/>
    <x v="1"/>
  </r>
  <r>
    <m/>
    <x v="108"/>
    <n v="0"/>
    <x v="2"/>
  </r>
  <r>
    <m/>
    <x v="108"/>
    <n v="0"/>
    <x v="3"/>
  </r>
  <r>
    <m/>
    <x v="108"/>
    <n v="0"/>
    <x v="4"/>
  </r>
  <r>
    <m/>
    <x v="108"/>
    <n v="0"/>
    <x v="5"/>
  </r>
  <r>
    <m/>
    <x v="108"/>
    <n v="0"/>
    <x v="6"/>
  </r>
  <r>
    <m/>
    <x v="108"/>
    <n v="0"/>
    <x v="7"/>
  </r>
  <r>
    <m/>
    <x v="108"/>
    <n v="0"/>
    <x v="8"/>
  </r>
  <r>
    <m/>
    <x v="108"/>
    <n v="0"/>
    <x v="9"/>
  </r>
  <r>
    <m/>
    <x v="108"/>
    <n v="0"/>
    <x v="10"/>
  </r>
  <r>
    <m/>
    <x v="108"/>
    <n v="0"/>
    <x v="11"/>
  </r>
  <r>
    <m/>
    <x v="108"/>
    <n v="0"/>
    <x v="12"/>
  </r>
  <r>
    <m/>
    <x v="108"/>
    <n v="0"/>
    <x v="13"/>
  </r>
  <r>
    <m/>
    <x v="108"/>
    <n v="0"/>
    <x v="14"/>
  </r>
  <r>
    <m/>
    <x v="108"/>
    <n v="0"/>
    <x v="15"/>
  </r>
  <r>
    <m/>
    <x v="108"/>
    <n v="0"/>
    <x v="16"/>
  </r>
  <r>
    <m/>
    <x v="108"/>
    <n v="0"/>
    <x v="17"/>
  </r>
  <r>
    <m/>
    <x v="108"/>
    <n v="0"/>
    <x v="18"/>
  </r>
  <r>
    <m/>
    <x v="108"/>
    <n v="0"/>
    <x v="19"/>
  </r>
  <r>
    <m/>
    <x v="108"/>
    <n v="0"/>
    <x v="20"/>
  </r>
  <r>
    <m/>
    <x v="108"/>
    <n v="0"/>
    <x v="21"/>
  </r>
  <r>
    <m/>
    <x v="108"/>
    <n v="0"/>
    <x v="22"/>
  </r>
  <r>
    <m/>
    <x v="108"/>
    <n v="0"/>
    <x v="23"/>
  </r>
  <r>
    <m/>
    <x v="108"/>
    <n v="0"/>
    <x v="24"/>
  </r>
  <r>
    <m/>
    <x v="108"/>
    <n v="0"/>
    <x v="25"/>
  </r>
  <r>
    <m/>
    <x v="108"/>
    <n v="0"/>
    <x v="26"/>
  </r>
  <r>
    <m/>
    <x v="108"/>
    <n v="0"/>
    <x v="27"/>
  </r>
  <r>
    <m/>
    <x v="108"/>
    <n v="0"/>
    <x v="28"/>
  </r>
  <r>
    <m/>
    <x v="108"/>
    <n v="0"/>
    <x v="29"/>
  </r>
  <r>
    <m/>
    <x v="108"/>
    <n v="0"/>
    <x v="30"/>
  </r>
  <r>
    <m/>
    <x v="108"/>
    <n v="0"/>
    <x v="31"/>
  </r>
  <r>
    <m/>
    <x v="108"/>
    <n v="0"/>
    <x v="32"/>
  </r>
  <r>
    <m/>
    <x v="108"/>
    <n v="0"/>
    <x v="33"/>
  </r>
  <r>
    <m/>
    <x v="108"/>
    <n v="0"/>
    <x v="34"/>
  </r>
  <r>
    <m/>
    <x v="108"/>
    <n v="0"/>
    <x v="35"/>
  </r>
  <r>
    <m/>
    <x v="108"/>
    <n v="0"/>
    <x v="36"/>
  </r>
  <r>
    <m/>
    <x v="108"/>
    <n v="0"/>
    <x v="37"/>
  </r>
  <r>
    <m/>
    <x v="108"/>
    <n v="0"/>
    <x v="38"/>
  </r>
  <r>
    <m/>
    <x v="108"/>
    <n v="0"/>
    <x v="39"/>
  </r>
  <r>
    <m/>
    <x v="108"/>
    <n v="0"/>
    <x v="40"/>
  </r>
  <r>
    <m/>
    <x v="108"/>
    <n v="0"/>
    <x v="41"/>
  </r>
  <r>
    <m/>
    <x v="108"/>
    <n v="0"/>
    <x v="42"/>
  </r>
  <r>
    <m/>
    <x v="108"/>
    <n v="0"/>
    <x v="43"/>
  </r>
  <r>
    <m/>
    <x v="108"/>
    <n v="0"/>
    <x v="44"/>
  </r>
  <r>
    <m/>
    <x v="108"/>
    <n v="0"/>
    <x v="45"/>
  </r>
  <r>
    <m/>
    <x v="108"/>
    <n v="0"/>
    <x v="46"/>
  </r>
  <r>
    <m/>
    <x v="108"/>
    <n v="0"/>
    <x v="47"/>
  </r>
  <r>
    <m/>
    <x v="108"/>
    <n v="0"/>
    <x v="48"/>
  </r>
  <r>
    <m/>
    <x v="108"/>
    <n v="1"/>
    <x v="49"/>
  </r>
  <r>
    <m/>
    <x v="108"/>
    <n v="1"/>
    <x v="50"/>
  </r>
  <r>
    <m/>
    <x v="108"/>
    <n v="2"/>
    <x v="51"/>
  </r>
  <r>
    <m/>
    <x v="108"/>
    <n v="2"/>
    <x v="52"/>
  </r>
  <r>
    <m/>
    <x v="108"/>
    <n v="2"/>
    <x v="53"/>
  </r>
  <r>
    <m/>
    <x v="109"/>
    <n v="0"/>
    <x v="0"/>
  </r>
  <r>
    <m/>
    <x v="109"/>
    <n v="0"/>
    <x v="1"/>
  </r>
  <r>
    <m/>
    <x v="109"/>
    <n v="0"/>
    <x v="2"/>
  </r>
  <r>
    <m/>
    <x v="109"/>
    <n v="0"/>
    <x v="3"/>
  </r>
  <r>
    <m/>
    <x v="109"/>
    <n v="0"/>
    <x v="4"/>
  </r>
  <r>
    <m/>
    <x v="109"/>
    <n v="0"/>
    <x v="5"/>
  </r>
  <r>
    <m/>
    <x v="109"/>
    <n v="0"/>
    <x v="6"/>
  </r>
  <r>
    <m/>
    <x v="109"/>
    <n v="0"/>
    <x v="7"/>
  </r>
  <r>
    <m/>
    <x v="109"/>
    <n v="0"/>
    <x v="8"/>
  </r>
  <r>
    <m/>
    <x v="109"/>
    <n v="0"/>
    <x v="9"/>
  </r>
  <r>
    <m/>
    <x v="109"/>
    <n v="0"/>
    <x v="10"/>
  </r>
  <r>
    <m/>
    <x v="109"/>
    <n v="0"/>
    <x v="11"/>
  </r>
  <r>
    <m/>
    <x v="109"/>
    <n v="0"/>
    <x v="12"/>
  </r>
  <r>
    <m/>
    <x v="109"/>
    <n v="0"/>
    <x v="13"/>
  </r>
  <r>
    <m/>
    <x v="109"/>
    <n v="0"/>
    <x v="14"/>
  </r>
  <r>
    <m/>
    <x v="109"/>
    <n v="0"/>
    <x v="15"/>
  </r>
  <r>
    <m/>
    <x v="109"/>
    <n v="0"/>
    <x v="16"/>
  </r>
  <r>
    <m/>
    <x v="109"/>
    <n v="0"/>
    <x v="17"/>
  </r>
  <r>
    <m/>
    <x v="109"/>
    <n v="0"/>
    <x v="18"/>
  </r>
  <r>
    <m/>
    <x v="109"/>
    <n v="0"/>
    <x v="19"/>
  </r>
  <r>
    <m/>
    <x v="109"/>
    <n v="0"/>
    <x v="20"/>
  </r>
  <r>
    <m/>
    <x v="109"/>
    <n v="0"/>
    <x v="21"/>
  </r>
  <r>
    <m/>
    <x v="109"/>
    <n v="0"/>
    <x v="22"/>
  </r>
  <r>
    <m/>
    <x v="109"/>
    <n v="0"/>
    <x v="23"/>
  </r>
  <r>
    <m/>
    <x v="109"/>
    <n v="0"/>
    <x v="24"/>
  </r>
  <r>
    <m/>
    <x v="109"/>
    <n v="0"/>
    <x v="25"/>
  </r>
  <r>
    <m/>
    <x v="109"/>
    <n v="0"/>
    <x v="26"/>
  </r>
  <r>
    <m/>
    <x v="109"/>
    <n v="0"/>
    <x v="27"/>
  </r>
  <r>
    <m/>
    <x v="109"/>
    <n v="0"/>
    <x v="28"/>
  </r>
  <r>
    <m/>
    <x v="109"/>
    <n v="0"/>
    <x v="29"/>
  </r>
  <r>
    <m/>
    <x v="109"/>
    <n v="0"/>
    <x v="30"/>
  </r>
  <r>
    <m/>
    <x v="109"/>
    <n v="0"/>
    <x v="31"/>
  </r>
  <r>
    <m/>
    <x v="109"/>
    <n v="0"/>
    <x v="32"/>
  </r>
  <r>
    <m/>
    <x v="109"/>
    <n v="0"/>
    <x v="33"/>
  </r>
  <r>
    <m/>
    <x v="109"/>
    <n v="0"/>
    <x v="34"/>
  </r>
  <r>
    <m/>
    <x v="109"/>
    <n v="0"/>
    <x v="35"/>
  </r>
  <r>
    <m/>
    <x v="109"/>
    <n v="0"/>
    <x v="36"/>
  </r>
  <r>
    <m/>
    <x v="109"/>
    <n v="0"/>
    <x v="37"/>
  </r>
  <r>
    <m/>
    <x v="109"/>
    <n v="0"/>
    <x v="38"/>
  </r>
  <r>
    <m/>
    <x v="109"/>
    <n v="0"/>
    <x v="39"/>
  </r>
  <r>
    <m/>
    <x v="109"/>
    <n v="0"/>
    <x v="40"/>
  </r>
  <r>
    <m/>
    <x v="109"/>
    <n v="0"/>
    <x v="41"/>
  </r>
  <r>
    <m/>
    <x v="109"/>
    <n v="0"/>
    <x v="42"/>
  </r>
  <r>
    <m/>
    <x v="109"/>
    <n v="0"/>
    <x v="43"/>
  </r>
  <r>
    <m/>
    <x v="109"/>
    <n v="0"/>
    <x v="44"/>
  </r>
  <r>
    <m/>
    <x v="109"/>
    <n v="0"/>
    <x v="45"/>
  </r>
  <r>
    <m/>
    <x v="109"/>
    <n v="0"/>
    <x v="46"/>
  </r>
  <r>
    <m/>
    <x v="109"/>
    <n v="0"/>
    <x v="47"/>
  </r>
  <r>
    <m/>
    <x v="109"/>
    <n v="0"/>
    <x v="48"/>
  </r>
  <r>
    <m/>
    <x v="109"/>
    <n v="1"/>
    <x v="49"/>
  </r>
  <r>
    <m/>
    <x v="109"/>
    <n v="1"/>
    <x v="50"/>
  </r>
  <r>
    <m/>
    <x v="109"/>
    <n v="1"/>
    <x v="51"/>
  </r>
  <r>
    <m/>
    <x v="109"/>
    <n v="1"/>
    <x v="52"/>
  </r>
  <r>
    <m/>
    <x v="109"/>
    <n v="1"/>
    <x v="53"/>
  </r>
  <r>
    <s v="Saint Barthelemy"/>
    <x v="97"/>
    <n v="0"/>
    <x v="0"/>
  </r>
  <r>
    <s v="Saint Barthelemy"/>
    <x v="97"/>
    <n v="0"/>
    <x v="1"/>
  </r>
  <r>
    <s v="Saint Barthelemy"/>
    <x v="97"/>
    <n v="0"/>
    <x v="2"/>
  </r>
  <r>
    <s v="Saint Barthelemy"/>
    <x v="97"/>
    <n v="0"/>
    <x v="3"/>
  </r>
  <r>
    <s v="Saint Barthelemy"/>
    <x v="97"/>
    <n v="0"/>
    <x v="4"/>
  </r>
  <r>
    <s v="Saint Barthelemy"/>
    <x v="97"/>
    <n v="0"/>
    <x v="5"/>
  </r>
  <r>
    <s v="Saint Barthelemy"/>
    <x v="97"/>
    <n v="0"/>
    <x v="6"/>
  </r>
  <r>
    <s v="Saint Barthelemy"/>
    <x v="97"/>
    <n v="0"/>
    <x v="7"/>
  </r>
  <r>
    <s v="Saint Barthelemy"/>
    <x v="97"/>
    <n v="0"/>
    <x v="8"/>
  </r>
  <r>
    <s v="Saint Barthelemy"/>
    <x v="97"/>
    <n v="0"/>
    <x v="9"/>
  </r>
  <r>
    <s v="Saint Barthelemy"/>
    <x v="97"/>
    <n v="0"/>
    <x v="10"/>
  </r>
  <r>
    <s v="Saint Barthelemy"/>
    <x v="97"/>
    <n v="0"/>
    <x v="11"/>
  </r>
  <r>
    <s v="Saint Barthelemy"/>
    <x v="97"/>
    <n v="0"/>
    <x v="12"/>
  </r>
  <r>
    <s v="Saint Barthelemy"/>
    <x v="97"/>
    <n v="0"/>
    <x v="13"/>
  </r>
  <r>
    <s v="Saint Barthelemy"/>
    <x v="97"/>
    <n v="0"/>
    <x v="14"/>
  </r>
  <r>
    <s v="Saint Barthelemy"/>
    <x v="97"/>
    <n v="0"/>
    <x v="15"/>
  </r>
  <r>
    <s v="Saint Barthelemy"/>
    <x v="97"/>
    <n v="0"/>
    <x v="16"/>
  </r>
  <r>
    <s v="Saint Barthelemy"/>
    <x v="97"/>
    <n v="0"/>
    <x v="17"/>
  </r>
  <r>
    <s v="Saint Barthelemy"/>
    <x v="97"/>
    <n v="0"/>
    <x v="18"/>
  </r>
  <r>
    <s v="Saint Barthelemy"/>
    <x v="97"/>
    <n v="0"/>
    <x v="19"/>
  </r>
  <r>
    <s v="Saint Barthelemy"/>
    <x v="97"/>
    <n v="0"/>
    <x v="20"/>
  </r>
  <r>
    <s v="Saint Barthelemy"/>
    <x v="97"/>
    <n v="0"/>
    <x v="21"/>
  </r>
  <r>
    <s v="Saint Barthelemy"/>
    <x v="97"/>
    <n v="0"/>
    <x v="22"/>
  </r>
  <r>
    <s v="Saint Barthelemy"/>
    <x v="97"/>
    <n v="0"/>
    <x v="23"/>
  </r>
  <r>
    <s v="Saint Barthelemy"/>
    <x v="97"/>
    <n v="0"/>
    <x v="24"/>
  </r>
  <r>
    <s v="Saint Barthelemy"/>
    <x v="97"/>
    <n v="0"/>
    <x v="25"/>
  </r>
  <r>
    <s v="Saint Barthelemy"/>
    <x v="97"/>
    <n v="0"/>
    <x v="26"/>
  </r>
  <r>
    <s v="Saint Barthelemy"/>
    <x v="97"/>
    <n v="0"/>
    <x v="27"/>
  </r>
  <r>
    <s v="Saint Barthelemy"/>
    <x v="97"/>
    <n v="0"/>
    <x v="28"/>
  </r>
  <r>
    <s v="Saint Barthelemy"/>
    <x v="97"/>
    <n v="0"/>
    <x v="29"/>
  </r>
  <r>
    <s v="Saint Barthelemy"/>
    <x v="97"/>
    <n v="0"/>
    <x v="30"/>
  </r>
  <r>
    <s v="Saint Barthelemy"/>
    <x v="97"/>
    <n v="0"/>
    <x v="31"/>
  </r>
  <r>
    <s v="Saint Barthelemy"/>
    <x v="97"/>
    <n v="0"/>
    <x v="32"/>
  </r>
  <r>
    <s v="Saint Barthelemy"/>
    <x v="97"/>
    <n v="0"/>
    <x v="33"/>
  </r>
  <r>
    <s v="Saint Barthelemy"/>
    <x v="97"/>
    <n v="0"/>
    <x v="34"/>
  </r>
  <r>
    <s v="Saint Barthelemy"/>
    <x v="97"/>
    <n v="0"/>
    <x v="35"/>
  </r>
  <r>
    <s v="Saint Barthelemy"/>
    <x v="97"/>
    <n v="0"/>
    <x v="36"/>
  </r>
  <r>
    <s v="Saint Barthelemy"/>
    <x v="97"/>
    <n v="0"/>
    <x v="37"/>
  </r>
  <r>
    <s v="Saint Barthelemy"/>
    <x v="97"/>
    <n v="0"/>
    <x v="38"/>
  </r>
  <r>
    <s v="Saint Barthelemy"/>
    <x v="97"/>
    <n v="0"/>
    <x v="39"/>
  </r>
  <r>
    <s v="Saint Barthelemy"/>
    <x v="97"/>
    <n v="0"/>
    <x v="40"/>
  </r>
  <r>
    <s v="Saint Barthelemy"/>
    <x v="97"/>
    <n v="0"/>
    <x v="41"/>
  </r>
  <r>
    <s v="Saint Barthelemy"/>
    <x v="97"/>
    <n v="3"/>
    <x v="42"/>
  </r>
  <r>
    <s v="Saint Barthelemy"/>
    <x v="97"/>
    <n v="3"/>
    <x v="43"/>
  </r>
  <r>
    <s v="Saint Barthelemy"/>
    <x v="97"/>
    <n v="3"/>
    <x v="44"/>
  </r>
  <r>
    <s v="Saint Barthelemy"/>
    <x v="97"/>
    <n v="3"/>
    <x v="45"/>
  </r>
  <r>
    <s v="Saint Barthelemy"/>
    <x v="97"/>
    <n v="3"/>
    <x v="46"/>
  </r>
  <r>
    <s v="Saint Barthelemy"/>
    <x v="97"/>
    <n v="1"/>
    <x v="47"/>
  </r>
  <r>
    <s v="Saint Barthelemy"/>
    <x v="97"/>
    <n v="1"/>
    <x v="48"/>
  </r>
  <r>
    <s v="Saint Barthelemy"/>
    <x v="97"/>
    <n v="1"/>
    <x v="49"/>
  </r>
  <r>
    <s v="Saint Barthelemy"/>
    <x v="97"/>
    <n v="1"/>
    <x v="50"/>
  </r>
  <r>
    <s v="Saint Barthelemy"/>
    <x v="97"/>
    <n v="1"/>
    <x v="51"/>
  </r>
  <r>
    <s v="Saint Barthelemy"/>
    <x v="97"/>
    <n v="1"/>
    <x v="52"/>
  </r>
  <r>
    <s v="Saint Barthelemy"/>
    <x v="97"/>
    <n v="1"/>
    <x v="53"/>
  </r>
  <r>
    <m/>
    <x v="110"/>
    <n v="0"/>
    <x v="0"/>
  </r>
  <r>
    <m/>
    <x v="110"/>
    <n v="0"/>
    <x v="1"/>
  </r>
  <r>
    <m/>
    <x v="110"/>
    <n v="0"/>
    <x v="2"/>
  </r>
  <r>
    <m/>
    <x v="110"/>
    <n v="0"/>
    <x v="3"/>
  </r>
  <r>
    <m/>
    <x v="110"/>
    <n v="0"/>
    <x v="4"/>
  </r>
  <r>
    <m/>
    <x v="110"/>
    <n v="0"/>
    <x v="5"/>
  </r>
  <r>
    <m/>
    <x v="110"/>
    <n v="0"/>
    <x v="6"/>
  </r>
  <r>
    <m/>
    <x v="110"/>
    <n v="0"/>
    <x v="7"/>
  </r>
  <r>
    <m/>
    <x v="110"/>
    <n v="0"/>
    <x v="8"/>
  </r>
  <r>
    <m/>
    <x v="110"/>
    <n v="0"/>
    <x v="9"/>
  </r>
  <r>
    <m/>
    <x v="110"/>
    <n v="0"/>
    <x v="10"/>
  </r>
  <r>
    <m/>
    <x v="110"/>
    <n v="0"/>
    <x v="11"/>
  </r>
  <r>
    <m/>
    <x v="110"/>
    <n v="0"/>
    <x v="12"/>
  </r>
  <r>
    <m/>
    <x v="110"/>
    <n v="0"/>
    <x v="13"/>
  </r>
  <r>
    <m/>
    <x v="110"/>
    <n v="0"/>
    <x v="14"/>
  </r>
  <r>
    <m/>
    <x v="110"/>
    <n v="0"/>
    <x v="15"/>
  </r>
  <r>
    <m/>
    <x v="110"/>
    <n v="0"/>
    <x v="16"/>
  </r>
  <r>
    <m/>
    <x v="110"/>
    <n v="0"/>
    <x v="17"/>
  </r>
  <r>
    <m/>
    <x v="110"/>
    <n v="0"/>
    <x v="18"/>
  </r>
  <r>
    <m/>
    <x v="110"/>
    <n v="0"/>
    <x v="19"/>
  </r>
  <r>
    <m/>
    <x v="110"/>
    <n v="0"/>
    <x v="20"/>
  </r>
  <r>
    <m/>
    <x v="110"/>
    <n v="0"/>
    <x v="21"/>
  </r>
  <r>
    <m/>
    <x v="110"/>
    <n v="0"/>
    <x v="22"/>
  </r>
  <r>
    <m/>
    <x v="110"/>
    <n v="0"/>
    <x v="23"/>
  </r>
  <r>
    <m/>
    <x v="110"/>
    <n v="0"/>
    <x v="24"/>
  </r>
  <r>
    <m/>
    <x v="110"/>
    <n v="0"/>
    <x v="25"/>
  </r>
  <r>
    <m/>
    <x v="110"/>
    <n v="0"/>
    <x v="26"/>
  </r>
  <r>
    <m/>
    <x v="110"/>
    <n v="0"/>
    <x v="27"/>
  </r>
  <r>
    <m/>
    <x v="110"/>
    <n v="0"/>
    <x v="28"/>
  </r>
  <r>
    <m/>
    <x v="110"/>
    <n v="0"/>
    <x v="29"/>
  </r>
  <r>
    <m/>
    <x v="110"/>
    <n v="0"/>
    <x v="30"/>
  </r>
  <r>
    <m/>
    <x v="110"/>
    <n v="0"/>
    <x v="31"/>
  </r>
  <r>
    <m/>
    <x v="110"/>
    <n v="0"/>
    <x v="32"/>
  </r>
  <r>
    <m/>
    <x v="110"/>
    <n v="0"/>
    <x v="33"/>
  </r>
  <r>
    <m/>
    <x v="110"/>
    <n v="0"/>
    <x v="34"/>
  </r>
  <r>
    <m/>
    <x v="110"/>
    <n v="0"/>
    <x v="35"/>
  </r>
  <r>
    <m/>
    <x v="110"/>
    <n v="0"/>
    <x v="36"/>
  </r>
  <r>
    <m/>
    <x v="110"/>
    <n v="0"/>
    <x v="37"/>
  </r>
  <r>
    <m/>
    <x v="110"/>
    <n v="0"/>
    <x v="38"/>
  </r>
  <r>
    <m/>
    <x v="110"/>
    <n v="0"/>
    <x v="39"/>
  </r>
  <r>
    <m/>
    <x v="110"/>
    <n v="0"/>
    <x v="40"/>
  </r>
  <r>
    <m/>
    <x v="110"/>
    <n v="0"/>
    <x v="41"/>
  </r>
  <r>
    <m/>
    <x v="110"/>
    <n v="0"/>
    <x v="42"/>
  </r>
  <r>
    <m/>
    <x v="110"/>
    <n v="0"/>
    <x v="43"/>
  </r>
  <r>
    <m/>
    <x v="110"/>
    <n v="0"/>
    <x v="44"/>
  </r>
  <r>
    <m/>
    <x v="110"/>
    <n v="0"/>
    <x v="45"/>
  </r>
  <r>
    <m/>
    <x v="110"/>
    <n v="0"/>
    <x v="46"/>
  </r>
  <r>
    <m/>
    <x v="110"/>
    <n v="0"/>
    <x v="47"/>
  </r>
  <r>
    <m/>
    <x v="110"/>
    <n v="0"/>
    <x v="48"/>
  </r>
  <r>
    <m/>
    <x v="110"/>
    <n v="1"/>
    <x v="49"/>
  </r>
  <r>
    <m/>
    <x v="110"/>
    <n v="2"/>
    <x v="50"/>
  </r>
  <r>
    <m/>
    <x v="110"/>
    <n v="8"/>
    <x v="51"/>
  </r>
  <r>
    <m/>
    <x v="110"/>
    <n v="8"/>
    <x v="52"/>
  </r>
  <r>
    <m/>
    <x v="110"/>
    <n v="10"/>
    <x v="53"/>
  </r>
  <r>
    <m/>
    <x v="111"/>
    <n v="0"/>
    <x v="0"/>
  </r>
  <r>
    <m/>
    <x v="111"/>
    <n v="0"/>
    <x v="1"/>
  </r>
  <r>
    <m/>
    <x v="111"/>
    <n v="0"/>
    <x v="2"/>
  </r>
  <r>
    <m/>
    <x v="111"/>
    <n v="0"/>
    <x v="3"/>
  </r>
  <r>
    <m/>
    <x v="111"/>
    <n v="0"/>
    <x v="4"/>
  </r>
  <r>
    <m/>
    <x v="111"/>
    <n v="0"/>
    <x v="5"/>
  </r>
  <r>
    <m/>
    <x v="111"/>
    <n v="0"/>
    <x v="6"/>
  </r>
  <r>
    <m/>
    <x v="111"/>
    <n v="0"/>
    <x v="7"/>
  </r>
  <r>
    <m/>
    <x v="111"/>
    <n v="0"/>
    <x v="8"/>
  </r>
  <r>
    <m/>
    <x v="111"/>
    <n v="0"/>
    <x v="9"/>
  </r>
  <r>
    <m/>
    <x v="111"/>
    <n v="0"/>
    <x v="10"/>
  </r>
  <r>
    <m/>
    <x v="111"/>
    <n v="0"/>
    <x v="11"/>
  </r>
  <r>
    <m/>
    <x v="111"/>
    <n v="0"/>
    <x v="12"/>
  </r>
  <r>
    <m/>
    <x v="111"/>
    <n v="0"/>
    <x v="13"/>
  </r>
  <r>
    <m/>
    <x v="111"/>
    <n v="0"/>
    <x v="14"/>
  </r>
  <r>
    <m/>
    <x v="111"/>
    <n v="0"/>
    <x v="15"/>
  </r>
  <r>
    <m/>
    <x v="111"/>
    <n v="0"/>
    <x v="16"/>
  </r>
  <r>
    <m/>
    <x v="111"/>
    <n v="0"/>
    <x v="17"/>
  </r>
  <r>
    <m/>
    <x v="111"/>
    <n v="0"/>
    <x v="18"/>
  </r>
  <r>
    <m/>
    <x v="111"/>
    <n v="0"/>
    <x v="19"/>
  </r>
  <r>
    <m/>
    <x v="111"/>
    <n v="0"/>
    <x v="20"/>
  </r>
  <r>
    <m/>
    <x v="111"/>
    <n v="0"/>
    <x v="21"/>
  </r>
  <r>
    <m/>
    <x v="111"/>
    <n v="0"/>
    <x v="22"/>
  </r>
  <r>
    <m/>
    <x v="111"/>
    <n v="0"/>
    <x v="23"/>
  </r>
  <r>
    <m/>
    <x v="111"/>
    <n v="0"/>
    <x v="24"/>
  </r>
  <r>
    <m/>
    <x v="111"/>
    <n v="0"/>
    <x v="25"/>
  </r>
  <r>
    <m/>
    <x v="111"/>
    <n v="0"/>
    <x v="26"/>
  </r>
  <r>
    <m/>
    <x v="111"/>
    <n v="0"/>
    <x v="27"/>
  </r>
  <r>
    <m/>
    <x v="111"/>
    <n v="0"/>
    <x v="28"/>
  </r>
  <r>
    <m/>
    <x v="111"/>
    <n v="0"/>
    <x v="29"/>
  </r>
  <r>
    <m/>
    <x v="111"/>
    <n v="0"/>
    <x v="30"/>
  </r>
  <r>
    <m/>
    <x v="111"/>
    <n v="0"/>
    <x v="31"/>
  </r>
  <r>
    <m/>
    <x v="111"/>
    <n v="0"/>
    <x v="32"/>
  </r>
  <r>
    <m/>
    <x v="111"/>
    <n v="0"/>
    <x v="33"/>
  </r>
  <r>
    <m/>
    <x v="111"/>
    <n v="0"/>
    <x v="34"/>
  </r>
  <r>
    <m/>
    <x v="111"/>
    <n v="0"/>
    <x v="35"/>
  </r>
  <r>
    <m/>
    <x v="111"/>
    <n v="0"/>
    <x v="36"/>
  </r>
  <r>
    <m/>
    <x v="111"/>
    <n v="0"/>
    <x v="37"/>
  </r>
  <r>
    <m/>
    <x v="111"/>
    <n v="0"/>
    <x v="38"/>
  </r>
  <r>
    <m/>
    <x v="111"/>
    <n v="0"/>
    <x v="39"/>
  </r>
  <r>
    <m/>
    <x v="111"/>
    <n v="0"/>
    <x v="40"/>
  </r>
  <r>
    <m/>
    <x v="111"/>
    <n v="0"/>
    <x v="41"/>
  </r>
  <r>
    <m/>
    <x v="111"/>
    <n v="0"/>
    <x v="42"/>
  </r>
  <r>
    <m/>
    <x v="111"/>
    <n v="0"/>
    <x v="43"/>
  </r>
  <r>
    <m/>
    <x v="111"/>
    <n v="0"/>
    <x v="44"/>
  </r>
  <r>
    <m/>
    <x v="111"/>
    <n v="0"/>
    <x v="45"/>
  </r>
  <r>
    <m/>
    <x v="111"/>
    <n v="0"/>
    <x v="46"/>
  </r>
  <r>
    <m/>
    <x v="111"/>
    <n v="0"/>
    <x v="47"/>
  </r>
  <r>
    <m/>
    <x v="111"/>
    <n v="0"/>
    <x v="48"/>
  </r>
  <r>
    <m/>
    <x v="111"/>
    <n v="1"/>
    <x v="49"/>
  </r>
  <r>
    <m/>
    <x v="111"/>
    <n v="1"/>
    <x v="50"/>
  </r>
  <r>
    <m/>
    <x v="111"/>
    <n v="5"/>
    <x v="51"/>
  </r>
  <r>
    <m/>
    <x v="111"/>
    <n v="6"/>
    <x v="52"/>
  </r>
  <r>
    <m/>
    <x v="111"/>
    <n v="7"/>
    <x v="53"/>
  </r>
  <r>
    <m/>
    <x v="112"/>
    <n v="0"/>
    <x v="0"/>
  </r>
  <r>
    <m/>
    <x v="112"/>
    <n v="0"/>
    <x v="1"/>
  </r>
  <r>
    <m/>
    <x v="112"/>
    <n v="0"/>
    <x v="2"/>
  </r>
  <r>
    <m/>
    <x v="112"/>
    <n v="0"/>
    <x v="3"/>
  </r>
  <r>
    <m/>
    <x v="112"/>
    <n v="0"/>
    <x v="4"/>
  </r>
  <r>
    <m/>
    <x v="112"/>
    <n v="0"/>
    <x v="5"/>
  </r>
  <r>
    <m/>
    <x v="112"/>
    <n v="0"/>
    <x v="6"/>
  </r>
  <r>
    <m/>
    <x v="112"/>
    <n v="0"/>
    <x v="7"/>
  </r>
  <r>
    <m/>
    <x v="112"/>
    <n v="0"/>
    <x v="8"/>
  </r>
  <r>
    <m/>
    <x v="112"/>
    <n v="0"/>
    <x v="9"/>
  </r>
  <r>
    <m/>
    <x v="112"/>
    <n v="0"/>
    <x v="10"/>
  </r>
  <r>
    <m/>
    <x v="112"/>
    <n v="0"/>
    <x v="11"/>
  </r>
  <r>
    <m/>
    <x v="112"/>
    <n v="0"/>
    <x v="12"/>
  </r>
  <r>
    <m/>
    <x v="112"/>
    <n v="0"/>
    <x v="13"/>
  </r>
  <r>
    <m/>
    <x v="112"/>
    <n v="0"/>
    <x v="14"/>
  </r>
  <r>
    <m/>
    <x v="112"/>
    <n v="0"/>
    <x v="15"/>
  </r>
  <r>
    <m/>
    <x v="112"/>
    <n v="0"/>
    <x v="16"/>
  </r>
  <r>
    <m/>
    <x v="112"/>
    <n v="0"/>
    <x v="17"/>
  </r>
  <r>
    <m/>
    <x v="112"/>
    <n v="0"/>
    <x v="18"/>
  </r>
  <r>
    <m/>
    <x v="112"/>
    <n v="0"/>
    <x v="19"/>
  </r>
  <r>
    <m/>
    <x v="112"/>
    <n v="0"/>
    <x v="20"/>
  </r>
  <r>
    <m/>
    <x v="112"/>
    <n v="0"/>
    <x v="21"/>
  </r>
  <r>
    <m/>
    <x v="112"/>
    <n v="0"/>
    <x v="22"/>
  </r>
  <r>
    <m/>
    <x v="112"/>
    <n v="0"/>
    <x v="23"/>
  </r>
  <r>
    <m/>
    <x v="112"/>
    <n v="0"/>
    <x v="24"/>
  </r>
  <r>
    <m/>
    <x v="112"/>
    <n v="0"/>
    <x v="25"/>
  </r>
  <r>
    <m/>
    <x v="112"/>
    <n v="0"/>
    <x v="26"/>
  </r>
  <r>
    <m/>
    <x v="112"/>
    <n v="0"/>
    <x v="27"/>
  </r>
  <r>
    <m/>
    <x v="112"/>
    <n v="0"/>
    <x v="28"/>
  </r>
  <r>
    <m/>
    <x v="112"/>
    <n v="0"/>
    <x v="29"/>
  </r>
  <r>
    <m/>
    <x v="112"/>
    <n v="0"/>
    <x v="30"/>
  </r>
  <r>
    <m/>
    <x v="112"/>
    <n v="0"/>
    <x v="31"/>
  </r>
  <r>
    <m/>
    <x v="112"/>
    <n v="0"/>
    <x v="32"/>
  </r>
  <r>
    <m/>
    <x v="112"/>
    <n v="0"/>
    <x v="33"/>
  </r>
  <r>
    <m/>
    <x v="112"/>
    <n v="0"/>
    <x v="34"/>
  </r>
  <r>
    <m/>
    <x v="112"/>
    <n v="0"/>
    <x v="35"/>
  </r>
  <r>
    <m/>
    <x v="112"/>
    <n v="0"/>
    <x v="36"/>
  </r>
  <r>
    <m/>
    <x v="112"/>
    <n v="0"/>
    <x v="37"/>
  </r>
  <r>
    <m/>
    <x v="112"/>
    <n v="0"/>
    <x v="38"/>
  </r>
  <r>
    <m/>
    <x v="112"/>
    <n v="0"/>
    <x v="39"/>
  </r>
  <r>
    <m/>
    <x v="112"/>
    <n v="0"/>
    <x v="40"/>
  </r>
  <r>
    <m/>
    <x v="112"/>
    <n v="0"/>
    <x v="41"/>
  </r>
  <r>
    <m/>
    <x v="112"/>
    <n v="0"/>
    <x v="42"/>
  </r>
  <r>
    <m/>
    <x v="112"/>
    <n v="0"/>
    <x v="43"/>
  </r>
  <r>
    <m/>
    <x v="112"/>
    <n v="0"/>
    <x v="44"/>
  </r>
  <r>
    <m/>
    <x v="112"/>
    <n v="0"/>
    <x v="45"/>
  </r>
  <r>
    <m/>
    <x v="112"/>
    <n v="0"/>
    <x v="46"/>
  </r>
  <r>
    <m/>
    <x v="112"/>
    <n v="0"/>
    <x v="47"/>
  </r>
  <r>
    <m/>
    <x v="112"/>
    <n v="0"/>
    <x v="48"/>
  </r>
  <r>
    <m/>
    <x v="112"/>
    <n v="1"/>
    <x v="49"/>
  </r>
  <r>
    <m/>
    <x v="112"/>
    <n v="1"/>
    <x v="50"/>
  </r>
  <r>
    <m/>
    <x v="112"/>
    <n v="5"/>
    <x v="51"/>
  </r>
  <r>
    <m/>
    <x v="112"/>
    <n v="5"/>
    <x v="52"/>
  </r>
  <r>
    <m/>
    <x v="112"/>
    <n v="6"/>
    <x v="53"/>
  </r>
  <r>
    <s v="Gibraltar"/>
    <x v="107"/>
    <n v="0"/>
    <x v="0"/>
  </r>
  <r>
    <s v="Gibraltar"/>
    <x v="107"/>
    <n v="0"/>
    <x v="1"/>
  </r>
  <r>
    <s v="Gibraltar"/>
    <x v="107"/>
    <n v="0"/>
    <x v="2"/>
  </r>
  <r>
    <s v="Gibraltar"/>
    <x v="107"/>
    <n v="0"/>
    <x v="3"/>
  </r>
  <r>
    <s v="Gibraltar"/>
    <x v="107"/>
    <n v="0"/>
    <x v="4"/>
  </r>
  <r>
    <s v="Gibraltar"/>
    <x v="107"/>
    <n v="0"/>
    <x v="5"/>
  </r>
  <r>
    <s v="Gibraltar"/>
    <x v="107"/>
    <n v="0"/>
    <x v="6"/>
  </r>
  <r>
    <s v="Gibraltar"/>
    <x v="107"/>
    <n v="0"/>
    <x v="7"/>
  </r>
  <r>
    <s v="Gibraltar"/>
    <x v="107"/>
    <n v="0"/>
    <x v="8"/>
  </r>
  <r>
    <s v="Gibraltar"/>
    <x v="107"/>
    <n v="0"/>
    <x v="9"/>
  </r>
  <r>
    <s v="Gibraltar"/>
    <x v="107"/>
    <n v="0"/>
    <x v="10"/>
  </r>
  <r>
    <s v="Gibraltar"/>
    <x v="107"/>
    <n v="0"/>
    <x v="11"/>
  </r>
  <r>
    <s v="Gibraltar"/>
    <x v="107"/>
    <n v="0"/>
    <x v="12"/>
  </r>
  <r>
    <s v="Gibraltar"/>
    <x v="107"/>
    <n v="0"/>
    <x v="13"/>
  </r>
  <r>
    <s v="Gibraltar"/>
    <x v="107"/>
    <n v="0"/>
    <x v="14"/>
  </r>
  <r>
    <s v="Gibraltar"/>
    <x v="107"/>
    <n v="0"/>
    <x v="15"/>
  </r>
  <r>
    <s v="Gibraltar"/>
    <x v="107"/>
    <n v="0"/>
    <x v="16"/>
  </r>
  <r>
    <s v="Gibraltar"/>
    <x v="107"/>
    <n v="0"/>
    <x v="17"/>
  </r>
  <r>
    <s v="Gibraltar"/>
    <x v="107"/>
    <n v="0"/>
    <x v="18"/>
  </r>
  <r>
    <s v="Gibraltar"/>
    <x v="107"/>
    <n v="0"/>
    <x v="19"/>
  </r>
  <r>
    <s v="Gibraltar"/>
    <x v="107"/>
    <n v="0"/>
    <x v="20"/>
  </r>
  <r>
    <s v="Gibraltar"/>
    <x v="107"/>
    <n v="0"/>
    <x v="21"/>
  </r>
  <r>
    <s v="Gibraltar"/>
    <x v="107"/>
    <n v="0"/>
    <x v="22"/>
  </r>
  <r>
    <s v="Gibraltar"/>
    <x v="107"/>
    <n v="0"/>
    <x v="23"/>
  </r>
  <r>
    <s v="Gibraltar"/>
    <x v="107"/>
    <n v="0"/>
    <x v="24"/>
  </r>
  <r>
    <s v="Gibraltar"/>
    <x v="107"/>
    <n v="0"/>
    <x v="25"/>
  </r>
  <r>
    <s v="Gibraltar"/>
    <x v="107"/>
    <n v="0"/>
    <x v="26"/>
  </r>
  <r>
    <s v="Gibraltar"/>
    <x v="107"/>
    <n v="0"/>
    <x v="27"/>
  </r>
  <r>
    <s v="Gibraltar"/>
    <x v="107"/>
    <n v="0"/>
    <x v="28"/>
  </r>
  <r>
    <s v="Gibraltar"/>
    <x v="107"/>
    <n v="0"/>
    <x v="29"/>
  </r>
  <r>
    <s v="Gibraltar"/>
    <x v="107"/>
    <n v="0"/>
    <x v="30"/>
  </r>
  <r>
    <s v="Gibraltar"/>
    <x v="107"/>
    <n v="0"/>
    <x v="31"/>
  </r>
  <r>
    <s v="Gibraltar"/>
    <x v="107"/>
    <n v="0"/>
    <x v="32"/>
  </r>
  <r>
    <s v="Gibraltar"/>
    <x v="107"/>
    <n v="0"/>
    <x v="33"/>
  </r>
  <r>
    <s v="Gibraltar"/>
    <x v="107"/>
    <n v="0"/>
    <x v="34"/>
  </r>
  <r>
    <s v="Gibraltar"/>
    <x v="107"/>
    <n v="0"/>
    <x v="35"/>
  </r>
  <r>
    <s v="Gibraltar"/>
    <x v="107"/>
    <n v="0"/>
    <x v="36"/>
  </r>
  <r>
    <s v="Gibraltar"/>
    <x v="107"/>
    <n v="0"/>
    <x v="37"/>
  </r>
  <r>
    <s v="Gibraltar"/>
    <x v="107"/>
    <n v="0"/>
    <x v="38"/>
  </r>
  <r>
    <s v="Gibraltar"/>
    <x v="107"/>
    <n v="0"/>
    <x v="39"/>
  </r>
  <r>
    <s v="Gibraltar"/>
    <x v="107"/>
    <n v="0"/>
    <x v="40"/>
  </r>
  <r>
    <s v="Gibraltar"/>
    <x v="107"/>
    <n v="0"/>
    <x v="41"/>
  </r>
  <r>
    <s v="Gibraltar"/>
    <x v="107"/>
    <n v="1"/>
    <x v="42"/>
  </r>
  <r>
    <s v="Gibraltar"/>
    <x v="107"/>
    <n v="1"/>
    <x v="43"/>
  </r>
  <r>
    <s v="Gibraltar"/>
    <x v="107"/>
    <n v="1"/>
    <x v="44"/>
  </r>
  <r>
    <s v="Gibraltar"/>
    <x v="107"/>
    <n v="1"/>
    <x v="45"/>
  </r>
  <r>
    <s v="Gibraltar"/>
    <x v="107"/>
    <n v="1"/>
    <x v="46"/>
  </r>
  <r>
    <s v="Gibraltar"/>
    <x v="107"/>
    <n v="1"/>
    <x v="47"/>
  </r>
  <r>
    <s v="Gibraltar"/>
    <x v="107"/>
    <n v="1"/>
    <x v="48"/>
  </r>
  <r>
    <s v="Gibraltar"/>
    <x v="107"/>
    <n v="1"/>
    <x v="49"/>
  </r>
  <r>
    <s v="Gibraltar"/>
    <x v="107"/>
    <n v="1"/>
    <x v="50"/>
  </r>
  <r>
    <s v="Gibraltar"/>
    <x v="107"/>
    <n v="1"/>
    <x v="51"/>
  </r>
  <r>
    <s v="Gibraltar"/>
    <x v="107"/>
    <n v="1"/>
    <x v="52"/>
  </r>
  <r>
    <s v="Gibraltar"/>
    <x v="107"/>
    <n v="1"/>
    <x v="53"/>
  </r>
  <r>
    <s v="Kitsap, WA"/>
    <x v="89"/>
    <n v="0"/>
    <x v="0"/>
  </r>
  <r>
    <s v="Kitsap, WA"/>
    <x v="89"/>
    <n v="0"/>
    <x v="1"/>
  </r>
  <r>
    <s v="Kitsap, WA"/>
    <x v="89"/>
    <n v="0"/>
    <x v="2"/>
  </r>
  <r>
    <s v="Kitsap, WA"/>
    <x v="89"/>
    <n v="0"/>
    <x v="3"/>
  </r>
  <r>
    <s v="Kitsap, WA"/>
    <x v="89"/>
    <n v="0"/>
    <x v="4"/>
  </r>
  <r>
    <s v="Kitsap, WA"/>
    <x v="89"/>
    <n v="0"/>
    <x v="5"/>
  </r>
  <r>
    <s v="Kitsap, WA"/>
    <x v="89"/>
    <n v="0"/>
    <x v="6"/>
  </r>
  <r>
    <s v="Kitsap, WA"/>
    <x v="89"/>
    <n v="0"/>
    <x v="7"/>
  </r>
  <r>
    <s v="Kitsap, WA"/>
    <x v="89"/>
    <n v="0"/>
    <x v="8"/>
  </r>
  <r>
    <s v="Kitsap, WA"/>
    <x v="89"/>
    <n v="0"/>
    <x v="9"/>
  </r>
  <r>
    <s v="Kitsap, WA"/>
    <x v="89"/>
    <n v="0"/>
    <x v="10"/>
  </r>
  <r>
    <s v="Kitsap, WA"/>
    <x v="89"/>
    <n v="0"/>
    <x v="11"/>
  </r>
  <r>
    <s v="Kitsap, WA"/>
    <x v="89"/>
    <n v="0"/>
    <x v="12"/>
  </r>
  <r>
    <s v="Kitsap, WA"/>
    <x v="89"/>
    <n v="0"/>
    <x v="13"/>
  </r>
  <r>
    <s v="Kitsap, WA"/>
    <x v="89"/>
    <n v="0"/>
    <x v="14"/>
  </r>
  <r>
    <s v="Kitsap, WA"/>
    <x v="89"/>
    <n v="0"/>
    <x v="15"/>
  </r>
  <r>
    <s v="Kitsap, WA"/>
    <x v="89"/>
    <n v="0"/>
    <x v="16"/>
  </r>
  <r>
    <s v="Kitsap, WA"/>
    <x v="89"/>
    <n v="0"/>
    <x v="17"/>
  </r>
  <r>
    <s v="Kitsap, WA"/>
    <x v="89"/>
    <n v="0"/>
    <x v="18"/>
  </r>
  <r>
    <s v="Kitsap, WA"/>
    <x v="89"/>
    <n v="0"/>
    <x v="19"/>
  </r>
  <r>
    <s v="Kitsap, WA"/>
    <x v="89"/>
    <n v="0"/>
    <x v="20"/>
  </r>
  <r>
    <s v="Kitsap, WA"/>
    <x v="89"/>
    <n v="0"/>
    <x v="21"/>
  </r>
  <r>
    <s v="Kitsap, WA"/>
    <x v="89"/>
    <n v="0"/>
    <x v="22"/>
  </r>
  <r>
    <s v="Kitsap, WA"/>
    <x v="89"/>
    <n v="0"/>
    <x v="23"/>
  </r>
  <r>
    <s v="Kitsap, WA"/>
    <x v="89"/>
    <n v="0"/>
    <x v="24"/>
  </r>
  <r>
    <s v="Kitsap, WA"/>
    <x v="89"/>
    <n v="0"/>
    <x v="25"/>
  </r>
  <r>
    <s v="Kitsap, WA"/>
    <x v="89"/>
    <n v="0"/>
    <x v="26"/>
  </r>
  <r>
    <s v="Kitsap, WA"/>
    <x v="89"/>
    <n v="0"/>
    <x v="27"/>
  </r>
  <r>
    <s v="Kitsap, WA"/>
    <x v="89"/>
    <n v="0"/>
    <x v="28"/>
  </r>
  <r>
    <s v="Kitsap, WA"/>
    <x v="89"/>
    <n v="0"/>
    <x v="29"/>
  </r>
  <r>
    <s v="Kitsap, WA"/>
    <x v="89"/>
    <n v="0"/>
    <x v="30"/>
  </r>
  <r>
    <s v="Kitsap, WA"/>
    <x v="89"/>
    <n v="0"/>
    <x v="31"/>
  </r>
  <r>
    <s v="Kitsap, WA"/>
    <x v="89"/>
    <n v="0"/>
    <x v="32"/>
  </r>
  <r>
    <s v="Kitsap, WA"/>
    <x v="89"/>
    <n v="0"/>
    <x v="33"/>
  </r>
  <r>
    <s v="Kitsap, WA"/>
    <x v="89"/>
    <n v="0"/>
    <x v="34"/>
  </r>
  <r>
    <s v="Kitsap, WA"/>
    <x v="89"/>
    <n v="0"/>
    <x v="35"/>
  </r>
  <r>
    <s v="Kitsap, WA"/>
    <x v="89"/>
    <n v="0"/>
    <x v="36"/>
  </r>
  <r>
    <s v="Kitsap, WA"/>
    <x v="89"/>
    <n v="0"/>
    <x v="37"/>
  </r>
  <r>
    <s v="Kitsap, WA"/>
    <x v="89"/>
    <n v="0"/>
    <x v="38"/>
  </r>
  <r>
    <s v="Kitsap, WA"/>
    <x v="89"/>
    <n v="0"/>
    <x v="39"/>
  </r>
  <r>
    <s v="Kitsap, WA"/>
    <x v="89"/>
    <n v="0"/>
    <x v="40"/>
  </r>
  <r>
    <s v="Kitsap, WA"/>
    <x v="89"/>
    <n v="0"/>
    <x v="41"/>
  </r>
  <r>
    <s v="Kitsap, WA"/>
    <x v="89"/>
    <n v="0"/>
    <x v="42"/>
  </r>
  <r>
    <s v="Kitsap, WA"/>
    <x v="89"/>
    <n v="0"/>
    <x v="43"/>
  </r>
  <r>
    <s v="Kitsap, WA"/>
    <x v="89"/>
    <n v="0"/>
    <x v="44"/>
  </r>
  <r>
    <s v="Kitsap, WA"/>
    <x v="89"/>
    <n v="0"/>
    <x v="45"/>
  </r>
  <r>
    <s v="Kitsap, WA"/>
    <x v="89"/>
    <n v="0"/>
    <x v="46"/>
  </r>
  <r>
    <s v="Kitsap, WA"/>
    <x v="89"/>
    <n v="0"/>
    <x v="47"/>
  </r>
  <r>
    <s v="Kitsap, WA"/>
    <x v="89"/>
    <n v="0"/>
    <x v="48"/>
  </r>
  <r>
    <s v="Kitsap, WA"/>
    <x v="89"/>
    <n v="0"/>
    <x v="49"/>
  </r>
  <r>
    <s v="Kitsap, WA"/>
    <x v="89"/>
    <n v="0"/>
    <x v="50"/>
  </r>
  <r>
    <s v="Kitsap, WA"/>
    <x v="89"/>
    <n v="0"/>
    <x v="51"/>
  </r>
  <r>
    <s v="Kitsap, WA"/>
    <x v="89"/>
    <n v="0"/>
    <x v="52"/>
  </r>
  <r>
    <s v="Kitsap, WA"/>
    <x v="89"/>
    <n v="0"/>
    <x v="53"/>
  </r>
  <r>
    <s v="Solano, CA"/>
    <x v="89"/>
    <n v="0"/>
    <x v="0"/>
  </r>
  <r>
    <s v="Solano, CA"/>
    <x v="89"/>
    <n v="0"/>
    <x v="1"/>
  </r>
  <r>
    <s v="Solano, CA"/>
    <x v="89"/>
    <n v="0"/>
    <x v="2"/>
  </r>
  <r>
    <s v="Solano, CA"/>
    <x v="89"/>
    <n v="0"/>
    <x v="3"/>
  </r>
  <r>
    <s v="Solano, CA"/>
    <x v="89"/>
    <n v="0"/>
    <x v="4"/>
  </r>
  <r>
    <s v="Solano, CA"/>
    <x v="89"/>
    <n v="0"/>
    <x v="5"/>
  </r>
  <r>
    <s v="Solano, CA"/>
    <x v="89"/>
    <n v="0"/>
    <x v="6"/>
  </r>
  <r>
    <s v="Solano, CA"/>
    <x v="89"/>
    <n v="0"/>
    <x v="7"/>
  </r>
  <r>
    <s v="Solano, CA"/>
    <x v="89"/>
    <n v="0"/>
    <x v="8"/>
  </r>
  <r>
    <s v="Solano, CA"/>
    <x v="89"/>
    <n v="0"/>
    <x v="9"/>
  </r>
  <r>
    <s v="Solano, CA"/>
    <x v="89"/>
    <n v="0"/>
    <x v="10"/>
  </r>
  <r>
    <s v="Solano, CA"/>
    <x v="89"/>
    <n v="0"/>
    <x v="11"/>
  </r>
  <r>
    <s v="Solano, CA"/>
    <x v="89"/>
    <n v="0"/>
    <x v="12"/>
  </r>
  <r>
    <s v="Solano, CA"/>
    <x v="89"/>
    <n v="0"/>
    <x v="13"/>
  </r>
  <r>
    <s v="Solano, CA"/>
    <x v="89"/>
    <n v="0"/>
    <x v="14"/>
  </r>
  <r>
    <s v="Solano, CA"/>
    <x v="89"/>
    <n v="0"/>
    <x v="15"/>
  </r>
  <r>
    <s v="Solano, CA"/>
    <x v="89"/>
    <n v="0"/>
    <x v="16"/>
  </r>
  <r>
    <s v="Solano, CA"/>
    <x v="89"/>
    <n v="0"/>
    <x v="17"/>
  </r>
  <r>
    <s v="Solano, CA"/>
    <x v="89"/>
    <n v="0"/>
    <x v="18"/>
  </r>
  <r>
    <s v="Solano, CA"/>
    <x v="89"/>
    <n v="0"/>
    <x v="19"/>
  </r>
  <r>
    <s v="Solano, CA"/>
    <x v="89"/>
    <n v="0"/>
    <x v="20"/>
  </r>
  <r>
    <s v="Solano, CA"/>
    <x v="89"/>
    <n v="0"/>
    <x v="21"/>
  </r>
  <r>
    <s v="Solano, CA"/>
    <x v="89"/>
    <n v="0"/>
    <x v="22"/>
  </r>
  <r>
    <s v="Solano, CA"/>
    <x v="89"/>
    <n v="0"/>
    <x v="23"/>
  </r>
  <r>
    <s v="Solano, CA"/>
    <x v="89"/>
    <n v="0"/>
    <x v="24"/>
  </r>
  <r>
    <s v="Solano, CA"/>
    <x v="89"/>
    <n v="0"/>
    <x v="25"/>
  </r>
  <r>
    <s v="Solano, CA"/>
    <x v="89"/>
    <n v="0"/>
    <x v="26"/>
  </r>
  <r>
    <s v="Solano, CA"/>
    <x v="89"/>
    <n v="0"/>
    <x v="27"/>
  </r>
  <r>
    <s v="Solano, CA"/>
    <x v="89"/>
    <n v="0"/>
    <x v="28"/>
  </r>
  <r>
    <s v="Solano, CA"/>
    <x v="89"/>
    <n v="0"/>
    <x v="29"/>
  </r>
  <r>
    <s v="Solano, CA"/>
    <x v="89"/>
    <n v="0"/>
    <x v="30"/>
  </r>
  <r>
    <s v="Solano, CA"/>
    <x v="89"/>
    <n v="0"/>
    <x v="31"/>
  </r>
  <r>
    <s v="Solano, CA"/>
    <x v="89"/>
    <n v="0"/>
    <x v="32"/>
  </r>
  <r>
    <s v="Solano, CA"/>
    <x v="89"/>
    <n v="0"/>
    <x v="33"/>
  </r>
  <r>
    <s v="Solano, CA"/>
    <x v="89"/>
    <n v="0"/>
    <x v="34"/>
  </r>
  <r>
    <s v="Solano, CA"/>
    <x v="89"/>
    <n v="0"/>
    <x v="35"/>
  </r>
  <r>
    <s v="Solano, CA"/>
    <x v="89"/>
    <n v="0"/>
    <x v="36"/>
  </r>
  <r>
    <s v="Solano, CA"/>
    <x v="89"/>
    <n v="0"/>
    <x v="37"/>
  </r>
  <r>
    <s v="Solano, CA"/>
    <x v="89"/>
    <n v="0"/>
    <x v="38"/>
  </r>
  <r>
    <s v="Solano, CA"/>
    <x v="89"/>
    <n v="0"/>
    <x v="39"/>
  </r>
  <r>
    <s v="Solano, CA"/>
    <x v="89"/>
    <n v="0"/>
    <x v="40"/>
  </r>
  <r>
    <s v="Solano, CA"/>
    <x v="89"/>
    <n v="0"/>
    <x v="41"/>
  </r>
  <r>
    <s v="Solano, CA"/>
    <x v="89"/>
    <n v="0"/>
    <x v="42"/>
  </r>
  <r>
    <s v="Solano, CA"/>
    <x v="89"/>
    <n v="0"/>
    <x v="43"/>
  </r>
  <r>
    <s v="Solano, CA"/>
    <x v="89"/>
    <n v="0"/>
    <x v="44"/>
  </r>
  <r>
    <s v="Solano, CA"/>
    <x v="89"/>
    <n v="0"/>
    <x v="45"/>
  </r>
  <r>
    <s v="Solano, CA"/>
    <x v="89"/>
    <n v="0"/>
    <x v="46"/>
  </r>
  <r>
    <s v="Solano, CA"/>
    <x v="89"/>
    <n v="0"/>
    <x v="47"/>
  </r>
  <r>
    <s v="Solano, CA"/>
    <x v="89"/>
    <n v="0"/>
    <x v="48"/>
  </r>
  <r>
    <s v="Solano, CA"/>
    <x v="89"/>
    <n v="0"/>
    <x v="49"/>
  </r>
  <r>
    <s v="Solano, CA"/>
    <x v="89"/>
    <n v="0"/>
    <x v="50"/>
  </r>
  <r>
    <s v="Solano, CA"/>
    <x v="89"/>
    <n v="0"/>
    <x v="51"/>
  </r>
  <r>
    <s v="Solano, CA"/>
    <x v="89"/>
    <n v="0"/>
    <x v="52"/>
  </r>
  <r>
    <s v="Solano, CA"/>
    <x v="89"/>
    <n v="0"/>
    <x v="53"/>
  </r>
  <r>
    <s v="Santa Cruz, CA"/>
    <x v="89"/>
    <n v="0"/>
    <x v="0"/>
  </r>
  <r>
    <s v="Santa Cruz, CA"/>
    <x v="89"/>
    <n v="0"/>
    <x v="1"/>
  </r>
  <r>
    <s v="Santa Cruz, CA"/>
    <x v="89"/>
    <n v="0"/>
    <x v="2"/>
  </r>
  <r>
    <s v="Santa Cruz, CA"/>
    <x v="89"/>
    <n v="0"/>
    <x v="3"/>
  </r>
  <r>
    <s v="Santa Cruz, CA"/>
    <x v="89"/>
    <n v="0"/>
    <x v="4"/>
  </r>
  <r>
    <s v="Santa Cruz, CA"/>
    <x v="89"/>
    <n v="0"/>
    <x v="5"/>
  </r>
  <r>
    <s v="Santa Cruz, CA"/>
    <x v="89"/>
    <n v="0"/>
    <x v="6"/>
  </r>
  <r>
    <s v="Santa Cruz, CA"/>
    <x v="89"/>
    <n v="0"/>
    <x v="7"/>
  </r>
  <r>
    <s v="Santa Cruz, CA"/>
    <x v="89"/>
    <n v="0"/>
    <x v="8"/>
  </r>
  <r>
    <s v="Santa Cruz, CA"/>
    <x v="89"/>
    <n v="0"/>
    <x v="9"/>
  </r>
  <r>
    <s v="Santa Cruz, CA"/>
    <x v="89"/>
    <n v="0"/>
    <x v="10"/>
  </r>
  <r>
    <s v="Santa Cruz, CA"/>
    <x v="89"/>
    <n v="0"/>
    <x v="11"/>
  </r>
  <r>
    <s v="Santa Cruz, CA"/>
    <x v="89"/>
    <n v="0"/>
    <x v="12"/>
  </r>
  <r>
    <s v="Santa Cruz, CA"/>
    <x v="89"/>
    <n v="0"/>
    <x v="13"/>
  </r>
  <r>
    <s v="Santa Cruz, CA"/>
    <x v="89"/>
    <n v="0"/>
    <x v="14"/>
  </r>
  <r>
    <s v="Santa Cruz, CA"/>
    <x v="89"/>
    <n v="0"/>
    <x v="15"/>
  </r>
  <r>
    <s v="Santa Cruz, CA"/>
    <x v="89"/>
    <n v="0"/>
    <x v="16"/>
  </r>
  <r>
    <s v="Santa Cruz, CA"/>
    <x v="89"/>
    <n v="0"/>
    <x v="17"/>
  </r>
  <r>
    <s v="Santa Cruz, CA"/>
    <x v="89"/>
    <n v="0"/>
    <x v="18"/>
  </r>
  <r>
    <s v="Santa Cruz, CA"/>
    <x v="89"/>
    <n v="0"/>
    <x v="19"/>
  </r>
  <r>
    <s v="Santa Cruz, CA"/>
    <x v="89"/>
    <n v="0"/>
    <x v="20"/>
  </r>
  <r>
    <s v="Santa Cruz, CA"/>
    <x v="89"/>
    <n v="0"/>
    <x v="21"/>
  </r>
  <r>
    <s v="Santa Cruz, CA"/>
    <x v="89"/>
    <n v="0"/>
    <x v="22"/>
  </r>
  <r>
    <s v="Santa Cruz, CA"/>
    <x v="89"/>
    <n v="0"/>
    <x v="23"/>
  </r>
  <r>
    <s v="Santa Cruz, CA"/>
    <x v="89"/>
    <n v="0"/>
    <x v="24"/>
  </r>
  <r>
    <s v="Santa Cruz, CA"/>
    <x v="89"/>
    <n v="0"/>
    <x v="25"/>
  </r>
  <r>
    <s v="Santa Cruz, CA"/>
    <x v="89"/>
    <n v="0"/>
    <x v="26"/>
  </r>
  <r>
    <s v="Santa Cruz, CA"/>
    <x v="89"/>
    <n v="0"/>
    <x v="27"/>
  </r>
  <r>
    <s v="Santa Cruz, CA"/>
    <x v="89"/>
    <n v="0"/>
    <x v="28"/>
  </r>
  <r>
    <s v="Santa Cruz, CA"/>
    <x v="89"/>
    <n v="0"/>
    <x v="29"/>
  </r>
  <r>
    <s v="Santa Cruz, CA"/>
    <x v="89"/>
    <n v="0"/>
    <x v="30"/>
  </r>
  <r>
    <s v="Santa Cruz, CA"/>
    <x v="89"/>
    <n v="0"/>
    <x v="31"/>
  </r>
  <r>
    <s v="Santa Cruz, CA"/>
    <x v="89"/>
    <n v="0"/>
    <x v="32"/>
  </r>
  <r>
    <s v="Santa Cruz, CA"/>
    <x v="89"/>
    <n v="0"/>
    <x v="33"/>
  </r>
  <r>
    <s v="Santa Cruz, CA"/>
    <x v="89"/>
    <n v="0"/>
    <x v="34"/>
  </r>
  <r>
    <s v="Santa Cruz, CA"/>
    <x v="89"/>
    <n v="0"/>
    <x v="35"/>
  </r>
  <r>
    <s v="Santa Cruz, CA"/>
    <x v="89"/>
    <n v="0"/>
    <x v="36"/>
  </r>
  <r>
    <s v="Santa Cruz, CA"/>
    <x v="89"/>
    <n v="0"/>
    <x v="37"/>
  </r>
  <r>
    <s v="Santa Cruz, CA"/>
    <x v="89"/>
    <n v="0"/>
    <x v="38"/>
  </r>
  <r>
    <s v="Santa Cruz, CA"/>
    <x v="89"/>
    <n v="0"/>
    <x v="39"/>
  </r>
  <r>
    <s v="Santa Cruz, CA"/>
    <x v="89"/>
    <n v="0"/>
    <x v="40"/>
  </r>
  <r>
    <s v="Santa Cruz, CA"/>
    <x v="89"/>
    <n v="0"/>
    <x v="41"/>
  </r>
  <r>
    <s v="Santa Cruz, CA"/>
    <x v="89"/>
    <n v="0"/>
    <x v="42"/>
  </r>
  <r>
    <s v="Santa Cruz, CA"/>
    <x v="89"/>
    <n v="0"/>
    <x v="43"/>
  </r>
  <r>
    <s v="Santa Cruz, CA"/>
    <x v="89"/>
    <n v="0"/>
    <x v="44"/>
  </r>
  <r>
    <s v="Santa Cruz, CA"/>
    <x v="89"/>
    <n v="0"/>
    <x v="45"/>
  </r>
  <r>
    <s v="Santa Cruz, CA"/>
    <x v="89"/>
    <n v="0"/>
    <x v="46"/>
  </r>
  <r>
    <s v="Santa Cruz, CA"/>
    <x v="89"/>
    <n v="0"/>
    <x v="47"/>
  </r>
  <r>
    <s v="Santa Cruz, CA"/>
    <x v="89"/>
    <n v="0"/>
    <x v="48"/>
  </r>
  <r>
    <s v="Santa Cruz, CA"/>
    <x v="89"/>
    <n v="0"/>
    <x v="49"/>
  </r>
  <r>
    <s v="Santa Cruz, CA"/>
    <x v="89"/>
    <n v="0"/>
    <x v="50"/>
  </r>
  <r>
    <s v="Santa Cruz, CA"/>
    <x v="89"/>
    <n v="0"/>
    <x v="51"/>
  </r>
  <r>
    <s v="Santa Cruz, CA"/>
    <x v="89"/>
    <n v="0"/>
    <x v="52"/>
  </r>
  <r>
    <s v="Santa Cruz, CA"/>
    <x v="89"/>
    <n v="0"/>
    <x v="53"/>
  </r>
  <r>
    <s v="Napa, CA"/>
    <x v="89"/>
    <n v="0"/>
    <x v="0"/>
  </r>
  <r>
    <s v="Napa, CA"/>
    <x v="89"/>
    <n v="0"/>
    <x v="1"/>
  </r>
  <r>
    <s v="Napa, CA"/>
    <x v="89"/>
    <n v="0"/>
    <x v="2"/>
  </r>
  <r>
    <s v="Napa, CA"/>
    <x v="89"/>
    <n v="0"/>
    <x v="3"/>
  </r>
  <r>
    <s v="Napa, CA"/>
    <x v="89"/>
    <n v="0"/>
    <x v="4"/>
  </r>
  <r>
    <s v="Napa, CA"/>
    <x v="89"/>
    <n v="0"/>
    <x v="5"/>
  </r>
  <r>
    <s v="Napa, CA"/>
    <x v="89"/>
    <n v="0"/>
    <x v="6"/>
  </r>
  <r>
    <s v="Napa, CA"/>
    <x v="89"/>
    <n v="0"/>
    <x v="7"/>
  </r>
  <r>
    <s v="Napa, CA"/>
    <x v="89"/>
    <n v="0"/>
    <x v="8"/>
  </r>
  <r>
    <s v="Napa, CA"/>
    <x v="89"/>
    <n v="0"/>
    <x v="9"/>
  </r>
  <r>
    <s v="Napa, CA"/>
    <x v="89"/>
    <n v="0"/>
    <x v="10"/>
  </r>
  <r>
    <s v="Napa, CA"/>
    <x v="89"/>
    <n v="0"/>
    <x v="11"/>
  </r>
  <r>
    <s v="Napa, CA"/>
    <x v="89"/>
    <n v="0"/>
    <x v="12"/>
  </r>
  <r>
    <s v="Napa, CA"/>
    <x v="89"/>
    <n v="0"/>
    <x v="13"/>
  </r>
  <r>
    <s v="Napa, CA"/>
    <x v="89"/>
    <n v="0"/>
    <x v="14"/>
  </r>
  <r>
    <s v="Napa, CA"/>
    <x v="89"/>
    <n v="0"/>
    <x v="15"/>
  </r>
  <r>
    <s v="Napa, CA"/>
    <x v="89"/>
    <n v="0"/>
    <x v="16"/>
  </r>
  <r>
    <s v="Napa, CA"/>
    <x v="89"/>
    <n v="0"/>
    <x v="17"/>
  </r>
  <r>
    <s v="Napa, CA"/>
    <x v="89"/>
    <n v="0"/>
    <x v="18"/>
  </r>
  <r>
    <s v="Napa, CA"/>
    <x v="89"/>
    <n v="0"/>
    <x v="19"/>
  </r>
  <r>
    <s v="Napa, CA"/>
    <x v="89"/>
    <n v="0"/>
    <x v="20"/>
  </r>
  <r>
    <s v="Napa, CA"/>
    <x v="89"/>
    <n v="0"/>
    <x v="21"/>
  </r>
  <r>
    <s v="Napa, CA"/>
    <x v="89"/>
    <n v="0"/>
    <x v="22"/>
  </r>
  <r>
    <s v="Napa, CA"/>
    <x v="89"/>
    <n v="0"/>
    <x v="23"/>
  </r>
  <r>
    <s v="Napa, CA"/>
    <x v="89"/>
    <n v="0"/>
    <x v="24"/>
  </r>
  <r>
    <s v="Napa, CA"/>
    <x v="89"/>
    <n v="0"/>
    <x v="25"/>
  </r>
  <r>
    <s v="Napa, CA"/>
    <x v="89"/>
    <n v="0"/>
    <x v="26"/>
  </r>
  <r>
    <s v="Napa, CA"/>
    <x v="89"/>
    <n v="0"/>
    <x v="27"/>
  </r>
  <r>
    <s v="Napa, CA"/>
    <x v="89"/>
    <n v="0"/>
    <x v="28"/>
  </r>
  <r>
    <s v="Napa, CA"/>
    <x v="89"/>
    <n v="0"/>
    <x v="29"/>
  </r>
  <r>
    <s v="Napa, CA"/>
    <x v="89"/>
    <n v="0"/>
    <x v="30"/>
  </r>
  <r>
    <s v="Napa, CA"/>
    <x v="89"/>
    <n v="0"/>
    <x v="31"/>
  </r>
  <r>
    <s v="Napa, CA"/>
    <x v="89"/>
    <n v="0"/>
    <x v="32"/>
  </r>
  <r>
    <s v="Napa, CA"/>
    <x v="89"/>
    <n v="0"/>
    <x v="33"/>
  </r>
  <r>
    <s v="Napa, CA"/>
    <x v="89"/>
    <n v="0"/>
    <x v="34"/>
  </r>
  <r>
    <s v="Napa, CA"/>
    <x v="89"/>
    <n v="0"/>
    <x v="35"/>
  </r>
  <r>
    <s v="Napa, CA"/>
    <x v="89"/>
    <n v="0"/>
    <x v="36"/>
  </r>
  <r>
    <s v="Napa, CA"/>
    <x v="89"/>
    <n v="0"/>
    <x v="37"/>
  </r>
  <r>
    <s v="Napa, CA"/>
    <x v="89"/>
    <n v="0"/>
    <x v="38"/>
  </r>
  <r>
    <s v="Napa, CA"/>
    <x v="89"/>
    <n v="0"/>
    <x v="39"/>
  </r>
  <r>
    <s v="Napa, CA"/>
    <x v="89"/>
    <n v="0"/>
    <x v="40"/>
  </r>
  <r>
    <s v="Napa, CA"/>
    <x v="89"/>
    <n v="0"/>
    <x v="41"/>
  </r>
  <r>
    <s v="Napa, CA"/>
    <x v="89"/>
    <n v="0"/>
    <x v="42"/>
  </r>
  <r>
    <s v="Napa, CA"/>
    <x v="89"/>
    <n v="0"/>
    <x v="43"/>
  </r>
  <r>
    <s v="Napa, CA"/>
    <x v="89"/>
    <n v="0"/>
    <x v="44"/>
  </r>
  <r>
    <s v="Napa, CA"/>
    <x v="89"/>
    <n v="0"/>
    <x v="45"/>
  </r>
  <r>
    <s v="Napa, CA"/>
    <x v="89"/>
    <n v="0"/>
    <x v="46"/>
  </r>
  <r>
    <s v="Napa, CA"/>
    <x v="89"/>
    <n v="0"/>
    <x v="47"/>
  </r>
  <r>
    <s v="Napa, CA"/>
    <x v="89"/>
    <n v="0"/>
    <x v="48"/>
  </r>
  <r>
    <s v="Napa, CA"/>
    <x v="89"/>
    <n v="0"/>
    <x v="49"/>
  </r>
  <r>
    <s v="Napa, CA"/>
    <x v="89"/>
    <n v="0"/>
    <x v="50"/>
  </r>
  <r>
    <s v="Napa, CA"/>
    <x v="89"/>
    <n v="0"/>
    <x v="51"/>
  </r>
  <r>
    <s v="Napa, CA"/>
    <x v="89"/>
    <n v="0"/>
    <x v="52"/>
  </r>
  <r>
    <s v="Napa, CA"/>
    <x v="89"/>
    <n v="0"/>
    <x v="53"/>
  </r>
  <r>
    <s v="Ventura, CA"/>
    <x v="89"/>
    <n v="0"/>
    <x v="0"/>
  </r>
  <r>
    <s v="Ventura, CA"/>
    <x v="89"/>
    <n v="0"/>
    <x v="1"/>
  </r>
  <r>
    <s v="Ventura, CA"/>
    <x v="89"/>
    <n v="0"/>
    <x v="2"/>
  </r>
  <r>
    <s v="Ventura, CA"/>
    <x v="89"/>
    <n v="0"/>
    <x v="3"/>
  </r>
  <r>
    <s v="Ventura, CA"/>
    <x v="89"/>
    <n v="0"/>
    <x v="4"/>
  </r>
  <r>
    <s v="Ventura, CA"/>
    <x v="89"/>
    <n v="0"/>
    <x v="5"/>
  </r>
  <r>
    <s v="Ventura, CA"/>
    <x v="89"/>
    <n v="0"/>
    <x v="6"/>
  </r>
  <r>
    <s v="Ventura, CA"/>
    <x v="89"/>
    <n v="0"/>
    <x v="7"/>
  </r>
  <r>
    <s v="Ventura, CA"/>
    <x v="89"/>
    <n v="0"/>
    <x v="8"/>
  </r>
  <r>
    <s v="Ventura, CA"/>
    <x v="89"/>
    <n v="0"/>
    <x v="9"/>
  </r>
  <r>
    <s v="Ventura, CA"/>
    <x v="89"/>
    <n v="0"/>
    <x v="10"/>
  </r>
  <r>
    <s v="Ventura, CA"/>
    <x v="89"/>
    <n v="0"/>
    <x v="11"/>
  </r>
  <r>
    <s v="Ventura, CA"/>
    <x v="89"/>
    <n v="0"/>
    <x v="12"/>
  </r>
  <r>
    <s v="Ventura, CA"/>
    <x v="89"/>
    <n v="0"/>
    <x v="13"/>
  </r>
  <r>
    <s v="Ventura, CA"/>
    <x v="89"/>
    <n v="0"/>
    <x v="14"/>
  </r>
  <r>
    <s v="Ventura, CA"/>
    <x v="89"/>
    <n v="0"/>
    <x v="15"/>
  </r>
  <r>
    <s v="Ventura, CA"/>
    <x v="89"/>
    <n v="0"/>
    <x v="16"/>
  </r>
  <r>
    <s v="Ventura, CA"/>
    <x v="89"/>
    <n v="0"/>
    <x v="17"/>
  </r>
  <r>
    <s v="Ventura, CA"/>
    <x v="89"/>
    <n v="0"/>
    <x v="18"/>
  </r>
  <r>
    <s v="Ventura, CA"/>
    <x v="89"/>
    <n v="0"/>
    <x v="19"/>
  </r>
  <r>
    <s v="Ventura, CA"/>
    <x v="89"/>
    <n v="0"/>
    <x v="20"/>
  </r>
  <r>
    <s v="Ventura, CA"/>
    <x v="89"/>
    <n v="0"/>
    <x v="21"/>
  </r>
  <r>
    <s v="Ventura, CA"/>
    <x v="89"/>
    <n v="0"/>
    <x v="22"/>
  </r>
  <r>
    <s v="Ventura, CA"/>
    <x v="89"/>
    <n v="0"/>
    <x v="23"/>
  </r>
  <r>
    <s v="Ventura, CA"/>
    <x v="89"/>
    <n v="0"/>
    <x v="24"/>
  </r>
  <r>
    <s v="Ventura, CA"/>
    <x v="89"/>
    <n v="0"/>
    <x v="25"/>
  </r>
  <r>
    <s v="Ventura, CA"/>
    <x v="89"/>
    <n v="0"/>
    <x v="26"/>
  </r>
  <r>
    <s v="Ventura, CA"/>
    <x v="89"/>
    <n v="0"/>
    <x v="27"/>
  </r>
  <r>
    <s v="Ventura, CA"/>
    <x v="89"/>
    <n v="0"/>
    <x v="28"/>
  </r>
  <r>
    <s v="Ventura, CA"/>
    <x v="89"/>
    <n v="0"/>
    <x v="29"/>
  </r>
  <r>
    <s v="Ventura, CA"/>
    <x v="89"/>
    <n v="0"/>
    <x v="30"/>
  </r>
  <r>
    <s v="Ventura, CA"/>
    <x v="89"/>
    <n v="0"/>
    <x v="31"/>
  </r>
  <r>
    <s v="Ventura, CA"/>
    <x v="89"/>
    <n v="0"/>
    <x v="32"/>
  </r>
  <r>
    <s v="Ventura, CA"/>
    <x v="89"/>
    <n v="0"/>
    <x v="33"/>
  </r>
  <r>
    <s v="Ventura, CA"/>
    <x v="89"/>
    <n v="0"/>
    <x v="34"/>
  </r>
  <r>
    <s v="Ventura, CA"/>
    <x v="89"/>
    <n v="0"/>
    <x v="35"/>
  </r>
  <r>
    <s v="Ventura, CA"/>
    <x v="89"/>
    <n v="0"/>
    <x v="36"/>
  </r>
  <r>
    <s v="Ventura, CA"/>
    <x v="89"/>
    <n v="0"/>
    <x v="37"/>
  </r>
  <r>
    <s v="Ventura, CA"/>
    <x v="89"/>
    <n v="0"/>
    <x v="38"/>
  </r>
  <r>
    <s v="Ventura, CA"/>
    <x v="89"/>
    <n v="0"/>
    <x v="39"/>
  </r>
  <r>
    <s v="Ventura, CA"/>
    <x v="89"/>
    <n v="0"/>
    <x v="40"/>
  </r>
  <r>
    <s v="Ventura, CA"/>
    <x v="89"/>
    <n v="0"/>
    <x v="41"/>
  </r>
  <r>
    <s v="Ventura, CA"/>
    <x v="89"/>
    <n v="0"/>
    <x v="42"/>
  </r>
  <r>
    <s v="Ventura, CA"/>
    <x v="89"/>
    <n v="0"/>
    <x v="43"/>
  </r>
  <r>
    <s v="Ventura, CA"/>
    <x v="89"/>
    <n v="0"/>
    <x v="44"/>
  </r>
  <r>
    <s v="Ventura, CA"/>
    <x v="89"/>
    <n v="0"/>
    <x v="45"/>
  </r>
  <r>
    <s v="Ventura, CA"/>
    <x v="89"/>
    <n v="0"/>
    <x v="46"/>
  </r>
  <r>
    <s v="Ventura, CA"/>
    <x v="89"/>
    <n v="0"/>
    <x v="47"/>
  </r>
  <r>
    <s v="Ventura, CA"/>
    <x v="89"/>
    <n v="0"/>
    <x v="48"/>
  </r>
  <r>
    <s v="Ventura, CA"/>
    <x v="89"/>
    <n v="0"/>
    <x v="49"/>
  </r>
  <r>
    <s v="Ventura, CA"/>
    <x v="89"/>
    <n v="0"/>
    <x v="50"/>
  </r>
  <r>
    <s v="Ventura, CA"/>
    <x v="89"/>
    <n v="0"/>
    <x v="51"/>
  </r>
  <r>
    <s v="Ventura, CA"/>
    <x v="89"/>
    <n v="0"/>
    <x v="52"/>
  </r>
  <r>
    <s v="Ventura, CA"/>
    <x v="89"/>
    <n v="0"/>
    <x v="53"/>
  </r>
  <r>
    <s v="Worcester, MA"/>
    <x v="89"/>
    <n v="0"/>
    <x v="0"/>
  </r>
  <r>
    <s v="Worcester, MA"/>
    <x v="89"/>
    <n v="0"/>
    <x v="1"/>
  </r>
  <r>
    <s v="Worcester, MA"/>
    <x v="89"/>
    <n v="0"/>
    <x v="2"/>
  </r>
  <r>
    <s v="Worcester, MA"/>
    <x v="89"/>
    <n v="0"/>
    <x v="3"/>
  </r>
  <r>
    <s v="Worcester, MA"/>
    <x v="89"/>
    <n v="0"/>
    <x v="4"/>
  </r>
  <r>
    <s v="Worcester, MA"/>
    <x v="89"/>
    <n v="0"/>
    <x v="5"/>
  </r>
  <r>
    <s v="Worcester, MA"/>
    <x v="89"/>
    <n v="0"/>
    <x v="6"/>
  </r>
  <r>
    <s v="Worcester, MA"/>
    <x v="89"/>
    <n v="0"/>
    <x v="7"/>
  </r>
  <r>
    <s v="Worcester, MA"/>
    <x v="89"/>
    <n v="0"/>
    <x v="8"/>
  </r>
  <r>
    <s v="Worcester, MA"/>
    <x v="89"/>
    <n v="0"/>
    <x v="9"/>
  </r>
  <r>
    <s v="Worcester, MA"/>
    <x v="89"/>
    <n v="0"/>
    <x v="10"/>
  </r>
  <r>
    <s v="Worcester, MA"/>
    <x v="89"/>
    <n v="0"/>
    <x v="11"/>
  </r>
  <r>
    <s v="Worcester, MA"/>
    <x v="89"/>
    <n v="0"/>
    <x v="12"/>
  </r>
  <r>
    <s v="Worcester, MA"/>
    <x v="89"/>
    <n v="0"/>
    <x v="13"/>
  </r>
  <r>
    <s v="Worcester, MA"/>
    <x v="89"/>
    <n v="0"/>
    <x v="14"/>
  </r>
  <r>
    <s v="Worcester, MA"/>
    <x v="89"/>
    <n v="0"/>
    <x v="15"/>
  </r>
  <r>
    <s v="Worcester, MA"/>
    <x v="89"/>
    <n v="0"/>
    <x v="16"/>
  </r>
  <r>
    <s v="Worcester, MA"/>
    <x v="89"/>
    <n v="0"/>
    <x v="17"/>
  </r>
  <r>
    <s v="Worcester, MA"/>
    <x v="89"/>
    <n v="0"/>
    <x v="18"/>
  </r>
  <r>
    <s v="Worcester, MA"/>
    <x v="89"/>
    <n v="0"/>
    <x v="19"/>
  </r>
  <r>
    <s v="Worcester, MA"/>
    <x v="89"/>
    <n v="0"/>
    <x v="20"/>
  </r>
  <r>
    <s v="Worcester, MA"/>
    <x v="89"/>
    <n v="0"/>
    <x v="21"/>
  </r>
  <r>
    <s v="Worcester, MA"/>
    <x v="89"/>
    <n v="0"/>
    <x v="22"/>
  </r>
  <r>
    <s v="Worcester, MA"/>
    <x v="89"/>
    <n v="0"/>
    <x v="23"/>
  </r>
  <r>
    <s v="Worcester, MA"/>
    <x v="89"/>
    <n v="0"/>
    <x v="24"/>
  </r>
  <r>
    <s v="Worcester, MA"/>
    <x v="89"/>
    <n v="0"/>
    <x v="25"/>
  </r>
  <r>
    <s v="Worcester, MA"/>
    <x v="89"/>
    <n v="0"/>
    <x v="26"/>
  </r>
  <r>
    <s v="Worcester, MA"/>
    <x v="89"/>
    <n v="0"/>
    <x v="27"/>
  </r>
  <r>
    <s v="Worcester, MA"/>
    <x v="89"/>
    <n v="0"/>
    <x v="28"/>
  </r>
  <r>
    <s v="Worcester, MA"/>
    <x v="89"/>
    <n v="0"/>
    <x v="29"/>
  </r>
  <r>
    <s v="Worcester, MA"/>
    <x v="89"/>
    <n v="0"/>
    <x v="30"/>
  </r>
  <r>
    <s v="Worcester, MA"/>
    <x v="89"/>
    <n v="0"/>
    <x v="31"/>
  </r>
  <r>
    <s v="Worcester, MA"/>
    <x v="89"/>
    <n v="0"/>
    <x v="32"/>
  </r>
  <r>
    <s v="Worcester, MA"/>
    <x v="89"/>
    <n v="0"/>
    <x v="33"/>
  </r>
  <r>
    <s v="Worcester, MA"/>
    <x v="89"/>
    <n v="0"/>
    <x v="34"/>
  </r>
  <r>
    <s v="Worcester, MA"/>
    <x v="89"/>
    <n v="0"/>
    <x v="35"/>
  </r>
  <r>
    <s v="Worcester, MA"/>
    <x v="89"/>
    <n v="0"/>
    <x v="36"/>
  </r>
  <r>
    <s v="Worcester, MA"/>
    <x v="89"/>
    <n v="0"/>
    <x v="37"/>
  </r>
  <r>
    <s v="Worcester, MA"/>
    <x v="89"/>
    <n v="0"/>
    <x v="38"/>
  </r>
  <r>
    <s v="Worcester, MA"/>
    <x v="89"/>
    <n v="0"/>
    <x v="39"/>
  </r>
  <r>
    <s v="Worcester, MA"/>
    <x v="89"/>
    <n v="0"/>
    <x v="40"/>
  </r>
  <r>
    <s v="Worcester, MA"/>
    <x v="89"/>
    <n v="0"/>
    <x v="41"/>
  </r>
  <r>
    <s v="Worcester, MA"/>
    <x v="89"/>
    <n v="0"/>
    <x v="42"/>
  </r>
  <r>
    <s v="Worcester, MA"/>
    <x v="89"/>
    <n v="0"/>
    <x v="43"/>
  </r>
  <r>
    <s v="Worcester, MA"/>
    <x v="89"/>
    <n v="0"/>
    <x v="44"/>
  </r>
  <r>
    <s v="Worcester, MA"/>
    <x v="89"/>
    <n v="0"/>
    <x v="45"/>
  </r>
  <r>
    <s v="Worcester, MA"/>
    <x v="89"/>
    <n v="0"/>
    <x v="46"/>
  </r>
  <r>
    <s v="Worcester, MA"/>
    <x v="89"/>
    <n v="0"/>
    <x v="47"/>
  </r>
  <r>
    <s v="Worcester, MA"/>
    <x v="89"/>
    <n v="0"/>
    <x v="48"/>
  </r>
  <r>
    <s v="Worcester, MA"/>
    <x v="89"/>
    <n v="0"/>
    <x v="49"/>
  </r>
  <r>
    <s v="Worcester, MA"/>
    <x v="89"/>
    <n v="0"/>
    <x v="50"/>
  </r>
  <r>
    <s v="Worcester, MA"/>
    <x v="89"/>
    <n v="0"/>
    <x v="51"/>
  </r>
  <r>
    <s v="Worcester, MA"/>
    <x v="89"/>
    <n v="0"/>
    <x v="52"/>
  </r>
  <r>
    <s v="Worcester, MA"/>
    <x v="89"/>
    <n v="0"/>
    <x v="53"/>
  </r>
  <r>
    <s v="Gwinnett, GA"/>
    <x v="89"/>
    <n v="0"/>
    <x v="0"/>
  </r>
  <r>
    <s v="Gwinnett, GA"/>
    <x v="89"/>
    <n v="0"/>
    <x v="1"/>
  </r>
  <r>
    <s v="Gwinnett, GA"/>
    <x v="89"/>
    <n v="0"/>
    <x v="2"/>
  </r>
  <r>
    <s v="Gwinnett, GA"/>
    <x v="89"/>
    <n v="0"/>
    <x v="3"/>
  </r>
  <r>
    <s v="Gwinnett, GA"/>
    <x v="89"/>
    <n v="0"/>
    <x v="4"/>
  </r>
  <r>
    <s v="Gwinnett, GA"/>
    <x v="89"/>
    <n v="0"/>
    <x v="5"/>
  </r>
  <r>
    <s v="Gwinnett, GA"/>
    <x v="89"/>
    <n v="0"/>
    <x v="6"/>
  </r>
  <r>
    <s v="Gwinnett, GA"/>
    <x v="89"/>
    <n v="0"/>
    <x v="7"/>
  </r>
  <r>
    <s v="Gwinnett, GA"/>
    <x v="89"/>
    <n v="0"/>
    <x v="8"/>
  </r>
  <r>
    <s v="Gwinnett, GA"/>
    <x v="89"/>
    <n v="0"/>
    <x v="9"/>
  </r>
  <r>
    <s v="Gwinnett, GA"/>
    <x v="89"/>
    <n v="0"/>
    <x v="10"/>
  </r>
  <r>
    <s v="Gwinnett, GA"/>
    <x v="89"/>
    <n v="0"/>
    <x v="11"/>
  </r>
  <r>
    <s v="Gwinnett, GA"/>
    <x v="89"/>
    <n v="0"/>
    <x v="12"/>
  </r>
  <r>
    <s v="Gwinnett, GA"/>
    <x v="89"/>
    <n v="0"/>
    <x v="13"/>
  </r>
  <r>
    <s v="Gwinnett, GA"/>
    <x v="89"/>
    <n v="0"/>
    <x v="14"/>
  </r>
  <r>
    <s v="Gwinnett, GA"/>
    <x v="89"/>
    <n v="0"/>
    <x v="15"/>
  </r>
  <r>
    <s v="Gwinnett, GA"/>
    <x v="89"/>
    <n v="0"/>
    <x v="16"/>
  </r>
  <r>
    <s v="Gwinnett, GA"/>
    <x v="89"/>
    <n v="0"/>
    <x v="17"/>
  </r>
  <r>
    <s v="Gwinnett, GA"/>
    <x v="89"/>
    <n v="0"/>
    <x v="18"/>
  </r>
  <r>
    <s v="Gwinnett, GA"/>
    <x v="89"/>
    <n v="0"/>
    <x v="19"/>
  </r>
  <r>
    <s v="Gwinnett, GA"/>
    <x v="89"/>
    <n v="0"/>
    <x v="20"/>
  </r>
  <r>
    <s v="Gwinnett, GA"/>
    <x v="89"/>
    <n v="0"/>
    <x v="21"/>
  </r>
  <r>
    <s v="Gwinnett, GA"/>
    <x v="89"/>
    <n v="0"/>
    <x v="22"/>
  </r>
  <r>
    <s v="Gwinnett, GA"/>
    <x v="89"/>
    <n v="0"/>
    <x v="23"/>
  </r>
  <r>
    <s v="Gwinnett, GA"/>
    <x v="89"/>
    <n v="0"/>
    <x v="24"/>
  </r>
  <r>
    <s v="Gwinnett, GA"/>
    <x v="89"/>
    <n v="0"/>
    <x v="25"/>
  </r>
  <r>
    <s v="Gwinnett, GA"/>
    <x v="89"/>
    <n v="0"/>
    <x v="26"/>
  </r>
  <r>
    <s v="Gwinnett, GA"/>
    <x v="89"/>
    <n v="0"/>
    <x v="27"/>
  </r>
  <r>
    <s v="Gwinnett, GA"/>
    <x v="89"/>
    <n v="0"/>
    <x v="28"/>
  </r>
  <r>
    <s v="Gwinnett, GA"/>
    <x v="89"/>
    <n v="0"/>
    <x v="29"/>
  </r>
  <r>
    <s v="Gwinnett, GA"/>
    <x v="89"/>
    <n v="0"/>
    <x v="30"/>
  </r>
  <r>
    <s v="Gwinnett, GA"/>
    <x v="89"/>
    <n v="0"/>
    <x v="31"/>
  </r>
  <r>
    <s v="Gwinnett, GA"/>
    <x v="89"/>
    <n v="0"/>
    <x v="32"/>
  </r>
  <r>
    <s v="Gwinnett, GA"/>
    <x v="89"/>
    <n v="0"/>
    <x v="33"/>
  </r>
  <r>
    <s v="Gwinnett, GA"/>
    <x v="89"/>
    <n v="0"/>
    <x v="34"/>
  </r>
  <r>
    <s v="Gwinnett, GA"/>
    <x v="89"/>
    <n v="0"/>
    <x v="35"/>
  </r>
  <r>
    <s v="Gwinnett, GA"/>
    <x v="89"/>
    <n v="0"/>
    <x v="36"/>
  </r>
  <r>
    <s v="Gwinnett, GA"/>
    <x v="89"/>
    <n v="0"/>
    <x v="37"/>
  </r>
  <r>
    <s v="Gwinnett, GA"/>
    <x v="89"/>
    <n v="0"/>
    <x v="38"/>
  </r>
  <r>
    <s v="Gwinnett, GA"/>
    <x v="89"/>
    <n v="0"/>
    <x v="39"/>
  </r>
  <r>
    <s v="Gwinnett, GA"/>
    <x v="89"/>
    <n v="0"/>
    <x v="40"/>
  </r>
  <r>
    <s v="Gwinnett, GA"/>
    <x v="89"/>
    <n v="0"/>
    <x v="41"/>
  </r>
  <r>
    <s v="Gwinnett, GA"/>
    <x v="89"/>
    <n v="0"/>
    <x v="42"/>
  </r>
  <r>
    <s v="Gwinnett, GA"/>
    <x v="89"/>
    <n v="0"/>
    <x v="43"/>
  </r>
  <r>
    <s v="Gwinnett, GA"/>
    <x v="89"/>
    <n v="0"/>
    <x v="44"/>
  </r>
  <r>
    <s v="Gwinnett, GA"/>
    <x v="89"/>
    <n v="0"/>
    <x v="45"/>
  </r>
  <r>
    <s v="Gwinnett, GA"/>
    <x v="89"/>
    <n v="0"/>
    <x v="46"/>
  </r>
  <r>
    <s v="Gwinnett, GA"/>
    <x v="89"/>
    <n v="0"/>
    <x v="47"/>
  </r>
  <r>
    <s v="Gwinnett, GA"/>
    <x v="89"/>
    <n v="0"/>
    <x v="48"/>
  </r>
  <r>
    <s v="Gwinnett, GA"/>
    <x v="89"/>
    <n v="0"/>
    <x v="49"/>
  </r>
  <r>
    <s v="Gwinnett, GA"/>
    <x v="89"/>
    <n v="0"/>
    <x v="50"/>
  </r>
  <r>
    <s v="Gwinnett, GA"/>
    <x v="89"/>
    <n v="0"/>
    <x v="51"/>
  </r>
  <r>
    <s v="Gwinnett, GA"/>
    <x v="89"/>
    <n v="0"/>
    <x v="52"/>
  </r>
  <r>
    <s v="Gwinnett, GA"/>
    <x v="89"/>
    <n v="0"/>
    <x v="53"/>
  </r>
  <r>
    <s v="DeKalb, GA"/>
    <x v="89"/>
    <n v="0"/>
    <x v="0"/>
  </r>
  <r>
    <s v="DeKalb, GA"/>
    <x v="89"/>
    <n v="0"/>
    <x v="1"/>
  </r>
  <r>
    <s v="DeKalb, GA"/>
    <x v="89"/>
    <n v="0"/>
    <x v="2"/>
  </r>
  <r>
    <s v="DeKalb, GA"/>
    <x v="89"/>
    <n v="0"/>
    <x v="3"/>
  </r>
  <r>
    <s v="DeKalb, GA"/>
    <x v="89"/>
    <n v="0"/>
    <x v="4"/>
  </r>
  <r>
    <s v="DeKalb, GA"/>
    <x v="89"/>
    <n v="0"/>
    <x v="5"/>
  </r>
  <r>
    <s v="DeKalb, GA"/>
    <x v="89"/>
    <n v="0"/>
    <x v="6"/>
  </r>
  <r>
    <s v="DeKalb, GA"/>
    <x v="89"/>
    <n v="0"/>
    <x v="7"/>
  </r>
  <r>
    <s v="DeKalb, GA"/>
    <x v="89"/>
    <n v="0"/>
    <x v="8"/>
  </r>
  <r>
    <s v="DeKalb, GA"/>
    <x v="89"/>
    <n v="0"/>
    <x v="9"/>
  </r>
  <r>
    <s v="DeKalb, GA"/>
    <x v="89"/>
    <n v="0"/>
    <x v="10"/>
  </r>
  <r>
    <s v="DeKalb, GA"/>
    <x v="89"/>
    <n v="0"/>
    <x v="11"/>
  </r>
  <r>
    <s v="DeKalb, GA"/>
    <x v="89"/>
    <n v="0"/>
    <x v="12"/>
  </r>
  <r>
    <s v="DeKalb, GA"/>
    <x v="89"/>
    <n v="0"/>
    <x v="13"/>
  </r>
  <r>
    <s v="DeKalb, GA"/>
    <x v="89"/>
    <n v="0"/>
    <x v="14"/>
  </r>
  <r>
    <s v="DeKalb, GA"/>
    <x v="89"/>
    <n v="0"/>
    <x v="15"/>
  </r>
  <r>
    <s v="DeKalb, GA"/>
    <x v="89"/>
    <n v="0"/>
    <x v="16"/>
  </r>
  <r>
    <s v="DeKalb, GA"/>
    <x v="89"/>
    <n v="0"/>
    <x v="17"/>
  </r>
  <r>
    <s v="DeKalb, GA"/>
    <x v="89"/>
    <n v="0"/>
    <x v="18"/>
  </r>
  <r>
    <s v="DeKalb, GA"/>
    <x v="89"/>
    <n v="0"/>
    <x v="19"/>
  </r>
  <r>
    <s v="DeKalb, GA"/>
    <x v="89"/>
    <n v="0"/>
    <x v="20"/>
  </r>
  <r>
    <s v="DeKalb, GA"/>
    <x v="89"/>
    <n v="0"/>
    <x v="21"/>
  </r>
  <r>
    <s v="DeKalb, GA"/>
    <x v="89"/>
    <n v="0"/>
    <x v="22"/>
  </r>
  <r>
    <s v="DeKalb, GA"/>
    <x v="89"/>
    <n v="0"/>
    <x v="23"/>
  </r>
  <r>
    <s v="DeKalb, GA"/>
    <x v="89"/>
    <n v="0"/>
    <x v="24"/>
  </r>
  <r>
    <s v="DeKalb, GA"/>
    <x v="89"/>
    <n v="0"/>
    <x v="25"/>
  </r>
  <r>
    <s v="DeKalb, GA"/>
    <x v="89"/>
    <n v="0"/>
    <x v="26"/>
  </r>
  <r>
    <s v="DeKalb, GA"/>
    <x v="89"/>
    <n v="0"/>
    <x v="27"/>
  </r>
  <r>
    <s v="DeKalb, GA"/>
    <x v="89"/>
    <n v="0"/>
    <x v="28"/>
  </r>
  <r>
    <s v="DeKalb, GA"/>
    <x v="89"/>
    <n v="0"/>
    <x v="29"/>
  </r>
  <r>
    <s v="DeKalb, GA"/>
    <x v="89"/>
    <n v="0"/>
    <x v="30"/>
  </r>
  <r>
    <s v="DeKalb, GA"/>
    <x v="89"/>
    <n v="0"/>
    <x v="31"/>
  </r>
  <r>
    <s v="DeKalb, GA"/>
    <x v="89"/>
    <n v="0"/>
    <x v="32"/>
  </r>
  <r>
    <s v="DeKalb, GA"/>
    <x v="89"/>
    <n v="0"/>
    <x v="33"/>
  </r>
  <r>
    <s v="DeKalb, GA"/>
    <x v="89"/>
    <n v="0"/>
    <x v="34"/>
  </r>
  <r>
    <s v="DeKalb, GA"/>
    <x v="89"/>
    <n v="0"/>
    <x v="35"/>
  </r>
  <r>
    <s v="DeKalb, GA"/>
    <x v="89"/>
    <n v="0"/>
    <x v="36"/>
  </r>
  <r>
    <s v="DeKalb, GA"/>
    <x v="89"/>
    <n v="0"/>
    <x v="37"/>
  </r>
  <r>
    <s v="DeKalb, GA"/>
    <x v="89"/>
    <n v="0"/>
    <x v="38"/>
  </r>
  <r>
    <s v="DeKalb, GA"/>
    <x v="89"/>
    <n v="0"/>
    <x v="39"/>
  </r>
  <r>
    <s v="DeKalb, GA"/>
    <x v="89"/>
    <n v="0"/>
    <x v="40"/>
  </r>
  <r>
    <s v="DeKalb, GA"/>
    <x v="89"/>
    <n v="0"/>
    <x v="41"/>
  </r>
  <r>
    <s v="DeKalb, GA"/>
    <x v="89"/>
    <n v="0"/>
    <x v="42"/>
  </r>
  <r>
    <s v="DeKalb, GA"/>
    <x v="89"/>
    <n v="0"/>
    <x v="43"/>
  </r>
  <r>
    <s v="DeKalb, GA"/>
    <x v="89"/>
    <n v="0"/>
    <x v="44"/>
  </r>
  <r>
    <s v="DeKalb, GA"/>
    <x v="89"/>
    <n v="0"/>
    <x v="45"/>
  </r>
  <r>
    <s v="DeKalb, GA"/>
    <x v="89"/>
    <n v="0"/>
    <x v="46"/>
  </r>
  <r>
    <s v="DeKalb, GA"/>
    <x v="89"/>
    <n v="0"/>
    <x v="47"/>
  </r>
  <r>
    <s v="DeKalb, GA"/>
    <x v="89"/>
    <n v="0"/>
    <x v="48"/>
  </r>
  <r>
    <s v="DeKalb, GA"/>
    <x v="89"/>
    <n v="0"/>
    <x v="49"/>
  </r>
  <r>
    <s v="DeKalb, GA"/>
    <x v="89"/>
    <n v="0"/>
    <x v="50"/>
  </r>
  <r>
    <s v="DeKalb, GA"/>
    <x v="89"/>
    <n v="0"/>
    <x v="51"/>
  </r>
  <r>
    <s v="DeKalb, GA"/>
    <x v="89"/>
    <n v="0"/>
    <x v="52"/>
  </r>
  <r>
    <s v="DeKalb, GA"/>
    <x v="89"/>
    <n v="0"/>
    <x v="53"/>
  </r>
  <r>
    <s v="Floyd, GA"/>
    <x v="89"/>
    <n v="0"/>
    <x v="0"/>
  </r>
  <r>
    <s v="Floyd, GA"/>
    <x v="89"/>
    <n v="0"/>
    <x v="1"/>
  </r>
  <r>
    <s v="Floyd, GA"/>
    <x v="89"/>
    <n v="0"/>
    <x v="2"/>
  </r>
  <r>
    <s v="Floyd, GA"/>
    <x v="89"/>
    <n v="0"/>
    <x v="3"/>
  </r>
  <r>
    <s v="Floyd, GA"/>
    <x v="89"/>
    <n v="0"/>
    <x v="4"/>
  </r>
  <r>
    <s v="Floyd, GA"/>
    <x v="89"/>
    <n v="0"/>
    <x v="5"/>
  </r>
  <r>
    <s v="Floyd, GA"/>
    <x v="89"/>
    <n v="0"/>
    <x v="6"/>
  </r>
  <r>
    <s v="Floyd, GA"/>
    <x v="89"/>
    <n v="0"/>
    <x v="7"/>
  </r>
  <r>
    <s v="Floyd, GA"/>
    <x v="89"/>
    <n v="0"/>
    <x v="8"/>
  </r>
  <r>
    <s v="Floyd, GA"/>
    <x v="89"/>
    <n v="0"/>
    <x v="9"/>
  </r>
  <r>
    <s v="Floyd, GA"/>
    <x v="89"/>
    <n v="0"/>
    <x v="10"/>
  </r>
  <r>
    <s v="Floyd, GA"/>
    <x v="89"/>
    <n v="0"/>
    <x v="11"/>
  </r>
  <r>
    <s v="Floyd, GA"/>
    <x v="89"/>
    <n v="0"/>
    <x v="12"/>
  </r>
  <r>
    <s v="Floyd, GA"/>
    <x v="89"/>
    <n v="0"/>
    <x v="13"/>
  </r>
  <r>
    <s v="Floyd, GA"/>
    <x v="89"/>
    <n v="0"/>
    <x v="14"/>
  </r>
  <r>
    <s v="Floyd, GA"/>
    <x v="89"/>
    <n v="0"/>
    <x v="15"/>
  </r>
  <r>
    <s v="Floyd, GA"/>
    <x v="89"/>
    <n v="0"/>
    <x v="16"/>
  </r>
  <r>
    <s v="Floyd, GA"/>
    <x v="89"/>
    <n v="0"/>
    <x v="17"/>
  </r>
  <r>
    <s v="Floyd, GA"/>
    <x v="89"/>
    <n v="0"/>
    <x v="18"/>
  </r>
  <r>
    <s v="Floyd, GA"/>
    <x v="89"/>
    <n v="0"/>
    <x v="19"/>
  </r>
  <r>
    <s v="Floyd, GA"/>
    <x v="89"/>
    <n v="0"/>
    <x v="20"/>
  </r>
  <r>
    <s v="Floyd, GA"/>
    <x v="89"/>
    <n v="0"/>
    <x v="21"/>
  </r>
  <r>
    <s v="Floyd, GA"/>
    <x v="89"/>
    <n v="0"/>
    <x v="22"/>
  </r>
  <r>
    <s v="Floyd, GA"/>
    <x v="89"/>
    <n v="0"/>
    <x v="23"/>
  </r>
  <r>
    <s v="Floyd, GA"/>
    <x v="89"/>
    <n v="0"/>
    <x v="24"/>
  </r>
  <r>
    <s v="Floyd, GA"/>
    <x v="89"/>
    <n v="0"/>
    <x v="25"/>
  </r>
  <r>
    <s v="Floyd, GA"/>
    <x v="89"/>
    <n v="0"/>
    <x v="26"/>
  </r>
  <r>
    <s v="Floyd, GA"/>
    <x v="89"/>
    <n v="0"/>
    <x v="27"/>
  </r>
  <r>
    <s v="Floyd, GA"/>
    <x v="89"/>
    <n v="0"/>
    <x v="28"/>
  </r>
  <r>
    <s v="Floyd, GA"/>
    <x v="89"/>
    <n v="0"/>
    <x v="29"/>
  </r>
  <r>
    <s v="Floyd, GA"/>
    <x v="89"/>
    <n v="0"/>
    <x v="30"/>
  </r>
  <r>
    <s v="Floyd, GA"/>
    <x v="89"/>
    <n v="0"/>
    <x v="31"/>
  </r>
  <r>
    <s v="Floyd, GA"/>
    <x v="89"/>
    <n v="0"/>
    <x v="32"/>
  </r>
  <r>
    <s v="Floyd, GA"/>
    <x v="89"/>
    <n v="0"/>
    <x v="33"/>
  </r>
  <r>
    <s v="Floyd, GA"/>
    <x v="89"/>
    <n v="0"/>
    <x v="34"/>
  </r>
  <r>
    <s v="Floyd, GA"/>
    <x v="89"/>
    <n v="0"/>
    <x v="35"/>
  </r>
  <r>
    <s v="Floyd, GA"/>
    <x v="89"/>
    <n v="0"/>
    <x v="36"/>
  </r>
  <r>
    <s v="Floyd, GA"/>
    <x v="89"/>
    <n v="0"/>
    <x v="37"/>
  </r>
  <r>
    <s v="Floyd, GA"/>
    <x v="89"/>
    <n v="0"/>
    <x v="38"/>
  </r>
  <r>
    <s v="Floyd, GA"/>
    <x v="89"/>
    <n v="0"/>
    <x v="39"/>
  </r>
  <r>
    <s v="Floyd, GA"/>
    <x v="89"/>
    <n v="0"/>
    <x v="40"/>
  </r>
  <r>
    <s v="Floyd, GA"/>
    <x v="89"/>
    <n v="0"/>
    <x v="41"/>
  </r>
  <r>
    <s v="Floyd, GA"/>
    <x v="89"/>
    <n v="0"/>
    <x v="42"/>
  </r>
  <r>
    <s v="Floyd, GA"/>
    <x v="89"/>
    <n v="0"/>
    <x v="43"/>
  </r>
  <r>
    <s v="Floyd, GA"/>
    <x v="89"/>
    <n v="0"/>
    <x v="44"/>
  </r>
  <r>
    <s v="Floyd, GA"/>
    <x v="89"/>
    <n v="0"/>
    <x v="45"/>
  </r>
  <r>
    <s v="Floyd, GA"/>
    <x v="89"/>
    <n v="0"/>
    <x v="46"/>
  </r>
  <r>
    <s v="Floyd, GA"/>
    <x v="89"/>
    <n v="0"/>
    <x v="47"/>
  </r>
  <r>
    <s v="Floyd, GA"/>
    <x v="89"/>
    <n v="0"/>
    <x v="48"/>
  </r>
  <r>
    <s v="Floyd, GA"/>
    <x v="89"/>
    <n v="0"/>
    <x v="49"/>
  </r>
  <r>
    <s v="Floyd, GA"/>
    <x v="89"/>
    <n v="0"/>
    <x v="50"/>
  </r>
  <r>
    <s v="Floyd, GA"/>
    <x v="89"/>
    <n v="0"/>
    <x v="51"/>
  </r>
  <r>
    <s v="Floyd, GA"/>
    <x v="89"/>
    <n v="0"/>
    <x v="52"/>
  </r>
  <r>
    <s v="Floyd, GA"/>
    <x v="89"/>
    <n v="0"/>
    <x v="53"/>
  </r>
  <r>
    <s v="Fayette, GA"/>
    <x v="89"/>
    <n v="0"/>
    <x v="0"/>
  </r>
  <r>
    <s v="Fayette, GA"/>
    <x v="89"/>
    <n v="0"/>
    <x v="1"/>
  </r>
  <r>
    <s v="Fayette, GA"/>
    <x v="89"/>
    <n v="0"/>
    <x v="2"/>
  </r>
  <r>
    <s v="Fayette, GA"/>
    <x v="89"/>
    <n v="0"/>
    <x v="3"/>
  </r>
  <r>
    <s v="Fayette, GA"/>
    <x v="89"/>
    <n v="0"/>
    <x v="4"/>
  </r>
  <r>
    <s v="Fayette, GA"/>
    <x v="89"/>
    <n v="0"/>
    <x v="5"/>
  </r>
  <r>
    <s v="Fayette, GA"/>
    <x v="89"/>
    <n v="0"/>
    <x v="6"/>
  </r>
  <r>
    <s v="Fayette, GA"/>
    <x v="89"/>
    <n v="0"/>
    <x v="7"/>
  </r>
  <r>
    <s v="Fayette, GA"/>
    <x v="89"/>
    <n v="0"/>
    <x v="8"/>
  </r>
  <r>
    <s v="Fayette, GA"/>
    <x v="89"/>
    <n v="0"/>
    <x v="9"/>
  </r>
  <r>
    <s v="Fayette, GA"/>
    <x v="89"/>
    <n v="0"/>
    <x v="10"/>
  </r>
  <r>
    <s v="Fayette, GA"/>
    <x v="89"/>
    <n v="0"/>
    <x v="11"/>
  </r>
  <r>
    <s v="Fayette, GA"/>
    <x v="89"/>
    <n v="0"/>
    <x v="12"/>
  </r>
  <r>
    <s v="Fayette, GA"/>
    <x v="89"/>
    <n v="0"/>
    <x v="13"/>
  </r>
  <r>
    <s v="Fayette, GA"/>
    <x v="89"/>
    <n v="0"/>
    <x v="14"/>
  </r>
  <r>
    <s v="Fayette, GA"/>
    <x v="89"/>
    <n v="0"/>
    <x v="15"/>
  </r>
  <r>
    <s v="Fayette, GA"/>
    <x v="89"/>
    <n v="0"/>
    <x v="16"/>
  </r>
  <r>
    <s v="Fayette, GA"/>
    <x v="89"/>
    <n v="0"/>
    <x v="17"/>
  </r>
  <r>
    <s v="Fayette, GA"/>
    <x v="89"/>
    <n v="0"/>
    <x v="18"/>
  </r>
  <r>
    <s v="Fayette, GA"/>
    <x v="89"/>
    <n v="0"/>
    <x v="19"/>
  </r>
  <r>
    <s v="Fayette, GA"/>
    <x v="89"/>
    <n v="0"/>
    <x v="20"/>
  </r>
  <r>
    <s v="Fayette, GA"/>
    <x v="89"/>
    <n v="0"/>
    <x v="21"/>
  </r>
  <r>
    <s v="Fayette, GA"/>
    <x v="89"/>
    <n v="0"/>
    <x v="22"/>
  </r>
  <r>
    <s v="Fayette, GA"/>
    <x v="89"/>
    <n v="0"/>
    <x v="23"/>
  </r>
  <r>
    <s v="Fayette, GA"/>
    <x v="89"/>
    <n v="0"/>
    <x v="24"/>
  </r>
  <r>
    <s v="Fayette, GA"/>
    <x v="89"/>
    <n v="0"/>
    <x v="25"/>
  </r>
  <r>
    <s v="Fayette, GA"/>
    <x v="89"/>
    <n v="0"/>
    <x v="26"/>
  </r>
  <r>
    <s v="Fayette, GA"/>
    <x v="89"/>
    <n v="0"/>
    <x v="27"/>
  </r>
  <r>
    <s v="Fayette, GA"/>
    <x v="89"/>
    <n v="0"/>
    <x v="28"/>
  </r>
  <r>
    <s v="Fayette, GA"/>
    <x v="89"/>
    <n v="0"/>
    <x v="29"/>
  </r>
  <r>
    <s v="Fayette, GA"/>
    <x v="89"/>
    <n v="0"/>
    <x v="30"/>
  </r>
  <r>
    <s v="Fayette, GA"/>
    <x v="89"/>
    <n v="0"/>
    <x v="31"/>
  </r>
  <r>
    <s v="Fayette, GA"/>
    <x v="89"/>
    <n v="0"/>
    <x v="32"/>
  </r>
  <r>
    <s v="Fayette, GA"/>
    <x v="89"/>
    <n v="0"/>
    <x v="33"/>
  </r>
  <r>
    <s v="Fayette, GA"/>
    <x v="89"/>
    <n v="0"/>
    <x v="34"/>
  </r>
  <r>
    <s v="Fayette, GA"/>
    <x v="89"/>
    <n v="0"/>
    <x v="35"/>
  </r>
  <r>
    <s v="Fayette, GA"/>
    <x v="89"/>
    <n v="0"/>
    <x v="36"/>
  </r>
  <r>
    <s v="Fayette, GA"/>
    <x v="89"/>
    <n v="0"/>
    <x v="37"/>
  </r>
  <r>
    <s v="Fayette, GA"/>
    <x v="89"/>
    <n v="0"/>
    <x v="38"/>
  </r>
  <r>
    <s v="Fayette, GA"/>
    <x v="89"/>
    <n v="0"/>
    <x v="39"/>
  </r>
  <r>
    <s v="Fayette, GA"/>
    <x v="89"/>
    <n v="0"/>
    <x v="40"/>
  </r>
  <r>
    <s v="Fayette, GA"/>
    <x v="89"/>
    <n v="0"/>
    <x v="41"/>
  </r>
  <r>
    <s v="Fayette, GA"/>
    <x v="89"/>
    <n v="0"/>
    <x v="42"/>
  </r>
  <r>
    <s v="Fayette, GA"/>
    <x v="89"/>
    <n v="0"/>
    <x v="43"/>
  </r>
  <r>
    <s v="Fayette, GA"/>
    <x v="89"/>
    <n v="0"/>
    <x v="44"/>
  </r>
  <r>
    <s v="Fayette, GA"/>
    <x v="89"/>
    <n v="0"/>
    <x v="45"/>
  </r>
  <r>
    <s v="Fayette, GA"/>
    <x v="89"/>
    <n v="0"/>
    <x v="46"/>
  </r>
  <r>
    <s v="Fayette, GA"/>
    <x v="89"/>
    <n v="0"/>
    <x v="47"/>
  </r>
  <r>
    <s v="Fayette, GA"/>
    <x v="89"/>
    <n v="0"/>
    <x v="48"/>
  </r>
  <r>
    <s v="Fayette, GA"/>
    <x v="89"/>
    <n v="0"/>
    <x v="49"/>
  </r>
  <r>
    <s v="Fayette, GA"/>
    <x v="89"/>
    <n v="0"/>
    <x v="50"/>
  </r>
  <r>
    <s v="Fayette, GA"/>
    <x v="89"/>
    <n v="0"/>
    <x v="51"/>
  </r>
  <r>
    <s v="Fayette, GA"/>
    <x v="89"/>
    <n v="0"/>
    <x v="52"/>
  </r>
  <r>
    <s v="Fayette, GA"/>
    <x v="89"/>
    <n v="0"/>
    <x v="53"/>
  </r>
  <r>
    <s v="Gregg, TX"/>
    <x v="89"/>
    <n v="0"/>
    <x v="0"/>
  </r>
  <r>
    <s v="Gregg, TX"/>
    <x v="89"/>
    <n v="0"/>
    <x v="1"/>
  </r>
  <r>
    <s v="Gregg, TX"/>
    <x v="89"/>
    <n v="0"/>
    <x v="2"/>
  </r>
  <r>
    <s v="Gregg, TX"/>
    <x v="89"/>
    <n v="0"/>
    <x v="3"/>
  </r>
  <r>
    <s v="Gregg, TX"/>
    <x v="89"/>
    <n v="0"/>
    <x v="4"/>
  </r>
  <r>
    <s v="Gregg, TX"/>
    <x v="89"/>
    <n v="0"/>
    <x v="5"/>
  </r>
  <r>
    <s v="Gregg, TX"/>
    <x v="89"/>
    <n v="0"/>
    <x v="6"/>
  </r>
  <r>
    <s v="Gregg, TX"/>
    <x v="89"/>
    <n v="0"/>
    <x v="7"/>
  </r>
  <r>
    <s v="Gregg, TX"/>
    <x v="89"/>
    <n v="0"/>
    <x v="8"/>
  </r>
  <r>
    <s v="Gregg, TX"/>
    <x v="89"/>
    <n v="0"/>
    <x v="9"/>
  </r>
  <r>
    <s v="Gregg, TX"/>
    <x v="89"/>
    <n v="0"/>
    <x v="10"/>
  </r>
  <r>
    <s v="Gregg, TX"/>
    <x v="89"/>
    <n v="0"/>
    <x v="11"/>
  </r>
  <r>
    <s v="Gregg, TX"/>
    <x v="89"/>
    <n v="0"/>
    <x v="12"/>
  </r>
  <r>
    <s v="Gregg, TX"/>
    <x v="89"/>
    <n v="0"/>
    <x v="13"/>
  </r>
  <r>
    <s v="Gregg, TX"/>
    <x v="89"/>
    <n v="0"/>
    <x v="14"/>
  </r>
  <r>
    <s v="Gregg, TX"/>
    <x v="89"/>
    <n v="0"/>
    <x v="15"/>
  </r>
  <r>
    <s v="Gregg, TX"/>
    <x v="89"/>
    <n v="0"/>
    <x v="16"/>
  </r>
  <r>
    <s v="Gregg, TX"/>
    <x v="89"/>
    <n v="0"/>
    <x v="17"/>
  </r>
  <r>
    <s v="Gregg, TX"/>
    <x v="89"/>
    <n v="0"/>
    <x v="18"/>
  </r>
  <r>
    <s v="Gregg, TX"/>
    <x v="89"/>
    <n v="0"/>
    <x v="19"/>
  </r>
  <r>
    <s v="Gregg, TX"/>
    <x v="89"/>
    <n v="0"/>
    <x v="20"/>
  </r>
  <r>
    <s v="Gregg, TX"/>
    <x v="89"/>
    <n v="0"/>
    <x v="21"/>
  </r>
  <r>
    <s v="Gregg, TX"/>
    <x v="89"/>
    <n v="0"/>
    <x v="22"/>
  </r>
  <r>
    <s v="Gregg, TX"/>
    <x v="89"/>
    <n v="0"/>
    <x v="23"/>
  </r>
  <r>
    <s v="Gregg, TX"/>
    <x v="89"/>
    <n v="0"/>
    <x v="24"/>
  </r>
  <r>
    <s v="Gregg, TX"/>
    <x v="89"/>
    <n v="0"/>
    <x v="25"/>
  </r>
  <r>
    <s v="Gregg, TX"/>
    <x v="89"/>
    <n v="0"/>
    <x v="26"/>
  </r>
  <r>
    <s v="Gregg, TX"/>
    <x v="89"/>
    <n v="0"/>
    <x v="27"/>
  </r>
  <r>
    <s v="Gregg, TX"/>
    <x v="89"/>
    <n v="0"/>
    <x v="28"/>
  </r>
  <r>
    <s v="Gregg, TX"/>
    <x v="89"/>
    <n v="0"/>
    <x v="29"/>
  </r>
  <r>
    <s v="Gregg, TX"/>
    <x v="89"/>
    <n v="0"/>
    <x v="30"/>
  </r>
  <r>
    <s v="Gregg, TX"/>
    <x v="89"/>
    <n v="0"/>
    <x v="31"/>
  </r>
  <r>
    <s v="Gregg, TX"/>
    <x v="89"/>
    <n v="0"/>
    <x v="32"/>
  </r>
  <r>
    <s v="Gregg, TX"/>
    <x v="89"/>
    <n v="0"/>
    <x v="33"/>
  </r>
  <r>
    <s v="Gregg, TX"/>
    <x v="89"/>
    <n v="0"/>
    <x v="34"/>
  </r>
  <r>
    <s v="Gregg, TX"/>
    <x v="89"/>
    <n v="0"/>
    <x v="35"/>
  </r>
  <r>
    <s v="Gregg, TX"/>
    <x v="89"/>
    <n v="0"/>
    <x v="36"/>
  </r>
  <r>
    <s v="Gregg, TX"/>
    <x v="89"/>
    <n v="0"/>
    <x v="37"/>
  </r>
  <r>
    <s v="Gregg, TX"/>
    <x v="89"/>
    <n v="0"/>
    <x v="38"/>
  </r>
  <r>
    <s v="Gregg, TX"/>
    <x v="89"/>
    <n v="0"/>
    <x v="39"/>
  </r>
  <r>
    <s v="Gregg, TX"/>
    <x v="89"/>
    <n v="0"/>
    <x v="40"/>
  </r>
  <r>
    <s v="Gregg, TX"/>
    <x v="89"/>
    <n v="0"/>
    <x v="41"/>
  </r>
  <r>
    <s v="Gregg, TX"/>
    <x v="89"/>
    <n v="0"/>
    <x v="42"/>
  </r>
  <r>
    <s v="Gregg, TX"/>
    <x v="89"/>
    <n v="0"/>
    <x v="43"/>
  </r>
  <r>
    <s v="Gregg, TX"/>
    <x v="89"/>
    <n v="0"/>
    <x v="44"/>
  </r>
  <r>
    <s v="Gregg, TX"/>
    <x v="89"/>
    <n v="0"/>
    <x v="45"/>
  </r>
  <r>
    <s v="Gregg, TX"/>
    <x v="89"/>
    <n v="0"/>
    <x v="46"/>
  </r>
  <r>
    <s v="Gregg, TX"/>
    <x v="89"/>
    <n v="0"/>
    <x v="47"/>
  </r>
  <r>
    <s v="Gregg, TX"/>
    <x v="89"/>
    <n v="0"/>
    <x v="48"/>
  </r>
  <r>
    <s v="Gregg, TX"/>
    <x v="89"/>
    <n v="0"/>
    <x v="49"/>
  </r>
  <r>
    <s v="Gregg, TX"/>
    <x v="89"/>
    <n v="0"/>
    <x v="50"/>
  </r>
  <r>
    <s v="Gregg, TX"/>
    <x v="89"/>
    <n v="0"/>
    <x v="51"/>
  </r>
  <r>
    <s v="Gregg, TX"/>
    <x v="89"/>
    <n v="0"/>
    <x v="52"/>
  </r>
  <r>
    <s v="Gregg, TX"/>
    <x v="89"/>
    <n v="0"/>
    <x v="53"/>
  </r>
  <r>
    <s v="Monmouth, NJ"/>
    <x v="89"/>
    <n v="0"/>
    <x v="0"/>
  </r>
  <r>
    <s v="Monmouth, NJ"/>
    <x v="89"/>
    <n v="0"/>
    <x v="1"/>
  </r>
  <r>
    <s v="Monmouth, NJ"/>
    <x v="89"/>
    <n v="0"/>
    <x v="2"/>
  </r>
  <r>
    <s v="Monmouth, NJ"/>
    <x v="89"/>
    <n v="0"/>
    <x v="3"/>
  </r>
  <r>
    <s v="Monmouth, NJ"/>
    <x v="89"/>
    <n v="0"/>
    <x v="4"/>
  </r>
  <r>
    <s v="Monmouth, NJ"/>
    <x v="89"/>
    <n v="0"/>
    <x v="5"/>
  </r>
  <r>
    <s v="Monmouth, NJ"/>
    <x v="89"/>
    <n v="0"/>
    <x v="6"/>
  </r>
  <r>
    <s v="Monmouth, NJ"/>
    <x v="89"/>
    <n v="0"/>
    <x v="7"/>
  </r>
  <r>
    <s v="Monmouth, NJ"/>
    <x v="89"/>
    <n v="0"/>
    <x v="8"/>
  </r>
  <r>
    <s v="Monmouth, NJ"/>
    <x v="89"/>
    <n v="0"/>
    <x v="9"/>
  </r>
  <r>
    <s v="Monmouth, NJ"/>
    <x v="89"/>
    <n v="0"/>
    <x v="10"/>
  </r>
  <r>
    <s v="Monmouth, NJ"/>
    <x v="89"/>
    <n v="0"/>
    <x v="11"/>
  </r>
  <r>
    <s v="Monmouth, NJ"/>
    <x v="89"/>
    <n v="0"/>
    <x v="12"/>
  </r>
  <r>
    <s v="Monmouth, NJ"/>
    <x v="89"/>
    <n v="0"/>
    <x v="13"/>
  </r>
  <r>
    <s v="Monmouth, NJ"/>
    <x v="89"/>
    <n v="0"/>
    <x v="14"/>
  </r>
  <r>
    <s v="Monmouth, NJ"/>
    <x v="89"/>
    <n v="0"/>
    <x v="15"/>
  </r>
  <r>
    <s v="Monmouth, NJ"/>
    <x v="89"/>
    <n v="0"/>
    <x v="16"/>
  </r>
  <r>
    <s v="Monmouth, NJ"/>
    <x v="89"/>
    <n v="0"/>
    <x v="17"/>
  </r>
  <r>
    <s v="Monmouth, NJ"/>
    <x v="89"/>
    <n v="0"/>
    <x v="18"/>
  </r>
  <r>
    <s v="Monmouth, NJ"/>
    <x v="89"/>
    <n v="0"/>
    <x v="19"/>
  </r>
  <r>
    <s v="Monmouth, NJ"/>
    <x v="89"/>
    <n v="0"/>
    <x v="20"/>
  </r>
  <r>
    <s v="Monmouth, NJ"/>
    <x v="89"/>
    <n v="0"/>
    <x v="21"/>
  </r>
  <r>
    <s v="Monmouth, NJ"/>
    <x v="89"/>
    <n v="0"/>
    <x v="22"/>
  </r>
  <r>
    <s v="Monmouth, NJ"/>
    <x v="89"/>
    <n v="0"/>
    <x v="23"/>
  </r>
  <r>
    <s v="Monmouth, NJ"/>
    <x v="89"/>
    <n v="0"/>
    <x v="24"/>
  </r>
  <r>
    <s v="Monmouth, NJ"/>
    <x v="89"/>
    <n v="0"/>
    <x v="25"/>
  </r>
  <r>
    <s v="Monmouth, NJ"/>
    <x v="89"/>
    <n v="0"/>
    <x v="26"/>
  </r>
  <r>
    <s v="Monmouth, NJ"/>
    <x v="89"/>
    <n v="0"/>
    <x v="27"/>
  </r>
  <r>
    <s v="Monmouth, NJ"/>
    <x v="89"/>
    <n v="0"/>
    <x v="28"/>
  </r>
  <r>
    <s v="Monmouth, NJ"/>
    <x v="89"/>
    <n v="0"/>
    <x v="29"/>
  </r>
  <r>
    <s v="Monmouth, NJ"/>
    <x v="89"/>
    <n v="0"/>
    <x v="30"/>
  </r>
  <r>
    <s v="Monmouth, NJ"/>
    <x v="89"/>
    <n v="0"/>
    <x v="31"/>
  </r>
  <r>
    <s v="Monmouth, NJ"/>
    <x v="89"/>
    <n v="0"/>
    <x v="32"/>
  </r>
  <r>
    <s v="Monmouth, NJ"/>
    <x v="89"/>
    <n v="0"/>
    <x v="33"/>
  </r>
  <r>
    <s v="Monmouth, NJ"/>
    <x v="89"/>
    <n v="0"/>
    <x v="34"/>
  </r>
  <r>
    <s v="Monmouth, NJ"/>
    <x v="89"/>
    <n v="0"/>
    <x v="35"/>
  </r>
  <r>
    <s v="Monmouth, NJ"/>
    <x v="89"/>
    <n v="0"/>
    <x v="36"/>
  </r>
  <r>
    <s v="Monmouth, NJ"/>
    <x v="89"/>
    <n v="0"/>
    <x v="37"/>
  </r>
  <r>
    <s v="Monmouth, NJ"/>
    <x v="89"/>
    <n v="0"/>
    <x v="38"/>
  </r>
  <r>
    <s v="Monmouth, NJ"/>
    <x v="89"/>
    <n v="0"/>
    <x v="39"/>
  </r>
  <r>
    <s v="Monmouth, NJ"/>
    <x v="89"/>
    <n v="0"/>
    <x v="40"/>
  </r>
  <r>
    <s v="Monmouth, NJ"/>
    <x v="89"/>
    <n v="0"/>
    <x v="41"/>
  </r>
  <r>
    <s v="Monmouth, NJ"/>
    <x v="89"/>
    <n v="0"/>
    <x v="42"/>
  </r>
  <r>
    <s v="Monmouth, NJ"/>
    <x v="89"/>
    <n v="0"/>
    <x v="43"/>
  </r>
  <r>
    <s v="Monmouth, NJ"/>
    <x v="89"/>
    <n v="0"/>
    <x v="44"/>
  </r>
  <r>
    <s v="Monmouth, NJ"/>
    <x v="89"/>
    <n v="0"/>
    <x v="45"/>
  </r>
  <r>
    <s v="Monmouth, NJ"/>
    <x v="89"/>
    <n v="0"/>
    <x v="46"/>
  </r>
  <r>
    <s v="Monmouth, NJ"/>
    <x v="89"/>
    <n v="0"/>
    <x v="47"/>
  </r>
  <r>
    <s v="Monmouth, NJ"/>
    <x v="89"/>
    <n v="0"/>
    <x v="48"/>
  </r>
  <r>
    <s v="Monmouth, NJ"/>
    <x v="89"/>
    <n v="0"/>
    <x v="49"/>
  </r>
  <r>
    <s v="Monmouth, NJ"/>
    <x v="89"/>
    <n v="0"/>
    <x v="50"/>
  </r>
  <r>
    <s v="Monmouth, NJ"/>
    <x v="89"/>
    <n v="0"/>
    <x v="51"/>
  </r>
  <r>
    <s v="Monmouth, NJ"/>
    <x v="89"/>
    <n v="0"/>
    <x v="52"/>
  </r>
  <r>
    <s v="Monmouth, NJ"/>
    <x v="89"/>
    <n v="0"/>
    <x v="53"/>
  </r>
  <r>
    <s v="Burlington, NJ"/>
    <x v="89"/>
    <n v="0"/>
    <x v="0"/>
  </r>
  <r>
    <s v="Burlington, NJ"/>
    <x v="89"/>
    <n v="0"/>
    <x v="1"/>
  </r>
  <r>
    <s v="Burlington, NJ"/>
    <x v="89"/>
    <n v="0"/>
    <x v="2"/>
  </r>
  <r>
    <s v="Burlington, NJ"/>
    <x v="89"/>
    <n v="0"/>
    <x v="3"/>
  </r>
  <r>
    <s v="Burlington, NJ"/>
    <x v="89"/>
    <n v="0"/>
    <x v="4"/>
  </r>
  <r>
    <s v="Burlington, NJ"/>
    <x v="89"/>
    <n v="0"/>
    <x v="5"/>
  </r>
  <r>
    <s v="Burlington, NJ"/>
    <x v="89"/>
    <n v="0"/>
    <x v="6"/>
  </r>
  <r>
    <s v="Burlington, NJ"/>
    <x v="89"/>
    <n v="0"/>
    <x v="7"/>
  </r>
  <r>
    <s v="Burlington, NJ"/>
    <x v="89"/>
    <n v="0"/>
    <x v="8"/>
  </r>
  <r>
    <s v="Burlington, NJ"/>
    <x v="89"/>
    <n v="0"/>
    <x v="9"/>
  </r>
  <r>
    <s v="Burlington, NJ"/>
    <x v="89"/>
    <n v="0"/>
    <x v="10"/>
  </r>
  <r>
    <s v="Burlington, NJ"/>
    <x v="89"/>
    <n v="0"/>
    <x v="11"/>
  </r>
  <r>
    <s v="Burlington, NJ"/>
    <x v="89"/>
    <n v="0"/>
    <x v="12"/>
  </r>
  <r>
    <s v="Burlington, NJ"/>
    <x v="89"/>
    <n v="0"/>
    <x v="13"/>
  </r>
  <r>
    <s v="Burlington, NJ"/>
    <x v="89"/>
    <n v="0"/>
    <x v="14"/>
  </r>
  <r>
    <s v="Burlington, NJ"/>
    <x v="89"/>
    <n v="0"/>
    <x v="15"/>
  </r>
  <r>
    <s v="Burlington, NJ"/>
    <x v="89"/>
    <n v="0"/>
    <x v="16"/>
  </r>
  <r>
    <s v="Burlington, NJ"/>
    <x v="89"/>
    <n v="0"/>
    <x v="17"/>
  </r>
  <r>
    <s v="Burlington, NJ"/>
    <x v="89"/>
    <n v="0"/>
    <x v="18"/>
  </r>
  <r>
    <s v="Burlington, NJ"/>
    <x v="89"/>
    <n v="0"/>
    <x v="19"/>
  </r>
  <r>
    <s v="Burlington, NJ"/>
    <x v="89"/>
    <n v="0"/>
    <x v="20"/>
  </r>
  <r>
    <s v="Burlington, NJ"/>
    <x v="89"/>
    <n v="0"/>
    <x v="21"/>
  </r>
  <r>
    <s v="Burlington, NJ"/>
    <x v="89"/>
    <n v="0"/>
    <x v="22"/>
  </r>
  <r>
    <s v="Burlington, NJ"/>
    <x v="89"/>
    <n v="0"/>
    <x v="23"/>
  </r>
  <r>
    <s v="Burlington, NJ"/>
    <x v="89"/>
    <n v="0"/>
    <x v="24"/>
  </r>
  <r>
    <s v="Burlington, NJ"/>
    <x v="89"/>
    <n v="0"/>
    <x v="25"/>
  </r>
  <r>
    <s v="Burlington, NJ"/>
    <x v="89"/>
    <n v="0"/>
    <x v="26"/>
  </r>
  <r>
    <s v="Burlington, NJ"/>
    <x v="89"/>
    <n v="0"/>
    <x v="27"/>
  </r>
  <r>
    <s v="Burlington, NJ"/>
    <x v="89"/>
    <n v="0"/>
    <x v="28"/>
  </r>
  <r>
    <s v="Burlington, NJ"/>
    <x v="89"/>
    <n v="0"/>
    <x v="29"/>
  </r>
  <r>
    <s v="Burlington, NJ"/>
    <x v="89"/>
    <n v="0"/>
    <x v="30"/>
  </r>
  <r>
    <s v="Burlington, NJ"/>
    <x v="89"/>
    <n v="0"/>
    <x v="31"/>
  </r>
  <r>
    <s v="Burlington, NJ"/>
    <x v="89"/>
    <n v="0"/>
    <x v="32"/>
  </r>
  <r>
    <s v="Burlington, NJ"/>
    <x v="89"/>
    <n v="0"/>
    <x v="33"/>
  </r>
  <r>
    <s v="Burlington, NJ"/>
    <x v="89"/>
    <n v="0"/>
    <x v="34"/>
  </r>
  <r>
    <s v="Burlington, NJ"/>
    <x v="89"/>
    <n v="0"/>
    <x v="35"/>
  </r>
  <r>
    <s v="Burlington, NJ"/>
    <x v="89"/>
    <n v="0"/>
    <x v="36"/>
  </r>
  <r>
    <s v="Burlington, NJ"/>
    <x v="89"/>
    <n v="0"/>
    <x v="37"/>
  </r>
  <r>
    <s v="Burlington, NJ"/>
    <x v="89"/>
    <n v="0"/>
    <x v="38"/>
  </r>
  <r>
    <s v="Burlington, NJ"/>
    <x v="89"/>
    <n v="0"/>
    <x v="39"/>
  </r>
  <r>
    <s v="Burlington, NJ"/>
    <x v="89"/>
    <n v="0"/>
    <x v="40"/>
  </r>
  <r>
    <s v="Burlington, NJ"/>
    <x v="89"/>
    <n v="0"/>
    <x v="41"/>
  </r>
  <r>
    <s v="Burlington, NJ"/>
    <x v="89"/>
    <n v="0"/>
    <x v="42"/>
  </r>
  <r>
    <s v="Burlington, NJ"/>
    <x v="89"/>
    <n v="0"/>
    <x v="43"/>
  </r>
  <r>
    <s v="Burlington, NJ"/>
    <x v="89"/>
    <n v="0"/>
    <x v="44"/>
  </r>
  <r>
    <s v="Burlington, NJ"/>
    <x v="89"/>
    <n v="0"/>
    <x v="45"/>
  </r>
  <r>
    <s v="Burlington, NJ"/>
    <x v="89"/>
    <n v="0"/>
    <x v="46"/>
  </r>
  <r>
    <s v="Burlington, NJ"/>
    <x v="89"/>
    <n v="0"/>
    <x v="47"/>
  </r>
  <r>
    <s v="Burlington, NJ"/>
    <x v="89"/>
    <n v="0"/>
    <x v="48"/>
  </r>
  <r>
    <s v="Burlington, NJ"/>
    <x v="89"/>
    <n v="0"/>
    <x v="49"/>
  </r>
  <r>
    <s v="Burlington, NJ"/>
    <x v="89"/>
    <n v="0"/>
    <x v="50"/>
  </r>
  <r>
    <s v="Burlington, NJ"/>
    <x v="89"/>
    <n v="0"/>
    <x v="51"/>
  </r>
  <r>
    <s v="Burlington, NJ"/>
    <x v="89"/>
    <n v="0"/>
    <x v="52"/>
  </r>
  <r>
    <s v="Burlington, NJ"/>
    <x v="89"/>
    <n v="0"/>
    <x v="53"/>
  </r>
  <r>
    <s v="Camden, NJ"/>
    <x v="89"/>
    <n v="0"/>
    <x v="0"/>
  </r>
  <r>
    <s v="Camden, NJ"/>
    <x v="89"/>
    <n v="0"/>
    <x v="1"/>
  </r>
  <r>
    <s v="Camden, NJ"/>
    <x v="89"/>
    <n v="0"/>
    <x v="2"/>
  </r>
  <r>
    <s v="Camden, NJ"/>
    <x v="89"/>
    <n v="0"/>
    <x v="3"/>
  </r>
  <r>
    <s v="Camden, NJ"/>
    <x v="89"/>
    <n v="0"/>
    <x v="4"/>
  </r>
  <r>
    <s v="Camden, NJ"/>
    <x v="89"/>
    <n v="0"/>
    <x v="5"/>
  </r>
  <r>
    <s v="Camden, NJ"/>
    <x v="89"/>
    <n v="0"/>
    <x v="6"/>
  </r>
  <r>
    <s v="Camden, NJ"/>
    <x v="89"/>
    <n v="0"/>
    <x v="7"/>
  </r>
  <r>
    <s v="Camden, NJ"/>
    <x v="89"/>
    <n v="0"/>
    <x v="8"/>
  </r>
  <r>
    <s v="Camden, NJ"/>
    <x v="89"/>
    <n v="0"/>
    <x v="9"/>
  </r>
  <r>
    <s v="Camden, NJ"/>
    <x v="89"/>
    <n v="0"/>
    <x v="10"/>
  </r>
  <r>
    <s v="Camden, NJ"/>
    <x v="89"/>
    <n v="0"/>
    <x v="11"/>
  </r>
  <r>
    <s v="Camden, NJ"/>
    <x v="89"/>
    <n v="0"/>
    <x v="12"/>
  </r>
  <r>
    <s v="Camden, NJ"/>
    <x v="89"/>
    <n v="0"/>
    <x v="13"/>
  </r>
  <r>
    <s v="Camden, NJ"/>
    <x v="89"/>
    <n v="0"/>
    <x v="14"/>
  </r>
  <r>
    <s v="Camden, NJ"/>
    <x v="89"/>
    <n v="0"/>
    <x v="15"/>
  </r>
  <r>
    <s v="Camden, NJ"/>
    <x v="89"/>
    <n v="0"/>
    <x v="16"/>
  </r>
  <r>
    <s v="Camden, NJ"/>
    <x v="89"/>
    <n v="0"/>
    <x v="17"/>
  </r>
  <r>
    <s v="Camden, NJ"/>
    <x v="89"/>
    <n v="0"/>
    <x v="18"/>
  </r>
  <r>
    <s v="Camden, NJ"/>
    <x v="89"/>
    <n v="0"/>
    <x v="19"/>
  </r>
  <r>
    <s v="Camden, NJ"/>
    <x v="89"/>
    <n v="0"/>
    <x v="20"/>
  </r>
  <r>
    <s v="Camden, NJ"/>
    <x v="89"/>
    <n v="0"/>
    <x v="21"/>
  </r>
  <r>
    <s v="Camden, NJ"/>
    <x v="89"/>
    <n v="0"/>
    <x v="22"/>
  </r>
  <r>
    <s v="Camden, NJ"/>
    <x v="89"/>
    <n v="0"/>
    <x v="23"/>
  </r>
  <r>
    <s v="Camden, NJ"/>
    <x v="89"/>
    <n v="0"/>
    <x v="24"/>
  </r>
  <r>
    <s v="Camden, NJ"/>
    <x v="89"/>
    <n v="0"/>
    <x v="25"/>
  </r>
  <r>
    <s v="Camden, NJ"/>
    <x v="89"/>
    <n v="0"/>
    <x v="26"/>
  </r>
  <r>
    <s v="Camden, NJ"/>
    <x v="89"/>
    <n v="0"/>
    <x v="27"/>
  </r>
  <r>
    <s v="Camden, NJ"/>
    <x v="89"/>
    <n v="0"/>
    <x v="28"/>
  </r>
  <r>
    <s v="Camden, NJ"/>
    <x v="89"/>
    <n v="0"/>
    <x v="29"/>
  </r>
  <r>
    <s v="Camden, NJ"/>
    <x v="89"/>
    <n v="0"/>
    <x v="30"/>
  </r>
  <r>
    <s v="Camden, NJ"/>
    <x v="89"/>
    <n v="0"/>
    <x v="31"/>
  </r>
  <r>
    <s v="Camden, NJ"/>
    <x v="89"/>
    <n v="0"/>
    <x v="32"/>
  </r>
  <r>
    <s v="Camden, NJ"/>
    <x v="89"/>
    <n v="0"/>
    <x v="33"/>
  </r>
  <r>
    <s v="Camden, NJ"/>
    <x v="89"/>
    <n v="0"/>
    <x v="34"/>
  </r>
  <r>
    <s v="Camden, NJ"/>
    <x v="89"/>
    <n v="0"/>
    <x v="35"/>
  </r>
  <r>
    <s v="Camden, NJ"/>
    <x v="89"/>
    <n v="0"/>
    <x v="36"/>
  </r>
  <r>
    <s v="Camden, NJ"/>
    <x v="89"/>
    <n v="0"/>
    <x v="37"/>
  </r>
  <r>
    <s v="Camden, NJ"/>
    <x v="89"/>
    <n v="0"/>
    <x v="38"/>
  </r>
  <r>
    <s v="Camden, NJ"/>
    <x v="89"/>
    <n v="0"/>
    <x v="39"/>
  </r>
  <r>
    <s v="Camden, NJ"/>
    <x v="89"/>
    <n v="0"/>
    <x v="40"/>
  </r>
  <r>
    <s v="Camden, NJ"/>
    <x v="89"/>
    <n v="0"/>
    <x v="41"/>
  </r>
  <r>
    <s v="Camden, NJ"/>
    <x v="89"/>
    <n v="0"/>
    <x v="42"/>
  </r>
  <r>
    <s v="Camden, NJ"/>
    <x v="89"/>
    <n v="0"/>
    <x v="43"/>
  </r>
  <r>
    <s v="Camden, NJ"/>
    <x v="89"/>
    <n v="0"/>
    <x v="44"/>
  </r>
  <r>
    <s v="Camden, NJ"/>
    <x v="89"/>
    <n v="0"/>
    <x v="45"/>
  </r>
  <r>
    <s v="Camden, NJ"/>
    <x v="89"/>
    <n v="0"/>
    <x v="46"/>
  </r>
  <r>
    <s v="Camden, NJ"/>
    <x v="89"/>
    <n v="0"/>
    <x v="47"/>
  </r>
  <r>
    <s v="Camden, NJ"/>
    <x v="89"/>
    <n v="0"/>
    <x v="48"/>
  </r>
  <r>
    <s v="Camden, NJ"/>
    <x v="89"/>
    <n v="0"/>
    <x v="49"/>
  </r>
  <r>
    <s v="Camden, NJ"/>
    <x v="89"/>
    <n v="0"/>
    <x v="50"/>
  </r>
  <r>
    <s v="Camden, NJ"/>
    <x v="89"/>
    <n v="0"/>
    <x v="51"/>
  </r>
  <r>
    <s v="Camden, NJ"/>
    <x v="89"/>
    <n v="0"/>
    <x v="52"/>
  </r>
  <r>
    <s v="Camden, NJ"/>
    <x v="89"/>
    <n v="0"/>
    <x v="53"/>
  </r>
  <r>
    <s v="Passaic, NJ"/>
    <x v="89"/>
    <n v="0"/>
    <x v="0"/>
  </r>
  <r>
    <s v="Passaic, NJ"/>
    <x v="89"/>
    <n v="0"/>
    <x v="1"/>
  </r>
  <r>
    <s v="Passaic, NJ"/>
    <x v="89"/>
    <n v="0"/>
    <x v="2"/>
  </r>
  <r>
    <s v="Passaic, NJ"/>
    <x v="89"/>
    <n v="0"/>
    <x v="3"/>
  </r>
  <r>
    <s v="Passaic, NJ"/>
    <x v="89"/>
    <n v="0"/>
    <x v="4"/>
  </r>
  <r>
    <s v="Passaic, NJ"/>
    <x v="89"/>
    <n v="0"/>
    <x v="5"/>
  </r>
  <r>
    <s v="Passaic, NJ"/>
    <x v="89"/>
    <n v="0"/>
    <x v="6"/>
  </r>
  <r>
    <s v="Passaic, NJ"/>
    <x v="89"/>
    <n v="0"/>
    <x v="7"/>
  </r>
  <r>
    <s v="Passaic, NJ"/>
    <x v="89"/>
    <n v="0"/>
    <x v="8"/>
  </r>
  <r>
    <s v="Passaic, NJ"/>
    <x v="89"/>
    <n v="0"/>
    <x v="9"/>
  </r>
  <r>
    <s v="Passaic, NJ"/>
    <x v="89"/>
    <n v="0"/>
    <x v="10"/>
  </r>
  <r>
    <s v="Passaic, NJ"/>
    <x v="89"/>
    <n v="0"/>
    <x v="11"/>
  </r>
  <r>
    <s v="Passaic, NJ"/>
    <x v="89"/>
    <n v="0"/>
    <x v="12"/>
  </r>
  <r>
    <s v="Passaic, NJ"/>
    <x v="89"/>
    <n v="0"/>
    <x v="13"/>
  </r>
  <r>
    <s v="Passaic, NJ"/>
    <x v="89"/>
    <n v="0"/>
    <x v="14"/>
  </r>
  <r>
    <s v="Passaic, NJ"/>
    <x v="89"/>
    <n v="0"/>
    <x v="15"/>
  </r>
  <r>
    <s v="Passaic, NJ"/>
    <x v="89"/>
    <n v="0"/>
    <x v="16"/>
  </r>
  <r>
    <s v="Passaic, NJ"/>
    <x v="89"/>
    <n v="0"/>
    <x v="17"/>
  </r>
  <r>
    <s v="Passaic, NJ"/>
    <x v="89"/>
    <n v="0"/>
    <x v="18"/>
  </r>
  <r>
    <s v="Passaic, NJ"/>
    <x v="89"/>
    <n v="0"/>
    <x v="19"/>
  </r>
  <r>
    <s v="Passaic, NJ"/>
    <x v="89"/>
    <n v="0"/>
    <x v="20"/>
  </r>
  <r>
    <s v="Passaic, NJ"/>
    <x v="89"/>
    <n v="0"/>
    <x v="21"/>
  </r>
  <r>
    <s v="Passaic, NJ"/>
    <x v="89"/>
    <n v="0"/>
    <x v="22"/>
  </r>
  <r>
    <s v="Passaic, NJ"/>
    <x v="89"/>
    <n v="0"/>
    <x v="23"/>
  </r>
  <r>
    <s v="Passaic, NJ"/>
    <x v="89"/>
    <n v="0"/>
    <x v="24"/>
  </r>
  <r>
    <s v="Passaic, NJ"/>
    <x v="89"/>
    <n v="0"/>
    <x v="25"/>
  </r>
  <r>
    <s v="Passaic, NJ"/>
    <x v="89"/>
    <n v="0"/>
    <x v="26"/>
  </r>
  <r>
    <s v="Passaic, NJ"/>
    <x v="89"/>
    <n v="0"/>
    <x v="27"/>
  </r>
  <r>
    <s v="Passaic, NJ"/>
    <x v="89"/>
    <n v="0"/>
    <x v="28"/>
  </r>
  <r>
    <s v="Passaic, NJ"/>
    <x v="89"/>
    <n v="0"/>
    <x v="29"/>
  </r>
  <r>
    <s v="Passaic, NJ"/>
    <x v="89"/>
    <n v="0"/>
    <x v="30"/>
  </r>
  <r>
    <s v="Passaic, NJ"/>
    <x v="89"/>
    <n v="0"/>
    <x v="31"/>
  </r>
  <r>
    <s v="Passaic, NJ"/>
    <x v="89"/>
    <n v="0"/>
    <x v="32"/>
  </r>
  <r>
    <s v="Passaic, NJ"/>
    <x v="89"/>
    <n v="0"/>
    <x v="33"/>
  </r>
  <r>
    <s v="Passaic, NJ"/>
    <x v="89"/>
    <n v="0"/>
    <x v="34"/>
  </r>
  <r>
    <s v="Passaic, NJ"/>
    <x v="89"/>
    <n v="0"/>
    <x v="35"/>
  </r>
  <r>
    <s v="Passaic, NJ"/>
    <x v="89"/>
    <n v="0"/>
    <x v="36"/>
  </r>
  <r>
    <s v="Passaic, NJ"/>
    <x v="89"/>
    <n v="0"/>
    <x v="37"/>
  </r>
  <r>
    <s v="Passaic, NJ"/>
    <x v="89"/>
    <n v="0"/>
    <x v="38"/>
  </r>
  <r>
    <s v="Passaic, NJ"/>
    <x v="89"/>
    <n v="0"/>
    <x v="39"/>
  </r>
  <r>
    <s v="Passaic, NJ"/>
    <x v="89"/>
    <n v="0"/>
    <x v="40"/>
  </r>
  <r>
    <s v="Passaic, NJ"/>
    <x v="89"/>
    <n v="0"/>
    <x v="41"/>
  </r>
  <r>
    <s v="Passaic, NJ"/>
    <x v="89"/>
    <n v="0"/>
    <x v="42"/>
  </r>
  <r>
    <s v="Passaic, NJ"/>
    <x v="89"/>
    <n v="0"/>
    <x v="43"/>
  </r>
  <r>
    <s v="Passaic, NJ"/>
    <x v="89"/>
    <n v="0"/>
    <x v="44"/>
  </r>
  <r>
    <s v="Passaic, NJ"/>
    <x v="89"/>
    <n v="0"/>
    <x v="45"/>
  </r>
  <r>
    <s v="Passaic, NJ"/>
    <x v="89"/>
    <n v="0"/>
    <x v="46"/>
  </r>
  <r>
    <s v="Passaic, NJ"/>
    <x v="89"/>
    <n v="0"/>
    <x v="47"/>
  </r>
  <r>
    <s v="Passaic, NJ"/>
    <x v="89"/>
    <n v="0"/>
    <x v="48"/>
  </r>
  <r>
    <s v="Passaic, NJ"/>
    <x v="89"/>
    <n v="0"/>
    <x v="49"/>
  </r>
  <r>
    <s v="Passaic, NJ"/>
    <x v="89"/>
    <n v="0"/>
    <x v="50"/>
  </r>
  <r>
    <s v="Passaic, NJ"/>
    <x v="89"/>
    <n v="0"/>
    <x v="51"/>
  </r>
  <r>
    <s v="Passaic, NJ"/>
    <x v="89"/>
    <n v="0"/>
    <x v="52"/>
  </r>
  <r>
    <s v="Passaic, NJ"/>
    <x v="89"/>
    <n v="0"/>
    <x v="53"/>
  </r>
  <r>
    <s v="Union, NJ"/>
    <x v="89"/>
    <n v="0"/>
    <x v="0"/>
  </r>
  <r>
    <s v="Union, NJ"/>
    <x v="89"/>
    <n v="0"/>
    <x v="1"/>
  </r>
  <r>
    <s v="Union, NJ"/>
    <x v="89"/>
    <n v="0"/>
    <x v="2"/>
  </r>
  <r>
    <s v="Union, NJ"/>
    <x v="89"/>
    <n v="0"/>
    <x v="3"/>
  </r>
  <r>
    <s v="Union, NJ"/>
    <x v="89"/>
    <n v="0"/>
    <x v="4"/>
  </r>
  <r>
    <s v="Union, NJ"/>
    <x v="89"/>
    <n v="0"/>
    <x v="5"/>
  </r>
  <r>
    <s v="Union, NJ"/>
    <x v="89"/>
    <n v="0"/>
    <x v="6"/>
  </r>
  <r>
    <s v="Union, NJ"/>
    <x v="89"/>
    <n v="0"/>
    <x v="7"/>
  </r>
  <r>
    <s v="Union, NJ"/>
    <x v="89"/>
    <n v="0"/>
    <x v="8"/>
  </r>
  <r>
    <s v="Union, NJ"/>
    <x v="89"/>
    <n v="0"/>
    <x v="9"/>
  </r>
  <r>
    <s v="Union, NJ"/>
    <x v="89"/>
    <n v="0"/>
    <x v="10"/>
  </r>
  <r>
    <s v="Union, NJ"/>
    <x v="89"/>
    <n v="0"/>
    <x v="11"/>
  </r>
  <r>
    <s v="Union, NJ"/>
    <x v="89"/>
    <n v="0"/>
    <x v="12"/>
  </r>
  <r>
    <s v="Union, NJ"/>
    <x v="89"/>
    <n v="0"/>
    <x v="13"/>
  </r>
  <r>
    <s v="Union, NJ"/>
    <x v="89"/>
    <n v="0"/>
    <x v="14"/>
  </r>
  <r>
    <s v="Union, NJ"/>
    <x v="89"/>
    <n v="0"/>
    <x v="15"/>
  </r>
  <r>
    <s v="Union, NJ"/>
    <x v="89"/>
    <n v="0"/>
    <x v="16"/>
  </r>
  <r>
    <s v="Union, NJ"/>
    <x v="89"/>
    <n v="0"/>
    <x v="17"/>
  </r>
  <r>
    <s v="Union, NJ"/>
    <x v="89"/>
    <n v="0"/>
    <x v="18"/>
  </r>
  <r>
    <s v="Union, NJ"/>
    <x v="89"/>
    <n v="0"/>
    <x v="19"/>
  </r>
  <r>
    <s v="Union, NJ"/>
    <x v="89"/>
    <n v="0"/>
    <x v="20"/>
  </r>
  <r>
    <s v="Union, NJ"/>
    <x v="89"/>
    <n v="0"/>
    <x v="21"/>
  </r>
  <r>
    <s v="Union, NJ"/>
    <x v="89"/>
    <n v="0"/>
    <x v="22"/>
  </r>
  <r>
    <s v="Union, NJ"/>
    <x v="89"/>
    <n v="0"/>
    <x v="23"/>
  </r>
  <r>
    <s v="Union, NJ"/>
    <x v="89"/>
    <n v="0"/>
    <x v="24"/>
  </r>
  <r>
    <s v="Union, NJ"/>
    <x v="89"/>
    <n v="0"/>
    <x v="25"/>
  </r>
  <r>
    <s v="Union, NJ"/>
    <x v="89"/>
    <n v="0"/>
    <x v="26"/>
  </r>
  <r>
    <s v="Union, NJ"/>
    <x v="89"/>
    <n v="0"/>
    <x v="27"/>
  </r>
  <r>
    <s v="Union, NJ"/>
    <x v="89"/>
    <n v="0"/>
    <x v="28"/>
  </r>
  <r>
    <s v="Union, NJ"/>
    <x v="89"/>
    <n v="0"/>
    <x v="29"/>
  </r>
  <r>
    <s v="Union, NJ"/>
    <x v="89"/>
    <n v="0"/>
    <x v="30"/>
  </r>
  <r>
    <s v="Union, NJ"/>
    <x v="89"/>
    <n v="0"/>
    <x v="31"/>
  </r>
  <r>
    <s v="Union, NJ"/>
    <x v="89"/>
    <n v="0"/>
    <x v="32"/>
  </r>
  <r>
    <s v="Union, NJ"/>
    <x v="89"/>
    <n v="0"/>
    <x v="33"/>
  </r>
  <r>
    <s v="Union, NJ"/>
    <x v="89"/>
    <n v="0"/>
    <x v="34"/>
  </r>
  <r>
    <s v="Union, NJ"/>
    <x v="89"/>
    <n v="0"/>
    <x v="35"/>
  </r>
  <r>
    <s v="Union, NJ"/>
    <x v="89"/>
    <n v="0"/>
    <x v="36"/>
  </r>
  <r>
    <s v="Union, NJ"/>
    <x v="89"/>
    <n v="0"/>
    <x v="37"/>
  </r>
  <r>
    <s v="Union, NJ"/>
    <x v="89"/>
    <n v="0"/>
    <x v="38"/>
  </r>
  <r>
    <s v="Union, NJ"/>
    <x v="89"/>
    <n v="0"/>
    <x v="39"/>
  </r>
  <r>
    <s v="Union, NJ"/>
    <x v="89"/>
    <n v="0"/>
    <x v="40"/>
  </r>
  <r>
    <s v="Union, NJ"/>
    <x v="89"/>
    <n v="0"/>
    <x v="41"/>
  </r>
  <r>
    <s v="Union, NJ"/>
    <x v="89"/>
    <n v="0"/>
    <x v="42"/>
  </r>
  <r>
    <s v="Union, NJ"/>
    <x v="89"/>
    <n v="0"/>
    <x v="43"/>
  </r>
  <r>
    <s v="Union, NJ"/>
    <x v="89"/>
    <n v="0"/>
    <x v="44"/>
  </r>
  <r>
    <s v="Union, NJ"/>
    <x v="89"/>
    <n v="0"/>
    <x v="45"/>
  </r>
  <r>
    <s v="Union, NJ"/>
    <x v="89"/>
    <n v="0"/>
    <x v="46"/>
  </r>
  <r>
    <s v="Union, NJ"/>
    <x v="89"/>
    <n v="0"/>
    <x v="47"/>
  </r>
  <r>
    <s v="Union, NJ"/>
    <x v="89"/>
    <n v="0"/>
    <x v="48"/>
  </r>
  <r>
    <s v="Union, NJ"/>
    <x v="89"/>
    <n v="0"/>
    <x v="49"/>
  </r>
  <r>
    <s v="Union, NJ"/>
    <x v="89"/>
    <n v="0"/>
    <x v="50"/>
  </r>
  <r>
    <s v="Union, NJ"/>
    <x v="89"/>
    <n v="0"/>
    <x v="51"/>
  </r>
  <r>
    <s v="Union, NJ"/>
    <x v="89"/>
    <n v="0"/>
    <x v="52"/>
  </r>
  <r>
    <s v="Union, NJ"/>
    <x v="89"/>
    <n v="0"/>
    <x v="53"/>
  </r>
  <r>
    <s v="Eagle, CO"/>
    <x v="89"/>
    <n v="0"/>
    <x v="0"/>
  </r>
  <r>
    <s v="Eagle, CO"/>
    <x v="89"/>
    <n v="0"/>
    <x v="1"/>
  </r>
  <r>
    <s v="Eagle, CO"/>
    <x v="89"/>
    <n v="0"/>
    <x v="2"/>
  </r>
  <r>
    <s v="Eagle, CO"/>
    <x v="89"/>
    <n v="0"/>
    <x v="3"/>
  </r>
  <r>
    <s v="Eagle, CO"/>
    <x v="89"/>
    <n v="0"/>
    <x v="4"/>
  </r>
  <r>
    <s v="Eagle, CO"/>
    <x v="89"/>
    <n v="0"/>
    <x v="5"/>
  </r>
  <r>
    <s v="Eagle, CO"/>
    <x v="89"/>
    <n v="0"/>
    <x v="6"/>
  </r>
  <r>
    <s v="Eagle, CO"/>
    <x v="89"/>
    <n v="0"/>
    <x v="7"/>
  </r>
  <r>
    <s v="Eagle, CO"/>
    <x v="89"/>
    <n v="0"/>
    <x v="8"/>
  </r>
  <r>
    <s v="Eagle, CO"/>
    <x v="89"/>
    <n v="0"/>
    <x v="9"/>
  </r>
  <r>
    <s v="Eagle, CO"/>
    <x v="89"/>
    <n v="0"/>
    <x v="10"/>
  </r>
  <r>
    <s v="Eagle, CO"/>
    <x v="89"/>
    <n v="0"/>
    <x v="11"/>
  </r>
  <r>
    <s v="Eagle, CO"/>
    <x v="89"/>
    <n v="0"/>
    <x v="12"/>
  </r>
  <r>
    <s v="Eagle, CO"/>
    <x v="89"/>
    <n v="0"/>
    <x v="13"/>
  </r>
  <r>
    <s v="Eagle, CO"/>
    <x v="89"/>
    <n v="0"/>
    <x v="14"/>
  </r>
  <r>
    <s v="Eagle, CO"/>
    <x v="89"/>
    <n v="0"/>
    <x v="15"/>
  </r>
  <r>
    <s v="Eagle, CO"/>
    <x v="89"/>
    <n v="0"/>
    <x v="16"/>
  </r>
  <r>
    <s v="Eagle, CO"/>
    <x v="89"/>
    <n v="0"/>
    <x v="17"/>
  </r>
  <r>
    <s v="Eagle, CO"/>
    <x v="89"/>
    <n v="0"/>
    <x v="18"/>
  </r>
  <r>
    <s v="Eagle, CO"/>
    <x v="89"/>
    <n v="0"/>
    <x v="19"/>
  </r>
  <r>
    <s v="Eagle, CO"/>
    <x v="89"/>
    <n v="0"/>
    <x v="20"/>
  </r>
  <r>
    <s v="Eagle, CO"/>
    <x v="89"/>
    <n v="0"/>
    <x v="21"/>
  </r>
  <r>
    <s v="Eagle, CO"/>
    <x v="89"/>
    <n v="0"/>
    <x v="22"/>
  </r>
  <r>
    <s v="Eagle, CO"/>
    <x v="89"/>
    <n v="0"/>
    <x v="23"/>
  </r>
  <r>
    <s v="Eagle, CO"/>
    <x v="89"/>
    <n v="0"/>
    <x v="24"/>
  </r>
  <r>
    <s v="Eagle, CO"/>
    <x v="89"/>
    <n v="0"/>
    <x v="25"/>
  </r>
  <r>
    <s v="Eagle, CO"/>
    <x v="89"/>
    <n v="0"/>
    <x v="26"/>
  </r>
  <r>
    <s v="Eagle, CO"/>
    <x v="89"/>
    <n v="0"/>
    <x v="27"/>
  </r>
  <r>
    <s v="Eagle, CO"/>
    <x v="89"/>
    <n v="0"/>
    <x v="28"/>
  </r>
  <r>
    <s v="Eagle, CO"/>
    <x v="89"/>
    <n v="0"/>
    <x v="29"/>
  </r>
  <r>
    <s v="Eagle, CO"/>
    <x v="89"/>
    <n v="0"/>
    <x v="30"/>
  </r>
  <r>
    <s v="Eagle, CO"/>
    <x v="89"/>
    <n v="0"/>
    <x v="31"/>
  </r>
  <r>
    <s v="Eagle, CO"/>
    <x v="89"/>
    <n v="0"/>
    <x v="32"/>
  </r>
  <r>
    <s v="Eagle, CO"/>
    <x v="89"/>
    <n v="0"/>
    <x v="33"/>
  </r>
  <r>
    <s v="Eagle, CO"/>
    <x v="89"/>
    <n v="0"/>
    <x v="34"/>
  </r>
  <r>
    <s v="Eagle, CO"/>
    <x v="89"/>
    <n v="0"/>
    <x v="35"/>
  </r>
  <r>
    <s v="Eagle, CO"/>
    <x v="89"/>
    <n v="0"/>
    <x v="36"/>
  </r>
  <r>
    <s v="Eagle, CO"/>
    <x v="89"/>
    <n v="0"/>
    <x v="37"/>
  </r>
  <r>
    <s v="Eagle, CO"/>
    <x v="89"/>
    <n v="0"/>
    <x v="38"/>
  </r>
  <r>
    <s v="Eagle, CO"/>
    <x v="89"/>
    <n v="0"/>
    <x v="39"/>
  </r>
  <r>
    <s v="Eagle, CO"/>
    <x v="89"/>
    <n v="0"/>
    <x v="40"/>
  </r>
  <r>
    <s v="Eagle, CO"/>
    <x v="89"/>
    <n v="0"/>
    <x v="41"/>
  </r>
  <r>
    <s v="Eagle, CO"/>
    <x v="89"/>
    <n v="0"/>
    <x v="42"/>
  </r>
  <r>
    <s v="Eagle, CO"/>
    <x v="89"/>
    <n v="0"/>
    <x v="43"/>
  </r>
  <r>
    <s v="Eagle, CO"/>
    <x v="89"/>
    <n v="0"/>
    <x v="44"/>
  </r>
  <r>
    <s v="Eagle, CO"/>
    <x v="89"/>
    <n v="0"/>
    <x v="45"/>
  </r>
  <r>
    <s v="Eagle, CO"/>
    <x v="89"/>
    <n v="0"/>
    <x v="46"/>
  </r>
  <r>
    <s v="Eagle, CO"/>
    <x v="89"/>
    <n v="0"/>
    <x v="47"/>
  </r>
  <r>
    <s v="Eagle, CO"/>
    <x v="89"/>
    <n v="0"/>
    <x v="48"/>
  </r>
  <r>
    <s v="Eagle, CO"/>
    <x v="89"/>
    <n v="0"/>
    <x v="49"/>
  </r>
  <r>
    <s v="Eagle, CO"/>
    <x v="89"/>
    <n v="0"/>
    <x v="50"/>
  </r>
  <r>
    <s v="Eagle, CO"/>
    <x v="89"/>
    <n v="0"/>
    <x v="51"/>
  </r>
  <r>
    <s v="Eagle, CO"/>
    <x v="89"/>
    <n v="0"/>
    <x v="52"/>
  </r>
  <r>
    <s v="Eagle, CO"/>
    <x v="89"/>
    <n v="0"/>
    <x v="53"/>
  </r>
  <r>
    <s v="Larimer, CO"/>
    <x v="89"/>
    <n v="0"/>
    <x v="0"/>
  </r>
  <r>
    <s v="Larimer, CO"/>
    <x v="89"/>
    <n v="0"/>
    <x v="1"/>
  </r>
  <r>
    <s v="Larimer, CO"/>
    <x v="89"/>
    <n v="0"/>
    <x v="2"/>
  </r>
  <r>
    <s v="Larimer, CO"/>
    <x v="89"/>
    <n v="0"/>
    <x v="3"/>
  </r>
  <r>
    <s v="Larimer, CO"/>
    <x v="89"/>
    <n v="0"/>
    <x v="4"/>
  </r>
  <r>
    <s v="Larimer, CO"/>
    <x v="89"/>
    <n v="0"/>
    <x v="5"/>
  </r>
  <r>
    <s v="Larimer, CO"/>
    <x v="89"/>
    <n v="0"/>
    <x v="6"/>
  </r>
  <r>
    <s v="Larimer, CO"/>
    <x v="89"/>
    <n v="0"/>
    <x v="7"/>
  </r>
  <r>
    <s v="Larimer, CO"/>
    <x v="89"/>
    <n v="0"/>
    <x v="8"/>
  </r>
  <r>
    <s v="Larimer, CO"/>
    <x v="89"/>
    <n v="0"/>
    <x v="9"/>
  </r>
  <r>
    <s v="Larimer, CO"/>
    <x v="89"/>
    <n v="0"/>
    <x v="10"/>
  </r>
  <r>
    <s v="Larimer, CO"/>
    <x v="89"/>
    <n v="0"/>
    <x v="11"/>
  </r>
  <r>
    <s v="Larimer, CO"/>
    <x v="89"/>
    <n v="0"/>
    <x v="12"/>
  </r>
  <r>
    <s v="Larimer, CO"/>
    <x v="89"/>
    <n v="0"/>
    <x v="13"/>
  </r>
  <r>
    <s v="Larimer, CO"/>
    <x v="89"/>
    <n v="0"/>
    <x v="14"/>
  </r>
  <r>
    <s v="Larimer, CO"/>
    <x v="89"/>
    <n v="0"/>
    <x v="15"/>
  </r>
  <r>
    <s v="Larimer, CO"/>
    <x v="89"/>
    <n v="0"/>
    <x v="16"/>
  </r>
  <r>
    <s v="Larimer, CO"/>
    <x v="89"/>
    <n v="0"/>
    <x v="17"/>
  </r>
  <r>
    <s v="Larimer, CO"/>
    <x v="89"/>
    <n v="0"/>
    <x v="18"/>
  </r>
  <r>
    <s v="Larimer, CO"/>
    <x v="89"/>
    <n v="0"/>
    <x v="19"/>
  </r>
  <r>
    <s v="Larimer, CO"/>
    <x v="89"/>
    <n v="0"/>
    <x v="20"/>
  </r>
  <r>
    <s v="Larimer, CO"/>
    <x v="89"/>
    <n v="0"/>
    <x v="21"/>
  </r>
  <r>
    <s v="Larimer, CO"/>
    <x v="89"/>
    <n v="0"/>
    <x v="22"/>
  </r>
  <r>
    <s v="Larimer, CO"/>
    <x v="89"/>
    <n v="0"/>
    <x v="23"/>
  </r>
  <r>
    <s v="Larimer, CO"/>
    <x v="89"/>
    <n v="0"/>
    <x v="24"/>
  </r>
  <r>
    <s v="Larimer, CO"/>
    <x v="89"/>
    <n v="0"/>
    <x v="25"/>
  </r>
  <r>
    <s v="Larimer, CO"/>
    <x v="89"/>
    <n v="0"/>
    <x v="26"/>
  </r>
  <r>
    <s v="Larimer, CO"/>
    <x v="89"/>
    <n v="0"/>
    <x v="27"/>
  </r>
  <r>
    <s v="Larimer, CO"/>
    <x v="89"/>
    <n v="0"/>
    <x v="28"/>
  </r>
  <r>
    <s v="Larimer, CO"/>
    <x v="89"/>
    <n v="0"/>
    <x v="29"/>
  </r>
  <r>
    <s v="Larimer, CO"/>
    <x v="89"/>
    <n v="0"/>
    <x v="30"/>
  </r>
  <r>
    <s v="Larimer, CO"/>
    <x v="89"/>
    <n v="0"/>
    <x v="31"/>
  </r>
  <r>
    <s v="Larimer, CO"/>
    <x v="89"/>
    <n v="0"/>
    <x v="32"/>
  </r>
  <r>
    <s v="Larimer, CO"/>
    <x v="89"/>
    <n v="0"/>
    <x v="33"/>
  </r>
  <r>
    <s v="Larimer, CO"/>
    <x v="89"/>
    <n v="0"/>
    <x v="34"/>
  </r>
  <r>
    <s v="Larimer, CO"/>
    <x v="89"/>
    <n v="0"/>
    <x v="35"/>
  </r>
  <r>
    <s v="Larimer, CO"/>
    <x v="89"/>
    <n v="0"/>
    <x v="36"/>
  </r>
  <r>
    <s v="Larimer, CO"/>
    <x v="89"/>
    <n v="0"/>
    <x v="37"/>
  </r>
  <r>
    <s v="Larimer, CO"/>
    <x v="89"/>
    <n v="0"/>
    <x v="38"/>
  </r>
  <r>
    <s v="Larimer, CO"/>
    <x v="89"/>
    <n v="0"/>
    <x v="39"/>
  </r>
  <r>
    <s v="Larimer, CO"/>
    <x v="89"/>
    <n v="0"/>
    <x v="40"/>
  </r>
  <r>
    <s v="Larimer, CO"/>
    <x v="89"/>
    <n v="0"/>
    <x v="41"/>
  </r>
  <r>
    <s v="Larimer, CO"/>
    <x v="89"/>
    <n v="0"/>
    <x v="42"/>
  </r>
  <r>
    <s v="Larimer, CO"/>
    <x v="89"/>
    <n v="0"/>
    <x v="43"/>
  </r>
  <r>
    <s v="Larimer, CO"/>
    <x v="89"/>
    <n v="0"/>
    <x v="44"/>
  </r>
  <r>
    <s v="Larimer, CO"/>
    <x v="89"/>
    <n v="0"/>
    <x v="45"/>
  </r>
  <r>
    <s v="Larimer, CO"/>
    <x v="89"/>
    <n v="0"/>
    <x v="46"/>
  </r>
  <r>
    <s v="Larimer, CO"/>
    <x v="89"/>
    <n v="0"/>
    <x v="47"/>
  </r>
  <r>
    <s v="Larimer, CO"/>
    <x v="89"/>
    <n v="0"/>
    <x v="48"/>
  </r>
  <r>
    <s v="Larimer, CO"/>
    <x v="89"/>
    <n v="0"/>
    <x v="49"/>
  </r>
  <r>
    <s v="Larimer, CO"/>
    <x v="89"/>
    <n v="0"/>
    <x v="50"/>
  </r>
  <r>
    <s v="Larimer, CO"/>
    <x v="89"/>
    <n v="0"/>
    <x v="51"/>
  </r>
  <r>
    <s v="Larimer, CO"/>
    <x v="89"/>
    <n v="0"/>
    <x v="52"/>
  </r>
  <r>
    <s v="Larimer, CO"/>
    <x v="89"/>
    <n v="0"/>
    <x v="53"/>
  </r>
  <r>
    <s v="Arapahoe, CO"/>
    <x v="89"/>
    <n v="0"/>
    <x v="0"/>
  </r>
  <r>
    <s v="Arapahoe, CO"/>
    <x v="89"/>
    <n v="0"/>
    <x v="1"/>
  </r>
  <r>
    <s v="Arapahoe, CO"/>
    <x v="89"/>
    <n v="0"/>
    <x v="2"/>
  </r>
  <r>
    <s v="Arapahoe, CO"/>
    <x v="89"/>
    <n v="0"/>
    <x v="3"/>
  </r>
  <r>
    <s v="Arapahoe, CO"/>
    <x v="89"/>
    <n v="0"/>
    <x v="4"/>
  </r>
  <r>
    <s v="Arapahoe, CO"/>
    <x v="89"/>
    <n v="0"/>
    <x v="5"/>
  </r>
  <r>
    <s v="Arapahoe, CO"/>
    <x v="89"/>
    <n v="0"/>
    <x v="6"/>
  </r>
  <r>
    <s v="Arapahoe, CO"/>
    <x v="89"/>
    <n v="0"/>
    <x v="7"/>
  </r>
  <r>
    <s v="Arapahoe, CO"/>
    <x v="89"/>
    <n v="0"/>
    <x v="8"/>
  </r>
  <r>
    <s v="Arapahoe, CO"/>
    <x v="89"/>
    <n v="0"/>
    <x v="9"/>
  </r>
  <r>
    <s v="Arapahoe, CO"/>
    <x v="89"/>
    <n v="0"/>
    <x v="10"/>
  </r>
  <r>
    <s v="Arapahoe, CO"/>
    <x v="89"/>
    <n v="0"/>
    <x v="11"/>
  </r>
  <r>
    <s v="Arapahoe, CO"/>
    <x v="89"/>
    <n v="0"/>
    <x v="12"/>
  </r>
  <r>
    <s v="Arapahoe, CO"/>
    <x v="89"/>
    <n v="0"/>
    <x v="13"/>
  </r>
  <r>
    <s v="Arapahoe, CO"/>
    <x v="89"/>
    <n v="0"/>
    <x v="14"/>
  </r>
  <r>
    <s v="Arapahoe, CO"/>
    <x v="89"/>
    <n v="0"/>
    <x v="15"/>
  </r>
  <r>
    <s v="Arapahoe, CO"/>
    <x v="89"/>
    <n v="0"/>
    <x v="16"/>
  </r>
  <r>
    <s v="Arapahoe, CO"/>
    <x v="89"/>
    <n v="0"/>
    <x v="17"/>
  </r>
  <r>
    <s v="Arapahoe, CO"/>
    <x v="89"/>
    <n v="0"/>
    <x v="18"/>
  </r>
  <r>
    <s v="Arapahoe, CO"/>
    <x v="89"/>
    <n v="0"/>
    <x v="19"/>
  </r>
  <r>
    <s v="Arapahoe, CO"/>
    <x v="89"/>
    <n v="0"/>
    <x v="20"/>
  </r>
  <r>
    <s v="Arapahoe, CO"/>
    <x v="89"/>
    <n v="0"/>
    <x v="21"/>
  </r>
  <r>
    <s v="Arapahoe, CO"/>
    <x v="89"/>
    <n v="0"/>
    <x v="22"/>
  </r>
  <r>
    <s v="Arapahoe, CO"/>
    <x v="89"/>
    <n v="0"/>
    <x v="23"/>
  </r>
  <r>
    <s v="Arapahoe, CO"/>
    <x v="89"/>
    <n v="0"/>
    <x v="24"/>
  </r>
  <r>
    <s v="Arapahoe, CO"/>
    <x v="89"/>
    <n v="0"/>
    <x v="25"/>
  </r>
  <r>
    <s v="Arapahoe, CO"/>
    <x v="89"/>
    <n v="0"/>
    <x v="26"/>
  </r>
  <r>
    <s v="Arapahoe, CO"/>
    <x v="89"/>
    <n v="0"/>
    <x v="27"/>
  </r>
  <r>
    <s v="Arapahoe, CO"/>
    <x v="89"/>
    <n v="0"/>
    <x v="28"/>
  </r>
  <r>
    <s v="Arapahoe, CO"/>
    <x v="89"/>
    <n v="0"/>
    <x v="29"/>
  </r>
  <r>
    <s v="Arapahoe, CO"/>
    <x v="89"/>
    <n v="0"/>
    <x v="30"/>
  </r>
  <r>
    <s v="Arapahoe, CO"/>
    <x v="89"/>
    <n v="0"/>
    <x v="31"/>
  </r>
  <r>
    <s v="Arapahoe, CO"/>
    <x v="89"/>
    <n v="0"/>
    <x v="32"/>
  </r>
  <r>
    <s v="Arapahoe, CO"/>
    <x v="89"/>
    <n v="0"/>
    <x v="33"/>
  </r>
  <r>
    <s v="Arapahoe, CO"/>
    <x v="89"/>
    <n v="0"/>
    <x v="34"/>
  </r>
  <r>
    <s v="Arapahoe, CO"/>
    <x v="89"/>
    <n v="0"/>
    <x v="35"/>
  </r>
  <r>
    <s v="Arapahoe, CO"/>
    <x v="89"/>
    <n v="0"/>
    <x v="36"/>
  </r>
  <r>
    <s v="Arapahoe, CO"/>
    <x v="89"/>
    <n v="0"/>
    <x v="37"/>
  </r>
  <r>
    <s v="Arapahoe, CO"/>
    <x v="89"/>
    <n v="0"/>
    <x v="38"/>
  </r>
  <r>
    <s v="Arapahoe, CO"/>
    <x v="89"/>
    <n v="0"/>
    <x v="39"/>
  </r>
  <r>
    <s v="Arapahoe, CO"/>
    <x v="89"/>
    <n v="0"/>
    <x v="40"/>
  </r>
  <r>
    <s v="Arapahoe, CO"/>
    <x v="89"/>
    <n v="0"/>
    <x v="41"/>
  </r>
  <r>
    <s v="Arapahoe, CO"/>
    <x v="89"/>
    <n v="0"/>
    <x v="42"/>
  </r>
  <r>
    <s v="Arapahoe, CO"/>
    <x v="89"/>
    <n v="0"/>
    <x v="43"/>
  </r>
  <r>
    <s v="Arapahoe, CO"/>
    <x v="89"/>
    <n v="0"/>
    <x v="44"/>
  </r>
  <r>
    <s v="Arapahoe, CO"/>
    <x v="89"/>
    <n v="0"/>
    <x v="45"/>
  </r>
  <r>
    <s v="Arapahoe, CO"/>
    <x v="89"/>
    <n v="0"/>
    <x v="46"/>
  </r>
  <r>
    <s v="Arapahoe, CO"/>
    <x v="89"/>
    <n v="0"/>
    <x v="47"/>
  </r>
  <r>
    <s v="Arapahoe, CO"/>
    <x v="89"/>
    <n v="0"/>
    <x v="48"/>
  </r>
  <r>
    <s v="Arapahoe, CO"/>
    <x v="89"/>
    <n v="0"/>
    <x v="49"/>
  </r>
  <r>
    <s v="Arapahoe, CO"/>
    <x v="89"/>
    <n v="0"/>
    <x v="50"/>
  </r>
  <r>
    <s v="Arapahoe, CO"/>
    <x v="89"/>
    <n v="0"/>
    <x v="51"/>
  </r>
  <r>
    <s v="Arapahoe, CO"/>
    <x v="89"/>
    <n v="0"/>
    <x v="52"/>
  </r>
  <r>
    <s v="Arapahoe, CO"/>
    <x v="89"/>
    <n v="0"/>
    <x v="53"/>
  </r>
  <r>
    <s v="Gunnison, CO"/>
    <x v="89"/>
    <n v="0"/>
    <x v="0"/>
  </r>
  <r>
    <s v="Gunnison, CO"/>
    <x v="89"/>
    <n v="0"/>
    <x v="1"/>
  </r>
  <r>
    <s v="Gunnison, CO"/>
    <x v="89"/>
    <n v="0"/>
    <x v="2"/>
  </r>
  <r>
    <s v="Gunnison, CO"/>
    <x v="89"/>
    <n v="0"/>
    <x v="3"/>
  </r>
  <r>
    <s v="Gunnison, CO"/>
    <x v="89"/>
    <n v="0"/>
    <x v="4"/>
  </r>
  <r>
    <s v="Gunnison, CO"/>
    <x v="89"/>
    <n v="0"/>
    <x v="5"/>
  </r>
  <r>
    <s v="Gunnison, CO"/>
    <x v="89"/>
    <n v="0"/>
    <x v="6"/>
  </r>
  <r>
    <s v="Gunnison, CO"/>
    <x v="89"/>
    <n v="0"/>
    <x v="7"/>
  </r>
  <r>
    <s v="Gunnison, CO"/>
    <x v="89"/>
    <n v="0"/>
    <x v="8"/>
  </r>
  <r>
    <s v="Gunnison, CO"/>
    <x v="89"/>
    <n v="0"/>
    <x v="9"/>
  </r>
  <r>
    <s v="Gunnison, CO"/>
    <x v="89"/>
    <n v="0"/>
    <x v="10"/>
  </r>
  <r>
    <s v="Gunnison, CO"/>
    <x v="89"/>
    <n v="0"/>
    <x v="11"/>
  </r>
  <r>
    <s v="Gunnison, CO"/>
    <x v="89"/>
    <n v="0"/>
    <x v="12"/>
  </r>
  <r>
    <s v="Gunnison, CO"/>
    <x v="89"/>
    <n v="0"/>
    <x v="13"/>
  </r>
  <r>
    <s v="Gunnison, CO"/>
    <x v="89"/>
    <n v="0"/>
    <x v="14"/>
  </r>
  <r>
    <s v="Gunnison, CO"/>
    <x v="89"/>
    <n v="0"/>
    <x v="15"/>
  </r>
  <r>
    <s v="Gunnison, CO"/>
    <x v="89"/>
    <n v="0"/>
    <x v="16"/>
  </r>
  <r>
    <s v="Gunnison, CO"/>
    <x v="89"/>
    <n v="0"/>
    <x v="17"/>
  </r>
  <r>
    <s v="Gunnison, CO"/>
    <x v="89"/>
    <n v="0"/>
    <x v="18"/>
  </r>
  <r>
    <s v="Gunnison, CO"/>
    <x v="89"/>
    <n v="0"/>
    <x v="19"/>
  </r>
  <r>
    <s v="Gunnison, CO"/>
    <x v="89"/>
    <n v="0"/>
    <x v="20"/>
  </r>
  <r>
    <s v="Gunnison, CO"/>
    <x v="89"/>
    <n v="0"/>
    <x v="21"/>
  </r>
  <r>
    <s v="Gunnison, CO"/>
    <x v="89"/>
    <n v="0"/>
    <x v="22"/>
  </r>
  <r>
    <s v="Gunnison, CO"/>
    <x v="89"/>
    <n v="0"/>
    <x v="23"/>
  </r>
  <r>
    <s v="Gunnison, CO"/>
    <x v="89"/>
    <n v="0"/>
    <x v="24"/>
  </r>
  <r>
    <s v="Gunnison, CO"/>
    <x v="89"/>
    <n v="0"/>
    <x v="25"/>
  </r>
  <r>
    <s v="Gunnison, CO"/>
    <x v="89"/>
    <n v="0"/>
    <x v="26"/>
  </r>
  <r>
    <s v="Gunnison, CO"/>
    <x v="89"/>
    <n v="0"/>
    <x v="27"/>
  </r>
  <r>
    <s v="Gunnison, CO"/>
    <x v="89"/>
    <n v="0"/>
    <x v="28"/>
  </r>
  <r>
    <s v="Gunnison, CO"/>
    <x v="89"/>
    <n v="0"/>
    <x v="29"/>
  </r>
  <r>
    <s v="Gunnison, CO"/>
    <x v="89"/>
    <n v="0"/>
    <x v="30"/>
  </r>
  <r>
    <s v="Gunnison, CO"/>
    <x v="89"/>
    <n v="0"/>
    <x v="31"/>
  </r>
  <r>
    <s v="Gunnison, CO"/>
    <x v="89"/>
    <n v="0"/>
    <x v="32"/>
  </r>
  <r>
    <s v="Gunnison, CO"/>
    <x v="89"/>
    <n v="0"/>
    <x v="33"/>
  </r>
  <r>
    <s v="Gunnison, CO"/>
    <x v="89"/>
    <n v="0"/>
    <x v="34"/>
  </r>
  <r>
    <s v="Gunnison, CO"/>
    <x v="89"/>
    <n v="0"/>
    <x v="35"/>
  </r>
  <r>
    <s v="Gunnison, CO"/>
    <x v="89"/>
    <n v="0"/>
    <x v="36"/>
  </r>
  <r>
    <s v="Gunnison, CO"/>
    <x v="89"/>
    <n v="0"/>
    <x v="37"/>
  </r>
  <r>
    <s v="Gunnison, CO"/>
    <x v="89"/>
    <n v="0"/>
    <x v="38"/>
  </r>
  <r>
    <s v="Gunnison, CO"/>
    <x v="89"/>
    <n v="0"/>
    <x v="39"/>
  </r>
  <r>
    <s v="Gunnison, CO"/>
    <x v="89"/>
    <n v="0"/>
    <x v="40"/>
  </r>
  <r>
    <s v="Gunnison, CO"/>
    <x v="89"/>
    <n v="0"/>
    <x v="41"/>
  </r>
  <r>
    <s v="Gunnison, CO"/>
    <x v="89"/>
    <n v="0"/>
    <x v="42"/>
  </r>
  <r>
    <s v="Gunnison, CO"/>
    <x v="89"/>
    <n v="0"/>
    <x v="43"/>
  </r>
  <r>
    <s v="Gunnison, CO"/>
    <x v="89"/>
    <n v="0"/>
    <x v="44"/>
  </r>
  <r>
    <s v="Gunnison, CO"/>
    <x v="89"/>
    <n v="0"/>
    <x v="45"/>
  </r>
  <r>
    <s v="Gunnison, CO"/>
    <x v="89"/>
    <n v="0"/>
    <x v="46"/>
  </r>
  <r>
    <s v="Gunnison, CO"/>
    <x v="89"/>
    <n v="0"/>
    <x v="47"/>
  </r>
  <r>
    <s v="Gunnison, CO"/>
    <x v="89"/>
    <n v="0"/>
    <x v="48"/>
  </r>
  <r>
    <s v="Gunnison, CO"/>
    <x v="89"/>
    <n v="0"/>
    <x v="49"/>
  </r>
  <r>
    <s v="Gunnison, CO"/>
    <x v="89"/>
    <n v="0"/>
    <x v="50"/>
  </r>
  <r>
    <s v="Gunnison, CO"/>
    <x v="89"/>
    <n v="0"/>
    <x v="51"/>
  </r>
  <r>
    <s v="Gunnison, CO"/>
    <x v="89"/>
    <n v="0"/>
    <x v="52"/>
  </r>
  <r>
    <s v="Gunnison, CO"/>
    <x v="89"/>
    <n v="0"/>
    <x v="53"/>
  </r>
  <r>
    <s v="Kane, IL"/>
    <x v="89"/>
    <n v="0"/>
    <x v="0"/>
  </r>
  <r>
    <s v="Kane, IL"/>
    <x v="89"/>
    <n v="0"/>
    <x v="1"/>
  </r>
  <r>
    <s v="Kane, IL"/>
    <x v="89"/>
    <n v="0"/>
    <x v="2"/>
  </r>
  <r>
    <s v="Kane, IL"/>
    <x v="89"/>
    <n v="0"/>
    <x v="3"/>
  </r>
  <r>
    <s v="Kane, IL"/>
    <x v="89"/>
    <n v="0"/>
    <x v="4"/>
  </r>
  <r>
    <s v="Kane, IL"/>
    <x v="89"/>
    <n v="0"/>
    <x v="5"/>
  </r>
  <r>
    <s v="Kane, IL"/>
    <x v="89"/>
    <n v="0"/>
    <x v="6"/>
  </r>
  <r>
    <s v="Kane, IL"/>
    <x v="89"/>
    <n v="0"/>
    <x v="7"/>
  </r>
  <r>
    <s v="Kane, IL"/>
    <x v="89"/>
    <n v="0"/>
    <x v="8"/>
  </r>
  <r>
    <s v="Kane, IL"/>
    <x v="89"/>
    <n v="0"/>
    <x v="9"/>
  </r>
  <r>
    <s v="Kane, IL"/>
    <x v="89"/>
    <n v="0"/>
    <x v="10"/>
  </r>
  <r>
    <s v="Kane, IL"/>
    <x v="89"/>
    <n v="0"/>
    <x v="11"/>
  </r>
  <r>
    <s v="Kane, IL"/>
    <x v="89"/>
    <n v="0"/>
    <x v="12"/>
  </r>
  <r>
    <s v="Kane, IL"/>
    <x v="89"/>
    <n v="0"/>
    <x v="13"/>
  </r>
  <r>
    <s v="Kane, IL"/>
    <x v="89"/>
    <n v="0"/>
    <x v="14"/>
  </r>
  <r>
    <s v="Kane, IL"/>
    <x v="89"/>
    <n v="0"/>
    <x v="15"/>
  </r>
  <r>
    <s v="Kane, IL"/>
    <x v="89"/>
    <n v="0"/>
    <x v="16"/>
  </r>
  <r>
    <s v="Kane, IL"/>
    <x v="89"/>
    <n v="0"/>
    <x v="17"/>
  </r>
  <r>
    <s v="Kane, IL"/>
    <x v="89"/>
    <n v="0"/>
    <x v="18"/>
  </r>
  <r>
    <s v="Kane, IL"/>
    <x v="89"/>
    <n v="0"/>
    <x v="19"/>
  </r>
  <r>
    <s v="Kane, IL"/>
    <x v="89"/>
    <n v="0"/>
    <x v="20"/>
  </r>
  <r>
    <s v="Kane, IL"/>
    <x v="89"/>
    <n v="0"/>
    <x v="21"/>
  </r>
  <r>
    <s v="Kane, IL"/>
    <x v="89"/>
    <n v="0"/>
    <x v="22"/>
  </r>
  <r>
    <s v="Kane, IL"/>
    <x v="89"/>
    <n v="0"/>
    <x v="23"/>
  </r>
  <r>
    <s v="Kane, IL"/>
    <x v="89"/>
    <n v="0"/>
    <x v="24"/>
  </r>
  <r>
    <s v="Kane, IL"/>
    <x v="89"/>
    <n v="0"/>
    <x v="25"/>
  </r>
  <r>
    <s v="Kane, IL"/>
    <x v="89"/>
    <n v="0"/>
    <x v="26"/>
  </r>
  <r>
    <s v="Kane, IL"/>
    <x v="89"/>
    <n v="0"/>
    <x v="27"/>
  </r>
  <r>
    <s v="Kane, IL"/>
    <x v="89"/>
    <n v="0"/>
    <x v="28"/>
  </r>
  <r>
    <s v="Kane, IL"/>
    <x v="89"/>
    <n v="0"/>
    <x v="29"/>
  </r>
  <r>
    <s v="Kane, IL"/>
    <x v="89"/>
    <n v="0"/>
    <x v="30"/>
  </r>
  <r>
    <s v="Kane, IL"/>
    <x v="89"/>
    <n v="0"/>
    <x v="31"/>
  </r>
  <r>
    <s v="Kane, IL"/>
    <x v="89"/>
    <n v="0"/>
    <x v="32"/>
  </r>
  <r>
    <s v="Kane, IL"/>
    <x v="89"/>
    <n v="0"/>
    <x v="33"/>
  </r>
  <r>
    <s v="Kane, IL"/>
    <x v="89"/>
    <n v="0"/>
    <x v="34"/>
  </r>
  <r>
    <s v="Kane, IL"/>
    <x v="89"/>
    <n v="0"/>
    <x v="35"/>
  </r>
  <r>
    <s v="Kane, IL"/>
    <x v="89"/>
    <n v="0"/>
    <x v="36"/>
  </r>
  <r>
    <s v="Kane, IL"/>
    <x v="89"/>
    <n v="0"/>
    <x v="37"/>
  </r>
  <r>
    <s v="Kane, IL"/>
    <x v="89"/>
    <n v="0"/>
    <x v="38"/>
  </r>
  <r>
    <s v="Kane, IL"/>
    <x v="89"/>
    <n v="0"/>
    <x v="39"/>
  </r>
  <r>
    <s v="Kane, IL"/>
    <x v="89"/>
    <n v="0"/>
    <x v="40"/>
  </r>
  <r>
    <s v="Kane, IL"/>
    <x v="89"/>
    <n v="0"/>
    <x v="41"/>
  </r>
  <r>
    <s v="Kane, IL"/>
    <x v="89"/>
    <n v="0"/>
    <x v="42"/>
  </r>
  <r>
    <s v="Kane, IL"/>
    <x v="89"/>
    <n v="0"/>
    <x v="43"/>
  </r>
  <r>
    <s v="Kane, IL"/>
    <x v="89"/>
    <n v="0"/>
    <x v="44"/>
  </r>
  <r>
    <s v="Kane, IL"/>
    <x v="89"/>
    <n v="0"/>
    <x v="45"/>
  </r>
  <r>
    <s v="Kane, IL"/>
    <x v="89"/>
    <n v="0"/>
    <x v="46"/>
  </r>
  <r>
    <s v="Kane, IL"/>
    <x v="89"/>
    <n v="0"/>
    <x v="47"/>
  </r>
  <r>
    <s v="Kane, IL"/>
    <x v="89"/>
    <n v="0"/>
    <x v="48"/>
  </r>
  <r>
    <s v="Kane, IL"/>
    <x v="89"/>
    <n v="0"/>
    <x v="49"/>
  </r>
  <r>
    <s v="Kane, IL"/>
    <x v="89"/>
    <n v="0"/>
    <x v="50"/>
  </r>
  <r>
    <s v="Kane, IL"/>
    <x v="89"/>
    <n v="0"/>
    <x v="51"/>
  </r>
  <r>
    <s v="Kane, IL"/>
    <x v="89"/>
    <n v="0"/>
    <x v="52"/>
  </r>
  <r>
    <s v="Kane, IL"/>
    <x v="89"/>
    <n v="0"/>
    <x v="53"/>
  </r>
  <r>
    <s v="Monroe, PA"/>
    <x v="89"/>
    <n v="0"/>
    <x v="0"/>
  </r>
  <r>
    <s v="Monroe, PA"/>
    <x v="89"/>
    <n v="0"/>
    <x v="1"/>
  </r>
  <r>
    <s v="Monroe, PA"/>
    <x v="89"/>
    <n v="0"/>
    <x v="2"/>
  </r>
  <r>
    <s v="Monroe, PA"/>
    <x v="89"/>
    <n v="0"/>
    <x v="3"/>
  </r>
  <r>
    <s v="Monroe, PA"/>
    <x v="89"/>
    <n v="0"/>
    <x v="4"/>
  </r>
  <r>
    <s v="Monroe, PA"/>
    <x v="89"/>
    <n v="0"/>
    <x v="5"/>
  </r>
  <r>
    <s v="Monroe, PA"/>
    <x v="89"/>
    <n v="0"/>
    <x v="6"/>
  </r>
  <r>
    <s v="Monroe, PA"/>
    <x v="89"/>
    <n v="0"/>
    <x v="7"/>
  </r>
  <r>
    <s v="Monroe, PA"/>
    <x v="89"/>
    <n v="0"/>
    <x v="8"/>
  </r>
  <r>
    <s v="Monroe, PA"/>
    <x v="89"/>
    <n v="0"/>
    <x v="9"/>
  </r>
  <r>
    <s v="Monroe, PA"/>
    <x v="89"/>
    <n v="0"/>
    <x v="10"/>
  </r>
  <r>
    <s v="Monroe, PA"/>
    <x v="89"/>
    <n v="0"/>
    <x v="11"/>
  </r>
  <r>
    <s v="Monroe, PA"/>
    <x v="89"/>
    <n v="0"/>
    <x v="12"/>
  </r>
  <r>
    <s v="Monroe, PA"/>
    <x v="89"/>
    <n v="0"/>
    <x v="13"/>
  </r>
  <r>
    <s v="Monroe, PA"/>
    <x v="89"/>
    <n v="0"/>
    <x v="14"/>
  </r>
  <r>
    <s v="Monroe, PA"/>
    <x v="89"/>
    <n v="0"/>
    <x v="15"/>
  </r>
  <r>
    <s v="Monroe, PA"/>
    <x v="89"/>
    <n v="0"/>
    <x v="16"/>
  </r>
  <r>
    <s v="Monroe, PA"/>
    <x v="89"/>
    <n v="0"/>
    <x v="17"/>
  </r>
  <r>
    <s v="Monroe, PA"/>
    <x v="89"/>
    <n v="0"/>
    <x v="18"/>
  </r>
  <r>
    <s v="Monroe, PA"/>
    <x v="89"/>
    <n v="0"/>
    <x v="19"/>
  </r>
  <r>
    <s v="Monroe, PA"/>
    <x v="89"/>
    <n v="0"/>
    <x v="20"/>
  </r>
  <r>
    <s v="Monroe, PA"/>
    <x v="89"/>
    <n v="0"/>
    <x v="21"/>
  </r>
  <r>
    <s v="Monroe, PA"/>
    <x v="89"/>
    <n v="0"/>
    <x v="22"/>
  </r>
  <r>
    <s v="Monroe, PA"/>
    <x v="89"/>
    <n v="0"/>
    <x v="23"/>
  </r>
  <r>
    <s v="Monroe, PA"/>
    <x v="89"/>
    <n v="0"/>
    <x v="24"/>
  </r>
  <r>
    <s v="Monroe, PA"/>
    <x v="89"/>
    <n v="0"/>
    <x v="25"/>
  </r>
  <r>
    <s v="Monroe, PA"/>
    <x v="89"/>
    <n v="0"/>
    <x v="26"/>
  </r>
  <r>
    <s v="Monroe, PA"/>
    <x v="89"/>
    <n v="0"/>
    <x v="27"/>
  </r>
  <r>
    <s v="Monroe, PA"/>
    <x v="89"/>
    <n v="0"/>
    <x v="28"/>
  </r>
  <r>
    <s v="Monroe, PA"/>
    <x v="89"/>
    <n v="0"/>
    <x v="29"/>
  </r>
  <r>
    <s v="Monroe, PA"/>
    <x v="89"/>
    <n v="0"/>
    <x v="30"/>
  </r>
  <r>
    <s v="Monroe, PA"/>
    <x v="89"/>
    <n v="0"/>
    <x v="31"/>
  </r>
  <r>
    <s v="Monroe, PA"/>
    <x v="89"/>
    <n v="0"/>
    <x v="32"/>
  </r>
  <r>
    <s v="Monroe, PA"/>
    <x v="89"/>
    <n v="0"/>
    <x v="33"/>
  </r>
  <r>
    <s v="Monroe, PA"/>
    <x v="89"/>
    <n v="0"/>
    <x v="34"/>
  </r>
  <r>
    <s v="Monroe, PA"/>
    <x v="89"/>
    <n v="0"/>
    <x v="35"/>
  </r>
  <r>
    <s v="Monroe, PA"/>
    <x v="89"/>
    <n v="0"/>
    <x v="36"/>
  </r>
  <r>
    <s v="Monroe, PA"/>
    <x v="89"/>
    <n v="0"/>
    <x v="37"/>
  </r>
  <r>
    <s v="Monroe, PA"/>
    <x v="89"/>
    <n v="0"/>
    <x v="38"/>
  </r>
  <r>
    <s v="Monroe, PA"/>
    <x v="89"/>
    <n v="0"/>
    <x v="39"/>
  </r>
  <r>
    <s v="Monroe, PA"/>
    <x v="89"/>
    <n v="0"/>
    <x v="40"/>
  </r>
  <r>
    <s v="Monroe, PA"/>
    <x v="89"/>
    <n v="0"/>
    <x v="41"/>
  </r>
  <r>
    <s v="Monroe, PA"/>
    <x v="89"/>
    <n v="0"/>
    <x v="42"/>
  </r>
  <r>
    <s v="Monroe, PA"/>
    <x v="89"/>
    <n v="0"/>
    <x v="43"/>
  </r>
  <r>
    <s v="Monroe, PA"/>
    <x v="89"/>
    <n v="0"/>
    <x v="44"/>
  </r>
  <r>
    <s v="Monroe, PA"/>
    <x v="89"/>
    <n v="0"/>
    <x v="45"/>
  </r>
  <r>
    <s v="Monroe, PA"/>
    <x v="89"/>
    <n v="0"/>
    <x v="46"/>
  </r>
  <r>
    <s v="Monroe, PA"/>
    <x v="89"/>
    <n v="0"/>
    <x v="47"/>
  </r>
  <r>
    <s v="Monroe, PA"/>
    <x v="89"/>
    <n v="0"/>
    <x v="48"/>
  </r>
  <r>
    <s v="Monroe, PA"/>
    <x v="89"/>
    <n v="0"/>
    <x v="49"/>
  </r>
  <r>
    <s v="Monroe, PA"/>
    <x v="89"/>
    <n v="0"/>
    <x v="50"/>
  </r>
  <r>
    <s v="Monroe, PA"/>
    <x v="89"/>
    <n v="0"/>
    <x v="51"/>
  </r>
  <r>
    <s v="Monroe, PA"/>
    <x v="89"/>
    <n v="0"/>
    <x v="52"/>
  </r>
  <r>
    <s v="Monroe, PA"/>
    <x v="89"/>
    <n v="0"/>
    <x v="53"/>
  </r>
  <r>
    <s v="Philadelphia, PA"/>
    <x v="89"/>
    <n v="0"/>
    <x v="0"/>
  </r>
  <r>
    <s v="Philadelphia, PA"/>
    <x v="89"/>
    <n v="0"/>
    <x v="1"/>
  </r>
  <r>
    <s v="Philadelphia, PA"/>
    <x v="89"/>
    <n v="0"/>
    <x v="2"/>
  </r>
  <r>
    <s v="Philadelphia, PA"/>
    <x v="89"/>
    <n v="0"/>
    <x v="3"/>
  </r>
  <r>
    <s v="Philadelphia, PA"/>
    <x v="89"/>
    <n v="0"/>
    <x v="4"/>
  </r>
  <r>
    <s v="Philadelphia, PA"/>
    <x v="89"/>
    <n v="0"/>
    <x v="5"/>
  </r>
  <r>
    <s v="Philadelphia, PA"/>
    <x v="89"/>
    <n v="0"/>
    <x v="6"/>
  </r>
  <r>
    <s v="Philadelphia, PA"/>
    <x v="89"/>
    <n v="0"/>
    <x v="7"/>
  </r>
  <r>
    <s v="Philadelphia, PA"/>
    <x v="89"/>
    <n v="0"/>
    <x v="8"/>
  </r>
  <r>
    <s v="Philadelphia, PA"/>
    <x v="89"/>
    <n v="0"/>
    <x v="9"/>
  </r>
  <r>
    <s v="Philadelphia, PA"/>
    <x v="89"/>
    <n v="0"/>
    <x v="10"/>
  </r>
  <r>
    <s v="Philadelphia, PA"/>
    <x v="89"/>
    <n v="0"/>
    <x v="11"/>
  </r>
  <r>
    <s v="Philadelphia, PA"/>
    <x v="89"/>
    <n v="0"/>
    <x v="12"/>
  </r>
  <r>
    <s v="Philadelphia, PA"/>
    <x v="89"/>
    <n v="0"/>
    <x v="13"/>
  </r>
  <r>
    <s v="Philadelphia, PA"/>
    <x v="89"/>
    <n v="0"/>
    <x v="14"/>
  </r>
  <r>
    <s v="Philadelphia, PA"/>
    <x v="89"/>
    <n v="0"/>
    <x v="15"/>
  </r>
  <r>
    <s v="Philadelphia, PA"/>
    <x v="89"/>
    <n v="0"/>
    <x v="16"/>
  </r>
  <r>
    <s v="Philadelphia, PA"/>
    <x v="89"/>
    <n v="0"/>
    <x v="17"/>
  </r>
  <r>
    <s v="Philadelphia, PA"/>
    <x v="89"/>
    <n v="0"/>
    <x v="18"/>
  </r>
  <r>
    <s v="Philadelphia, PA"/>
    <x v="89"/>
    <n v="0"/>
    <x v="19"/>
  </r>
  <r>
    <s v="Philadelphia, PA"/>
    <x v="89"/>
    <n v="0"/>
    <x v="20"/>
  </r>
  <r>
    <s v="Philadelphia, PA"/>
    <x v="89"/>
    <n v="0"/>
    <x v="21"/>
  </r>
  <r>
    <s v="Philadelphia, PA"/>
    <x v="89"/>
    <n v="0"/>
    <x v="22"/>
  </r>
  <r>
    <s v="Philadelphia, PA"/>
    <x v="89"/>
    <n v="0"/>
    <x v="23"/>
  </r>
  <r>
    <s v="Philadelphia, PA"/>
    <x v="89"/>
    <n v="0"/>
    <x v="24"/>
  </r>
  <r>
    <s v="Philadelphia, PA"/>
    <x v="89"/>
    <n v="0"/>
    <x v="25"/>
  </r>
  <r>
    <s v="Philadelphia, PA"/>
    <x v="89"/>
    <n v="0"/>
    <x v="26"/>
  </r>
  <r>
    <s v="Philadelphia, PA"/>
    <x v="89"/>
    <n v="0"/>
    <x v="27"/>
  </r>
  <r>
    <s v="Philadelphia, PA"/>
    <x v="89"/>
    <n v="0"/>
    <x v="28"/>
  </r>
  <r>
    <s v="Philadelphia, PA"/>
    <x v="89"/>
    <n v="0"/>
    <x v="29"/>
  </r>
  <r>
    <s v="Philadelphia, PA"/>
    <x v="89"/>
    <n v="0"/>
    <x v="30"/>
  </r>
  <r>
    <s v="Philadelphia, PA"/>
    <x v="89"/>
    <n v="0"/>
    <x v="31"/>
  </r>
  <r>
    <s v="Philadelphia, PA"/>
    <x v="89"/>
    <n v="0"/>
    <x v="32"/>
  </r>
  <r>
    <s v="Philadelphia, PA"/>
    <x v="89"/>
    <n v="0"/>
    <x v="33"/>
  </r>
  <r>
    <s v="Philadelphia, PA"/>
    <x v="89"/>
    <n v="0"/>
    <x v="34"/>
  </r>
  <r>
    <s v="Philadelphia, PA"/>
    <x v="89"/>
    <n v="0"/>
    <x v="35"/>
  </r>
  <r>
    <s v="Philadelphia, PA"/>
    <x v="89"/>
    <n v="0"/>
    <x v="36"/>
  </r>
  <r>
    <s v="Philadelphia, PA"/>
    <x v="89"/>
    <n v="0"/>
    <x v="37"/>
  </r>
  <r>
    <s v="Philadelphia, PA"/>
    <x v="89"/>
    <n v="0"/>
    <x v="38"/>
  </r>
  <r>
    <s v="Philadelphia, PA"/>
    <x v="89"/>
    <n v="0"/>
    <x v="39"/>
  </r>
  <r>
    <s v="Philadelphia, PA"/>
    <x v="89"/>
    <n v="0"/>
    <x v="40"/>
  </r>
  <r>
    <s v="Philadelphia, PA"/>
    <x v="89"/>
    <n v="0"/>
    <x v="41"/>
  </r>
  <r>
    <s v="Philadelphia, PA"/>
    <x v="89"/>
    <n v="0"/>
    <x v="42"/>
  </r>
  <r>
    <s v="Philadelphia, PA"/>
    <x v="89"/>
    <n v="0"/>
    <x v="43"/>
  </r>
  <r>
    <s v="Philadelphia, PA"/>
    <x v="89"/>
    <n v="0"/>
    <x v="44"/>
  </r>
  <r>
    <s v="Philadelphia, PA"/>
    <x v="89"/>
    <n v="0"/>
    <x v="45"/>
  </r>
  <r>
    <s v="Philadelphia, PA"/>
    <x v="89"/>
    <n v="0"/>
    <x v="46"/>
  </r>
  <r>
    <s v="Philadelphia, PA"/>
    <x v="89"/>
    <n v="0"/>
    <x v="47"/>
  </r>
  <r>
    <s v="Philadelphia, PA"/>
    <x v="89"/>
    <n v="0"/>
    <x v="48"/>
  </r>
  <r>
    <s v="Philadelphia, PA"/>
    <x v="89"/>
    <n v="0"/>
    <x v="49"/>
  </r>
  <r>
    <s v="Philadelphia, PA"/>
    <x v="89"/>
    <n v="0"/>
    <x v="50"/>
  </r>
  <r>
    <s v="Philadelphia, PA"/>
    <x v="89"/>
    <n v="0"/>
    <x v="51"/>
  </r>
  <r>
    <s v="Philadelphia, PA"/>
    <x v="89"/>
    <n v="0"/>
    <x v="52"/>
  </r>
  <r>
    <s v="Philadelphia, PA"/>
    <x v="89"/>
    <n v="0"/>
    <x v="53"/>
  </r>
  <r>
    <s v="Norfolk, VA"/>
    <x v="89"/>
    <n v="0"/>
    <x v="0"/>
  </r>
  <r>
    <s v="Norfolk, VA"/>
    <x v="89"/>
    <n v="0"/>
    <x v="1"/>
  </r>
  <r>
    <s v="Norfolk, VA"/>
    <x v="89"/>
    <n v="0"/>
    <x v="2"/>
  </r>
  <r>
    <s v="Norfolk, VA"/>
    <x v="89"/>
    <n v="0"/>
    <x v="3"/>
  </r>
  <r>
    <s v="Norfolk, VA"/>
    <x v="89"/>
    <n v="0"/>
    <x v="4"/>
  </r>
  <r>
    <s v="Norfolk, VA"/>
    <x v="89"/>
    <n v="0"/>
    <x v="5"/>
  </r>
  <r>
    <s v="Norfolk, VA"/>
    <x v="89"/>
    <n v="0"/>
    <x v="6"/>
  </r>
  <r>
    <s v="Norfolk, VA"/>
    <x v="89"/>
    <n v="0"/>
    <x v="7"/>
  </r>
  <r>
    <s v="Norfolk, VA"/>
    <x v="89"/>
    <n v="0"/>
    <x v="8"/>
  </r>
  <r>
    <s v="Norfolk, VA"/>
    <x v="89"/>
    <n v="0"/>
    <x v="9"/>
  </r>
  <r>
    <s v="Norfolk, VA"/>
    <x v="89"/>
    <n v="0"/>
    <x v="10"/>
  </r>
  <r>
    <s v="Norfolk, VA"/>
    <x v="89"/>
    <n v="0"/>
    <x v="11"/>
  </r>
  <r>
    <s v="Norfolk, VA"/>
    <x v="89"/>
    <n v="0"/>
    <x v="12"/>
  </r>
  <r>
    <s v="Norfolk, VA"/>
    <x v="89"/>
    <n v="0"/>
    <x v="13"/>
  </r>
  <r>
    <s v="Norfolk, VA"/>
    <x v="89"/>
    <n v="0"/>
    <x v="14"/>
  </r>
  <r>
    <s v="Norfolk, VA"/>
    <x v="89"/>
    <n v="0"/>
    <x v="15"/>
  </r>
  <r>
    <s v="Norfolk, VA"/>
    <x v="89"/>
    <n v="0"/>
    <x v="16"/>
  </r>
  <r>
    <s v="Norfolk, VA"/>
    <x v="89"/>
    <n v="0"/>
    <x v="17"/>
  </r>
  <r>
    <s v="Norfolk, VA"/>
    <x v="89"/>
    <n v="0"/>
    <x v="18"/>
  </r>
  <r>
    <s v="Norfolk, VA"/>
    <x v="89"/>
    <n v="0"/>
    <x v="19"/>
  </r>
  <r>
    <s v="Norfolk, VA"/>
    <x v="89"/>
    <n v="0"/>
    <x v="20"/>
  </r>
  <r>
    <s v="Norfolk, VA"/>
    <x v="89"/>
    <n v="0"/>
    <x v="21"/>
  </r>
  <r>
    <s v="Norfolk, VA"/>
    <x v="89"/>
    <n v="0"/>
    <x v="22"/>
  </r>
  <r>
    <s v="Norfolk, VA"/>
    <x v="89"/>
    <n v="0"/>
    <x v="23"/>
  </r>
  <r>
    <s v="Norfolk, VA"/>
    <x v="89"/>
    <n v="0"/>
    <x v="24"/>
  </r>
  <r>
    <s v="Norfolk, VA"/>
    <x v="89"/>
    <n v="0"/>
    <x v="25"/>
  </r>
  <r>
    <s v="Norfolk, VA"/>
    <x v="89"/>
    <n v="0"/>
    <x v="26"/>
  </r>
  <r>
    <s v="Norfolk, VA"/>
    <x v="89"/>
    <n v="0"/>
    <x v="27"/>
  </r>
  <r>
    <s v="Norfolk, VA"/>
    <x v="89"/>
    <n v="0"/>
    <x v="28"/>
  </r>
  <r>
    <s v="Norfolk, VA"/>
    <x v="89"/>
    <n v="0"/>
    <x v="29"/>
  </r>
  <r>
    <s v="Norfolk, VA"/>
    <x v="89"/>
    <n v="0"/>
    <x v="30"/>
  </r>
  <r>
    <s v="Norfolk, VA"/>
    <x v="89"/>
    <n v="0"/>
    <x v="31"/>
  </r>
  <r>
    <s v="Norfolk, VA"/>
    <x v="89"/>
    <n v="0"/>
    <x v="32"/>
  </r>
  <r>
    <s v="Norfolk, VA"/>
    <x v="89"/>
    <n v="0"/>
    <x v="33"/>
  </r>
  <r>
    <s v="Norfolk, VA"/>
    <x v="89"/>
    <n v="0"/>
    <x v="34"/>
  </r>
  <r>
    <s v="Norfolk, VA"/>
    <x v="89"/>
    <n v="0"/>
    <x v="35"/>
  </r>
  <r>
    <s v="Norfolk, VA"/>
    <x v="89"/>
    <n v="0"/>
    <x v="36"/>
  </r>
  <r>
    <s v="Norfolk, VA"/>
    <x v="89"/>
    <n v="0"/>
    <x v="37"/>
  </r>
  <r>
    <s v="Norfolk, VA"/>
    <x v="89"/>
    <n v="0"/>
    <x v="38"/>
  </r>
  <r>
    <s v="Norfolk, VA"/>
    <x v="89"/>
    <n v="0"/>
    <x v="39"/>
  </r>
  <r>
    <s v="Norfolk, VA"/>
    <x v="89"/>
    <n v="0"/>
    <x v="40"/>
  </r>
  <r>
    <s v="Norfolk, VA"/>
    <x v="89"/>
    <n v="0"/>
    <x v="41"/>
  </r>
  <r>
    <s v="Norfolk, VA"/>
    <x v="89"/>
    <n v="0"/>
    <x v="42"/>
  </r>
  <r>
    <s v="Norfolk, VA"/>
    <x v="89"/>
    <n v="0"/>
    <x v="43"/>
  </r>
  <r>
    <s v="Norfolk, VA"/>
    <x v="89"/>
    <n v="0"/>
    <x v="44"/>
  </r>
  <r>
    <s v="Norfolk, VA"/>
    <x v="89"/>
    <n v="0"/>
    <x v="45"/>
  </r>
  <r>
    <s v="Norfolk, VA"/>
    <x v="89"/>
    <n v="0"/>
    <x v="46"/>
  </r>
  <r>
    <s v="Norfolk, VA"/>
    <x v="89"/>
    <n v="0"/>
    <x v="47"/>
  </r>
  <r>
    <s v="Norfolk, VA"/>
    <x v="89"/>
    <n v="0"/>
    <x v="48"/>
  </r>
  <r>
    <s v="Norfolk, VA"/>
    <x v="89"/>
    <n v="0"/>
    <x v="49"/>
  </r>
  <r>
    <s v="Norfolk, VA"/>
    <x v="89"/>
    <n v="0"/>
    <x v="50"/>
  </r>
  <r>
    <s v="Norfolk, VA"/>
    <x v="89"/>
    <n v="0"/>
    <x v="51"/>
  </r>
  <r>
    <s v="Norfolk, VA"/>
    <x v="89"/>
    <n v="0"/>
    <x v="52"/>
  </r>
  <r>
    <s v="Norfolk, VA"/>
    <x v="89"/>
    <n v="0"/>
    <x v="53"/>
  </r>
  <r>
    <s v="Arlington, VA"/>
    <x v="89"/>
    <n v="0"/>
    <x v="0"/>
  </r>
  <r>
    <s v="Arlington, VA"/>
    <x v="89"/>
    <n v="0"/>
    <x v="1"/>
  </r>
  <r>
    <s v="Arlington, VA"/>
    <x v="89"/>
    <n v="0"/>
    <x v="2"/>
  </r>
  <r>
    <s v="Arlington, VA"/>
    <x v="89"/>
    <n v="0"/>
    <x v="3"/>
  </r>
  <r>
    <s v="Arlington, VA"/>
    <x v="89"/>
    <n v="0"/>
    <x v="4"/>
  </r>
  <r>
    <s v="Arlington, VA"/>
    <x v="89"/>
    <n v="0"/>
    <x v="5"/>
  </r>
  <r>
    <s v="Arlington, VA"/>
    <x v="89"/>
    <n v="0"/>
    <x v="6"/>
  </r>
  <r>
    <s v="Arlington, VA"/>
    <x v="89"/>
    <n v="0"/>
    <x v="7"/>
  </r>
  <r>
    <s v="Arlington, VA"/>
    <x v="89"/>
    <n v="0"/>
    <x v="8"/>
  </r>
  <r>
    <s v="Arlington, VA"/>
    <x v="89"/>
    <n v="0"/>
    <x v="9"/>
  </r>
  <r>
    <s v="Arlington, VA"/>
    <x v="89"/>
    <n v="0"/>
    <x v="10"/>
  </r>
  <r>
    <s v="Arlington, VA"/>
    <x v="89"/>
    <n v="0"/>
    <x v="11"/>
  </r>
  <r>
    <s v="Arlington, VA"/>
    <x v="89"/>
    <n v="0"/>
    <x v="12"/>
  </r>
  <r>
    <s v="Arlington, VA"/>
    <x v="89"/>
    <n v="0"/>
    <x v="13"/>
  </r>
  <r>
    <s v="Arlington, VA"/>
    <x v="89"/>
    <n v="0"/>
    <x v="14"/>
  </r>
  <r>
    <s v="Arlington, VA"/>
    <x v="89"/>
    <n v="0"/>
    <x v="15"/>
  </r>
  <r>
    <s v="Arlington, VA"/>
    <x v="89"/>
    <n v="0"/>
    <x v="16"/>
  </r>
  <r>
    <s v="Arlington, VA"/>
    <x v="89"/>
    <n v="0"/>
    <x v="17"/>
  </r>
  <r>
    <s v="Arlington, VA"/>
    <x v="89"/>
    <n v="0"/>
    <x v="18"/>
  </r>
  <r>
    <s v="Arlington, VA"/>
    <x v="89"/>
    <n v="0"/>
    <x v="19"/>
  </r>
  <r>
    <s v="Arlington, VA"/>
    <x v="89"/>
    <n v="0"/>
    <x v="20"/>
  </r>
  <r>
    <s v="Arlington, VA"/>
    <x v="89"/>
    <n v="0"/>
    <x v="21"/>
  </r>
  <r>
    <s v="Arlington, VA"/>
    <x v="89"/>
    <n v="0"/>
    <x v="22"/>
  </r>
  <r>
    <s v="Arlington, VA"/>
    <x v="89"/>
    <n v="0"/>
    <x v="23"/>
  </r>
  <r>
    <s v="Arlington, VA"/>
    <x v="89"/>
    <n v="0"/>
    <x v="24"/>
  </r>
  <r>
    <s v="Arlington, VA"/>
    <x v="89"/>
    <n v="0"/>
    <x v="25"/>
  </r>
  <r>
    <s v="Arlington, VA"/>
    <x v="89"/>
    <n v="0"/>
    <x v="26"/>
  </r>
  <r>
    <s v="Arlington, VA"/>
    <x v="89"/>
    <n v="0"/>
    <x v="27"/>
  </r>
  <r>
    <s v="Arlington, VA"/>
    <x v="89"/>
    <n v="0"/>
    <x v="28"/>
  </r>
  <r>
    <s v="Arlington, VA"/>
    <x v="89"/>
    <n v="0"/>
    <x v="29"/>
  </r>
  <r>
    <s v="Arlington, VA"/>
    <x v="89"/>
    <n v="0"/>
    <x v="30"/>
  </r>
  <r>
    <s v="Arlington, VA"/>
    <x v="89"/>
    <n v="0"/>
    <x v="31"/>
  </r>
  <r>
    <s v="Arlington, VA"/>
    <x v="89"/>
    <n v="0"/>
    <x v="32"/>
  </r>
  <r>
    <s v="Arlington, VA"/>
    <x v="89"/>
    <n v="0"/>
    <x v="33"/>
  </r>
  <r>
    <s v="Arlington, VA"/>
    <x v="89"/>
    <n v="0"/>
    <x v="34"/>
  </r>
  <r>
    <s v="Arlington, VA"/>
    <x v="89"/>
    <n v="0"/>
    <x v="35"/>
  </r>
  <r>
    <s v="Arlington, VA"/>
    <x v="89"/>
    <n v="0"/>
    <x v="36"/>
  </r>
  <r>
    <s v="Arlington, VA"/>
    <x v="89"/>
    <n v="0"/>
    <x v="37"/>
  </r>
  <r>
    <s v="Arlington, VA"/>
    <x v="89"/>
    <n v="0"/>
    <x v="38"/>
  </r>
  <r>
    <s v="Arlington, VA"/>
    <x v="89"/>
    <n v="0"/>
    <x v="39"/>
  </r>
  <r>
    <s v="Arlington, VA"/>
    <x v="89"/>
    <n v="0"/>
    <x v="40"/>
  </r>
  <r>
    <s v="Arlington, VA"/>
    <x v="89"/>
    <n v="0"/>
    <x v="41"/>
  </r>
  <r>
    <s v="Arlington, VA"/>
    <x v="89"/>
    <n v="0"/>
    <x v="42"/>
  </r>
  <r>
    <s v="Arlington, VA"/>
    <x v="89"/>
    <n v="0"/>
    <x v="43"/>
  </r>
  <r>
    <s v="Arlington, VA"/>
    <x v="89"/>
    <n v="0"/>
    <x v="44"/>
  </r>
  <r>
    <s v="Arlington, VA"/>
    <x v="89"/>
    <n v="0"/>
    <x v="45"/>
  </r>
  <r>
    <s v="Arlington, VA"/>
    <x v="89"/>
    <n v="0"/>
    <x v="46"/>
  </r>
  <r>
    <s v="Arlington, VA"/>
    <x v="89"/>
    <n v="0"/>
    <x v="47"/>
  </r>
  <r>
    <s v="Arlington, VA"/>
    <x v="89"/>
    <n v="0"/>
    <x v="48"/>
  </r>
  <r>
    <s v="Arlington, VA"/>
    <x v="89"/>
    <n v="0"/>
    <x v="49"/>
  </r>
  <r>
    <s v="Arlington, VA"/>
    <x v="89"/>
    <n v="0"/>
    <x v="50"/>
  </r>
  <r>
    <s v="Arlington, VA"/>
    <x v="89"/>
    <n v="0"/>
    <x v="51"/>
  </r>
  <r>
    <s v="Arlington, VA"/>
    <x v="89"/>
    <n v="0"/>
    <x v="52"/>
  </r>
  <r>
    <s v="Arlington, VA"/>
    <x v="89"/>
    <n v="0"/>
    <x v="53"/>
  </r>
  <r>
    <s v="Spotsylvania, VA"/>
    <x v="89"/>
    <n v="0"/>
    <x v="0"/>
  </r>
  <r>
    <s v="Spotsylvania, VA"/>
    <x v="89"/>
    <n v="0"/>
    <x v="1"/>
  </r>
  <r>
    <s v="Spotsylvania, VA"/>
    <x v="89"/>
    <n v="0"/>
    <x v="2"/>
  </r>
  <r>
    <s v="Spotsylvania, VA"/>
    <x v="89"/>
    <n v="0"/>
    <x v="3"/>
  </r>
  <r>
    <s v="Spotsylvania, VA"/>
    <x v="89"/>
    <n v="0"/>
    <x v="4"/>
  </r>
  <r>
    <s v="Spotsylvania, VA"/>
    <x v="89"/>
    <n v="0"/>
    <x v="5"/>
  </r>
  <r>
    <s v="Spotsylvania, VA"/>
    <x v="89"/>
    <n v="0"/>
    <x v="6"/>
  </r>
  <r>
    <s v="Spotsylvania, VA"/>
    <x v="89"/>
    <n v="0"/>
    <x v="7"/>
  </r>
  <r>
    <s v="Spotsylvania, VA"/>
    <x v="89"/>
    <n v="0"/>
    <x v="8"/>
  </r>
  <r>
    <s v="Spotsylvania, VA"/>
    <x v="89"/>
    <n v="0"/>
    <x v="9"/>
  </r>
  <r>
    <s v="Spotsylvania, VA"/>
    <x v="89"/>
    <n v="0"/>
    <x v="10"/>
  </r>
  <r>
    <s v="Spotsylvania, VA"/>
    <x v="89"/>
    <n v="0"/>
    <x v="11"/>
  </r>
  <r>
    <s v="Spotsylvania, VA"/>
    <x v="89"/>
    <n v="0"/>
    <x v="12"/>
  </r>
  <r>
    <s v="Spotsylvania, VA"/>
    <x v="89"/>
    <n v="0"/>
    <x v="13"/>
  </r>
  <r>
    <s v="Spotsylvania, VA"/>
    <x v="89"/>
    <n v="0"/>
    <x v="14"/>
  </r>
  <r>
    <s v="Spotsylvania, VA"/>
    <x v="89"/>
    <n v="0"/>
    <x v="15"/>
  </r>
  <r>
    <s v="Spotsylvania, VA"/>
    <x v="89"/>
    <n v="0"/>
    <x v="16"/>
  </r>
  <r>
    <s v="Spotsylvania, VA"/>
    <x v="89"/>
    <n v="0"/>
    <x v="17"/>
  </r>
  <r>
    <s v="Spotsylvania, VA"/>
    <x v="89"/>
    <n v="0"/>
    <x v="18"/>
  </r>
  <r>
    <s v="Spotsylvania, VA"/>
    <x v="89"/>
    <n v="0"/>
    <x v="19"/>
  </r>
  <r>
    <s v="Spotsylvania, VA"/>
    <x v="89"/>
    <n v="0"/>
    <x v="20"/>
  </r>
  <r>
    <s v="Spotsylvania, VA"/>
    <x v="89"/>
    <n v="0"/>
    <x v="21"/>
  </r>
  <r>
    <s v="Spotsylvania, VA"/>
    <x v="89"/>
    <n v="0"/>
    <x v="22"/>
  </r>
  <r>
    <s v="Spotsylvania, VA"/>
    <x v="89"/>
    <n v="0"/>
    <x v="23"/>
  </r>
  <r>
    <s v="Spotsylvania, VA"/>
    <x v="89"/>
    <n v="0"/>
    <x v="24"/>
  </r>
  <r>
    <s v="Spotsylvania, VA"/>
    <x v="89"/>
    <n v="0"/>
    <x v="25"/>
  </r>
  <r>
    <s v="Spotsylvania, VA"/>
    <x v="89"/>
    <n v="0"/>
    <x v="26"/>
  </r>
  <r>
    <s v="Spotsylvania, VA"/>
    <x v="89"/>
    <n v="0"/>
    <x v="27"/>
  </r>
  <r>
    <s v="Spotsylvania, VA"/>
    <x v="89"/>
    <n v="0"/>
    <x v="28"/>
  </r>
  <r>
    <s v="Spotsylvania, VA"/>
    <x v="89"/>
    <n v="0"/>
    <x v="29"/>
  </r>
  <r>
    <s v="Spotsylvania, VA"/>
    <x v="89"/>
    <n v="0"/>
    <x v="30"/>
  </r>
  <r>
    <s v="Spotsylvania, VA"/>
    <x v="89"/>
    <n v="0"/>
    <x v="31"/>
  </r>
  <r>
    <s v="Spotsylvania, VA"/>
    <x v="89"/>
    <n v="0"/>
    <x v="32"/>
  </r>
  <r>
    <s v="Spotsylvania, VA"/>
    <x v="89"/>
    <n v="0"/>
    <x v="33"/>
  </r>
  <r>
    <s v="Spotsylvania, VA"/>
    <x v="89"/>
    <n v="0"/>
    <x v="34"/>
  </r>
  <r>
    <s v="Spotsylvania, VA"/>
    <x v="89"/>
    <n v="0"/>
    <x v="35"/>
  </r>
  <r>
    <s v="Spotsylvania, VA"/>
    <x v="89"/>
    <n v="0"/>
    <x v="36"/>
  </r>
  <r>
    <s v="Spotsylvania, VA"/>
    <x v="89"/>
    <n v="0"/>
    <x v="37"/>
  </r>
  <r>
    <s v="Spotsylvania, VA"/>
    <x v="89"/>
    <n v="0"/>
    <x v="38"/>
  </r>
  <r>
    <s v="Spotsylvania, VA"/>
    <x v="89"/>
    <n v="0"/>
    <x v="39"/>
  </r>
  <r>
    <s v="Spotsylvania, VA"/>
    <x v="89"/>
    <n v="0"/>
    <x v="40"/>
  </r>
  <r>
    <s v="Spotsylvania, VA"/>
    <x v="89"/>
    <n v="0"/>
    <x v="41"/>
  </r>
  <r>
    <s v="Spotsylvania, VA"/>
    <x v="89"/>
    <n v="0"/>
    <x v="42"/>
  </r>
  <r>
    <s v="Spotsylvania, VA"/>
    <x v="89"/>
    <n v="0"/>
    <x v="43"/>
  </r>
  <r>
    <s v="Spotsylvania, VA"/>
    <x v="89"/>
    <n v="0"/>
    <x v="44"/>
  </r>
  <r>
    <s v="Spotsylvania, VA"/>
    <x v="89"/>
    <n v="0"/>
    <x v="45"/>
  </r>
  <r>
    <s v="Spotsylvania, VA"/>
    <x v="89"/>
    <n v="0"/>
    <x v="46"/>
  </r>
  <r>
    <s v="Spotsylvania, VA"/>
    <x v="89"/>
    <n v="0"/>
    <x v="47"/>
  </r>
  <r>
    <s v="Spotsylvania, VA"/>
    <x v="89"/>
    <n v="0"/>
    <x v="48"/>
  </r>
  <r>
    <s v="Spotsylvania, VA"/>
    <x v="89"/>
    <n v="0"/>
    <x v="49"/>
  </r>
  <r>
    <s v="Spotsylvania, VA"/>
    <x v="89"/>
    <n v="0"/>
    <x v="50"/>
  </r>
  <r>
    <s v="Spotsylvania, VA"/>
    <x v="89"/>
    <n v="0"/>
    <x v="51"/>
  </r>
  <r>
    <s v="Spotsylvania, VA"/>
    <x v="89"/>
    <n v="0"/>
    <x v="52"/>
  </r>
  <r>
    <s v="Spotsylvania, VA"/>
    <x v="89"/>
    <n v="0"/>
    <x v="53"/>
  </r>
  <r>
    <s v="Loudoun, VA"/>
    <x v="89"/>
    <n v="0"/>
    <x v="0"/>
  </r>
  <r>
    <s v="Loudoun, VA"/>
    <x v="89"/>
    <n v="0"/>
    <x v="1"/>
  </r>
  <r>
    <s v="Loudoun, VA"/>
    <x v="89"/>
    <n v="0"/>
    <x v="2"/>
  </r>
  <r>
    <s v="Loudoun, VA"/>
    <x v="89"/>
    <n v="0"/>
    <x v="3"/>
  </r>
  <r>
    <s v="Loudoun, VA"/>
    <x v="89"/>
    <n v="0"/>
    <x v="4"/>
  </r>
  <r>
    <s v="Loudoun, VA"/>
    <x v="89"/>
    <n v="0"/>
    <x v="5"/>
  </r>
  <r>
    <s v="Loudoun, VA"/>
    <x v="89"/>
    <n v="0"/>
    <x v="6"/>
  </r>
  <r>
    <s v="Loudoun, VA"/>
    <x v="89"/>
    <n v="0"/>
    <x v="7"/>
  </r>
  <r>
    <s v="Loudoun, VA"/>
    <x v="89"/>
    <n v="0"/>
    <x v="8"/>
  </r>
  <r>
    <s v="Loudoun, VA"/>
    <x v="89"/>
    <n v="0"/>
    <x v="9"/>
  </r>
  <r>
    <s v="Loudoun, VA"/>
    <x v="89"/>
    <n v="0"/>
    <x v="10"/>
  </r>
  <r>
    <s v="Loudoun, VA"/>
    <x v="89"/>
    <n v="0"/>
    <x v="11"/>
  </r>
  <r>
    <s v="Loudoun, VA"/>
    <x v="89"/>
    <n v="0"/>
    <x v="12"/>
  </r>
  <r>
    <s v="Loudoun, VA"/>
    <x v="89"/>
    <n v="0"/>
    <x v="13"/>
  </r>
  <r>
    <s v="Loudoun, VA"/>
    <x v="89"/>
    <n v="0"/>
    <x v="14"/>
  </r>
  <r>
    <s v="Loudoun, VA"/>
    <x v="89"/>
    <n v="0"/>
    <x v="15"/>
  </r>
  <r>
    <s v="Loudoun, VA"/>
    <x v="89"/>
    <n v="0"/>
    <x v="16"/>
  </r>
  <r>
    <s v="Loudoun, VA"/>
    <x v="89"/>
    <n v="0"/>
    <x v="17"/>
  </r>
  <r>
    <s v="Loudoun, VA"/>
    <x v="89"/>
    <n v="0"/>
    <x v="18"/>
  </r>
  <r>
    <s v="Loudoun, VA"/>
    <x v="89"/>
    <n v="0"/>
    <x v="19"/>
  </r>
  <r>
    <s v="Loudoun, VA"/>
    <x v="89"/>
    <n v="0"/>
    <x v="20"/>
  </r>
  <r>
    <s v="Loudoun, VA"/>
    <x v="89"/>
    <n v="0"/>
    <x v="21"/>
  </r>
  <r>
    <s v="Loudoun, VA"/>
    <x v="89"/>
    <n v="0"/>
    <x v="22"/>
  </r>
  <r>
    <s v="Loudoun, VA"/>
    <x v="89"/>
    <n v="0"/>
    <x v="23"/>
  </r>
  <r>
    <s v="Loudoun, VA"/>
    <x v="89"/>
    <n v="0"/>
    <x v="24"/>
  </r>
  <r>
    <s v="Loudoun, VA"/>
    <x v="89"/>
    <n v="0"/>
    <x v="25"/>
  </r>
  <r>
    <s v="Loudoun, VA"/>
    <x v="89"/>
    <n v="0"/>
    <x v="26"/>
  </r>
  <r>
    <s v="Loudoun, VA"/>
    <x v="89"/>
    <n v="0"/>
    <x v="27"/>
  </r>
  <r>
    <s v="Loudoun, VA"/>
    <x v="89"/>
    <n v="0"/>
    <x v="28"/>
  </r>
  <r>
    <s v="Loudoun, VA"/>
    <x v="89"/>
    <n v="0"/>
    <x v="29"/>
  </r>
  <r>
    <s v="Loudoun, VA"/>
    <x v="89"/>
    <n v="0"/>
    <x v="30"/>
  </r>
  <r>
    <s v="Loudoun, VA"/>
    <x v="89"/>
    <n v="0"/>
    <x v="31"/>
  </r>
  <r>
    <s v="Loudoun, VA"/>
    <x v="89"/>
    <n v="0"/>
    <x v="32"/>
  </r>
  <r>
    <s v="Loudoun, VA"/>
    <x v="89"/>
    <n v="0"/>
    <x v="33"/>
  </r>
  <r>
    <s v="Loudoun, VA"/>
    <x v="89"/>
    <n v="0"/>
    <x v="34"/>
  </r>
  <r>
    <s v="Loudoun, VA"/>
    <x v="89"/>
    <n v="0"/>
    <x v="35"/>
  </r>
  <r>
    <s v="Loudoun, VA"/>
    <x v="89"/>
    <n v="0"/>
    <x v="36"/>
  </r>
  <r>
    <s v="Loudoun, VA"/>
    <x v="89"/>
    <n v="0"/>
    <x v="37"/>
  </r>
  <r>
    <s v="Loudoun, VA"/>
    <x v="89"/>
    <n v="0"/>
    <x v="38"/>
  </r>
  <r>
    <s v="Loudoun, VA"/>
    <x v="89"/>
    <n v="0"/>
    <x v="39"/>
  </r>
  <r>
    <s v="Loudoun, VA"/>
    <x v="89"/>
    <n v="0"/>
    <x v="40"/>
  </r>
  <r>
    <s v="Loudoun, VA"/>
    <x v="89"/>
    <n v="0"/>
    <x v="41"/>
  </r>
  <r>
    <s v="Loudoun, VA"/>
    <x v="89"/>
    <n v="0"/>
    <x v="42"/>
  </r>
  <r>
    <s v="Loudoun, VA"/>
    <x v="89"/>
    <n v="0"/>
    <x v="43"/>
  </r>
  <r>
    <s v="Loudoun, VA"/>
    <x v="89"/>
    <n v="0"/>
    <x v="44"/>
  </r>
  <r>
    <s v="Loudoun, VA"/>
    <x v="89"/>
    <n v="0"/>
    <x v="45"/>
  </r>
  <r>
    <s v="Loudoun, VA"/>
    <x v="89"/>
    <n v="0"/>
    <x v="46"/>
  </r>
  <r>
    <s v="Loudoun, VA"/>
    <x v="89"/>
    <n v="0"/>
    <x v="47"/>
  </r>
  <r>
    <s v="Loudoun, VA"/>
    <x v="89"/>
    <n v="0"/>
    <x v="48"/>
  </r>
  <r>
    <s v="Loudoun, VA"/>
    <x v="89"/>
    <n v="0"/>
    <x v="49"/>
  </r>
  <r>
    <s v="Loudoun, VA"/>
    <x v="89"/>
    <n v="0"/>
    <x v="50"/>
  </r>
  <r>
    <s v="Loudoun, VA"/>
    <x v="89"/>
    <n v="0"/>
    <x v="51"/>
  </r>
  <r>
    <s v="Loudoun, VA"/>
    <x v="89"/>
    <n v="0"/>
    <x v="52"/>
  </r>
  <r>
    <s v="Loudoun, VA"/>
    <x v="89"/>
    <n v="0"/>
    <x v="53"/>
  </r>
  <r>
    <s v="Prince George's, MD"/>
    <x v="89"/>
    <n v="0"/>
    <x v="0"/>
  </r>
  <r>
    <s v="Prince George's, MD"/>
    <x v="89"/>
    <n v="0"/>
    <x v="1"/>
  </r>
  <r>
    <s v="Prince George's, MD"/>
    <x v="89"/>
    <n v="0"/>
    <x v="2"/>
  </r>
  <r>
    <s v="Prince George's, MD"/>
    <x v="89"/>
    <n v="0"/>
    <x v="3"/>
  </r>
  <r>
    <s v="Prince George's, MD"/>
    <x v="89"/>
    <n v="0"/>
    <x v="4"/>
  </r>
  <r>
    <s v="Prince George's, MD"/>
    <x v="89"/>
    <n v="0"/>
    <x v="5"/>
  </r>
  <r>
    <s v="Prince George's, MD"/>
    <x v="89"/>
    <n v="0"/>
    <x v="6"/>
  </r>
  <r>
    <s v="Prince George's, MD"/>
    <x v="89"/>
    <n v="0"/>
    <x v="7"/>
  </r>
  <r>
    <s v="Prince George's, MD"/>
    <x v="89"/>
    <n v="0"/>
    <x v="8"/>
  </r>
  <r>
    <s v="Prince George's, MD"/>
    <x v="89"/>
    <n v="0"/>
    <x v="9"/>
  </r>
  <r>
    <s v="Prince George's, MD"/>
    <x v="89"/>
    <n v="0"/>
    <x v="10"/>
  </r>
  <r>
    <s v="Prince George's, MD"/>
    <x v="89"/>
    <n v="0"/>
    <x v="11"/>
  </r>
  <r>
    <s v="Prince George's, MD"/>
    <x v="89"/>
    <n v="0"/>
    <x v="12"/>
  </r>
  <r>
    <s v="Prince George's, MD"/>
    <x v="89"/>
    <n v="0"/>
    <x v="13"/>
  </r>
  <r>
    <s v="Prince George's, MD"/>
    <x v="89"/>
    <n v="0"/>
    <x v="14"/>
  </r>
  <r>
    <s v="Prince George's, MD"/>
    <x v="89"/>
    <n v="0"/>
    <x v="15"/>
  </r>
  <r>
    <s v="Prince George's, MD"/>
    <x v="89"/>
    <n v="0"/>
    <x v="16"/>
  </r>
  <r>
    <s v="Prince George's, MD"/>
    <x v="89"/>
    <n v="0"/>
    <x v="17"/>
  </r>
  <r>
    <s v="Prince George's, MD"/>
    <x v="89"/>
    <n v="0"/>
    <x v="18"/>
  </r>
  <r>
    <s v="Prince George's, MD"/>
    <x v="89"/>
    <n v="0"/>
    <x v="19"/>
  </r>
  <r>
    <s v="Prince George's, MD"/>
    <x v="89"/>
    <n v="0"/>
    <x v="20"/>
  </r>
  <r>
    <s v="Prince George's, MD"/>
    <x v="89"/>
    <n v="0"/>
    <x v="21"/>
  </r>
  <r>
    <s v="Prince George's, MD"/>
    <x v="89"/>
    <n v="0"/>
    <x v="22"/>
  </r>
  <r>
    <s v="Prince George's, MD"/>
    <x v="89"/>
    <n v="0"/>
    <x v="23"/>
  </r>
  <r>
    <s v="Prince George's, MD"/>
    <x v="89"/>
    <n v="0"/>
    <x v="24"/>
  </r>
  <r>
    <s v="Prince George's, MD"/>
    <x v="89"/>
    <n v="0"/>
    <x v="25"/>
  </r>
  <r>
    <s v="Prince George's, MD"/>
    <x v="89"/>
    <n v="0"/>
    <x v="26"/>
  </r>
  <r>
    <s v="Prince George's, MD"/>
    <x v="89"/>
    <n v="0"/>
    <x v="27"/>
  </r>
  <r>
    <s v="Prince George's, MD"/>
    <x v="89"/>
    <n v="0"/>
    <x v="28"/>
  </r>
  <r>
    <s v="Prince George's, MD"/>
    <x v="89"/>
    <n v="0"/>
    <x v="29"/>
  </r>
  <r>
    <s v="Prince George's, MD"/>
    <x v="89"/>
    <n v="0"/>
    <x v="30"/>
  </r>
  <r>
    <s v="Prince George's, MD"/>
    <x v="89"/>
    <n v="0"/>
    <x v="31"/>
  </r>
  <r>
    <s v="Prince George's, MD"/>
    <x v="89"/>
    <n v="0"/>
    <x v="32"/>
  </r>
  <r>
    <s v="Prince George's, MD"/>
    <x v="89"/>
    <n v="0"/>
    <x v="33"/>
  </r>
  <r>
    <s v="Prince George's, MD"/>
    <x v="89"/>
    <n v="0"/>
    <x v="34"/>
  </r>
  <r>
    <s v="Prince George's, MD"/>
    <x v="89"/>
    <n v="0"/>
    <x v="35"/>
  </r>
  <r>
    <s v="Prince George's, MD"/>
    <x v="89"/>
    <n v="0"/>
    <x v="36"/>
  </r>
  <r>
    <s v="Prince George's, MD"/>
    <x v="89"/>
    <n v="0"/>
    <x v="37"/>
  </r>
  <r>
    <s v="Prince George's, MD"/>
    <x v="89"/>
    <n v="0"/>
    <x v="38"/>
  </r>
  <r>
    <s v="Prince George's, MD"/>
    <x v="89"/>
    <n v="0"/>
    <x v="39"/>
  </r>
  <r>
    <s v="Prince George's, MD"/>
    <x v="89"/>
    <n v="0"/>
    <x v="40"/>
  </r>
  <r>
    <s v="Prince George's, MD"/>
    <x v="89"/>
    <n v="0"/>
    <x v="41"/>
  </r>
  <r>
    <s v="Prince George's, MD"/>
    <x v="89"/>
    <n v="0"/>
    <x v="42"/>
  </r>
  <r>
    <s v="Prince George's, MD"/>
    <x v="89"/>
    <n v="0"/>
    <x v="43"/>
  </r>
  <r>
    <s v="Prince George's, MD"/>
    <x v="89"/>
    <n v="0"/>
    <x v="44"/>
  </r>
  <r>
    <s v="Prince George's, MD"/>
    <x v="89"/>
    <n v="0"/>
    <x v="45"/>
  </r>
  <r>
    <s v="Prince George's, MD"/>
    <x v="89"/>
    <n v="0"/>
    <x v="46"/>
  </r>
  <r>
    <s v="Prince George's, MD"/>
    <x v="89"/>
    <n v="0"/>
    <x v="47"/>
  </r>
  <r>
    <s v="Prince George's, MD"/>
    <x v="89"/>
    <n v="0"/>
    <x v="48"/>
  </r>
  <r>
    <s v="Prince George's, MD"/>
    <x v="89"/>
    <n v="0"/>
    <x v="49"/>
  </r>
  <r>
    <s v="Prince George's, MD"/>
    <x v="89"/>
    <n v="0"/>
    <x v="50"/>
  </r>
  <r>
    <s v="Prince George's, MD"/>
    <x v="89"/>
    <n v="0"/>
    <x v="51"/>
  </r>
  <r>
    <s v="Prince George's, MD"/>
    <x v="89"/>
    <n v="0"/>
    <x v="52"/>
  </r>
  <r>
    <s v="Prince George's, MD"/>
    <x v="89"/>
    <n v="0"/>
    <x v="53"/>
  </r>
  <r>
    <s v="Pottawattamie, IA"/>
    <x v="89"/>
    <n v="0"/>
    <x v="0"/>
  </r>
  <r>
    <s v="Pottawattamie, IA"/>
    <x v="89"/>
    <n v="0"/>
    <x v="1"/>
  </r>
  <r>
    <s v="Pottawattamie, IA"/>
    <x v="89"/>
    <n v="0"/>
    <x v="2"/>
  </r>
  <r>
    <s v="Pottawattamie, IA"/>
    <x v="89"/>
    <n v="0"/>
    <x v="3"/>
  </r>
  <r>
    <s v="Pottawattamie, IA"/>
    <x v="89"/>
    <n v="0"/>
    <x v="4"/>
  </r>
  <r>
    <s v="Pottawattamie, IA"/>
    <x v="89"/>
    <n v="0"/>
    <x v="5"/>
  </r>
  <r>
    <s v="Pottawattamie, IA"/>
    <x v="89"/>
    <n v="0"/>
    <x v="6"/>
  </r>
  <r>
    <s v="Pottawattamie, IA"/>
    <x v="89"/>
    <n v="0"/>
    <x v="7"/>
  </r>
  <r>
    <s v="Pottawattamie, IA"/>
    <x v="89"/>
    <n v="0"/>
    <x v="8"/>
  </r>
  <r>
    <s v="Pottawattamie, IA"/>
    <x v="89"/>
    <n v="0"/>
    <x v="9"/>
  </r>
  <r>
    <s v="Pottawattamie, IA"/>
    <x v="89"/>
    <n v="0"/>
    <x v="10"/>
  </r>
  <r>
    <s v="Pottawattamie, IA"/>
    <x v="89"/>
    <n v="0"/>
    <x v="11"/>
  </r>
  <r>
    <s v="Pottawattamie, IA"/>
    <x v="89"/>
    <n v="0"/>
    <x v="12"/>
  </r>
  <r>
    <s v="Pottawattamie, IA"/>
    <x v="89"/>
    <n v="0"/>
    <x v="13"/>
  </r>
  <r>
    <s v="Pottawattamie, IA"/>
    <x v="89"/>
    <n v="0"/>
    <x v="14"/>
  </r>
  <r>
    <s v="Pottawattamie, IA"/>
    <x v="89"/>
    <n v="0"/>
    <x v="15"/>
  </r>
  <r>
    <s v="Pottawattamie, IA"/>
    <x v="89"/>
    <n v="0"/>
    <x v="16"/>
  </r>
  <r>
    <s v="Pottawattamie, IA"/>
    <x v="89"/>
    <n v="0"/>
    <x v="17"/>
  </r>
  <r>
    <s v="Pottawattamie, IA"/>
    <x v="89"/>
    <n v="0"/>
    <x v="18"/>
  </r>
  <r>
    <s v="Pottawattamie, IA"/>
    <x v="89"/>
    <n v="0"/>
    <x v="19"/>
  </r>
  <r>
    <s v="Pottawattamie, IA"/>
    <x v="89"/>
    <n v="0"/>
    <x v="20"/>
  </r>
  <r>
    <s v="Pottawattamie, IA"/>
    <x v="89"/>
    <n v="0"/>
    <x v="21"/>
  </r>
  <r>
    <s v="Pottawattamie, IA"/>
    <x v="89"/>
    <n v="0"/>
    <x v="22"/>
  </r>
  <r>
    <s v="Pottawattamie, IA"/>
    <x v="89"/>
    <n v="0"/>
    <x v="23"/>
  </r>
  <r>
    <s v="Pottawattamie, IA"/>
    <x v="89"/>
    <n v="0"/>
    <x v="24"/>
  </r>
  <r>
    <s v="Pottawattamie, IA"/>
    <x v="89"/>
    <n v="0"/>
    <x v="25"/>
  </r>
  <r>
    <s v="Pottawattamie, IA"/>
    <x v="89"/>
    <n v="0"/>
    <x v="26"/>
  </r>
  <r>
    <s v="Pottawattamie, IA"/>
    <x v="89"/>
    <n v="0"/>
    <x v="27"/>
  </r>
  <r>
    <s v="Pottawattamie, IA"/>
    <x v="89"/>
    <n v="0"/>
    <x v="28"/>
  </r>
  <r>
    <s v="Pottawattamie, IA"/>
    <x v="89"/>
    <n v="0"/>
    <x v="29"/>
  </r>
  <r>
    <s v="Pottawattamie, IA"/>
    <x v="89"/>
    <n v="0"/>
    <x v="30"/>
  </r>
  <r>
    <s v="Pottawattamie, IA"/>
    <x v="89"/>
    <n v="0"/>
    <x v="31"/>
  </r>
  <r>
    <s v="Pottawattamie, IA"/>
    <x v="89"/>
    <n v="0"/>
    <x v="32"/>
  </r>
  <r>
    <s v="Pottawattamie, IA"/>
    <x v="89"/>
    <n v="0"/>
    <x v="33"/>
  </r>
  <r>
    <s v="Pottawattamie, IA"/>
    <x v="89"/>
    <n v="0"/>
    <x v="34"/>
  </r>
  <r>
    <s v="Pottawattamie, IA"/>
    <x v="89"/>
    <n v="0"/>
    <x v="35"/>
  </r>
  <r>
    <s v="Pottawattamie, IA"/>
    <x v="89"/>
    <n v="0"/>
    <x v="36"/>
  </r>
  <r>
    <s v="Pottawattamie, IA"/>
    <x v="89"/>
    <n v="0"/>
    <x v="37"/>
  </r>
  <r>
    <s v="Pottawattamie, IA"/>
    <x v="89"/>
    <n v="0"/>
    <x v="38"/>
  </r>
  <r>
    <s v="Pottawattamie, IA"/>
    <x v="89"/>
    <n v="0"/>
    <x v="39"/>
  </r>
  <r>
    <s v="Pottawattamie, IA"/>
    <x v="89"/>
    <n v="0"/>
    <x v="40"/>
  </r>
  <r>
    <s v="Pottawattamie, IA"/>
    <x v="89"/>
    <n v="0"/>
    <x v="41"/>
  </r>
  <r>
    <s v="Pottawattamie, IA"/>
    <x v="89"/>
    <n v="0"/>
    <x v="42"/>
  </r>
  <r>
    <s v="Pottawattamie, IA"/>
    <x v="89"/>
    <n v="0"/>
    <x v="43"/>
  </r>
  <r>
    <s v="Pottawattamie, IA"/>
    <x v="89"/>
    <n v="0"/>
    <x v="44"/>
  </r>
  <r>
    <s v="Pottawattamie, IA"/>
    <x v="89"/>
    <n v="0"/>
    <x v="45"/>
  </r>
  <r>
    <s v="Pottawattamie, IA"/>
    <x v="89"/>
    <n v="0"/>
    <x v="46"/>
  </r>
  <r>
    <s v="Pottawattamie, IA"/>
    <x v="89"/>
    <n v="0"/>
    <x v="47"/>
  </r>
  <r>
    <s v="Pottawattamie, IA"/>
    <x v="89"/>
    <n v="0"/>
    <x v="48"/>
  </r>
  <r>
    <s v="Pottawattamie, IA"/>
    <x v="89"/>
    <n v="0"/>
    <x v="49"/>
  </r>
  <r>
    <s v="Pottawattamie, IA"/>
    <x v="89"/>
    <n v="0"/>
    <x v="50"/>
  </r>
  <r>
    <s v="Pottawattamie, IA"/>
    <x v="89"/>
    <n v="0"/>
    <x v="51"/>
  </r>
  <r>
    <s v="Pottawattamie, IA"/>
    <x v="89"/>
    <n v="0"/>
    <x v="52"/>
  </r>
  <r>
    <s v="Pottawattamie, IA"/>
    <x v="89"/>
    <n v="0"/>
    <x v="53"/>
  </r>
  <r>
    <s v="Camden, NC"/>
    <x v="89"/>
    <n v="0"/>
    <x v="0"/>
  </r>
  <r>
    <s v="Camden, NC"/>
    <x v="89"/>
    <n v="0"/>
    <x v="1"/>
  </r>
  <r>
    <s v="Camden, NC"/>
    <x v="89"/>
    <n v="0"/>
    <x v="2"/>
  </r>
  <r>
    <s v="Camden, NC"/>
    <x v="89"/>
    <n v="0"/>
    <x v="3"/>
  </r>
  <r>
    <s v="Camden, NC"/>
    <x v="89"/>
    <n v="0"/>
    <x v="4"/>
  </r>
  <r>
    <s v="Camden, NC"/>
    <x v="89"/>
    <n v="0"/>
    <x v="5"/>
  </r>
  <r>
    <s v="Camden, NC"/>
    <x v="89"/>
    <n v="0"/>
    <x v="6"/>
  </r>
  <r>
    <s v="Camden, NC"/>
    <x v="89"/>
    <n v="0"/>
    <x v="7"/>
  </r>
  <r>
    <s v="Camden, NC"/>
    <x v="89"/>
    <n v="0"/>
    <x v="8"/>
  </r>
  <r>
    <s v="Camden, NC"/>
    <x v="89"/>
    <n v="0"/>
    <x v="9"/>
  </r>
  <r>
    <s v="Camden, NC"/>
    <x v="89"/>
    <n v="0"/>
    <x v="10"/>
  </r>
  <r>
    <s v="Camden, NC"/>
    <x v="89"/>
    <n v="0"/>
    <x v="11"/>
  </r>
  <r>
    <s v="Camden, NC"/>
    <x v="89"/>
    <n v="0"/>
    <x v="12"/>
  </r>
  <r>
    <s v="Camden, NC"/>
    <x v="89"/>
    <n v="0"/>
    <x v="13"/>
  </r>
  <r>
    <s v="Camden, NC"/>
    <x v="89"/>
    <n v="0"/>
    <x v="14"/>
  </r>
  <r>
    <s v="Camden, NC"/>
    <x v="89"/>
    <n v="0"/>
    <x v="15"/>
  </r>
  <r>
    <s v="Camden, NC"/>
    <x v="89"/>
    <n v="0"/>
    <x v="16"/>
  </r>
  <r>
    <s v="Camden, NC"/>
    <x v="89"/>
    <n v="0"/>
    <x v="17"/>
  </r>
  <r>
    <s v="Camden, NC"/>
    <x v="89"/>
    <n v="0"/>
    <x v="18"/>
  </r>
  <r>
    <s v="Camden, NC"/>
    <x v="89"/>
    <n v="0"/>
    <x v="19"/>
  </r>
  <r>
    <s v="Camden, NC"/>
    <x v="89"/>
    <n v="0"/>
    <x v="20"/>
  </r>
  <r>
    <s v="Camden, NC"/>
    <x v="89"/>
    <n v="0"/>
    <x v="21"/>
  </r>
  <r>
    <s v="Camden, NC"/>
    <x v="89"/>
    <n v="0"/>
    <x v="22"/>
  </r>
  <r>
    <s v="Camden, NC"/>
    <x v="89"/>
    <n v="0"/>
    <x v="23"/>
  </r>
  <r>
    <s v="Camden, NC"/>
    <x v="89"/>
    <n v="0"/>
    <x v="24"/>
  </r>
  <r>
    <s v="Camden, NC"/>
    <x v="89"/>
    <n v="0"/>
    <x v="25"/>
  </r>
  <r>
    <s v="Camden, NC"/>
    <x v="89"/>
    <n v="0"/>
    <x v="26"/>
  </r>
  <r>
    <s v="Camden, NC"/>
    <x v="89"/>
    <n v="0"/>
    <x v="27"/>
  </r>
  <r>
    <s v="Camden, NC"/>
    <x v="89"/>
    <n v="0"/>
    <x v="28"/>
  </r>
  <r>
    <s v="Camden, NC"/>
    <x v="89"/>
    <n v="0"/>
    <x v="29"/>
  </r>
  <r>
    <s v="Camden, NC"/>
    <x v="89"/>
    <n v="0"/>
    <x v="30"/>
  </r>
  <r>
    <s v="Camden, NC"/>
    <x v="89"/>
    <n v="0"/>
    <x v="31"/>
  </r>
  <r>
    <s v="Camden, NC"/>
    <x v="89"/>
    <n v="0"/>
    <x v="32"/>
  </r>
  <r>
    <s v="Camden, NC"/>
    <x v="89"/>
    <n v="0"/>
    <x v="33"/>
  </r>
  <r>
    <s v="Camden, NC"/>
    <x v="89"/>
    <n v="0"/>
    <x v="34"/>
  </r>
  <r>
    <s v="Camden, NC"/>
    <x v="89"/>
    <n v="0"/>
    <x v="35"/>
  </r>
  <r>
    <s v="Camden, NC"/>
    <x v="89"/>
    <n v="0"/>
    <x v="36"/>
  </r>
  <r>
    <s v="Camden, NC"/>
    <x v="89"/>
    <n v="0"/>
    <x v="37"/>
  </r>
  <r>
    <s v="Camden, NC"/>
    <x v="89"/>
    <n v="0"/>
    <x v="38"/>
  </r>
  <r>
    <s v="Camden, NC"/>
    <x v="89"/>
    <n v="0"/>
    <x v="39"/>
  </r>
  <r>
    <s v="Camden, NC"/>
    <x v="89"/>
    <n v="0"/>
    <x v="40"/>
  </r>
  <r>
    <s v="Camden, NC"/>
    <x v="89"/>
    <n v="0"/>
    <x v="41"/>
  </r>
  <r>
    <s v="Camden, NC"/>
    <x v="89"/>
    <n v="0"/>
    <x v="42"/>
  </r>
  <r>
    <s v="Camden, NC"/>
    <x v="89"/>
    <n v="0"/>
    <x v="43"/>
  </r>
  <r>
    <s v="Camden, NC"/>
    <x v="89"/>
    <n v="0"/>
    <x v="44"/>
  </r>
  <r>
    <s v="Camden, NC"/>
    <x v="89"/>
    <n v="0"/>
    <x v="45"/>
  </r>
  <r>
    <s v="Camden, NC"/>
    <x v="89"/>
    <n v="0"/>
    <x v="46"/>
  </r>
  <r>
    <s v="Camden, NC"/>
    <x v="89"/>
    <n v="0"/>
    <x v="47"/>
  </r>
  <r>
    <s v="Camden, NC"/>
    <x v="89"/>
    <n v="0"/>
    <x v="48"/>
  </r>
  <r>
    <s v="Camden, NC"/>
    <x v="89"/>
    <n v="0"/>
    <x v="49"/>
  </r>
  <r>
    <s v="Camden, NC"/>
    <x v="89"/>
    <n v="0"/>
    <x v="50"/>
  </r>
  <r>
    <s v="Camden, NC"/>
    <x v="89"/>
    <n v="0"/>
    <x v="51"/>
  </r>
  <r>
    <s v="Camden, NC"/>
    <x v="89"/>
    <n v="0"/>
    <x v="52"/>
  </r>
  <r>
    <s v="Camden, NC"/>
    <x v="89"/>
    <n v="0"/>
    <x v="53"/>
  </r>
  <r>
    <s v="Pima, AZ"/>
    <x v="89"/>
    <n v="0"/>
    <x v="0"/>
  </r>
  <r>
    <s v="Pima, AZ"/>
    <x v="89"/>
    <n v="0"/>
    <x v="1"/>
  </r>
  <r>
    <s v="Pima, AZ"/>
    <x v="89"/>
    <n v="0"/>
    <x v="2"/>
  </r>
  <r>
    <s v="Pima, AZ"/>
    <x v="89"/>
    <n v="0"/>
    <x v="3"/>
  </r>
  <r>
    <s v="Pima, AZ"/>
    <x v="89"/>
    <n v="0"/>
    <x v="4"/>
  </r>
  <r>
    <s v="Pima, AZ"/>
    <x v="89"/>
    <n v="0"/>
    <x v="5"/>
  </r>
  <r>
    <s v="Pima, AZ"/>
    <x v="89"/>
    <n v="0"/>
    <x v="6"/>
  </r>
  <r>
    <s v="Pima, AZ"/>
    <x v="89"/>
    <n v="0"/>
    <x v="7"/>
  </r>
  <r>
    <s v="Pima, AZ"/>
    <x v="89"/>
    <n v="0"/>
    <x v="8"/>
  </r>
  <r>
    <s v="Pima, AZ"/>
    <x v="89"/>
    <n v="0"/>
    <x v="9"/>
  </r>
  <r>
    <s v="Pima, AZ"/>
    <x v="89"/>
    <n v="0"/>
    <x v="10"/>
  </r>
  <r>
    <s v="Pima, AZ"/>
    <x v="89"/>
    <n v="0"/>
    <x v="11"/>
  </r>
  <r>
    <s v="Pima, AZ"/>
    <x v="89"/>
    <n v="0"/>
    <x v="12"/>
  </r>
  <r>
    <s v="Pima, AZ"/>
    <x v="89"/>
    <n v="0"/>
    <x v="13"/>
  </r>
  <r>
    <s v="Pima, AZ"/>
    <x v="89"/>
    <n v="0"/>
    <x v="14"/>
  </r>
  <r>
    <s v="Pima, AZ"/>
    <x v="89"/>
    <n v="0"/>
    <x v="15"/>
  </r>
  <r>
    <s v="Pima, AZ"/>
    <x v="89"/>
    <n v="0"/>
    <x v="16"/>
  </r>
  <r>
    <s v="Pima, AZ"/>
    <x v="89"/>
    <n v="0"/>
    <x v="17"/>
  </r>
  <r>
    <s v="Pima, AZ"/>
    <x v="89"/>
    <n v="0"/>
    <x v="18"/>
  </r>
  <r>
    <s v="Pima, AZ"/>
    <x v="89"/>
    <n v="0"/>
    <x v="19"/>
  </r>
  <r>
    <s v="Pima, AZ"/>
    <x v="89"/>
    <n v="0"/>
    <x v="20"/>
  </r>
  <r>
    <s v="Pima, AZ"/>
    <x v="89"/>
    <n v="0"/>
    <x v="21"/>
  </r>
  <r>
    <s v="Pima, AZ"/>
    <x v="89"/>
    <n v="0"/>
    <x v="22"/>
  </r>
  <r>
    <s v="Pima, AZ"/>
    <x v="89"/>
    <n v="0"/>
    <x v="23"/>
  </r>
  <r>
    <s v="Pima, AZ"/>
    <x v="89"/>
    <n v="0"/>
    <x v="24"/>
  </r>
  <r>
    <s v="Pima, AZ"/>
    <x v="89"/>
    <n v="0"/>
    <x v="25"/>
  </r>
  <r>
    <s v="Pima, AZ"/>
    <x v="89"/>
    <n v="0"/>
    <x v="26"/>
  </r>
  <r>
    <s v="Pima, AZ"/>
    <x v="89"/>
    <n v="0"/>
    <x v="27"/>
  </r>
  <r>
    <s v="Pima, AZ"/>
    <x v="89"/>
    <n v="0"/>
    <x v="28"/>
  </r>
  <r>
    <s v="Pima, AZ"/>
    <x v="89"/>
    <n v="0"/>
    <x v="29"/>
  </r>
  <r>
    <s v="Pima, AZ"/>
    <x v="89"/>
    <n v="0"/>
    <x v="30"/>
  </r>
  <r>
    <s v="Pima, AZ"/>
    <x v="89"/>
    <n v="0"/>
    <x v="31"/>
  </r>
  <r>
    <s v="Pima, AZ"/>
    <x v="89"/>
    <n v="0"/>
    <x v="32"/>
  </r>
  <r>
    <s v="Pima, AZ"/>
    <x v="89"/>
    <n v="0"/>
    <x v="33"/>
  </r>
  <r>
    <s v="Pima, AZ"/>
    <x v="89"/>
    <n v="0"/>
    <x v="34"/>
  </r>
  <r>
    <s v="Pima, AZ"/>
    <x v="89"/>
    <n v="0"/>
    <x v="35"/>
  </r>
  <r>
    <s v="Pima, AZ"/>
    <x v="89"/>
    <n v="0"/>
    <x v="36"/>
  </r>
  <r>
    <s v="Pima, AZ"/>
    <x v="89"/>
    <n v="0"/>
    <x v="37"/>
  </r>
  <r>
    <s v="Pima, AZ"/>
    <x v="89"/>
    <n v="0"/>
    <x v="38"/>
  </r>
  <r>
    <s v="Pima, AZ"/>
    <x v="89"/>
    <n v="0"/>
    <x v="39"/>
  </r>
  <r>
    <s v="Pima, AZ"/>
    <x v="89"/>
    <n v="0"/>
    <x v="40"/>
  </r>
  <r>
    <s v="Pima, AZ"/>
    <x v="89"/>
    <n v="0"/>
    <x v="41"/>
  </r>
  <r>
    <s v="Pima, AZ"/>
    <x v="89"/>
    <n v="0"/>
    <x v="42"/>
  </r>
  <r>
    <s v="Pima, AZ"/>
    <x v="89"/>
    <n v="0"/>
    <x v="43"/>
  </r>
  <r>
    <s v="Pima, AZ"/>
    <x v="89"/>
    <n v="0"/>
    <x v="44"/>
  </r>
  <r>
    <s v="Pima, AZ"/>
    <x v="89"/>
    <n v="0"/>
    <x v="45"/>
  </r>
  <r>
    <s v="Pima, AZ"/>
    <x v="89"/>
    <n v="0"/>
    <x v="46"/>
  </r>
  <r>
    <s v="Pima, AZ"/>
    <x v="89"/>
    <n v="0"/>
    <x v="47"/>
  </r>
  <r>
    <s v="Pima, AZ"/>
    <x v="89"/>
    <n v="0"/>
    <x v="48"/>
  </r>
  <r>
    <s v="Pima, AZ"/>
    <x v="89"/>
    <n v="0"/>
    <x v="49"/>
  </r>
  <r>
    <s v="Pima, AZ"/>
    <x v="89"/>
    <n v="0"/>
    <x v="50"/>
  </r>
  <r>
    <s v="Pima, AZ"/>
    <x v="89"/>
    <n v="0"/>
    <x v="51"/>
  </r>
  <r>
    <s v="Pima, AZ"/>
    <x v="89"/>
    <n v="0"/>
    <x v="52"/>
  </r>
  <r>
    <s v="Pima, AZ"/>
    <x v="89"/>
    <n v="0"/>
    <x v="53"/>
  </r>
  <r>
    <s v="Noble, IN"/>
    <x v="89"/>
    <n v="0"/>
    <x v="0"/>
  </r>
  <r>
    <s v="Noble, IN"/>
    <x v="89"/>
    <n v="0"/>
    <x v="1"/>
  </r>
  <r>
    <s v="Noble, IN"/>
    <x v="89"/>
    <n v="0"/>
    <x v="2"/>
  </r>
  <r>
    <s v="Noble, IN"/>
    <x v="89"/>
    <n v="0"/>
    <x v="3"/>
  </r>
  <r>
    <s v="Noble, IN"/>
    <x v="89"/>
    <n v="0"/>
    <x v="4"/>
  </r>
  <r>
    <s v="Noble, IN"/>
    <x v="89"/>
    <n v="0"/>
    <x v="5"/>
  </r>
  <r>
    <s v="Noble, IN"/>
    <x v="89"/>
    <n v="0"/>
    <x v="6"/>
  </r>
  <r>
    <s v="Noble, IN"/>
    <x v="89"/>
    <n v="0"/>
    <x v="7"/>
  </r>
  <r>
    <s v="Noble, IN"/>
    <x v="89"/>
    <n v="0"/>
    <x v="8"/>
  </r>
  <r>
    <s v="Noble, IN"/>
    <x v="89"/>
    <n v="0"/>
    <x v="9"/>
  </r>
  <r>
    <s v="Noble, IN"/>
    <x v="89"/>
    <n v="0"/>
    <x v="10"/>
  </r>
  <r>
    <s v="Noble, IN"/>
    <x v="89"/>
    <n v="0"/>
    <x v="11"/>
  </r>
  <r>
    <s v="Noble, IN"/>
    <x v="89"/>
    <n v="0"/>
    <x v="12"/>
  </r>
  <r>
    <s v="Noble, IN"/>
    <x v="89"/>
    <n v="0"/>
    <x v="13"/>
  </r>
  <r>
    <s v="Noble, IN"/>
    <x v="89"/>
    <n v="0"/>
    <x v="14"/>
  </r>
  <r>
    <s v="Noble, IN"/>
    <x v="89"/>
    <n v="0"/>
    <x v="15"/>
  </r>
  <r>
    <s v="Noble, IN"/>
    <x v="89"/>
    <n v="0"/>
    <x v="16"/>
  </r>
  <r>
    <s v="Noble, IN"/>
    <x v="89"/>
    <n v="0"/>
    <x v="17"/>
  </r>
  <r>
    <s v="Noble, IN"/>
    <x v="89"/>
    <n v="0"/>
    <x v="18"/>
  </r>
  <r>
    <s v="Noble, IN"/>
    <x v="89"/>
    <n v="0"/>
    <x v="19"/>
  </r>
  <r>
    <s v="Noble, IN"/>
    <x v="89"/>
    <n v="0"/>
    <x v="20"/>
  </r>
  <r>
    <s v="Noble, IN"/>
    <x v="89"/>
    <n v="0"/>
    <x v="21"/>
  </r>
  <r>
    <s v="Noble, IN"/>
    <x v="89"/>
    <n v="0"/>
    <x v="22"/>
  </r>
  <r>
    <s v="Noble, IN"/>
    <x v="89"/>
    <n v="0"/>
    <x v="23"/>
  </r>
  <r>
    <s v="Noble, IN"/>
    <x v="89"/>
    <n v="0"/>
    <x v="24"/>
  </r>
  <r>
    <s v="Noble, IN"/>
    <x v="89"/>
    <n v="0"/>
    <x v="25"/>
  </r>
  <r>
    <s v="Noble, IN"/>
    <x v="89"/>
    <n v="0"/>
    <x v="26"/>
  </r>
  <r>
    <s v="Noble, IN"/>
    <x v="89"/>
    <n v="0"/>
    <x v="27"/>
  </r>
  <r>
    <s v="Noble, IN"/>
    <x v="89"/>
    <n v="0"/>
    <x v="28"/>
  </r>
  <r>
    <s v="Noble, IN"/>
    <x v="89"/>
    <n v="0"/>
    <x v="29"/>
  </r>
  <r>
    <s v="Noble, IN"/>
    <x v="89"/>
    <n v="0"/>
    <x v="30"/>
  </r>
  <r>
    <s v="Noble, IN"/>
    <x v="89"/>
    <n v="0"/>
    <x v="31"/>
  </r>
  <r>
    <s v="Noble, IN"/>
    <x v="89"/>
    <n v="0"/>
    <x v="32"/>
  </r>
  <r>
    <s v="Noble, IN"/>
    <x v="89"/>
    <n v="0"/>
    <x v="33"/>
  </r>
  <r>
    <s v="Noble, IN"/>
    <x v="89"/>
    <n v="0"/>
    <x v="34"/>
  </r>
  <r>
    <s v="Noble, IN"/>
    <x v="89"/>
    <n v="0"/>
    <x v="35"/>
  </r>
  <r>
    <s v="Noble, IN"/>
    <x v="89"/>
    <n v="0"/>
    <x v="36"/>
  </r>
  <r>
    <s v="Noble, IN"/>
    <x v="89"/>
    <n v="0"/>
    <x v="37"/>
  </r>
  <r>
    <s v="Noble, IN"/>
    <x v="89"/>
    <n v="0"/>
    <x v="38"/>
  </r>
  <r>
    <s v="Noble, IN"/>
    <x v="89"/>
    <n v="0"/>
    <x v="39"/>
  </r>
  <r>
    <s v="Noble, IN"/>
    <x v="89"/>
    <n v="0"/>
    <x v="40"/>
  </r>
  <r>
    <s v="Noble, IN"/>
    <x v="89"/>
    <n v="0"/>
    <x v="41"/>
  </r>
  <r>
    <s v="Noble, IN"/>
    <x v="89"/>
    <n v="0"/>
    <x v="42"/>
  </r>
  <r>
    <s v="Noble, IN"/>
    <x v="89"/>
    <n v="0"/>
    <x v="43"/>
  </r>
  <r>
    <s v="Noble, IN"/>
    <x v="89"/>
    <n v="0"/>
    <x v="44"/>
  </r>
  <r>
    <s v="Noble, IN"/>
    <x v="89"/>
    <n v="0"/>
    <x v="45"/>
  </r>
  <r>
    <s v="Noble, IN"/>
    <x v="89"/>
    <n v="0"/>
    <x v="46"/>
  </r>
  <r>
    <s v="Noble, IN"/>
    <x v="89"/>
    <n v="0"/>
    <x v="47"/>
  </r>
  <r>
    <s v="Noble, IN"/>
    <x v="89"/>
    <n v="0"/>
    <x v="48"/>
  </r>
  <r>
    <s v="Noble, IN"/>
    <x v="89"/>
    <n v="0"/>
    <x v="49"/>
  </r>
  <r>
    <s v="Noble, IN"/>
    <x v="89"/>
    <n v="0"/>
    <x v="50"/>
  </r>
  <r>
    <s v="Noble, IN"/>
    <x v="89"/>
    <n v="0"/>
    <x v="51"/>
  </r>
  <r>
    <s v="Noble, IN"/>
    <x v="89"/>
    <n v="0"/>
    <x v="52"/>
  </r>
  <r>
    <s v="Noble, IN"/>
    <x v="89"/>
    <n v="0"/>
    <x v="53"/>
  </r>
  <r>
    <s v="Adams, IN"/>
    <x v="89"/>
    <n v="0"/>
    <x v="0"/>
  </r>
  <r>
    <s v="Adams, IN"/>
    <x v="89"/>
    <n v="0"/>
    <x v="1"/>
  </r>
  <r>
    <s v="Adams, IN"/>
    <x v="89"/>
    <n v="0"/>
    <x v="2"/>
  </r>
  <r>
    <s v="Adams, IN"/>
    <x v="89"/>
    <n v="0"/>
    <x v="3"/>
  </r>
  <r>
    <s v="Adams, IN"/>
    <x v="89"/>
    <n v="0"/>
    <x v="4"/>
  </r>
  <r>
    <s v="Adams, IN"/>
    <x v="89"/>
    <n v="0"/>
    <x v="5"/>
  </r>
  <r>
    <s v="Adams, IN"/>
    <x v="89"/>
    <n v="0"/>
    <x v="6"/>
  </r>
  <r>
    <s v="Adams, IN"/>
    <x v="89"/>
    <n v="0"/>
    <x v="7"/>
  </r>
  <r>
    <s v="Adams, IN"/>
    <x v="89"/>
    <n v="0"/>
    <x v="8"/>
  </r>
  <r>
    <s v="Adams, IN"/>
    <x v="89"/>
    <n v="0"/>
    <x v="9"/>
  </r>
  <r>
    <s v="Adams, IN"/>
    <x v="89"/>
    <n v="0"/>
    <x v="10"/>
  </r>
  <r>
    <s v="Adams, IN"/>
    <x v="89"/>
    <n v="0"/>
    <x v="11"/>
  </r>
  <r>
    <s v="Adams, IN"/>
    <x v="89"/>
    <n v="0"/>
    <x v="12"/>
  </r>
  <r>
    <s v="Adams, IN"/>
    <x v="89"/>
    <n v="0"/>
    <x v="13"/>
  </r>
  <r>
    <s v="Adams, IN"/>
    <x v="89"/>
    <n v="0"/>
    <x v="14"/>
  </r>
  <r>
    <s v="Adams, IN"/>
    <x v="89"/>
    <n v="0"/>
    <x v="15"/>
  </r>
  <r>
    <s v="Adams, IN"/>
    <x v="89"/>
    <n v="0"/>
    <x v="16"/>
  </r>
  <r>
    <s v="Adams, IN"/>
    <x v="89"/>
    <n v="0"/>
    <x v="17"/>
  </r>
  <r>
    <s v="Adams, IN"/>
    <x v="89"/>
    <n v="0"/>
    <x v="18"/>
  </r>
  <r>
    <s v="Adams, IN"/>
    <x v="89"/>
    <n v="0"/>
    <x v="19"/>
  </r>
  <r>
    <s v="Adams, IN"/>
    <x v="89"/>
    <n v="0"/>
    <x v="20"/>
  </r>
  <r>
    <s v="Adams, IN"/>
    <x v="89"/>
    <n v="0"/>
    <x v="21"/>
  </r>
  <r>
    <s v="Adams, IN"/>
    <x v="89"/>
    <n v="0"/>
    <x v="22"/>
  </r>
  <r>
    <s v="Adams, IN"/>
    <x v="89"/>
    <n v="0"/>
    <x v="23"/>
  </r>
  <r>
    <s v="Adams, IN"/>
    <x v="89"/>
    <n v="0"/>
    <x v="24"/>
  </r>
  <r>
    <s v="Adams, IN"/>
    <x v="89"/>
    <n v="0"/>
    <x v="25"/>
  </r>
  <r>
    <s v="Adams, IN"/>
    <x v="89"/>
    <n v="0"/>
    <x v="26"/>
  </r>
  <r>
    <s v="Adams, IN"/>
    <x v="89"/>
    <n v="0"/>
    <x v="27"/>
  </r>
  <r>
    <s v="Adams, IN"/>
    <x v="89"/>
    <n v="0"/>
    <x v="28"/>
  </r>
  <r>
    <s v="Adams, IN"/>
    <x v="89"/>
    <n v="0"/>
    <x v="29"/>
  </r>
  <r>
    <s v="Adams, IN"/>
    <x v="89"/>
    <n v="0"/>
    <x v="30"/>
  </r>
  <r>
    <s v="Adams, IN"/>
    <x v="89"/>
    <n v="0"/>
    <x v="31"/>
  </r>
  <r>
    <s v="Adams, IN"/>
    <x v="89"/>
    <n v="0"/>
    <x v="32"/>
  </r>
  <r>
    <s v="Adams, IN"/>
    <x v="89"/>
    <n v="0"/>
    <x v="33"/>
  </r>
  <r>
    <s v="Adams, IN"/>
    <x v="89"/>
    <n v="0"/>
    <x v="34"/>
  </r>
  <r>
    <s v="Adams, IN"/>
    <x v="89"/>
    <n v="0"/>
    <x v="35"/>
  </r>
  <r>
    <s v="Adams, IN"/>
    <x v="89"/>
    <n v="0"/>
    <x v="36"/>
  </r>
  <r>
    <s v="Adams, IN"/>
    <x v="89"/>
    <n v="0"/>
    <x v="37"/>
  </r>
  <r>
    <s v="Adams, IN"/>
    <x v="89"/>
    <n v="0"/>
    <x v="38"/>
  </r>
  <r>
    <s v="Adams, IN"/>
    <x v="89"/>
    <n v="0"/>
    <x v="39"/>
  </r>
  <r>
    <s v="Adams, IN"/>
    <x v="89"/>
    <n v="0"/>
    <x v="40"/>
  </r>
  <r>
    <s v="Adams, IN"/>
    <x v="89"/>
    <n v="0"/>
    <x v="41"/>
  </r>
  <r>
    <s v="Adams, IN"/>
    <x v="89"/>
    <n v="0"/>
    <x v="42"/>
  </r>
  <r>
    <s v="Adams, IN"/>
    <x v="89"/>
    <n v="0"/>
    <x v="43"/>
  </r>
  <r>
    <s v="Adams, IN"/>
    <x v="89"/>
    <n v="0"/>
    <x v="44"/>
  </r>
  <r>
    <s v="Adams, IN"/>
    <x v="89"/>
    <n v="0"/>
    <x v="45"/>
  </r>
  <r>
    <s v="Adams, IN"/>
    <x v="89"/>
    <n v="0"/>
    <x v="46"/>
  </r>
  <r>
    <s v="Adams, IN"/>
    <x v="89"/>
    <n v="0"/>
    <x v="47"/>
  </r>
  <r>
    <s v="Adams, IN"/>
    <x v="89"/>
    <n v="0"/>
    <x v="48"/>
  </r>
  <r>
    <s v="Adams, IN"/>
    <x v="89"/>
    <n v="0"/>
    <x v="49"/>
  </r>
  <r>
    <s v="Adams, IN"/>
    <x v="89"/>
    <n v="0"/>
    <x v="50"/>
  </r>
  <r>
    <s v="Adams, IN"/>
    <x v="89"/>
    <n v="0"/>
    <x v="51"/>
  </r>
  <r>
    <s v="Adams, IN"/>
    <x v="89"/>
    <n v="0"/>
    <x v="52"/>
  </r>
  <r>
    <s v="Adams, IN"/>
    <x v="89"/>
    <n v="0"/>
    <x v="53"/>
  </r>
  <r>
    <s v="Boone, IN"/>
    <x v="89"/>
    <n v="0"/>
    <x v="0"/>
  </r>
  <r>
    <s v="Boone, IN"/>
    <x v="89"/>
    <n v="0"/>
    <x v="1"/>
  </r>
  <r>
    <s v="Boone, IN"/>
    <x v="89"/>
    <n v="0"/>
    <x v="2"/>
  </r>
  <r>
    <s v="Boone, IN"/>
    <x v="89"/>
    <n v="0"/>
    <x v="3"/>
  </r>
  <r>
    <s v="Boone, IN"/>
    <x v="89"/>
    <n v="0"/>
    <x v="4"/>
  </r>
  <r>
    <s v="Boone, IN"/>
    <x v="89"/>
    <n v="0"/>
    <x v="5"/>
  </r>
  <r>
    <s v="Boone, IN"/>
    <x v="89"/>
    <n v="0"/>
    <x v="6"/>
  </r>
  <r>
    <s v="Boone, IN"/>
    <x v="89"/>
    <n v="0"/>
    <x v="7"/>
  </r>
  <r>
    <s v="Boone, IN"/>
    <x v="89"/>
    <n v="0"/>
    <x v="8"/>
  </r>
  <r>
    <s v="Boone, IN"/>
    <x v="89"/>
    <n v="0"/>
    <x v="9"/>
  </r>
  <r>
    <s v="Boone, IN"/>
    <x v="89"/>
    <n v="0"/>
    <x v="10"/>
  </r>
  <r>
    <s v="Boone, IN"/>
    <x v="89"/>
    <n v="0"/>
    <x v="11"/>
  </r>
  <r>
    <s v="Boone, IN"/>
    <x v="89"/>
    <n v="0"/>
    <x v="12"/>
  </r>
  <r>
    <s v="Boone, IN"/>
    <x v="89"/>
    <n v="0"/>
    <x v="13"/>
  </r>
  <r>
    <s v="Boone, IN"/>
    <x v="89"/>
    <n v="0"/>
    <x v="14"/>
  </r>
  <r>
    <s v="Boone, IN"/>
    <x v="89"/>
    <n v="0"/>
    <x v="15"/>
  </r>
  <r>
    <s v="Boone, IN"/>
    <x v="89"/>
    <n v="0"/>
    <x v="16"/>
  </r>
  <r>
    <s v="Boone, IN"/>
    <x v="89"/>
    <n v="0"/>
    <x v="17"/>
  </r>
  <r>
    <s v="Boone, IN"/>
    <x v="89"/>
    <n v="0"/>
    <x v="18"/>
  </r>
  <r>
    <s v="Boone, IN"/>
    <x v="89"/>
    <n v="0"/>
    <x v="19"/>
  </r>
  <r>
    <s v="Boone, IN"/>
    <x v="89"/>
    <n v="0"/>
    <x v="20"/>
  </r>
  <r>
    <s v="Boone, IN"/>
    <x v="89"/>
    <n v="0"/>
    <x v="21"/>
  </r>
  <r>
    <s v="Boone, IN"/>
    <x v="89"/>
    <n v="0"/>
    <x v="22"/>
  </r>
  <r>
    <s v="Boone, IN"/>
    <x v="89"/>
    <n v="0"/>
    <x v="23"/>
  </r>
  <r>
    <s v="Boone, IN"/>
    <x v="89"/>
    <n v="0"/>
    <x v="24"/>
  </r>
  <r>
    <s v="Boone, IN"/>
    <x v="89"/>
    <n v="0"/>
    <x v="25"/>
  </r>
  <r>
    <s v="Boone, IN"/>
    <x v="89"/>
    <n v="0"/>
    <x v="26"/>
  </r>
  <r>
    <s v="Boone, IN"/>
    <x v="89"/>
    <n v="0"/>
    <x v="27"/>
  </r>
  <r>
    <s v="Boone, IN"/>
    <x v="89"/>
    <n v="0"/>
    <x v="28"/>
  </r>
  <r>
    <s v="Boone, IN"/>
    <x v="89"/>
    <n v="0"/>
    <x v="29"/>
  </r>
  <r>
    <s v="Boone, IN"/>
    <x v="89"/>
    <n v="0"/>
    <x v="30"/>
  </r>
  <r>
    <s v="Boone, IN"/>
    <x v="89"/>
    <n v="0"/>
    <x v="31"/>
  </r>
  <r>
    <s v="Boone, IN"/>
    <x v="89"/>
    <n v="0"/>
    <x v="32"/>
  </r>
  <r>
    <s v="Boone, IN"/>
    <x v="89"/>
    <n v="0"/>
    <x v="33"/>
  </r>
  <r>
    <s v="Boone, IN"/>
    <x v="89"/>
    <n v="0"/>
    <x v="34"/>
  </r>
  <r>
    <s v="Boone, IN"/>
    <x v="89"/>
    <n v="0"/>
    <x v="35"/>
  </r>
  <r>
    <s v="Boone, IN"/>
    <x v="89"/>
    <n v="0"/>
    <x v="36"/>
  </r>
  <r>
    <s v="Boone, IN"/>
    <x v="89"/>
    <n v="0"/>
    <x v="37"/>
  </r>
  <r>
    <s v="Boone, IN"/>
    <x v="89"/>
    <n v="0"/>
    <x v="38"/>
  </r>
  <r>
    <s v="Boone, IN"/>
    <x v="89"/>
    <n v="0"/>
    <x v="39"/>
  </r>
  <r>
    <s v="Boone, IN"/>
    <x v="89"/>
    <n v="0"/>
    <x v="40"/>
  </r>
  <r>
    <s v="Boone, IN"/>
    <x v="89"/>
    <n v="0"/>
    <x v="41"/>
  </r>
  <r>
    <s v="Boone, IN"/>
    <x v="89"/>
    <n v="0"/>
    <x v="42"/>
  </r>
  <r>
    <s v="Boone, IN"/>
    <x v="89"/>
    <n v="0"/>
    <x v="43"/>
  </r>
  <r>
    <s v="Boone, IN"/>
    <x v="89"/>
    <n v="0"/>
    <x v="44"/>
  </r>
  <r>
    <s v="Boone, IN"/>
    <x v="89"/>
    <n v="0"/>
    <x v="45"/>
  </r>
  <r>
    <s v="Boone, IN"/>
    <x v="89"/>
    <n v="0"/>
    <x v="46"/>
  </r>
  <r>
    <s v="Boone, IN"/>
    <x v="89"/>
    <n v="0"/>
    <x v="47"/>
  </r>
  <r>
    <s v="Boone, IN"/>
    <x v="89"/>
    <n v="0"/>
    <x v="48"/>
  </r>
  <r>
    <s v="Boone, IN"/>
    <x v="89"/>
    <n v="0"/>
    <x v="49"/>
  </r>
  <r>
    <s v="Boone, IN"/>
    <x v="89"/>
    <n v="0"/>
    <x v="50"/>
  </r>
  <r>
    <s v="Boone, IN"/>
    <x v="89"/>
    <n v="0"/>
    <x v="51"/>
  </r>
  <r>
    <s v="Boone, IN"/>
    <x v="89"/>
    <n v="0"/>
    <x v="52"/>
  </r>
  <r>
    <s v="Boone, IN"/>
    <x v="89"/>
    <n v="0"/>
    <x v="53"/>
  </r>
  <r>
    <s v="Dane, WI"/>
    <x v="89"/>
    <n v="0"/>
    <x v="0"/>
  </r>
  <r>
    <s v="Dane, WI"/>
    <x v="89"/>
    <n v="0"/>
    <x v="1"/>
  </r>
  <r>
    <s v="Dane, WI"/>
    <x v="89"/>
    <n v="0"/>
    <x v="2"/>
  </r>
  <r>
    <s v="Dane, WI"/>
    <x v="89"/>
    <n v="0"/>
    <x v="3"/>
  </r>
  <r>
    <s v="Dane, WI"/>
    <x v="89"/>
    <n v="0"/>
    <x v="4"/>
  </r>
  <r>
    <s v="Dane, WI"/>
    <x v="89"/>
    <n v="0"/>
    <x v="5"/>
  </r>
  <r>
    <s v="Dane, WI"/>
    <x v="89"/>
    <n v="0"/>
    <x v="6"/>
  </r>
  <r>
    <s v="Dane, WI"/>
    <x v="89"/>
    <n v="0"/>
    <x v="7"/>
  </r>
  <r>
    <s v="Dane, WI"/>
    <x v="89"/>
    <n v="0"/>
    <x v="8"/>
  </r>
  <r>
    <s v="Dane, WI"/>
    <x v="89"/>
    <n v="0"/>
    <x v="9"/>
  </r>
  <r>
    <s v="Dane, WI"/>
    <x v="89"/>
    <n v="0"/>
    <x v="10"/>
  </r>
  <r>
    <s v="Dane, WI"/>
    <x v="89"/>
    <n v="0"/>
    <x v="11"/>
  </r>
  <r>
    <s v="Dane, WI"/>
    <x v="89"/>
    <n v="0"/>
    <x v="12"/>
  </r>
  <r>
    <s v="Dane, WI"/>
    <x v="89"/>
    <n v="0"/>
    <x v="13"/>
  </r>
  <r>
    <s v="Dane, WI"/>
    <x v="89"/>
    <n v="0"/>
    <x v="14"/>
  </r>
  <r>
    <s v="Dane, WI"/>
    <x v="89"/>
    <n v="0"/>
    <x v="15"/>
  </r>
  <r>
    <s v="Dane, WI"/>
    <x v="89"/>
    <n v="0"/>
    <x v="16"/>
  </r>
  <r>
    <s v="Dane, WI"/>
    <x v="89"/>
    <n v="0"/>
    <x v="17"/>
  </r>
  <r>
    <s v="Dane, WI"/>
    <x v="89"/>
    <n v="0"/>
    <x v="18"/>
  </r>
  <r>
    <s v="Dane, WI"/>
    <x v="89"/>
    <n v="0"/>
    <x v="19"/>
  </r>
  <r>
    <s v="Dane, WI"/>
    <x v="89"/>
    <n v="0"/>
    <x v="20"/>
  </r>
  <r>
    <s v="Dane, WI"/>
    <x v="89"/>
    <n v="0"/>
    <x v="21"/>
  </r>
  <r>
    <s v="Dane, WI"/>
    <x v="89"/>
    <n v="0"/>
    <x v="22"/>
  </r>
  <r>
    <s v="Dane, WI"/>
    <x v="89"/>
    <n v="0"/>
    <x v="23"/>
  </r>
  <r>
    <s v="Dane, WI"/>
    <x v="89"/>
    <n v="0"/>
    <x v="24"/>
  </r>
  <r>
    <s v="Dane, WI"/>
    <x v="89"/>
    <n v="0"/>
    <x v="25"/>
  </r>
  <r>
    <s v="Dane, WI"/>
    <x v="89"/>
    <n v="0"/>
    <x v="26"/>
  </r>
  <r>
    <s v="Dane, WI"/>
    <x v="89"/>
    <n v="0"/>
    <x v="27"/>
  </r>
  <r>
    <s v="Dane, WI"/>
    <x v="89"/>
    <n v="0"/>
    <x v="28"/>
  </r>
  <r>
    <s v="Dane, WI"/>
    <x v="89"/>
    <n v="0"/>
    <x v="29"/>
  </r>
  <r>
    <s v="Dane, WI"/>
    <x v="89"/>
    <n v="0"/>
    <x v="30"/>
  </r>
  <r>
    <s v="Dane, WI"/>
    <x v="89"/>
    <n v="0"/>
    <x v="31"/>
  </r>
  <r>
    <s v="Dane, WI"/>
    <x v="89"/>
    <n v="0"/>
    <x v="32"/>
  </r>
  <r>
    <s v="Dane, WI"/>
    <x v="89"/>
    <n v="0"/>
    <x v="33"/>
  </r>
  <r>
    <s v="Dane, WI"/>
    <x v="89"/>
    <n v="0"/>
    <x v="34"/>
  </r>
  <r>
    <s v="Dane, WI"/>
    <x v="89"/>
    <n v="0"/>
    <x v="35"/>
  </r>
  <r>
    <s v="Dane, WI"/>
    <x v="89"/>
    <n v="0"/>
    <x v="36"/>
  </r>
  <r>
    <s v="Dane, WI"/>
    <x v="89"/>
    <n v="0"/>
    <x v="37"/>
  </r>
  <r>
    <s v="Dane, WI"/>
    <x v="89"/>
    <n v="0"/>
    <x v="38"/>
  </r>
  <r>
    <s v="Dane, WI"/>
    <x v="89"/>
    <n v="0"/>
    <x v="39"/>
  </r>
  <r>
    <s v="Dane, WI"/>
    <x v="89"/>
    <n v="0"/>
    <x v="40"/>
  </r>
  <r>
    <s v="Dane, WI"/>
    <x v="89"/>
    <n v="0"/>
    <x v="41"/>
  </r>
  <r>
    <s v="Dane, WI"/>
    <x v="89"/>
    <n v="0"/>
    <x v="42"/>
  </r>
  <r>
    <s v="Dane, WI"/>
    <x v="89"/>
    <n v="0"/>
    <x v="43"/>
  </r>
  <r>
    <s v="Dane, WI"/>
    <x v="89"/>
    <n v="0"/>
    <x v="44"/>
  </r>
  <r>
    <s v="Dane, WI"/>
    <x v="89"/>
    <n v="0"/>
    <x v="45"/>
  </r>
  <r>
    <s v="Dane, WI"/>
    <x v="89"/>
    <n v="0"/>
    <x v="46"/>
  </r>
  <r>
    <s v="Dane, WI"/>
    <x v="89"/>
    <n v="0"/>
    <x v="47"/>
  </r>
  <r>
    <s v="Dane, WI"/>
    <x v="89"/>
    <n v="0"/>
    <x v="48"/>
  </r>
  <r>
    <s v="Dane, WI"/>
    <x v="89"/>
    <n v="0"/>
    <x v="49"/>
  </r>
  <r>
    <s v="Dane, WI"/>
    <x v="89"/>
    <n v="0"/>
    <x v="50"/>
  </r>
  <r>
    <s v="Dane, WI"/>
    <x v="89"/>
    <n v="0"/>
    <x v="51"/>
  </r>
  <r>
    <s v="Dane, WI"/>
    <x v="89"/>
    <n v="0"/>
    <x v="52"/>
  </r>
  <r>
    <s v="Dane, WI"/>
    <x v="89"/>
    <n v="0"/>
    <x v="53"/>
  </r>
  <r>
    <s v="Pierce, WI"/>
    <x v="89"/>
    <n v="0"/>
    <x v="0"/>
  </r>
  <r>
    <s v="Pierce, WI"/>
    <x v="89"/>
    <n v="0"/>
    <x v="1"/>
  </r>
  <r>
    <s v="Pierce, WI"/>
    <x v="89"/>
    <n v="0"/>
    <x v="2"/>
  </r>
  <r>
    <s v="Pierce, WI"/>
    <x v="89"/>
    <n v="0"/>
    <x v="3"/>
  </r>
  <r>
    <s v="Pierce, WI"/>
    <x v="89"/>
    <n v="0"/>
    <x v="4"/>
  </r>
  <r>
    <s v="Pierce, WI"/>
    <x v="89"/>
    <n v="0"/>
    <x v="5"/>
  </r>
  <r>
    <s v="Pierce, WI"/>
    <x v="89"/>
    <n v="0"/>
    <x v="6"/>
  </r>
  <r>
    <s v="Pierce, WI"/>
    <x v="89"/>
    <n v="0"/>
    <x v="7"/>
  </r>
  <r>
    <s v="Pierce, WI"/>
    <x v="89"/>
    <n v="0"/>
    <x v="8"/>
  </r>
  <r>
    <s v="Pierce, WI"/>
    <x v="89"/>
    <n v="0"/>
    <x v="9"/>
  </r>
  <r>
    <s v="Pierce, WI"/>
    <x v="89"/>
    <n v="0"/>
    <x v="10"/>
  </r>
  <r>
    <s v="Pierce, WI"/>
    <x v="89"/>
    <n v="0"/>
    <x v="11"/>
  </r>
  <r>
    <s v="Pierce, WI"/>
    <x v="89"/>
    <n v="0"/>
    <x v="12"/>
  </r>
  <r>
    <s v="Pierce, WI"/>
    <x v="89"/>
    <n v="0"/>
    <x v="13"/>
  </r>
  <r>
    <s v="Pierce, WI"/>
    <x v="89"/>
    <n v="0"/>
    <x v="14"/>
  </r>
  <r>
    <s v="Pierce, WI"/>
    <x v="89"/>
    <n v="0"/>
    <x v="15"/>
  </r>
  <r>
    <s v="Pierce, WI"/>
    <x v="89"/>
    <n v="0"/>
    <x v="16"/>
  </r>
  <r>
    <s v="Pierce, WI"/>
    <x v="89"/>
    <n v="0"/>
    <x v="17"/>
  </r>
  <r>
    <s v="Pierce, WI"/>
    <x v="89"/>
    <n v="0"/>
    <x v="18"/>
  </r>
  <r>
    <s v="Pierce, WI"/>
    <x v="89"/>
    <n v="0"/>
    <x v="19"/>
  </r>
  <r>
    <s v="Pierce, WI"/>
    <x v="89"/>
    <n v="0"/>
    <x v="20"/>
  </r>
  <r>
    <s v="Pierce, WI"/>
    <x v="89"/>
    <n v="0"/>
    <x v="21"/>
  </r>
  <r>
    <s v="Pierce, WI"/>
    <x v="89"/>
    <n v="0"/>
    <x v="22"/>
  </r>
  <r>
    <s v="Pierce, WI"/>
    <x v="89"/>
    <n v="0"/>
    <x v="23"/>
  </r>
  <r>
    <s v="Pierce, WI"/>
    <x v="89"/>
    <n v="0"/>
    <x v="24"/>
  </r>
  <r>
    <s v="Pierce, WI"/>
    <x v="89"/>
    <n v="0"/>
    <x v="25"/>
  </r>
  <r>
    <s v="Pierce, WI"/>
    <x v="89"/>
    <n v="0"/>
    <x v="26"/>
  </r>
  <r>
    <s v="Pierce, WI"/>
    <x v="89"/>
    <n v="0"/>
    <x v="27"/>
  </r>
  <r>
    <s v="Pierce, WI"/>
    <x v="89"/>
    <n v="0"/>
    <x v="28"/>
  </r>
  <r>
    <s v="Pierce, WI"/>
    <x v="89"/>
    <n v="0"/>
    <x v="29"/>
  </r>
  <r>
    <s v="Pierce, WI"/>
    <x v="89"/>
    <n v="0"/>
    <x v="30"/>
  </r>
  <r>
    <s v="Pierce, WI"/>
    <x v="89"/>
    <n v="0"/>
    <x v="31"/>
  </r>
  <r>
    <s v="Pierce, WI"/>
    <x v="89"/>
    <n v="0"/>
    <x v="32"/>
  </r>
  <r>
    <s v="Pierce, WI"/>
    <x v="89"/>
    <n v="0"/>
    <x v="33"/>
  </r>
  <r>
    <s v="Pierce, WI"/>
    <x v="89"/>
    <n v="0"/>
    <x v="34"/>
  </r>
  <r>
    <s v="Pierce, WI"/>
    <x v="89"/>
    <n v="0"/>
    <x v="35"/>
  </r>
  <r>
    <s v="Pierce, WI"/>
    <x v="89"/>
    <n v="0"/>
    <x v="36"/>
  </r>
  <r>
    <s v="Pierce, WI"/>
    <x v="89"/>
    <n v="0"/>
    <x v="37"/>
  </r>
  <r>
    <s v="Pierce, WI"/>
    <x v="89"/>
    <n v="0"/>
    <x v="38"/>
  </r>
  <r>
    <s v="Pierce, WI"/>
    <x v="89"/>
    <n v="0"/>
    <x v="39"/>
  </r>
  <r>
    <s v="Pierce, WI"/>
    <x v="89"/>
    <n v="0"/>
    <x v="40"/>
  </r>
  <r>
    <s v="Pierce, WI"/>
    <x v="89"/>
    <n v="0"/>
    <x v="41"/>
  </r>
  <r>
    <s v="Pierce, WI"/>
    <x v="89"/>
    <n v="0"/>
    <x v="42"/>
  </r>
  <r>
    <s v="Pierce, WI"/>
    <x v="89"/>
    <n v="0"/>
    <x v="43"/>
  </r>
  <r>
    <s v="Pierce, WI"/>
    <x v="89"/>
    <n v="0"/>
    <x v="44"/>
  </r>
  <r>
    <s v="Pierce, WI"/>
    <x v="89"/>
    <n v="0"/>
    <x v="45"/>
  </r>
  <r>
    <s v="Pierce, WI"/>
    <x v="89"/>
    <n v="0"/>
    <x v="46"/>
  </r>
  <r>
    <s v="Pierce, WI"/>
    <x v="89"/>
    <n v="0"/>
    <x v="47"/>
  </r>
  <r>
    <s v="Pierce, WI"/>
    <x v="89"/>
    <n v="0"/>
    <x v="48"/>
  </r>
  <r>
    <s v="Pierce, WI"/>
    <x v="89"/>
    <n v="0"/>
    <x v="49"/>
  </r>
  <r>
    <s v="Pierce, WI"/>
    <x v="89"/>
    <n v="0"/>
    <x v="50"/>
  </r>
  <r>
    <s v="Pierce, WI"/>
    <x v="89"/>
    <n v="0"/>
    <x v="51"/>
  </r>
  <r>
    <s v="Pierce, WI"/>
    <x v="89"/>
    <n v="0"/>
    <x v="52"/>
  </r>
  <r>
    <s v="Pierce, WI"/>
    <x v="89"/>
    <n v="0"/>
    <x v="53"/>
  </r>
  <r>
    <s v="Cuyahoga, OH"/>
    <x v="89"/>
    <n v="0"/>
    <x v="0"/>
  </r>
  <r>
    <s v="Cuyahoga, OH"/>
    <x v="89"/>
    <n v="0"/>
    <x v="1"/>
  </r>
  <r>
    <s v="Cuyahoga, OH"/>
    <x v="89"/>
    <n v="0"/>
    <x v="2"/>
  </r>
  <r>
    <s v="Cuyahoga, OH"/>
    <x v="89"/>
    <n v="0"/>
    <x v="3"/>
  </r>
  <r>
    <s v="Cuyahoga, OH"/>
    <x v="89"/>
    <n v="0"/>
    <x v="4"/>
  </r>
  <r>
    <s v="Cuyahoga, OH"/>
    <x v="89"/>
    <n v="0"/>
    <x v="5"/>
  </r>
  <r>
    <s v="Cuyahoga, OH"/>
    <x v="89"/>
    <n v="0"/>
    <x v="6"/>
  </r>
  <r>
    <s v="Cuyahoga, OH"/>
    <x v="89"/>
    <n v="0"/>
    <x v="7"/>
  </r>
  <r>
    <s v="Cuyahoga, OH"/>
    <x v="89"/>
    <n v="0"/>
    <x v="8"/>
  </r>
  <r>
    <s v="Cuyahoga, OH"/>
    <x v="89"/>
    <n v="0"/>
    <x v="9"/>
  </r>
  <r>
    <s v="Cuyahoga, OH"/>
    <x v="89"/>
    <n v="0"/>
    <x v="10"/>
  </r>
  <r>
    <s v="Cuyahoga, OH"/>
    <x v="89"/>
    <n v="0"/>
    <x v="11"/>
  </r>
  <r>
    <s v="Cuyahoga, OH"/>
    <x v="89"/>
    <n v="0"/>
    <x v="12"/>
  </r>
  <r>
    <s v="Cuyahoga, OH"/>
    <x v="89"/>
    <n v="0"/>
    <x v="13"/>
  </r>
  <r>
    <s v="Cuyahoga, OH"/>
    <x v="89"/>
    <n v="0"/>
    <x v="14"/>
  </r>
  <r>
    <s v="Cuyahoga, OH"/>
    <x v="89"/>
    <n v="0"/>
    <x v="15"/>
  </r>
  <r>
    <s v="Cuyahoga, OH"/>
    <x v="89"/>
    <n v="0"/>
    <x v="16"/>
  </r>
  <r>
    <s v="Cuyahoga, OH"/>
    <x v="89"/>
    <n v="0"/>
    <x v="17"/>
  </r>
  <r>
    <s v="Cuyahoga, OH"/>
    <x v="89"/>
    <n v="0"/>
    <x v="18"/>
  </r>
  <r>
    <s v="Cuyahoga, OH"/>
    <x v="89"/>
    <n v="0"/>
    <x v="19"/>
  </r>
  <r>
    <s v="Cuyahoga, OH"/>
    <x v="89"/>
    <n v="0"/>
    <x v="20"/>
  </r>
  <r>
    <s v="Cuyahoga, OH"/>
    <x v="89"/>
    <n v="0"/>
    <x v="21"/>
  </r>
  <r>
    <s v="Cuyahoga, OH"/>
    <x v="89"/>
    <n v="0"/>
    <x v="22"/>
  </r>
  <r>
    <s v="Cuyahoga, OH"/>
    <x v="89"/>
    <n v="0"/>
    <x v="23"/>
  </r>
  <r>
    <s v="Cuyahoga, OH"/>
    <x v="89"/>
    <n v="0"/>
    <x v="24"/>
  </r>
  <r>
    <s v="Cuyahoga, OH"/>
    <x v="89"/>
    <n v="0"/>
    <x v="25"/>
  </r>
  <r>
    <s v="Cuyahoga, OH"/>
    <x v="89"/>
    <n v="0"/>
    <x v="26"/>
  </r>
  <r>
    <s v="Cuyahoga, OH"/>
    <x v="89"/>
    <n v="0"/>
    <x v="27"/>
  </r>
  <r>
    <s v="Cuyahoga, OH"/>
    <x v="89"/>
    <n v="0"/>
    <x v="28"/>
  </r>
  <r>
    <s v="Cuyahoga, OH"/>
    <x v="89"/>
    <n v="0"/>
    <x v="29"/>
  </r>
  <r>
    <s v="Cuyahoga, OH"/>
    <x v="89"/>
    <n v="0"/>
    <x v="30"/>
  </r>
  <r>
    <s v="Cuyahoga, OH"/>
    <x v="89"/>
    <n v="0"/>
    <x v="31"/>
  </r>
  <r>
    <s v="Cuyahoga, OH"/>
    <x v="89"/>
    <n v="0"/>
    <x v="32"/>
  </r>
  <r>
    <s v="Cuyahoga, OH"/>
    <x v="89"/>
    <n v="0"/>
    <x v="33"/>
  </r>
  <r>
    <s v="Cuyahoga, OH"/>
    <x v="89"/>
    <n v="0"/>
    <x v="34"/>
  </r>
  <r>
    <s v="Cuyahoga, OH"/>
    <x v="89"/>
    <n v="0"/>
    <x v="35"/>
  </r>
  <r>
    <s v="Cuyahoga, OH"/>
    <x v="89"/>
    <n v="0"/>
    <x v="36"/>
  </r>
  <r>
    <s v="Cuyahoga, OH"/>
    <x v="89"/>
    <n v="0"/>
    <x v="37"/>
  </r>
  <r>
    <s v="Cuyahoga, OH"/>
    <x v="89"/>
    <n v="0"/>
    <x v="38"/>
  </r>
  <r>
    <s v="Cuyahoga, OH"/>
    <x v="89"/>
    <n v="0"/>
    <x v="39"/>
  </r>
  <r>
    <s v="Cuyahoga, OH"/>
    <x v="89"/>
    <n v="0"/>
    <x v="40"/>
  </r>
  <r>
    <s v="Cuyahoga, OH"/>
    <x v="89"/>
    <n v="0"/>
    <x v="41"/>
  </r>
  <r>
    <s v="Cuyahoga, OH"/>
    <x v="89"/>
    <n v="0"/>
    <x v="42"/>
  </r>
  <r>
    <s v="Cuyahoga, OH"/>
    <x v="89"/>
    <n v="0"/>
    <x v="43"/>
  </r>
  <r>
    <s v="Cuyahoga, OH"/>
    <x v="89"/>
    <n v="0"/>
    <x v="44"/>
  </r>
  <r>
    <s v="Cuyahoga, OH"/>
    <x v="89"/>
    <n v="0"/>
    <x v="45"/>
  </r>
  <r>
    <s v="Cuyahoga, OH"/>
    <x v="89"/>
    <n v="0"/>
    <x v="46"/>
  </r>
  <r>
    <s v="Cuyahoga, OH"/>
    <x v="89"/>
    <n v="0"/>
    <x v="47"/>
  </r>
  <r>
    <s v="Cuyahoga, OH"/>
    <x v="89"/>
    <n v="0"/>
    <x v="48"/>
  </r>
  <r>
    <s v="Cuyahoga, OH"/>
    <x v="89"/>
    <n v="0"/>
    <x v="49"/>
  </r>
  <r>
    <s v="Cuyahoga, OH"/>
    <x v="89"/>
    <n v="0"/>
    <x v="50"/>
  </r>
  <r>
    <s v="Cuyahoga, OH"/>
    <x v="89"/>
    <n v="0"/>
    <x v="51"/>
  </r>
  <r>
    <s v="Cuyahoga, OH"/>
    <x v="89"/>
    <n v="0"/>
    <x v="52"/>
  </r>
  <r>
    <s v="Cuyahoga, OH"/>
    <x v="89"/>
    <n v="0"/>
    <x v="53"/>
  </r>
  <r>
    <s v="Weber, UT"/>
    <x v="89"/>
    <n v="0"/>
    <x v="0"/>
  </r>
  <r>
    <s v="Weber, UT"/>
    <x v="89"/>
    <n v="0"/>
    <x v="1"/>
  </r>
  <r>
    <s v="Weber, UT"/>
    <x v="89"/>
    <n v="0"/>
    <x v="2"/>
  </r>
  <r>
    <s v="Weber, UT"/>
    <x v="89"/>
    <n v="0"/>
    <x v="3"/>
  </r>
  <r>
    <s v="Weber, UT"/>
    <x v="89"/>
    <n v="0"/>
    <x v="4"/>
  </r>
  <r>
    <s v="Weber, UT"/>
    <x v="89"/>
    <n v="0"/>
    <x v="5"/>
  </r>
  <r>
    <s v="Weber, UT"/>
    <x v="89"/>
    <n v="0"/>
    <x v="6"/>
  </r>
  <r>
    <s v="Weber, UT"/>
    <x v="89"/>
    <n v="0"/>
    <x v="7"/>
  </r>
  <r>
    <s v="Weber, UT"/>
    <x v="89"/>
    <n v="0"/>
    <x v="8"/>
  </r>
  <r>
    <s v="Weber, UT"/>
    <x v="89"/>
    <n v="0"/>
    <x v="9"/>
  </r>
  <r>
    <s v="Weber, UT"/>
    <x v="89"/>
    <n v="0"/>
    <x v="10"/>
  </r>
  <r>
    <s v="Weber, UT"/>
    <x v="89"/>
    <n v="0"/>
    <x v="11"/>
  </r>
  <r>
    <s v="Weber, UT"/>
    <x v="89"/>
    <n v="0"/>
    <x v="12"/>
  </r>
  <r>
    <s v="Weber, UT"/>
    <x v="89"/>
    <n v="0"/>
    <x v="13"/>
  </r>
  <r>
    <s v="Weber, UT"/>
    <x v="89"/>
    <n v="0"/>
    <x v="14"/>
  </r>
  <r>
    <s v="Weber, UT"/>
    <x v="89"/>
    <n v="0"/>
    <x v="15"/>
  </r>
  <r>
    <s v="Weber, UT"/>
    <x v="89"/>
    <n v="0"/>
    <x v="16"/>
  </r>
  <r>
    <s v="Weber, UT"/>
    <x v="89"/>
    <n v="0"/>
    <x v="17"/>
  </r>
  <r>
    <s v="Weber, UT"/>
    <x v="89"/>
    <n v="0"/>
    <x v="18"/>
  </r>
  <r>
    <s v="Weber, UT"/>
    <x v="89"/>
    <n v="0"/>
    <x v="19"/>
  </r>
  <r>
    <s v="Weber, UT"/>
    <x v="89"/>
    <n v="0"/>
    <x v="20"/>
  </r>
  <r>
    <s v="Weber, UT"/>
    <x v="89"/>
    <n v="0"/>
    <x v="21"/>
  </r>
  <r>
    <s v="Weber, UT"/>
    <x v="89"/>
    <n v="0"/>
    <x v="22"/>
  </r>
  <r>
    <s v="Weber, UT"/>
    <x v="89"/>
    <n v="0"/>
    <x v="23"/>
  </r>
  <r>
    <s v="Weber, UT"/>
    <x v="89"/>
    <n v="0"/>
    <x v="24"/>
  </r>
  <r>
    <s v="Weber, UT"/>
    <x v="89"/>
    <n v="0"/>
    <x v="25"/>
  </r>
  <r>
    <s v="Weber, UT"/>
    <x v="89"/>
    <n v="0"/>
    <x v="26"/>
  </r>
  <r>
    <s v="Weber, UT"/>
    <x v="89"/>
    <n v="0"/>
    <x v="27"/>
  </r>
  <r>
    <s v="Weber, UT"/>
    <x v="89"/>
    <n v="0"/>
    <x v="28"/>
  </r>
  <r>
    <s v="Weber, UT"/>
    <x v="89"/>
    <n v="0"/>
    <x v="29"/>
  </r>
  <r>
    <s v="Weber, UT"/>
    <x v="89"/>
    <n v="0"/>
    <x v="30"/>
  </r>
  <r>
    <s v="Weber, UT"/>
    <x v="89"/>
    <n v="0"/>
    <x v="31"/>
  </r>
  <r>
    <s v="Weber, UT"/>
    <x v="89"/>
    <n v="0"/>
    <x v="32"/>
  </r>
  <r>
    <s v="Weber, UT"/>
    <x v="89"/>
    <n v="0"/>
    <x v="33"/>
  </r>
  <r>
    <s v="Weber, UT"/>
    <x v="89"/>
    <n v="0"/>
    <x v="34"/>
  </r>
  <r>
    <s v="Weber, UT"/>
    <x v="89"/>
    <n v="0"/>
    <x v="35"/>
  </r>
  <r>
    <s v="Weber, UT"/>
    <x v="89"/>
    <n v="0"/>
    <x v="36"/>
  </r>
  <r>
    <s v="Weber, UT"/>
    <x v="89"/>
    <n v="0"/>
    <x v="37"/>
  </r>
  <r>
    <s v="Weber, UT"/>
    <x v="89"/>
    <n v="0"/>
    <x v="38"/>
  </r>
  <r>
    <s v="Weber, UT"/>
    <x v="89"/>
    <n v="0"/>
    <x v="39"/>
  </r>
  <r>
    <s v="Weber, UT"/>
    <x v="89"/>
    <n v="0"/>
    <x v="40"/>
  </r>
  <r>
    <s v="Weber, UT"/>
    <x v="89"/>
    <n v="0"/>
    <x v="41"/>
  </r>
  <r>
    <s v="Weber, UT"/>
    <x v="89"/>
    <n v="0"/>
    <x v="42"/>
  </r>
  <r>
    <s v="Weber, UT"/>
    <x v="89"/>
    <n v="0"/>
    <x v="43"/>
  </r>
  <r>
    <s v="Weber, UT"/>
    <x v="89"/>
    <n v="0"/>
    <x v="44"/>
  </r>
  <r>
    <s v="Weber, UT"/>
    <x v="89"/>
    <n v="0"/>
    <x v="45"/>
  </r>
  <r>
    <s v="Weber, UT"/>
    <x v="89"/>
    <n v="0"/>
    <x v="46"/>
  </r>
  <r>
    <s v="Weber, UT"/>
    <x v="89"/>
    <n v="0"/>
    <x v="47"/>
  </r>
  <r>
    <s v="Weber, UT"/>
    <x v="89"/>
    <n v="0"/>
    <x v="48"/>
  </r>
  <r>
    <s v="Weber, UT"/>
    <x v="89"/>
    <n v="0"/>
    <x v="49"/>
  </r>
  <r>
    <s v="Weber, UT"/>
    <x v="89"/>
    <n v="0"/>
    <x v="50"/>
  </r>
  <r>
    <s v="Weber, UT"/>
    <x v="89"/>
    <n v="0"/>
    <x v="51"/>
  </r>
  <r>
    <s v="Weber, UT"/>
    <x v="89"/>
    <n v="0"/>
    <x v="52"/>
  </r>
  <r>
    <s v="Weber, UT"/>
    <x v="89"/>
    <n v="0"/>
    <x v="53"/>
  </r>
  <r>
    <s v="Bennington County, VT"/>
    <x v="89"/>
    <n v="0"/>
    <x v="0"/>
  </r>
  <r>
    <s v="Bennington County, VT"/>
    <x v="89"/>
    <n v="0"/>
    <x v="1"/>
  </r>
  <r>
    <s v="Bennington County, VT"/>
    <x v="89"/>
    <n v="0"/>
    <x v="2"/>
  </r>
  <r>
    <s v="Bennington County, VT"/>
    <x v="89"/>
    <n v="0"/>
    <x v="3"/>
  </r>
  <r>
    <s v="Bennington County, VT"/>
    <x v="89"/>
    <n v="0"/>
    <x v="4"/>
  </r>
  <r>
    <s v="Bennington County, VT"/>
    <x v="89"/>
    <n v="0"/>
    <x v="5"/>
  </r>
  <r>
    <s v="Bennington County, VT"/>
    <x v="89"/>
    <n v="0"/>
    <x v="6"/>
  </r>
  <r>
    <s v="Bennington County, VT"/>
    <x v="89"/>
    <n v="0"/>
    <x v="7"/>
  </r>
  <r>
    <s v="Bennington County, VT"/>
    <x v="89"/>
    <n v="0"/>
    <x v="8"/>
  </r>
  <r>
    <s v="Bennington County, VT"/>
    <x v="89"/>
    <n v="0"/>
    <x v="9"/>
  </r>
  <r>
    <s v="Bennington County, VT"/>
    <x v="89"/>
    <n v="0"/>
    <x v="10"/>
  </r>
  <r>
    <s v="Bennington County, VT"/>
    <x v="89"/>
    <n v="0"/>
    <x v="11"/>
  </r>
  <r>
    <s v="Bennington County, VT"/>
    <x v="89"/>
    <n v="0"/>
    <x v="12"/>
  </r>
  <r>
    <s v="Bennington County, VT"/>
    <x v="89"/>
    <n v="0"/>
    <x v="13"/>
  </r>
  <r>
    <s v="Bennington County, VT"/>
    <x v="89"/>
    <n v="0"/>
    <x v="14"/>
  </r>
  <r>
    <s v="Bennington County, VT"/>
    <x v="89"/>
    <n v="0"/>
    <x v="15"/>
  </r>
  <r>
    <s v="Bennington County, VT"/>
    <x v="89"/>
    <n v="0"/>
    <x v="16"/>
  </r>
  <r>
    <s v="Bennington County, VT"/>
    <x v="89"/>
    <n v="0"/>
    <x v="17"/>
  </r>
  <r>
    <s v="Bennington County, VT"/>
    <x v="89"/>
    <n v="0"/>
    <x v="18"/>
  </r>
  <r>
    <s v="Bennington County, VT"/>
    <x v="89"/>
    <n v="0"/>
    <x v="19"/>
  </r>
  <r>
    <s v="Bennington County, VT"/>
    <x v="89"/>
    <n v="0"/>
    <x v="20"/>
  </r>
  <r>
    <s v="Bennington County, VT"/>
    <x v="89"/>
    <n v="0"/>
    <x v="21"/>
  </r>
  <r>
    <s v="Bennington County, VT"/>
    <x v="89"/>
    <n v="0"/>
    <x v="22"/>
  </r>
  <r>
    <s v="Bennington County, VT"/>
    <x v="89"/>
    <n v="0"/>
    <x v="23"/>
  </r>
  <r>
    <s v="Bennington County, VT"/>
    <x v="89"/>
    <n v="0"/>
    <x v="24"/>
  </r>
  <r>
    <s v="Bennington County, VT"/>
    <x v="89"/>
    <n v="0"/>
    <x v="25"/>
  </r>
  <r>
    <s v="Bennington County, VT"/>
    <x v="89"/>
    <n v="0"/>
    <x v="26"/>
  </r>
  <r>
    <s v="Bennington County, VT"/>
    <x v="89"/>
    <n v="0"/>
    <x v="27"/>
  </r>
  <r>
    <s v="Bennington County, VT"/>
    <x v="89"/>
    <n v="0"/>
    <x v="28"/>
  </r>
  <r>
    <s v="Bennington County, VT"/>
    <x v="89"/>
    <n v="0"/>
    <x v="29"/>
  </r>
  <r>
    <s v="Bennington County, VT"/>
    <x v="89"/>
    <n v="0"/>
    <x v="30"/>
  </r>
  <r>
    <s v="Bennington County, VT"/>
    <x v="89"/>
    <n v="0"/>
    <x v="31"/>
  </r>
  <r>
    <s v="Bennington County, VT"/>
    <x v="89"/>
    <n v="0"/>
    <x v="32"/>
  </r>
  <r>
    <s v="Bennington County, VT"/>
    <x v="89"/>
    <n v="0"/>
    <x v="33"/>
  </r>
  <r>
    <s v="Bennington County, VT"/>
    <x v="89"/>
    <n v="0"/>
    <x v="34"/>
  </r>
  <r>
    <s v="Bennington County, VT"/>
    <x v="89"/>
    <n v="0"/>
    <x v="35"/>
  </r>
  <r>
    <s v="Bennington County, VT"/>
    <x v="89"/>
    <n v="0"/>
    <x v="36"/>
  </r>
  <r>
    <s v="Bennington County, VT"/>
    <x v="89"/>
    <n v="0"/>
    <x v="37"/>
  </r>
  <r>
    <s v="Bennington County, VT"/>
    <x v="89"/>
    <n v="0"/>
    <x v="38"/>
  </r>
  <r>
    <s v="Bennington County, VT"/>
    <x v="89"/>
    <n v="0"/>
    <x v="39"/>
  </r>
  <r>
    <s v="Bennington County, VT"/>
    <x v="89"/>
    <n v="0"/>
    <x v="40"/>
  </r>
  <r>
    <s v="Bennington County, VT"/>
    <x v="89"/>
    <n v="0"/>
    <x v="41"/>
  </r>
  <r>
    <s v="Bennington County, VT"/>
    <x v="89"/>
    <n v="0"/>
    <x v="42"/>
  </r>
  <r>
    <s v="Bennington County, VT"/>
    <x v="89"/>
    <n v="0"/>
    <x v="43"/>
  </r>
  <r>
    <s v="Bennington County, VT"/>
    <x v="89"/>
    <n v="0"/>
    <x v="44"/>
  </r>
  <r>
    <s v="Bennington County, VT"/>
    <x v="89"/>
    <n v="0"/>
    <x v="45"/>
  </r>
  <r>
    <s v="Bennington County, VT"/>
    <x v="89"/>
    <n v="1"/>
    <x v="46"/>
  </r>
  <r>
    <s v="Bennington County, VT"/>
    <x v="89"/>
    <n v="1"/>
    <x v="47"/>
  </r>
  <r>
    <s v="Bennington County, VT"/>
    <x v="89"/>
    <n v="0"/>
    <x v="48"/>
  </r>
  <r>
    <s v="Bennington County, VT"/>
    <x v="89"/>
    <n v="0"/>
    <x v="49"/>
  </r>
  <r>
    <s v="Bennington County, VT"/>
    <x v="89"/>
    <n v="0"/>
    <x v="50"/>
  </r>
  <r>
    <s v="Bennington County, VT"/>
    <x v="89"/>
    <n v="0"/>
    <x v="51"/>
  </r>
  <r>
    <s v="Bennington County, VT"/>
    <x v="89"/>
    <n v="0"/>
    <x v="52"/>
  </r>
  <r>
    <s v="Bennington County, VT"/>
    <x v="89"/>
    <n v="0"/>
    <x v="53"/>
  </r>
  <r>
    <s v="Carver County, MN"/>
    <x v="89"/>
    <n v="0"/>
    <x v="0"/>
  </r>
  <r>
    <s v="Carver County, MN"/>
    <x v="89"/>
    <n v="0"/>
    <x v="1"/>
  </r>
  <r>
    <s v="Carver County, MN"/>
    <x v="89"/>
    <n v="0"/>
    <x v="2"/>
  </r>
  <r>
    <s v="Carver County, MN"/>
    <x v="89"/>
    <n v="0"/>
    <x v="3"/>
  </r>
  <r>
    <s v="Carver County, MN"/>
    <x v="89"/>
    <n v="0"/>
    <x v="4"/>
  </r>
  <r>
    <s v="Carver County, MN"/>
    <x v="89"/>
    <n v="0"/>
    <x v="5"/>
  </r>
  <r>
    <s v="Carver County, MN"/>
    <x v="89"/>
    <n v="0"/>
    <x v="6"/>
  </r>
  <r>
    <s v="Carver County, MN"/>
    <x v="89"/>
    <n v="0"/>
    <x v="7"/>
  </r>
  <r>
    <s v="Carver County, MN"/>
    <x v="89"/>
    <n v="0"/>
    <x v="8"/>
  </r>
  <r>
    <s v="Carver County, MN"/>
    <x v="89"/>
    <n v="0"/>
    <x v="9"/>
  </r>
  <r>
    <s v="Carver County, MN"/>
    <x v="89"/>
    <n v="0"/>
    <x v="10"/>
  </r>
  <r>
    <s v="Carver County, MN"/>
    <x v="89"/>
    <n v="0"/>
    <x v="11"/>
  </r>
  <r>
    <s v="Carver County, MN"/>
    <x v="89"/>
    <n v="0"/>
    <x v="12"/>
  </r>
  <r>
    <s v="Carver County, MN"/>
    <x v="89"/>
    <n v="0"/>
    <x v="13"/>
  </r>
  <r>
    <s v="Carver County, MN"/>
    <x v="89"/>
    <n v="0"/>
    <x v="14"/>
  </r>
  <r>
    <s v="Carver County, MN"/>
    <x v="89"/>
    <n v="0"/>
    <x v="15"/>
  </r>
  <r>
    <s v="Carver County, MN"/>
    <x v="89"/>
    <n v="0"/>
    <x v="16"/>
  </r>
  <r>
    <s v="Carver County, MN"/>
    <x v="89"/>
    <n v="0"/>
    <x v="17"/>
  </r>
  <r>
    <s v="Carver County, MN"/>
    <x v="89"/>
    <n v="0"/>
    <x v="18"/>
  </r>
  <r>
    <s v="Carver County, MN"/>
    <x v="89"/>
    <n v="0"/>
    <x v="19"/>
  </r>
  <r>
    <s v="Carver County, MN"/>
    <x v="89"/>
    <n v="0"/>
    <x v="20"/>
  </r>
  <r>
    <s v="Carver County, MN"/>
    <x v="89"/>
    <n v="0"/>
    <x v="21"/>
  </r>
  <r>
    <s v="Carver County, MN"/>
    <x v="89"/>
    <n v="0"/>
    <x v="22"/>
  </r>
  <r>
    <s v="Carver County, MN"/>
    <x v="89"/>
    <n v="0"/>
    <x v="23"/>
  </r>
  <r>
    <s v="Carver County, MN"/>
    <x v="89"/>
    <n v="0"/>
    <x v="24"/>
  </r>
  <r>
    <s v="Carver County, MN"/>
    <x v="89"/>
    <n v="0"/>
    <x v="25"/>
  </r>
  <r>
    <s v="Carver County, MN"/>
    <x v="89"/>
    <n v="0"/>
    <x v="26"/>
  </r>
  <r>
    <s v="Carver County, MN"/>
    <x v="89"/>
    <n v="0"/>
    <x v="27"/>
  </r>
  <r>
    <s v="Carver County, MN"/>
    <x v="89"/>
    <n v="0"/>
    <x v="28"/>
  </r>
  <r>
    <s v="Carver County, MN"/>
    <x v="89"/>
    <n v="0"/>
    <x v="29"/>
  </r>
  <r>
    <s v="Carver County, MN"/>
    <x v="89"/>
    <n v="0"/>
    <x v="30"/>
  </r>
  <r>
    <s v="Carver County, MN"/>
    <x v="89"/>
    <n v="0"/>
    <x v="31"/>
  </r>
  <r>
    <s v="Carver County, MN"/>
    <x v="89"/>
    <n v="0"/>
    <x v="32"/>
  </r>
  <r>
    <s v="Carver County, MN"/>
    <x v="89"/>
    <n v="0"/>
    <x v="33"/>
  </r>
  <r>
    <s v="Carver County, MN"/>
    <x v="89"/>
    <n v="0"/>
    <x v="34"/>
  </r>
  <r>
    <s v="Carver County, MN"/>
    <x v="89"/>
    <n v="0"/>
    <x v="35"/>
  </r>
  <r>
    <s v="Carver County, MN"/>
    <x v="89"/>
    <n v="0"/>
    <x v="36"/>
  </r>
  <r>
    <s v="Carver County, MN"/>
    <x v="89"/>
    <n v="0"/>
    <x v="37"/>
  </r>
  <r>
    <s v="Carver County, MN"/>
    <x v="89"/>
    <n v="0"/>
    <x v="38"/>
  </r>
  <r>
    <s v="Carver County, MN"/>
    <x v="89"/>
    <n v="0"/>
    <x v="39"/>
  </r>
  <r>
    <s v="Carver County, MN"/>
    <x v="89"/>
    <n v="0"/>
    <x v="40"/>
  </r>
  <r>
    <s v="Carver County, MN"/>
    <x v="89"/>
    <n v="0"/>
    <x v="41"/>
  </r>
  <r>
    <s v="Carver County, MN"/>
    <x v="89"/>
    <n v="0"/>
    <x v="42"/>
  </r>
  <r>
    <s v="Carver County, MN"/>
    <x v="89"/>
    <n v="0"/>
    <x v="43"/>
  </r>
  <r>
    <s v="Carver County, MN"/>
    <x v="89"/>
    <n v="0"/>
    <x v="44"/>
  </r>
  <r>
    <s v="Carver County, MN"/>
    <x v="89"/>
    <n v="0"/>
    <x v="45"/>
  </r>
  <r>
    <s v="Carver County, MN"/>
    <x v="89"/>
    <n v="0"/>
    <x v="46"/>
  </r>
  <r>
    <s v="Carver County, MN"/>
    <x v="89"/>
    <n v="1"/>
    <x v="47"/>
  </r>
  <r>
    <s v="Carver County, MN"/>
    <x v="89"/>
    <n v="0"/>
    <x v="48"/>
  </r>
  <r>
    <s v="Carver County, MN"/>
    <x v="89"/>
    <n v="0"/>
    <x v="49"/>
  </r>
  <r>
    <s v="Carver County, MN"/>
    <x v="89"/>
    <n v="0"/>
    <x v="50"/>
  </r>
  <r>
    <s v="Carver County, MN"/>
    <x v="89"/>
    <n v="0"/>
    <x v="51"/>
  </r>
  <r>
    <s v="Carver County, MN"/>
    <x v="89"/>
    <n v="0"/>
    <x v="52"/>
  </r>
  <r>
    <s v="Carver County, MN"/>
    <x v="89"/>
    <n v="0"/>
    <x v="53"/>
  </r>
  <r>
    <s v="Charlotte County, FL"/>
    <x v="89"/>
    <n v="0"/>
    <x v="0"/>
  </r>
  <r>
    <s v="Charlotte County, FL"/>
    <x v="89"/>
    <n v="0"/>
    <x v="1"/>
  </r>
  <r>
    <s v="Charlotte County, FL"/>
    <x v="89"/>
    <n v="0"/>
    <x v="2"/>
  </r>
  <r>
    <s v="Charlotte County, FL"/>
    <x v="89"/>
    <n v="0"/>
    <x v="3"/>
  </r>
  <r>
    <s v="Charlotte County, FL"/>
    <x v="89"/>
    <n v="0"/>
    <x v="4"/>
  </r>
  <r>
    <s v="Charlotte County, FL"/>
    <x v="89"/>
    <n v="0"/>
    <x v="5"/>
  </r>
  <r>
    <s v="Charlotte County, FL"/>
    <x v="89"/>
    <n v="0"/>
    <x v="6"/>
  </r>
  <r>
    <s v="Charlotte County, FL"/>
    <x v="89"/>
    <n v="0"/>
    <x v="7"/>
  </r>
  <r>
    <s v="Charlotte County, FL"/>
    <x v="89"/>
    <n v="0"/>
    <x v="8"/>
  </r>
  <r>
    <s v="Charlotte County, FL"/>
    <x v="89"/>
    <n v="0"/>
    <x v="9"/>
  </r>
  <r>
    <s v="Charlotte County, FL"/>
    <x v="89"/>
    <n v="0"/>
    <x v="10"/>
  </r>
  <r>
    <s v="Charlotte County, FL"/>
    <x v="89"/>
    <n v="0"/>
    <x v="11"/>
  </r>
  <r>
    <s v="Charlotte County, FL"/>
    <x v="89"/>
    <n v="0"/>
    <x v="12"/>
  </r>
  <r>
    <s v="Charlotte County, FL"/>
    <x v="89"/>
    <n v="0"/>
    <x v="13"/>
  </r>
  <r>
    <s v="Charlotte County, FL"/>
    <x v="89"/>
    <n v="0"/>
    <x v="14"/>
  </r>
  <r>
    <s v="Charlotte County, FL"/>
    <x v="89"/>
    <n v="0"/>
    <x v="15"/>
  </r>
  <r>
    <s v="Charlotte County, FL"/>
    <x v="89"/>
    <n v="0"/>
    <x v="16"/>
  </r>
  <r>
    <s v="Charlotte County, FL"/>
    <x v="89"/>
    <n v="0"/>
    <x v="17"/>
  </r>
  <r>
    <s v="Charlotte County, FL"/>
    <x v="89"/>
    <n v="0"/>
    <x v="18"/>
  </r>
  <r>
    <s v="Charlotte County, FL"/>
    <x v="89"/>
    <n v="0"/>
    <x v="19"/>
  </r>
  <r>
    <s v="Charlotte County, FL"/>
    <x v="89"/>
    <n v="0"/>
    <x v="20"/>
  </r>
  <r>
    <s v="Charlotte County, FL"/>
    <x v="89"/>
    <n v="0"/>
    <x v="21"/>
  </r>
  <r>
    <s v="Charlotte County, FL"/>
    <x v="89"/>
    <n v="0"/>
    <x v="22"/>
  </r>
  <r>
    <s v="Charlotte County, FL"/>
    <x v="89"/>
    <n v="0"/>
    <x v="23"/>
  </r>
  <r>
    <s v="Charlotte County, FL"/>
    <x v="89"/>
    <n v="0"/>
    <x v="24"/>
  </r>
  <r>
    <s v="Charlotte County, FL"/>
    <x v="89"/>
    <n v="0"/>
    <x v="25"/>
  </r>
  <r>
    <s v="Charlotte County, FL"/>
    <x v="89"/>
    <n v="0"/>
    <x v="26"/>
  </r>
  <r>
    <s v="Charlotte County, FL"/>
    <x v="89"/>
    <n v="0"/>
    <x v="27"/>
  </r>
  <r>
    <s v="Charlotte County, FL"/>
    <x v="89"/>
    <n v="0"/>
    <x v="28"/>
  </r>
  <r>
    <s v="Charlotte County, FL"/>
    <x v="89"/>
    <n v="0"/>
    <x v="29"/>
  </r>
  <r>
    <s v="Charlotte County, FL"/>
    <x v="89"/>
    <n v="0"/>
    <x v="30"/>
  </r>
  <r>
    <s v="Charlotte County, FL"/>
    <x v="89"/>
    <n v="0"/>
    <x v="31"/>
  </r>
  <r>
    <s v="Charlotte County, FL"/>
    <x v="89"/>
    <n v="0"/>
    <x v="32"/>
  </r>
  <r>
    <s v="Charlotte County, FL"/>
    <x v="89"/>
    <n v="0"/>
    <x v="33"/>
  </r>
  <r>
    <s v="Charlotte County, FL"/>
    <x v="89"/>
    <n v="0"/>
    <x v="34"/>
  </r>
  <r>
    <s v="Charlotte County, FL"/>
    <x v="89"/>
    <n v="0"/>
    <x v="35"/>
  </r>
  <r>
    <s v="Charlotte County, FL"/>
    <x v="89"/>
    <n v="0"/>
    <x v="36"/>
  </r>
  <r>
    <s v="Charlotte County, FL"/>
    <x v="89"/>
    <n v="0"/>
    <x v="37"/>
  </r>
  <r>
    <s v="Charlotte County, FL"/>
    <x v="89"/>
    <n v="0"/>
    <x v="38"/>
  </r>
  <r>
    <s v="Charlotte County, FL"/>
    <x v="89"/>
    <n v="0"/>
    <x v="39"/>
  </r>
  <r>
    <s v="Charlotte County, FL"/>
    <x v="89"/>
    <n v="0"/>
    <x v="40"/>
  </r>
  <r>
    <s v="Charlotte County, FL"/>
    <x v="89"/>
    <n v="0"/>
    <x v="41"/>
  </r>
  <r>
    <s v="Charlotte County, FL"/>
    <x v="89"/>
    <n v="0"/>
    <x v="42"/>
  </r>
  <r>
    <s v="Charlotte County, FL"/>
    <x v="89"/>
    <n v="0"/>
    <x v="43"/>
  </r>
  <r>
    <s v="Charlotte County, FL"/>
    <x v="89"/>
    <n v="0"/>
    <x v="44"/>
  </r>
  <r>
    <s v="Charlotte County, FL"/>
    <x v="89"/>
    <n v="0"/>
    <x v="45"/>
  </r>
  <r>
    <s v="Charlotte County, FL"/>
    <x v="89"/>
    <n v="0"/>
    <x v="46"/>
  </r>
  <r>
    <s v="Charlotte County, FL"/>
    <x v="89"/>
    <n v="1"/>
    <x v="47"/>
  </r>
  <r>
    <s v="Charlotte County, FL"/>
    <x v="89"/>
    <n v="0"/>
    <x v="48"/>
  </r>
  <r>
    <s v="Charlotte County, FL"/>
    <x v="89"/>
    <n v="0"/>
    <x v="49"/>
  </r>
  <r>
    <s v="Charlotte County, FL"/>
    <x v="89"/>
    <n v="0"/>
    <x v="50"/>
  </r>
  <r>
    <s v="Charlotte County, FL"/>
    <x v="89"/>
    <n v="0"/>
    <x v="51"/>
  </r>
  <r>
    <s v="Charlotte County, FL"/>
    <x v="89"/>
    <n v="0"/>
    <x v="52"/>
  </r>
  <r>
    <s v="Charlotte County, FL"/>
    <x v="89"/>
    <n v="0"/>
    <x v="53"/>
  </r>
  <r>
    <s v="Cherokee County, GA"/>
    <x v="89"/>
    <n v="0"/>
    <x v="0"/>
  </r>
  <r>
    <s v="Cherokee County, GA"/>
    <x v="89"/>
    <n v="0"/>
    <x v="1"/>
  </r>
  <r>
    <s v="Cherokee County, GA"/>
    <x v="89"/>
    <n v="0"/>
    <x v="2"/>
  </r>
  <r>
    <s v="Cherokee County, GA"/>
    <x v="89"/>
    <n v="0"/>
    <x v="3"/>
  </r>
  <r>
    <s v="Cherokee County, GA"/>
    <x v="89"/>
    <n v="0"/>
    <x v="4"/>
  </r>
  <r>
    <s v="Cherokee County, GA"/>
    <x v="89"/>
    <n v="0"/>
    <x v="5"/>
  </r>
  <r>
    <s v="Cherokee County, GA"/>
    <x v="89"/>
    <n v="0"/>
    <x v="6"/>
  </r>
  <r>
    <s v="Cherokee County, GA"/>
    <x v="89"/>
    <n v="0"/>
    <x v="7"/>
  </r>
  <r>
    <s v="Cherokee County, GA"/>
    <x v="89"/>
    <n v="0"/>
    <x v="8"/>
  </r>
  <r>
    <s v="Cherokee County, GA"/>
    <x v="89"/>
    <n v="0"/>
    <x v="9"/>
  </r>
  <r>
    <s v="Cherokee County, GA"/>
    <x v="89"/>
    <n v="0"/>
    <x v="10"/>
  </r>
  <r>
    <s v="Cherokee County, GA"/>
    <x v="89"/>
    <n v="0"/>
    <x v="11"/>
  </r>
  <r>
    <s v="Cherokee County, GA"/>
    <x v="89"/>
    <n v="0"/>
    <x v="12"/>
  </r>
  <r>
    <s v="Cherokee County, GA"/>
    <x v="89"/>
    <n v="0"/>
    <x v="13"/>
  </r>
  <r>
    <s v="Cherokee County, GA"/>
    <x v="89"/>
    <n v="0"/>
    <x v="14"/>
  </r>
  <r>
    <s v="Cherokee County, GA"/>
    <x v="89"/>
    <n v="0"/>
    <x v="15"/>
  </r>
  <r>
    <s v="Cherokee County, GA"/>
    <x v="89"/>
    <n v="0"/>
    <x v="16"/>
  </r>
  <r>
    <s v="Cherokee County, GA"/>
    <x v="89"/>
    <n v="0"/>
    <x v="17"/>
  </r>
  <r>
    <s v="Cherokee County, GA"/>
    <x v="89"/>
    <n v="0"/>
    <x v="18"/>
  </r>
  <r>
    <s v="Cherokee County, GA"/>
    <x v="89"/>
    <n v="0"/>
    <x v="19"/>
  </r>
  <r>
    <s v="Cherokee County, GA"/>
    <x v="89"/>
    <n v="0"/>
    <x v="20"/>
  </r>
  <r>
    <s v="Cherokee County, GA"/>
    <x v="89"/>
    <n v="0"/>
    <x v="21"/>
  </r>
  <r>
    <s v="Cherokee County, GA"/>
    <x v="89"/>
    <n v="0"/>
    <x v="22"/>
  </r>
  <r>
    <s v="Cherokee County, GA"/>
    <x v="89"/>
    <n v="0"/>
    <x v="23"/>
  </r>
  <r>
    <s v="Cherokee County, GA"/>
    <x v="89"/>
    <n v="0"/>
    <x v="24"/>
  </r>
  <r>
    <s v="Cherokee County, GA"/>
    <x v="89"/>
    <n v="0"/>
    <x v="25"/>
  </r>
  <r>
    <s v="Cherokee County, GA"/>
    <x v="89"/>
    <n v="0"/>
    <x v="26"/>
  </r>
  <r>
    <s v="Cherokee County, GA"/>
    <x v="89"/>
    <n v="0"/>
    <x v="27"/>
  </r>
  <r>
    <s v="Cherokee County, GA"/>
    <x v="89"/>
    <n v="0"/>
    <x v="28"/>
  </r>
  <r>
    <s v="Cherokee County, GA"/>
    <x v="89"/>
    <n v="0"/>
    <x v="29"/>
  </r>
  <r>
    <s v="Cherokee County, GA"/>
    <x v="89"/>
    <n v="0"/>
    <x v="30"/>
  </r>
  <r>
    <s v="Cherokee County, GA"/>
    <x v="89"/>
    <n v="0"/>
    <x v="31"/>
  </r>
  <r>
    <s v="Cherokee County, GA"/>
    <x v="89"/>
    <n v="0"/>
    <x v="32"/>
  </r>
  <r>
    <s v="Cherokee County, GA"/>
    <x v="89"/>
    <n v="0"/>
    <x v="33"/>
  </r>
  <r>
    <s v="Cherokee County, GA"/>
    <x v="89"/>
    <n v="0"/>
    <x v="34"/>
  </r>
  <r>
    <s v="Cherokee County, GA"/>
    <x v="89"/>
    <n v="0"/>
    <x v="35"/>
  </r>
  <r>
    <s v="Cherokee County, GA"/>
    <x v="89"/>
    <n v="0"/>
    <x v="36"/>
  </r>
  <r>
    <s v="Cherokee County, GA"/>
    <x v="89"/>
    <n v="0"/>
    <x v="37"/>
  </r>
  <r>
    <s v="Cherokee County, GA"/>
    <x v="89"/>
    <n v="0"/>
    <x v="38"/>
  </r>
  <r>
    <s v="Cherokee County, GA"/>
    <x v="89"/>
    <n v="0"/>
    <x v="39"/>
  </r>
  <r>
    <s v="Cherokee County, GA"/>
    <x v="89"/>
    <n v="0"/>
    <x v="40"/>
  </r>
  <r>
    <s v="Cherokee County, GA"/>
    <x v="89"/>
    <n v="0"/>
    <x v="41"/>
  </r>
  <r>
    <s v="Cherokee County, GA"/>
    <x v="89"/>
    <n v="0"/>
    <x v="42"/>
  </r>
  <r>
    <s v="Cherokee County, GA"/>
    <x v="89"/>
    <n v="0"/>
    <x v="43"/>
  </r>
  <r>
    <s v="Cherokee County, GA"/>
    <x v="89"/>
    <n v="0"/>
    <x v="44"/>
  </r>
  <r>
    <s v="Cherokee County, GA"/>
    <x v="89"/>
    <n v="0"/>
    <x v="45"/>
  </r>
  <r>
    <s v="Cherokee County, GA"/>
    <x v="89"/>
    <n v="0"/>
    <x v="46"/>
  </r>
  <r>
    <s v="Cherokee County, GA"/>
    <x v="89"/>
    <n v="1"/>
    <x v="47"/>
  </r>
  <r>
    <s v="Cherokee County, GA"/>
    <x v="89"/>
    <n v="0"/>
    <x v="48"/>
  </r>
  <r>
    <s v="Cherokee County, GA"/>
    <x v="89"/>
    <n v="0"/>
    <x v="49"/>
  </r>
  <r>
    <s v="Cherokee County, GA"/>
    <x v="89"/>
    <n v="0"/>
    <x v="50"/>
  </r>
  <r>
    <s v="Cherokee County, GA"/>
    <x v="89"/>
    <n v="0"/>
    <x v="51"/>
  </r>
  <r>
    <s v="Cherokee County, GA"/>
    <x v="89"/>
    <n v="0"/>
    <x v="52"/>
  </r>
  <r>
    <s v="Cherokee County, GA"/>
    <x v="89"/>
    <n v="0"/>
    <x v="53"/>
  </r>
  <r>
    <s v="Collin County, TX"/>
    <x v="89"/>
    <n v="0"/>
    <x v="0"/>
  </r>
  <r>
    <s v="Collin County, TX"/>
    <x v="89"/>
    <n v="0"/>
    <x v="1"/>
  </r>
  <r>
    <s v="Collin County, TX"/>
    <x v="89"/>
    <n v="0"/>
    <x v="2"/>
  </r>
  <r>
    <s v="Collin County, TX"/>
    <x v="89"/>
    <n v="0"/>
    <x v="3"/>
  </r>
  <r>
    <s v="Collin County, TX"/>
    <x v="89"/>
    <n v="0"/>
    <x v="4"/>
  </r>
  <r>
    <s v="Collin County, TX"/>
    <x v="89"/>
    <n v="0"/>
    <x v="5"/>
  </r>
  <r>
    <s v="Collin County, TX"/>
    <x v="89"/>
    <n v="0"/>
    <x v="6"/>
  </r>
  <r>
    <s v="Collin County, TX"/>
    <x v="89"/>
    <n v="0"/>
    <x v="7"/>
  </r>
  <r>
    <s v="Collin County, TX"/>
    <x v="89"/>
    <n v="0"/>
    <x v="8"/>
  </r>
  <r>
    <s v="Collin County, TX"/>
    <x v="89"/>
    <n v="0"/>
    <x v="9"/>
  </r>
  <r>
    <s v="Collin County, TX"/>
    <x v="89"/>
    <n v="0"/>
    <x v="10"/>
  </r>
  <r>
    <s v="Collin County, TX"/>
    <x v="89"/>
    <n v="0"/>
    <x v="11"/>
  </r>
  <r>
    <s v="Collin County, TX"/>
    <x v="89"/>
    <n v="0"/>
    <x v="12"/>
  </r>
  <r>
    <s v="Collin County, TX"/>
    <x v="89"/>
    <n v="0"/>
    <x v="13"/>
  </r>
  <r>
    <s v="Collin County, TX"/>
    <x v="89"/>
    <n v="0"/>
    <x v="14"/>
  </r>
  <r>
    <s v="Collin County, TX"/>
    <x v="89"/>
    <n v="0"/>
    <x v="15"/>
  </r>
  <r>
    <s v="Collin County, TX"/>
    <x v="89"/>
    <n v="0"/>
    <x v="16"/>
  </r>
  <r>
    <s v="Collin County, TX"/>
    <x v="89"/>
    <n v="0"/>
    <x v="17"/>
  </r>
  <r>
    <s v="Collin County, TX"/>
    <x v="89"/>
    <n v="0"/>
    <x v="18"/>
  </r>
  <r>
    <s v="Collin County, TX"/>
    <x v="89"/>
    <n v="0"/>
    <x v="19"/>
  </r>
  <r>
    <s v="Collin County, TX"/>
    <x v="89"/>
    <n v="0"/>
    <x v="20"/>
  </r>
  <r>
    <s v="Collin County, TX"/>
    <x v="89"/>
    <n v="0"/>
    <x v="21"/>
  </r>
  <r>
    <s v="Collin County, TX"/>
    <x v="89"/>
    <n v="0"/>
    <x v="22"/>
  </r>
  <r>
    <s v="Collin County, TX"/>
    <x v="89"/>
    <n v="0"/>
    <x v="23"/>
  </r>
  <r>
    <s v="Collin County, TX"/>
    <x v="89"/>
    <n v="0"/>
    <x v="24"/>
  </r>
  <r>
    <s v="Collin County, TX"/>
    <x v="89"/>
    <n v="0"/>
    <x v="25"/>
  </r>
  <r>
    <s v="Collin County, TX"/>
    <x v="89"/>
    <n v="0"/>
    <x v="26"/>
  </r>
  <r>
    <s v="Collin County, TX"/>
    <x v="89"/>
    <n v="0"/>
    <x v="27"/>
  </r>
  <r>
    <s v="Collin County, TX"/>
    <x v="89"/>
    <n v="0"/>
    <x v="28"/>
  </r>
  <r>
    <s v="Collin County, TX"/>
    <x v="89"/>
    <n v="0"/>
    <x v="29"/>
  </r>
  <r>
    <s v="Collin County, TX"/>
    <x v="89"/>
    <n v="0"/>
    <x v="30"/>
  </r>
  <r>
    <s v="Collin County, TX"/>
    <x v="89"/>
    <n v="0"/>
    <x v="31"/>
  </r>
  <r>
    <s v="Collin County, TX"/>
    <x v="89"/>
    <n v="0"/>
    <x v="32"/>
  </r>
  <r>
    <s v="Collin County, TX"/>
    <x v="89"/>
    <n v="0"/>
    <x v="33"/>
  </r>
  <r>
    <s v="Collin County, TX"/>
    <x v="89"/>
    <n v="0"/>
    <x v="34"/>
  </r>
  <r>
    <s v="Collin County, TX"/>
    <x v="89"/>
    <n v="0"/>
    <x v="35"/>
  </r>
  <r>
    <s v="Collin County, TX"/>
    <x v="89"/>
    <n v="0"/>
    <x v="36"/>
  </r>
  <r>
    <s v="Collin County, TX"/>
    <x v="89"/>
    <n v="0"/>
    <x v="37"/>
  </r>
  <r>
    <s v="Collin County, TX"/>
    <x v="89"/>
    <n v="0"/>
    <x v="38"/>
  </r>
  <r>
    <s v="Collin County, TX"/>
    <x v="89"/>
    <n v="0"/>
    <x v="39"/>
  </r>
  <r>
    <s v="Collin County, TX"/>
    <x v="89"/>
    <n v="0"/>
    <x v="40"/>
  </r>
  <r>
    <s v="Collin County, TX"/>
    <x v="89"/>
    <n v="0"/>
    <x v="41"/>
  </r>
  <r>
    <s v="Collin County, TX"/>
    <x v="89"/>
    <n v="0"/>
    <x v="42"/>
  </r>
  <r>
    <s v="Collin County, TX"/>
    <x v="89"/>
    <n v="0"/>
    <x v="43"/>
  </r>
  <r>
    <s v="Collin County, TX"/>
    <x v="89"/>
    <n v="0"/>
    <x v="44"/>
  </r>
  <r>
    <s v="Collin County, TX"/>
    <x v="89"/>
    <n v="0"/>
    <x v="45"/>
  </r>
  <r>
    <s v="Collin County, TX"/>
    <x v="89"/>
    <n v="0"/>
    <x v="46"/>
  </r>
  <r>
    <s v="Collin County, TX"/>
    <x v="89"/>
    <n v="1"/>
    <x v="47"/>
  </r>
  <r>
    <s v="Collin County, TX"/>
    <x v="89"/>
    <n v="0"/>
    <x v="48"/>
  </r>
  <r>
    <s v="Collin County, TX"/>
    <x v="89"/>
    <n v="0"/>
    <x v="49"/>
  </r>
  <r>
    <s v="Collin County, TX"/>
    <x v="89"/>
    <n v="0"/>
    <x v="50"/>
  </r>
  <r>
    <s v="Collin County, TX"/>
    <x v="89"/>
    <n v="0"/>
    <x v="51"/>
  </r>
  <r>
    <s v="Collin County, TX"/>
    <x v="89"/>
    <n v="0"/>
    <x v="52"/>
  </r>
  <r>
    <s v="Collin County, TX"/>
    <x v="89"/>
    <n v="0"/>
    <x v="53"/>
  </r>
  <r>
    <s v="Jefferson County, KY"/>
    <x v="89"/>
    <n v="0"/>
    <x v="0"/>
  </r>
  <r>
    <s v="Jefferson County, KY"/>
    <x v="89"/>
    <n v="0"/>
    <x v="1"/>
  </r>
  <r>
    <s v="Jefferson County, KY"/>
    <x v="89"/>
    <n v="0"/>
    <x v="2"/>
  </r>
  <r>
    <s v="Jefferson County, KY"/>
    <x v="89"/>
    <n v="0"/>
    <x v="3"/>
  </r>
  <r>
    <s v="Jefferson County, KY"/>
    <x v="89"/>
    <n v="0"/>
    <x v="4"/>
  </r>
  <r>
    <s v="Jefferson County, KY"/>
    <x v="89"/>
    <n v="0"/>
    <x v="5"/>
  </r>
  <r>
    <s v="Jefferson County, KY"/>
    <x v="89"/>
    <n v="0"/>
    <x v="6"/>
  </r>
  <r>
    <s v="Jefferson County, KY"/>
    <x v="89"/>
    <n v="0"/>
    <x v="7"/>
  </r>
  <r>
    <s v="Jefferson County, KY"/>
    <x v="89"/>
    <n v="0"/>
    <x v="8"/>
  </r>
  <r>
    <s v="Jefferson County, KY"/>
    <x v="89"/>
    <n v="0"/>
    <x v="9"/>
  </r>
  <r>
    <s v="Jefferson County, KY"/>
    <x v="89"/>
    <n v="0"/>
    <x v="10"/>
  </r>
  <r>
    <s v="Jefferson County, KY"/>
    <x v="89"/>
    <n v="0"/>
    <x v="11"/>
  </r>
  <r>
    <s v="Jefferson County, KY"/>
    <x v="89"/>
    <n v="0"/>
    <x v="12"/>
  </r>
  <r>
    <s v="Jefferson County, KY"/>
    <x v="89"/>
    <n v="0"/>
    <x v="13"/>
  </r>
  <r>
    <s v="Jefferson County, KY"/>
    <x v="89"/>
    <n v="0"/>
    <x v="14"/>
  </r>
  <r>
    <s v="Jefferson County, KY"/>
    <x v="89"/>
    <n v="0"/>
    <x v="15"/>
  </r>
  <r>
    <s v="Jefferson County, KY"/>
    <x v="89"/>
    <n v="0"/>
    <x v="16"/>
  </r>
  <r>
    <s v="Jefferson County, KY"/>
    <x v="89"/>
    <n v="0"/>
    <x v="17"/>
  </r>
  <r>
    <s v="Jefferson County, KY"/>
    <x v="89"/>
    <n v="0"/>
    <x v="18"/>
  </r>
  <r>
    <s v="Jefferson County, KY"/>
    <x v="89"/>
    <n v="0"/>
    <x v="19"/>
  </r>
  <r>
    <s v="Jefferson County, KY"/>
    <x v="89"/>
    <n v="0"/>
    <x v="20"/>
  </r>
  <r>
    <s v="Jefferson County, KY"/>
    <x v="89"/>
    <n v="0"/>
    <x v="21"/>
  </r>
  <r>
    <s v="Jefferson County, KY"/>
    <x v="89"/>
    <n v="0"/>
    <x v="22"/>
  </r>
  <r>
    <s v="Jefferson County, KY"/>
    <x v="89"/>
    <n v="0"/>
    <x v="23"/>
  </r>
  <r>
    <s v="Jefferson County, KY"/>
    <x v="89"/>
    <n v="0"/>
    <x v="24"/>
  </r>
  <r>
    <s v="Jefferson County, KY"/>
    <x v="89"/>
    <n v="0"/>
    <x v="25"/>
  </r>
  <r>
    <s v="Jefferson County, KY"/>
    <x v="89"/>
    <n v="0"/>
    <x v="26"/>
  </r>
  <r>
    <s v="Jefferson County, KY"/>
    <x v="89"/>
    <n v="0"/>
    <x v="27"/>
  </r>
  <r>
    <s v="Jefferson County, KY"/>
    <x v="89"/>
    <n v="0"/>
    <x v="28"/>
  </r>
  <r>
    <s v="Jefferson County, KY"/>
    <x v="89"/>
    <n v="0"/>
    <x v="29"/>
  </r>
  <r>
    <s v="Jefferson County, KY"/>
    <x v="89"/>
    <n v="0"/>
    <x v="30"/>
  </r>
  <r>
    <s v="Jefferson County, KY"/>
    <x v="89"/>
    <n v="0"/>
    <x v="31"/>
  </r>
  <r>
    <s v="Jefferson County, KY"/>
    <x v="89"/>
    <n v="0"/>
    <x v="32"/>
  </r>
  <r>
    <s v="Jefferson County, KY"/>
    <x v="89"/>
    <n v="0"/>
    <x v="33"/>
  </r>
  <r>
    <s v="Jefferson County, KY"/>
    <x v="89"/>
    <n v="0"/>
    <x v="34"/>
  </r>
  <r>
    <s v="Jefferson County, KY"/>
    <x v="89"/>
    <n v="0"/>
    <x v="35"/>
  </r>
  <r>
    <s v="Jefferson County, KY"/>
    <x v="89"/>
    <n v="0"/>
    <x v="36"/>
  </r>
  <r>
    <s v="Jefferson County, KY"/>
    <x v="89"/>
    <n v="0"/>
    <x v="37"/>
  </r>
  <r>
    <s v="Jefferson County, KY"/>
    <x v="89"/>
    <n v="0"/>
    <x v="38"/>
  </r>
  <r>
    <s v="Jefferson County, KY"/>
    <x v="89"/>
    <n v="0"/>
    <x v="39"/>
  </r>
  <r>
    <s v="Jefferson County, KY"/>
    <x v="89"/>
    <n v="0"/>
    <x v="40"/>
  </r>
  <r>
    <s v="Jefferson County, KY"/>
    <x v="89"/>
    <n v="0"/>
    <x v="41"/>
  </r>
  <r>
    <s v="Jefferson County, KY"/>
    <x v="89"/>
    <n v="0"/>
    <x v="42"/>
  </r>
  <r>
    <s v="Jefferson County, KY"/>
    <x v="89"/>
    <n v="0"/>
    <x v="43"/>
  </r>
  <r>
    <s v="Jefferson County, KY"/>
    <x v="89"/>
    <n v="0"/>
    <x v="44"/>
  </r>
  <r>
    <s v="Jefferson County, KY"/>
    <x v="89"/>
    <n v="0"/>
    <x v="45"/>
  </r>
  <r>
    <s v="Jefferson County, KY"/>
    <x v="89"/>
    <n v="0"/>
    <x v="46"/>
  </r>
  <r>
    <s v="Jefferson County, KY"/>
    <x v="89"/>
    <n v="1"/>
    <x v="47"/>
  </r>
  <r>
    <s v="Jefferson County, KY"/>
    <x v="89"/>
    <n v="0"/>
    <x v="48"/>
  </r>
  <r>
    <s v="Jefferson County, KY"/>
    <x v="89"/>
    <n v="0"/>
    <x v="49"/>
  </r>
  <r>
    <s v="Jefferson County, KY"/>
    <x v="89"/>
    <n v="0"/>
    <x v="50"/>
  </r>
  <r>
    <s v="Jefferson County, KY"/>
    <x v="89"/>
    <n v="0"/>
    <x v="51"/>
  </r>
  <r>
    <s v="Jefferson County, KY"/>
    <x v="89"/>
    <n v="0"/>
    <x v="52"/>
  </r>
  <r>
    <s v="Jefferson County, KY"/>
    <x v="89"/>
    <n v="0"/>
    <x v="53"/>
  </r>
  <r>
    <s v="Jefferson Parish, LA"/>
    <x v="89"/>
    <n v="0"/>
    <x v="0"/>
  </r>
  <r>
    <s v="Jefferson Parish, LA"/>
    <x v="89"/>
    <n v="0"/>
    <x v="1"/>
  </r>
  <r>
    <s v="Jefferson Parish, LA"/>
    <x v="89"/>
    <n v="0"/>
    <x v="2"/>
  </r>
  <r>
    <s v="Jefferson Parish, LA"/>
    <x v="89"/>
    <n v="0"/>
    <x v="3"/>
  </r>
  <r>
    <s v="Jefferson Parish, LA"/>
    <x v="89"/>
    <n v="0"/>
    <x v="4"/>
  </r>
  <r>
    <s v="Jefferson Parish, LA"/>
    <x v="89"/>
    <n v="0"/>
    <x v="5"/>
  </r>
  <r>
    <s v="Jefferson Parish, LA"/>
    <x v="89"/>
    <n v="0"/>
    <x v="6"/>
  </r>
  <r>
    <s v="Jefferson Parish, LA"/>
    <x v="89"/>
    <n v="0"/>
    <x v="7"/>
  </r>
  <r>
    <s v="Jefferson Parish, LA"/>
    <x v="89"/>
    <n v="0"/>
    <x v="8"/>
  </r>
  <r>
    <s v="Jefferson Parish, LA"/>
    <x v="89"/>
    <n v="0"/>
    <x v="9"/>
  </r>
  <r>
    <s v="Jefferson Parish, LA"/>
    <x v="89"/>
    <n v="0"/>
    <x v="10"/>
  </r>
  <r>
    <s v="Jefferson Parish, LA"/>
    <x v="89"/>
    <n v="0"/>
    <x v="11"/>
  </r>
  <r>
    <s v="Jefferson Parish, LA"/>
    <x v="89"/>
    <n v="0"/>
    <x v="12"/>
  </r>
  <r>
    <s v="Jefferson Parish, LA"/>
    <x v="89"/>
    <n v="0"/>
    <x v="13"/>
  </r>
  <r>
    <s v="Jefferson Parish, LA"/>
    <x v="89"/>
    <n v="0"/>
    <x v="14"/>
  </r>
  <r>
    <s v="Jefferson Parish, LA"/>
    <x v="89"/>
    <n v="0"/>
    <x v="15"/>
  </r>
  <r>
    <s v="Jefferson Parish, LA"/>
    <x v="89"/>
    <n v="0"/>
    <x v="16"/>
  </r>
  <r>
    <s v="Jefferson Parish, LA"/>
    <x v="89"/>
    <n v="0"/>
    <x v="17"/>
  </r>
  <r>
    <s v="Jefferson Parish, LA"/>
    <x v="89"/>
    <n v="0"/>
    <x v="18"/>
  </r>
  <r>
    <s v="Jefferson Parish, LA"/>
    <x v="89"/>
    <n v="0"/>
    <x v="19"/>
  </r>
  <r>
    <s v="Jefferson Parish, LA"/>
    <x v="89"/>
    <n v="0"/>
    <x v="20"/>
  </r>
  <r>
    <s v="Jefferson Parish, LA"/>
    <x v="89"/>
    <n v="0"/>
    <x v="21"/>
  </r>
  <r>
    <s v="Jefferson Parish, LA"/>
    <x v="89"/>
    <n v="0"/>
    <x v="22"/>
  </r>
  <r>
    <s v="Jefferson Parish, LA"/>
    <x v="89"/>
    <n v="0"/>
    <x v="23"/>
  </r>
  <r>
    <s v="Jefferson Parish, LA"/>
    <x v="89"/>
    <n v="0"/>
    <x v="24"/>
  </r>
  <r>
    <s v="Jefferson Parish, LA"/>
    <x v="89"/>
    <n v="0"/>
    <x v="25"/>
  </r>
  <r>
    <s v="Jefferson Parish, LA"/>
    <x v="89"/>
    <n v="0"/>
    <x v="26"/>
  </r>
  <r>
    <s v="Jefferson Parish, LA"/>
    <x v="89"/>
    <n v="0"/>
    <x v="27"/>
  </r>
  <r>
    <s v="Jefferson Parish, LA"/>
    <x v="89"/>
    <n v="0"/>
    <x v="28"/>
  </r>
  <r>
    <s v="Jefferson Parish, LA"/>
    <x v="89"/>
    <n v="0"/>
    <x v="29"/>
  </r>
  <r>
    <s v="Jefferson Parish, LA"/>
    <x v="89"/>
    <n v="0"/>
    <x v="30"/>
  </r>
  <r>
    <s v="Jefferson Parish, LA"/>
    <x v="89"/>
    <n v="0"/>
    <x v="31"/>
  </r>
  <r>
    <s v="Jefferson Parish, LA"/>
    <x v="89"/>
    <n v="0"/>
    <x v="32"/>
  </r>
  <r>
    <s v="Jefferson Parish, LA"/>
    <x v="89"/>
    <n v="0"/>
    <x v="33"/>
  </r>
  <r>
    <s v="Jefferson Parish, LA"/>
    <x v="89"/>
    <n v="0"/>
    <x v="34"/>
  </r>
  <r>
    <s v="Jefferson Parish, LA"/>
    <x v="89"/>
    <n v="0"/>
    <x v="35"/>
  </r>
  <r>
    <s v="Jefferson Parish, LA"/>
    <x v="89"/>
    <n v="0"/>
    <x v="36"/>
  </r>
  <r>
    <s v="Jefferson Parish, LA"/>
    <x v="89"/>
    <n v="0"/>
    <x v="37"/>
  </r>
  <r>
    <s v="Jefferson Parish, LA"/>
    <x v="89"/>
    <n v="0"/>
    <x v="38"/>
  </r>
  <r>
    <s v="Jefferson Parish, LA"/>
    <x v="89"/>
    <n v="0"/>
    <x v="39"/>
  </r>
  <r>
    <s v="Jefferson Parish, LA"/>
    <x v="89"/>
    <n v="0"/>
    <x v="40"/>
  </r>
  <r>
    <s v="Jefferson Parish, LA"/>
    <x v="89"/>
    <n v="0"/>
    <x v="41"/>
  </r>
  <r>
    <s v="Jefferson Parish, LA"/>
    <x v="89"/>
    <n v="0"/>
    <x v="42"/>
  </r>
  <r>
    <s v="Jefferson Parish, LA"/>
    <x v="89"/>
    <n v="0"/>
    <x v="43"/>
  </r>
  <r>
    <s v="Jefferson Parish, LA"/>
    <x v="89"/>
    <n v="0"/>
    <x v="44"/>
  </r>
  <r>
    <s v="Jefferson Parish, LA"/>
    <x v="89"/>
    <n v="0"/>
    <x v="45"/>
  </r>
  <r>
    <s v="Jefferson Parish, LA"/>
    <x v="89"/>
    <n v="0"/>
    <x v="46"/>
  </r>
  <r>
    <s v="Jefferson Parish, LA"/>
    <x v="89"/>
    <n v="1"/>
    <x v="47"/>
  </r>
  <r>
    <s v="Jefferson Parish, LA"/>
    <x v="89"/>
    <n v="0"/>
    <x v="48"/>
  </r>
  <r>
    <s v="Jefferson Parish, LA"/>
    <x v="89"/>
    <n v="0"/>
    <x v="49"/>
  </r>
  <r>
    <s v="Jefferson Parish, LA"/>
    <x v="89"/>
    <n v="0"/>
    <x v="50"/>
  </r>
  <r>
    <s v="Jefferson Parish, LA"/>
    <x v="89"/>
    <n v="0"/>
    <x v="51"/>
  </r>
  <r>
    <s v="Jefferson Parish, LA"/>
    <x v="89"/>
    <n v="0"/>
    <x v="52"/>
  </r>
  <r>
    <s v="Jefferson Parish, LA"/>
    <x v="89"/>
    <n v="0"/>
    <x v="53"/>
  </r>
  <r>
    <s v="Shasta County, CA"/>
    <x v="89"/>
    <n v="0"/>
    <x v="0"/>
  </r>
  <r>
    <s v="Shasta County, CA"/>
    <x v="89"/>
    <n v="0"/>
    <x v="1"/>
  </r>
  <r>
    <s v="Shasta County, CA"/>
    <x v="89"/>
    <n v="0"/>
    <x v="2"/>
  </r>
  <r>
    <s v="Shasta County, CA"/>
    <x v="89"/>
    <n v="0"/>
    <x v="3"/>
  </r>
  <r>
    <s v="Shasta County, CA"/>
    <x v="89"/>
    <n v="0"/>
    <x v="4"/>
  </r>
  <r>
    <s v="Shasta County, CA"/>
    <x v="89"/>
    <n v="0"/>
    <x v="5"/>
  </r>
  <r>
    <s v="Shasta County, CA"/>
    <x v="89"/>
    <n v="0"/>
    <x v="6"/>
  </r>
  <r>
    <s v="Shasta County, CA"/>
    <x v="89"/>
    <n v="0"/>
    <x v="7"/>
  </r>
  <r>
    <s v="Shasta County, CA"/>
    <x v="89"/>
    <n v="0"/>
    <x v="8"/>
  </r>
  <r>
    <s v="Shasta County, CA"/>
    <x v="89"/>
    <n v="0"/>
    <x v="9"/>
  </r>
  <r>
    <s v="Shasta County, CA"/>
    <x v="89"/>
    <n v="0"/>
    <x v="10"/>
  </r>
  <r>
    <s v="Shasta County, CA"/>
    <x v="89"/>
    <n v="0"/>
    <x v="11"/>
  </r>
  <r>
    <s v="Shasta County, CA"/>
    <x v="89"/>
    <n v="0"/>
    <x v="12"/>
  </r>
  <r>
    <s v="Shasta County, CA"/>
    <x v="89"/>
    <n v="0"/>
    <x v="13"/>
  </r>
  <r>
    <s v="Shasta County, CA"/>
    <x v="89"/>
    <n v="0"/>
    <x v="14"/>
  </r>
  <r>
    <s v="Shasta County, CA"/>
    <x v="89"/>
    <n v="0"/>
    <x v="15"/>
  </r>
  <r>
    <s v="Shasta County, CA"/>
    <x v="89"/>
    <n v="0"/>
    <x v="16"/>
  </r>
  <r>
    <s v="Shasta County, CA"/>
    <x v="89"/>
    <n v="0"/>
    <x v="17"/>
  </r>
  <r>
    <s v="Shasta County, CA"/>
    <x v="89"/>
    <n v="0"/>
    <x v="18"/>
  </r>
  <r>
    <s v="Shasta County, CA"/>
    <x v="89"/>
    <n v="0"/>
    <x v="19"/>
  </r>
  <r>
    <s v="Shasta County, CA"/>
    <x v="89"/>
    <n v="0"/>
    <x v="20"/>
  </r>
  <r>
    <s v="Shasta County, CA"/>
    <x v="89"/>
    <n v="0"/>
    <x v="21"/>
  </r>
  <r>
    <s v="Shasta County, CA"/>
    <x v="89"/>
    <n v="0"/>
    <x v="22"/>
  </r>
  <r>
    <s v="Shasta County, CA"/>
    <x v="89"/>
    <n v="0"/>
    <x v="23"/>
  </r>
  <r>
    <s v="Shasta County, CA"/>
    <x v="89"/>
    <n v="0"/>
    <x v="24"/>
  </r>
  <r>
    <s v="Shasta County, CA"/>
    <x v="89"/>
    <n v="0"/>
    <x v="25"/>
  </r>
  <r>
    <s v="Shasta County, CA"/>
    <x v="89"/>
    <n v="0"/>
    <x v="26"/>
  </r>
  <r>
    <s v="Shasta County, CA"/>
    <x v="89"/>
    <n v="0"/>
    <x v="27"/>
  </r>
  <r>
    <s v="Shasta County, CA"/>
    <x v="89"/>
    <n v="0"/>
    <x v="28"/>
  </r>
  <r>
    <s v="Shasta County, CA"/>
    <x v="89"/>
    <n v="0"/>
    <x v="29"/>
  </r>
  <r>
    <s v="Shasta County, CA"/>
    <x v="89"/>
    <n v="0"/>
    <x v="30"/>
  </r>
  <r>
    <s v="Shasta County, CA"/>
    <x v="89"/>
    <n v="0"/>
    <x v="31"/>
  </r>
  <r>
    <s v="Shasta County, CA"/>
    <x v="89"/>
    <n v="0"/>
    <x v="32"/>
  </r>
  <r>
    <s v="Shasta County, CA"/>
    <x v="89"/>
    <n v="0"/>
    <x v="33"/>
  </r>
  <r>
    <s v="Shasta County, CA"/>
    <x v="89"/>
    <n v="0"/>
    <x v="34"/>
  </r>
  <r>
    <s v="Shasta County, CA"/>
    <x v="89"/>
    <n v="0"/>
    <x v="35"/>
  </r>
  <r>
    <s v="Shasta County, CA"/>
    <x v="89"/>
    <n v="0"/>
    <x v="36"/>
  </r>
  <r>
    <s v="Shasta County, CA"/>
    <x v="89"/>
    <n v="0"/>
    <x v="37"/>
  </r>
  <r>
    <s v="Shasta County, CA"/>
    <x v="89"/>
    <n v="0"/>
    <x v="38"/>
  </r>
  <r>
    <s v="Shasta County, CA"/>
    <x v="89"/>
    <n v="0"/>
    <x v="39"/>
  </r>
  <r>
    <s v="Shasta County, CA"/>
    <x v="89"/>
    <n v="0"/>
    <x v="40"/>
  </r>
  <r>
    <s v="Shasta County, CA"/>
    <x v="89"/>
    <n v="0"/>
    <x v="41"/>
  </r>
  <r>
    <s v="Shasta County, CA"/>
    <x v="89"/>
    <n v="0"/>
    <x v="42"/>
  </r>
  <r>
    <s v="Shasta County, CA"/>
    <x v="89"/>
    <n v="0"/>
    <x v="43"/>
  </r>
  <r>
    <s v="Shasta County, CA"/>
    <x v="89"/>
    <n v="0"/>
    <x v="44"/>
  </r>
  <r>
    <s v="Shasta County, CA"/>
    <x v="89"/>
    <n v="0"/>
    <x v="45"/>
  </r>
  <r>
    <s v="Shasta County, CA"/>
    <x v="89"/>
    <n v="0"/>
    <x v="46"/>
  </r>
  <r>
    <s v="Shasta County, CA"/>
    <x v="89"/>
    <n v="1"/>
    <x v="47"/>
  </r>
  <r>
    <s v="Shasta County, CA"/>
    <x v="89"/>
    <n v="0"/>
    <x v="48"/>
  </r>
  <r>
    <s v="Shasta County, CA"/>
    <x v="89"/>
    <n v="0"/>
    <x v="49"/>
  </r>
  <r>
    <s v="Shasta County, CA"/>
    <x v="89"/>
    <n v="0"/>
    <x v="50"/>
  </r>
  <r>
    <s v="Shasta County, CA"/>
    <x v="89"/>
    <n v="0"/>
    <x v="51"/>
  </r>
  <r>
    <s v="Shasta County, CA"/>
    <x v="89"/>
    <n v="0"/>
    <x v="52"/>
  </r>
  <r>
    <s v="Shasta County, CA"/>
    <x v="89"/>
    <n v="0"/>
    <x v="53"/>
  </r>
  <r>
    <s v="Spartanburg County, SC"/>
    <x v="89"/>
    <n v="0"/>
    <x v="0"/>
  </r>
  <r>
    <s v="Spartanburg County, SC"/>
    <x v="89"/>
    <n v="0"/>
    <x v="1"/>
  </r>
  <r>
    <s v="Spartanburg County, SC"/>
    <x v="89"/>
    <n v="0"/>
    <x v="2"/>
  </r>
  <r>
    <s v="Spartanburg County, SC"/>
    <x v="89"/>
    <n v="0"/>
    <x v="3"/>
  </r>
  <r>
    <s v="Spartanburg County, SC"/>
    <x v="89"/>
    <n v="0"/>
    <x v="4"/>
  </r>
  <r>
    <s v="Spartanburg County, SC"/>
    <x v="89"/>
    <n v="0"/>
    <x v="5"/>
  </r>
  <r>
    <s v="Spartanburg County, SC"/>
    <x v="89"/>
    <n v="0"/>
    <x v="6"/>
  </r>
  <r>
    <s v="Spartanburg County, SC"/>
    <x v="89"/>
    <n v="0"/>
    <x v="7"/>
  </r>
  <r>
    <s v="Spartanburg County, SC"/>
    <x v="89"/>
    <n v="0"/>
    <x v="8"/>
  </r>
  <r>
    <s v="Spartanburg County, SC"/>
    <x v="89"/>
    <n v="0"/>
    <x v="9"/>
  </r>
  <r>
    <s v="Spartanburg County, SC"/>
    <x v="89"/>
    <n v="0"/>
    <x v="10"/>
  </r>
  <r>
    <s v="Spartanburg County, SC"/>
    <x v="89"/>
    <n v="0"/>
    <x v="11"/>
  </r>
  <r>
    <s v="Spartanburg County, SC"/>
    <x v="89"/>
    <n v="0"/>
    <x v="12"/>
  </r>
  <r>
    <s v="Spartanburg County, SC"/>
    <x v="89"/>
    <n v="0"/>
    <x v="13"/>
  </r>
  <r>
    <s v="Spartanburg County, SC"/>
    <x v="89"/>
    <n v="0"/>
    <x v="14"/>
  </r>
  <r>
    <s v="Spartanburg County, SC"/>
    <x v="89"/>
    <n v="0"/>
    <x v="15"/>
  </r>
  <r>
    <s v="Spartanburg County, SC"/>
    <x v="89"/>
    <n v="0"/>
    <x v="16"/>
  </r>
  <r>
    <s v="Spartanburg County, SC"/>
    <x v="89"/>
    <n v="0"/>
    <x v="17"/>
  </r>
  <r>
    <s v="Spartanburg County, SC"/>
    <x v="89"/>
    <n v="0"/>
    <x v="18"/>
  </r>
  <r>
    <s v="Spartanburg County, SC"/>
    <x v="89"/>
    <n v="0"/>
    <x v="19"/>
  </r>
  <r>
    <s v="Spartanburg County, SC"/>
    <x v="89"/>
    <n v="0"/>
    <x v="20"/>
  </r>
  <r>
    <s v="Spartanburg County, SC"/>
    <x v="89"/>
    <n v="0"/>
    <x v="21"/>
  </r>
  <r>
    <s v="Spartanburg County, SC"/>
    <x v="89"/>
    <n v="0"/>
    <x v="22"/>
  </r>
  <r>
    <s v="Spartanburg County, SC"/>
    <x v="89"/>
    <n v="0"/>
    <x v="23"/>
  </r>
  <r>
    <s v="Spartanburg County, SC"/>
    <x v="89"/>
    <n v="0"/>
    <x v="24"/>
  </r>
  <r>
    <s v="Spartanburg County, SC"/>
    <x v="89"/>
    <n v="0"/>
    <x v="25"/>
  </r>
  <r>
    <s v="Spartanburg County, SC"/>
    <x v="89"/>
    <n v="0"/>
    <x v="26"/>
  </r>
  <r>
    <s v="Spartanburg County, SC"/>
    <x v="89"/>
    <n v="0"/>
    <x v="27"/>
  </r>
  <r>
    <s v="Spartanburg County, SC"/>
    <x v="89"/>
    <n v="0"/>
    <x v="28"/>
  </r>
  <r>
    <s v="Spartanburg County, SC"/>
    <x v="89"/>
    <n v="0"/>
    <x v="29"/>
  </r>
  <r>
    <s v="Spartanburg County, SC"/>
    <x v="89"/>
    <n v="0"/>
    <x v="30"/>
  </r>
  <r>
    <s v="Spartanburg County, SC"/>
    <x v="89"/>
    <n v="0"/>
    <x v="31"/>
  </r>
  <r>
    <s v="Spartanburg County, SC"/>
    <x v="89"/>
    <n v="0"/>
    <x v="32"/>
  </r>
  <r>
    <s v="Spartanburg County, SC"/>
    <x v="89"/>
    <n v="0"/>
    <x v="33"/>
  </r>
  <r>
    <s v="Spartanburg County, SC"/>
    <x v="89"/>
    <n v="0"/>
    <x v="34"/>
  </r>
  <r>
    <s v="Spartanburg County, SC"/>
    <x v="89"/>
    <n v="0"/>
    <x v="35"/>
  </r>
  <r>
    <s v="Spartanburg County, SC"/>
    <x v="89"/>
    <n v="0"/>
    <x v="36"/>
  </r>
  <r>
    <s v="Spartanburg County, SC"/>
    <x v="89"/>
    <n v="0"/>
    <x v="37"/>
  </r>
  <r>
    <s v="Spartanburg County, SC"/>
    <x v="89"/>
    <n v="0"/>
    <x v="38"/>
  </r>
  <r>
    <s v="Spartanburg County, SC"/>
    <x v="89"/>
    <n v="0"/>
    <x v="39"/>
  </r>
  <r>
    <s v="Spartanburg County, SC"/>
    <x v="89"/>
    <n v="0"/>
    <x v="40"/>
  </r>
  <r>
    <s v="Spartanburg County, SC"/>
    <x v="89"/>
    <n v="0"/>
    <x v="41"/>
  </r>
  <r>
    <s v="Spartanburg County, SC"/>
    <x v="89"/>
    <n v="0"/>
    <x v="42"/>
  </r>
  <r>
    <s v="Spartanburg County, SC"/>
    <x v="89"/>
    <n v="0"/>
    <x v="43"/>
  </r>
  <r>
    <s v="Spartanburg County, SC"/>
    <x v="89"/>
    <n v="0"/>
    <x v="44"/>
  </r>
  <r>
    <s v="Spartanburg County, SC"/>
    <x v="89"/>
    <n v="0"/>
    <x v="45"/>
  </r>
  <r>
    <s v="Spartanburg County, SC"/>
    <x v="89"/>
    <n v="0"/>
    <x v="46"/>
  </r>
  <r>
    <s v="Spartanburg County, SC"/>
    <x v="89"/>
    <n v="1"/>
    <x v="47"/>
  </r>
  <r>
    <s v="Spartanburg County, SC"/>
    <x v="89"/>
    <n v="0"/>
    <x v="48"/>
  </r>
  <r>
    <s v="Spartanburg County, SC"/>
    <x v="89"/>
    <n v="0"/>
    <x v="49"/>
  </r>
  <r>
    <s v="Spartanburg County, SC"/>
    <x v="89"/>
    <n v="0"/>
    <x v="50"/>
  </r>
  <r>
    <s v="Spartanburg County, SC"/>
    <x v="89"/>
    <n v="0"/>
    <x v="51"/>
  </r>
  <r>
    <s v="Spartanburg County, SC"/>
    <x v="89"/>
    <n v="0"/>
    <x v="52"/>
  </r>
  <r>
    <s v="Spartanburg County, SC"/>
    <x v="89"/>
    <n v="0"/>
    <x v="53"/>
  </r>
  <r>
    <s v="Harrison County, KY"/>
    <x v="89"/>
    <n v="0"/>
    <x v="0"/>
  </r>
  <r>
    <s v="Harrison County, KY"/>
    <x v="89"/>
    <n v="0"/>
    <x v="1"/>
  </r>
  <r>
    <s v="Harrison County, KY"/>
    <x v="89"/>
    <n v="0"/>
    <x v="2"/>
  </r>
  <r>
    <s v="Harrison County, KY"/>
    <x v="89"/>
    <n v="0"/>
    <x v="3"/>
  </r>
  <r>
    <s v="Harrison County, KY"/>
    <x v="89"/>
    <n v="0"/>
    <x v="4"/>
  </r>
  <r>
    <s v="Harrison County, KY"/>
    <x v="89"/>
    <n v="0"/>
    <x v="5"/>
  </r>
  <r>
    <s v="Harrison County, KY"/>
    <x v="89"/>
    <n v="0"/>
    <x v="6"/>
  </r>
  <r>
    <s v="Harrison County, KY"/>
    <x v="89"/>
    <n v="0"/>
    <x v="7"/>
  </r>
  <r>
    <s v="Harrison County, KY"/>
    <x v="89"/>
    <n v="0"/>
    <x v="8"/>
  </r>
  <r>
    <s v="Harrison County, KY"/>
    <x v="89"/>
    <n v="0"/>
    <x v="9"/>
  </r>
  <r>
    <s v="Harrison County, KY"/>
    <x v="89"/>
    <n v="0"/>
    <x v="10"/>
  </r>
  <r>
    <s v="Harrison County, KY"/>
    <x v="89"/>
    <n v="0"/>
    <x v="11"/>
  </r>
  <r>
    <s v="Harrison County, KY"/>
    <x v="89"/>
    <n v="0"/>
    <x v="12"/>
  </r>
  <r>
    <s v="Harrison County, KY"/>
    <x v="89"/>
    <n v="0"/>
    <x v="13"/>
  </r>
  <r>
    <s v="Harrison County, KY"/>
    <x v="89"/>
    <n v="0"/>
    <x v="14"/>
  </r>
  <r>
    <s v="Harrison County, KY"/>
    <x v="89"/>
    <n v="0"/>
    <x v="15"/>
  </r>
  <r>
    <s v="Harrison County, KY"/>
    <x v="89"/>
    <n v="0"/>
    <x v="16"/>
  </r>
  <r>
    <s v="Harrison County, KY"/>
    <x v="89"/>
    <n v="0"/>
    <x v="17"/>
  </r>
  <r>
    <s v="Harrison County, KY"/>
    <x v="89"/>
    <n v="0"/>
    <x v="18"/>
  </r>
  <r>
    <s v="Harrison County, KY"/>
    <x v="89"/>
    <n v="0"/>
    <x v="19"/>
  </r>
  <r>
    <s v="Harrison County, KY"/>
    <x v="89"/>
    <n v="0"/>
    <x v="20"/>
  </r>
  <r>
    <s v="Harrison County, KY"/>
    <x v="89"/>
    <n v="0"/>
    <x v="21"/>
  </r>
  <r>
    <s v="Harrison County, KY"/>
    <x v="89"/>
    <n v="0"/>
    <x v="22"/>
  </r>
  <r>
    <s v="Harrison County, KY"/>
    <x v="89"/>
    <n v="0"/>
    <x v="23"/>
  </r>
  <r>
    <s v="Harrison County, KY"/>
    <x v="89"/>
    <n v="0"/>
    <x v="24"/>
  </r>
  <r>
    <s v="Harrison County, KY"/>
    <x v="89"/>
    <n v="0"/>
    <x v="25"/>
  </r>
  <r>
    <s v="Harrison County, KY"/>
    <x v="89"/>
    <n v="0"/>
    <x v="26"/>
  </r>
  <r>
    <s v="Harrison County, KY"/>
    <x v="89"/>
    <n v="0"/>
    <x v="27"/>
  </r>
  <r>
    <s v="Harrison County, KY"/>
    <x v="89"/>
    <n v="0"/>
    <x v="28"/>
  </r>
  <r>
    <s v="Harrison County, KY"/>
    <x v="89"/>
    <n v="0"/>
    <x v="29"/>
  </r>
  <r>
    <s v="Harrison County, KY"/>
    <x v="89"/>
    <n v="0"/>
    <x v="30"/>
  </r>
  <r>
    <s v="Harrison County, KY"/>
    <x v="89"/>
    <n v="0"/>
    <x v="31"/>
  </r>
  <r>
    <s v="Harrison County, KY"/>
    <x v="89"/>
    <n v="0"/>
    <x v="32"/>
  </r>
  <r>
    <s v="Harrison County, KY"/>
    <x v="89"/>
    <n v="0"/>
    <x v="33"/>
  </r>
  <r>
    <s v="Harrison County, KY"/>
    <x v="89"/>
    <n v="0"/>
    <x v="34"/>
  </r>
  <r>
    <s v="Harrison County, KY"/>
    <x v="89"/>
    <n v="0"/>
    <x v="35"/>
  </r>
  <r>
    <s v="Harrison County, KY"/>
    <x v="89"/>
    <n v="0"/>
    <x v="36"/>
  </r>
  <r>
    <s v="Harrison County, KY"/>
    <x v="89"/>
    <n v="0"/>
    <x v="37"/>
  </r>
  <r>
    <s v="Harrison County, KY"/>
    <x v="89"/>
    <n v="0"/>
    <x v="38"/>
  </r>
  <r>
    <s v="Harrison County, KY"/>
    <x v="89"/>
    <n v="0"/>
    <x v="39"/>
  </r>
  <r>
    <s v="Harrison County, KY"/>
    <x v="89"/>
    <n v="0"/>
    <x v="40"/>
  </r>
  <r>
    <s v="Harrison County, KY"/>
    <x v="89"/>
    <n v="0"/>
    <x v="41"/>
  </r>
  <r>
    <s v="Harrison County, KY"/>
    <x v="89"/>
    <n v="0"/>
    <x v="42"/>
  </r>
  <r>
    <s v="Harrison County, KY"/>
    <x v="89"/>
    <n v="0"/>
    <x v="43"/>
  </r>
  <r>
    <s v="Harrison County, KY"/>
    <x v="89"/>
    <n v="0"/>
    <x v="44"/>
  </r>
  <r>
    <s v="Harrison County, KY"/>
    <x v="89"/>
    <n v="0"/>
    <x v="45"/>
  </r>
  <r>
    <s v="Harrison County, KY"/>
    <x v="89"/>
    <n v="0"/>
    <x v="46"/>
  </r>
  <r>
    <s v="Harrison County, KY"/>
    <x v="89"/>
    <n v="2"/>
    <x v="47"/>
  </r>
  <r>
    <s v="Harrison County, KY"/>
    <x v="89"/>
    <n v="0"/>
    <x v="48"/>
  </r>
  <r>
    <s v="Harrison County, KY"/>
    <x v="89"/>
    <n v="0"/>
    <x v="49"/>
  </r>
  <r>
    <s v="Harrison County, KY"/>
    <x v="89"/>
    <n v="0"/>
    <x v="50"/>
  </r>
  <r>
    <s v="Harrison County, KY"/>
    <x v="89"/>
    <n v="0"/>
    <x v="51"/>
  </r>
  <r>
    <s v="Harrison County, KY"/>
    <x v="89"/>
    <n v="0"/>
    <x v="52"/>
  </r>
  <r>
    <s v="Harrison County, KY"/>
    <x v="89"/>
    <n v="0"/>
    <x v="53"/>
  </r>
  <r>
    <s v="Johnson County, IA"/>
    <x v="89"/>
    <n v="0"/>
    <x v="0"/>
  </r>
  <r>
    <s v="Johnson County, IA"/>
    <x v="89"/>
    <n v="0"/>
    <x v="1"/>
  </r>
  <r>
    <s v="Johnson County, IA"/>
    <x v="89"/>
    <n v="0"/>
    <x v="2"/>
  </r>
  <r>
    <s v="Johnson County, IA"/>
    <x v="89"/>
    <n v="0"/>
    <x v="3"/>
  </r>
  <r>
    <s v="Johnson County, IA"/>
    <x v="89"/>
    <n v="0"/>
    <x v="4"/>
  </r>
  <r>
    <s v="Johnson County, IA"/>
    <x v="89"/>
    <n v="0"/>
    <x v="5"/>
  </r>
  <r>
    <s v="Johnson County, IA"/>
    <x v="89"/>
    <n v="0"/>
    <x v="6"/>
  </r>
  <r>
    <s v="Johnson County, IA"/>
    <x v="89"/>
    <n v="0"/>
    <x v="7"/>
  </r>
  <r>
    <s v="Johnson County, IA"/>
    <x v="89"/>
    <n v="0"/>
    <x v="8"/>
  </r>
  <r>
    <s v="Johnson County, IA"/>
    <x v="89"/>
    <n v="0"/>
    <x v="9"/>
  </r>
  <r>
    <s v="Johnson County, IA"/>
    <x v="89"/>
    <n v="0"/>
    <x v="10"/>
  </r>
  <r>
    <s v="Johnson County, IA"/>
    <x v="89"/>
    <n v="0"/>
    <x v="11"/>
  </r>
  <r>
    <s v="Johnson County, IA"/>
    <x v="89"/>
    <n v="0"/>
    <x v="12"/>
  </r>
  <r>
    <s v="Johnson County, IA"/>
    <x v="89"/>
    <n v="0"/>
    <x v="13"/>
  </r>
  <r>
    <s v="Johnson County, IA"/>
    <x v="89"/>
    <n v="0"/>
    <x v="14"/>
  </r>
  <r>
    <s v="Johnson County, IA"/>
    <x v="89"/>
    <n v="0"/>
    <x v="15"/>
  </r>
  <r>
    <s v="Johnson County, IA"/>
    <x v="89"/>
    <n v="0"/>
    <x v="16"/>
  </r>
  <r>
    <s v="Johnson County, IA"/>
    <x v="89"/>
    <n v="0"/>
    <x v="17"/>
  </r>
  <r>
    <s v="Johnson County, IA"/>
    <x v="89"/>
    <n v="0"/>
    <x v="18"/>
  </r>
  <r>
    <s v="Johnson County, IA"/>
    <x v="89"/>
    <n v="0"/>
    <x v="19"/>
  </r>
  <r>
    <s v="Johnson County, IA"/>
    <x v="89"/>
    <n v="0"/>
    <x v="20"/>
  </r>
  <r>
    <s v="Johnson County, IA"/>
    <x v="89"/>
    <n v="0"/>
    <x v="21"/>
  </r>
  <r>
    <s v="Johnson County, IA"/>
    <x v="89"/>
    <n v="0"/>
    <x v="22"/>
  </r>
  <r>
    <s v="Johnson County, IA"/>
    <x v="89"/>
    <n v="0"/>
    <x v="23"/>
  </r>
  <r>
    <s v="Johnson County, IA"/>
    <x v="89"/>
    <n v="0"/>
    <x v="24"/>
  </r>
  <r>
    <s v="Johnson County, IA"/>
    <x v="89"/>
    <n v="0"/>
    <x v="25"/>
  </r>
  <r>
    <s v="Johnson County, IA"/>
    <x v="89"/>
    <n v="0"/>
    <x v="26"/>
  </r>
  <r>
    <s v="Johnson County, IA"/>
    <x v="89"/>
    <n v="0"/>
    <x v="27"/>
  </r>
  <r>
    <s v="Johnson County, IA"/>
    <x v="89"/>
    <n v="0"/>
    <x v="28"/>
  </r>
  <r>
    <s v="Johnson County, IA"/>
    <x v="89"/>
    <n v="0"/>
    <x v="29"/>
  </r>
  <r>
    <s v="Johnson County, IA"/>
    <x v="89"/>
    <n v="0"/>
    <x v="30"/>
  </r>
  <r>
    <s v="Johnson County, IA"/>
    <x v="89"/>
    <n v="0"/>
    <x v="31"/>
  </r>
  <r>
    <s v="Johnson County, IA"/>
    <x v="89"/>
    <n v="0"/>
    <x v="32"/>
  </r>
  <r>
    <s v="Johnson County, IA"/>
    <x v="89"/>
    <n v="0"/>
    <x v="33"/>
  </r>
  <r>
    <s v="Johnson County, IA"/>
    <x v="89"/>
    <n v="0"/>
    <x v="34"/>
  </r>
  <r>
    <s v="Johnson County, IA"/>
    <x v="89"/>
    <n v="0"/>
    <x v="35"/>
  </r>
  <r>
    <s v="Johnson County, IA"/>
    <x v="89"/>
    <n v="0"/>
    <x v="36"/>
  </r>
  <r>
    <s v="Johnson County, IA"/>
    <x v="89"/>
    <n v="0"/>
    <x v="37"/>
  </r>
  <r>
    <s v="Johnson County, IA"/>
    <x v="89"/>
    <n v="0"/>
    <x v="38"/>
  </r>
  <r>
    <s v="Johnson County, IA"/>
    <x v="89"/>
    <n v="0"/>
    <x v="39"/>
  </r>
  <r>
    <s v="Johnson County, IA"/>
    <x v="89"/>
    <n v="0"/>
    <x v="40"/>
  </r>
  <r>
    <s v="Johnson County, IA"/>
    <x v="89"/>
    <n v="0"/>
    <x v="41"/>
  </r>
  <r>
    <s v="Johnson County, IA"/>
    <x v="89"/>
    <n v="0"/>
    <x v="42"/>
  </r>
  <r>
    <s v="Johnson County, IA"/>
    <x v="89"/>
    <n v="0"/>
    <x v="43"/>
  </r>
  <r>
    <s v="Johnson County, IA"/>
    <x v="89"/>
    <n v="0"/>
    <x v="44"/>
  </r>
  <r>
    <s v="Johnson County, IA"/>
    <x v="89"/>
    <n v="0"/>
    <x v="45"/>
  </r>
  <r>
    <s v="Johnson County, IA"/>
    <x v="89"/>
    <n v="0"/>
    <x v="46"/>
  </r>
  <r>
    <s v="Johnson County, IA"/>
    <x v="89"/>
    <n v="3"/>
    <x v="47"/>
  </r>
  <r>
    <s v="Johnson County, IA"/>
    <x v="89"/>
    <n v="0"/>
    <x v="48"/>
  </r>
  <r>
    <s v="Johnson County, IA"/>
    <x v="89"/>
    <n v="0"/>
    <x v="49"/>
  </r>
  <r>
    <s v="Johnson County, IA"/>
    <x v="89"/>
    <n v="0"/>
    <x v="50"/>
  </r>
  <r>
    <s v="Johnson County, IA"/>
    <x v="89"/>
    <n v="0"/>
    <x v="51"/>
  </r>
  <r>
    <s v="Johnson County, IA"/>
    <x v="89"/>
    <n v="0"/>
    <x v="52"/>
  </r>
  <r>
    <s v="Johnson County, IA"/>
    <x v="89"/>
    <n v="0"/>
    <x v="53"/>
  </r>
  <r>
    <s v="Berkshire County, MA"/>
    <x v="89"/>
    <n v="0"/>
    <x v="0"/>
  </r>
  <r>
    <s v="Berkshire County, MA"/>
    <x v="89"/>
    <n v="0"/>
    <x v="1"/>
  </r>
  <r>
    <s v="Berkshire County, MA"/>
    <x v="89"/>
    <n v="0"/>
    <x v="2"/>
  </r>
  <r>
    <s v="Berkshire County, MA"/>
    <x v="89"/>
    <n v="0"/>
    <x v="3"/>
  </r>
  <r>
    <s v="Berkshire County, MA"/>
    <x v="89"/>
    <n v="0"/>
    <x v="4"/>
  </r>
  <r>
    <s v="Berkshire County, MA"/>
    <x v="89"/>
    <n v="0"/>
    <x v="5"/>
  </r>
  <r>
    <s v="Berkshire County, MA"/>
    <x v="89"/>
    <n v="0"/>
    <x v="6"/>
  </r>
  <r>
    <s v="Berkshire County, MA"/>
    <x v="89"/>
    <n v="0"/>
    <x v="7"/>
  </r>
  <r>
    <s v="Berkshire County, MA"/>
    <x v="89"/>
    <n v="0"/>
    <x v="8"/>
  </r>
  <r>
    <s v="Berkshire County, MA"/>
    <x v="89"/>
    <n v="0"/>
    <x v="9"/>
  </r>
  <r>
    <s v="Berkshire County, MA"/>
    <x v="89"/>
    <n v="0"/>
    <x v="10"/>
  </r>
  <r>
    <s v="Berkshire County, MA"/>
    <x v="89"/>
    <n v="0"/>
    <x v="11"/>
  </r>
  <r>
    <s v="Berkshire County, MA"/>
    <x v="89"/>
    <n v="0"/>
    <x v="12"/>
  </r>
  <r>
    <s v="Berkshire County, MA"/>
    <x v="89"/>
    <n v="0"/>
    <x v="13"/>
  </r>
  <r>
    <s v="Berkshire County, MA"/>
    <x v="89"/>
    <n v="0"/>
    <x v="14"/>
  </r>
  <r>
    <s v="Berkshire County, MA"/>
    <x v="89"/>
    <n v="0"/>
    <x v="15"/>
  </r>
  <r>
    <s v="Berkshire County, MA"/>
    <x v="89"/>
    <n v="0"/>
    <x v="16"/>
  </r>
  <r>
    <s v="Berkshire County, MA"/>
    <x v="89"/>
    <n v="0"/>
    <x v="17"/>
  </r>
  <r>
    <s v="Berkshire County, MA"/>
    <x v="89"/>
    <n v="0"/>
    <x v="18"/>
  </r>
  <r>
    <s v="Berkshire County, MA"/>
    <x v="89"/>
    <n v="0"/>
    <x v="19"/>
  </r>
  <r>
    <s v="Berkshire County, MA"/>
    <x v="89"/>
    <n v="0"/>
    <x v="20"/>
  </r>
  <r>
    <s v="Berkshire County, MA"/>
    <x v="89"/>
    <n v="0"/>
    <x v="21"/>
  </r>
  <r>
    <s v="Berkshire County, MA"/>
    <x v="89"/>
    <n v="0"/>
    <x v="22"/>
  </r>
  <r>
    <s v="Berkshire County, MA"/>
    <x v="89"/>
    <n v="0"/>
    <x v="23"/>
  </r>
  <r>
    <s v="Berkshire County, MA"/>
    <x v="89"/>
    <n v="0"/>
    <x v="24"/>
  </r>
  <r>
    <s v="Berkshire County, MA"/>
    <x v="89"/>
    <n v="0"/>
    <x v="25"/>
  </r>
  <r>
    <s v="Berkshire County, MA"/>
    <x v="89"/>
    <n v="0"/>
    <x v="26"/>
  </r>
  <r>
    <s v="Berkshire County, MA"/>
    <x v="89"/>
    <n v="0"/>
    <x v="27"/>
  </r>
  <r>
    <s v="Berkshire County, MA"/>
    <x v="89"/>
    <n v="0"/>
    <x v="28"/>
  </r>
  <r>
    <s v="Berkshire County, MA"/>
    <x v="89"/>
    <n v="0"/>
    <x v="29"/>
  </r>
  <r>
    <s v="Berkshire County, MA"/>
    <x v="89"/>
    <n v="0"/>
    <x v="30"/>
  </r>
  <r>
    <s v="Berkshire County, MA"/>
    <x v="89"/>
    <n v="0"/>
    <x v="31"/>
  </r>
  <r>
    <s v="Berkshire County, MA"/>
    <x v="89"/>
    <n v="0"/>
    <x v="32"/>
  </r>
  <r>
    <s v="Berkshire County, MA"/>
    <x v="89"/>
    <n v="0"/>
    <x v="33"/>
  </r>
  <r>
    <s v="Berkshire County, MA"/>
    <x v="89"/>
    <n v="0"/>
    <x v="34"/>
  </r>
  <r>
    <s v="Berkshire County, MA"/>
    <x v="89"/>
    <n v="0"/>
    <x v="35"/>
  </r>
  <r>
    <s v="Berkshire County, MA"/>
    <x v="89"/>
    <n v="0"/>
    <x v="36"/>
  </r>
  <r>
    <s v="Berkshire County, MA"/>
    <x v="89"/>
    <n v="0"/>
    <x v="37"/>
  </r>
  <r>
    <s v="Berkshire County, MA"/>
    <x v="89"/>
    <n v="0"/>
    <x v="38"/>
  </r>
  <r>
    <s v="Berkshire County, MA"/>
    <x v="89"/>
    <n v="0"/>
    <x v="39"/>
  </r>
  <r>
    <s v="Berkshire County, MA"/>
    <x v="89"/>
    <n v="0"/>
    <x v="40"/>
  </r>
  <r>
    <s v="Berkshire County, MA"/>
    <x v="89"/>
    <n v="0"/>
    <x v="41"/>
  </r>
  <r>
    <s v="Berkshire County, MA"/>
    <x v="89"/>
    <n v="0"/>
    <x v="42"/>
  </r>
  <r>
    <s v="Berkshire County, MA"/>
    <x v="89"/>
    <n v="0"/>
    <x v="43"/>
  </r>
  <r>
    <s v="Berkshire County, MA"/>
    <x v="89"/>
    <n v="0"/>
    <x v="44"/>
  </r>
  <r>
    <s v="Berkshire County, MA"/>
    <x v="89"/>
    <n v="0"/>
    <x v="45"/>
  </r>
  <r>
    <s v="Berkshire County, MA"/>
    <x v="89"/>
    <n v="1"/>
    <x v="46"/>
  </r>
  <r>
    <s v="Berkshire County, MA"/>
    <x v="89"/>
    <n v="1"/>
    <x v="47"/>
  </r>
  <r>
    <s v="Berkshire County, MA"/>
    <x v="89"/>
    <n v="0"/>
    <x v="48"/>
  </r>
  <r>
    <s v="Berkshire County, MA"/>
    <x v="89"/>
    <n v="0"/>
    <x v="49"/>
  </r>
  <r>
    <s v="Berkshire County, MA"/>
    <x v="89"/>
    <n v="0"/>
    <x v="50"/>
  </r>
  <r>
    <s v="Berkshire County, MA"/>
    <x v="89"/>
    <n v="0"/>
    <x v="51"/>
  </r>
  <r>
    <s v="Berkshire County, MA"/>
    <x v="89"/>
    <n v="0"/>
    <x v="52"/>
  </r>
  <r>
    <s v="Berkshire County, MA"/>
    <x v="89"/>
    <n v="0"/>
    <x v="53"/>
  </r>
  <r>
    <s v="Davidson County, TN"/>
    <x v="89"/>
    <n v="0"/>
    <x v="0"/>
  </r>
  <r>
    <s v="Davidson County, TN"/>
    <x v="89"/>
    <n v="0"/>
    <x v="1"/>
  </r>
  <r>
    <s v="Davidson County, TN"/>
    <x v="89"/>
    <n v="0"/>
    <x v="2"/>
  </r>
  <r>
    <s v="Davidson County, TN"/>
    <x v="89"/>
    <n v="0"/>
    <x v="3"/>
  </r>
  <r>
    <s v="Davidson County, TN"/>
    <x v="89"/>
    <n v="0"/>
    <x v="4"/>
  </r>
  <r>
    <s v="Davidson County, TN"/>
    <x v="89"/>
    <n v="0"/>
    <x v="5"/>
  </r>
  <r>
    <s v="Davidson County, TN"/>
    <x v="89"/>
    <n v="0"/>
    <x v="6"/>
  </r>
  <r>
    <s v="Davidson County, TN"/>
    <x v="89"/>
    <n v="0"/>
    <x v="7"/>
  </r>
  <r>
    <s v="Davidson County, TN"/>
    <x v="89"/>
    <n v="0"/>
    <x v="8"/>
  </r>
  <r>
    <s v="Davidson County, TN"/>
    <x v="89"/>
    <n v="0"/>
    <x v="9"/>
  </r>
  <r>
    <s v="Davidson County, TN"/>
    <x v="89"/>
    <n v="0"/>
    <x v="10"/>
  </r>
  <r>
    <s v="Davidson County, TN"/>
    <x v="89"/>
    <n v="0"/>
    <x v="11"/>
  </r>
  <r>
    <s v="Davidson County, TN"/>
    <x v="89"/>
    <n v="0"/>
    <x v="12"/>
  </r>
  <r>
    <s v="Davidson County, TN"/>
    <x v="89"/>
    <n v="0"/>
    <x v="13"/>
  </r>
  <r>
    <s v="Davidson County, TN"/>
    <x v="89"/>
    <n v="0"/>
    <x v="14"/>
  </r>
  <r>
    <s v="Davidson County, TN"/>
    <x v="89"/>
    <n v="0"/>
    <x v="15"/>
  </r>
  <r>
    <s v="Davidson County, TN"/>
    <x v="89"/>
    <n v="0"/>
    <x v="16"/>
  </r>
  <r>
    <s v="Davidson County, TN"/>
    <x v="89"/>
    <n v="0"/>
    <x v="17"/>
  </r>
  <r>
    <s v="Davidson County, TN"/>
    <x v="89"/>
    <n v="0"/>
    <x v="18"/>
  </r>
  <r>
    <s v="Davidson County, TN"/>
    <x v="89"/>
    <n v="0"/>
    <x v="19"/>
  </r>
  <r>
    <s v="Davidson County, TN"/>
    <x v="89"/>
    <n v="0"/>
    <x v="20"/>
  </r>
  <r>
    <s v="Davidson County, TN"/>
    <x v="89"/>
    <n v="0"/>
    <x v="21"/>
  </r>
  <r>
    <s v="Davidson County, TN"/>
    <x v="89"/>
    <n v="0"/>
    <x v="22"/>
  </r>
  <r>
    <s v="Davidson County, TN"/>
    <x v="89"/>
    <n v="0"/>
    <x v="23"/>
  </r>
  <r>
    <s v="Davidson County, TN"/>
    <x v="89"/>
    <n v="0"/>
    <x v="24"/>
  </r>
  <r>
    <s v="Davidson County, TN"/>
    <x v="89"/>
    <n v="0"/>
    <x v="25"/>
  </r>
  <r>
    <s v="Davidson County, TN"/>
    <x v="89"/>
    <n v="0"/>
    <x v="26"/>
  </r>
  <r>
    <s v="Davidson County, TN"/>
    <x v="89"/>
    <n v="0"/>
    <x v="27"/>
  </r>
  <r>
    <s v="Davidson County, TN"/>
    <x v="89"/>
    <n v="0"/>
    <x v="28"/>
  </r>
  <r>
    <s v="Davidson County, TN"/>
    <x v="89"/>
    <n v="0"/>
    <x v="29"/>
  </r>
  <r>
    <s v="Davidson County, TN"/>
    <x v="89"/>
    <n v="0"/>
    <x v="30"/>
  </r>
  <r>
    <s v="Davidson County, TN"/>
    <x v="89"/>
    <n v="0"/>
    <x v="31"/>
  </r>
  <r>
    <s v="Davidson County, TN"/>
    <x v="89"/>
    <n v="0"/>
    <x v="32"/>
  </r>
  <r>
    <s v="Davidson County, TN"/>
    <x v="89"/>
    <n v="0"/>
    <x v="33"/>
  </r>
  <r>
    <s v="Davidson County, TN"/>
    <x v="89"/>
    <n v="0"/>
    <x v="34"/>
  </r>
  <r>
    <s v="Davidson County, TN"/>
    <x v="89"/>
    <n v="0"/>
    <x v="35"/>
  </r>
  <r>
    <s v="Davidson County, TN"/>
    <x v="89"/>
    <n v="0"/>
    <x v="36"/>
  </r>
  <r>
    <s v="Davidson County, TN"/>
    <x v="89"/>
    <n v="0"/>
    <x v="37"/>
  </r>
  <r>
    <s v="Davidson County, TN"/>
    <x v="89"/>
    <n v="0"/>
    <x v="38"/>
  </r>
  <r>
    <s v="Davidson County, TN"/>
    <x v="89"/>
    <n v="0"/>
    <x v="39"/>
  </r>
  <r>
    <s v="Davidson County, TN"/>
    <x v="89"/>
    <n v="0"/>
    <x v="40"/>
  </r>
  <r>
    <s v="Davidson County, TN"/>
    <x v="89"/>
    <n v="0"/>
    <x v="41"/>
  </r>
  <r>
    <s v="Davidson County, TN"/>
    <x v="89"/>
    <n v="0"/>
    <x v="42"/>
  </r>
  <r>
    <s v="Davidson County, TN"/>
    <x v="89"/>
    <n v="0"/>
    <x v="43"/>
  </r>
  <r>
    <s v="Davidson County, TN"/>
    <x v="89"/>
    <n v="0"/>
    <x v="44"/>
  </r>
  <r>
    <s v="Davidson County, TN"/>
    <x v="89"/>
    <n v="0"/>
    <x v="45"/>
  </r>
  <r>
    <s v="Davidson County, TN"/>
    <x v="89"/>
    <n v="1"/>
    <x v="46"/>
  </r>
  <r>
    <s v="Davidson County, TN"/>
    <x v="89"/>
    <n v="1"/>
    <x v="47"/>
  </r>
  <r>
    <s v="Davidson County, TN"/>
    <x v="89"/>
    <n v="0"/>
    <x v="48"/>
  </r>
  <r>
    <s v="Davidson County, TN"/>
    <x v="89"/>
    <n v="0"/>
    <x v="49"/>
  </r>
  <r>
    <s v="Davidson County, TN"/>
    <x v="89"/>
    <n v="0"/>
    <x v="50"/>
  </r>
  <r>
    <s v="Davidson County, TN"/>
    <x v="89"/>
    <n v="0"/>
    <x v="51"/>
  </r>
  <r>
    <s v="Davidson County, TN"/>
    <x v="89"/>
    <n v="0"/>
    <x v="52"/>
  </r>
  <r>
    <s v="Davidson County, TN"/>
    <x v="89"/>
    <n v="0"/>
    <x v="53"/>
  </r>
  <r>
    <s v="Douglas County, OR"/>
    <x v="89"/>
    <n v="0"/>
    <x v="0"/>
  </r>
  <r>
    <s v="Douglas County, OR"/>
    <x v="89"/>
    <n v="0"/>
    <x v="1"/>
  </r>
  <r>
    <s v="Douglas County, OR"/>
    <x v="89"/>
    <n v="0"/>
    <x v="2"/>
  </r>
  <r>
    <s v="Douglas County, OR"/>
    <x v="89"/>
    <n v="0"/>
    <x v="3"/>
  </r>
  <r>
    <s v="Douglas County, OR"/>
    <x v="89"/>
    <n v="0"/>
    <x v="4"/>
  </r>
  <r>
    <s v="Douglas County, OR"/>
    <x v="89"/>
    <n v="0"/>
    <x v="5"/>
  </r>
  <r>
    <s v="Douglas County, OR"/>
    <x v="89"/>
    <n v="0"/>
    <x v="6"/>
  </r>
  <r>
    <s v="Douglas County, OR"/>
    <x v="89"/>
    <n v="0"/>
    <x v="7"/>
  </r>
  <r>
    <s v="Douglas County, OR"/>
    <x v="89"/>
    <n v="0"/>
    <x v="8"/>
  </r>
  <r>
    <s v="Douglas County, OR"/>
    <x v="89"/>
    <n v="0"/>
    <x v="9"/>
  </r>
  <r>
    <s v="Douglas County, OR"/>
    <x v="89"/>
    <n v="0"/>
    <x v="10"/>
  </r>
  <r>
    <s v="Douglas County, OR"/>
    <x v="89"/>
    <n v="0"/>
    <x v="11"/>
  </r>
  <r>
    <s v="Douglas County, OR"/>
    <x v="89"/>
    <n v="0"/>
    <x v="12"/>
  </r>
  <r>
    <s v="Douglas County, OR"/>
    <x v="89"/>
    <n v="0"/>
    <x v="13"/>
  </r>
  <r>
    <s v="Douglas County, OR"/>
    <x v="89"/>
    <n v="0"/>
    <x v="14"/>
  </r>
  <r>
    <s v="Douglas County, OR"/>
    <x v="89"/>
    <n v="0"/>
    <x v="15"/>
  </r>
  <r>
    <s v="Douglas County, OR"/>
    <x v="89"/>
    <n v="0"/>
    <x v="16"/>
  </r>
  <r>
    <s v="Douglas County, OR"/>
    <x v="89"/>
    <n v="0"/>
    <x v="17"/>
  </r>
  <r>
    <s v="Douglas County, OR"/>
    <x v="89"/>
    <n v="0"/>
    <x v="18"/>
  </r>
  <r>
    <s v="Douglas County, OR"/>
    <x v="89"/>
    <n v="0"/>
    <x v="19"/>
  </r>
  <r>
    <s v="Douglas County, OR"/>
    <x v="89"/>
    <n v="0"/>
    <x v="20"/>
  </r>
  <r>
    <s v="Douglas County, OR"/>
    <x v="89"/>
    <n v="0"/>
    <x v="21"/>
  </r>
  <r>
    <s v="Douglas County, OR"/>
    <x v="89"/>
    <n v="0"/>
    <x v="22"/>
  </r>
  <r>
    <s v="Douglas County, OR"/>
    <x v="89"/>
    <n v="0"/>
    <x v="23"/>
  </r>
  <r>
    <s v="Douglas County, OR"/>
    <x v="89"/>
    <n v="0"/>
    <x v="24"/>
  </r>
  <r>
    <s v="Douglas County, OR"/>
    <x v="89"/>
    <n v="0"/>
    <x v="25"/>
  </r>
  <r>
    <s v="Douglas County, OR"/>
    <x v="89"/>
    <n v="0"/>
    <x v="26"/>
  </r>
  <r>
    <s v="Douglas County, OR"/>
    <x v="89"/>
    <n v="0"/>
    <x v="27"/>
  </r>
  <r>
    <s v="Douglas County, OR"/>
    <x v="89"/>
    <n v="0"/>
    <x v="28"/>
  </r>
  <r>
    <s v="Douglas County, OR"/>
    <x v="89"/>
    <n v="0"/>
    <x v="29"/>
  </r>
  <r>
    <s v="Douglas County, OR"/>
    <x v="89"/>
    <n v="0"/>
    <x v="30"/>
  </r>
  <r>
    <s v="Douglas County, OR"/>
    <x v="89"/>
    <n v="0"/>
    <x v="31"/>
  </r>
  <r>
    <s v="Douglas County, OR"/>
    <x v="89"/>
    <n v="0"/>
    <x v="32"/>
  </r>
  <r>
    <s v="Douglas County, OR"/>
    <x v="89"/>
    <n v="0"/>
    <x v="33"/>
  </r>
  <r>
    <s v="Douglas County, OR"/>
    <x v="89"/>
    <n v="0"/>
    <x v="34"/>
  </r>
  <r>
    <s v="Douglas County, OR"/>
    <x v="89"/>
    <n v="0"/>
    <x v="35"/>
  </r>
  <r>
    <s v="Douglas County, OR"/>
    <x v="89"/>
    <n v="0"/>
    <x v="36"/>
  </r>
  <r>
    <s v="Douglas County, OR"/>
    <x v="89"/>
    <n v="0"/>
    <x v="37"/>
  </r>
  <r>
    <s v="Douglas County, OR"/>
    <x v="89"/>
    <n v="0"/>
    <x v="38"/>
  </r>
  <r>
    <s v="Douglas County, OR"/>
    <x v="89"/>
    <n v="0"/>
    <x v="39"/>
  </r>
  <r>
    <s v="Douglas County, OR"/>
    <x v="89"/>
    <n v="0"/>
    <x v="40"/>
  </r>
  <r>
    <s v="Douglas County, OR"/>
    <x v="89"/>
    <n v="0"/>
    <x v="41"/>
  </r>
  <r>
    <s v="Douglas County, OR"/>
    <x v="89"/>
    <n v="0"/>
    <x v="42"/>
  </r>
  <r>
    <s v="Douglas County, OR"/>
    <x v="89"/>
    <n v="0"/>
    <x v="43"/>
  </r>
  <r>
    <s v="Douglas County, OR"/>
    <x v="89"/>
    <n v="0"/>
    <x v="44"/>
  </r>
  <r>
    <s v="Douglas County, OR"/>
    <x v="89"/>
    <n v="0"/>
    <x v="45"/>
  </r>
  <r>
    <s v="Douglas County, OR"/>
    <x v="89"/>
    <n v="1"/>
    <x v="46"/>
  </r>
  <r>
    <s v="Douglas County, OR"/>
    <x v="89"/>
    <n v="1"/>
    <x v="47"/>
  </r>
  <r>
    <s v="Douglas County, OR"/>
    <x v="89"/>
    <n v="0"/>
    <x v="48"/>
  </r>
  <r>
    <s v="Douglas County, OR"/>
    <x v="89"/>
    <n v="0"/>
    <x v="49"/>
  </r>
  <r>
    <s v="Douglas County, OR"/>
    <x v="89"/>
    <n v="0"/>
    <x v="50"/>
  </r>
  <r>
    <s v="Douglas County, OR"/>
    <x v="89"/>
    <n v="0"/>
    <x v="51"/>
  </r>
  <r>
    <s v="Douglas County, OR"/>
    <x v="89"/>
    <n v="0"/>
    <x v="52"/>
  </r>
  <r>
    <s v="Douglas County, OR"/>
    <x v="89"/>
    <n v="0"/>
    <x v="53"/>
  </r>
  <r>
    <s v="Fresno County, CA"/>
    <x v="89"/>
    <n v="0"/>
    <x v="0"/>
  </r>
  <r>
    <s v="Fresno County, CA"/>
    <x v="89"/>
    <n v="0"/>
    <x v="1"/>
  </r>
  <r>
    <s v="Fresno County, CA"/>
    <x v="89"/>
    <n v="0"/>
    <x v="2"/>
  </r>
  <r>
    <s v="Fresno County, CA"/>
    <x v="89"/>
    <n v="0"/>
    <x v="3"/>
  </r>
  <r>
    <s v="Fresno County, CA"/>
    <x v="89"/>
    <n v="0"/>
    <x v="4"/>
  </r>
  <r>
    <s v="Fresno County, CA"/>
    <x v="89"/>
    <n v="0"/>
    <x v="5"/>
  </r>
  <r>
    <s v="Fresno County, CA"/>
    <x v="89"/>
    <n v="0"/>
    <x v="6"/>
  </r>
  <r>
    <s v="Fresno County, CA"/>
    <x v="89"/>
    <n v="0"/>
    <x v="7"/>
  </r>
  <r>
    <s v="Fresno County, CA"/>
    <x v="89"/>
    <n v="0"/>
    <x v="8"/>
  </r>
  <r>
    <s v="Fresno County, CA"/>
    <x v="89"/>
    <n v="0"/>
    <x v="9"/>
  </r>
  <r>
    <s v="Fresno County, CA"/>
    <x v="89"/>
    <n v="0"/>
    <x v="10"/>
  </r>
  <r>
    <s v="Fresno County, CA"/>
    <x v="89"/>
    <n v="0"/>
    <x v="11"/>
  </r>
  <r>
    <s v="Fresno County, CA"/>
    <x v="89"/>
    <n v="0"/>
    <x v="12"/>
  </r>
  <r>
    <s v="Fresno County, CA"/>
    <x v="89"/>
    <n v="0"/>
    <x v="13"/>
  </r>
  <r>
    <s v="Fresno County, CA"/>
    <x v="89"/>
    <n v="0"/>
    <x v="14"/>
  </r>
  <r>
    <s v="Fresno County, CA"/>
    <x v="89"/>
    <n v="0"/>
    <x v="15"/>
  </r>
  <r>
    <s v="Fresno County, CA"/>
    <x v="89"/>
    <n v="0"/>
    <x v="16"/>
  </r>
  <r>
    <s v="Fresno County, CA"/>
    <x v="89"/>
    <n v="0"/>
    <x v="17"/>
  </r>
  <r>
    <s v="Fresno County, CA"/>
    <x v="89"/>
    <n v="0"/>
    <x v="18"/>
  </r>
  <r>
    <s v="Fresno County, CA"/>
    <x v="89"/>
    <n v="0"/>
    <x v="19"/>
  </r>
  <r>
    <s v="Fresno County, CA"/>
    <x v="89"/>
    <n v="0"/>
    <x v="20"/>
  </r>
  <r>
    <s v="Fresno County, CA"/>
    <x v="89"/>
    <n v="0"/>
    <x v="21"/>
  </r>
  <r>
    <s v="Fresno County, CA"/>
    <x v="89"/>
    <n v="0"/>
    <x v="22"/>
  </r>
  <r>
    <s v="Fresno County, CA"/>
    <x v="89"/>
    <n v="0"/>
    <x v="23"/>
  </r>
  <r>
    <s v="Fresno County, CA"/>
    <x v="89"/>
    <n v="0"/>
    <x v="24"/>
  </r>
  <r>
    <s v="Fresno County, CA"/>
    <x v="89"/>
    <n v="0"/>
    <x v="25"/>
  </r>
  <r>
    <s v="Fresno County, CA"/>
    <x v="89"/>
    <n v="0"/>
    <x v="26"/>
  </r>
  <r>
    <s v="Fresno County, CA"/>
    <x v="89"/>
    <n v="0"/>
    <x v="27"/>
  </r>
  <r>
    <s v="Fresno County, CA"/>
    <x v="89"/>
    <n v="0"/>
    <x v="28"/>
  </r>
  <r>
    <s v="Fresno County, CA"/>
    <x v="89"/>
    <n v="0"/>
    <x v="29"/>
  </r>
  <r>
    <s v="Fresno County, CA"/>
    <x v="89"/>
    <n v="0"/>
    <x v="30"/>
  </r>
  <r>
    <s v="Fresno County, CA"/>
    <x v="89"/>
    <n v="0"/>
    <x v="31"/>
  </r>
  <r>
    <s v="Fresno County, CA"/>
    <x v="89"/>
    <n v="0"/>
    <x v="32"/>
  </r>
  <r>
    <s v="Fresno County, CA"/>
    <x v="89"/>
    <n v="0"/>
    <x v="33"/>
  </r>
  <r>
    <s v="Fresno County, CA"/>
    <x v="89"/>
    <n v="0"/>
    <x v="34"/>
  </r>
  <r>
    <s v="Fresno County, CA"/>
    <x v="89"/>
    <n v="0"/>
    <x v="35"/>
  </r>
  <r>
    <s v="Fresno County, CA"/>
    <x v="89"/>
    <n v="0"/>
    <x v="36"/>
  </r>
  <r>
    <s v="Fresno County, CA"/>
    <x v="89"/>
    <n v="0"/>
    <x v="37"/>
  </r>
  <r>
    <s v="Fresno County, CA"/>
    <x v="89"/>
    <n v="0"/>
    <x v="38"/>
  </r>
  <r>
    <s v="Fresno County, CA"/>
    <x v="89"/>
    <n v="0"/>
    <x v="39"/>
  </r>
  <r>
    <s v="Fresno County, CA"/>
    <x v="89"/>
    <n v="0"/>
    <x v="40"/>
  </r>
  <r>
    <s v="Fresno County, CA"/>
    <x v="89"/>
    <n v="0"/>
    <x v="41"/>
  </r>
  <r>
    <s v="Fresno County, CA"/>
    <x v="89"/>
    <n v="0"/>
    <x v="42"/>
  </r>
  <r>
    <s v="Fresno County, CA"/>
    <x v="89"/>
    <n v="0"/>
    <x v="43"/>
  </r>
  <r>
    <s v="Fresno County, CA"/>
    <x v="89"/>
    <n v="0"/>
    <x v="44"/>
  </r>
  <r>
    <s v="Fresno County, CA"/>
    <x v="89"/>
    <n v="0"/>
    <x v="45"/>
  </r>
  <r>
    <s v="Fresno County, CA"/>
    <x v="89"/>
    <n v="1"/>
    <x v="46"/>
  </r>
  <r>
    <s v="Fresno County, CA"/>
    <x v="89"/>
    <n v="1"/>
    <x v="47"/>
  </r>
  <r>
    <s v="Fresno County, CA"/>
    <x v="89"/>
    <n v="0"/>
    <x v="48"/>
  </r>
  <r>
    <s v="Fresno County, CA"/>
    <x v="89"/>
    <n v="0"/>
    <x v="49"/>
  </r>
  <r>
    <s v="Fresno County, CA"/>
    <x v="89"/>
    <n v="0"/>
    <x v="50"/>
  </r>
  <r>
    <s v="Fresno County, CA"/>
    <x v="89"/>
    <n v="0"/>
    <x v="51"/>
  </r>
  <r>
    <s v="Fresno County, CA"/>
    <x v="89"/>
    <n v="0"/>
    <x v="52"/>
  </r>
  <r>
    <s v="Fresno County, CA"/>
    <x v="89"/>
    <n v="0"/>
    <x v="53"/>
  </r>
  <r>
    <s v="Harford County, MD"/>
    <x v="89"/>
    <n v="0"/>
    <x v="0"/>
  </r>
  <r>
    <s v="Harford County, MD"/>
    <x v="89"/>
    <n v="0"/>
    <x v="1"/>
  </r>
  <r>
    <s v="Harford County, MD"/>
    <x v="89"/>
    <n v="0"/>
    <x v="2"/>
  </r>
  <r>
    <s v="Harford County, MD"/>
    <x v="89"/>
    <n v="0"/>
    <x v="3"/>
  </r>
  <r>
    <s v="Harford County, MD"/>
    <x v="89"/>
    <n v="0"/>
    <x v="4"/>
  </r>
  <r>
    <s v="Harford County, MD"/>
    <x v="89"/>
    <n v="0"/>
    <x v="5"/>
  </r>
  <r>
    <s v="Harford County, MD"/>
    <x v="89"/>
    <n v="0"/>
    <x v="6"/>
  </r>
  <r>
    <s v="Harford County, MD"/>
    <x v="89"/>
    <n v="0"/>
    <x v="7"/>
  </r>
  <r>
    <s v="Harford County, MD"/>
    <x v="89"/>
    <n v="0"/>
    <x v="8"/>
  </r>
  <r>
    <s v="Harford County, MD"/>
    <x v="89"/>
    <n v="0"/>
    <x v="9"/>
  </r>
  <r>
    <s v="Harford County, MD"/>
    <x v="89"/>
    <n v="0"/>
    <x v="10"/>
  </r>
  <r>
    <s v="Harford County, MD"/>
    <x v="89"/>
    <n v="0"/>
    <x v="11"/>
  </r>
  <r>
    <s v="Harford County, MD"/>
    <x v="89"/>
    <n v="0"/>
    <x v="12"/>
  </r>
  <r>
    <s v="Harford County, MD"/>
    <x v="89"/>
    <n v="0"/>
    <x v="13"/>
  </r>
  <r>
    <s v="Harford County, MD"/>
    <x v="89"/>
    <n v="0"/>
    <x v="14"/>
  </r>
  <r>
    <s v="Harford County, MD"/>
    <x v="89"/>
    <n v="0"/>
    <x v="15"/>
  </r>
  <r>
    <s v="Harford County, MD"/>
    <x v="89"/>
    <n v="0"/>
    <x v="16"/>
  </r>
  <r>
    <s v="Harford County, MD"/>
    <x v="89"/>
    <n v="0"/>
    <x v="17"/>
  </r>
  <r>
    <s v="Harford County, MD"/>
    <x v="89"/>
    <n v="0"/>
    <x v="18"/>
  </r>
  <r>
    <s v="Harford County, MD"/>
    <x v="89"/>
    <n v="0"/>
    <x v="19"/>
  </r>
  <r>
    <s v="Harford County, MD"/>
    <x v="89"/>
    <n v="0"/>
    <x v="20"/>
  </r>
  <r>
    <s v="Harford County, MD"/>
    <x v="89"/>
    <n v="0"/>
    <x v="21"/>
  </r>
  <r>
    <s v="Harford County, MD"/>
    <x v="89"/>
    <n v="0"/>
    <x v="22"/>
  </r>
  <r>
    <s v="Harford County, MD"/>
    <x v="89"/>
    <n v="0"/>
    <x v="23"/>
  </r>
  <r>
    <s v="Harford County, MD"/>
    <x v="89"/>
    <n v="0"/>
    <x v="24"/>
  </r>
  <r>
    <s v="Harford County, MD"/>
    <x v="89"/>
    <n v="0"/>
    <x v="25"/>
  </r>
  <r>
    <s v="Harford County, MD"/>
    <x v="89"/>
    <n v="0"/>
    <x v="26"/>
  </r>
  <r>
    <s v="Harford County, MD"/>
    <x v="89"/>
    <n v="0"/>
    <x v="27"/>
  </r>
  <r>
    <s v="Harford County, MD"/>
    <x v="89"/>
    <n v="0"/>
    <x v="28"/>
  </r>
  <r>
    <s v="Harford County, MD"/>
    <x v="89"/>
    <n v="0"/>
    <x v="29"/>
  </r>
  <r>
    <s v="Harford County, MD"/>
    <x v="89"/>
    <n v="0"/>
    <x v="30"/>
  </r>
  <r>
    <s v="Harford County, MD"/>
    <x v="89"/>
    <n v="0"/>
    <x v="31"/>
  </r>
  <r>
    <s v="Harford County, MD"/>
    <x v="89"/>
    <n v="0"/>
    <x v="32"/>
  </r>
  <r>
    <s v="Harford County, MD"/>
    <x v="89"/>
    <n v="0"/>
    <x v="33"/>
  </r>
  <r>
    <s v="Harford County, MD"/>
    <x v="89"/>
    <n v="0"/>
    <x v="34"/>
  </r>
  <r>
    <s v="Harford County, MD"/>
    <x v="89"/>
    <n v="0"/>
    <x v="35"/>
  </r>
  <r>
    <s v="Harford County, MD"/>
    <x v="89"/>
    <n v="0"/>
    <x v="36"/>
  </r>
  <r>
    <s v="Harford County, MD"/>
    <x v="89"/>
    <n v="0"/>
    <x v="37"/>
  </r>
  <r>
    <s v="Harford County, MD"/>
    <x v="89"/>
    <n v="0"/>
    <x v="38"/>
  </r>
  <r>
    <s v="Harford County, MD"/>
    <x v="89"/>
    <n v="0"/>
    <x v="39"/>
  </r>
  <r>
    <s v="Harford County, MD"/>
    <x v="89"/>
    <n v="0"/>
    <x v="40"/>
  </r>
  <r>
    <s v="Harford County, MD"/>
    <x v="89"/>
    <n v="0"/>
    <x v="41"/>
  </r>
  <r>
    <s v="Harford County, MD"/>
    <x v="89"/>
    <n v="0"/>
    <x v="42"/>
  </r>
  <r>
    <s v="Harford County, MD"/>
    <x v="89"/>
    <n v="0"/>
    <x v="43"/>
  </r>
  <r>
    <s v="Harford County, MD"/>
    <x v="89"/>
    <n v="0"/>
    <x v="44"/>
  </r>
  <r>
    <s v="Harford County, MD"/>
    <x v="89"/>
    <n v="0"/>
    <x v="45"/>
  </r>
  <r>
    <s v="Harford County, MD"/>
    <x v="89"/>
    <n v="1"/>
    <x v="46"/>
  </r>
  <r>
    <s v="Harford County, MD"/>
    <x v="89"/>
    <n v="1"/>
    <x v="47"/>
  </r>
  <r>
    <s v="Harford County, MD"/>
    <x v="89"/>
    <n v="0"/>
    <x v="48"/>
  </r>
  <r>
    <s v="Harford County, MD"/>
    <x v="89"/>
    <n v="0"/>
    <x v="49"/>
  </r>
  <r>
    <s v="Harford County, MD"/>
    <x v="89"/>
    <n v="0"/>
    <x v="50"/>
  </r>
  <r>
    <s v="Harford County, MD"/>
    <x v="89"/>
    <n v="0"/>
    <x v="51"/>
  </r>
  <r>
    <s v="Harford County, MD"/>
    <x v="89"/>
    <n v="0"/>
    <x v="52"/>
  </r>
  <r>
    <s v="Harford County, MD"/>
    <x v="89"/>
    <n v="0"/>
    <x v="53"/>
  </r>
  <r>
    <s v="Hendricks County, IN"/>
    <x v="89"/>
    <n v="0"/>
    <x v="0"/>
  </r>
  <r>
    <s v="Hendricks County, IN"/>
    <x v="89"/>
    <n v="0"/>
    <x v="1"/>
  </r>
  <r>
    <s v="Hendricks County, IN"/>
    <x v="89"/>
    <n v="0"/>
    <x v="2"/>
  </r>
  <r>
    <s v="Hendricks County, IN"/>
    <x v="89"/>
    <n v="0"/>
    <x v="3"/>
  </r>
  <r>
    <s v="Hendricks County, IN"/>
    <x v="89"/>
    <n v="0"/>
    <x v="4"/>
  </r>
  <r>
    <s v="Hendricks County, IN"/>
    <x v="89"/>
    <n v="0"/>
    <x v="5"/>
  </r>
  <r>
    <s v="Hendricks County, IN"/>
    <x v="89"/>
    <n v="0"/>
    <x v="6"/>
  </r>
  <r>
    <s v="Hendricks County, IN"/>
    <x v="89"/>
    <n v="0"/>
    <x v="7"/>
  </r>
  <r>
    <s v="Hendricks County, IN"/>
    <x v="89"/>
    <n v="0"/>
    <x v="8"/>
  </r>
  <r>
    <s v="Hendricks County, IN"/>
    <x v="89"/>
    <n v="0"/>
    <x v="9"/>
  </r>
  <r>
    <s v="Hendricks County, IN"/>
    <x v="89"/>
    <n v="0"/>
    <x v="10"/>
  </r>
  <r>
    <s v="Hendricks County, IN"/>
    <x v="89"/>
    <n v="0"/>
    <x v="11"/>
  </r>
  <r>
    <s v="Hendricks County, IN"/>
    <x v="89"/>
    <n v="0"/>
    <x v="12"/>
  </r>
  <r>
    <s v="Hendricks County, IN"/>
    <x v="89"/>
    <n v="0"/>
    <x v="13"/>
  </r>
  <r>
    <s v="Hendricks County, IN"/>
    <x v="89"/>
    <n v="0"/>
    <x v="14"/>
  </r>
  <r>
    <s v="Hendricks County, IN"/>
    <x v="89"/>
    <n v="0"/>
    <x v="15"/>
  </r>
  <r>
    <s v="Hendricks County, IN"/>
    <x v="89"/>
    <n v="0"/>
    <x v="16"/>
  </r>
  <r>
    <s v="Hendricks County, IN"/>
    <x v="89"/>
    <n v="0"/>
    <x v="17"/>
  </r>
  <r>
    <s v="Hendricks County, IN"/>
    <x v="89"/>
    <n v="0"/>
    <x v="18"/>
  </r>
  <r>
    <s v="Hendricks County, IN"/>
    <x v="89"/>
    <n v="0"/>
    <x v="19"/>
  </r>
  <r>
    <s v="Hendricks County, IN"/>
    <x v="89"/>
    <n v="0"/>
    <x v="20"/>
  </r>
  <r>
    <s v="Hendricks County, IN"/>
    <x v="89"/>
    <n v="0"/>
    <x v="21"/>
  </r>
  <r>
    <s v="Hendricks County, IN"/>
    <x v="89"/>
    <n v="0"/>
    <x v="22"/>
  </r>
  <r>
    <s v="Hendricks County, IN"/>
    <x v="89"/>
    <n v="0"/>
    <x v="23"/>
  </r>
  <r>
    <s v="Hendricks County, IN"/>
    <x v="89"/>
    <n v="0"/>
    <x v="24"/>
  </r>
  <r>
    <s v="Hendricks County, IN"/>
    <x v="89"/>
    <n v="0"/>
    <x v="25"/>
  </r>
  <r>
    <s v="Hendricks County, IN"/>
    <x v="89"/>
    <n v="0"/>
    <x v="26"/>
  </r>
  <r>
    <s v="Hendricks County, IN"/>
    <x v="89"/>
    <n v="0"/>
    <x v="27"/>
  </r>
  <r>
    <s v="Hendricks County, IN"/>
    <x v="89"/>
    <n v="0"/>
    <x v="28"/>
  </r>
  <r>
    <s v="Hendricks County, IN"/>
    <x v="89"/>
    <n v="0"/>
    <x v="29"/>
  </r>
  <r>
    <s v="Hendricks County, IN"/>
    <x v="89"/>
    <n v="0"/>
    <x v="30"/>
  </r>
  <r>
    <s v="Hendricks County, IN"/>
    <x v="89"/>
    <n v="0"/>
    <x v="31"/>
  </r>
  <r>
    <s v="Hendricks County, IN"/>
    <x v="89"/>
    <n v="0"/>
    <x v="32"/>
  </r>
  <r>
    <s v="Hendricks County, IN"/>
    <x v="89"/>
    <n v="0"/>
    <x v="33"/>
  </r>
  <r>
    <s v="Hendricks County, IN"/>
    <x v="89"/>
    <n v="0"/>
    <x v="34"/>
  </r>
  <r>
    <s v="Hendricks County, IN"/>
    <x v="89"/>
    <n v="0"/>
    <x v="35"/>
  </r>
  <r>
    <s v="Hendricks County, IN"/>
    <x v="89"/>
    <n v="0"/>
    <x v="36"/>
  </r>
  <r>
    <s v="Hendricks County, IN"/>
    <x v="89"/>
    <n v="0"/>
    <x v="37"/>
  </r>
  <r>
    <s v="Hendricks County, IN"/>
    <x v="89"/>
    <n v="0"/>
    <x v="38"/>
  </r>
  <r>
    <s v="Hendricks County, IN"/>
    <x v="89"/>
    <n v="0"/>
    <x v="39"/>
  </r>
  <r>
    <s v="Hendricks County, IN"/>
    <x v="89"/>
    <n v="0"/>
    <x v="40"/>
  </r>
  <r>
    <s v="Hendricks County, IN"/>
    <x v="89"/>
    <n v="0"/>
    <x v="41"/>
  </r>
  <r>
    <s v="Hendricks County, IN"/>
    <x v="89"/>
    <n v="0"/>
    <x v="42"/>
  </r>
  <r>
    <s v="Hendricks County, IN"/>
    <x v="89"/>
    <n v="0"/>
    <x v="43"/>
  </r>
  <r>
    <s v="Hendricks County, IN"/>
    <x v="89"/>
    <n v="0"/>
    <x v="44"/>
  </r>
  <r>
    <s v="Hendricks County, IN"/>
    <x v="89"/>
    <n v="0"/>
    <x v="45"/>
  </r>
  <r>
    <s v="Hendricks County, IN"/>
    <x v="89"/>
    <n v="1"/>
    <x v="46"/>
  </r>
  <r>
    <s v="Hendricks County, IN"/>
    <x v="89"/>
    <n v="2"/>
    <x v="47"/>
  </r>
  <r>
    <s v="Hendricks County, IN"/>
    <x v="89"/>
    <n v="0"/>
    <x v="48"/>
  </r>
  <r>
    <s v="Hendricks County, IN"/>
    <x v="89"/>
    <n v="0"/>
    <x v="49"/>
  </r>
  <r>
    <s v="Hendricks County, IN"/>
    <x v="89"/>
    <n v="0"/>
    <x v="50"/>
  </r>
  <r>
    <s v="Hendricks County, IN"/>
    <x v="89"/>
    <n v="0"/>
    <x v="51"/>
  </r>
  <r>
    <s v="Hendricks County, IN"/>
    <x v="89"/>
    <n v="0"/>
    <x v="52"/>
  </r>
  <r>
    <s v="Hendricks County, IN"/>
    <x v="89"/>
    <n v="0"/>
    <x v="53"/>
  </r>
  <r>
    <s v="Hudson County, NJ"/>
    <x v="89"/>
    <n v="0"/>
    <x v="0"/>
  </r>
  <r>
    <s v="Hudson County, NJ"/>
    <x v="89"/>
    <n v="0"/>
    <x v="1"/>
  </r>
  <r>
    <s v="Hudson County, NJ"/>
    <x v="89"/>
    <n v="0"/>
    <x v="2"/>
  </r>
  <r>
    <s v="Hudson County, NJ"/>
    <x v="89"/>
    <n v="0"/>
    <x v="3"/>
  </r>
  <r>
    <s v="Hudson County, NJ"/>
    <x v="89"/>
    <n v="0"/>
    <x v="4"/>
  </r>
  <r>
    <s v="Hudson County, NJ"/>
    <x v="89"/>
    <n v="0"/>
    <x v="5"/>
  </r>
  <r>
    <s v="Hudson County, NJ"/>
    <x v="89"/>
    <n v="0"/>
    <x v="6"/>
  </r>
  <r>
    <s v="Hudson County, NJ"/>
    <x v="89"/>
    <n v="0"/>
    <x v="7"/>
  </r>
  <r>
    <s v="Hudson County, NJ"/>
    <x v="89"/>
    <n v="0"/>
    <x v="8"/>
  </r>
  <r>
    <s v="Hudson County, NJ"/>
    <x v="89"/>
    <n v="0"/>
    <x v="9"/>
  </r>
  <r>
    <s v="Hudson County, NJ"/>
    <x v="89"/>
    <n v="0"/>
    <x v="10"/>
  </r>
  <r>
    <s v="Hudson County, NJ"/>
    <x v="89"/>
    <n v="0"/>
    <x v="11"/>
  </r>
  <r>
    <s v="Hudson County, NJ"/>
    <x v="89"/>
    <n v="0"/>
    <x v="12"/>
  </r>
  <r>
    <s v="Hudson County, NJ"/>
    <x v="89"/>
    <n v="0"/>
    <x v="13"/>
  </r>
  <r>
    <s v="Hudson County, NJ"/>
    <x v="89"/>
    <n v="0"/>
    <x v="14"/>
  </r>
  <r>
    <s v="Hudson County, NJ"/>
    <x v="89"/>
    <n v="0"/>
    <x v="15"/>
  </r>
  <r>
    <s v="Hudson County, NJ"/>
    <x v="89"/>
    <n v="0"/>
    <x v="16"/>
  </r>
  <r>
    <s v="Hudson County, NJ"/>
    <x v="89"/>
    <n v="0"/>
    <x v="17"/>
  </r>
  <r>
    <s v="Hudson County, NJ"/>
    <x v="89"/>
    <n v="0"/>
    <x v="18"/>
  </r>
  <r>
    <s v="Hudson County, NJ"/>
    <x v="89"/>
    <n v="0"/>
    <x v="19"/>
  </r>
  <r>
    <s v="Hudson County, NJ"/>
    <x v="89"/>
    <n v="0"/>
    <x v="20"/>
  </r>
  <r>
    <s v="Hudson County, NJ"/>
    <x v="89"/>
    <n v="0"/>
    <x v="21"/>
  </r>
  <r>
    <s v="Hudson County, NJ"/>
    <x v="89"/>
    <n v="0"/>
    <x v="22"/>
  </r>
  <r>
    <s v="Hudson County, NJ"/>
    <x v="89"/>
    <n v="0"/>
    <x v="23"/>
  </r>
  <r>
    <s v="Hudson County, NJ"/>
    <x v="89"/>
    <n v="0"/>
    <x v="24"/>
  </r>
  <r>
    <s v="Hudson County, NJ"/>
    <x v="89"/>
    <n v="0"/>
    <x v="25"/>
  </r>
  <r>
    <s v="Hudson County, NJ"/>
    <x v="89"/>
    <n v="0"/>
    <x v="26"/>
  </r>
  <r>
    <s v="Hudson County, NJ"/>
    <x v="89"/>
    <n v="0"/>
    <x v="27"/>
  </r>
  <r>
    <s v="Hudson County, NJ"/>
    <x v="89"/>
    <n v="0"/>
    <x v="28"/>
  </r>
  <r>
    <s v="Hudson County, NJ"/>
    <x v="89"/>
    <n v="0"/>
    <x v="29"/>
  </r>
  <r>
    <s v="Hudson County, NJ"/>
    <x v="89"/>
    <n v="0"/>
    <x v="30"/>
  </r>
  <r>
    <s v="Hudson County, NJ"/>
    <x v="89"/>
    <n v="0"/>
    <x v="31"/>
  </r>
  <r>
    <s v="Hudson County, NJ"/>
    <x v="89"/>
    <n v="0"/>
    <x v="32"/>
  </r>
  <r>
    <s v="Hudson County, NJ"/>
    <x v="89"/>
    <n v="0"/>
    <x v="33"/>
  </r>
  <r>
    <s v="Hudson County, NJ"/>
    <x v="89"/>
    <n v="0"/>
    <x v="34"/>
  </r>
  <r>
    <s v="Hudson County, NJ"/>
    <x v="89"/>
    <n v="0"/>
    <x v="35"/>
  </r>
  <r>
    <s v="Hudson County, NJ"/>
    <x v="89"/>
    <n v="0"/>
    <x v="36"/>
  </r>
  <r>
    <s v="Hudson County, NJ"/>
    <x v="89"/>
    <n v="0"/>
    <x v="37"/>
  </r>
  <r>
    <s v="Hudson County, NJ"/>
    <x v="89"/>
    <n v="0"/>
    <x v="38"/>
  </r>
  <r>
    <s v="Hudson County, NJ"/>
    <x v="89"/>
    <n v="0"/>
    <x v="39"/>
  </r>
  <r>
    <s v="Hudson County, NJ"/>
    <x v="89"/>
    <n v="0"/>
    <x v="40"/>
  </r>
  <r>
    <s v="Hudson County, NJ"/>
    <x v="89"/>
    <n v="0"/>
    <x v="41"/>
  </r>
  <r>
    <s v="Hudson County, NJ"/>
    <x v="89"/>
    <n v="0"/>
    <x v="42"/>
  </r>
  <r>
    <s v="Hudson County, NJ"/>
    <x v="89"/>
    <n v="0"/>
    <x v="43"/>
  </r>
  <r>
    <s v="Hudson County, NJ"/>
    <x v="89"/>
    <n v="0"/>
    <x v="44"/>
  </r>
  <r>
    <s v="Hudson County, NJ"/>
    <x v="89"/>
    <n v="0"/>
    <x v="45"/>
  </r>
  <r>
    <s v="Hudson County, NJ"/>
    <x v="89"/>
    <n v="1"/>
    <x v="46"/>
  </r>
  <r>
    <s v="Hudson County, NJ"/>
    <x v="89"/>
    <n v="1"/>
    <x v="47"/>
  </r>
  <r>
    <s v="Hudson County, NJ"/>
    <x v="89"/>
    <n v="0"/>
    <x v="48"/>
  </r>
  <r>
    <s v="Hudson County, NJ"/>
    <x v="89"/>
    <n v="0"/>
    <x v="49"/>
  </r>
  <r>
    <s v="Hudson County, NJ"/>
    <x v="89"/>
    <n v="0"/>
    <x v="50"/>
  </r>
  <r>
    <s v="Hudson County, NJ"/>
    <x v="89"/>
    <n v="0"/>
    <x v="51"/>
  </r>
  <r>
    <s v="Hudson County, NJ"/>
    <x v="89"/>
    <n v="0"/>
    <x v="52"/>
  </r>
  <r>
    <s v="Hudson County, NJ"/>
    <x v="89"/>
    <n v="0"/>
    <x v="53"/>
  </r>
  <r>
    <s v="Johnson County, KS"/>
    <x v="89"/>
    <n v="0"/>
    <x v="0"/>
  </r>
  <r>
    <s v="Johnson County, KS"/>
    <x v="89"/>
    <n v="0"/>
    <x v="1"/>
  </r>
  <r>
    <s v="Johnson County, KS"/>
    <x v="89"/>
    <n v="0"/>
    <x v="2"/>
  </r>
  <r>
    <s v="Johnson County, KS"/>
    <x v="89"/>
    <n v="0"/>
    <x v="3"/>
  </r>
  <r>
    <s v="Johnson County, KS"/>
    <x v="89"/>
    <n v="0"/>
    <x v="4"/>
  </r>
  <r>
    <s v="Johnson County, KS"/>
    <x v="89"/>
    <n v="0"/>
    <x v="5"/>
  </r>
  <r>
    <s v="Johnson County, KS"/>
    <x v="89"/>
    <n v="0"/>
    <x v="6"/>
  </r>
  <r>
    <s v="Johnson County, KS"/>
    <x v="89"/>
    <n v="0"/>
    <x v="7"/>
  </r>
  <r>
    <s v="Johnson County, KS"/>
    <x v="89"/>
    <n v="0"/>
    <x v="8"/>
  </r>
  <r>
    <s v="Johnson County, KS"/>
    <x v="89"/>
    <n v="0"/>
    <x v="9"/>
  </r>
  <r>
    <s v="Johnson County, KS"/>
    <x v="89"/>
    <n v="0"/>
    <x v="10"/>
  </r>
  <r>
    <s v="Johnson County, KS"/>
    <x v="89"/>
    <n v="0"/>
    <x v="11"/>
  </r>
  <r>
    <s v="Johnson County, KS"/>
    <x v="89"/>
    <n v="0"/>
    <x v="12"/>
  </r>
  <r>
    <s v="Johnson County, KS"/>
    <x v="89"/>
    <n v="0"/>
    <x v="13"/>
  </r>
  <r>
    <s v="Johnson County, KS"/>
    <x v="89"/>
    <n v="0"/>
    <x v="14"/>
  </r>
  <r>
    <s v="Johnson County, KS"/>
    <x v="89"/>
    <n v="0"/>
    <x v="15"/>
  </r>
  <r>
    <s v="Johnson County, KS"/>
    <x v="89"/>
    <n v="0"/>
    <x v="16"/>
  </r>
  <r>
    <s v="Johnson County, KS"/>
    <x v="89"/>
    <n v="0"/>
    <x v="17"/>
  </r>
  <r>
    <s v="Johnson County, KS"/>
    <x v="89"/>
    <n v="0"/>
    <x v="18"/>
  </r>
  <r>
    <s v="Johnson County, KS"/>
    <x v="89"/>
    <n v="0"/>
    <x v="19"/>
  </r>
  <r>
    <s v="Johnson County, KS"/>
    <x v="89"/>
    <n v="0"/>
    <x v="20"/>
  </r>
  <r>
    <s v="Johnson County, KS"/>
    <x v="89"/>
    <n v="0"/>
    <x v="21"/>
  </r>
  <r>
    <s v="Johnson County, KS"/>
    <x v="89"/>
    <n v="0"/>
    <x v="22"/>
  </r>
  <r>
    <s v="Johnson County, KS"/>
    <x v="89"/>
    <n v="0"/>
    <x v="23"/>
  </r>
  <r>
    <s v="Johnson County, KS"/>
    <x v="89"/>
    <n v="0"/>
    <x v="24"/>
  </r>
  <r>
    <s v="Johnson County, KS"/>
    <x v="89"/>
    <n v="0"/>
    <x v="25"/>
  </r>
  <r>
    <s v="Johnson County, KS"/>
    <x v="89"/>
    <n v="0"/>
    <x v="26"/>
  </r>
  <r>
    <s v="Johnson County, KS"/>
    <x v="89"/>
    <n v="0"/>
    <x v="27"/>
  </r>
  <r>
    <s v="Johnson County, KS"/>
    <x v="89"/>
    <n v="0"/>
    <x v="28"/>
  </r>
  <r>
    <s v="Johnson County, KS"/>
    <x v="89"/>
    <n v="0"/>
    <x v="29"/>
  </r>
  <r>
    <s v="Johnson County, KS"/>
    <x v="89"/>
    <n v="0"/>
    <x v="30"/>
  </r>
  <r>
    <s v="Johnson County, KS"/>
    <x v="89"/>
    <n v="0"/>
    <x v="31"/>
  </r>
  <r>
    <s v="Johnson County, KS"/>
    <x v="89"/>
    <n v="0"/>
    <x v="32"/>
  </r>
  <r>
    <s v="Johnson County, KS"/>
    <x v="89"/>
    <n v="0"/>
    <x v="33"/>
  </r>
  <r>
    <s v="Johnson County, KS"/>
    <x v="89"/>
    <n v="0"/>
    <x v="34"/>
  </r>
  <r>
    <s v="Johnson County, KS"/>
    <x v="89"/>
    <n v="0"/>
    <x v="35"/>
  </r>
  <r>
    <s v="Johnson County, KS"/>
    <x v="89"/>
    <n v="0"/>
    <x v="36"/>
  </r>
  <r>
    <s v="Johnson County, KS"/>
    <x v="89"/>
    <n v="0"/>
    <x v="37"/>
  </r>
  <r>
    <s v="Johnson County, KS"/>
    <x v="89"/>
    <n v="0"/>
    <x v="38"/>
  </r>
  <r>
    <s v="Johnson County, KS"/>
    <x v="89"/>
    <n v="0"/>
    <x v="39"/>
  </r>
  <r>
    <s v="Johnson County, KS"/>
    <x v="89"/>
    <n v="0"/>
    <x v="40"/>
  </r>
  <r>
    <s v="Johnson County, KS"/>
    <x v="89"/>
    <n v="0"/>
    <x v="41"/>
  </r>
  <r>
    <s v="Johnson County, KS"/>
    <x v="89"/>
    <n v="0"/>
    <x v="42"/>
  </r>
  <r>
    <s v="Johnson County, KS"/>
    <x v="89"/>
    <n v="0"/>
    <x v="43"/>
  </r>
  <r>
    <s v="Johnson County, KS"/>
    <x v="89"/>
    <n v="0"/>
    <x v="44"/>
  </r>
  <r>
    <s v="Johnson County, KS"/>
    <x v="89"/>
    <n v="0"/>
    <x v="45"/>
  </r>
  <r>
    <s v="Johnson County, KS"/>
    <x v="89"/>
    <n v="1"/>
    <x v="46"/>
  </r>
  <r>
    <s v="Johnson County, KS"/>
    <x v="89"/>
    <n v="1"/>
    <x v="47"/>
  </r>
  <r>
    <s v="Johnson County, KS"/>
    <x v="89"/>
    <n v="0"/>
    <x v="48"/>
  </r>
  <r>
    <s v="Johnson County, KS"/>
    <x v="89"/>
    <n v="0"/>
    <x v="49"/>
  </r>
  <r>
    <s v="Johnson County, KS"/>
    <x v="89"/>
    <n v="0"/>
    <x v="50"/>
  </r>
  <r>
    <s v="Johnson County, KS"/>
    <x v="89"/>
    <n v="0"/>
    <x v="51"/>
  </r>
  <r>
    <s v="Johnson County, KS"/>
    <x v="89"/>
    <n v="0"/>
    <x v="52"/>
  </r>
  <r>
    <s v="Johnson County, KS"/>
    <x v="89"/>
    <n v="0"/>
    <x v="53"/>
  </r>
  <r>
    <s v="Kittitas County, WA"/>
    <x v="89"/>
    <n v="0"/>
    <x v="0"/>
  </r>
  <r>
    <s v="Kittitas County, WA"/>
    <x v="89"/>
    <n v="0"/>
    <x v="1"/>
  </r>
  <r>
    <s v="Kittitas County, WA"/>
    <x v="89"/>
    <n v="0"/>
    <x v="2"/>
  </r>
  <r>
    <s v="Kittitas County, WA"/>
    <x v="89"/>
    <n v="0"/>
    <x v="3"/>
  </r>
  <r>
    <s v="Kittitas County, WA"/>
    <x v="89"/>
    <n v="0"/>
    <x v="4"/>
  </r>
  <r>
    <s v="Kittitas County, WA"/>
    <x v="89"/>
    <n v="0"/>
    <x v="5"/>
  </r>
  <r>
    <s v="Kittitas County, WA"/>
    <x v="89"/>
    <n v="0"/>
    <x v="6"/>
  </r>
  <r>
    <s v="Kittitas County, WA"/>
    <x v="89"/>
    <n v="0"/>
    <x v="7"/>
  </r>
  <r>
    <s v="Kittitas County, WA"/>
    <x v="89"/>
    <n v="0"/>
    <x v="8"/>
  </r>
  <r>
    <s v="Kittitas County, WA"/>
    <x v="89"/>
    <n v="0"/>
    <x v="9"/>
  </r>
  <r>
    <s v="Kittitas County, WA"/>
    <x v="89"/>
    <n v="0"/>
    <x v="10"/>
  </r>
  <r>
    <s v="Kittitas County, WA"/>
    <x v="89"/>
    <n v="0"/>
    <x v="11"/>
  </r>
  <r>
    <s v="Kittitas County, WA"/>
    <x v="89"/>
    <n v="0"/>
    <x v="12"/>
  </r>
  <r>
    <s v="Kittitas County, WA"/>
    <x v="89"/>
    <n v="0"/>
    <x v="13"/>
  </r>
  <r>
    <s v="Kittitas County, WA"/>
    <x v="89"/>
    <n v="0"/>
    <x v="14"/>
  </r>
  <r>
    <s v="Kittitas County, WA"/>
    <x v="89"/>
    <n v="0"/>
    <x v="15"/>
  </r>
  <r>
    <s v="Kittitas County, WA"/>
    <x v="89"/>
    <n v="0"/>
    <x v="16"/>
  </r>
  <r>
    <s v="Kittitas County, WA"/>
    <x v="89"/>
    <n v="0"/>
    <x v="17"/>
  </r>
  <r>
    <s v="Kittitas County, WA"/>
    <x v="89"/>
    <n v="0"/>
    <x v="18"/>
  </r>
  <r>
    <s v="Kittitas County, WA"/>
    <x v="89"/>
    <n v="0"/>
    <x v="19"/>
  </r>
  <r>
    <s v="Kittitas County, WA"/>
    <x v="89"/>
    <n v="0"/>
    <x v="20"/>
  </r>
  <r>
    <s v="Kittitas County, WA"/>
    <x v="89"/>
    <n v="0"/>
    <x v="21"/>
  </r>
  <r>
    <s v="Kittitas County, WA"/>
    <x v="89"/>
    <n v="0"/>
    <x v="22"/>
  </r>
  <r>
    <s v="Kittitas County, WA"/>
    <x v="89"/>
    <n v="0"/>
    <x v="23"/>
  </r>
  <r>
    <s v="Kittitas County, WA"/>
    <x v="89"/>
    <n v="0"/>
    <x v="24"/>
  </r>
  <r>
    <s v="Kittitas County, WA"/>
    <x v="89"/>
    <n v="0"/>
    <x v="25"/>
  </r>
  <r>
    <s v="Kittitas County, WA"/>
    <x v="89"/>
    <n v="0"/>
    <x v="26"/>
  </r>
  <r>
    <s v="Kittitas County, WA"/>
    <x v="89"/>
    <n v="0"/>
    <x v="27"/>
  </r>
  <r>
    <s v="Kittitas County, WA"/>
    <x v="89"/>
    <n v="0"/>
    <x v="28"/>
  </r>
  <r>
    <s v="Kittitas County, WA"/>
    <x v="89"/>
    <n v="0"/>
    <x v="29"/>
  </r>
  <r>
    <s v="Kittitas County, WA"/>
    <x v="89"/>
    <n v="0"/>
    <x v="30"/>
  </r>
  <r>
    <s v="Kittitas County, WA"/>
    <x v="89"/>
    <n v="0"/>
    <x v="31"/>
  </r>
  <r>
    <s v="Kittitas County, WA"/>
    <x v="89"/>
    <n v="0"/>
    <x v="32"/>
  </r>
  <r>
    <s v="Kittitas County, WA"/>
    <x v="89"/>
    <n v="0"/>
    <x v="33"/>
  </r>
  <r>
    <s v="Kittitas County, WA"/>
    <x v="89"/>
    <n v="0"/>
    <x v="34"/>
  </r>
  <r>
    <s v="Kittitas County, WA"/>
    <x v="89"/>
    <n v="0"/>
    <x v="35"/>
  </r>
  <r>
    <s v="Kittitas County, WA"/>
    <x v="89"/>
    <n v="0"/>
    <x v="36"/>
  </r>
  <r>
    <s v="Kittitas County, WA"/>
    <x v="89"/>
    <n v="0"/>
    <x v="37"/>
  </r>
  <r>
    <s v="Kittitas County, WA"/>
    <x v="89"/>
    <n v="0"/>
    <x v="38"/>
  </r>
  <r>
    <s v="Kittitas County, WA"/>
    <x v="89"/>
    <n v="0"/>
    <x v="39"/>
  </r>
  <r>
    <s v="Kittitas County, WA"/>
    <x v="89"/>
    <n v="0"/>
    <x v="40"/>
  </r>
  <r>
    <s v="Kittitas County, WA"/>
    <x v="89"/>
    <n v="0"/>
    <x v="41"/>
  </r>
  <r>
    <s v="Kittitas County, WA"/>
    <x v="89"/>
    <n v="0"/>
    <x v="42"/>
  </r>
  <r>
    <s v="Kittitas County, WA"/>
    <x v="89"/>
    <n v="0"/>
    <x v="43"/>
  </r>
  <r>
    <s v="Kittitas County, WA"/>
    <x v="89"/>
    <n v="0"/>
    <x v="44"/>
  </r>
  <r>
    <s v="Kittitas County, WA"/>
    <x v="89"/>
    <n v="0"/>
    <x v="45"/>
  </r>
  <r>
    <s v="Kittitas County, WA"/>
    <x v="89"/>
    <n v="1"/>
    <x v="46"/>
  </r>
  <r>
    <s v="Kittitas County, WA"/>
    <x v="89"/>
    <n v="1"/>
    <x v="47"/>
  </r>
  <r>
    <s v="Kittitas County, WA"/>
    <x v="89"/>
    <n v="0"/>
    <x v="48"/>
  </r>
  <r>
    <s v="Kittitas County, WA"/>
    <x v="89"/>
    <n v="0"/>
    <x v="49"/>
  </r>
  <r>
    <s v="Kittitas County, WA"/>
    <x v="89"/>
    <n v="0"/>
    <x v="50"/>
  </r>
  <r>
    <s v="Kittitas County, WA"/>
    <x v="89"/>
    <n v="0"/>
    <x v="51"/>
  </r>
  <r>
    <s v="Kittitas County, WA"/>
    <x v="89"/>
    <n v="0"/>
    <x v="52"/>
  </r>
  <r>
    <s v="Kittitas County, WA"/>
    <x v="89"/>
    <n v="0"/>
    <x v="53"/>
  </r>
  <r>
    <s v="Manatee County, FL"/>
    <x v="89"/>
    <n v="0"/>
    <x v="0"/>
  </r>
  <r>
    <s v="Manatee County, FL"/>
    <x v="89"/>
    <n v="0"/>
    <x v="1"/>
  </r>
  <r>
    <s v="Manatee County, FL"/>
    <x v="89"/>
    <n v="0"/>
    <x v="2"/>
  </r>
  <r>
    <s v="Manatee County, FL"/>
    <x v="89"/>
    <n v="0"/>
    <x v="3"/>
  </r>
  <r>
    <s v="Manatee County, FL"/>
    <x v="89"/>
    <n v="0"/>
    <x v="4"/>
  </r>
  <r>
    <s v="Manatee County, FL"/>
    <x v="89"/>
    <n v="0"/>
    <x v="5"/>
  </r>
  <r>
    <s v="Manatee County, FL"/>
    <x v="89"/>
    <n v="0"/>
    <x v="6"/>
  </r>
  <r>
    <s v="Manatee County, FL"/>
    <x v="89"/>
    <n v="0"/>
    <x v="7"/>
  </r>
  <r>
    <s v="Manatee County, FL"/>
    <x v="89"/>
    <n v="0"/>
    <x v="8"/>
  </r>
  <r>
    <s v="Manatee County, FL"/>
    <x v="89"/>
    <n v="0"/>
    <x v="9"/>
  </r>
  <r>
    <s v="Manatee County, FL"/>
    <x v="89"/>
    <n v="0"/>
    <x v="10"/>
  </r>
  <r>
    <s v="Manatee County, FL"/>
    <x v="89"/>
    <n v="0"/>
    <x v="11"/>
  </r>
  <r>
    <s v="Manatee County, FL"/>
    <x v="89"/>
    <n v="0"/>
    <x v="12"/>
  </r>
  <r>
    <s v="Manatee County, FL"/>
    <x v="89"/>
    <n v="0"/>
    <x v="13"/>
  </r>
  <r>
    <s v="Manatee County, FL"/>
    <x v="89"/>
    <n v="0"/>
    <x v="14"/>
  </r>
  <r>
    <s v="Manatee County, FL"/>
    <x v="89"/>
    <n v="0"/>
    <x v="15"/>
  </r>
  <r>
    <s v="Manatee County, FL"/>
    <x v="89"/>
    <n v="0"/>
    <x v="16"/>
  </r>
  <r>
    <s v="Manatee County, FL"/>
    <x v="89"/>
    <n v="0"/>
    <x v="17"/>
  </r>
  <r>
    <s v="Manatee County, FL"/>
    <x v="89"/>
    <n v="0"/>
    <x v="18"/>
  </r>
  <r>
    <s v="Manatee County, FL"/>
    <x v="89"/>
    <n v="0"/>
    <x v="19"/>
  </r>
  <r>
    <s v="Manatee County, FL"/>
    <x v="89"/>
    <n v="0"/>
    <x v="20"/>
  </r>
  <r>
    <s v="Manatee County, FL"/>
    <x v="89"/>
    <n v="0"/>
    <x v="21"/>
  </r>
  <r>
    <s v="Manatee County, FL"/>
    <x v="89"/>
    <n v="0"/>
    <x v="22"/>
  </r>
  <r>
    <s v="Manatee County, FL"/>
    <x v="89"/>
    <n v="0"/>
    <x v="23"/>
  </r>
  <r>
    <s v="Manatee County, FL"/>
    <x v="89"/>
    <n v="0"/>
    <x v="24"/>
  </r>
  <r>
    <s v="Manatee County, FL"/>
    <x v="89"/>
    <n v="0"/>
    <x v="25"/>
  </r>
  <r>
    <s v="Manatee County, FL"/>
    <x v="89"/>
    <n v="0"/>
    <x v="26"/>
  </r>
  <r>
    <s v="Manatee County, FL"/>
    <x v="89"/>
    <n v="0"/>
    <x v="27"/>
  </r>
  <r>
    <s v="Manatee County, FL"/>
    <x v="89"/>
    <n v="0"/>
    <x v="28"/>
  </r>
  <r>
    <s v="Manatee County, FL"/>
    <x v="89"/>
    <n v="0"/>
    <x v="29"/>
  </r>
  <r>
    <s v="Manatee County, FL"/>
    <x v="89"/>
    <n v="0"/>
    <x v="30"/>
  </r>
  <r>
    <s v="Manatee County, FL"/>
    <x v="89"/>
    <n v="0"/>
    <x v="31"/>
  </r>
  <r>
    <s v="Manatee County, FL"/>
    <x v="89"/>
    <n v="0"/>
    <x v="32"/>
  </r>
  <r>
    <s v="Manatee County, FL"/>
    <x v="89"/>
    <n v="0"/>
    <x v="33"/>
  </r>
  <r>
    <s v="Manatee County, FL"/>
    <x v="89"/>
    <n v="0"/>
    <x v="34"/>
  </r>
  <r>
    <s v="Manatee County, FL"/>
    <x v="89"/>
    <n v="0"/>
    <x v="35"/>
  </r>
  <r>
    <s v="Manatee County, FL"/>
    <x v="89"/>
    <n v="0"/>
    <x v="36"/>
  </r>
  <r>
    <s v="Manatee County, FL"/>
    <x v="89"/>
    <n v="0"/>
    <x v="37"/>
  </r>
  <r>
    <s v="Manatee County, FL"/>
    <x v="89"/>
    <n v="0"/>
    <x v="38"/>
  </r>
  <r>
    <s v="Manatee County, FL"/>
    <x v="89"/>
    <n v="0"/>
    <x v="39"/>
  </r>
  <r>
    <s v="Manatee County, FL"/>
    <x v="89"/>
    <n v="0"/>
    <x v="40"/>
  </r>
  <r>
    <s v="Manatee County, FL"/>
    <x v="89"/>
    <n v="0"/>
    <x v="41"/>
  </r>
  <r>
    <s v="Manatee County, FL"/>
    <x v="89"/>
    <n v="0"/>
    <x v="42"/>
  </r>
  <r>
    <s v="Manatee County, FL"/>
    <x v="89"/>
    <n v="0"/>
    <x v="43"/>
  </r>
  <r>
    <s v="Manatee County, FL"/>
    <x v="89"/>
    <n v="0"/>
    <x v="44"/>
  </r>
  <r>
    <s v="Manatee County, FL"/>
    <x v="89"/>
    <n v="0"/>
    <x v="45"/>
  </r>
  <r>
    <s v="Manatee County, FL"/>
    <x v="89"/>
    <n v="1"/>
    <x v="46"/>
  </r>
  <r>
    <s v="Manatee County, FL"/>
    <x v="89"/>
    <n v="2"/>
    <x v="47"/>
  </r>
  <r>
    <s v="Manatee County, FL"/>
    <x v="89"/>
    <n v="0"/>
    <x v="48"/>
  </r>
  <r>
    <s v="Manatee County, FL"/>
    <x v="89"/>
    <n v="0"/>
    <x v="49"/>
  </r>
  <r>
    <s v="Manatee County, FL"/>
    <x v="89"/>
    <n v="0"/>
    <x v="50"/>
  </r>
  <r>
    <s v="Manatee County, FL"/>
    <x v="89"/>
    <n v="0"/>
    <x v="51"/>
  </r>
  <r>
    <s v="Manatee County, FL"/>
    <x v="89"/>
    <n v="0"/>
    <x v="52"/>
  </r>
  <r>
    <s v="Manatee County, FL"/>
    <x v="89"/>
    <n v="0"/>
    <x v="53"/>
  </r>
  <r>
    <s v="Marion County, OR"/>
    <x v="89"/>
    <n v="0"/>
    <x v="0"/>
  </r>
  <r>
    <s v="Marion County, OR"/>
    <x v="89"/>
    <n v="0"/>
    <x v="1"/>
  </r>
  <r>
    <s v="Marion County, OR"/>
    <x v="89"/>
    <n v="0"/>
    <x v="2"/>
  </r>
  <r>
    <s v="Marion County, OR"/>
    <x v="89"/>
    <n v="0"/>
    <x v="3"/>
  </r>
  <r>
    <s v="Marion County, OR"/>
    <x v="89"/>
    <n v="0"/>
    <x v="4"/>
  </r>
  <r>
    <s v="Marion County, OR"/>
    <x v="89"/>
    <n v="0"/>
    <x v="5"/>
  </r>
  <r>
    <s v="Marion County, OR"/>
    <x v="89"/>
    <n v="0"/>
    <x v="6"/>
  </r>
  <r>
    <s v="Marion County, OR"/>
    <x v="89"/>
    <n v="0"/>
    <x v="7"/>
  </r>
  <r>
    <s v="Marion County, OR"/>
    <x v="89"/>
    <n v="0"/>
    <x v="8"/>
  </r>
  <r>
    <s v="Marion County, OR"/>
    <x v="89"/>
    <n v="0"/>
    <x v="9"/>
  </r>
  <r>
    <s v="Marion County, OR"/>
    <x v="89"/>
    <n v="0"/>
    <x v="10"/>
  </r>
  <r>
    <s v="Marion County, OR"/>
    <x v="89"/>
    <n v="0"/>
    <x v="11"/>
  </r>
  <r>
    <s v="Marion County, OR"/>
    <x v="89"/>
    <n v="0"/>
    <x v="12"/>
  </r>
  <r>
    <s v="Marion County, OR"/>
    <x v="89"/>
    <n v="0"/>
    <x v="13"/>
  </r>
  <r>
    <s v="Marion County, OR"/>
    <x v="89"/>
    <n v="0"/>
    <x v="14"/>
  </r>
  <r>
    <s v="Marion County, OR"/>
    <x v="89"/>
    <n v="0"/>
    <x v="15"/>
  </r>
  <r>
    <s v="Marion County, OR"/>
    <x v="89"/>
    <n v="0"/>
    <x v="16"/>
  </r>
  <r>
    <s v="Marion County, OR"/>
    <x v="89"/>
    <n v="0"/>
    <x v="17"/>
  </r>
  <r>
    <s v="Marion County, OR"/>
    <x v="89"/>
    <n v="0"/>
    <x v="18"/>
  </r>
  <r>
    <s v="Marion County, OR"/>
    <x v="89"/>
    <n v="0"/>
    <x v="19"/>
  </r>
  <r>
    <s v="Marion County, OR"/>
    <x v="89"/>
    <n v="0"/>
    <x v="20"/>
  </r>
  <r>
    <s v="Marion County, OR"/>
    <x v="89"/>
    <n v="0"/>
    <x v="21"/>
  </r>
  <r>
    <s v="Marion County, OR"/>
    <x v="89"/>
    <n v="0"/>
    <x v="22"/>
  </r>
  <r>
    <s v="Marion County, OR"/>
    <x v="89"/>
    <n v="0"/>
    <x v="23"/>
  </r>
  <r>
    <s v="Marion County, OR"/>
    <x v="89"/>
    <n v="0"/>
    <x v="24"/>
  </r>
  <r>
    <s v="Marion County, OR"/>
    <x v="89"/>
    <n v="0"/>
    <x v="25"/>
  </r>
  <r>
    <s v="Marion County, OR"/>
    <x v="89"/>
    <n v="0"/>
    <x v="26"/>
  </r>
  <r>
    <s v="Marion County, OR"/>
    <x v="89"/>
    <n v="0"/>
    <x v="27"/>
  </r>
  <r>
    <s v="Marion County, OR"/>
    <x v="89"/>
    <n v="0"/>
    <x v="28"/>
  </r>
  <r>
    <s v="Marion County, OR"/>
    <x v="89"/>
    <n v="0"/>
    <x v="29"/>
  </r>
  <r>
    <s v="Marion County, OR"/>
    <x v="89"/>
    <n v="0"/>
    <x v="30"/>
  </r>
  <r>
    <s v="Marion County, OR"/>
    <x v="89"/>
    <n v="0"/>
    <x v="31"/>
  </r>
  <r>
    <s v="Marion County, OR"/>
    <x v="89"/>
    <n v="0"/>
    <x v="32"/>
  </r>
  <r>
    <s v="Marion County, OR"/>
    <x v="89"/>
    <n v="0"/>
    <x v="33"/>
  </r>
  <r>
    <s v="Marion County, OR"/>
    <x v="89"/>
    <n v="0"/>
    <x v="34"/>
  </r>
  <r>
    <s v="Marion County, OR"/>
    <x v="89"/>
    <n v="0"/>
    <x v="35"/>
  </r>
  <r>
    <s v="Marion County, OR"/>
    <x v="89"/>
    <n v="0"/>
    <x v="36"/>
  </r>
  <r>
    <s v="Marion County, OR"/>
    <x v="89"/>
    <n v="0"/>
    <x v="37"/>
  </r>
  <r>
    <s v="Marion County, OR"/>
    <x v="89"/>
    <n v="0"/>
    <x v="38"/>
  </r>
  <r>
    <s v="Marion County, OR"/>
    <x v="89"/>
    <n v="0"/>
    <x v="39"/>
  </r>
  <r>
    <s v="Marion County, OR"/>
    <x v="89"/>
    <n v="0"/>
    <x v="40"/>
  </r>
  <r>
    <s v="Marion County, OR"/>
    <x v="89"/>
    <n v="0"/>
    <x v="41"/>
  </r>
  <r>
    <s v="Marion County, OR"/>
    <x v="89"/>
    <n v="0"/>
    <x v="42"/>
  </r>
  <r>
    <s v="Marion County, OR"/>
    <x v="89"/>
    <n v="0"/>
    <x v="43"/>
  </r>
  <r>
    <s v="Marion County, OR"/>
    <x v="89"/>
    <n v="0"/>
    <x v="44"/>
  </r>
  <r>
    <s v="Marion County, OR"/>
    <x v="89"/>
    <n v="0"/>
    <x v="45"/>
  </r>
  <r>
    <s v="Marion County, OR"/>
    <x v="89"/>
    <n v="1"/>
    <x v="46"/>
  </r>
  <r>
    <s v="Marion County, OR"/>
    <x v="89"/>
    <n v="1"/>
    <x v="47"/>
  </r>
  <r>
    <s v="Marion County, OR"/>
    <x v="89"/>
    <n v="0"/>
    <x v="48"/>
  </r>
  <r>
    <s v="Marion County, OR"/>
    <x v="89"/>
    <n v="0"/>
    <x v="49"/>
  </r>
  <r>
    <s v="Marion County, OR"/>
    <x v="89"/>
    <n v="0"/>
    <x v="50"/>
  </r>
  <r>
    <s v="Marion County, OR"/>
    <x v="89"/>
    <n v="0"/>
    <x v="51"/>
  </r>
  <r>
    <s v="Marion County, OR"/>
    <x v="89"/>
    <n v="0"/>
    <x v="52"/>
  </r>
  <r>
    <s v="Marion County, OR"/>
    <x v="89"/>
    <n v="0"/>
    <x v="53"/>
  </r>
  <r>
    <s v="Okaloosa County, FL"/>
    <x v="89"/>
    <n v="0"/>
    <x v="0"/>
  </r>
  <r>
    <s v="Okaloosa County, FL"/>
    <x v="89"/>
    <n v="0"/>
    <x v="1"/>
  </r>
  <r>
    <s v="Okaloosa County, FL"/>
    <x v="89"/>
    <n v="0"/>
    <x v="2"/>
  </r>
  <r>
    <s v="Okaloosa County, FL"/>
    <x v="89"/>
    <n v="0"/>
    <x v="3"/>
  </r>
  <r>
    <s v="Okaloosa County, FL"/>
    <x v="89"/>
    <n v="0"/>
    <x v="4"/>
  </r>
  <r>
    <s v="Okaloosa County, FL"/>
    <x v="89"/>
    <n v="0"/>
    <x v="5"/>
  </r>
  <r>
    <s v="Okaloosa County, FL"/>
    <x v="89"/>
    <n v="0"/>
    <x v="6"/>
  </r>
  <r>
    <s v="Okaloosa County, FL"/>
    <x v="89"/>
    <n v="0"/>
    <x v="7"/>
  </r>
  <r>
    <s v="Okaloosa County, FL"/>
    <x v="89"/>
    <n v="0"/>
    <x v="8"/>
  </r>
  <r>
    <s v="Okaloosa County, FL"/>
    <x v="89"/>
    <n v="0"/>
    <x v="9"/>
  </r>
  <r>
    <s v="Okaloosa County, FL"/>
    <x v="89"/>
    <n v="0"/>
    <x v="10"/>
  </r>
  <r>
    <s v="Okaloosa County, FL"/>
    <x v="89"/>
    <n v="0"/>
    <x v="11"/>
  </r>
  <r>
    <s v="Okaloosa County, FL"/>
    <x v="89"/>
    <n v="0"/>
    <x v="12"/>
  </r>
  <r>
    <s v="Okaloosa County, FL"/>
    <x v="89"/>
    <n v="0"/>
    <x v="13"/>
  </r>
  <r>
    <s v="Okaloosa County, FL"/>
    <x v="89"/>
    <n v="0"/>
    <x v="14"/>
  </r>
  <r>
    <s v="Okaloosa County, FL"/>
    <x v="89"/>
    <n v="0"/>
    <x v="15"/>
  </r>
  <r>
    <s v="Okaloosa County, FL"/>
    <x v="89"/>
    <n v="0"/>
    <x v="16"/>
  </r>
  <r>
    <s v="Okaloosa County, FL"/>
    <x v="89"/>
    <n v="0"/>
    <x v="17"/>
  </r>
  <r>
    <s v="Okaloosa County, FL"/>
    <x v="89"/>
    <n v="0"/>
    <x v="18"/>
  </r>
  <r>
    <s v="Okaloosa County, FL"/>
    <x v="89"/>
    <n v="0"/>
    <x v="19"/>
  </r>
  <r>
    <s v="Okaloosa County, FL"/>
    <x v="89"/>
    <n v="0"/>
    <x v="20"/>
  </r>
  <r>
    <s v="Okaloosa County, FL"/>
    <x v="89"/>
    <n v="0"/>
    <x v="21"/>
  </r>
  <r>
    <s v="Okaloosa County, FL"/>
    <x v="89"/>
    <n v="0"/>
    <x v="22"/>
  </r>
  <r>
    <s v="Okaloosa County, FL"/>
    <x v="89"/>
    <n v="0"/>
    <x v="23"/>
  </r>
  <r>
    <s v="Okaloosa County, FL"/>
    <x v="89"/>
    <n v="0"/>
    <x v="24"/>
  </r>
  <r>
    <s v="Okaloosa County, FL"/>
    <x v="89"/>
    <n v="0"/>
    <x v="25"/>
  </r>
  <r>
    <s v="Okaloosa County, FL"/>
    <x v="89"/>
    <n v="0"/>
    <x v="26"/>
  </r>
  <r>
    <s v="Okaloosa County, FL"/>
    <x v="89"/>
    <n v="0"/>
    <x v="27"/>
  </r>
  <r>
    <s v="Okaloosa County, FL"/>
    <x v="89"/>
    <n v="0"/>
    <x v="28"/>
  </r>
  <r>
    <s v="Okaloosa County, FL"/>
    <x v="89"/>
    <n v="0"/>
    <x v="29"/>
  </r>
  <r>
    <s v="Okaloosa County, FL"/>
    <x v="89"/>
    <n v="0"/>
    <x v="30"/>
  </r>
  <r>
    <s v="Okaloosa County, FL"/>
    <x v="89"/>
    <n v="0"/>
    <x v="31"/>
  </r>
  <r>
    <s v="Okaloosa County, FL"/>
    <x v="89"/>
    <n v="0"/>
    <x v="32"/>
  </r>
  <r>
    <s v="Okaloosa County, FL"/>
    <x v="89"/>
    <n v="0"/>
    <x v="33"/>
  </r>
  <r>
    <s v="Okaloosa County, FL"/>
    <x v="89"/>
    <n v="0"/>
    <x v="34"/>
  </r>
  <r>
    <s v="Okaloosa County, FL"/>
    <x v="89"/>
    <n v="0"/>
    <x v="35"/>
  </r>
  <r>
    <s v="Okaloosa County, FL"/>
    <x v="89"/>
    <n v="0"/>
    <x v="36"/>
  </r>
  <r>
    <s v="Okaloosa County, FL"/>
    <x v="89"/>
    <n v="0"/>
    <x v="37"/>
  </r>
  <r>
    <s v="Okaloosa County, FL"/>
    <x v="89"/>
    <n v="0"/>
    <x v="38"/>
  </r>
  <r>
    <s v="Okaloosa County, FL"/>
    <x v="89"/>
    <n v="0"/>
    <x v="39"/>
  </r>
  <r>
    <s v="Okaloosa County, FL"/>
    <x v="89"/>
    <n v="0"/>
    <x v="40"/>
  </r>
  <r>
    <s v="Okaloosa County, FL"/>
    <x v="89"/>
    <n v="0"/>
    <x v="41"/>
  </r>
  <r>
    <s v="Okaloosa County, FL"/>
    <x v="89"/>
    <n v="0"/>
    <x v="42"/>
  </r>
  <r>
    <s v="Okaloosa County, FL"/>
    <x v="89"/>
    <n v="0"/>
    <x v="43"/>
  </r>
  <r>
    <s v="Okaloosa County, FL"/>
    <x v="89"/>
    <n v="0"/>
    <x v="44"/>
  </r>
  <r>
    <s v="Okaloosa County, FL"/>
    <x v="89"/>
    <n v="0"/>
    <x v="45"/>
  </r>
  <r>
    <s v="Okaloosa County, FL"/>
    <x v="89"/>
    <n v="1"/>
    <x v="46"/>
  </r>
  <r>
    <s v="Okaloosa County, FL"/>
    <x v="89"/>
    <n v="1"/>
    <x v="47"/>
  </r>
  <r>
    <s v="Okaloosa County, FL"/>
    <x v="89"/>
    <n v="0"/>
    <x v="48"/>
  </r>
  <r>
    <s v="Okaloosa County, FL"/>
    <x v="89"/>
    <n v="0"/>
    <x v="49"/>
  </r>
  <r>
    <s v="Okaloosa County, FL"/>
    <x v="89"/>
    <n v="0"/>
    <x v="50"/>
  </r>
  <r>
    <s v="Okaloosa County, FL"/>
    <x v="89"/>
    <n v="0"/>
    <x v="51"/>
  </r>
  <r>
    <s v="Okaloosa County, FL"/>
    <x v="89"/>
    <n v="0"/>
    <x v="52"/>
  </r>
  <r>
    <s v="Okaloosa County, FL"/>
    <x v="89"/>
    <n v="0"/>
    <x v="53"/>
  </r>
  <r>
    <s v="Polk County, GA"/>
    <x v="89"/>
    <n v="0"/>
    <x v="0"/>
  </r>
  <r>
    <s v="Polk County, GA"/>
    <x v="89"/>
    <n v="0"/>
    <x v="1"/>
  </r>
  <r>
    <s v="Polk County, GA"/>
    <x v="89"/>
    <n v="0"/>
    <x v="2"/>
  </r>
  <r>
    <s v="Polk County, GA"/>
    <x v="89"/>
    <n v="0"/>
    <x v="3"/>
  </r>
  <r>
    <s v="Polk County, GA"/>
    <x v="89"/>
    <n v="0"/>
    <x v="4"/>
  </r>
  <r>
    <s v="Polk County, GA"/>
    <x v="89"/>
    <n v="0"/>
    <x v="5"/>
  </r>
  <r>
    <s v="Polk County, GA"/>
    <x v="89"/>
    <n v="0"/>
    <x v="6"/>
  </r>
  <r>
    <s v="Polk County, GA"/>
    <x v="89"/>
    <n v="0"/>
    <x v="7"/>
  </r>
  <r>
    <s v="Polk County, GA"/>
    <x v="89"/>
    <n v="0"/>
    <x v="8"/>
  </r>
  <r>
    <s v="Polk County, GA"/>
    <x v="89"/>
    <n v="0"/>
    <x v="9"/>
  </r>
  <r>
    <s v="Polk County, GA"/>
    <x v="89"/>
    <n v="0"/>
    <x v="10"/>
  </r>
  <r>
    <s v="Polk County, GA"/>
    <x v="89"/>
    <n v="0"/>
    <x v="11"/>
  </r>
  <r>
    <s v="Polk County, GA"/>
    <x v="89"/>
    <n v="0"/>
    <x v="12"/>
  </r>
  <r>
    <s v="Polk County, GA"/>
    <x v="89"/>
    <n v="0"/>
    <x v="13"/>
  </r>
  <r>
    <s v="Polk County, GA"/>
    <x v="89"/>
    <n v="0"/>
    <x v="14"/>
  </r>
  <r>
    <s v="Polk County, GA"/>
    <x v="89"/>
    <n v="0"/>
    <x v="15"/>
  </r>
  <r>
    <s v="Polk County, GA"/>
    <x v="89"/>
    <n v="0"/>
    <x v="16"/>
  </r>
  <r>
    <s v="Polk County, GA"/>
    <x v="89"/>
    <n v="0"/>
    <x v="17"/>
  </r>
  <r>
    <s v="Polk County, GA"/>
    <x v="89"/>
    <n v="0"/>
    <x v="18"/>
  </r>
  <r>
    <s v="Polk County, GA"/>
    <x v="89"/>
    <n v="0"/>
    <x v="19"/>
  </r>
  <r>
    <s v="Polk County, GA"/>
    <x v="89"/>
    <n v="0"/>
    <x v="20"/>
  </r>
  <r>
    <s v="Polk County, GA"/>
    <x v="89"/>
    <n v="0"/>
    <x v="21"/>
  </r>
  <r>
    <s v="Polk County, GA"/>
    <x v="89"/>
    <n v="0"/>
    <x v="22"/>
  </r>
  <r>
    <s v="Polk County, GA"/>
    <x v="89"/>
    <n v="0"/>
    <x v="23"/>
  </r>
  <r>
    <s v="Polk County, GA"/>
    <x v="89"/>
    <n v="0"/>
    <x v="24"/>
  </r>
  <r>
    <s v="Polk County, GA"/>
    <x v="89"/>
    <n v="0"/>
    <x v="25"/>
  </r>
  <r>
    <s v="Polk County, GA"/>
    <x v="89"/>
    <n v="0"/>
    <x v="26"/>
  </r>
  <r>
    <s v="Polk County, GA"/>
    <x v="89"/>
    <n v="0"/>
    <x v="27"/>
  </r>
  <r>
    <s v="Polk County, GA"/>
    <x v="89"/>
    <n v="0"/>
    <x v="28"/>
  </r>
  <r>
    <s v="Polk County, GA"/>
    <x v="89"/>
    <n v="0"/>
    <x v="29"/>
  </r>
  <r>
    <s v="Polk County, GA"/>
    <x v="89"/>
    <n v="0"/>
    <x v="30"/>
  </r>
  <r>
    <s v="Polk County, GA"/>
    <x v="89"/>
    <n v="0"/>
    <x v="31"/>
  </r>
  <r>
    <s v="Polk County, GA"/>
    <x v="89"/>
    <n v="0"/>
    <x v="32"/>
  </r>
  <r>
    <s v="Polk County, GA"/>
    <x v="89"/>
    <n v="0"/>
    <x v="33"/>
  </r>
  <r>
    <s v="Polk County, GA"/>
    <x v="89"/>
    <n v="0"/>
    <x v="34"/>
  </r>
  <r>
    <s v="Polk County, GA"/>
    <x v="89"/>
    <n v="0"/>
    <x v="35"/>
  </r>
  <r>
    <s v="Polk County, GA"/>
    <x v="89"/>
    <n v="0"/>
    <x v="36"/>
  </r>
  <r>
    <s v="Polk County, GA"/>
    <x v="89"/>
    <n v="0"/>
    <x v="37"/>
  </r>
  <r>
    <s v="Polk County, GA"/>
    <x v="89"/>
    <n v="0"/>
    <x v="38"/>
  </r>
  <r>
    <s v="Polk County, GA"/>
    <x v="89"/>
    <n v="0"/>
    <x v="39"/>
  </r>
  <r>
    <s v="Polk County, GA"/>
    <x v="89"/>
    <n v="0"/>
    <x v="40"/>
  </r>
  <r>
    <s v="Polk County, GA"/>
    <x v="89"/>
    <n v="0"/>
    <x v="41"/>
  </r>
  <r>
    <s v="Polk County, GA"/>
    <x v="89"/>
    <n v="0"/>
    <x v="42"/>
  </r>
  <r>
    <s v="Polk County, GA"/>
    <x v="89"/>
    <n v="0"/>
    <x v="43"/>
  </r>
  <r>
    <s v="Polk County, GA"/>
    <x v="89"/>
    <n v="1"/>
    <x v="44"/>
  </r>
  <r>
    <s v="Polk County, GA"/>
    <x v="89"/>
    <n v="1"/>
    <x v="45"/>
  </r>
  <r>
    <s v="Polk County, GA"/>
    <x v="89"/>
    <n v="1"/>
    <x v="46"/>
  </r>
  <r>
    <s v="Polk County, GA"/>
    <x v="89"/>
    <n v="1"/>
    <x v="47"/>
  </r>
  <r>
    <s v="Polk County, GA"/>
    <x v="89"/>
    <n v="0"/>
    <x v="48"/>
  </r>
  <r>
    <s v="Polk County, GA"/>
    <x v="89"/>
    <n v="0"/>
    <x v="49"/>
  </r>
  <r>
    <s v="Polk County, GA"/>
    <x v="89"/>
    <n v="0"/>
    <x v="50"/>
  </r>
  <r>
    <s v="Polk County, GA"/>
    <x v="89"/>
    <n v="0"/>
    <x v="51"/>
  </r>
  <r>
    <s v="Polk County, GA"/>
    <x v="89"/>
    <n v="0"/>
    <x v="52"/>
  </r>
  <r>
    <s v="Polk County, GA"/>
    <x v="89"/>
    <n v="0"/>
    <x v="53"/>
  </r>
  <r>
    <s v="Riverside County, CA"/>
    <x v="89"/>
    <n v="0"/>
    <x v="0"/>
  </r>
  <r>
    <s v="Riverside County, CA"/>
    <x v="89"/>
    <n v="0"/>
    <x v="1"/>
  </r>
  <r>
    <s v="Riverside County, CA"/>
    <x v="89"/>
    <n v="0"/>
    <x v="2"/>
  </r>
  <r>
    <s v="Riverside County, CA"/>
    <x v="89"/>
    <n v="0"/>
    <x v="3"/>
  </r>
  <r>
    <s v="Riverside County, CA"/>
    <x v="89"/>
    <n v="0"/>
    <x v="4"/>
  </r>
  <r>
    <s v="Riverside County, CA"/>
    <x v="89"/>
    <n v="0"/>
    <x v="5"/>
  </r>
  <r>
    <s v="Riverside County, CA"/>
    <x v="89"/>
    <n v="0"/>
    <x v="6"/>
  </r>
  <r>
    <s v="Riverside County, CA"/>
    <x v="89"/>
    <n v="0"/>
    <x v="7"/>
  </r>
  <r>
    <s v="Riverside County, CA"/>
    <x v="89"/>
    <n v="0"/>
    <x v="8"/>
  </r>
  <r>
    <s v="Riverside County, CA"/>
    <x v="89"/>
    <n v="0"/>
    <x v="9"/>
  </r>
  <r>
    <s v="Riverside County, CA"/>
    <x v="89"/>
    <n v="0"/>
    <x v="10"/>
  </r>
  <r>
    <s v="Riverside County, CA"/>
    <x v="89"/>
    <n v="0"/>
    <x v="11"/>
  </r>
  <r>
    <s v="Riverside County, CA"/>
    <x v="89"/>
    <n v="0"/>
    <x v="12"/>
  </r>
  <r>
    <s v="Riverside County, CA"/>
    <x v="89"/>
    <n v="0"/>
    <x v="13"/>
  </r>
  <r>
    <s v="Riverside County, CA"/>
    <x v="89"/>
    <n v="0"/>
    <x v="14"/>
  </r>
  <r>
    <s v="Riverside County, CA"/>
    <x v="89"/>
    <n v="0"/>
    <x v="15"/>
  </r>
  <r>
    <s v="Riverside County, CA"/>
    <x v="89"/>
    <n v="0"/>
    <x v="16"/>
  </r>
  <r>
    <s v="Riverside County, CA"/>
    <x v="89"/>
    <n v="0"/>
    <x v="17"/>
  </r>
  <r>
    <s v="Riverside County, CA"/>
    <x v="89"/>
    <n v="0"/>
    <x v="18"/>
  </r>
  <r>
    <s v="Riverside County, CA"/>
    <x v="89"/>
    <n v="0"/>
    <x v="19"/>
  </r>
  <r>
    <s v="Riverside County, CA"/>
    <x v="89"/>
    <n v="0"/>
    <x v="20"/>
  </r>
  <r>
    <s v="Riverside County, CA"/>
    <x v="89"/>
    <n v="0"/>
    <x v="21"/>
  </r>
  <r>
    <s v="Riverside County, CA"/>
    <x v="89"/>
    <n v="0"/>
    <x v="22"/>
  </r>
  <r>
    <s v="Riverside County, CA"/>
    <x v="89"/>
    <n v="0"/>
    <x v="23"/>
  </r>
  <r>
    <s v="Riverside County, CA"/>
    <x v="89"/>
    <n v="0"/>
    <x v="24"/>
  </r>
  <r>
    <s v="Riverside County, CA"/>
    <x v="89"/>
    <n v="0"/>
    <x v="25"/>
  </r>
  <r>
    <s v="Riverside County, CA"/>
    <x v="89"/>
    <n v="0"/>
    <x v="26"/>
  </r>
  <r>
    <s v="Riverside County, CA"/>
    <x v="89"/>
    <n v="0"/>
    <x v="27"/>
  </r>
  <r>
    <s v="Riverside County, CA"/>
    <x v="89"/>
    <n v="0"/>
    <x v="28"/>
  </r>
  <r>
    <s v="Riverside County, CA"/>
    <x v="89"/>
    <n v="0"/>
    <x v="29"/>
  </r>
  <r>
    <s v="Riverside County, CA"/>
    <x v="89"/>
    <n v="0"/>
    <x v="30"/>
  </r>
  <r>
    <s v="Riverside County, CA"/>
    <x v="89"/>
    <n v="0"/>
    <x v="31"/>
  </r>
  <r>
    <s v="Riverside County, CA"/>
    <x v="89"/>
    <n v="0"/>
    <x v="32"/>
  </r>
  <r>
    <s v="Riverside County, CA"/>
    <x v="89"/>
    <n v="0"/>
    <x v="33"/>
  </r>
  <r>
    <s v="Riverside County, CA"/>
    <x v="89"/>
    <n v="0"/>
    <x v="34"/>
  </r>
  <r>
    <s v="Riverside County, CA"/>
    <x v="89"/>
    <n v="0"/>
    <x v="35"/>
  </r>
  <r>
    <s v="Riverside County, CA"/>
    <x v="89"/>
    <n v="0"/>
    <x v="36"/>
  </r>
  <r>
    <s v="Riverside County, CA"/>
    <x v="89"/>
    <n v="0"/>
    <x v="37"/>
  </r>
  <r>
    <s v="Riverside County, CA"/>
    <x v="89"/>
    <n v="0"/>
    <x v="38"/>
  </r>
  <r>
    <s v="Riverside County, CA"/>
    <x v="89"/>
    <n v="0"/>
    <x v="39"/>
  </r>
  <r>
    <s v="Riverside County, CA"/>
    <x v="89"/>
    <n v="0"/>
    <x v="40"/>
  </r>
  <r>
    <s v="Riverside County, CA"/>
    <x v="89"/>
    <n v="0"/>
    <x v="41"/>
  </r>
  <r>
    <s v="Riverside County, CA"/>
    <x v="89"/>
    <n v="0"/>
    <x v="42"/>
  </r>
  <r>
    <s v="Riverside County, CA"/>
    <x v="89"/>
    <n v="0"/>
    <x v="43"/>
  </r>
  <r>
    <s v="Riverside County, CA"/>
    <x v="89"/>
    <n v="0"/>
    <x v="44"/>
  </r>
  <r>
    <s v="Riverside County, CA"/>
    <x v="89"/>
    <n v="0"/>
    <x v="45"/>
  </r>
  <r>
    <s v="Riverside County, CA"/>
    <x v="89"/>
    <n v="1"/>
    <x v="46"/>
  </r>
  <r>
    <s v="Riverside County, CA"/>
    <x v="89"/>
    <n v="1"/>
    <x v="47"/>
  </r>
  <r>
    <s v="Riverside County, CA"/>
    <x v="89"/>
    <n v="0"/>
    <x v="48"/>
  </r>
  <r>
    <s v="Riverside County, CA"/>
    <x v="89"/>
    <n v="0"/>
    <x v="49"/>
  </r>
  <r>
    <s v="Riverside County, CA"/>
    <x v="89"/>
    <n v="0"/>
    <x v="50"/>
  </r>
  <r>
    <s v="Riverside County, CA"/>
    <x v="89"/>
    <n v="0"/>
    <x v="51"/>
  </r>
  <r>
    <s v="Riverside County, CA"/>
    <x v="89"/>
    <n v="0"/>
    <x v="52"/>
  </r>
  <r>
    <s v="Riverside County, CA"/>
    <x v="89"/>
    <n v="0"/>
    <x v="53"/>
  </r>
  <r>
    <s v="Shelby County, TN"/>
    <x v="89"/>
    <n v="0"/>
    <x v="0"/>
  </r>
  <r>
    <s v="Shelby County, TN"/>
    <x v="89"/>
    <n v="0"/>
    <x v="1"/>
  </r>
  <r>
    <s v="Shelby County, TN"/>
    <x v="89"/>
    <n v="0"/>
    <x v="2"/>
  </r>
  <r>
    <s v="Shelby County, TN"/>
    <x v="89"/>
    <n v="0"/>
    <x v="3"/>
  </r>
  <r>
    <s v="Shelby County, TN"/>
    <x v="89"/>
    <n v="0"/>
    <x v="4"/>
  </r>
  <r>
    <s v="Shelby County, TN"/>
    <x v="89"/>
    <n v="0"/>
    <x v="5"/>
  </r>
  <r>
    <s v="Shelby County, TN"/>
    <x v="89"/>
    <n v="0"/>
    <x v="6"/>
  </r>
  <r>
    <s v="Shelby County, TN"/>
    <x v="89"/>
    <n v="0"/>
    <x v="7"/>
  </r>
  <r>
    <s v="Shelby County, TN"/>
    <x v="89"/>
    <n v="0"/>
    <x v="8"/>
  </r>
  <r>
    <s v="Shelby County, TN"/>
    <x v="89"/>
    <n v="0"/>
    <x v="9"/>
  </r>
  <r>
    <s v="Shelby County, TN"/>
    <x v="89"/>
    <n v="0"/>
    <x v="10"/>
  </r>
  <r>
    <s v="Shelby County, TN"/>
    <x v="89"/>
    <n v="0"/>
    <x v="11"/>
  </r>
  <r>
    <s v="Shelby County, TN"/>
    <x v="89"/>
    <n v="0"/>
    <x v="12"/>
  </r>
  <r>
    <s v="Shelby County, TN"/>
    <x v="89"/>
    <n v="0"/>
    <x v="13"/>
  </r>
  <r>
    <s v="Shelby County, TN"/>
    <x v="89"/>
    <n v="0"/>
    <x v="14"/>
  </r>
  <r>
    <s v="Shelby County, TN"/>
    <x v="89"/>
    <n v="0"/>
    <x v="15"/>
  </r>
  <r>
    <s v="Shelby County, TN"/>
    <x v="89"/>
    <n v="0"/>
    <x v="16"/>
  </r>
  <r>
    <s v="Shelby County, TN"/>
    <x v="89"/>
    <n v="0"/>
    <x v="17"/>
  </r>
  <r>
    <s v="Shelby County, TN"/>
    <x v="89"/>
    <n v="0"/>
    <x v="18"/>
  </r>
  <r>
    <s v="Shelby County, TN"/>
    <x v="89"/>
    <n v="0"/>
    <x v="19"/>
  </r>
  <r>
    <s v="Shelby County, TN"/>
    <x v="89"/>
    <n v="0"/>
    <x v="20"/>
  </r>
  <r>
    <s v="Shelby County, TN"/>
    <x v="89"/>
    <n v="0"/>
    <x v="21"/>
  </r>
  <r>
    <s v="Shelby County, TN"/>
    <x v="89"/>
    <n v="0"/>
    <x v="22"/>
  </r>
  <r>
    <s v="Shelby County, TN"/>
    <x v="89"/>
    <n v="0"/>
    <x v="23"/>
  </r>
  <r>
    <s v="Shelby County, TN"/>
    <x v="89"/>
    <n v="0"/>
    <x v="24"/>
  </r>
  <r>
    <s v="Shelby County, TN"/>
    <x v="89"/>
    <n v="0"/>
    <x v="25"/>
  </r>
  <r>
    <s v="Shelby County, TN"/>
    <x v="89"/>
    <n v="0"/>
    <x v="26"/>
  </r>
  <r>
    <s v="Shelby County, TN"/>
    <x v="89"/>
    <n v="0"/>
    <x v="27"/>
  </r>
  <r>
    <s v="Shelby County, TN"/>
    <x v="89"/>
    <n v="0"/>
    <x v="28"/>
  </r>
  <r>
    <s v="Shelby County, TN"/>
    <x v="89"/>
    <n v="0"/>
    <x v="29"/>
  </r>
  <r>
    <s v="Shelby County, TN"/>
    <x v="89"/>
    <n v="0"/>
    <x v="30"/>
  </r>
  <r>
    <s v="Shelby County, TN"/>
    <x v="89"/>
    <n v="0"/>
    <x v="31"/>
  </r>
  <r>
    <s v="Shelby County, TN"/>
    <x v="89"/>
    <n v="0"/>
    <x v="32"/>
  </r>
  <r>
    <s v="Shelby County, TN"/>
    <x v="89"/>
    <n v="0"/>
    <x v="33"/>
  </r>
  <r>
    <s v="Shelby County, TN"/>
    <x v="89"/>
    <n v="0"/>
    <x v="34"/>
  </r>
  <r>
    <s v="Shelby County, TN"/>
    <x v="89"/>
    <n v="0"/>
    <x v="35"/>
  </r>
  <r>
    <s v="Shelby County, TN"/>
    <x v="89"/>
    <n v="0"/>
    <x v="36"/>
  </r>
  <r>
    <s v="Shelby County, TN"/>
    <x v="89"/>
    <n v="0"/>
    <x v="37"/>
  </r>
  <r>
    <s v="Shelby County, TN"/>
    <x v="89"/>
    <n v="0"/>
    <x v="38"/>
  </r>
  <r>
    <s v="Shelby County, TN"/>
    <x v="89"/>
    <n v="0"/>
    <x v="39"/>
  </r>
  <r>
    <s v="Shelby County, TN"/>
    <x v="89"/>
    <n v="0"/>
    <x v="40"/>
  </r>
  <r>
    <s v="Shelby County, TN"/>
    <x v="89"/>
    <n v="0"/>
    <x v="41"/>
  </r>
  <r>
    <s v="Shelby County, TN"/>
    <x v="89"/>
    <n v="0"/>
    <x v="42"/>
  </r>
  <r>
    <s v="Shelby County, TN"/>
    <x v="89"/>
    <n v="0"/>
    <x v="43"/>
  </r>
  <r>
    <s v="Shelby County, TN"/>
    <x v="89"/>
    <n v="0"/>
    <x v="44"/>
  </r>
  <r>
    <s v="Shelby County, TN"/>
    <x v="89"/>
    <n v="0"/>
    <x v="45"/>
  </r>
  <r>
    <s v="Shelby County, TN"/>
    <x v="89"/>
    <n v="1"/>
    <x v="46"/>
  </r>
  <r>
    <s v="Shelby County, TN"/>
    <x v="89"/>
    <n v="1"/>
    <x v="47"/>
  </r>
  <r>
    <s v="Shelby County, TN"/>
    <x v="89"/>
    <n v="0"/>
    <x v="48"/>
  </r>
  <r>
    <s v="Shelby County, TN"/>
    <x v="89"/>
    <n v="0"/>
    <x v="49"/>
  </r>
  <r>
    <s v="Shelby County, TN"/>
    <x v="89"/>
    <n v="0"/>
    <x v="50"/>
  </r>
  <r>
    <s v="Shelby County, TN"/>
    <x v="89"/>
    <n v="0"/>
    <x v="51"/>
  </r>
  <r>
    <s v="Shelby County, TN"/>
    <x v="89"/>
    <n v="0"/>
    <x v="52"/>
  </r>
  <r>
    <s v="Shelby County, TN"/>
    <x v="89"/>
    <n v="0"/>
    <x v="53"/>
  </r>
  <r>
    <s v="St. Louis County, MO"/>
    <x v="89"/>
    <n v="0"/>
    <x v="0"/>
  </r>
  <r>
    <s v="St. Louis County, MO"/>
    <x v="89"/>
    <n v="0"/>
    <x v="1"/>
  </r>
  <r>
    <s v="St. Louis County, MO"/>
    <x v="89"/>
    <n v="0"/>
    <x v="2"/>
  </r>
  <r>
    <s v="St. Louis County, MO"/>
    <x v="89"/>
    <n v="0"/>
    <x v="3"/>
  </r>
  <r>
    <s v="St. Louis County, MO"/>
    <x v="89"/>
    <n v="0"/>
    <x v="4"/>
  </r>
  <r>
    <s v="St. Louis County, MO"/>
    <x v="89"/>
    <n v="0"/>
    <x v="5"/>
  </r>
  <r>
    <s v="St. Louis County, MO"/>
    <x v="89"/>
    <n v="0"/>
    <x v="6"/>
  </r>
  <r>
    <s v="St. Louis County, MO"/>
    <x v="89"/>
    <n v="0"/>
    <x v="7"/>
  </r>
  <r>
    <s v="St. Louis County, MO"/>
    <x v="89"/>
    <n v="0"/>
    <x v="8"/>
  </r>
  <r>
    <s v="St. Louis County, MO"/>
    <x v="89"/>
    <n v="0"/>
    <x v="9"/>
  </r>
  <r>
    <s v="St. Louis County, MO"/>
    <x v="89"/>
    <n v="0"/>
    <x v="10"/>
  </r>
  <r>
    <s v="St. Louis County, MO"/>
    <x v="89"/>
    <n v="0"/>
    <x v="11"/>
  </r>
  <r>
    <s v="St. Louis County, MO"/>
    <x v="89"/>
    <n v="0"/>
    <x v="12"/>
  </r>
  <r>
    <s v="St. Louis County, MO"/>
    <x v="89"/>
    <n v="0"/>
    <x v="13"/>
  </r>
  <r>
    <s v="St. Louis County, MO"/>
    <x v="89"/>
    <n v="0"/>
    <x v="14"/>
  </r>
  <r>
    <s v="St. Louis County, MO"/>
    <x v="89"/>
    <n v="0"/>
    <x v="15"/>
  </r>
  <r>
    <s v="St. Louis County, MO"/>
    <x v="89"/>
    <n v="0"/>
    <x v="16"/>
  </r>
  <r>
    <s v="St. Louis County, MO"/>
    <x v="89"/>
    <n v="0"/>
    <x v="17"/>
  </r>
  <r>
    <s v="St. Louis County, MO"/>
    <x v="89"/>
    <n v="0"/>
    <x v="18"/>
  </r>
  <r>
    <s v="St. Louis County, MO"/>
    <x v="89"/>
    <n v="0"/>
    <x v="19"/>
  </r>
  <r>
    <s v="St. Louis County, MO"/>
    <x v="89"/>
    <n v="0"/>
    <x v="20"/>
  </r>
  <r>
    <s v="St. Louis County, MO"/>
    <x v="89"/>
    <n v="0"/>
    <x v="21"/>
  </r>
  <r>
    <s v="St. Louis County, MO"/>
    <x v="89"/>
    <n v="0"/>
    <x v="22"/>
  </r>
  <r>
    <s v="St. Louis County, MO"/>
    <x v="89"/>
    <n v="0"/>
    <x v="23"/>
  </r>
  <r>
    <s v="St. Louis County, MO"/>
    <x v="89"/>
    <n v="0"/>
    <x v="24"/>
  </r>
  <r>
    <s v="St. Louis County, MO"/>
    <x v="89"/>
    <n v="0"/>
    <x v="25"/>
  </r>
  <r>
    <s v="St. Louis County, MO"/>
    <x v="89"/>
    <n v="0"/>
    <x v="26"/>
  </r>
  <r>
    <s v="St. Louis County, MO"/>
    <x v="89"/>
    <n v="0"/>
    <x v="27"/>
  </r>
  <r>
    <s v="St. Louis County, MO"/>
    <x v="89"/>
    <n v="0"/>
    <x v="28"/>
  </r>
  <r>
    <s v="St. Louis County, MO"/>
    <x v="89"/>
    <n v="0"/>
    <x v="29"/>
  </r>
  <r>
    <s v="St. Louis County, MO"/>
    <x v="89"/>
    <n v="0"/>
    <x v="30"/>
  </r>
  <r>
    <s v="St. Louis County, MO"/>
    <x v="89"/>
    <n v="0"/>
    <x v="31"/>
  </r>
  <r>
    <s v="St. Louis County, MO"/>
    <x v="89"/>
    <n v="0"/>
    <x v="32"/>
  </r>
  <r>
    <s v="St. Louis County, MO"/>
    <x v="89"/>
    <n v="0"/>
    <x v="33"/>
  </r>
  <r>
    <s v="St. Louis County, MO"/>
    <x v="89"/>
    <n v="0"/>
    <x v="34"/>
  </r>
  <r>
    <s v="St. Louis County, MO"/>
    <x v="89"/>
    <n v="0"/>
    <x v="35"/>
  </r>
  <r>
    <s v="St. Louis County, MO"/>
    <x v="89"/>
    <n v="0"/>
    <x v="36"/>
  </r>
  <r>
    <s v="St. Louis County, MO"/>
    <x v="89"/>
    <n v="0"/>
    <x v="37"/>
  </r>
  <r>
    <s v="St. Louis County, MO"/>
    <x v="89"/>
    <n v="0"/>
    <x v="38"/>
  </r>
  <r>
    <s v="St. Louis County, MO"/>
    <x v="89"/>
    <n v="0"/>
    <x v="39"/>
  </r>
  <r>
    <s v="St. Louis County, MO"/>
    <x v="89"/>
    <n v="0"/>
    <x v="40"/>
  </r>
  <r>
    <s v="St. Louis County, MO"/>
    <x v="89"/>
    <n v="0"/>
    <x v="41"/>
  </r>
  <r>
    <s v="St. Louis County, MO"/>
    <x v="89"/>
    <n v="0"/>
    <x v="42"/>
  </r>
  <r>
    <s v="St. Louis County, MO"/>
    <x v="89"/>
    <n v="0"/>
    <x v="43"/>
  </r>
  <r>
    <s v="St. Louis County, MO"/>
    <x v="89"/>
    <n v="0"/>
    <x v="44"/>
  </r>
  <r>
    <s v="St. Louis County, MO"/>
    <x v="89"/>
    <n v="0"/>
    <x v="45"/>
  </r>
  <r>
    <s v="St. Louis County, MO"/>
    <x v="89"/>
    <n v="1"/>
    <x v="46"/>
  </r>
  <r>
    <s v="St. Louis County, MO"/>
    <x v="89"/>
    <n v="1"/>
    <x v="47"/>
  </r>
  <r>
    <s v="St. Louis County, MO"/>
    <x v="89"/>
    <n v="0"/>
    <x v="48"/>
  </r>
  <r>
    <s v="St. Louis County, MO"/>
    <x v="89"/>
    <n v="0"/>
    <x v="49"/>
  </r>
  <r>
    <s v="St. Louis County, MO"/>
    <x v="89"/>
    <n v="0"/>
    <x v="50"/>
  </r>
  <r>
    <s v="St. Louis County, MO"/>
    <x v="89"/>
    <n v="0"/>
    <x v="51"/>
  </r>
  <r>
    <s v="St. Louis County, MO"/>
    <x v="89"/>
    <n v="0"/>
    <x v="52"/>
  </r>
  <r>
    <s v="St. Louis County, MO"/>
    <x v="89"/>
    <n v="0"/>
    <x v="53"/>
  </r>
  <r>
    <s v="Suffolk County, NY"/>
    <x v="89"/>
    <n v="0"/>
    <x v="0"/>
  </r>
  <r>
    <s v="Suffolk County, NY"/>
    <x v="89"/>
    <n v="0"/>
    <x v="1"/>
  </r>
  <r>
    <s v="Suffolk County, NY"/>
    <x v="89"/>
    <n v="0"/>
    <x v="2"/>
  </r>
  <r>
    <s v="Suffolk County, NY"/>
    <x v="89"/>
    <n v="0"/>
    <x v="3"/>
  </r>
  <r>
    <s v="Suffolk County, NY"/>
    <x v="89"/>
    <n v="0"/>
    <x v="4"/>
  </r>
  <r>
    <s v="Suffolk County, NY"/>
    <x v="89"/>
    <n v="0"/>
    <x v="5"/>
  </r>
  <r>
    <s v="Suffolk County, NY"/>
    <x v="89"/>
    <n v="0"/>
    <x v="6"/>
  </r>
  <r>
    <s v="Suffolk County, NY"/>
    <x v="89"/>
    <n v="0"/>
    <x v="7"/>
  </r>
  <r>
    <s v="Suffolk County, NY"/>
    <x v="89"/>
    <n v="0"/>
    <x v="8"/>
  </r>
  <r>
    <s v="Suffolk County, NY"/>
    <x v="89"/>
    <n v="0"/>
    <x v="9"/>
  </r>
  <r>
    <s v="Suffolk County, NY"/>
    <x v="89"/>
    <n v="0"/>
    <x v="10"/>
  </r>
  <r>
    <s v="Suffolk County, NY"/>
    <x v="89"/>
    <n v="0"/>
    <x v="11"/>
  </r>
  <r>
    <s v="Suffolk County, NY"/>
    <x v="89"/>
    <n v="0"/>
    <x v="12"/>
  </r>
  <r>
    <s v="Suffolk County, NY"/>
    <x v="89"/>
    <n v="0"/>
    <x v="13"/>
  </r>
  <r>
    <s v="Suffolk County, NY"/>
    <x v="89"/>
    <n v="0"/>
    <x v="14"/>
  </r>
  <r>
    <s v="Suffolk County, NY"/>
    <x v="89"/>
    <n v="0"/>
    <x v="15"/>
  </r>
  <r>
    <s v="Suffolk County, NY"/>
    <x v="89"/>
    <n v="0"/>
    <x v="16"/>
  </r>
  <r>
    <s v="Suffolk County, NY"/>
    <x v="89"/>
    <n v="0"/>
    <x v="17"/>
  </r>
  <r>
    <s v="Suffolk County, NY"/>
    <x v="89"/>
    <n v="0"/>
    <x v="18"/>
  </r>
  <r>
    <s v="Suffolk County, NY"/>
    <x v="89"/>
    <n v="0"/>
    <x v="19"/>
  </r>
  <r>
    <s v="Suffolk County, NY"/>
    <x v="89"/>
    <n v="0"/>
    <x v="20"/>
  </r>
  <r>
    <s v="Suffolk County, NY"/>
    <x v="89"/>
    <n v="0"/>
    <x v="21"/>
  </r>
  <r>
    <s v="Suffolk County, NY"/>
    <x v="89"/>
    <n v="0"/>
    <x v="22"/>
  </r>
  <r>
    <s v="Suffolk County, NY"/>
    <x v="89"/>
    <n v="0"/>
    <x v="23"/>
  </r>
  <r>
    <s v="Suffolk County, NY"/>
    <x v="89"/>
    <n v="0"/>
    <x v="24"/>
  </r>
  <r>
    <s v="Suffolk County, NY"/>
    <x v="89"/>
    <n v="0"/>
    <x v="25"/>
  </r>
  <r>
    <s v="Suffolk County, NY"/>
    <x v="89"/>
    <n v="0"/>
    <x v="26"/>
  </r>
  <r>
    <s v="Suffolk County, NY"/>
    <x v="89"/>
    <n v="0"/>
    <x v="27"/>
  </r>
  <r>
    <s v="Suffolk County, NY"/>
    <x v="89"/>
    <n v="0"/>
    <x v="28"/>
  </r>
  <r>
    <s v="Suffolk County, NY"/>
    <x v="89"/>
    <n v="0"/>
    <x v="29"/>
  </r>
  <r>
    <s v="Suffolk County, NY"/>
    <x v="89"/>
    <n v="0"/>
    <x v="30"/>
  </r>
  <r>
    <s v="Suffolk County, NY"/>
    <x v="89"/>
    <n v="0"/>
    <x v="31"/>
  </r>
  <r>
    <s v="Suffolk County, NY"/>
    <x v="89"/>
    <n v="0"/>
    <x v="32"/>
  </r>
  <r>
    <s v="Suffolk County, NY"/>
    <x v="89"/>
    <n v="0"/>
    <x v="33"/>
  </r>
  <r>
    <s v="Suffolk County, NY"/>
    <x v="89"/>
    <n v="0"/>
    <x v="34"/>
  </r>
  <r>
    <s v="Suffolk County, NY"/>
    <x v="89"/>
    <n v="0"/>
    <x v="35"/>
  </r>
  <r>
    <s v="Suffolk County, NY"/>
    <x v="89"/>
    <n v="0"/>
    <x v="36"/>
  </r>
  <r>
    <s v="Suffolk County, NY"/>
    <x v="89"/>
    <n v="0"/>
    <x v="37"/>
  </r>
  <r>
    <s v="Suffolk County, NY"/>
    <x v="89"/>
    <n v="0"/>
    <x v="38"/>
  </r>
  <r>
    <s v="Suffolk County, NY"/>
    <x v="89"/>
    <n v="0"/>
    <x v="39"/>
  </r>
  <r>
    <s v="Suffolk County, NY"/>
    <x v="89"/>
    <n v="0"/>
    <x v="40"/>
  </r>
  <r>
    <s v="Suffolk County, NY"/>
    <x v="89"/>
    <n v="0"/>
    <x v="41"/>
  </r>
  <r>
    <s v="Suffolk County, NY"/>
    <x v="89"/>
    <n v="0"/>
    <x v="42"/>
  </r>
  <r>
    <s v="Suffolk County, NY"/>
    <x v="89"/>
    <n v="0"/>
    <x v="43"/>
  </r>
  <r>
    <s v="Suffolk County, NY"/>
    <x v="89"/>
    <n v="0"/>
    <x v="44"/>
  </r>
  <r>
    <s v="Suffolk County, NY"/>
    <x v="89"/>
    <n v="0"/>
    <x v="45"/>
  </r>
  <r>
    <s v="Suffolk County, NY"/>
    <x v="89"/>
    <n v="1"/>
    <x v="46"/>
  </r>
  <r>
    <s v="Suffolk County, NY"/>
    <x v="89"/>
    <n v="1"/>
    <x v="47"/>
  </r>
  <r>
    <s v="Suffolk County, NY"/>
    <x v="89"/>
    <n v="0"/>
    <x v="48"/>
  </r>
  <r>
    <s v="Suffolk County, NY"/>
    <x v="89"/>
    <n v="0"/>
    <x v="49"/>
  </r>
  <r>
    <s v="Suffolk County, NY"/>
    <x v="89"/>
    <n v="0"/>
    <x v="50"/>
  </r>
  <r>
    <s v="Suffolk County, NY"/>
    <x v="89"/>
    <n v="0"/>
    <x v="51"/>
  </r>
  <r>
    <s v="Suffolk County, NY"/>
    <x v="89"/>
    <n v="0"/>
    <x v="52"/>
  </r>
  <r>
    <s v="Suffolk County, NY"/>
    <x v="89"/>
    <n v="0"/>
    <x v="53"/>
  </r>
  <r>
    <s v="Ulster County, NY"/>
    <x v="89"/>
    <n v="0"/>
    <x v="0"/>
  </r>
  <r>
    <s v="Ulster County, NY"/>
    <x v="89"/>
    <n v="0"/>
    <x v="1"/>
  </r>
  <r>
    <s v="Ulster County, NY"/>
    <x v="89"/>
    <n v="0"/>
    <x v="2"/>
  </r>
  <r>
    <s v="Ulster County, NY"/>
    <x v="89"/>
    <n v="0"/>
    <x v="3"/>
  </r>
  <r>
    <s v="Ulster County, NY"/>
    <x v="89"/>
    <n v="0"/>
    <x v="4"/>
  </r>
  <r>
    <s v="Ulster County, NY"/>
    <x v="89"/>
    <n v="0"/>
    <x v="5"/>
  </r>
  <r>
    <s v="Ulster County, NY"/>
    <x v="89"/>
    <n v="0"/>
    <x v="6"/>
  </r>
  <r>
    <s v="Ulster County, NY"/>
    <x v="89"/>
    <n v="0"/>
    <x v="7"/>
  </r>
  <r>
    <s v="Ulster County, NY"/>
    <x v="89"/>
    <n v="0"/>
    <x v="8"/>
  </r>
  <r>
    <s v="Ulster County, NY"/>
    <x v="89"/>
    <n v="0"/>
    <x v="9"/>
  </r>
  <r>
    <s v="Ulster County, NY"/>
    <x v="89"/>
    <n v="0"/>
    <x v="10"/>
  </r>
  <r>
    <s v="Ulster County, NY"/>
    <x v="89"/>
    <n v="0"/>
    <x v="11"/>
  </r>
  <r>
    <s v="Ulster County, NY"/>
    <x v="89"/>
    <n v="0"/>
    <x v="12"/>
  </r>
  <r>
    <s v="Ulster County, NY"/>
    <x v="89"/>
    <n v="0"/>
    <x v="13"/>
  </r>
  <r>
    <s v="Ulster County, NY"/>
    <x v="89"/>
    <n v="0"/>
    <x v="14"/>
  </r>
  <r>
    <s v="Ulster County, NY"/>
    <x v="89"/>
    <n v="0"/>
    <x v="15"/>
  </r>
  <r>
    <s v="Ulster County, NY"/>
    <x v="89"/>
    <n v="0"/>
    <x v="16"/>
  </r>
  <r>
    <s v="Ulster County, NY"/>
    <x v="89"/>
    <n v="0"/>
    <x v="17"/>
  </r>
  <r>
    <s v="Ulster County, NY"/>
    <x v="89"/>
    <n v="0"/>
    <x v="18"/>
  </r>
  <r>
    <s v="Ulster County, NY"/>
    <x v="89"/>
    <n v="0"/>
    <x v="19"/>
  </r>
  <r>
    <s v="Ulster County, NY"/>
    <x v="89"/>
    <n v="0"/>
    <x v="20"/>
  </r>
  <r>
    <s v="Ulster County, NY"/>
    <x v="89"/>
    <n v="0"/>
    <x v="21"/>
  </r>
  <r>
    <s v="Ulster County, NY"/>
    <x v="89"/>
    <n v="0"/>
    <x v="22"/>
  </r>
  <r>
    <s v="Ulster County, NY"/>
    <x v="89"/>
    <n v="0"/>
    <x v="23"/>
  </r>
  <r>
    <s v="Ulster County, NY"/>
    <x v="89"/>
    <n v="0"/>
    <x v="24"/>
  </r>
  <r>
    <s v="Ulster County, NY"/>
    <x v="89"/>
    <n v="0"/>
    <x v="25"/>
  </r>
  <r>
    <s v="Ulster County, NY"/>
    <x v="89"/>
    <n v="0"/>
    <x v="26"/>
  </r>
  <r>
    <s v="Ulster County, NY"/>
    <x v="89"/>
    <n v="0"/>
    <x v="27"/>
  </r>
  <r>
    <s v="Ulster County, NY"/>
    <x v="89"/>
    <n v="0"/>
    <x v="28"/>
  </r>
  <r>
    <s v="Ulster County, NY"/>
    <x v="89"/>
    <n v="0"/>
    <x v="29"/>
  </r>
  <r>
    <s v="Ulster County, NY"/>
    <x v="89"/>
    <n v="0"/>
    <x v="30"/>
  </r>
  <r>
    <s v="Ulster County, NY"/>
    <x v="89"/>
    <n v="0"/>
    <x v="31"/>
  </r>
  <r>
    <s v="Ulster County, NY"/>
    <x v="89"/>
    <n v="0"/>
    <x v="32"/>
  </r>
  <r>
    <s v="Ulster County, NY"/>
    <x v="89"/>
    <n v="0"/>
    <x v="33"/>
  </r>
  <r>
    <s v="Ulster County, NY"/>
    <x v="89"/>
    <n v="0"/>
    <x v="34"/>
  </r>
  <r>
    <s v="Ulster County, NY"/>
    <x v="89"/>
    <n v="0"/>
    <x v="35"/>
  </r>
  <r>
    <s v="Ulster County, NY"/>
    <x v="89"/>
    <n v="0"/>
    <x v="36"/>
  </r>
  <r>
    <s v="Ulster County, NY"/>
    <x v="89"/>
    <n v="0"/>
    <x v="37"/>
  </r>
  <r>
    <s v="Ulster County, NY"/>
    <x v="89"/>
    <n v="0"/>
    <x v="38"/>
  </r>
  <r>
    <s v="Ulster County, NY"/>
    <x v="89"/>
    <n v="0"/>
    <x v="39"/>
  </r>
  <r>
    <s v="Ulster County, NY"/>
    <x v="89"/>
    <n v="0"/>
    <x v="40"/>
  </r>
  <r>
    <s v="Ulster County, NY"/>
    <x v="89"/>
    <n v="0"/>
    <x v="41"/>
  </r>
  <r>
    <s v="Ulster County, NY"/>
    <x v="89"/>
    <n v="0"/>
    <x v="42"/>
  </r>
  <r>
    <s v="Ulster County, NY"/>
    <x v="89"/>
    <n v="0"/>
    <x v="43"/>
  </r>
  <r>
    <s v="Ulster County, NY"/>
    <x v="89"/>
    <n v="0"/>
    <x v="44"/>
  </r>
  <r>
    <s v="Ulster County, NY"/>
    <x v="89"/>
    <n v="0"/>
    <x v="45"/>
  </r>
  <r>
    <s v="Ulster County, NY"/>
    <x v="89"/>
    <n v="1"/>
    <x v="46"/>
  </r>
  <r>
    <s v="Ulster County, NY"/>
    <x v="89"/>
    <n v="1"/>
    <x v="47"/>
  </r>
  <r>
    <s v="Ulster County, NY"/>
    <x v="89"/>
    <n v="0"/>
    <x v="48"/>
  </r>
  <r>
    <s v="Ulster County, NY"/>
    <x v="89"/>
    <n v="0"/>
    <x v="49"/>
  </r>
  <r>
    <s v="Ulster County, NY"/>
    <x v="89"/>
    <n v="0"/>
    <x v="50"/>
  </r>
  <r>
    <s v="Ulster County, NY"/>
    <x v="89"/>
    <n v="0"/>
    <x v="51"/>
  </r>
  <r>
    <s v="Ulster County, NY"/>
    <x v="89"/>
    <n v="0"/>
    <x v="52"/>
  </r>
  <r>
    <s v="Ulster County, NY"/>
    <x v="89"/>
    <n v="0"/>
    <x v="53"/>
  </r>
  <r>
    <s v="Volusia County, FL"/>
    <x v="89"/>
    <n v="0"/>
    <x v="0"/>
  </r>
  <r>
    <s v="Volusia County, FL"/>
    <x v="89"/>
    <n v="0"/>
    <x v="1"/>
  </r>
  <r>
    <s v="Volusia County, FL"/>
    <x v="89"/>
    <n v="0"/>
    <x v="2"/>
  </r>
  <r>
    <s v="Volusia County, FL"/>
    <x v="89"/>
    <n v="0"/>
    <x v="3"/>
  </r>
  <r>
    <s v="Volusia County, FL"/>
    <x v="89"/>
    <n v="0"/>
    <x v="4"/>
  </r>
  <r>
    <s v="Volusia County, FL"/>
    <x v="89"/>
    <n v="0"/>
    <x v="5"/>
  </r>
  <r>
    <s v="Volusia County, FL"/>
    <x v="89"/>
    <n v="0"/>
    <x v="6"/>
  </r>
  <r>
    <s v="Volusia County, FL"/>
    <x v="89"/>
    <n v="0"/>
    <x v="7"/>
  </r>
  <r>
    <s v="Volusia County, FL"/>
    <x v="89"/>
    <n v="0"/>
    <x v="8"/>
  </r>
  <r>
    <s v="Volusia County, FL"/>
    <x v="89"/>
    <n v="0"/>
    <x v="9"/>
  </r>
  <r>
    <s v="Volusia County, FL"/>
    <x v="89"/>
    <n v="0"/>
    <x v="10"/>
  </r>
  <r>
    <s v="Volusia County, FL"/>
    <x v="89"/>
    <n v="0"/>
    <x v="11"/>
  </r>
  <r>
    <s v="Volusia County, FL"/>
    <x v="89"/>
    <n v="0"/>
    <x v="12"/>
  </r>
  <r>
    <s v="Volusia County, FL"/>
    <x v="89"/>
    <n v="0"/>
    <x v="13"/>
  </r>
  <r>
    <s v="Volusia County, FL"/>
    <x v="89"/>
    <n v="0"/>
    <x v="14"/>
  </r>
  <r>
    <s v="Volusia County, FL"/>
    <x v="89"/>
    <n v="0"/>
    <x v="15"/>
  </r>
  <r>
    <s v="Volusia County, FL"/>
    <x v="89"/>
    <n v="0"/>
    <x v="16"/>
  </r>
  <r>
    <s v="Volusia County, FL"/>
    <x v="89"/>
    <n v="0"/>
    <x v="17"/>
  </r>
  <r>
    <s v="Volusia County, FL"/>
    <x v="89"/>
    <n v="0"/>
    <x v="18"/>
  </r>
  <r>
    <s v="Volusia County, FL"/>
    <x v="89"/>
    <n v="0"/>
    <x v="19"/>
  </r>
  <r>
    <s v="Volusia County, FL"/>
    <x v="89"/>
    <n v="0"/>
    <x v="20"/>
  </r>
  <r>
    <s v="Volusia County, FL"/>
    <x v="89"/>
    <n v="0"/>
    <x v="21"/>
  </r>
  <r>
    <s v="Volusia County, FL"/>
    <x v="89"/>
    <n v="0"/>
    <x v="22"/>
  </r>
  <r>
    <s v="Volusia County, FL"/>
    <x v="89"/>
    <n v="0"/>
    <x v="23"/>
  </r>
  <r>
    <s v="Volusia County, FL"/>
    <x v="89"/>
    <n v="0"/>
    <x v="24"/>
  </r>
  <r>
    <s v="Volusia County, FL"/>
    <x v="89"/>
    <n v="0"/>
    <x v="25"/>
  </r>
  <r>
    <s v="Volusia County, FL"/>
    <x v="89"/>
    <n v="0"/>
    <x v="26"/>
  </r>
  <r>
    <s v="Volusia County, FL"/>
    <x v="89"/>
    <n v="0"/>
    <x v="27"/>
  </r>
  <r>
    <s v="Volusia County, FL"/>
    <x v="89"/>
    <n v="0"/>
    <x v="28"/>
  </r>
  <r>
    <s v="Volusia County, FL"/>
    <x v="89"/>
    <n v="0"/>
    <x v="29"/>
  </r>
  <r>
    <s v="Volusia County, FL"/>
    <x v="89"/>
    <n v="0"/>
    <x v="30"/>
  </r>
  <r>
    <s v="Volusia County, FL"/>
    <x v="89"/>
    <n v="0"/>
    <x v="31"/>
  </r>
  <r>
    <s v="Volusia County, FL"/>
    <x v="89"/>
    <n v="0"/>
    <x v="32"/>
  </r>
  <r>
    <s v="Volusia County, FL"/>
    <x v="89"/>
    <n v="0"/>
    <x v="33"/>
  </r>
  <r>
    <s v="Volusia County, FL"/>
    <x v="89"/>
    <n v="0"/>
    <x v="34"/>
  </r>
  <r>
    <s v="Volusia County, FL"/>
    <x v="89"/>
    <n v="0"/>
    <x v="35"/>
  </r>
  <r>
    <s v="Volusia County, FL"/>
    <x v="89"/>
    <n v="0"/>
    <x v="36"/>
  </r>
  <r>
    <s v="Volusia County, FL"/>
    <x v="89"/>
    <n v="0"/>
    <x v="37"/>
  </r>
  <r>
    <s v="Volusia County, FL"/>
    <x v="89"/>
    <n v="0"/>
    <x v="38"/>
  </r>
  <r>
    <s v="Volusia County, FL"/>
    <x v="89"/>
    <n v="0"/>
    <x v="39"/>
  </r>
  <r>
    <s v="Volusia County, FL"/>
    <x v="89"/>
    <n v="0"/>
    <x v="40"/>
  </r>
  <r>
    <s v="Volusia County, FL"/>
    <x v="89"/>
    <n v="0"/>
    <x v="41"/>
  </r>
  <r>
    <s v="Volusia County, FL"/>
    <x v="89"/>
    <n v="0"/>
    <x v="42"/>
  </r>
  <r>
    <s v="Volusia County, FL"/>
    <x v="89"/>
    <n v="0"/>
    <x v="43"/>
  </r>
  <r>
    <s v="Volusia County, FL"/>
    <x v="89"/>
    <n v="0"/>
    <x v="44"/>
  </r>
  <r>
    <s v="Volusia County, FL"/>
    <x v="89"/>
    <n v="0"/>
    <x v="45"/>
  </r>
  <r>
    <s v="Volusia County, FL"/>
    <x v="89"/>
    <n v="1"/>
    <x v="46"/>
  </r>
  <r>
    <s v="Volusia County, FL"/>
    <x v="89"/>
    <n v="1"/>
    <x v="47"/>
  </r>
  <r>
    <s v="Volusia County, FL"/>
    <x v="89"/>
    <n v="0"/>
    <x v="48"/>
  </r>
  <r>
    <s v="Volusia County, FL"/>
    <x v="89"/>
    <n v="0"/>
    <x v="49"/>
  </r>
  <r>
    <s v="Volusia County, FL"/>
    <x v="89"/>
    <n v="0"/>
    <x v="50"/>
  </r>
  <r>
    <s v="Volusia County, FL"/>
    <x v="89"/>
    <n v="0"/>
    <x v="51"/>
  </r>
  <r>
    <s v="Volusia County, FL"/>
    <x v="89"/>
    <n v="0"/>
    <x v="52"/>
  </r>
  <r>
    <s v="Volusia County, FL"/>
    <x v="89"/>
    <n v="0"/>
    <x v="53"/>
  </r>
  <r>
    <s v="Fairfax County, VA"/>
    <x v="89"/>
    <n v="0"/>
    <x v="0"/>
  </r>
  <r>
    <s v="Fairfax County, VA"/>
    <x v="89"/>
    <n v="0"/>
    <x v="1"/>
  </r>
  <r>
    <s v="Fairfax County, VA"/>
    <x v="89"/>
    <n v="0"/>
    <x v="2"/>
  </r>
  <r>
    <s v="Fairfax County, VA"/>
    <x v="89"/>
    <n v="0"/>
    <x v="3"/>
  </r>
  <r>
    <s v="Fairfax County, VA"/>
    <x v="89"/>
    <n v="0"/>
    <x v="4"/>
  </r>
  <r>
    <s v="Fairfax County, VA"/>
    <x v="89"/>
    <n v="0"/>
    <x v="5"/>
  </r>
  <r>
    <s v="Fairfax County, VA"/>
    <x v="89"/>
    <n v="0"/>
    <x v="6"/>
  </r>
  <r>
    <s v="Fairfax County, VA"/>
    <x v="89"/>
    <n v="0"/>
    <x v="7"/>
  </r>
  <r>
    <s v="Fairfax County, VA"/>
    <x v="89"/>
    <n v="0"/>
    <x v="8"/>
  </r>
  <r>
    <s v="Fairfax County, VA"/>
    <x v="89"/>
    <n v="0"/>
    <x v="9"/>
  </r>
  <r>
    <s v="Fairfax County, VA"/>
    <x v="89"/>
    <n v="0"/>
    <x v="10"/>
  </r>
  <r>
    <s v="Fairfax County, VA"/>
    <x v="89"/>
    <n v="0"/>
    <x v="11"/>
  </r>
  <r>
    <s v="Fairfax County, VA"/>
    <x v="89"/>
    <n v="0"/>
    <x v="12"/>
  </r>
  <r>
    <s v="Fairfax County, VA"/>
    <x v="89"/>
    <n v="0"/>
    <x v="13"/>
  </r>
  <r>
    <s v="Fairfax County, VA"/>
    <x v="89"/>
    <n v="0"/>
    <x v="14"/>
  </r>
  <r>
    <s v="Fairfax County, VA"/>
    <x v="89"/>
    <n v="0"/>
    <x v="15"/>
  </r>
  <r>
    <s v="Fairfax County, VA"/>
    <x v="89"/>
    <n v="0"/>
    <x v="16"/>
  </r>
  <r>
    <s v="Fairfax County, VA"/>
    <x v="89"/>
    <n v="0"/>
    <x v="17"/>
  </r>
  <r>
    <s v="Fairfax County, VA"/>
    <x v="89"/>
    <n v="0"/>
    <x v="18"/>
  </r>
  <r>
    <s v="Fairfax County, VA"/>
    <x v="89"/>
    <n v="0"/>
    <x v="19"/>
  </r>
  <r>
    <s v="Fairfax County, VA"/>
    <x v="89"/>
    <n v="0"/>
    <x v="20"/>
  </r>
  <r>
    <s v="Fairfax County, VA"/>
    <x v="89"/>
    <n v="0"/>
    <x v="21"/>
  </r>
  <r>
    <s v="Fairfax County, VA"/>
    <x v="89"/>
    <n v="0"/>
    <x v="22"/>
  </r>
  <r>
    <s v="Fairfax County, VA"/>
    <x v="89"/>
    <n v="0"/>
    <x v="23"/>
  </r>
  <r>
    <s v="Fairfax County, VA"/>
    <x v="89"/>
    <n v="0"/>
    <x v="24"/>
  </r>
  <r>
    <s v="Fairfax County, VA"/>
    <x v="89"/>
    <n v="0"/>
    <x v="25"/>
  </r>
  <r>
    <s v="Fairfax County, VA"/>
    <x v="89"/>
    <n v="0"/>
    <x v="26"/>
  </r>
  <r>
    <s v="Fairfax County, VA"/>
    <x v="89"/>
    <n v="0"/>
    <x v="27"/>
  </r>
  <r>
    <s v="Fairfax County, VA"/>
    <x v="89"/>
    <n v="0"/>
    <x v="28"/>
  </r>
  <r>
    <s v="Fairfax County, VA"/>
    <x v="89"/>
    <n v="0"/>
    <x v="29"/>
  </r>
  <r>
    <s v="Fairfax County, VA"/>
    <x v="89"/>
    <n v="0"/>
    <x v="30"/>
  </r>
  <r>
    <s v="Fairfax County, VA"/>
    <x v="89"/>
    <n v="0"/>
    <x v="31"/>
  </r>
  <r>
    <s v="Fairfax County, VA"/>
    <x v="89"/>
    <n v="0"/>
    <x v="32"/>
  </r>
  <r>
    <s v="Fairfax County, VA"/>
    <x v="89"/>
    <n v="0"/>
    <x v="33"/>
  </r>
  <r>
    <s v="Fairfax County, VA"/>
    <x v="89"/>
    <n v="0"/>
    <x v="34"/>
  </r>
  <r>
    <s v="Fairfax County, VA"/>
    <x v="89"/>
    <n v="0"/>
    <x v="35"/>
  </r>
  <r>
    <s v="Fairfax County, VA"/>
    <x v="89"/>
    <n v="0"/>
    <x v="36"/>
  </r>
  <r>
    <s v="Fairfax County, VA"/>
    <x v="89"/>
    <n v="0"/>
    <x v="37"/>
  </r>
  <r>
    <s v="Fairfax County, VA"/>
    <x v="89"/>
    <n v="0"/>
    <x v="38"/>
  </r>
  <r>
    <s v="Fairfax County, VA"/>
    <x v="89"/>
    <n v="0"/>
    <x v="39"/>
  </r>
  <r>
    <s v="Fairfax County, VA"/>
    <x v="89"/>
    <n v="0"/>
    <x v="40"/>
  </r>
  <r>
    <s v="Fairfax County, VA"/>
    <x v="89"/>
    <n v="0"/>
    <x v="41"/>
  </r>
  <r>
    <s v="Fairfax County, VA"/>
    <x v="89"/>
    <n v="0"/>
    <x v="42"/>
  </r>
  <r>
    <s v="Fairfax County, VA"/>
    <x v="89"/>
    <n v="0"/>
    <x v="43"/>
  </r>
  <r>
    <s v="Fairfax County, VA"/>
    <x v="89"/>
    <n v="0"/>
    <x v="44"/>
  </r>
  <r>
    <s v="Fairfax County, VA"/>
    <x v="89"/>
    <n v="0"/>
    <x v="45"/>
  </r>
  <r>
    <s v="Fairfax County, VA"/>
    <x v="89"/>
    <n v="2"/>
    <x v="46"/>
  </r>
  <r>
    <s v="Fairfax County, VA"/>
    <x v="89"/>
    <n v="2"/>
    <x v="47"/>
  </r>
  <r>
    <s v="Fairfax County, VA"/>
    <x v="89"/>
    <n v="0"/>
    <x v="48"/>
  </r>
  <r>
    <s v="Fairfax County, VA"/>
    <x v="89"/>
    <n v="0"/>
    <x v="49"/>
  </r>
  <r>
    <s v="Fairfax County, VA"/>
    <x v="89"/>
    <n v="0"/>
    <x v="50"/>
  </r>
  <r>
    <s v="Fairfax County, VA"/>
    <x v="89"/>
    <n v="0"/>
    <x v="51"/>
  </r>
  <r>
    <s v="Fairfax County, VA"/>
    <x v="89"/>
    <n v="0"/>
    <x v="52"/>
  </r>
  <r>
    <s v="Fairfax County, VA"/>
    <x v="89"/>
    <n v="0"/>
    <x v="53"/>
  </r>
  <r>
    <s v="Rockingham County, NH"/>
    <x v="89"/>
    <n v="0"/>
    <x v="0"/>
  </r>
  <r>
    <s v="Rockingham County, NH"/>
    <x v="89"/>
    <n v="0"/>
    <x v="1"/>
  </r>
  <r>
    <s v="Rockingham County, NH"/>
    <x v="89"/>
    <n v="0"/>
    <x v="2"/>
  </r>
  <r>
    <s v="Rockingham County, NH"/>
    <x v="89"/>
    <n v="0"/>
    <x v="3"/>
  </r>
  <r>
    <s v="Rockingham County, NH"/>
    <x v="89"/>
    <n v="0"/>
    <x v="4"/>
  </r>
  <r>
    <s v="Rockingham County, NH"/>
    <x v="89"/>
    <n v="0"/>
    <x v="5"/>
  </r>
  <r>
    <s v="Rockingham County, NH"/>
    <x v="89"/>
    <n v="0"/>
    <x v="6"/>
  </r>
  <r>
    <s v="Rockingham County, NH"/>
    <x v="89"/>
    <n v="0"/>
    <x v="7"/>
  </r>
  <r>
    <s v="Rockingham County, NH"/>
    <x v="89"/>
    <n v="0"/>
    <x v="8"/>
  </r>
  <r>
    <s v="Rockingham County, NH"/>
    <x v="89"/>
    <n v="0"/>
    <x v="9"/>
  </r>
  <r>
    <s v="Rockingham County, NH"/>
    <x v="89"/>
    <n v="0"/>
    <x v="10"/>
  </r>
  <r>
    <s v="Rockingham County, NH"/>
    <x v="89"/>
    <n v="0"/>
    <x v="11"/>
  </r>
  <r>
    <s v="Rockingham County, NH"/>
    <x v="89"/>
    <n v="0"/>
    <x v="12"/>
  </r>
  <r>
    <s v="Rockingham County, NH"/>
    <x v="89"/>
    <n v="0"/>
    <x v="13"/>
  </r>
  <r>
    <s v="Rockingham County, NH"/>
    <x v="89"/>
    <n v="0"/>
    <x v="14"/>
  </r>
  <r>
    <s v="Rockingham County, NH"/>
    <x v="89"/>
    <n v="0"/>
    <x v="15"/>
  </r>
  <r>
    <s v="Rockingham County, NH"/>
    <x v="89"/>
    <n v="0"/>
    <x v="16"/>
  </r>
  <r>
    <s v="Rockingham County, NH"/>
    <x v="89"/>
    <n v="0"/>
    <x v="17"/>
  </r>
  <r>
    <s v="Rockingham County, NH"/>
    <x v="89"/>
    <n v="0"/>
    <x v="18"/>
  </r>
  <r>
    <s v="Rockingham County, NH"/>
    <x v="89"/>
    <n v="0"/>
    <x v="19"/>
  </r>
  <r>
    <s v="Rockingham County, NH"/>
    <x v="89"/>
    <n v="0"/>
    <x v="20"/>
  </r>
  <r>
    <s v="Rockingham County, NH"/>
    <x v="89"/>
    <n v="0"/>
    <x v="21"/>
  </r>
  <r>
    <s v="Rockingham County, NH"/>
    <x v="89"/>
    <n v="0"/>
    <x v="22"/>
  </r>
  <r>
    <s v="Rockingham County, NH"/>
    <x v="89"/>
    <n v="0"/>
    <x v="23"/>
  </r>
  <r>
    <s v="Rockingham County, NH"/>
    <x v="89"/>
    <n v="0"/>
    <x v="24"/>
  </r>
  <r>
    <s v="Rockingham County, NH"/>
    <x v="89"/>
    <n v="0"/>
    <x v="25"/>
  </r>
  <r>
    <s v="Rockingham County, NH"/>
    <x v="89"/>
    <n v="0"/>
    <x v="26"/>
  </r>
  <r>
    <s v="Rockingham County, NH"/>
    <x v="89"/>
    <n v="0"/>
    <x v="27"/>
  </r>
  <r>
    <s v="Rockingham County, NH"/>
    <x v="89"/>
    <n v="0"/>
    <x v="28"/>
  </r>
  <r>
    <s v="Rockingham County, NH"/>
    <x v="89"/>
    <n v="0"/>
    <x v="29"/>
  </r>
  <r>
    <s v="Rockingham County, NH"/>
    <x v="89"/>
    <n v="0"/>
    <x v="30"/>
  </r>
  <r>
    <s v="Rockingham County, NH"/>
    <x v="89"/>
    <n v="0"/>
    <x v="31"/>
  </r>
  <r>
    <s v="Rockingham County, NH"/>
    <x v="89"/>
    <n v="0"/>
    <x v="32"/>
  </r>
  <r>
    <s v="Rockingham County, NH"/>
    <x v="89"/>
    <n v="0"/>
    <x v="33"/>
  </r>
  <r>
    <s v="Rockingham County, NH"/>
    <x v="89"/>
    <n v="0"/>
    <x v="34"/>
  </r>
  <r>
    <s v="Rockingham County, NH"/>
    <x v="89"/>
    <n v="0"/>
    <x v="35"/>
  </r>
  <r>
    <s v="Rockingham County, NH"/>
    <x v="89"/>
    <n v="0"/>
    <x v="36"/>
  </r>
  <r>
    <s v="Rockingham County, NH"/>
    <x v="89"/>
    <n v="0"/>
    <x v="37"/>
  </r>
  <r>
    <s v="Rockingham County, NH"/>
    <x v="89"/>
    <n v="0"/>
    <x v="38"/>
  </r>
  <r>
    <s v="Rockingham County, NH"/>
    <x v="89"/>
    <n v="0"/>
    <x v="39"/>
  </r>
  <r>
    <s v="Rockingham County, NH"/>
    <x v="89"/>
    <n v="0"/>
    <x v="40"/>
  </r>
  <r>
    <s v="Rockingham County, NH"/>
    <x v="89"/>
    <n v="0"/>
    <x v="41"/>
  </r>
  <r>
    <s v="Rockingham County, NH"/>
    <x v="89"/>
    <n v="0"/>
    <x v="42"/>
  </r>
  <r>
    <s v="Rockingham County, NH"/>
    <x v="89"/>
    <n v="0"/>
    <x v="43"/>
  </r>
  <r>
    <s v="Rockingham County, NH"/>
    <x v="89"/>
    <n v="0"/>
    <x v="44"/>
  </r>
  <r>
    <s v="Rockingham County, NH"/>
    <x v="89"/>
    <n v="0"/>
    <x v="45"/>
  </r>
  <r>
    <s v="Rockingham County, NH"/>
    <x v="89"/>
    <n v="1"/>
    <x v="46"/>
  </r>
  <r>
    <s v="Rockingham County, NH"/>
    <x v="89"/>
    <n v="1"/>
    <x v="47"/>
  </r>
  <r>
    <s v="Rockingham County, NH"/>
    <x v="89"/>
    <n v="0"/>
    <x v="48"/>
  </r>
  <r>
    <s v="Rockingham County, NH"/>
    <x v="89"/>
    <n v="0"/>
    <x v="49"/>
  </r>
  <r>
    <s v="Rockingham County, NH"/>
    <x v="89"/>
    <n v="0"/>
    <x v="50"/>
  </r>
  <r>
    <s v="Rockingham County, NH"/>
    <x v="89"/>
    <n v="0"/>
    <x v="51"/>
  </r>
  <r>
    <s v="Rockingham County, NH"/>
    <x v="89"/>
    <n v="0"/>
    <x v="52"/>
  </r>
  <r>
    <s v="Rockingham County, NH"/>
    <x v="89"/>
    <n v="0"/>
    <x v="53"/>
  </r>
  <r>
    <s v="Washington, D.C."/>
    <x v="89"/>
    <n v="0"/>
    <x v="0"/>
  </r>
  <r>
    <s v="Washington, D.C."/>
    <x v="89"/>
    <n v="0"/>
    <x v="1"/>
  </r>
  <r>
    <s v="Washington, D.C."/>
    <x v="89"/>
    <n v="0"/>
    <x v="2"/>
  </r>
  <r>
    <s v="Washington, D.C."/>
    <x v="89"/>
    <n v="0"/>
    <x v="3"/>
  </r>
  <r>
    <s v="Washington, D.C."/>
    <x v="89"/>
    <n v="0"/>
    <x v="4"/>
  </r>
  <r>
    <s v="Washington, D.C."/>
    <x v="89"/>
    <n v="0"/>
    <x v="5"/>
  </r>
  <r>
    <s v="Washington, D.C."/>
    <x v="89"/>
    <n v="0"/>
    <x v="6"/>
  </r>
  <r>
    <s v="Washington, D.C."/>
    <x v="89"/>
    <n v="0"/>
    <x v="7"/>
  </r>
  <r>
    <s v="Washington, D.C."/>
    <x v="89"/>
    <n v="0"/>
    <x v="8"/>
  </r>
  <r>
    <s v="Washington, D.C."/>
    <x v="89"/>
    <n v="0"/>
    <x v="9"/>
  </r>
  <r>
    <s v="Washington, D.C."/>
    <x v="89"/>
    <n v="0"/>
    <x v="10"/>
  </r>
  <r>
    <s v="Washington, D.C."/>
    <x v="89"/>
    <n v="0"/>
    <x v="11"/>
  </r>
  <r>
    <s v="Washington, D.C."/>
    <x v="89"/>
    <n v="0"/>
    <x v="12"/>
  </r>
  <r>
    <s v="Washington, D.C."/>
    <x v="89"/>
    <n v="0"/>
    <x v="13"/>
  </r>
  <r>
    <s v="Washington, D.C."/>
    <x v="89"/>
    <n v="0"/>
    <x v="14"/>
  </r>
  <r>
    <s v="Washington, D.C."/>
    <x v="89"/>
    <n v="0"/>
    <x v="15"/>
  </r>
  <r>
    <s v="Washington, D.C."/>
    <x v="89"/>
    <n v="0"/>
    <x v="16"/>
  </r>
  <r>
    <s v="Washington, D.C."/>
    <x v="89"/>
    <n v="0"/>
    <x v="17"/>
  </r>
  <r>
    <s v="Washington, D.C."/>
    <x v="89"/>
    <n v="0"/>
    <x v="18"/>
  </r>
  <r>
    <s v="Washington, D.C."/>
    <x v="89"/>
    <n v="0"/>
    <x v="19"/>
  </r>
  <r>
    <s v="Washington, D.C."/>
    <x v="89"/>
    <n v="0"/>
    <x v="20"/>
  </r>
  <r>
    <s v="Washington, D.C."/>
    <x v="89"/>
    <n v="0"/>
    <x v="21"/>
  </r>
  <r>
    <s v="Washington, D.C."/>
    <x v="89"/>
    <n v="0"/>
    <x v="22"/>
  </r>
  <r>
    <s v="Washington, D.C."/>
    <x v="89"/>
    <n v="0"/>
    <x v="23"/>
  </r>
  <r>
    <s v="Washington, D.C."/>
    <x v="89"/>
    <n v="0"/>
    <x v="24"/>
  </r>
  <r>
    <s v="Washington, D.C."/>
    <x v="89"/>
    <n v="0"/>
    <x v="25"/>
  </r>
  <r>
    <s v="Washington, D.C."/>
    <x v="89"/>
    <n v="0"/>
    <x v="26"/>
  </r>
  <r>
    <s v="Washington, D.C."/>
    <x v="89"/>
    <n v="0"/>
    <x v="27"/>
  </r>
  <r>
    <s v="Washington, D.C."/>
    <x v="89"/>
    <n v="0"/>
    <x v="28"/>
  </r>
  <r>
    <s v="Washington, D.C."/>
    <x v="89"/>
    <n v="0"/>
    <x v="29"/>
  </r>
  <r>
    <s v="Washington, D.C."/>
    <x v="89"/>
    <n v="0"/>
    <x v="30"/>
  </r>
  <r>
    <s v="Washington, D.C."/>
    <x v="89"/>
    <n v="0"/>
    <x v="31"/>
  </r>
  <r>
    <s v="Washington, D.C."/>
    <x v="89"/>
    <n v="0"/>
    <x v="32"/>
  </r>
  <r>
    <s v="Washington, D.C."/>
    <x v="89"/>
    <n v="0"/>
    <x v="33"/>
  </r>
  <r>
    <s v="Washington, D.C."/>
    <x v="89"/>
    <n v="0"/>
    <x v="34"/>
  </r>
  <r>
    <s v="Washington, D.C."/>
    <x v="89"/>
    <n v="0"/>
    <x v="35"/>
  </r>
  <r>
    <s v="Washington, D.C."/>
    <x v="89"/>
    <n v="0"/>
    <x v="36"/>
  </r>
  <r>
    <s v="Washington, D.C."/>
    <x v="89"/>
    <n v="0"/>
    <x v="37"/>
  </r>
  <r>
    <s v="Washington, D.C."/>
    <x v="89"/>
    <n v="0"/>
    <x v="38"/>
  </r>
  <r>
    <s v="Washington, D.C."/>
    <x v="89"/>
    <n v="0"/>
    <x v="39"/>
  </r>
  <r>
    <s v="Washington, D.C."/>
    <x v="89"/>
    <n v="0"/>
    <x v="40"/>
  </r>
  <r>
    <s v="Washington, D.C."/>
    <x v="89"/>
    <n v="0"/>
    <x v="41"/>
  </r>
  <r>
    <s v="Washington, D.C."/>
    <x v="89"/>
    <n v="0"/>
    <x v="42"/>
  </r>
  <r>
    <s v="Washington, D.C."/>
    <x v="89"/>
    <n v="0"/>
    <x v="43"/>
  </r>
  <r>
    <s v="Washington, D.C."/>
    <x v="89"/>
    <n v="0"/>
    <x v="44"/>
  </r>
  <r>
    <s v="Washington, D.C."/>
    <x v="89"/>
    <n v="0"/>
    <x v="45"/>
  </r>
  <r>
    <s v="Washington, D.C."/>
    <x v="89"/>
    <n v="2"/>
    <x v="46"/>
  </r>
  <r>
    <s v="Washington, D.C."/>
    <x v="89"/>
    <n v="2"/>
    <x v="47"/>
  </r>
  <r>
    <s v="Washington, D.C."/>
    <x v="89"/>
    <n v="0"/>
    <x v="48"/>
  </r>
  <r>
    <s v="Washington, D.C."/>
    <x v="89"/>
    <n v="0"/>
    <x v="49"/>
  </r>
  <r>
    <s v="Washington, D.C."/>
    <x v="89"/>
    <n v="0"/>
    <x v="50"/>
  </r>
  <r>
    <s v="Washington, D.C."/>
    <x v="89"/>
    <n v="0"/>
    <x v="51"/>
  </r>
  <r>
    <s v="Washington, D.C."/>
    <x v="89"/>
    <n v="0"/>
    <x v="52"/>
  </r>
  <r>
    <s v="Washington, D.C."/>
    <x v="89"/>
    <n v="0"/>
    <x v="53"/>
  </r>
  <r>
    <s v="Montgomery County, PA"/>
    <x v="89"/>
    <n v="0"/>
    <x v="0"/>
  </r>
  <r>
    <s v="Montgomery County, PA"/>
    <x v="89"/>
    <n v="0"/>
    <x v="1"/>
  </r>
  <r>
    <s v="Montgomery County, PA"/>
    <x v="89"/>
    <n v="0"/>
    <x v="2"/>
  </r>
  <r>
    <s v="Montgomery County, PA"/>
    <x v="89"/>
    <n v="0"/>
    <x v="3"/>
  </r>
  <r>
    <s v="Montgomery County, PA"/>
    <x v="89"/>
    <n v="0"/>
    <x v="4"/>
  </r>
  <r>
    <s v="Montgomery County, PA"/>
    <x v="89"/>
    <n v="0"/>
    <x v="5"/>
  </r>
  <r>
    <s v="Montgomery County, PA"/>
    <x v="89"/>
    <n v="0"/>
    <x v="6"/>
  </r>
  <r>
    <s v="Montgomery County, PA"/>
    <x v="89"/>
    <n v="0"/>
    <x v="7"/>
  </r>
  <r>
    <s v="Montgomery County, PA"/>
    <x v="89"/>
    <n v="0"/>
    <x v="8"/>
  </r>
  <r>
    <s v="Montgomery County, PA"/>
    <x v="89"/>
    <n v="0"/>
    <x v="9"/>
  </r>
  <r>
    <s v="Montgomery County, PA"/>
    <x v="89"/>
    <n v="0"/>
    <x v="10"/>
  </r>
  <r>
    <s v="Montgomery County, PA"/>
    <x v="89"/>
    <n v="0"/>
    <x v="11"/>
  </r>
  <r>
    <s v="Montgomery County, PA"/>
    <x v="89"/>
    <n v="0"/>
    <x v="12"/>
  </r>
  <r>
    <s v="Montgomery County, PA"/>
    <x v="89"/>
    <n v="0"/>
    <x v="13"/>
  </r>
  <r>
    <s v="Montgomery County, PA"/>
    <x v="89"/>
    <n v="0"/>
    <x v="14"/>
  </r>
  <r>
    <s v="Montgomery County, PA"/>
    <x v="89"/>
    <n v="0"/>
    <x v="15"/>
  </r>
  <r>
    <s v="Montgomery County, PA"/>
    <x v="89"/>
    <n v="0"/>
    <x v="16"/>
  </r>
  <r>
    <s v="Montgomery County, PA"/>
    <x v="89"/>
    <n v="0"/>
    <x v="17"/>
  </r>
  <r>
    <s v="Montgomery County, PA"/>
    <x v="89"/>
    <n v="0"/>
    <x v="18"/>
  </r>
  <r>
    <s v="Montgomery County, PA"/>
    <x v="89"/>
    <n v="0"/>
    <x v="19"/>
  </r>
  <r>
    <s v="Montgomery County, PA"/>
    <x v="89"/>
    <n v="0"/>
    <x v="20"/>
  </r>
  <r>
    <s v="Montgomery County, PA"/>
    <x v="89"/>
    <n v="0"/>
    <x v="21"/>
  </r>
  <r>
    <s v="Montgomery County, PA"/>
    <x v="89"/>
    <n v="0"/>
    <x v="22"/>
  </r>
  <r>
    <s v="Montgomery County, PA"/>
    <x v="89"/>
    <n v="0"/>
    <x v="23"/>
  </r>
  <r>
    <s v="Montgomery County, PA"/>
    <x v="89"/>
    <n v="0"/>
    <x v="24"/>
  </r>
  <r>
    <s v="Montgomery County, PA"/>
    <x v="89"/>
    <n v="0"/>
    <x v="25"/>
  </r>
  <r>
    <s v="Montgomery County, PA"/>
    <x v="89"/>
    <n v="0"/>
    <x v="26"/>
  </r>
  <r>
    <s v="Montgomery County, PA"/>
    <x v="89"/>
    <n v="0"/>
    <x v="27"/>
  </r>
  <r>
    <s v="Montgomery County, PA"/>
    <x v="89"/>
    <n v="0"/>
    <x v="28"/>
  </r>
  <r>
    <s v="Montgomery County, PA"/>
    <x v="89"/>
    <n v="0"/>
    <x v="29"/>
  </r>
  <r>
    <s v="Montgomery County, PA"/>
    <x v="89"/>
    <n v="0"/>
    <x v="30"/>
  </r>
  <r>
    <s v="Montgomery County, PA"/>
    <x v="89"/>
    <n v="0"/>
    <x v="31"/>
  </r>
  <r>
    <s v="Montgomery County, PA"/>
    <x v="89"/>
    <n v="0"/>
    <x v="32"/>
  </r>
  <r>
    <s v="Montgomery County, PA"/>
    <x v="89"/>
    <n v="0"/>
    <x v="33"/>
  </r>
  <r>
    <s v="Montgomery County, PA"/>
    <x v="89"/>
    <n v="0"/>
    <x v="34"/>
  </r>
  <r>
    <s v="Montgomery County, PA"/>
    <x v="89"/>
    <n v="0"/>
    <x v="35"/>
  </r>
  <r>
    <s v="Montgomery County, PA"/>
    <x v="89"/>
    <n v="0"/>
    <x v="36"/>
  </r>
  <r>
    <s v="Montgomery County, PA"/>
    <x v="89"/>
    <n v="0"/>
    <x v="37"/>
  </r>
  <r>
    <s v="Montgomery County, PA"/>
    <x v="89"/>
    <n v="0"/>
    <x v="38"/>
  </r>
  <r>
    <s v="Montgomery County, PA"/>
    <x v="89"/>
    <n v="0"/>
    <x v="39"/>
  </r>
  <r>
    <s v="Montgomery County, PA"/>
    <x v="89"/>
    <n v="0"/>
    <x v="40"/>
  </r>
  <r>
    <s v="Montgomery County, PA"/>
    <x v="89"/>
    <n v="0"/>
    <x v="41"/>
  </r>
  <r>
    <s v="Montgomery County, PA"/>
    <x v="89"/>
    <n v="0"/>
    <x v="42"/>
  </r>
  <r>
    <s v="Montgomery County, PA"/>
    <x v="89"/>
    <n v="0"/>
    <x v="43"/>
  </r>
  <r>
    <s v="Montgomery County, PA"/>
    <x v="89"/>
    <n v="0"/>
    <x v="44"/>
  </r>
  <r>
    <s v="Montgomery County, PA"/>
    <x v="89"/>
    <n v="0"/>
    <x v="45"/>
  </r>
  <r>
    <s v="Montgomery County, PA"/>
    <x v="89"/>
    <n v="4"/>
    <x v="46"/>
  </r>
  <r>
    <s v="Montgomery County, PA"/>
    <x v="89"/>
    <n v="5"/>
    <x v="47"/>
  </r>
  <r>
    <s v="Montgomery County, PA"/>
    <x v="89"/>
    <n v="0"/>
    <x v="48"/>
  </r>
  <r>
    <s v="Montgomery County, PA"/>
    <x v="89"/>
    <n v="0"/>
    <x v="49"/>
  </r>
  <r>
    <s v="Montgomery County, PA"/>
    <x v="89"/>
    <n v="0"/>
    <x v="50"/>
  </r>
  <r>
    <s v="Montgomery County, PA"/>
    <x v="89"/>
    <n v="0"/>
    <x v="51"/>
  </r>
  <r>
    <s v="Montgomery County, PA"/>
    <x v="89"/>
    <n v="0"/>
    <x v="52"/>
  </r>
  <r>
    <s v="Montgomery County, PA"/>
    <x v="89"/>
    <n v="0"/>
    <x v="53"/>
  </r>
  <r>
    <s v="Alameda County, CA"/>
    <x v="89"/>
    <n v="0"/>
    <x v="0"/>
  </r>
  <r>
    <s v="Alameda County, CA"/>
    <x v="89"/>
    <n v="0"/>
    <x v="1"/>
  </r>
  <r>
    <s v="Alameda County, CA"/>
    <x v="89"/>
    <n v="0"/>
    <x v="2"/>
  </r>
  <r>
    <s v="Alameda County, CA"/>
    <x v="89"/>
    <n v="0"/>
    <x v="3"/>
  </r>
  <r>
    <s v="Alameda County, CA"/>
    <x v="89"/>
    <n v="0"/>
    <x v="4"/>
  </r>
  <r>
    <s v="Alameda County, CA"/>
    <x v="89"/>
    <n v="0"/>
    <x v="5"/>
  </r>
  <r>
    <s v="Alameda County, CA"/>
    <x v="89"/>
    <n v="0"/>
    <x v="6"/>
  </r>
  <r>
    <s v="Alameda County, CA"/>
    <x v="89"/>
    <n v="0"/>
    <x v="7"/>
  </r>
  <r>
    <s v="Alameda County, CA"/>
    <x v="89"/>
    <n v="0"/>
    <x v="8"/>
  </r>
  <r>
    <s v="Alameda County, CA"/>
    <x v="89"/>
    <n v="0"/>
    <x v="9"/>
  </r>
  <r>
    <s v="Alameda County, CA"/>
    <x v="89"/>
    <n v="0"/>
    <x v="10"/>
  </r>
  <r>
    <s v="Alameda County, CA"/>
    <x v="89"/>
    <n v="0"/>
    <x v="11"/>
  </r>
  <r>
    <s v="Alameda County, CA"/>
    <x v="89"/>
    <n v="0"/>
    <x v="12"/>
  </r>
  <r>
    <s v="Alameda County, CA"/>
    <x v="89"/>
    <n v="0"/>
    <x v="13"/>
  </r>
  <r>
    <s v="Alameda County, CA"/>
    <x v="89"/>
    <n v="0"/>
    <x v="14"/>
  </r>
  <r>
    <s v="Alameda County, CA"/>
    <x v="89"/>
    <n v="0"/>
    <x v="15"/>
  </r>
  <r>
    <s v="Alameda County, CA"/>
    <x v="89"/>
    <n v="0"/>
    <x v="16"/>
  </r>
  <r>
    <s v="Alameda County, CA"/>
    <x v="89"/>
    <n v="0"/>
    <x v="17"/>
  </r>
  <r>
    <s v="Alameda County, CA"/>
    <x v="89"/>
    <n v="0"/>
    <x v="18"/>
  </r>
  <r>
    <s v="Alameda County, CA"/>
    <x v="89"/>
    <n v="0"/>
    <x v="19"/>
  </r>
  <r>
    <s v="Alameda County, CA"/>
    <x v="89"/>
    <n v="0"/>
    <x v="20"/>
  </r>
  <r>
    <s v="Alameda County, CA"/>
    <x v="89"/>
    <n v="0"/>
    <x v="21"/>
  </r>
  <r>
    <s v="Alameda County, CA"/>
    <x v="89"/>
    <n v="0"/>
    <x v="22"/>
  </r>
  <r>
    <s v="Alameda County, CA"/>
    <x v="89"/>
    <n v="0"/>
    <x v="23"/>
  </r>
  <r>
    <s v="Alameda County, CA"/>
    <x v="89"/>
    <n v="0"/>
    <x v="24"/>
  </r>
  <r>
    <s v="Alameda County, CA"/>
    <x v="89"/>
    <n v="0"/>
    <x v="25"/>
  </r>
  <r>
    <s v="Alameda County, CA"/>
    <x v="89"/>
    <n v="0"/>
    <x v="26"/>
  </r>
  <r>
    <s v="Alameda County, CA"/>
    <x v="89"/>
    <n v="0"/>
    <x v="27"/>
  </r>
  <r>
    <s v="Alameda County, CA"/>
    <x v="89"/>
    <n v="0"/>
    <x v="28"/>
  </r>
  <r>
    <s v="Alameda County, CA"/>
    <x v="89"/>
    <n v="0"/>
    <x v="29"/>
  </r>
  <r>
    <s v="Alameda County, CA"/>
    <x v="89"/>
    <n v="0"/>
    <x v="30"/>
  </r>
  <r>
    <s v="Alameda County, CA"/>
    <x v="89"/>
    <n v="0"/>
    <x v="31"/>
  </r>
  <r>
    <s v="Alameda County, CA"/>
    <x v="89"/>
    <n v="0"/>
    <x v="32"/>
  </r>
  <r>
    <s v="Alameda County, CA"/>
    <x v="89"/>
    <n v="0"/>
    <x v="33"/>
  </r>
  <r>
    <s v="Alameda County, CA"/>
    <x v="89"/>
    <n v="0"/>
    <x v="34"/>
  </r>
  <r>
    <s v="Alameda County, CA"/>
    <x v="89"/>
    <n v="0"/>
    <x v="35"/>
  </r>
  <r>
    <s v="Alameda County, CA"/>
    <x v="89"/>
    <n v="0"/>
    <x v="36"/>
  </r>
  <r>
    <s v="Alameda County, CA"/>
    <x v="89"/>
    <n v="0"/>
    <x v="37"/>
  </r>
  <r>
    <s v="Alameda County, CA"/>
    <x v="89"/>
    <n v="0"/>
    <x v="38"/>
  </r>
  <r>
    <s v="Alameda County, CA"/>
    <x v="89"/>
    <n v="0"/>
    <x v="39"/>
  </r>
  <r>
    <s v="Alameda County, CA"/>
    <x v="89"/>
    <n v="0"/>
    <x v="40"/>
  </r>
  <r>
    <s v="Alameda County, CA"/>
    <x v="89"/>
    <n v="1"/>
    <x v="41"/>
  </r>
  <r>
    <s v="Alameda County, CA"/>
    <x v="89"/>
    <n v="1"/>
    <x v="42"/>
  </r>
  <r>
    <s v="Alameda County, CA"/>
    <x v="89"/>
    <n v="1"/>
    <x v="43"/>
  </r>
  <r>
    <s v="Alameda County, CA"/>
    <x v="89"/>
    <n v="1"/>
    <x v="44"/>
  </r>
  <r>
    <s v="Alameda County, CA"/>
    <x v="89"/>
    <n v="2"/>
    <x v="45"/>
  </r>
  <r>
    <s v="Alameda County, CA"/>
    <x v="89"/>
    <n v="2"/>
    <x v="46"/>
  </r>
  <r>
    <s v="Alameda County, CA"/>
    <x v="89"/>
    <n v="2"/>
    <x v="47"/>
  </r>
  <r>
    <s v="Alameda County, CA"/>
    <x v="89"/>
    <n v="0"/>
    <x v="48"/>
  </r>
  <r>
    <s v="Alameda County, CA"/>
    <x v="89"/>
    <n v="0"/>
    <x v="49"/>
  </r>
  <r>
    <s v="Alameda County, CA"/>
    <x v="89"/>
    <n v="0"/>
    <x v="50"/>
  </r>
  <r>
    <s v="Alameda County, CA"/>
    <x v="89"/>
    <n v="0"/>
    <x v="51"/>
  </r>
  <r>
    <s v="Alameda County, CA"/>
    <x v="89"/>
    <n v="0"/>
    <x v="52"/>
  </r>
  <r>
    <s v="Alameda County, CA"/>
    <x v="89"/>
    <n v="0"/>
    <x v="53"/>
  </r>
  <r>
    <s v="Broward County, FL"/>
    <x v="89"/>
    <n v="0"/>
    <x v="0"/>
  </r>
  <r>
    <s v="Broward County, FL"/>
    <x v="89"/>
    <n v="0"/>
    <x v="1"/>
  </r>
  <r>
    <s v="Broward County, FL"/>
    <x v="89"/>
    <n v="0"/>
    <x v="2"/>
  </r>
  <r>
    <s v="Broward County, FL"/>
    <x v="89"/>
    <n v="0"/>
    <x v="3"/>
  </r>
  <r>
    <s v="Broward County, FL"/>
    <x v="89"/>
    <n v="0"/>
    <x v="4"/>
  </r>
  <r>
    <s v="Broward County, FL"/>
    <x v="89"/>
    <n v="0"/>
    <x v="5"/>
  </r>
  <r>
    <s v="Broward County, FL"/>
    <x v="89"/>
    <n v="0"/>
    <x v="6"/>
  </r>
  <r>
    <s v="Broward County, FL"/>
    <x v="89"/>
    <n v="0"/>
    <x v="7"/>
  </r>
  <r>
    <s v="Broward County, FL"/>
    <x v="89"/>
    <n v="0"/>
    <x v="8"/>
  </r>
  <r>
    <s v="Broward County, FL"/>
    <x v="89"/>
    <n v="0"/>
    <x v="9"/>
  </r>
  <r>
    <s v="Broward County, FL"/>
    <x v="89"/>
    <n v="0"/>
    <x v="10"/>
  </r>
  <r>
    <s v="Broward County, FL"/>
    <x v="89"/>
    <n v="0"/>
    <x v="11"/>
  </r>
  <r>
    <s v="Broward County, FL"/>
    <x v="89"/>
    <n v="0"/>
    <x v="12"/>
  </r>
  <r>
    <s v="Broward County, FL"/>
    <x v="89"/>
    <n v="0"/>
    <x v="13"/>
  </r>
  <r>
    <s v="Broward County, FL"/>
    <x v="89"/>
    <n v="0"/>
    <x v="14"/>
  </r>
  <r>
    <s v="Broward County, FL"/>
    <x v="89"/>
    <n v="0"/>
    <x v="15"/>
  </r>
  <r>
    <s v="Broward County, FL"/>
    <x v="89"/>
    <n v="0"/>
    <x v="16"/>
  </r>
  <r>
    <s v="Broward County, FL"/>
    <x v="89"/>
    <n v="0"/>
    <x v="17"/>
  </r>
  <r>
    <s v="Broward County, FL"/>
    <x v="89"/>
    <n v="0"/>
    <x v="18"/>
  </r>
  <r>
    <s v="Broward County, FL"/>
    <x v="89"/>
    <n v="0"/>
    <x v="19"/>
  </r>
  <r>
    <s v="Broward County, FL"/>
    <x v="89"/>
    <n v="0"/>
    <x v="20"/>
  </r>
  <r>
    <s v="Broward County, FL"/>
    <x v="89"/>
    <n v="0"/>
    <x v="21"/>
  </r>
  <r>
    <s v="Broward County, FL"/>
    <x v="89"/>
    <n v="0"/>
    <x v="22"/>
  </r>
  <r>
    <s v="Broward County, FL"/>
    <x v="89"/>
    <n v="0"/>
    <x v="23"/>
  </r>
  <r>
    <s v="Broward County, FL"/>
    <x v="89"/>
    <n v="0"/>
    <x v="24"/>
  </r>
  <r>
    <s v="Broward County, FL"/>
    <x v="89"/>
    <n v="0"/>
    <x v="25"/>
  </r>
  <r>
    <s v="Broward County, FL"/>
    <x v="89"/>
    <n v="0"/>
    <x v="26"/>
  </r>
  <r>
    <s v="Broward County, FL"/>
    <x v="89"/>
    <n v="0"/>
    <x v="27"/>
  </r>
  <r>
    <s v="Broward County, FL"/>
    <x v="89"/>
    <n v="0"/>
    <x v="28"/>
  </r>
  <r>
    <s v="Broward County, FL"/>
    <x v="89"/>
    <n v="0"/>
    <x v="29"/>
  </r>
  <r>
    <s v="Broward County, FL"/>
    <x v="89"/>
    <n v="0"/>
    <x v="30"/>
  </r>
  <r>
    <s v="Broward County, FL"/>
    <x v="89"/>
    <n v="0"/>
    <x v="31"/>
  </r>
  <r>
    <s v="Broward County, FL"/>
    <x v="89"/>
    <n v="0"/>
    <x v="32"/>
  </r>
  <r>
    <s v="Broward County, FL"/>
    <x v="89"/>
    <n v="0"/>
    <x v="33"/>
  </r>
  <r>
    <s v="Broward County, FL"/>
    <x v="89"/>
    <n v="0"/>
    <x v="34"/>
  </r>
  <r>
    <s v="Broward County, FL"/>
    <x v="89"/>
    <n v="0"/>
    <x v="35"/>
  </r>
  <r>
    <s v="Broward County, FL"/>
    <x v="89"/>
    <n v="0"/>
    <x v="36"/>
  </r>
  <r>
    <s v="Broward County, FL"/>
    <x v="89"/>
    <n v="0"/>
    <x v="37"/>
  </r>
  <r>
    <s v="Broward County, FL"/>
    <x v="89"/>
    <n v="0"/>
    <x v="38"/>
  </r>
  <r>
    <s v="Broward County, FL"/>
    <x v="89"/>
    <n v="0"/>
    <x v="39"/>
  </r>
  <r>
    <s v="Broward County, FL"/>
    <x v="89"/>
    <n v="0"/>
    <x v="40"/>
  </r>
  <r>
    <s v="Broward County, FL"/>
    <x v="89"/>
    <n v="0"/>
    <x v="41"/>
  </r>
  <r>
    <s v="Broward County, FL"/>
    <x v="89"/>
    <n v="0"/>
    <x v="42"/>
  </r>
  <r>
    <s v="Broward County, FL"/>
    <x v="89"/>
    <n v="0"/>
    <x v="43"/>
  </r>
  <r>
    <s v="Broward County, FL"/>
    <x v="89"/>
    <n v="0"/>
    <x v="44"/>
  </r>
  <r>
    <s v="Broward County, FL"/>
    <x v="89"/>
    <n v="2"/>
    <x v="45"/>
  </r>
  <r>
    <s v="Broward County, FL"/>
    <x v="89"/>
    <n v="2"/>
    <x v="46"/>
  </r>
  <r>
    <s v="Broward County, FL"/>
    <x v="89"/>
    <n v="3"/>
    <x v="47"/>
  </r>
  <r>
    <s v="Broward County, FL"/>
    <x v="89"/>
    <n v="0"/>
    <x v="48"/>
  </r>
  <r>
    <s v="Broward County, FL"/>
    <x v="89"/>
    <n v="0"/>
    <x v="49"/>
  </r>
  <r>
    <s v="Broward County, FL"/>
    <x v="89"/>
    <n v="0"/>
    <x v="50"/>
  </r>
  <r>
    <s v="Broward County, FL"/>
    <x v="89"/>
    <n v="0"/>
    <x v="51"/>
  </r>
  <r>
    <s v="Broward County, FL"/>
    <x v="89"/>
    <n v="0"/>
    <x v="52"/>
  </r>
  <r>
    <s v="Broward County, FL"/>
    <x v="89"/>
    <n v="0"/>
    <x v="53"/>
  </r>
  <r>
    <s v="Lee County, FL"/>
    <x v="89"/>
    <n v="0"/>
    <x v="0"/>
  </r>
  <r>
    <s v="Lee County, FL"/>
    <x v="89"/>
    <n v="0"/>
    <x v="1"/>
  </r>
  <r>
    <s v="Lee County, FL"/>
    <x v="89"/>
    <n v="0"/>
    <x v="2"/>
  </r>
  <r>
    <s v="Lee County, FL"/>
    <x v="89"/>
    <n v="0"/>
    <x v="3"/>
  </r>
  <r>
    <s v="Lee County, FL"/>
    <x v="89"/>
    <n v="0"/>
    <x v="4"/>
  </r>
  <r>
    <s v="Lee County, FL"/>
    <x v="89"/>
    <n v="0"/>
    <x v="5"/>
  </r>
  <r>
    <s v="Lee County, FL"/>
    <x v="89"/>
    <n v="0"/>
    <x v="6"/>
  </r>
  <r>
    <s v="Lee County, FL"/>
    <x v="89"/>
    <n v="0"/>
    <x v="7"/>
  </r>
  <r>
    <s v="Lee County, FL"/>
    <x v="89"/>
    <n v="0"/>
    <x v="8"/>
  </r>
  <r>
    <s v="Lee County, FL"/>
    <x v="89"/>
    <n v="0"/>
    <x v="9"/>
  </r>
  <r>
    <s v="Lee County, FL"/>
    <x v="89"/>
    <n v="0"/>
    <x v="10"/>
  </r>
  <r>
    <s v="Lee County, FL"/>
    <x v="89"/>
    <n v="0"/>
    <x v="11"/>
  </r>
  <r>
    <s v="Lee County, FL"/>
    <x v="89"/>
    <n v="0"/>
    <x v="12"/>
  </r>
  <r>
    <s v="Lee County, FL"/>
    <x v="89"/>
    <n v="0"/>
    <x v="13"/>
  </r>
  <r>
    <s v="Lee County, FL"/>
    <x v="89"/>
    <n v="0"/>
    <x v="14"/>
  </r>
  <r>
    <s v="Lee County, FL"/>
    <x v="89"/>
    <n v="0"/>
    <x v="15"/>
  </r>
  <r>
    <s v="Lee County, FL"/>
    <x v="89"/>
    <n v="0"/>
    <x v="16"/>
  </r>
  <r>
    <s v="Lee County, FL"/>
    <x v="89"/>
    <n v="0"/>
    <x v="17"/>
  </r>
  <r>
    <s v="Lee County, FL"/>
    <x v="89"/>
    <n v="0"/>
    <x v="18"/>
  </r>
  <r>
    <s v="Lee County, FL"/>
    <x v="89"/>
    <n v="0"/>
    <x v="19"/>
  </r>
  <r>
    <s v="Lee County, FL"/>
    <x v="89"/>
    <n v="0"/>
    <x v="20"/>
  </r>
  <r>
    <s v="Lee County, FL"/>
    <x v="89"/>
    <n v="0"/>
    <x v="21"/>
  </r>
  <r>
    <s v="Lee County, FL"/>
    <x v="89"/>
    <n v="0"/>
    <x v="22"/>
  </r>
  <r>
    <s v="Lee County, FL"/>
    <x v="89"/>
    <n v="0"/>
    <x v="23"/>
  </r>
  <r>
    <s v="Lee County, FL"/>
    <x v="89"/>
    <n v="0"/>
    <x v="24"/>
  </r>
  <r>
    <s v="Lee County, FL"/>
    <x v="89"/>
    <n v="0"/>
    <x v="25"/>
  </r>
  <r>
    <s v="Lee County, FL"/>
    <x v="89"/>
    <n v="0"/>
    <x v="26"/>
  </r>
  <r>
    <s v="Lee County, FL"/>
    <x v="89"/>
    <n v="0"/>
    <x v="27"/>
  </r>
  <r>
    <s v="Lee County, FL"/>
    <x v="89"/>
    <n v="0"/>
    <x v="28"/>
  </r>
  <r>
    <s v="Lee County, FL"/>
    <x v="89"/>
    <n v="0"/>
    <x v="29"/>
  </r>
  <r>
    <s v="Lee County, FL"/>
    <x v="89"/>
    <n v="0"/>
    <x v="30"/>
  </r>
  <r>
    <s v="Lee County, FL"/>
    <x v="89"/>
    <n v="0"/>
    <x v="31"/>
  </r>
  <r>
    <s v="Lee County, FL"/>
    <x v="89"/>
    <n v="0"/>
    <x v="32"/>
  </r>
  <r>
    <s v="Lee County, FL"/>
    <x v="89"/>
    <n v="0"/>
    <x v="33"/>
  </r>
  <r>
    <s v="Lee County, FL"/>
    <x v="89"/>
    <n v="0"/>
    <x v="34"/>
  </r>
  <r>
    <s v="Lee County, FL"/>
    <x v="89"/>
    <n v="0"/>
    <x v="35"/>
  </r>
  <r>
    <s v="Lee County, FL"/>
    <x v="89"/>
    <n v="0"/>
    <x v="36"/>
  </r>
  <r>
    <s v="Lee County, FL"/>
    <x v="89"/>
    <n v="0"/>
    <x v="37"/>
  </r>
  <r>
    <s v="Lee County, FL"/>
    <x v="89"/>
    <n v="0"/>
    <x v="38"/>
  </r>
  <r>
    <s v="Lee County, FL"/>
    <x v="89"/>
    <n v="0"/>
    <x v="39"/>
  </r>
  <r>
    <s v="Lee County, FL"/>
    <x v="89"/>
    <n v="0"/>
    <x v="40"/>
  </r>
  <r>
    <s v="Lee County, FL"/>
    <x v="89"/>
    <n v="0"/>
    <x v="41"/>
  </r>
  <r>
    <s v="Lee County, FL"/>
    <x v="89"/>
    <n v="0"/>
    <x v="42"/>
  </r>
  <r>
    <s v="Lee County, FL"/>
    <x v="89"/>
    <n v="0"/>
    <x v="43"/>
  </r>
  <r>
    <s v="Lee County, FL"/>
    <x v="89"/>
    <n v="0"/>
    <x v="44"/>
  </r>
  <r>
    <s v="Lee County, FL"/>
    <x v="89"/>
    <n v="2"/>
    <x v="45"/>
  </r>
  <r>
    <s v="Lee County, FL"/>
    <x v="89"/>
    <n v="2"/>
    <x v="46"/>
  </r>
  <r>
    <s v="Lee County, FL"/>
    <x v="89"/>
    <n v="2"/>
    <x v="47"/>
  </r>
  <r>
    <s v="Lee County, FL"/>
    <x v="89"/>
    <n v="0"/>
    <x v="48"/>
  </r>
  <r>
    <s v="Lee County, FL"/>
    <x v="89"/>
    <n v="0"/>
    <x v="49"/>
  </r>
  <r>
    <s v="Lee County, FL"/>
    <x v="89"/>
    <n v="0"/>
    <x v="50"/>
  </r>
  <r>
    <s v="Lee County, FL"/>
    <x v="89"/>
    <n v="0"/>
    <x v="51"/>
  </r>
  <r>
    <s v="Lee County, FL"/>
    <x v="89"/>
    <n v="0"/>
    <x v="52"/>
  </r>
  <r>
    <s v="Lee County, FL"/>
    <x v="89"/>
    <n v="0"/>
    <x v="53"/>
  </r>
  <r>
    <s v="Pinal County, AZ"/>
    <x v="89"/>
    <n v="0"/>
    <x v="0"/>
  </r>
  <r>
    <s v="Pinal County, AZ"/>
    <x v="89"/>
    <n v="0"/>
    <x v="1"/>
  </r>
  <r>
    <s v="Pinal County, AZ"/>
    <x v="89"/>
    <n v="0"/>
    <x v="2"/>
  </r>
  <r>
    <s v="Pinal County, AZ"/>
    <x v="89"/>
    <n v="0"/>
    <x v="3"/>
  </r>
  <r>
    <s v="Pinal County, AZ"/>
    <x v="89"/>
    <n v="0"/>
    <x v="4"/>
  </r>
  <r>
    <s v="Pinal County, AZ"/>
    <x v="89"/>
    <n v="0"/>
    <x v="5"/>
  </r>
  <r>
    <s v="Pinal County, AZ"/>
    <x v="89"/>
    <n v="0"/>
    <x v="6"/>
  </r>
  <r>
    <s v="Pinal County, AZ"/>
    <x v="89"/>
    <n v="0"/>
    <x v="7"/>
  </r>
  <r>
    <s v="Pinal County, AZ"/>
    <x v="89"/>
    <n v="0"/>
    <x v="8"/>
  </r>
  <r>
    <s v="Pinal County, AZ"/>
    <x v="89"/>
    <n v="0"/>
    <x v="9"/>
  </r>
  <r>
    <s v="Pinal County, AZ"/>
    <x v="89"/>
    <n v="0"/>
    <x v="10"/>
  </r>
  <r>
    <s v="Pinal County, AZ"/>
    <x v="89"/>
    <n v="0"/>
    <x v="11"/>
  </r>
  <r>
    <s v="Pinal County, AZ"/>
    <x v="89"/>
    <n v="0"/>
    <x v="12"/>
  </r>
  <r>
    <s v="Pinal County, AZ"/>
    <x v="89"/>
    <n v="0"/>
    <x v="13"/>
  </r>
  <r>
    <s v="Pinal County, AZ"/>
    <x v="89"/>
    <n v="0"/>
    <x v="14"/>
  </r>
  <r>
    <s v="Pinal County, AZ"/>
    <x v="89"/>
    <n v="0"/>
    <x v="15"/>
  </r>
  <r>
    <s v="Pinal County, AZ"/>
    <x v="89"/>
    <n v="0"/>
    <x v="16"/>
  </r>
  <r>
    <s v="Pinal County, AZ"/>
    <x v="89"/>
    <n v="0"/>
    <x v="17"/>
  </r>
  <r>
    <s v="Pinal County, AZ"/>
    <x v="89"/>
    <n v="0"/>
    <x v="18"/>
  </r>
  <r>
    <s v="Pinal County, AZ"/>
    <x v="89"/>
    <n v="0"/>
    <x v="19"/>
  </r>
  <r>
    <s v="Pinal County, AZ"/>
    <x v="89"/>
    <n v="0"/>
    <x v="20"/>
  </r>
  <r>
    <s v="Pinal County, AZ"/>
    <x v="89"/>
    <n v="0"/>
    <x v="21"/>
  </r>
  <r>
    <s v="Pinal County, AZ"/>
    <x v="89"/>
    <n v="0"/>
    <x v="22"/>
  </r>
  <r>
    <s v="Pinal County, AZ"/>
    <x v="89"/>
    <n v="0"/>
    <x v="23"/>
  </r>
  <r>
    <s v="Pinal County, AZ"/>
    <x v="89"/>
    <n v="0"/>
    <x v="24"/>
  </r>
  <r>
    <s v="Pinal County, AZ"/>
    <x v="89"/>
    <n v="0"/>
    <x v="25"/>
  </r>
  <r>
    <s v="Pinal County, AZ"/>
    <x v="89"/>
    <n v="0"/>
    <x v="26"/>
  </r>
  <r>
    <s v="Pinal County, AZ"/>
    <x v="89"/>
    <n v="0"/>
    <x v="27"/>
  </r>
  <r>
    <s v="Pinal County, AZ"/>
    <x v="89"/>
    <n v="0"/>
    <x v="28"/>
  </r>
  <r>
    <s v="Pinal County, AZ"/>
    <x v="89"/>
    <n v="0"/>
    <x v="29"/>
  </r>
  <r>
    <s v="Pinal County, AZ"/>
    <x v="89"/>
    <n v="0"/>
    <x v="30"/>
  </r>
  <r>
    <s v="Pinal County, AZ"/>
    <x v="89"/>
    <n v="0"/>
    <x v="31"/>
  </r>
  <r>
    <s v="Pinal County, AZ"/>
    <x v="89"/>
    <n v="0"/>
    <x v="32"/>
  </r>
  <r>
    <s v="Pinal County, AZ"/>
    <x v="89"/>
    <n v="0"/>
    <x v="33"/>
  </r>
  <r>
    <s v="Pinal County, AZ"/>
    <x v="89"/>
    <n v="0"/>
    <x v="34"/>
  </r>
  <r>
    <s v="Pinal County, AZ"/>
    <x v="89"/>
    <n v="0"/>
    <x v="35"/>
  </r>
  <r>
    <s v="Pinal County, AZ"/>
    <x v="89"/>
    <n v="0"/>
    <x v="36"/>
  </r>
  <r>
    <s v="Pinal County, AZ"/>
    <x v="89"/>
    <n v="0"/>
    <x v="37"/>
  </r>
  <r>
    <s v="Pinal County, AZ"/>
    <x v="89"/>
    <n v="0"/>
    <x v="38"/>
  </r>
  <r>
    <s v="Pinal County, AZ"/>
    <x v="89"/>
    <n v="0"/>
    <x v="39"/>
  </r>
  <r>
    <s v="Pinal County, AZ"/>
    <x v="89"/>
    <n v="0"/>
    <x v="40"/>
  </r>
  <r>
    <s v="Pinal County, AZ"/>
    <x v="89"/>
    <n v="0"/>
    <x v="41"/>
  </r>
  <r>
    <s v="Pinal County, AZ"/>
    <x v="89"/>
    <n v="0"/>
    <x v="42"/>
  </r>
  <r>
    <s v="Pinal County, AZ"/>
    <x v="89"/>
    <n v="0"/>
    <x v="43"/>
  </r>
  <r>
    <s v="Pinal County, AZ"/>
    <x v="89"/>
    <n v="0"/>
    <x v="44"/>
  </r>
  <r>
    <s v="Pinal County, AZ"/>
    <x v="89"/>
    <n v="2"/>
    <x v="45"/>
  </r>
  <r>
    <s v="Pinal County, AZ"/>
    <x v="89"/>
    <n v="2"/>
    <x v="46"/>
  </r>
  <r>
    <s v="Pinal County, AZ"/>
    <x v="89"/>
    <n v="2"/>
    <x v="47"/>
  </r>
  <r>
    <s v="Pinal County, AZ"/>
    <x v="89"/>
    <n v="0"/>
    <x v="48"/>
  </r>
  <r>
    <s v="Pinal County, AZ"/>
    <x v="89"/>
    <n v="0"/>
    <x v="49"/>
  </r>
  <r>
    <s v="Pinal County, AZ"/>
    <x v="89"/>
    <n v="0"/>
    <x v="50"/>
  </r>
  <r>
    <s v="Pinal County, AZ"/>
    <x v="89"/>
    <n v="0"/>
    <x v="51"/>
  </r>
  <r>
    <s v="Pinal County, AZ"/>
    <x v="89"/>
    <n v="0"/>
    <x v="52"/>
  </r>
  <r>
    <s v="Pinal County, AZ"/>
    <x v="89"/>
    <n v="0"/>
    <x v="53"/>
  </r>
  <r>
    <s v="Rockland County, NY"/>
    <x v="89"/>
    <n v="0"/>
    <x v="0"/>
  </r>
  <r>
    <s v="Rockland County, NY"/>
    <x v="89"/>
    <n v="0"/>
    <x v="1"/>
  </r>
  <r>
    <s v="Rockland County, NY"/>
    <x v="89"/>
    <n v="0"/>
    <x v="2"/>
  </r>
  <r>
    <s v="Rockland County, NY"/>
    <x v="89"/>
    <n v="0"/>
    <x v="3"/>
  </r>
  <r>
    <s v="Rockland County, NY"/>
    <x v="89"/>
    <n v="0"/>
    <x v="4"/>
  </r>
  <r>
    <s v="Rockland County, NY"/>
    <x v="89"/>
    <n v="0"/>
    <x v="5"/>
  </r>
  <r>
    <s v="Rockland County, NY"/>
    <x v="89"/>
    <n v="0"/>
    <x v="6"/>
  </r>
  <r>
    <s v="Rockland County, NY"/>
    <x v="89"/>
    <n v="0"/>
    <x v="7"/>
  </r>
  <r>
    <s v="Rockland County, NY"/>
    <x v="89"/>
    <n v="0"/>
    <x v="8"/>
  </r>
  <r>
    <s v="Rockland County, NY"/>
    <x v="89"/>
    <n v="0"/>
    <x v="9"/>
  </r>
  <r>
    <s v="Rockland County, NY"/>
    <x v="89"/>
    <n v="0"/>
    <x v="10"/>
  </r>
  <r>
    <s v="Rockland County, NY"/>
    <x v="89"/>
    <n v="0"/>
    <x v="11"/>
  </r>
  <r>
    <s v="Rockland County, NY"/>
    <x v="89"/>
    <n v="0"/>
    <x v="12"/>
  </r>
  <r>
    <s v="Rockland County, NY"/>
    <x v="89"/>
    <n v="0"/>
    <x v="13"/>
  </r>
  <r>
    <s v="Rockland County, NY"/>
    <x v="89"/>
    <n v="0"/>
    <x v="14"/>
  </r>
  <r>
    <s v="Rockland County, NY"/>
    <x v="89"/>
    <n v="0"/>
    <x v="15"/>
  </r>
  <r>
    <s v="Rockland County, NY"/>
    <x v="89"/>
    <n v="0"/>
    <x v="16"/>
  </r>
  <r>
    <s v="Rockland County, NY"/>
    <x v="89"/>
    <n v="0"/>
    <x v="17"/>
  </r>
  <r>
    <s v="Rockland County, NY"/>
    <x v="89"/>
    <n v="0"/>
    <x v="18"/>
  </r>
  <r>
    <s v="Rockland County, NY"/>
    <x v="89"/>
    <n v="0"/>
    <x v="19"/>
  </r>
  <r>
    <s v="Rockland County, NY"/>
    <x v="89"/>
    <n v="0"/>
    <x v="20"/>
  </r>
  <r>
    <s v="Rockland County, NY"/>
    <x v="89"/>
    <n v="0"/>
    <x v="21"/>
  </r>
  <r>
    <s v="Rockland County, NY"/>
    <x v="89"/>
    <n v="0"/>
    <x v="22"/>
  </r>
  <r>
    <s v="Rockland County, NY"/>
    <x v="89"/>
    <n v="0"/>
    <x v="23"/>
  </r>
  <r>
    <s v="Rockland County, NY"/>
    <x v="89"/>
    <n v="0"/>
    <x v="24"/>
  </r>
  <r>
    <s v="Rockland County, NY"/>
    <x v="89"/>
    <n v="0"/>
    <x v="25"/>
  </r>
  <r>
    <s v="Rockland County, NY"/>
    <x v="89"/>
    <n v="0"/>
    <x v="26"/>
  </r>
  <r>
    <s v="Rockland County, NY"/>
    <x v="89"/>
    <n v="0"/>
    <x v="27"/>
  </r>
  <r>
    <s v="Rockland County, NY"/>
    <x v="89"/>
    <n v="0"/>
    <x v="28"/>
  </r>
  <r>
    <s v="Rockland County, NY"/>
    <x v="89"/>
    <n v="0"/>
    <x v="29"/>
  </r>
  <r>
    <s v="Rockland County, NY"/>
    <x v="89"/>
    <n v="0"/>
    <x v="30"/>
  </r>
  <r>
    <s v="Rockland County, NY"/>
    <x v="89"/>
    <n v="0"/>
    <x v="31"/>
  </r>
  <r>
    <s v="Rockland County, NY"/>
    <x v="89"/>
    <n v="0"/>
    <x v="32"/>
  </r>
  <r>
    <s v="Rockland County, NY"/>
    <x v="89"/>
    <n v="0"/>
    <x v="33"/>
  </r>
  <r>
    <s v="Rockland County, NY"/>
    <x v="89"/>
    <n v="0"/>
    <x v="34"/>
  </r>
  <r>
    <s v="Rockland County, NY"/>
    <x v="89"/>
    <n v="0"/>
    <x v="35"/>
  </r>
  <r>
    <s v="Rockland County, NY"/>
    <x v="89"/>
    <n v="0"/>
    <x v="36"/>
  </r>
  <r>
    <s v="Rockland County, NY"/>
    <x v="89"/>
    <n v="0"/>
    <x v="37"/>
  </r>
  <r>
    <s v="Rockland County, NY"/>
    <x v="89"/>
    <n v="0"/>
    <x v="38"/>
  </r>
  <r>
    <s v="Rockland County, NY"/>
    <x v="89"/>
    <n v="0"/>
    <x v="39"/>
  </r>
  <r>
    <s v="Rockland County, NY"/>
    <x v="89"/>
    <n v="0"/>
    <x v="40"/>
  </r>
  <r>
    <s v="Rockland County, NY"/>
    <x v="89"/>
    <n v="0"/>
    <x v="41"/>
  </r>
  <r>
    <s v="Rockland County, NY"/>
    <x v="89"/>
    <n v="0"/>
    <x v="42"/>
  </r>
  <r>
    <s v="Rockland County, NY"/>
    <x v="89"/>
    <n v="0"/>
    <x v="43"/>
  </r>
  <r>
    <s v="Rockland County, NY"/>
    <x v="89"/>
    <n v="0"/>
    <x v="44"/>
  </r>
  <r>
    <s v="Rockland County, NY"/>
    <x v="89"/>
    <n v="2"/>
    <x v="45"/>
  </r>
  <r>
    <s v="Rockland County, NY"/>
    <x v="89"/>
    <n v="2"/>
    <x v="46"/>
  </r>
  <r>
    <s v="Rockland County, NY"/>
    <x v="89"/>
    <n v="4"/>
    <x v="47"/>
  </r>
  <r>
    <s v="Rockland County, NY"/>
    <x v="89"/>
    <n v="0"/>
    <x v="48"/>
  </r>
  <r>
    <s v="Rockland County, NY"/>
    <x v="89"/>
    <n v="0"/>
    <x v="49"/>
  </r>
  <r>
    <s v="Rockland County, NY"/>
    <x v="89"/>
    <n v="0"/>
    <x v="50"/>
  </r>
  <r>
    <s v="Rockland County, NY"/>
    <x v="89"/>
    <n v="0"/>
    <x v="51"/>
  </r>
  <r>
    <s v="Rockland County, NY"/>
    <x v="89"/>
    <n v="0"/>
    <x v="52"/>
  </r>
  <r>
    <s v="Rockland County, NY"/>
    <x v="89"/>
    <n v="0"/>
    <x v="53"/>
  </r>
  <r>
    <s v="Saratoga County, NY"/>
    <x v="89"/>
    <n v="0"/>
    <x v="0"/>
  </r>
  <r>
    <s v="Saratoga County, NY"/>
    <x v="89"/>
    <n v="0"/>
    <x v="1"/>
  </r>
  <r>
    <s v="Saratoga County, NY"/>
    <x v="89"/>
    <n v="0"/>
    <x v="2"/>
  </r>
  <r>
    <s v="Saratoga County, NY"/>
    <x v="89"/>
    <n v="0"/>
    <x v="3"/>
  </r>
  <r>
    <s v="Saratoga County, NY"/>
    <x v="89"/>
    <n v="0"/>
    <x v="4"/>
  </r>
  <r>
    <s v="Saratoga County, NY"/>
    <x v="89"/>
    <n v="0"/>
    <x v="5"/>
  </r>
  <r>
    <s v="Saratoga County, NY"/>
    <x v="89"/>
    <n v="0"/>
    <x v="6"/>
  </r>
  <r>
    <s v="Saratoga County, NY"/>
    <x v="89"/>
    <n v="0"/>
    <x v="7"/>
  </r>
  <r>
    <s v="Saratoga County, NY"/>
    <x v="89"/>
    <n v="0"/>
    <x v="8"/>
  </r>
  <r>
    <s v="Saratoga County, NY"/>
    <x v="89"/>
    <n v="0"/>
    <x v="9"/>
  </r>
  <r>
    <s v="Saratoga County, NY"/>
    <x v="89"/>
    <n v="0"/>
    <x v="10"/>
  </r>
  <r>
    <s v="Saratoga County, NY"/>
    <x v="89"/>
    <n v="0"/>
    <x v="11"/>
  </r>
  <r>
    <s v="Saratoga County, NY"/>
    <x v="89"/>
    <n v="0"/>
    <x v="12"/>
  </r>
  <r>
    <s v="Saratoga County, NY"/>
    <x v="89"/>
    <n v="0"/>
    <x v="13"/>
  </r>
  <r>
    <s v="Saratoga County, NY"/>
    <x v="89"/>
    <n v="0"/>
    <x v="14"/>
  </r>
  <r>
    <s v="Saratoga County, NY"/>
    <x v="89"/>
    <n v="0"/>
    <x v="15"/>
  </r>
  <r>
    <s v="Saratoga County, NY"/>
    <x v="89"/>
    <n v="0"/>
    <x v="16"/>
  </r>
  <r>
    <s v="Saratoga County, NY"/>
    <x v="89"/>
    <n v="0"/>
    <x v="17"/>
  </r>
  <r>
    <s v="Saratoga County, NY"/>
    <x v="89"/>
    <n v="0"/>
    <x v="18"/>
  </r>
  <r>
    <s v="Saratoga County, NY"/>
    <x v="89"/>
    <n v="0"/>
    <x v="19"/>
  </r>
  <r>
    <s v="Saratoga County, NY"/>
    <x v="89"/>
    <n v="0"/>
    <x v="20"/>
  </r>
  <r>
    <s v="Saratoga County, NY"/>
    <x v="89"/>
    <n v="0"/>
    <x v="21"/>
  </r>
  <r>
    <s v="Saratoga County, NY"/>
    <x v="89"/>
    <n v="0"/>
    <x v="22"/>
  </r>
  <r>
    <s v="Saratoga County, NY"/>
    <x v="89"/>
    <n v="0"/>
    <x v="23"/>
  </r>
  <r>
    <s v="Saratoga County, NY"/>
    <x v="89"/>
    <n v="0"/>
    <x v="24"/>
  </r>
  <r>
    <s v="Saratoga County, NY"/>
    <x v="89"/>
    <n v="0"/>
    <x v="25"/>
  </r>
  <r>
    <s v="Saratoga County, NY"/>
    <x v="89"/>
    <n v="0"/>
    <x v="26"/>
  </r>
  <r>
    <s v="Saratoga County, NY"/>
    <x v="89"/>
    <n v="0"/>
    <x v="27"/>
  </r>
  <r>
    <s v="Saratoga County, NY"/>
    <x v="89"/>
    <n v="0"/>
    <x v="28"/>
  </r>
  <r>
    <s v="Saratoga County, NY"/>
    <x v="89"/>
    <n v="0"/>
    <x v="29"/>
  </r>
  <r>
    <s v="Saratoga County, NY"/>
    <x v="89"/>
    <n v="0"/>
    <x v="30"/>
  </r>
  <r>
    <s v="Saratoga County, NY"/>
    <x v="89"/>
    <n v="0"/>
    <x v="31"/>
  </r>
  <r>
    <s v="Saratoga County, NY"/>
    <x v="89"/>
    <n v="0"/>
    <x v="32"/>
  </r>
  <r>
    <s v="Saratoga County, NY"/>
    <x v="89"/>
    <n v="0"/>
    <x v="33"/>
  </r>
  <r>
    <s v="Saratoga County, NY"/>
    <x v="89"/>
    <n v="0"/>
    <x v="34"/>
  </r>
  <r>
    <s v="Saratoga County, NY"/>
    <x v="89"/>
    <n v="0"/>
    <x v="35"/>
  </r>
  <r>
    <s v="Saratoga County, NY"/>
    <x v="89"/>
    <n v="0"/>
    <x v="36"/>
  </r>
  <r>
    <s v="Saratoga County, NY"/>
    <x v="89"/>
    <n v="0"/>
    <x v="37"/>
  </r>
  <r>
    <s v="Saratoga County, NY"/>
    <x v="89"/>
    <n v="0"/>
    <x v="38"/>
  </r>
  <r>
    <s v="Saratoga County, NY"/>
    <x v="89"/>
    <n v="0"/>
    <x v="39"/>
  </r>
  <r>
    <s v="Saratoga County, NY"/>
    <x v="89"/>
    <n v="0"/>
    <x v="40"/>
  </r>
  <r>
    <s v="Saratoga County, NY"/>
    <x v="89"/>
    <n v="0"/>
    <x v="41"/>
  </r>
  <r>
    <s v="Saratoga County, NY"/>
    <x v="89"/>
    <n v="0"/>
    <x v="42"/>
  </r>
  <r>
    <s v="Saratoga County, NY"/>
    <x v="89"/>
    <n v="0"/>
    <x v="43"/>
  </r>
  <r>
    <s v="Saratoga County, NY"/>
    <x v="89"/>
    <n v="0"/>
    <x v="44"/>
  </r>
  <r>
    <s v="Saratoga County, NY"/>
    <x v="89"/>
    <n v="2"/>
    <x v="45"/>
  </r>
  <r>
    <s v="Saratoga County, NY"/>
    <x v="89"/>
    <n v="2"/>
    <x v="46"/>
  </r>
  <r>
    <s v="Saratoga County, NY"/>
    <x v="89"/>
    <n v="2"/>
    <x v="47"/>
  </r>
  <r>
    <s v="Saratoga County, NY"/>
    <x v="89"/>
    <n v="0"/>
    <x v="48"/>
  </r>
  <r>
    <s v="Saratoga County, NY"/>
    <x v="89"/>
    <n v="0"/>
    <x v="49"/>
  </r>
  <r>
    <s v="Saratoga County, NY"/>
    <x v="89"/>
    <n v="0"/>
    <x v="50"/>
  </r>
  <r>
    <s v="Saratoga County, NY"/>
    <x v="89"/>
    <n v="0"/>
    <x v="51"/>
  </r>
  <r>
    <s v="Saratoga County, NY"/>
    <x v="89"/>
    <n v="0"/>
    <x v="52"/>
  </r>
  <r>
    <s v="Saratoga County, NY"/>
    <x v="89"/>
    <n v="0"/>
    <x v="53"/>
  </r>
  <r>
    <s v="Charleston County, SC"/>
    <x v="89"/>
    <n v="0"/>
    <x v="0"/>
  </r>
  <r>
    <s v="Charleston County, SC"/>
    <x v="89"/>
    <n v="0"/>
    <x v="1"/>
  </r>
  <r>
    <s v="Charleston County, SC"/>
    <x v="89"/>
    <n v="0"/>
    <x v="2"/>
  </r>
  <r>
    <s v="Charleston County, SC"/>
    <x v="89"/>
    <n v="0"/>
    <x v="3"/>
  </r>
  <r>
    <s v="Charleston County, SC"/>
    <x v="89"/>
    <n v="0"/>
    <x v="4"/>
  </r>
  <r>
    <s v="Charleston County, SC"/>
    <x v="89"/>
    <n v="0"/>
    <x v="5"/>
  </r>
  <r>
    <s v="Charleston County, SC"/>
    <x v="89"/>
    <n v="0"/>
    <x v="6"/>
  </r>
  <r>
    <s v="Charleston County, SC"/>
    <x v="89"/>
    <n v="0"/>
    <x v="7"/>
  </r>
  <r>
    <s v="Charleston County, SC"/>
    <x v="89"/>
    <n v="0"/>
    <x v="8"/>
  </r>
  <r>
    <s v="Charleston County, SC"/>
    <x v="89"/>
    <n v="0"/>
    <x v="9"/>
  </r>
  <r>
    <s v="Charleston County, SC"/>
    <x v="89"/>
    <n v="0"/>
    <x v="10"/>
  </r>
  <r>
    <s v="Charleston County, SC"/>
    <x v="89"/>
    <n v="0"/>
    <x v="11"/>
  </r>
  <r>
    <s v="Charleston County, SC"/>
    <x v="89"/>
    <n v="0"/>
    <x v="12"/>
  </r>
  <r>
    <s v="Charleston County, SC"/>
    <x v="89"/>
    <n v="0"/>
    <x v="13"/>
  </r>
  <r>
    <s v="Charleston County, SC"/>
    <x v="89"/>
    <n v="0"/>
    <x v="14"/>
  </r>
  <r>
    <s v="Charleston County, SC"/>
    <x v="89"/>
    <n v="0"/>
    <x v="15"/>
  </r>
  <r>
    <s v="Charleston County, SC"/>
    <x v="89"/>
    <n v="0"/>
    <x v="16"/>
  </r>
  <r>
    <s v="Charleston County, SC"/>
    <x v="89"/>
    <n v="0"/>
    <x v="17"/>
  </r>
  <r>
    <s v="Charleston County, SC"/>
    <x v="89"/>
    <n v="0"/>
    <x v="18"/>
  </r>
  <r>
    <s v="Charleston County, SC"/>
    <x v="89"/>
    <n v="0"/>
    <x v="19"/>
  </r>
  <r>
    <s v="Charleston County, SC"/>
    <x v="89"/>
    <n v="0"/>
    <x v="20"/>
  </r>
  <r>
    <s v="Charleston County, SC"/>
    <x v="89"/>
    <n v="0"/>
    <x v="21"/>
  </r>
  <r>
    <s v="Charleston County, SC"/>
    <x v="89"/>
    <n v="0"/>
    <x v="22"/>
  </r>
  <r>
    <s v="Charleston County, SC"/>
    <x v="89"/>
    <n v="0"/>
    <x v="23"/>
  </r>
  <r>
    <s v="Charleston County, SC"/>
    <x v="89"/>
    <n v="0"/>
    <x v="24"/>
  </r>
  <r>
    <s v="Charleston County, SC"/>
    <x v="89"/>
    <n v="0"/>
    <x v="25"/>
  </r>
  <r>
    <s v="Charleston County, SC"/>
    <x v="89"/>
    <n v="0"/>
    <x v="26"/>
  </r>
  <r>
    <s v="Charleston County, SC"/>
    <x v="89"/>
    <n v="0"/>
    <x v="27"/>
  </r>
  <r>
    <s v="Charleston County, SC"/>
    <x v="89"/>
    <n v="0"/>
    <x v="28"/>
  </r>
  <r>
    <s v="Charleston County, SC"/>
    <x v="89"/>
    <n v="0"/>
    <x v="29"/>
  </r>
  <r>
    <s v="Charleston County, SC"/>
    <x v="89"/>
    <n v="0"/>
    <x v="30"/>
  </r>
  <r>
    <s v="Charleston County, SC"/>
    <x v="89"/>
    <n v="0"/>
    <x v="31"/>
  </r>
  <r>
    <s v="Charleston County, SC"/>
    <x v="89"/>
    <n v="0"/>
    <x v="32"/>
  </r>
  <r>
    <s v="Charleston County, SC"/>
    <x v="89"/>
    <n v="0"/>
    <x v="33"/>
  </r>
  <r>
    <s v="Charleston County, SC"/>
    <x v="89"/>
    <n v="0"/>
    <x v="34"/>
  </r>
  <r>
    <s v="Charleston County, SC"/>
    <x v="89"/>
    <n v="0"/>
    <x v="35"/>
  </r>
  <r>
    <s v="Charleston County, SC"/>
    <x v="89"/>
    <n v="0"/>
    <x v="36"/>
  </r>
  <r>
    <s v="Charleston County, SC"/>
    <x v="89"/>
    <n v="0"/>
    <x v="37"/>
  </r>
  <r>
    <s v="Charleston County, SC"/>
    <x v="89"/>
    <n v="0"/>
    <x v="38"/>
  </r>
  <r>
    <s v="Charleston County, SC"/>
    <x v="89"/>
    <n v="0"/>
    <x v="39"/>
  </r>
  <r>
    <s v="Charleston County, SC"/>
    <x v="89"/>
    <n v="0"/>
    <x v="40"/>
  </r>
  <r>
    <s v="Charleston County, SC"/>
    <x v="89"/>
    <n v="0"/>
    <x v="41"/>
  </r>
  <r>
    <s v="Charleston County, SC"/>
    <x v="89"/>
    <n v="0"/>
    <x v="42"/>
  </r>
  <r>
    <s v="Charleston County, SC"/>
    <x v="89"/>
    <n v="0"/>
    <x v="43"/>
  </r>
  <r>
    <s v="Charleston County, SC"/>
    <x v="89"/>
    <n v="0"/>
    <x v="44"/>
  </r>
  <r>
    <s v="Charleston County, SC"/>
    <x v="89"/>
    <n v="1"/>
    <x v="45"/>
  </r>
  <r>
    <s v="Charleston County, SC"/>
    <x v="89"/>
    <n v="1"/>
    <x v="46"/>
  </r>
  <r>
    <s v="Charleston County, SC"/>
    <x v="89"/>
    <n v="1"/>
    <x v="47"/>
  </r>
  <r>
    <s v="Charleston County, SC"/>
    <x v="89"/>
    <n v="0"/>
    <x v="48"/>
  </r>
  <r>
    <s v="Charleston County, SC"/>
    <x v="89"/>
    <n v="0"/>
    <x v="49"/>
  </r>
  <r>
    <s v="Charleston County, SC"/>
    <x v="89"/>
    <n v="0"/>
    <x v="50"/>
  </r>
  <r>
    <s v="Charleston County, SC"/>
    <x v="89"/>
    <n v="0"/>
    <x v="51"/>
  </r>
  <r>
    <s v="Charleston County, SC"/>
    <x v="89"/>
    <n v="0"/>
    <x v="52"/>
  </r>
  <r>
    <s v="Charleston County, SC"/>
    <x v="89"/>
    <n v="0"/>
    <x v="53"/>
  </r>
  <r>
    <s v="Clark County, WA"/>
    <x v="89"/>
    <n v="0"/>
    <x v="0"/>
  </r>
  <r>
    <s v="Clark County, WA"/>
    <x v="89"/>
    <n v="0"/>
    <x v="1"/>
  </r>
  <r>
    <s v="Clark County, WA"/>
    <x v="89"/>
    <n v="0"/>
    <x v="2"/>
  </r>
  <r>
    <s v="Clark County, WA"/>
    <x v="89"/>
    <n v="0"/>
    <x v="3"/>
  </r>
  <r>
    <s v="Clark County, WA"/>
    <x v="89"/>
    <n v="0"/>
    <x v="4"/>
  </r>
  <r>
    <s v="Clark County, WA"/>
    <x v="89"/>
    <n v="0"/>
    <x v="5"/>
  </r>
  <r>
    <s v="Clark County, WA"/>
    <x v="89"/>
    <n v="0"/>
    <x v="6"/>
  </r>
  <r>
    <s v="Clark County, WA"/>
    <x v="89"/>
    <n v="0"/>
    <x v="7"/>
  </r>
  <r>
    <s v="Clark County, WA"/>
    <x v="89"/>
    <n v="0"/>
    <x v="8"/>
  </r>
  <r>
    <s v="Clark County, WA"/>
    <x v="89"/>
    <n v="0"/>
    <x v="9"/>
  </r>
  <r>
    <s v="Clark County, WA"/>
    <x v="89"/>
    <n v="0"/>
    <x v="10"/>
  </r>
  <r>
    <s v="Clark County, WA"/>
    <x v="89"/>
    <n v="0"/>
    <x v="11"/>
  </r>
  <r>
    <s v="Clark County, WA"/>
    <x v="89"/>
    <n v="0"/>
    <x v="12"/>
  </r>
  <r>
    <s v="Clark County, WA"/>
    <x v="89"/>
    <n v="0"/>
    <x v="13"/>
  </r>
  <r>
    <s v="Clark County, WA"/>
    <x v="89"/>
    <n v="0"/>
    <x v="14"/>
  </r>
  <r>
    <s v="Clark County, WA"/>
    <x v="89"/>
    <n v="0"/>
    <x v="15"/>
  </r>
  <r>
    <s v="Clark County, WA"/>
    <x v="89"/>
    <n v="0"/>
    <x v="16"/>
  </r>
  <r>
    <s v="Clark County, WA"/>
    <x v="89"/>
    <n v="0"/>
    <x v="17"/>
  </r>
  <r>
    <s v="Clark County, WA"/>
    <x v="89"/>
    <n v="0"/>
    <x v="18"/>
  </r>
  <r>
    <s v="Clark County, WA"/>
    <x v="89"/>
    <n v="0"/>
    <x v="19"/>
  </r>
  <r>
    <s v="Clark County, WA"/>
    <x v="89"/>
    <n v="0"/>
    <x v="20"/>
  </r>
  <r>
    <s v="Clark County, WA"/>
    <x v="89"/>
    <n v="0"/>
    <x v="21"/>
  </r>
  <r>
    <s v="Clark County, WA"/>
    <x v="89"/>
    <n v="0"/>
    <x v="22"/>
  </r>
  <r>
    <s v="Clark County, WA"/>
    <x v="89"/>
    <n v="0"/>
    <x v="23"/>
  </r>
  <r>
    <s v="Clark County, WA"/>
    <x v="89"/>
    <n v="0"/>
    <x v="24"/>
  </r>
  <r>
    <s v="Clark County, WA"/>
    <x v="89"/>
    <n v="0"/>
    <x v="25"/>
  </r>
  <r>
    <s v="Clark County, WA"/>
    <x v="89"/>
    <n v="0"/>
    <x v="26"/>
  </r>
  <r>
    <s v="Clark County, WA"/>
    <x v="89"/>
    <n v="0"/>
    <x v="27"/>
  </r>
  <r>
    <s v="Clark County, WA"/>
    <x v="89"/>
    <n v="0"/>
    <x v="28"/>
  </r>
  <r>
    <s v="Clark County, WA"/>
    <x v="89"/>
    <n v="0"/>
    <x v="29"/>
  </r>
  <r>
    <s v="Clark County, WA"/>
    <x v="89"/>
    <n v="0"/>
    <x v="30"/>
  </r>
  <r>
    <s v="Clark County, WA"/>
    <x v="89"/>
    <n v="0"/>
    <x v="31"/>
  </r>
  <r>
    <s v="Clark County, WA"/>
    <x v="89"/>
    <n v="0"/>
    <x v="32"/>
  </r>
  <r>
    <s v="Clark County, WA"/>
    <x v="89"/>
    <n v="0"/>
    <x v="33"/>
  </r>
  <r>
    <s v="Clark County, WA"/>
    <x v="89"/>
    <n v="0"/>
    <x v="34"/>
  </r>
  <r>
    <s v="Clark County, WA"/>
    <x v="89"/>
    <n v="0"/>
    <x v="35"/>
  </r>
  <r>
    <s v="Clark County, WA"/>
    <x v="89"/>
    <n v="0"/>
    <x v="36"/>
  </r>
  <r>
    <s v="Clark County, WA"/>
    <x v="89"/>
    <n v="0"/>
    <x v="37"/>
  </r>
  <r>
    <s v="Clark County, WA"/>
    <x v="89"/>
    <n v="0"/>
    <x v="38"/>
  </r>
  <r>
    <s v="Clark County, WA"/>
    <x v="89"/>
    <n v="0"/>
    <x v="39"/>
  </r>
  <r>
    <s v="Clark County, WA"/>
    <x v="89"/>
    <n v="0"/>
    <x v="40"/>
  </r>
  <r>
    <s v="Clark County, WA"/>
    <x v="89"/>
    <n v="0"/>
    <x v="41"/>
  </r>
  <r>
    <s v="Clark County, WA"/>
    <x v="89"/>
    <n v="0"/>
    <x v="42"/>
  </r>
  <r>
    <s v="Clark County, WA"/>
    <x v="89"/>
    <n v="0"/>
    <x v="43"/>
  </r>
  <r>
    <s v="Clark County, WA"/>
    <x v="89"/>
    <n v="0"/>
    <x v="44"/>
  </r>
  <r>
    <s v="Clark County, WA"/>
    <x v="89"/>
    <n v="1"/>
    <x v="45"/>
  </r>
  <r>
    <s v="Clark County, WA"/>
    <x v="89"/>
    <n v="1"/>
    <x v="46"/>
  </r>
  <r>
    <s v="Clark County, WA"/>
    <x v="89"/>
    <n v="1"/>
    <x v="47"/>
  </r>
  <r>
    <s v="Clark County, WA"/>
    <x v="89"/>
    <n v="0"/>
    <x v="48"/>
  </r>
  <r>
    <s v="Clark County, WA"/>
    <x v="89"/>
    <n v="0"/>
    <x v="49"/>
  </r>
  <r>
    <s v="Clark County, WA"/>
    <x v="89"/>
    <n v="0"/>
    <x v="50"/>
  </r>
  <r>
    <s v="Clark County, WA"/>
    <x v="89"/>
    <n v="0"/>
    <x v="51"/>
  </r>
  <r>
    <s v="Clark County, WA"/>
    <x v="89"/>
    <n v="0"/>
    <x v="52"/>
  </r>
  <r>
    <s v="Clark County, WA"/>
    <x v="89"/>
    <n v="0"/>
    <x v="53"/>
  </r>
  <r>
    <s v="Cobb County, GA"/>
    <x v="89"/>
    <n v="0"/>
    <x v="0"/>
  </r>
  <r>
    <s v="Cobb County, GA"/>
    <x v="89"/>
    <n v="0"/>
    <x v="1"/>
  </r>
  <r>
    <s v="Cobb County, GA"/>
    <x v="89"/>
    <n v="0"/>
    <x v="2"/>
  </r>
  <r>
    <s v="Cobb County, GA"/>
    <x v="89"/>
    <n v="0"/>
    <x v="3"/>
  </r>
  <r>
    <s v="Cobb County, GA"/>
    <x v="89"/>
    <n v="0"/>
    <x v="4"/>
  </r>
  <r>
    <s v="Cobb County, GA"/>
    <x v="89"/>
    <n v="0"/>
    <x v="5"/>
  </r>
  <r>
    <s v="Cobb County, GA"/>
    <x v="89"/>
    <n v="0"/>
    <x v="6"/>
  </r>
  <r>
    <s v="Cobb County, GA"/>
    <x v="89"/>
    <n v="0"/>
    <x v="7"/>
  </r>
  <r>
    <s v="Cobb County, GA"/>
    <x v="89"/>
    <n v="0"/>
    <x v="8"/>
  </r>
  <r>
    <s v="Cobb County, GA"/>
    <x v="89"/>
    <n v="0"/>
    <x v="9"/>
  </r>
  <r>
    <s v="Cobb County, GA"/>
    <x v="89"/>
    <n v="0"/>
    <x v="10"/>
  </r>
  <r>
    <s v="Cobb County, GA"/>
    <x v="89"/>
    <n v="0"/>
    <x v="11"/>
  </r>
  <r>
    <s v="Cobb County, GA"/>
    <x v="89"/>
    <n v="0"/>
    <x v="12"/>
  </r>
  <r>
    <s v="Cobb County, GA"/>
    <x v="89"/>
    <n v="0"/>
    <x v="13"/>
  </r>
  <r>
    <s v="Cobb County, GA"/>
    <x v="89"/>
    <n v="0"/>
    <x v="14"/>
  </r>
  <r>
    <s v="Cobb County, GA"/>
    <x v="89"/>
    <n v="0"/>
    <x v="15"/>
  </r>
  <r>
    <s v="Cobb County, GA"/>
    <x v="89"/>
    <n v="0"/>
    <x v="16"/>
  </r>
  <r>
    <s v="Cobb County, GA"/>
    <x v="89"/>
    <n v="0"/>
    <x v="17"/>
  </r>
  <r>
    <s v="Cobb County, GA"/>
    <x v="89"/>
    <n v="0"/>
    <x v="18"/>
  </r>
  <r>
    <s v="Cobb County, GA"/>
    <x v="89"/>
    <n v="0"/>
    <x v="19"/>
  </r>
  <r>
    <s v="Cobb County, GA"/>
    <x v="89"/>
    <n v="0"/>
    <x v="20"/>
  </r>
  <r>
    <s v="Cobb County, GA"/>
    <x v="89"/>
    <n v="0"/>
    <x v="21"/>
  </r>
  <r>
    <s v="Cobb County, GA"/>
    <x v="89"/>
    <n v="0"/>
    <x v="22"/>
  </r>
  <r>
    <s v="Cobb County, GA"/>
    <x v="89"/>
    <n v="0"/>
    <x v="23"/>
  </r>
  <r>
    <s v="Cobb County, GA"/>
    <x v="89"/>
    <n v="0"/>
    <x v="24"/>
  </r>
  <r>
    <s v="Cobb County, GA"/>
    <x v="89"/>
    <n v="0"/>
    <x v="25"/>
  </r>
  <r>
    <s v="Cobb County, GA"/>
    <x v="89"/>
    <n v="0"/>
    <x v="26"/>
  </r>
  <r>
    <s v="Cobb County, GA"/>
    <x v="89"/>
    <n v="0"/>
    <x v="27"/>
  </r>
  <r>
    <s v="Cobb County, GA"/>
    <x v="89"/>
    <n v="0"/>
    <x v="28"/>
  </r>
  <r>
    <s v="Cobb County, GA"/>
    <x v="89"/>
    <n v="0"/>
    <x v="29"/>
  </r>
  <r>
    <s v="Cobb County, GA"/>
    <x v="89"/>
    <n v="0"/>
    <x v="30"/>
  </r>
  <r>
    <s v="Cobb County, GA"/>
    <x v="89"/>
    <n v="0"/>
    <x v="31"/>
  </r>
  <r>
    <s v="Cobb County, GA"/>
    <x v="89"/>
    <n v="0"/>
    <x v="32"/>
  </r>
  <r>
    <s v="Cobb County, GA"/>
    <x v="89"/>
    <n v="0"/>
    <x v="33"/>
  </r>
  <r>
    <s v="Cobb County, GA"/>
    <x v="89"/>
    <n v="0"/>
    <x v="34"/>
  </r>
  <r>
    <s v="Cobb County, GA"/>
    <x v="89"/>
    <n v="0"/>
    <x v="35"/>
  </r>
  <r>
    <s v="Cobb County, GA"/>
    <x v="89"/>
    <n v="0"/>
    <x v="36"/>
  </r>
  <r>
    <s v="Cobb County, GA"/>
    <x v="89"/>
    <n v="0"/>
    <x v="37"/>
  </r>
  <r>
    <s v="Cobb County, GA"/>
    <x v="89"/>
    <n v="0"/>
    <x v="38"/>
  </r>
  <r>
    <s v="Cobb County, GA"/>
    <x v="89"/>
    <n v="0"/>
    <x v="39"/>
  </r>
  <r>
    <s v="Cobb County, GA"/>
    <x v="89"/>
    <n v="0"/>
    <x v="40"/>
  </r>
  <r>
    <s v="Cobb County, GA"/>
    <x v="89"/>
    <n v="0"/>
    <x v="41"/>
  </r>
  <r>
    <s v="Cobb County, GA"/>
    <x v="89"/>
    <n v="0"/>
    <x v="42"/>
  </r>
  <r>
    <s v="Cobb County, GA"/>
    <x v="89"/>
    <n v="0"/>
    <x v="43"/>
  </r>
  <r>
    <s v="Cobb County, GA"/>
    <x v="89"/>
    <n v="0"/>
    <x v="44"/>
  </r>
  <r>
    <s v="Cobb County, GA"/>
    <x v="89"/>
    <n v="1"/>
    <x v="45"/>
  </r>
  <r>
    <s v="Cobb County, GA"/>
    <x v="89"/>
    <n v="1"/>
    <x v="46"/>
  </r>
  <r>
    <s v="Cobb County, GA"/>
    <x v="89"/>
    <n v="3"/>
    <x v="47"/>
  </r>
  <r>
    <s v="Cobb County, GA"/>
    <x v="89"/>
    <n v="0"/>
    <x v="48"/>
  </r>
  <r>
    <s v="Cobb County, GA"/>
    <x v="89"/>
    <n v="0"/>
    <x v="49"/>
  </r>
  <r>
    <s v="Cobb County, GA"/>
    <x v="89"/>
    <n v="0"/>
    <x v="50"/>
  </r>
  <r>
    <s v="Cobb County, GA"/>
    <x v="89"/>
    <n v="0"/>
    <x v="51"/>
  </r>
  <r>
    <s v="Cobb County, GA"/>
    <x v="89"/>
    <n v="0"/>
    <x v="52"/>
  </r>
  <r>
    <s v="Cobb County, GA"/>
    <x v="89"/>
    <n v="0"/>
    <x v="53"/>
  </r>
  <r>
    <s v="Davis County, UT"/>
    <x v="89"/>
    <n v="0"/>
    <x v="0"/>
  </r>
  <r>
    <s v="Davis County, UT"/>
    <x v="89"/>
    <n v="0"/>
    <x v="1"/>
  </r>
  <r>
    <s v="Davis County, UT"/>
    <x v="89"/>
    <n v="0"/>
    <x v="2"/>
  </r>
  <r>
    <s v="Davis County, UT"/>
    <x v="89"/>
    <n v="0"/>
    <x v="3"/>
  </r>
  <r>
    <s v="Davis County, UT"/>
    <x v="89"/>
    <n v="0"/>
    <x v="4"/>
  </r>
  <r>
    <s v="Davis County, UT"/>
    <x v="89"/>
    <n v="0"/>
    <x v="5"/>
  </r>
  <r>
    <s v="Davis County, UT"/>
    <x v="89"/>
    <n v="0"/>
    <x v="6"/>
  </r>
  <r>
    <s v="Davis County, UT"/>
    <x v="89"/>
    <n v="0"/>
    <x v="7"/>
  </r>
  <r>
    <s v="Davis County, UT"/>
    <x v="89"/>
    <n v="0"/>
    <x v="8"/>
  </r>
  <r>
    <s v="Davis County, UT"/>
    <x v="89"/>
    <n v="0"/>
    <x v="9"/>
  </r>
  <r>
    <s v="Davis County, UT"/>
    <x v="89"/>
    <n v="0"/>
    <x v="10"/>
  </r>
  <r>
    <s v="Davis County, UT"/>
    <x v="89"/>
    <n v="0"/>
    <x v="11"/>
  </r>
  <r>
    <s v="Davis County, UT"/>
    <x v="89"/>
    <n v="0"/>
    <x v="12"/>
  </r>
  <r>
    <s v="Davis County, UT"/>
    <x v="89"/>
    <n v="0"/>
    <x v="13"/>
  </r>
  <r>
    <s v="Davis County, UT"/>
    <x v="89"/>
    <n v="0"/>
    <x v="14"/>
  </r>
  <r>
    <s v="Davis County, UT"/>
    <x v="89"/>
    <n v="0"/>
    <x v="15"/>
  </r>
  <r>
    <s v="Davis County, UT"/>
    <x v="89"/>
    <n v="0"/>
    <x v="16"/>
  </r>
  <r>
    <s v="Davis County, UT"/>
    <x v="89"/>
    <n v="0"/>
    <x v="17"/>
  </r>
  <r>
    <s v="Davis County, UT"/>
    <x v="89"/>
    <n v="0"/>
    <x v="18"/>
  </r>
  <r>
    <s v="Davis County, UT"/>
    <x v="89"/>
    <n v="0"/>
    <x v="19"/>
  </r>
  <r>
    <s v="Davis County, UT"/>
    <x v="89"/>
    <n v="0"/>
    <x v="20"/>
  </r>
  <r>
    <s v="Davis County, UT"/>
    <x v="89"/>
    <n v="0"/>
    <x v="21"/>
  </r>
  <r>
    <s v="Davis County, UT"/>
    <x v="89"/>
    <n v="0"/>
    <x v="22"/>
  </r>
  <r>
    <s v="Davis County, UT"/>
    <x v="89"/>
    <n v="0"/>
    <x v="23"/>
  </r>
  <r>
    <s v="Davis County, UT"/>
    <x v="89"/>
    <n v="0"/>
    <x v="24"/>
  </r>
  <r>
    <s v="Davis County, UT"/>
    <x v="89"/>
    <n v="0"/>
    <x v="25"/>
  </r>
  <r>
    <s v="Davis County, UT"/>
    <x v="89"/>
    <n v="0"/>
    <x v="26"/>
  </r>
  <r>
    <s v="Davis County, UT"/>
    <x v="89"/>
    <n v="0"/>
    <x v="27"/>
  </r>
  <r>
    <s v="Davis County, UT"/>
    <x v="89"/>
    <n v="0"/>
    <x v="28"/>
  </r>
  <r>
    <s v="Davis County, UT"/>
    <x v="89"/>
    <n v="0"/>
    <x v="29"/>
  </r>
  <r>
    <s v="Davis County, UT"/>
    <x v="89"/>
    <n v="0"/>
    <x v="30"/>
  </r>
  <r>
    <s v="Davis County, UT"/>
    <x v="89"/>
    <n v="0"/>
    <x v="31"/>
  </r>
  <r>
    <s v="Davis County, UT"/>
    <x v="89"/>
    <n v="0"/>
    <x v="32"/>
  </r>
  <r>
    <s v="Davis County, UT"/>
    <x v="89"/>
    <n v="0"/>
    <x v="33"/>
  </r>
  <r>
    <s v="Davis County, UT"/>
    <x v="89"/>
    <n v="0"/>
    <x v="34"/>
  </r>
  <r>
    <s v="Davis County, UT"/>
    <x v="89"/>
    <n v="0"/>
    <x v="35"/>
  </r>
  <r>
    <s v="Davis County, UT"/>
    <x v="89"/>
    <n v="0"/>
    <x v="36"/>
  </r>
  <r>
    <s v="Davis County, UT"/>
    <x v="89"/>
    <n v="0"/>
    <x v="37"/>
  </r>
  <r>
    <s v="Davis County, UT"/>
    <x v="89"/>
    <n v="0"/>
    <x v="38"/>
  </r>
  <r>
    <s v="Davis County, UT"/>
    <x v="89"/>
    <n v="0"/>
    <x v="39"/>
  </r>
  <r>
    <s v="Davis County, UT"/>
    <x v="89"/>
    <n v="0"/>
    <x v="40"/>
  </r>
  <r>
    <s v="Davis County, UT"/>
    <x v="89"/>
    <n v="0"/>
    <x v="41"/>
  </r>
  <r>
    <s v="Davis County, UT"/>
    <x v="89"/>
    <n v="0"/>
    <x v="42"/>
  </r>
  <r>
    <s v="Davis County, UT"/>
    <x v="89"/>
    <n v="0"/>
    <x v="43"/>
  </r>
  <r>
    <s v="Davis County, UT"/>
    <x v="89"/>
    <n v="0"/>
    <x v="44"/>
  </r>
  <r>
    <s v="Davis County, UT"/>
    <x v="89"/>
    <n v="1"/>
    <x v="45"/>
  </r>
  <r>
    <s v="Davis County, UT"/>
    <x v="89"/>
    <n v="1"/>
    <x v="46"/>
  </r>
  <r>
    <s v="Davis County, UT"/>
    <x v="89"/>
    <n v="1"/>
    <x v="47"/>
  </r>
  <r>
    <s v="Davis County, UT"/>
    <x v="89"/>
    <n v="0"/>
    <x v="48"/>
  </r>
  <r>
    <s v="Davis County, UT"/>
    <x v="89"/>
    <n v="0"/>
    <x v="49"/>
  </r>
  <r>
    <s v="Davis County, UT"/>
    <x v="89"/>
    <n v="0"/>
    <x v="50"/>
  </r>
  <r>
    <s v="Davis County, UT"/>
    <x v="89"/>
    <n v="0"/>
    <x v="51"/>
  </r>
  <r>
    <s v="Davis County, UT"/>
    <x v="89"/>
    <n v="0"/>
    <x v="52"/>
  </r>
  <r>
    <s v="Davis County, UT"/>
    <x v="89"/>
    <n v="0"/>
    <x v="53"/>
  </r>
  <r>
    <s v="El Paso County, CO"/>
    <x v="89"/>
    <n v="0"/>
    <x v="0"/>
  </r>
  <r>
    <s v="El Paso County, CO"/>
    <x v="89"/>
    <n v="0"/>
    <x v="1"/>
  </r>
  <r>
    <s v="El Paso County, CO"/>
    <x v="89"/>
    <n v="0"/>
    <x v="2"/>
  </r>
  <r>
    <s v="El Paso County, CO"/>
    <x v="89"/>
    <n v="0"/>
    <x v="3"/>
  </r>
  <r>
    <s v="El Paso County, CO"/>
    <x v="89"/>
    <n v="0"/>
    <x v="4"/>
  </r>
  <r>
    <s v="El Paso County, CO"/>
    <x v="89"/>
    <n v="0"/>
    <x v="5"/>
  </r>
  <r>
    <s v="El Paso County, CO"/>
    <x v="89"/>
    <n v="0"/>
    <x v="6"/>
  </r>
  <r>
    <s v="El Paso County, CO"/>
    <x v="89"/>
    <n v="0"/>
    <x v="7"/>
  </r>
  <r>
    <s v="El Paso County, CO"/>
    <x v="89"/>
    <n v="0"/>
    <x v="8"/>
  </r>
  <r>
    <s v="El Paso County, CO"/>
    <x v="89"/>
    <n v="0"/>
    <x v="9"/>
  </r>
  <r>
    <s v="El Paso County, CO"/>
    <x v="89"/>
    <n v="0"/>
    <x v="10"/>
  </r>
  <r>
    <s v="El Paso County, CO"/>
    <x v="89"/>
    <n v="0"/>
    <x v="11"/>
  </r>
  <r>
    <s v="El Paso County, CO"/>
    <x v="89"/>
    <n v="0"/>
    <x v="12"/>
  </r>
  <r>
    <s v="El Paso County, CO"/>
    <x v="89"/>
    <n v="0"/>
    <x v="13"/>
  </r>
  <r>
    <s v="El Paso County, CO"/>
    <x v="89"/>
    <n v="0"/>
    <x v="14"/>
  </r>
  <r>
    <s v="El Paso County, CO"/>
    <x v="89"/>
    <n v="0"/>
    <x v="15"/>
  </r>
  <r>
    <s v="El Paso County, CO"/>
    <x v="89"/>
    <n v="0"/>
    <x v="16"/>
  </r>
  <r>
    <s v="El Paso County, CO"/>
    <x v="89"/>
    <n v="0"/>
    <x v="17"/>
  </r>
  <r>
    <s v="El Paso County, CO"/>
    <x v="89"/>
    <n v="0"/>
    <x v="18"/>
  </r>
  <r>
    <s v="El Paso County, CO"/>
    <x v="89"/>
    <n v="0"/>
    <x v="19"/>
  </r>
  <r>
    <s v="El Paso County, CO"/>
    <x v="89"/>
    <n v="0"/>
    <x v="20"/>
  </r>
  <r>
    <s v="El Paso County, CO"/>
    <x v="89"/>
    <n v="0"/>
    <x v="21"/>
  </r>
  <r>
    <s v="El Paso County, CO"/>
    <x v="89"/>
    <n v="0"/>
    <x v="22"/>
  </r>
  <r>
    <s v="El Paso County, CO"/>
    <x v="89"/>
    <n v="0"/>
    <x v="23"/>
  </r>
  <r>
    <s v="El Paso County, CO"/>
    <x v="89"/>
    <n v="0"/>
    <x v="24"/>
  </r>
  <r>
    <s v="El Paso County, CO"/>
    <x v="89"/>
    <n v="0"/>
    <x v="25"/>
  </r>
  <r>
    <s v="El Paso County, CO"/>
    <x v="89"/>
    <n v="0"/>
    <x v="26"/>
  </r>
  <r>
    <s v="El Paso County, CO"/>
    <x v="89"/>
    <n v="0"/>
    <x v="27"/>
  </r>
  <r>
    <s v="El Paso County, CO"/>
    <x v="89"/>
    <n v="0"/>
    <x v="28"/>
  </r>
  <r>
    <s v="El Paso County, CO"/>
    <x v="89"/>
    <n v="0"/>
    <x v="29"/>
  </r>
  <r>
    <s v="El Paso County, CO"/>
    <x v="89"/>
    <n v="0"/>
    <x v="30"/>
  </r>
  <r>
    <s v="El Paso County, CO"/>
    <x v="89"/>
    <n v="0"/>
    <x v="31"/>
  </r>
  <r>
    <s v="El Paso County, CO"/>
    <x v="89"/>
    <n v="0"/>
    <x v="32"/>
  </r>
  <r>
    <s v="El Paso County, CO"/>
    <x v="89"/>
    <n v="0"/>
    <x v="33"/>
  </r>
  <r>
    <s v="El Paso County, CO"/>
    <x v="89"/>
    <n v="0"/>
    <x v="34"/>
  </r>
  <r>
    <s v="El Paso County, CO"/>
    <x v="89"/>
    <n v="0"/>
    <x v="35"/>
  </r>
  <r>
    <s v="El Paso County, CO"/>
    <x v="89"/>
    <n v="0"/>
    <x v="36"/>
  </r>
  <r>
    <s v="El Paso County, CO"/>
    <x v="89"/>
    <n v="0"/>
    <x v="37"/>
  </r>
  <r>
    <s v="El Paso County, CO"/>
    <x v="89"/>
    <n v="0"/>
    <x v="38"/>
  </r>
  <r>
    <s v="El Paso County, CO"/>
    <x v="89"/>
    <n v="0"/>
    <x v="39"/>
  </r>
  <r>
    <s v="El Paso County, CO"/>
    <x v="89"/>
    <n v="0"/>
    <x v="40"/>
  </r>
  <r>
    <s v="El Paso County, CO"/>
    <x v="89"/>
    <n v="0"/>
    <x v="41"/>
  </r>
  <r>
    <s v="El Paso County, CO"/>
    <x v="89"/>
    <n v="0"/>
    <x v="42"/>
  </r>
  <r>
    <s v="El Paso County, CO"/>
    <x v="89"/>
    <n v="0"/>
    <x v="43"/>
  </r>
  <r>
    <s v="El Paso County, CO"/>
    <x v="89"/>
    <n v="0"/>
    <x v="44"/>
  </r>
  <r>
    <s v="El Paso County, CO"/>
    <x v="89"/>
    <n v="1"/>
    <x v="45"/>
  </r>
  <r>
    <s v="El Paso County, CO"/>
    <x v="89"/>
    <n v="1"/>
    <x v="46"/>
  </r>
  <r>
    <s v="El Paso County, CO"/>
    <x v="89"/>
    <n v="1"/>
    <x v="47"/>
  </r>
  <r>
    <s v="El Paso County, CO"/>
    <x v="89"/>
    <n v="0"/>
    <x v="48"/>
  </r>
  <r>
    <s v="El Paso County, CO"/>
    <x v="89"/>
    <n v="0"/>
    <x v="49"/>
  </r>
  <r>
    <s v="El Paso County, CO"/>
    <x v="89"/>
    <n v="0"/>
    <x v="50"/>
  </r>
  <r>
    <s v="El Paso County, CO"/>
    <x v="89"/>
    <n v="0"/>
    <x v="51"/>
  </r>
  <r>
    <s v="El Paso County, CO"/>
    <x v="89"/>
    <n v="0"/>
    <x v="52"/>
  </r>
  <r>
    <s v="El Paso County, CO"/>
    <x v="89"/>
    <n v="0"/>
    <x v="53"/>
  </r>
  <r>
    <s v="Honolulu County, HI"/>
    <x v="89"/>
    <n v="0"/>
    <x v="0"/>
  </r>
  <r>
    <s v="Honolulu County, HI"/>
    <x v="89"/>
    <n v="0"/>
    <x v="1"/>
  </r>
  <r>
    <s v="Honolulu County, HI"/>
    <x v="89"/>
    <n v="0"/>
    <x v="2"/>
  </r>
  <r>
    <s v="Honolulu County, HI"/>
    <x v="89"/>
    <n v="0"/>
    <x v="3"/>
  </r>
  <r>
    <s v="Honolulu County, HI"/>
    <x v="89"/>
    <n v="0"/>
    <x v="4"/>
  </r>
  <r>
    <s v="Honolulu County, HI"/>
    <x v="89"/>
    <n v="0"/>
    <x v="5"/>
  </r>
  <r>
    <s v="Honolulu County, HI"/>
    <x v="89"/>
    <n v="0"/>
    <x v="6"/>
  </r>
  <r>
    <s v="Honolulu County, HI"/>
    <x v="89"/>
    <n v="0"/>
    <x v="7"/>
  </r>
  <r>
    <s v="Honolulu County, HI"/>
    <x v="89"/>
    <n v="0"/>
    <x v="8"/>
  </r>
  <r>
    <s v="Honolulu County, HI"/>
    <x v="89"/>
    <n v="0"/>
    <x v="9"/>
  </r>
  <r>
    <s v="Honolulu County, HI"/>
    <x v="89"/>
    <n v="0"/>
    <x v="10"/>
  </r>
  <r>
    <s v="Honolulu County, HI"/>
    <x v="89"/>
    <n v="0"/>
    <x v="11"/>
  </r>
  <r>
    <s v="Honolulu County, HI"/>
    <x v="89"/>
    <n v="0"/>
    <x v="12"/>
  </r>
  <r>
    <s v="Honolulu County, HI"/>
    <x v="89"/>
    <n v="0"/>
    <x v="13"/>
  </r>
  <r>
    <s v="Honolulu County, HI"/>
    <x v="89"/>
    <n v="0"/>
    <x v="14"/>
  </r>
  <r>
    <s v="Honolulu County, HI"/>
    <x v="89"/>
    <n v="0"/>
    <x v="15"/>
  </r>
  <r>
    <s v="Honolulu County, HI"/>
    <x v="89"/>
    <n v="0"/>
    <x v="16"/>
  </r>
  <r>
    <s v="Honolulu County, HI"/>
    <x v="89"/>
    <n v="0"/>
    <x v="17"/>
  </r>
  <r>
    <s v="Honolulu County, HI"/>
    <x v="89"/>
    <n v="0"/>
    <x v="18"/>
  </r>
  <r>
    <s v="Honolulu County, HI"/>
    <x v="89"/>
    <n v="0"/>
    <x v="19"/>
  </r>
  <r>
    <s v="Honolulu County, HI"/>
    <x v="89"/>
    <n v="0"/>
    <x v="20"/>
  </r>
  <r>
    <s v="Honolulu County, HI"/>
    <x v="89"/>
    <n v="0"/>
    <x v="21"/>
  </r>
  <r>
    <s v="Honolulu County, HI"/>
    <x v="89"/>
    <n v="0"/>
    <x v="22"/>
  </r>
  <r>
    <s v="Honolulu County, HI"/>
    <x v="89"/>
    <n v="0"/>
    <x v="23"/>
  </r>
  <r>
    <s v="Honolulu County, HI"/>
    <x v="89"/>
    <n v="0"/>
    <x v="24"/>
  </r>
  <r>
    <s v="Honolulu County, HI"/>
    <x v="89"/>
    <n v="0"/>
    <x v="25"/>
  </r>
  <r>
    <s v="Honolulu County, HI"/>
    <x v="89"/>
    <n v="0"/>
    <x v="26"/>
  </r>
  <r>
    <s v="Honolulu County, HI"/>
    <x v="89"/>
    <n v="0"/>
    <x v="27"/>
  </r>
  <r>
    <s v="Honolulu County, HI"/>
    <x v="89"/>
    <n v="0"/>
    <x v="28"/>
  </r>
  <r>
    <s v="Honolulu County, HI"/>
    <x v="89"/>
    <n v="0"/>
    <x v="29"/>
  </r>
  <r>
    <s v="Honolulu County, HI"/>
    <x v="89"/>
    <n v="0"/>
    <x v="30"/>
  </r>
  <r>
    <s v="Honolulu County, HI"/>
    <x v="89"/>
    <n v="0"/>
    <x v="31"/>
  </r>
  <r>
    <s v="Honolulu County, HI"/>
    <x v="89"/>
    <n v="0"/>
    <x v="32"/>
  </r>
  <r>
    <s v="Honolulu County, HI"/>
    <x v="89"/>
    <n v="0"/>
    <x v="33"/>
  </r>
  <r>
    <s v="Honolulu County, HI"/>
    <x v="89"/>
    <n v="0"/>
    <x v="34"/>
  </r>
  <r>
    <s v="Honolulu County, HI"/>
    <x v="89"/>
    <n v="0"/>
    <x v="35"/>
  </r>
  <r>
    <s v="Honolulu County, HI"/>
    <x v="89"/>
    <n v="0"/>
    <x v="36"/>
  </r>
  <r>
    <s v="Honolulu County, HI"/>
    <x v="89"/>
    <n v="0"/>
    <x v="37"/>
  </r>
  <r>
    <s v="Honolulu County, HI"/>
    <x v="89"/>
    <n v="0"/>
    <x v="38"/>
  </r>
  <r>
    <s v="Honolulu County, HI"/>
    <x v="89"/>
    <n v="0"/>
    <x v="39"/>
  </r>
  <r>
    <s v="Honolulu County, HI"/>
    <x v="89"/>
    <n v="0"/>
    <x v="40"/>
  </r>
  <r>
    <s v="Honolulu County, HI"/>
    <x v="89"/>
    <n v="0"/>
    <x v="41"/>
  </r>
  <r>
    <s v="Honolulu County, HI"/>
    <x v="89"/>
    <n v="0"/>
    <x v="42"/>
  </r>
  <r>
    <s v="Honolulu County, HI"/>
    <x v="89"/>
    <n v="0"/>
    <x v="43"/>
  </r>
  <r>
    <s v="Honolulu County, HI"/>
    <x v="89"/>
    <n v="0"/>
    <x v="44"/>
  </r>
  <r>
    <s v="Honolulu County, HI"/>
    <x v="89"/>
    <n v="1"/>
    <x v="45"/>
  </r>
  <r>
    <s v="Honolulu County, HI"/>
    <x v="89"/>
    <n v="1"/>
    <x v="46"/>
  </r>
  <r>
    <s v="Honolulu County, HI"/>
    <x v="89"/>
    <n v="1"/>
    <x v="47"/>
  </r>
  <r>
    <s v="Honolulu County, HI"/>
    <x v="89"/>
    <n v="0"/>
    <x v="48"/>
  </r>
  <r>
    <s v="Honolulu County, HI"/>
    <x v="89"/>
    <n v="0"/>
    <x v="49"/>
  </r>
  <r>
    <s v="Honolulu County, HI"/>
    <x v="89"/>
    <n v="0"/>
    <x v="50"/>
  </r>
  <r>
    <s v="Honolulu County, HI"/>
    <x v="89"/>
    <n v="0"/>
    <x v="51"/>
  </r>
  <r>
    <s v="Honolulu County, HI"/>
    <x v="89"/>
    <n v="0"/>
    <x v="52"/>
  </r>
  <r>
    <s v="Honolulu County, HI"/>
    <x v="89"/>
    <n v="0"/>
    <x v="53"/>
  </r>
  <r>
    <s v="Jackson County, OR"/>
    <x v="89"/>
    <n v="0"/>
    <x v="0"/>
  </r>
  <r>
    <s v="Jackson County, OR"/>
    <x v="89"/>
    <n v="0"/>
    <x v="1"/>
  </r>
  <r>
    <s v="Jackson County, OR"/>
    <x v="89"/>
    <n v="0"/>
    <x v="2"/>
  </r>
  <r>
    <s v="Jackson County, OR"/>
    <x v="89"/>
    <n v="0"/>
    <x v="3"/>
  </r>
  <r>
    <s v="Jackson County, OR"/>
    <x v="89"/>
    <n v="0"/>
    <x v="4"/>
  </r>
  <r>
    <s v="Jackson County, OR"/>
    <x v="89"/>
    <n v="0"/>
    <x v="5"/>
  </r>
  <r>
    <s v="Jackson County, OR"/>
    <x v="89"/>
    <n v="0"/>
    <x v="6"/>
  </r>
  <r>
    <s v="Jackson County, OR"/>
    <x v="89"/>
    <n v="0"/>
    <x v="7"/>
  </r>
  <r>
    <s v="Jackson County, OR"/>
    <x v="89"/>
    <n v="0"/>
    <x v="8"/>
  </r>
  <r>
    <s v="Jackson County, OR"/>
    <x v="89"/>
    <n v="0"/>
    <x v="9"/>
  </r>
  <r>
    <s v="Jackson County, OR"/>
    <x v="89"/>
    <n v="0"/>
    <x v="10"/>
  </r>
  <r>
    <s v="Jackson County, OR"/>
    <x v="89"/>
    <n v="0"/>
    <x v="11"/>
  </r>
  <r>
    <s v="Jackson County, OR"/>
    <x v="89"/>
    <n v="0"/>
    <x v="12"/>
  </r>
  <r>
    <s v="Jackson County, OR"/>
    <x v="89"/>
    <n v="0"/>
    <x v="13"/>
  </r>
  <r>
    <s v="Jackson County, OR"/>
    <x v="89"/>
    <n v="0"/>
    <x v="14"/>
  </r>
  <r>
    <s v="Jackson County, OR"/>
    <x v="89"/>
    <n v="0"/>
    <x v="15"/>
  </r>
  <r>
    <s v="Jackson County, OR"/>
    <x v="89"/>
    <n v="0"/>
    <x v="16"/>
  </r>
  <r>
    <s v="Jackson County, OR"/>
    <x v="89"/>
    <n v="0"/>
    <x v="17"/>
  </r>
  <r>
    <s v="Jackson County, OR"/>
    <x v="89"/>
    <n v="0"/>
    <x v="18"/>
  </r>
  <r>
    <s v="Jackson County, OR"/>
    <x v="89"/>
    <n v="0"/>
    <x v="19"/>
  </r>
  <r>
    <s v="Jackson County, OR"/>
    <x v="89"/>
    <n v="0"/>
    <x v="20"/>
  </r>
  <r>
    <s v="Jackson County, OR"/>
    <x v="89"/>
    <n v="0"/>
    <x v="21"/>
  </r>
  <r>
    <s v="Jackson County, OR"/>
    <x v="89"/>
    <n v="0"/>
    <x v="22"/>
  </r>
  <r>
    <s v="Jackson County, OR"/>
    <x v="89"/>
    <n v="0"/>
    <x v="23"/>
  </r>
  <r>
    <s v="Jackson County, OR"/>
    <x v="89"/>
    <n v="0"/>
    <x v="24"/>
  </r>
  <r>
    <s v="Jackson County, OR"/>
    <x v="89"/>
    <n v="0"/>
    <x v="25"/>
  </r>
  <r>
    <s v="Jackson County, OR"/>
    <x v="89"/>
    <n v="0"/>
    <x v="26"/>
  </r>
  <r>
    <s v="Jackson County, OR"/>
    <x v="89"/>
    <n v="0"/>
    <x v="27"/>
  </r>
  <r>
    <s v="Jackson County, OR"/>
    <x v="89"/>
    <n v="0"/>
    <x v="28"/>
  </r>
  <r>
    <s v="Jackson County, OR"/>
    <x v="89"/>
    <n v="0"/>
    <x v="29"/>
  </r>
  <r>
    <s v="Jackson County, OR"/>
    <x v="89"/>
    <n v="0"/>
    <x v="30"/>
  </r>
  <r>
    <s v="Jackson County, OR"/>
    <x v="89"/>
    <n v="0"/>
    <x v="31"/>
  </r>
  <r>
    <s v="Jackson County, OR"/>
    <x v="89"/>
    <n v="0"/>
    <x v="32"/>
  </r>
  <r>
    <s v="Jackson County, OR"/>
    <x v="89"/>
    <n v="0"/>
    <x v="33"/>
  </r>
  <r>
    <s v="Jackson County, OR"/>
    <x v="89"/>
    <n v="0"/>
    <x v="34"/>
  </r>
  <r>
    <s v="Jackson County, OR"/>
    <x v="89"/>
    <n v="0"/>
    <x v="35"/>
  </r>
  <r>
    <s v="Jackson County, OR"/>
    <x v="89"/>
    <n v="0"/>
    <x v="36"/>
  </r>
  <r>
    <s v="Jackson County, OR"/>
    <x v="89"/>
    <n v="0"/>
    <x v="37"/>
  </r>
  <r>
    <s v="Jackson County, OR"/>
    <x v="89"/>
    <n v="0"/>
    <x v="38"/>
  </r>
  <r>
    <s v="Jackson County, OR"/>
    <x v="89"/>
    <n v="0"/>
    <x v="39"/>
  </r>
  <r>
    <s v="Jackson County, OR"/>
    <x v="89"/>
    <n v="0"/>
    <x v="40"/>
  </r>
  <r>
    <s v="Jackson County, OR"/>
    <x v="89"/>
    <n v="0"/>
    <x v="41"/>
  </r>
  <r>
    <s v="Jackson County, OR"/>
    <x v="89"/>
    <n v="0"/>
    <x v="42"/>
  </r>
  <r>
    <s v="Jackson County, OR"/>
    <x v="89"/>
    <n v="0"/>
    <x v="43"/>
  </r>
  <r>
    <s v="Jackson County, OR"/>
    <x v="89"/>
    <n v="0"/>
    <x v="44"/>
  </r>
  <r>
    <s v="Jackson County, OR"/>
    <x v="89"/>
    <n v="1"/>
    <x v="45"/>
  </r>
  <r>
    <s v="Jackson County, OR"/>
    <x v="89"/>
    <n v="2"/>
    <x v="46"/>
  </r>
  <r>
    <s v="Jackson County, OR"/>
    <x v="89"/>
    <n v="2"/>
    <x v="47"/>
  </r>
  <r>
    <s v="Jackson County, OR"/>
    <x v="89"/>
    <n v="0"/>
    <x v="48"/>
  </r>
  <r>
    <s v="Jackson County, OR"/>
    <x v="89"/>
    <n v="0"/>
    <x v="49"/>
  </r>
  <r>
    <s v="Jackson County, OR"/>
    <x v="89"/>
    <n v="0"/>
    <x v="50"/>
  </r>
  <r>
    <s v="Jackson County, OR"/>
    <x v="89"/>
    <n v="0"/>
    <x v="51"/>
  </r>
  <r>
    <s v="Jackson County, OR"/>
    <x v="89"/>
    <n v="0"/>
    <x v="52"/>
  </r>
  <r>
    <s v="Jackson County, OR"/>
    <x v="89"/>
    <n v="0"/>
    <x v="53"/>
  </r>
  <r>
    <s v="Jefferson County, WA"/>
    <x v="89"/>
    <n v="0"/>
    <x v="0"/>
  </r>
  <r>
    <s v="Jefferson County, WA"/>
    <x v="89"/>
    <n v="0"/>
    <x v="1"/>
  </r>
  <r>
    <s v="Jefferson County, WA"/>
    <x v="89"/>
    <n v="0"/>
    <x v="2"/>
  </r>
  <r>
    <s v="Jefferson County, WA"/>
    <x v="89"/>
    <n v="0"/>
    <x v="3"/>
  </r>
  <r>
    <s v="Jefferson County, WA"/>
    <x v="89"/>
    <n v="0"/>
    <x v="4"/>
  </r>
  <r>
    <s v="Jefferson County, WA"/>
    <x v="89"/>
    <n v="0"/>
    <x v="5"/>
  </r>
  <r>
    <s v="Jefferson County, WA"/>
    <x v="89"/>
    <n v="0"/>
    <x v="6"/>
  </r>
  <r>
    <s v="Jefferson County, WA"/>
    <x v="89"/>
    <n v="0"/>
    <x v="7"/>
  </r>
  <r>
    <s v="Jefferson County, WA"/>
    <x v="89"/>
    <n v="0"/>
    <x v="8"/>
  </r>
  <r>
    <s v="Jefferson County, WA"/>
    <x v="89"/>
    <n v="0"/>
    <x v="9"/>
  </r>
  <r>
    <s v="Jefferson County, WA"/>
    <x v="89"/>
    <n v="0"/>
    <x v="10"/>
  </r>
  <r>
    <s v="Jefferson County, WA"/>
    <x v="89"/>
    <n v="0"/>
    <x v="11"/>
  </r>
  <r>
    <s v="Jefferson County, WA"/>
    <x v="89"/>
    <n v="0"/>
    <x v="12"/>
  </r>
  <r>
    <s v="Jefferson County, WA"/>
    <x v="89"/>
    <n v="0"/>
    <x v="13"/>
  </r>
  <r>
    <s v="Jefferson County, WA"/>
    <x v="89"/>
    <n v="0"/>
    <x v="14"/>
  </r>
  <r>
    <s v="Jefferson County, WA"/>
    <x v="89"/>
    <n v="0"/>
    <x v="15"/>
  </r>
  <r>
    <s v="Jefferson County, WA"/>
    <x v="89"/>
    <n v="0"/>
    <x v="16"/>
  </r>
  <r>
    <s v="Jefferson County, WA"/>
    <x v="89"/>
    <n v="0"/>
    <x v="17"/>
  </r>
  <r>
    <s v="Jefferson County, WA"/>
    <x v="89"/>
    <n v="0"/>
    <x v="18"/>
  </r>
  <r>
    <s v="Jefferson County, WA"/>
    <x v="89"/>
    <n v="0"/>
    <x v="19"/>
  </r>
  <r>
    <s v="Jefferson County, WA"/>
    <x v="89"/>
    <n v="0"/>
    <x v="20"/>
  </r>
  <r>
    <s v="Jefferson County, WA"/>
    <x v="89"/>
    <n v="0"/>
    <x v="21"/>
  </r>
  <r>
    <s v="Jefferson County, WA"/>
    <x v="89"/>
    <n v="0"/>
    <x v="22"/>
  </r>
  <r>
    <s v="Jefferson County, WA"/>
    <x v="89"/>
    <n v="0"/>
    <x v="23"/>
  </r>
  <r>
    <s v="Jefferson County, WA"/>
    <x v="89"/>
    <n v="0"/>
    <x v="24"/>
  </r>
  <r>
    <s v="Jefferson County, WA"/>
    <x v="89"/>
    <n v="0"/>
    <x v="25"/>
  </r>
  <r>
    <s v="Jefferson County, WA"/>
    <x v="89"/>
    <n v="0"/>
    <x v="26"/>
  </r>
  <r>
    <s v="Jefferson County, WA"/>
    <x v="89"/>
    <n v="0"/>
    <x v="27"/>
  </r>
  <r>
    <s v="Jefferson County, WA"/>
    <x v="89"/>
    <n v="0"/>
    <x v="28"/>
  </r>
  <r>
    <s v="Jefferson County, WA"/>
    <x v="89"/>
    <n v="0"/>
    <x v="29"/>
  </r>
  <r>
    <s v="Jefferson County, WA"/>
    <x v="89"/>
    <n v="0"/>
    <x v="30"/>
  </r>
  <r>
    <s v="Jefferson County, WA"/>
    <x v="89"/>
    <n v="0"/>
    <x v="31"/>
  </r>
  <r>
    <s v="Jefferson County, WA"/>
    <x v="89"/>
    <n v="0"/>
    <x v="32"/>
  </r>
  <r>
    <s v="Jefferson County, WA"/>
    <x v="89"/>
    <n v="0"/>
    <x v="33"/>
  </r>
  <r>
    <s v="Jefferson County, WA"/>
    <x v="89"/>
    <n v="0"/>
    <x v="34"/>
  </r>
  <r>
    <s v="Jefferson County, WA"/>
    <x v="89"/>
    <n v="0"/>
    <x v="35"/>
  </r>
  <r>
    <s v="Jefferson County, WA"/>
    <x v="89"/>
    <n v="0"/>
    <x v="36"/>
  </r>
  <r>
    <s v="Jefferson County, WA"/>
    <x v="89"/>
    <n v="0"/>
    <x v="37"/>
  </r>
  <r>
    <s v="Jefferson County, WA"/>
    <x v="89"/>
    <n v="0"/>
    <x v="38"/>
  </r>
  <r>
    <s v="Jefferson County, WA"/>
    <x v="89"/>
    <n v="0"/>
    <x v="39"/>
  </r>
  <r>
    <s v="Jefferson County, WA"/>
    <x v="89"/>
    <n v="0"/>
    <x v="40"/>
  </r>
  <r>
    <s v="Jefferson County, WA"/>
    <x v="89"/>
    <n v="0"/>
    <x v="41"/>
  </r>
  <r>
    <s v="Jefferson County, WA"/>
    <x v="89"/>
    <n v="0"/>
    <x v="42"/>
  </r>
  <r>
    <s v="Jefferson County, WA"/>
    <x v="89"/>
    <n v="0"/>
    <x v="43"/>
  </r>
  <r>
    <s v="Jefferson County, WA"/>
    <x v="89"/>
    <n v="0"/>
    <x v="44"/>
  </r>
  <r>
    <s v="Jefferson County, WA"/>
    <x v="89"/>
    <n v="1"/>
    <x v="45"/>
  </r>
  <r>
    <s v="Jefferson County, WA"/>
    <x v="89"/>
    <n v="1"/>
    <x v="46"/>
  </r>
  <r>
    <s v="Jefferson County, WA"/>
    <x v="89"/>
    <n v="1"/>
    <x v="47"/>
  </r>
  <r>
    <s v="Jefferson County, WA"/>
    <x v="89"/>
    <n v="0"/>
    <x v="48"/>
  </r>
  <r>
    <s v="Jefferson County, WA"/>
    <x v="89"/>
    <n v="0"/>
    <x v="49"/>
  </r>
  <r>
    <s v="Jefferson County, WA"/>
    <x v="89"/>
    <n v="0"/>
    <x v="50"/>
  </r>
  <r>
    <s v="Jefferson County, WA"/>
    <x v="89"/>
    <n v="0"/>
    <x v="51"/>
  </r>
  <r>
    <s v="Jefferson County, WA"/>
    <x v="89"/>
    <n v="0"/>
    <x v="52"/>
  </r>
  <r>
    <s v="Jefferson County, WA"/>
    <x v="89"/>
    <n v="0"/>
    <x v="53"/>
  </r>
  <r>
    <s v="Kershaw County, SC"/>
    <x v="89"/>
    <n v="0"/>
    <x v="0"/>
  </r>
  <r>
    <s v="Kershaw County, SC"/>
    <x v="89"/>
    <n v="0"/>
    <x v="1"/>
  </r>
  <r>
    <s v="Kershaw County, SC"/>
    <x v="89"/>
    <n v="0"/>
    <x v="2"/>
  </r>
  <r>
    <s v="Kershaw County, SC"/>
    <x v="89"/>
    <n v="0"/>
    <x v="3"/>
  </r>
  <r>
    <s v="Kershaw County, SC"/>
    <x v="89"/>
    <n v="0"/>
    <x v="4"/>
  </r>
  <r>
    <s v="Kershaw County, SC"/>
    <x v="89"/>
    <n v="0"/>
    <x v="5"/>
  </r>
  <r>
    <s v="Kershaw County, SC"/>
    <x v="89"/>
    <n v="0"/>
    <x v="6"/>
  </r>
  <r>
    <s v="Kershaw County, SC"/>
    <x v="89"/>
    <n v="0"/>
    <x v="7"/>
  </r>
  <r>
    <s v="Kershaw County, SC"/>
    <x v="89"/>
    <n v="0"/>
    <x v="8"/>
  </r>
  <r>
    <s v="Kershaw County, SC"/>
    <x v="89"/>
    <n v="0"/>
    <x v="9"/>
  </r>
  <r>
    <s v="Kershaw County, SC"/>
    <x v="89"/>
    <n v="0"/>
    <x v="10"/>
  </r>
  <r>
    <s v="Kershaw County, SC"/>
    <x v="89"/>
    <n v="0"/>
    <x v="11"/>
  </r>
  <r>
    <s v="Kershaw County, SC"/>
    <x v="89"/>
    <n v="0"/>
    <x v="12"/>
  </r>
  <r>
    <s v="Kershaw County, SC"/>
    <x v="89"/>
    <n v="0"/>
    <x v="13"/>
  </r>
  <r>
    <s v="Kershaw County, SC"/>
    <x v="89"/>
    <n v="0"/>
    <x v="14"/>
  </r>
  <r>
    <s v="Kershaw County, SC"/>
    <x v="89"/>
    <n v="0"/>
    <x v="15"/>
  </r>
  <r>
    <s v="Kershaw County, SC"/>
    <x v="89"/>
    <n v="0"/>
    <x v="16"/>
  </r>
  <r>
    <s v="Kershaw County, SC"/>
    <x v="89"/>
    <n v="0"/>
    <x v="17"/>
  </r>
  <r>
    <s v="Kershaw County, SC"/>
    <x v="89"/>
    <n v="0"/>
    <x v="18"/>
  </r>
  <r>
    <s v="Kershaw County, SC"/>
    <x v="89"/>
    <n v="0"/>
    <x v="19"/>
  </r>
  <r>
    <s v="Kershaw County, SC"/>
    <x v="89"/>
    <n v="0"/>
    <x v="20"/>
  </r>
  <r>
    <s v="Kershaw County, SC"/>
    <x v="89"/>
    <n v="0"/>
    <x v="21"/>
  </r>
  <r>
    <s v="Kershaw County, SC"/>
    <x v="89"/>
    <n v="0"/>
    <x v="22"/>
  </r>
  <r>
    <s v="Kershaw County, SC"/>
    <x v="89"/>
    <n v="0"/>
    <x v="23"/>
  </r>
  <r>
    <s v="Kershaw County, SC"/>
    <x v="89"/>
    <n v="0"/>
    <x v="24"/>
  </r>
  <r>
    <s v="Kershaw County, SC"/>
    <x v="89"/>
    <n v="0"/>
    <x v="25"/>
  </r>
  <r>
    <s v="Kershaw County, SC"/>
    <x v="89"/>
    <n v="0"/>
    <x v="26"/>
  </r>
  <r>
    <s v="Kershaw County, SC"/>
    <x v="89"/>
    <n v="0"/>
    <x v="27"/>
  </r>
  <r>
    <s v="Kershaw County, SC"/>
    <x v="89"/>
    <n v="0"/>
    <x v="28"/>
  </r>
  <r>
    <s v="Kershaw County, SC"/>
    <x v="89"/>
    <n v="0"/>
    <x v="29"/>
  </r>
  <r>
    <s v="Kershaw County, SC"/>
    <x v="89"/>
    <n v="0"/>
    <x v="30"/>
  </r>
  <r>
    <s v="Kershaw County, SC"/>
    <x v="89"/>
    <n v="0"/>
    <x v="31"/>
  </r>
  <r>
    <s v="Kershaw County, SC"/>
    <x v="89"/>
    <n v="0"/>
    <x v="32"/>
  </r>
  <r>
    <s v="Kershaw County, SC"/>
    <x v="89"/>
    <n v="0"/>
    <x v="33"/>
  </r>
  <r>
    <s v="Kershaw County, SC"/>
    <x v="89"/>
    <n v="0"/>
    <x v="34"/>
  </r>
  <r>
    <s v="Kershaw County, SC"/>
    <x v="89"/>
    <n v="0"/>
    <x v="35"/>
  </r>
  <r>
    <s v="Kershaw County, SC"/>
    <x v="89"/>
    <n v="0"/>
    <x v="36"/>
  </r>
  <r>
    <s v="Kershaw County, SC"/>
    <x v="89"/>
    <n v="0"/>
    <x v="37"/>
  </r>
  <r>
    <s v="Kershaw County, SC"/>
    <x v="89"/>
    <n v="0"/>
    <x v="38"/>
  </r>
  <r>
    <s v="Kershaw County, SC"/>
    <x v="89"/>
    <n v="0"/>
    <x v="39"/>
  </r>
  <r>
    <s v="Kershaw County, SC"/>
    <x v="89"/>
    <n v="0"/>
    <x v="40"/>
  </r>
  <r>
    <s v="Kershaw County, SC"/>
    <x v="89"/>
    <n v="0"/>
    <x v="41"/>
  </r>
  <r>
    <s v="Kershaw County, SC"/>
    <x v="89"/>
    <n v="0"/>
    <x v="42"/>
  </r>
  <r>
    <s v="Kershaw County, SC"/>
    <x v="89"/>
    <n v="0"/>
    <x v="43"/>
  </r>
  <r>
    <s v="Kershaw County, SC"/>
    <x v="89"/>
    <n v="0"/>
    <x v="44"/>
  </r>
  <r>
    <s v="Kershaw County, SC"/>
    <x v="89"/>
    <n v="1"/>
    <x v="45"/>
  </r>
  <r>
    <s v="Kershaw County, SC"/>
    <x v="89"/>
    <n v="1"/>
    <x v="46"/>
  </r>
  <r>
    <s v="Kershaw County, SC"/>
    <x v="89"/>
    <n v="1"/>
    <x v="47"/>
  </r>
  <r>
    <s v="Kershaw County, SC"/>
    <x v="89"/>
    <n v="0"/>
    <x v="48"/>
  </r>
  <r>
    <s v="Kershaw County, SC"/>
    <x v="89"/>
    <n v="0"/>
    <x v="49"/>
  </r>
  <r>
    <s v="Kershaw County, SC"/>
    <x v="89"/>
    <n v="0"/>
    <x v="50"/>
  </r>
  <r>
    <s v="Kershaw County, SC"/>
    <x v="89"/>
    <n v="0"/>
    <x v="51"/>
  </r>
  <r>
    <s v="Kershaw County, SC"/>
    <x v="89"/>
    <n v="0"/>
    <x v="52"/>
  </r>
  <r>
    <s v="Kershaw County, SC"/>
    <x v="89"/>
    <n v="0"/>
    <x v="53"/>
  </r>
  <r>
    <s v="Klamath County, OR"/>
    <x v="89"/>
    <n v="0"/>
    <x v="0"/>
  </r>
  <r>
    <s v="Klamath County, OR"/>
    <x v="89"/>
    <n v="0"/>
    <x v="1"/>
  </r>
  <r>
    <s v="Klamath County, OR"/>
    <x v="89"/>
    <n v="0"/>
    <x v="2"/>
  </r>
  <r>
    <s v="Klamath County, OR"/>
    <x v="89"/>
    <n v="0"/>
    <x v="3"/>
  </r>
  <r>
    <s v="Klamath County, OR"/>
    <x v="89"/>
    <n v="0"/>
    <x v="4"/>
  </r>
  <r>
    <s v="Klamath County, OR"/>
    <x v="89"/>
    <n v="0"/>
    <x v="5"/>
  </r>
  <r>
    <s v="Klamath County, OR"/>
    <x v="89"/>
    <n v="0"/>
    <x v="6"/>
  </r>
  <r>
    <s v="Klamath County, OR"/>
    <x v="89"/>
    <n v="0"/>
    <x v="7"/>
  </r>
  <r>
    <s v="Klamath County, OR"/>
    <x v="89"/>
    <n v="0"/>
    <x v="8"/>
  </r>
  <r>
    <s v="Klamath County, OR"/>
    <x v="89"/>
    <n v="0"/>
    <x v="9"/>
  </r>
  <r>
    <s v="Klamath County, OR"/>
    <x v="89"/>
    <n v="0"/>
    <x v="10"/>
  </r>
  <r>
    <s v="Klamath County, OR"/>
    <x v="89"/>
    <n v="0"/>
    <x v="11"/>
  </r>
  <r>
    <s v="Klamath County, OR"/>
    <x v="89"/>
    <n v="0"/>
    <x v="12"/>
  </r>
  <r>
    <s v="Klamath County, OR"/>
    <x v="89"/>
    <n v="0"/>
    <x v="13"/>
  </r>
  <r>
    <s v="Klamath County, OR"/>
    <x v="89"/>
    <n v="0"/>
    <x v="14"/>
  </r>
  <r>
    <s v="Klamath County, OR"/>
    <x v="89"/>
    <n v="0"/>
    <x v="15"/>
  </r>
  <r>
    <s v="Klamath County, OR"/>
    <x v="89"/>
    <n v="0"/>
    <x v="16"/>
  </r>
  <r>
    <s v="Klamath County, OR"/>
    <x v="89"/>
    <n v="0"/>
    <x v="17"/>
  </r>
  <r>
    <s v="Klamath County, OR"/>
    <x v="89"/>
    <n v="0"/>
    <x v="18"/>
  </r>
  <r>
    <s v="Klamath County, OR"/>
    <x v="89"/>
    <n v="0"/>
    <x v="19"/>
  </r>
  <r>
    <s v="Klamath County, OR"/>
    <x v="89"/>
    <n v="0"/>
    <x v="20"/>
  </r>
  <r>
    <s v="Klamath County, OR"/>
    <x v="89"/>
    <n v="0"/>
    <x v="21"/>
  </r>
  <r>
    <s v="Klamath County, OR"/>
    <x v="89"/>
    <n v="0"/>
    <x v="22"/>
  </r>
  <r>
    <s v="Klamath County, OR"/>
    <x v="89"/>
    <n v="0"/>
    <x v="23"/>
  </r>
  <r>
    <s v="Klamath County, OR"/>
    <x v="89"/>
    <n v="0"/>
    <x v="24"/>
  </r>
  <r>
    <s v="Klamath County, OR"/>
    <x v="89"/>
    <n v="0"/>
    <x v="25"/>
  </r>
  <r>
    <s v="Klamath County, OR"/>
    <x v="89"/>
    <n v="0"/>
    <x v="26"/>
  </r>
  <r>
    <s v="Klamath County, OR"/>
    <x v="89"/>
    <n v="0"/>
    <x v="27"/>
  </r>
  <r>
    <s v="Klamath County, OR"/>
    <x v="89"/>
    <n v="0"/>
    <x v="28"/>
  </r>
  <r>
    <s v="Klamath County, OR"/>
    <x v="89"/>
    <n v="0"/>
    <x v="29"/>
  </r>
  <r>
    <s v="Klamath County, OR"/>
    <x v="89"/>
    <n v="0"/>
    <x v="30"/>
  </r>
  <r>
    <s v="Klamath County, OR"/>
    <x v="89"/>
    <n v="0"/>
    <x v="31"/>
  </r>
  <r>
    <s v="Klamath County, OR"/>
    <x v="89"/>
    <n v="0"/>
    <x v="32"/>
  </r>
  <r>
    <s v="Klamath County, OR"/>
    <x v="89"/>
    <n v="0"/>
    <x v="33"/>
  </r>
  <r>
    <s v="Klamath County, OR"/>
    <x v="89"/>
    <n v="0"/>
    <x v="34"/>
  </r>
  <r>
    <s v="Klamath County, OR"/>
    <x v="89"/>
    <n v="0"/>
    <x v="35"/>
  </r>
  <r>
    <s v="Klamath County, OR"/>
    <x v="89"/>
    <n v="0"/>
    <x v="36"/>
  </r>
  <r>
    <s v="Klamath County, OR"/>
    <x v="89"/>
    <n v="0"/>
    <x v="37"/>
  </r>
  <r>
    <s v="Klamath County, OR"/>
    <x v="89"/>
    <n v="0"/>
    <x v="38"/>
  </r>
  <r>
    <s v="Klamath County, OR"/>
    <x v="89"/>
    <n v="0"/>
    <x v="39"/>
  </r>
  <r>
    <s v="Klamath County, OR"/>
    <x v="89"/>
    <n v="0"/>
    <x v="40"/>
  </r>
  <r>
    <s v="Klamath County, OR"/>
    <x v="89"/>
    <n v="0"/>
    <x v="41"/>
  </r>
  <r>
    <s v="Klamath County, OR"/>
    <x v="89"/>
    <n v="0"/>
    <x v="42"/>
  </r>
  <r>
    <s v="Klamath County, OR"/>
    <x v="89"/>
    <n v="0"/>
    <x v="43"/>
  </r>
  <r>
    <s v="Klamath County, OR"/>
    <x v="89"/>
    <n v="0"/>
    <x v="44"/>
  </r>
  <r>
    <s v="Klamath County, OR"/>
    <x v="89"/>
    <n v="1"/>
    <x v="45"/>
  </r>
  <r>
    <s v="Klamath County, OR"/>
    <x v="89"/>
    <n v="1"/>
    <x v="46"/>
  </r>
  <r>
    <s v="Klamath County, OR"/>
    <x v="89"/>
    <n v="1"/>
    <x v="47"/>
  </r>
  <r>
    <s v="Klamath County, OR"/>
    <x v="89"/>
    <n v="0"/>
    <x v="48"/>
  </r>
  <r>
    <s v="Klamath County, OR"/>
    <x v="89"/>
    <n v="0"/>
    <x v="49"/>
  </r>
  <r>
    <s v="Klamath County, OR"/>
    <x v="89"/>
    <n v="0"/>
    <x v="50"/>
  </r>
  <r>
    <s v="Klamath County, OR"/>
    <x v="89"/>
    <n v="0"/>
    <x v="51"/>
  </r>
  <r>
    <s v="Klamath County, OR"/>
    <x v="89"/>
    <n v="0"/>
    <x v="52"/>
  </r>
  <r>
    <s v="Klamath County, OR"/>
    <x v="89"/>
    <n v="0"/>
    <x v="53"/>
  </r>
  <r>
    <s v="Madera County, CA"/>
    <x v="89"/>
    <n v="0"/>
    <x v="0"/>
  </r>
  <r>
    <s v="Madera County, CA"/>
    <x v="89"/>
    <n v="0"/>
    <x v="1"/>
  </r>
  <r>
    <s v="Madera County, CA"/>
    <x v="89"/>
    <n v="0"/>
    <x v="2"/>
  </r>
  <r>
    <s v="Madera County, CA"/>
    <x v="89"/>
    <n v="0"/>
    <x v="3"/>
  </r>
  <r>
    <s v="Madera County, CA"/>
    <x v="89"/>
    <n v="0"/>
    <x v="4"/>
  </r>
  <r>
    <s v="Madera County, CA"/>
    <x v="89"/>
    <n v="0"/>
    <x v="5"/>
  </r>
  <r>
    <s v="Madera County, CA"/>
    <x v="89"/>
    <n v="0"/>
    <x v="6"/>
  </r>
  <r>
    <s v="Madera County, CA"/>
    <x v="89"/>
    <n v="0"/>
    <x v="7"/>
  </r>
  <r>
    <s v="Madera County, CA"/>
    <x v="89"/>
    <n v="0"/>
    <x v="8"/>
  </r>
  <r>
    <s v="Madera County, CA"/>
    <x v="89"/>
    <n v="0"/>
    <x v="9"/>
  </r>
  <r>
    <s v="Madera County, CA"/>
    <x v="89"/>
    <n v="0"/>
    <x v="10"/>
  </r>
  <r>
    <s v="Madera County, CA"/>
    <x v="89"/>
    <n v="0"/>
    <x v="11"/>
  </r>
  <r>
    <s v="Madera County, CA"/>
    <x v="89"/>
    <n v="0"/>
    <x v="12"/>
  </r>
  <r>
    <s v="Madera County, CA"/>
    <x v="89"/>
    <n v="0"/>
    <x v="13"/>
  </r>
  <r>
    <s v="Madera County, CA"/>
    <x v="89"/>
    <n v="0"/>
    <x v="14"/>
  </r>
  <r>
    <s v="Madera County, CA"/>
    <x v="89"/>
    <n v="0"/>
    <x v="15"/>
  </r>
  <r>
    <s v="Madera County, CA"/>
    <x v="89"/>
    <n v="0"/>
    <x v="16"/>
  </r>
  <r>
    <s v="Madera County, CA"/>
    <x v="89"/>
    <n v="0"/>
    <x v="17"/>
  </r>
  <r>
    <s v="Madera County, CA"/>
    <x v="89"/>
    <n v="0"/>
    <x v="18"/>
  </r>
  <r>
    <s v="Madera County, CA"/>
    <x v="89"/>
    <n v="0"/>
    <x v="19"/>
  </r>
  <r>
    <s v="Madera County, CA"/>
    <x v="89"/>
    <n v="0"/>
    <x v="20"/>
  </r>
  <r>
    <s v="Madera County, CA"/>
    <x v="89"/>
    <n v="0"/>
    <x v="21"/>
  </r>
  <r>
    <s v="Madera County, CA"/>
    <x v="89"/>
    <n v="0"/>
    <x v="22"/>
  </r>
  <r>
    <s v="Madera County, CA"/>
    <x v="89"/>
    <n v="0"/>
    <x v="23"/>
  </r>
  <r>
    <s v="Madera County, CA"/>
    <x v="89"/>
    <n v="0"/>
    <x v="24"/>
  </r>
  <r>
    <s v="Madera County, CA"/>
    <x v="89"/>
    <n v="0"/>
    <x v="25"/>
  </r>
  <r>
    <s v="Madera County, CA"/>
    <x v="89"/>
    <n v="0"/>
    <x v="26"/>
  </r>
  <r>
    <s v="Madera County, CA"/>
    <x v="89"/>
    <n v="0"/>
    <x v="27"/>
  </r>
  <r>
    <s v="Madera County, CA"/>
    <x v="89"/>
    <n v="0"/>
    <x v="28"/>
  </r>
  <r>
    <s v="Madera County, CA"/>
    <x v="89"/>
    <n v="0"/>
    <x v="29"/>
  </r>
  <r>
    <s v="Madera County, CA"/>
    <x v="89"/>
    <n v="0"/>
    <x v="30"/>
  </r>
  <r>
    <s v="Madera County, CA"/>
    <x v="89"/>
    <n v="0"/>
    <x v="31"/>
  </r>
  <r>
    <s v="Madera County, CA"/>
    <x v="89"/>
    <n v="0"/>
    <x v="32"/>
  </r>
  <r>
    <s v="Madera County, CA"/>
    <x v="89"/>
    <n v="0"/>
    <x v="33"/>
  </r>
  <r>
    <s v="Madera County, CA"/>
    <x v="89"/>
    <n v="0"/>
    <x v="34"/>
  </r>
  <r>
    <s v="Madera County, CA"/>
    <x v="89"/>
    <n v="0"/>
    <x v="35"/>
  </r>
  <r>
    <s v="Madera County, CA"/>
    <x v="89"/>
    <n v="0"/>
    <x v="36"/>
  </r>
  <r>
    <s v="Madera County, CA"/>
    <x v="89"/>
    <n v="0"/>
    <x v="37"/>
  </r>
  <r>
    <s v="Madera County, CA"/>
    <x v="89"/>
    <n v="0"/>
    <x v="38"/>
  </r>
  <r>
    <s v="Madera County, CA"/>
    <x v="89"/>
    <n v="0"/>
    <x v="39"/>
  </r>
  <r>
    <s v="Madera County, CA"/>
    <x v="89"/>
    <n v="0"/>
    <x v="40"/>
  </r>
  <r>
    <s v="Madera County, CA"/>
    <x v="89"/>
    <n v="0"/>
    <x v="41"/>
  </r>
  <r>
    <s v="Madera County, CA"/>
    <x v="89"/>
    <n v="0"/>
    <x v="42"/>
  </r>
  <r>
    <s v="Madera County, CA"/>
    <x v="89"/>
    <n v="0"/>
    <x v="43"/>
  </r>
  <r>
    <s v="Madera County, CA"/>
    <x v="89"/>
    <n v="0"/>
    <x v="44"/>
  </r>
  <r>
    <s v="Madera County, CA"/>
    <x v="89"/>
    <n v="1"/>
    <x v="45"/>
  </r>
  <r>
    <s v="Madera County, CA"/>
    <x v="89"/>
    <n v="1"/>
    <x v="46"/>
  </r>
  <r>
    <s v="Madera County, CA"/>
    <x v="89"/>
    <n v="1"/>
    <x v="47"/>
  </r>
  <r>
    <s v="Madera County, CA"/>
    <x v="89"/>
    <n v="0"/>
    <x v="48"/>
  </r>
  <r>
    <s v="Madera County, CA"/>
    <x v="89"/>
    <n v="0"/>
    <x v="49"/>
  </r>
  <r>
    <s v="Madera County, CA"/>
    <x v="89"/>
    <n v="0"/>
    <x v="50"/>
  </r>
  <r>
    <s v="Madera County, CA"/>
    <x v="89"/>
    <n v="0"/>
    <x v="51"/>
  </r>
  <r>
    <s v="Madera County, CA"/>
    <x v="89"/>
    <n v="0"/>
    <x v="52"/>
  </r>
  <r>
    <s v="Madera County, CA"/>
    <x v="89"/>
    <n v="0"/>
    <x v="53"/>
  </r>
  <r>
    <s v="Pierce County, WA"/>
    <x v="89"/>
    <n v="0"/>
    <x v="0"/>
  </r>
  <r>
    <s v="Pierce County, WA"/>
    <x v="89"/>
    <n v="0"/>
    <x v="1"/>
  </r>
  <r>
    <s v="Pierce County, WA"/>
    <x v="89"/>
    <n v="0"/>
    <x v="2"/>
  </r>
  <r>
    <s v="Pierce County, WA"/>
    <x v="89"/>
    <n v="0"/>
    <x v="3"/>
  </r>
  <r>
    <s v="Pierce County, WA"/>
    <x v="89"/>
    <n v="0"/>
    <x v="4"/>
  </r>
  <r>
    <s v="Pierce County, WA"/>
    <x v="89"/>
    <n v="0"/>
    <x v="5"/>
  </r>
  <r>
    <s v="Pierce County, WA"/>
    <x v="89"/>
    <n v="0"/>
    <x v="6"/>
  </r>
  <r>
    <s v="Pierce County, WA"/>
    <x v="89"/>
    <n v="0"/>
    <x v="7"/>
  </r>
  <r>
    <s v="Pierce County, WA"/>
    <x v="89"/>
    <n v="0"/>
    <x v="8"/>
  </r>
  <r>
    <s v="Pierce County, WA"/>
    <x v="89"/>
    <n v="0"/>
    <x v="9"/>
  </r>
  <r>
    <s v="Pierce County, WA"/>
    <x v="89"/>
    <n v="0"/>
    <x v="10"/>
  </r>
  <r>
    <s v="Pierce County, WA"/>
    <x v="89"/>
    <n v="0"/>
    <x v="11"/>
  </r>
  <r>
    <s v="Pierce County, WA"/>
    <x v="89"/>
    <n v="0"/>
    <x v="12"/>
  </r>
  <r>
    <s v="Pierce County, WA"/>
    <x v="89"/>
    <n v="0"/>
    <x v="13"/>
  </r>
  <r>
    <s v="Pierce County, WA"/>
    <x v="89"/>
    <n v="0"/>
    <x v="14"/>
  </r>
  <r>
    <s v="Pierce County, WA"/>
    <x v="89"/>
    <n v="0"/>
    <x v="15"/>
  </r>
  <r>
    <s v="Pierce County, WA"/>
    <x v="89"/>
    <n v="0"/>
    <x v="16"/>
  </r>
  <r>
    <s v="Pierce County, WA"/>
    <x v="89"/>
    <n v="0"/>
    <x v="17"/>
  </r>
  <r>
    <s v="Pierce County, WA"/>
    <x v="89"/>
    <n v="0"/>
    <x v="18"/>
  </r>
  <r>
    <s v="Pierce County, WA"/>
    <x v="89"/>
    <n v="0"/>
    <x v="19"/>
  </r>
  <r>
    <s v="Pierce County, WA"/>
    <x v="89"/>
    <n v="0"/>
    <x v="20"/>
  </r>
  <r>
    <s v="Pierce County, WA"/>
    <x v="89"/>
    <n v="0"/>
    <x v="21"/>
  </r>
  <r>
    <s v="Pierce County, WA"/>
    <x v="89"/>
    <n v="0"/>
    <x v="22"/>
  </r>
  <r>
    <s v="Pierce County, WA"/>
    <x v="89"/>
    <n v="0"/>
    <x v="23"/>
  </r>
  <r>
    <s v="Pierce County, WA"/>
    <x v="89"/>
    <n v="0"/>
    <x v="24"/>
  </r>
  <r>
    <s v="Pierce County, WA"/>
    <x v="89"/>
    <n v="0"/>
    <x v="25"/>
  </r>
  <r>
    <s v="Pierce County, WA"/>
    <x v="89"/>
    <n v="0"/>
    <x v="26"/>
  </r>
  <r>
    <s v="Pierce County, WA"/>
    <x v="89"/>
    <n v="0"/>
    <x v="27"/>
  </r>
  <r>
    <s v="Pierce County, WA"/>
    <x v="89"/>
    <n v="0"/>
    <x v="28"/>
  </r>
  <r>
    <s v="Pierce County, WA"/>
    <x v="89"/>
    <n v="0"/>
    <x v="29"/>
  </r>
  <r>
    <s v="Pierce County, WA"/>
    <x v="89"/>
    <n v="0"/>
    <x v="30"/>
  </r>
  <r>
    <s v="Pierce County, WA"/>
    <x v="89"/>
    <n v="0"/>
    <x v="31"/>
  </r>
  <r>
    <s v="Pierce County, WA"/>
    <x v="89"/>
    <n v="0"/>
    <x v="32"/>
  </r>
  <r>
    <s v="Pierce County, WA"/>
    <x v="89"/>
    <n v="0"/>
    <x v="33"/>
  </r>
  <r>
    <s v="Pierce County, WA"/>
    <x v="89"/>
    <n v="0"/>
    <x v="34"/>
  </r>
  <r>
    <s v="Pierce County, WA"/>
    <x v="89"/>
    <n v="0"/>
    <x v="35"/>
  </r>
  <r>
    <s v="Pierce County, WA"/>
    <x v="89"/>
    <n v="0"/>
    <x v="36"/>
  </r>
  <r>
    <s v="Pierce County, WA"/>
    <x v="89"/>
    <n v="0"/>
    <x v="37"/>
  </r>
  <r>
    <s v="Pierce County, WA"/>
    <x v="89"/>
    <n v="0"/>
    <x v="38"/>
  </r>
  <r>
    <s v="Pierce County, WA"/>
    <x v="89"/>
    <n v="0"/>
    <x v="39"/>
  </r>
  <r>
    <s v="Pierce County, WA"/>
    <x v="89"/>
    <n v="0"/>
    <x v="40"/>
  </r>
  <r>
    <s v="Pierce County, WA"/>
    <x v="89"/>
    <n v="0"/>
    <x v="41"/>
  </r>
  <r>
    <s v="Pierce County, WA"/>
    <x v="89"/>
    <n v="0"/>
    <x v="42"/>
  </r>
  <r>
    <s v="Pierce County, WA"/>
    <x v="89"/>
    <n v="0"/>
    <x v="43"/>
  </r>
  <r>
    <s v="Pierce County, WA"/>
    <x v="89"/>
    <n v="0"/>
    <x v="44"/>
  </r>
  <r>
    <s v="Pierce County, WA"/>
    <x v="89"/>
    <n v="1"/>
    <x v="45"/>
  </r>
  <r>
    <s v="Pierce County, WA"/>
    <x v="89"/>
    <n v="4"/>
    <x v="46"/>
  </r>
  <r>
    <s v="Pierce County, WA"/>
    <x v="89"/>
    <n v="4"/>
    <x v="47"/>
  </r>
  <r>
    <s v="Pierce County, WA"/>
    <x v="89"/>
    <n v="0"/>
    <x v="48"/>
  </r>
  <r>
    <s v="Pierce County, WA"/>
    <x v="89"/>
    <n v="0"/>
    <x v="49"/>
  </r>
  <r>
    <s v="Pierce County, WA"/>
    <x v="89"/>
    <n v="0"/>
    <x v="50"/>
  </r>
  <r>
    <s v="Pierce County, WA"/>
    <x v="89"/>
    <n v="0"/>
    <x v="51"/>
  </r>
  <r>
    <s v="Pierce County, WA"/>
    <x v="89"/>
    <n v="0"/>
    <x v="52"/>
  </r>
  <r>
    <s v="Pierce County, WA"/>
    <x v="89"/>
    <n v="0"/>
    <x v="53"/>
  </r>
  <r>
    <s v="Tulsa County, OK"/>
    <x v="89"/>
    <n v="0"/>
    <x v="0"/>
  </r>
  <r>
    <s v="Tulsa County, OK"/>
    <x v="89"/>
    <n v="0"/>
    <x v="1"/>
  </r>
  <r>
    <s v="Tulsa County, OK"/>
    <x v="89"/>
    <n v="0"/>
    <x v="2"/>
  </r>
  <r>
    <s v="Tulsa County, OK"/>
    <x v="89"/>
    <n v="0"/>
    <x v="3"/>
  </r>
  <r>
    <s v="Tulsa County, OK"/>
    <x v="89"/>
    <n v="0"/>
    <x v="4"/>
  </r>
  <r>
    <s v="Tulsa County, OK"/>
    <x v="89"/>
    <n v="0"/>
    <x v="5"/>
  </r>
  <r>
    <s v="Tulsa County, OK"/>
    <x v="89"/>
    <n v="0"/>
    <x v="6"/>
  </r>
  <r>
    <s v="Tulsa County, OK"/>
    <x v="89"/>
    <n v="0"/>
    <x v="7"/>
  </r>
  <r>
    <s v="Tulsa County, OK"/>
    <x v="89"/>
    <n v="0"/>
    <x v="8"/>
  </r>
  <r>
    <s v="Tulsa County, OK"/>
    <x v="89"/>
    <n v="0"/>
    <x v="9"/>
  </r>
  <r>
    <s v="Tulsa County, OK"/>
    <x v="89"/>
    <n v="0"/>
    <x v="10"/>
  </r>
  <r>
    <s v="Tulsa County, OK"/>
    <x v="89"/>
    <n v="0"/>
    <x v="11"/>
  </r>
  <r>
    <s v="Tulsa County, OK"/>
    <x v="89"/>
    <n v="0"/>
    <x v="12"/>
  </r>
  <r>
    <s v="Tulsa County, OK"/>
    <x v="89"/>
    <n v="0"/>
    <x v="13"/>
  </r>
  <r>
    <s v="Tulsa County, OK"/>
    <x v="89"/>
    <n v="0"/>
    <x v="14"/>
  </r>
  <r>
    <s v="Tulsa County, OK"/>
    <x v="89"/>
    <n v="0"/>
    <x v="15"/>
  </r>
  <r>
    <s v="Tulsa County, OK"/>
    <x v="89"/>
    <n v="0"/>
    <x v="16"/>
  </r>
  <r>
    <s v="Tulsa County, OK"/>
    <x v="89"/>
    <n v="0"/>
    <x v="17"/>
  </r>
  <r>
    <s v="Tulsa County, OK"/>
    <x v="89"/>
    <n v="0"/>
    <x v="18"/>
  </r>
  <r>
    <s v="Tulsa County, OK"/>
    <x v="89"/>
    <n v="0"/>
    <x v="19"/>
  </r>
  <r>
    <s v="Tulsa County, OK"/>
    <x v="89"/>
    <n v="0"/>
    <x v="20"/>
  </r>
  <r>
    <s v="Tulsa County, OK"/>
    <x v="89"/>
    <n v="0"/>
    <x v="21"/>
  </r>
  <r>
    <s v="Tulsa County, OK"/>
    <x v="89"/>
    <n v="0"/>
    <x v="22"/>
  </r>
  <r>
    <s v="Tulsa County, OK"/>
    <x v="89"/>
    <n v="0"/>
    <x v="23"/>
  </r>
  <r>
    <s v="Tulsa County, OK"/>
    <x v="89"/>
    <n v="0"/>
    <x v="24"/>
  </r>
  <r>
    <s v="Tulsa County, OK"/>
    <x v="89"/>
    <n v="0"/>
    <x v="25"/>
  </r>
  <r>
    <s v="Tulsa County, OK"/>
    <x v="89"/>
    <n v="0"/>
    <x v="26"/>
  </r>
  <r>
    <s v="Tulsa County, OK"/>
    <x v="89"/>
    <n v="0"/>
    <x v="27"/>
  </r>
  <r>
    <s v="Tulsa County, OK"/>
    <x v="89"/>
    <n v="0"/>
    <x v="28"/>
  </r>
  <r>
    <s v="Tulsa County, OK"/>
    <x v="89"/>
    <n v="0"/>
    <x v="29"/>
  </r>
  <r>
    <s v="Tulsa County, OK"/>
    <x v="89"/>
    <n v="0"/>
    <x v="30"/>
  </r>
  <r>
    <s v="Tulsa County, OK"/>
    <x v="89"/>
    <n v="0"/>
    <x v="31"/>
  </r>
  <r>
    <s v="Tulsa County, OK"/>
    <x v="89"/>
    <n v="0"/>
    <x v="32"/>
  </r>
  <r>
    <s v="Tulsa County, OK"/>
    <x v="89"/>
    <n v="0"/>
    <x v="33"/>
  </r>
  <r>
    <s v="Tulsa County, OK"/>
    <x v="89"/>
    <n v="0"/>
    <x v="34"/>
  </r>
  <r>
    <s v="Tulsa County, OK"/>
    <x v="89"/>
    <n v="0"/>
    <x v="35"/>
  </r>
  <r>
    <s v="Tulsa County, OK"/>
    <x v="89"/>
    <n v="0"/>
    <x v="36"/>
  </r>
  <r>
    <s v="Tulsa County, OK"/>
    <x v="89"/>
    <n v="0"/>
    <x v="37"/>
  </r>
  <r>
    <s v="Tulsa County, OK"/>
    <x v="89"/>
    <n v="0"/>
    <x v="38"/>
  </r>
  <r>
    <s v="Tulsa County, OK"/>
    <x v="89"/>
    <n v="0"/>
    <x v="39"/>
  </r>
  <r>
    <s v="Tulsa County, OK"/>
    <x v="89"/>
    <n v="0"/>
    <x v="40"/>
  </r>
  <r>
    <s v="Tulsa County, OK"/>
    <x v="89"/>
    <n v="0"/>
    <x v="41"/>
  </r>
  <r>
    <s v="Tulsa County, OK"/>
    <x v="89"/>
    <n v="0"/>
    <x v="42"/>
  </r>
  <r>
    <s v="Tulsa County, OK"/>
    <x v="89"/>
    <n v="0"/>
    <x v="43"/>
  </r>
  <r>
    <s v="Tulsa County, OK"/>
    <x v="89"/>
    <n v="0"/>
    <x v="44"/>
  </r>
  <r>
    <s v="Tulsa County, OK"/>
    <x v="89"/>
    <n v="1"/>
    <x v="45"/>
  </r>
  <r>
    <s v="Tulsa County, OK"/>
    <x v="89"/>
    <n v="1"/>
    <x v="46"/>
  </r>
  <r>
    <s v="Tulsa County, OK"/>
    <x v="89"/>
    <n v="1"/>
    <x v="47"/>
  </r>
  <r>
    <s v="Tulsa County, OK"/>
    <x v="89"/>
    <n v="0"/>
    <x v="48"/>
  </r>
  <r>
    <s v="Tulsa County, OK"/>
    <x v="89"/>
    <n v="0"/>
    <x v="49"/>
  </r>
  <r>
    <s v="Tulsa County, OK"/>
    <x v="89"/>
    <n v="0"/>
    <x v="50"/>
  </r>
  <r>
    <s v="Tulsa County, OK"/>
    <x v="89"/>
    <n v="0"/>
    <x v="51"/>
  </r>
  <r>
    <s v="Tulsa County, OK"/>
    <x v="89"/>
    <n v="0"/>
    <x v="52"/>
  </r>
  <r>
    <s v="Tulsa County, OK"/>
    <x v="89"/>
    <n v="0"/>
    <x v="53"/>
  </r>
  <r>
    <s v="Douglas County, CO"/>
    <x v="89"/>
    <n v="0"/>
    <x v="0"/>
  </r>
  <r>
    <s v="Douglas County, CO"/>
    <x v="89"/>
    <n v="0"/>
    <x v="1"/>
  </r>
  <r>
    <s v="Douglas County, CO"/>
    <x v="89"/>
    <n v="0"/>
    <x v="2"/>
  </r>
  <r>
    <s v="Douglas County, CO"/>
    <x v="89"/>
    <n v="0"/>
    <x v="3"/>
  </r>
  <r>
    <s v="Douglas County, CO"/>
    <x v="89"/>
    <n v="0"/>
    <x v="4"/>
  </r>
  <r>
    <s v="Douglas County, CO"/>
    <x v="89"/>
    <n v="0"/>
    <x v="5"/>
  </r>
  <r>
    <s v="Douglas County, CO"/>
    <x v="89"/>
    <n v="0"/>
    <x v="6"/>
  </r>
  <r>
    <s v="Douglas County, CO"/>
    <x v="89"/>
    <n v="0"/>
    <x v="7"/>
  </r>
  <r>
    <s v="Douglas County, CO"/>
    <x v="89"/>
    <n v="0"/>
    <x v="8"/>
  </r>
  <r>
    <s v="Douglas County, CO"/>
    <x v="89"/>
    <n v="0"/>
    <x v="9"/>
  </r>
  <r>
    <s v="Douglas County, CO"/>
    <x v="89"/>
    <n v="0"/>
    <x v="10"/>
  </r>
  <r>
    <s v="Douglas County, CO"/>
    <x v="89"/>
    <n v="0"/>
    <x v="11"/>
  </r>
  <r>
    <s v="Douglas County, CO"/>
    <x v="89"/>
    <n v="0"/>
    <x v="12"/>
  </r>
  <r>
    <s v="Douglas County, CO"/>
    <x v="89"/>
    <n v="0"/>
    <x v="13"/>
  </r>
  <r>
    <s v="Douglas County, CO"/>
    <x v="89"/>
    <n v="0"/>
    <x v="14"/>
  </r>
  <r>
    <s v="Douglas County, CO"/>
    <x v="89"/>
    <n v="0"/>
    <x v="15"/>
  </r>
  <r>
    <s v="Douglas County, CO"/>
    <x v="89"/>
    <n v="0"/>
    <x v="16"/>
  </r>
  <r>
    <s v="Douglas County, CO"/>
    <x v="89"/>
    <n v="0"/>
    <x v="17"/>
  </r>
  <r>
    <s v="Douglas County, CO"/>
    <x v="89"/>
    <n v="0"/>
    <x v="18"/>
  </r>
  <r>
    <s v="Douglas County, CO"/>
    <x v="89"/>
    <n v="0"/>
    <x v="19"/>
  </r>
  <r>
    <s v="Douglas County, CO"/>
    <x v="89"/>
    <n v="0"/>
    <x v="20"/>
  </r>
  <r>
    <s v="Douglas County, CO"/>
    <x v="89"/>
    <n v="0"/>
    <x v="21"/>
  </r>
  <r>
    <s v="Douglas County, CO"/>
    <x v="89"/>
    <n v="0"/>
    <x v="22"/>
  </r>
  <r>
    <s v="Douglas County, CO"/>
    <x v="89"/>
    <n v="0"/>
    <x v="23"/>
  </r>
  <r>
    <s v="Douglas County, CO"/>
    <x v="89"/>
    <n v="0"/>
    <x v="24"/>
  </r>
  <r>
    <s v="Douglas County, CO"/>
    <x v="89"/>
    <n v="0"/>
    <x v="25"/>
  </r>
  <r>
    <s v="Douglas County, CO"/>
    <x v="89"/>
    <n v="0"/>
    <x v="26"/>
  </r>
  <r>
    <s v="Douglas County, CO"/>
    <x v="89"/>
    <n v="0"/>
    <x v="27"/>
  </r>
  <r>
    <s v="Douglas County, CO"/>
    <x v="89"/>
    <n v="0"/>
    <x v="28"/>
  </r>
  <r>
    <s v="Douglas County, CO"/>
    <x v="89"/>
    <n v="0"/>
    <x v="29"/>
  </r>
  <r>
    <s v="Douglas County, CO"/>
    <x v="89"/>
    <n v="0"/>
    <x v="30"/>
  </r>
  <r>
    <s v="Douglas County, CO"/>
    <x v="89"/>
    <n v="0"/>
    <x v="31"/>
  </r>
  <r>
    <s v="Douglas County, CO"/>
    <x v="89"/>
    <n v="0"/>
    <x v="32"/>
  </r>
  <r>
    <s v="Douglas County, CO"/>
    <x v="89"/>
    <n v="0"/>
    <x v="33"/>
  </r>
  <r>
    <s v="Douglas County, CO"/>
    <x v="89"/>
    <n v="0"/>
    <x v="34"/>
  </r>
  <r>
    <s v="Douglas County, CO"/>
    <x v="89"/>
    <n v="0"/>
    <x v="35"/>
  </r>
  <r>
    <s v="Douglas County, CO"/>
    <x v="89"/>
    <n v="0"/>
    <x v="36"/>
  </r>
  <r>
    <s v="Douglas County, CO"/>
    <x v="89"/>
    <n v="0"/>
    <x v="37"/>
  </r>
  <r>
    <s v="Douglas County, CO"/>
    <x v="89"/>
    <n v="0"/>
    <x v="38"/>
  </r>
  <r>
    <s v="Douglas County, CO"/>
    <x v="89"/>
    <n v="0"/>
    <x v="39"/>
  </r>
  <r>
    <s v="Douglas County, CO"/>
    <x v="89"/>
    <n v="0"/>
    <x v="40"/>
  </r>
  <r>
    <s v="Douglas County, CO"/>
    <x v="89"/>
    <n v="0"/>
    <x v="41"/>
  </r>
  <r>
    <s v="Douglas County, CO"/>
    <x v="89"/>
    <n v="0"/>
    <x v="42"/>
  </r>
  <r>
    <s v="Douglas County, CO"/>
    <x v="89"/>
    <n v="0"/>
    <x v="43"/>
  </r>
  <r>
    <s v="Douglas County, CO"/>
    <x v="89"/>
    <n v="0"/>
    <x v="44"/>
  </r>
  <r>
    <s v="Douglas County, CO"/>
    <x v="89"/>
    <n v="3"/>
    <x v="45"/>
  </r>
  <r>
    <s v="Douglas County, CO"/>
    <x v="89"/>
    <n v="3"/>
    <x v="46"/>
  </r>
  <r>
    <s v="Douglas County, CO"/>
    <x v="89"/>
    <n v="3"/>
    <x v="47"/>
  </r>
  <r>
    <s v="Douglas County, CO"/>
    <x v="89"/>
    <n v="0"/>
    <x v="48"/>
  </r>
  <r>
    <s v="Douglas County, CO"/>
    <x v="89"/>
    <n v="0"/>
    <x v="49"/>
  </r>
  <r>
    <s v="Douglas County, CO"/>
    <x v="89"/>
    <n v="0"/>
    <x v="50"/>
  </r>
  <r>
    <s v="Douglas County, CO"/>
    <x v="89"/>
    <n v="0"/>
    <x v="51"/>
  </r>
  <r>
    <s v="Douglas County, CO"/>
    <x v="89"/>
    <n v="0"/>
    <x v="52"/>
  </r>
  <r>
    <s v="Douglas County, CO"/>
    <x v="89"/>
    <n v="0"/>
    <x v="53"/>
  </r>
  <r>
    <s v="Providence County, RI"/>
    <x v="89"/>
    <n v="0"/>
    <x v="0"/>
  </r>
  <r>
    <s v="Providence County, RI"/>
    <x v="89"/>
    <n v="0"/>
    <x v="1"/>
  </r>
  <r>
    <s v="Providence County, RI"/>
    <x v="89"/>
    <n v="0"/>
    <x v="2"/>
  </r>
  <r>
    <s v="Providence County, RI"/>
    <x v="89"/>
    <n v="0"/>
    <x v="3"/>
  </r>
  <r>
    <s v="Providence County, RI"/>
    <x v="89"/>
    <n v="0"/>
    <x v="4"/>
  </r>
  <r>
    <s v="Providence County, RI"/>
    <x v="89"/>
    <n v="0"/>
    <x v="5"/>
  </r>
  <r>
    <s v="Providence County, RI"/>
    <x v="89"/>
    <n v="0"/>
    <x v="6"/>
  </r>
  <r>
    <s v="Providence County, RI"/>
    <x v="89"/>
    <n v="0"/>
    <x v="7"/>
  </r>
  <r>
    <s v="Providence County, RI"/>
    <x v="89"/>
    <n v="0"/>
    <x v="8"/>
  </r>
  <r>
    <s v="Providence County, RI"/>
    <x v="89"/>
    <n v="0"/>
    <x v="9"/>
  </r>
  <r>
    <s v="Providence County, RI"/>
    <x v="89"/>
    <n v="0"/>
    <x v="10"/>
  </r>
  <r>
    <s v="Providence County, RI"/>
    <x v="89"/>
    <n v="0"/>
    <x v="11"/>
  </r>
  <r>
    <s v="Providence County, RI"/>
    <x v="89"/>
    <n v="0"/>
    <x v="12"/>
  </r>
  <r>
    <s v="Providence County, RI"/>
    <x v="89"/>
    <n v="0"/>
    <x v="13"/>
  </r>
  <r>
    <s v="Providence County, RI"/>
    <x v="89"/>
    <n v="0"/>
    <x v="14"/>
  </r>
  <r>
    <s v="Providence County, RI"/>
    <x v="89"/>
    <n v="0"/>
    <x v="15"/>
  </r>
  <r>
    <s v="Providence County, RI"/>
    <x v="89"/>
    <n v="0"/>
    <x v="16"/>
  </r>
  <r>
    <s v="Providence County, RI"/>
    <x v="89"/>
    <n v="0"/>
    <x v="17"/>
  </r>
  <r>
    <s v="Providence County, RI"/>
    <x v="89"/>
    <n v="0"/>
    <x v="18"/>
  </r>
  <r>
    <s v="Providence County, RI"/>
    <x v="89"/>
    <n v="0"/>
    <x v="19"/>
  </r>
  <r>
    <s v="Providence County, RI"/>
    <x v="89"/>
    <n v="0"/>
    <x v="20"/>
  </r>
  <r>
    <s v="Providence County, RI"/>
    <x v="89"/>
    <n v="0"/>
    <x v="21"/>
  </r>
  <r>
    <s v="Providence County, RI"/>
    <x v="89"/>
    <n v="0"/>
    <x v="22"/>
  </r>
  <r>
    <s v="Providence County, RI"/>
    <x v="89"/>
    <n v="0"/>
    <x v="23"/>
  </r>
  <r>
    <s v="Providence County, RI"/>
    <x v="89"/>
    <n v="0"/>
    <x v="24"/>
  </r>
  <r>
    <s v="Providence County, RI"/>
    <x v="89"/>
    <n v="0"/>
    <x v="25"/>
  </r>
  <r>
    <s v="Providence County, RI"/>
    <x v="89"/>
    <n v="0"/>
    <x v="26"/>
  </r>
  <r>
    <s v="Providence County, RI"/>
    <x v="89"/>
    <n v="0"/>
    <x v="27"/>
  </r>
  <r>
    <s v="Providence County, RI"/>
    <x v="89"/>
    <n v="0"/>
    <x v="28"/>
  </r>
  <r>
    <s v="Providence County, RI"/>
    <x v="89"/>
    <n v="0"/>
    <x v="29"/>
  </r>
  <r>
    <s v="Providence County, RI"/>
    <x v="89"/>
    <n v="0"/>
    <x v="30"/>
  </r>
  <r>
    <s v="Providence County, RI"/>
    <x v="89"/>
    <n v="0"/>
    <x v="31"/>
  </r>
  <r>
    <s v="Providence County, RI"/>
    <x v="89"/>
    <n v="0"/>
    <x v="32"/>
  </r>
  <r>
    <s v="Providence County, RI"/>
    <x v="89"/>
    <n v="0"/>
    <x v="33"/>
  </r>
  <r>
    <s v="Providence County, RI"/>
    <x v="89"/>
    <n v="0"/>
    <x v="34"/>
  </r>
  <r>
    <s v="Providence County, RI"/>
    <x v="89"/>
    <n v="0"/>
    <x v="35"/>
  </r>
  <r>
    <s v="Providence County, RI"/>
    <x v="89"/>
    <n v="0"/>
    <x v="36"/>
  </r>
  <r>
    <s v="Providence County, RI"/>
    <x v="89"/>
    <n v="0"/>
    <x v="37"/>
  </r>
  <r>
    <s v="Providence County, RI"/>
    <x v="89"/>
    <n v="0"/>
    <x v="38"/>
  </r>
  <r>
    <s v="Providence County, RI"/>
    <x v="89"/>
    <n v="1"/>
    <x v="39"/>
  </r>
  <r>
    <s v="Providence County, RI"/>
    <x v="89"/>
    <n v="2"/>
    <x v="40"/>
  </r>
  <r>
    <s v="Providence County, RI"/>
    <x v="89"/>
    <n v="2"/>
    <x v="41"/>
  </r>
  <r>
    <s v="Providence County, RI"/>
    <x v="89"/>
    <n v="2"/>
    <x v="42"/>
  </r>
  <r>
    <s v="Providence County, RI"/>
    <x v="89"/>
    <n v="2"/>
    <x v="43"/>
  </r>
  <r>
    <s v="Providence County, RI"/>
    <x v="89"/>
    <n v="2"/>
    <x v="44"/>
  </r>
  <r>
    <s v="Providence County, RI"/>
    <x v="89"/>
    <n v="3"/>
    <x v="45"/>
  </r>
  <r>
    <s v="Providence County, RI"/>
    <x v="89"/>
    <n v="3"/>
    <x v="46"/>
  </r>
  <r>
    <s v="Providence County, RI"/>
    <x v="89"/>
    <n v="3"/>
    <x v="47"/>
  </r>
  <r>
    <s v="Providence County, RI"/>
    <x v="89"/>
    <n v="0"/>
    <x v="48"/>
  </r>
  <r>
    <s v="Providence County, RI"/>
    <x v="89"/>
    <n v="0"/>
    <x v="49"/>
  </r>
  <r>
    <s v="Providence County, RI"/>
    <x v="89"/>
    <n v="0"/>
    <x v="50"/>
  </r>
  <r>
    <s v="Providence County, RI"/>
    <x v="89"/>
    <n v="0"/>
    <x v="51"/>
  </r>
  <r>
    <s v="Providence County, RI"/>
    <x v="89"/>
    <n v="0"/>
    <x v="52"/>
  </r>
  <r>
    <s v="Providence County, RI"/>
    <x v="89"/>
    <n v="0"/>
    <x v="53"/>
  </r>
  <r>
    <s v="Chatham County, NC"/>
    <x v="89"/>
    <n v="0"/>
    <x v="0"/>
  </r>
  <r>
    <s v="Chatham County, NC"/>
    <x v="89"/>
    <n v="0"/>
    <x v="1"/>
  </r>
  <r>
    <s v="Chatham County, NC"/>
    <x v="89"/>
    <n v="0"/>
    <x v="2"/>
  </r>
  <r>
    <s v="Chatham County, NC"/>
    <x v="89"/>
    <n v="0"/>
    <x v="3"/>
  </r>
  <r>
    <s v="Chatham County, NC"/>
    <x v="89"/>
    <n v="0"/>
    <x v="4"/>
  </r>
  <r>
    <s v="Chatham County, NC"/>
    <x v="89"/>
    <n v="0"/>
    <x v="5"/>
  </r>
  <r>
    <s v="Chatham County, NC"/>
    <x v="89"/>
    <n v="0"/>
    <x v="6"/>
  </r>
  <r>
    <s v="Chatham County, NC"/>
    <x v="89"/>
    <n v="0"/>
    <x v="7"/>
  </r>
  <r>
    <s v="Chatham County, NC"/>
    <x v="89"/>
    <n v="0"/>
    <x v="8"/>
  </r>
  <r>
    <s v="Chatham County, NC"/>
    <x v="89"/>
    <n v="0"/>
    <x v="9"/>
  </r>
  <r>
    <s v="Chatham County, NC"/>
    <x v="89"/>
    <n v="0"/>
    <x v="10"/>
  </r>
  <r>
    <s v="Chatham County, NC"/>
    <x v="89"/>
    <n v="0"/>
    <x v="11"/>
  </r>
  <r>
    <s v="Chatham County, NC"/>
    <x v="89"/>
    <n v="0"/>
    <x v="12"/>
  </r>
  <r>
    <s v="Chatham County, NC"/>
    <x v="89"/>
    <n v="0"/>
    <x v="13"/>
  </r>
  <r>
    <s v="Chatham County, NC"/>
    <x v="89"/>
    <n v="0"/>
    <x v="14"/>
  </r>
  <r>
    <s v="Chatham County, NC"/>
    <x v="89"/>
    <n v="0"/>
    <x v="15"/>
  </r>
  <r>
    <s v="Chatham County, NC"/>
    <x v="89"/>
    <n v="0"/>
    <x v="16"/>
  </r>
  <r>
    <s v="Chatham County, NC"/>
    <x v="89"/>
    <n v="0"/>
    <x v="17"/>
  </r>
  <r>
    <s v="Chatham County, NC"/>
    <x v="89"/>
    <n v="0"/>
    <x v="18"/>
  </r>
  <r>
    <s v="Chatham County, NC"/>
    <x v="89"/>
    <n v="0"/>
    <x v="19"/>
  </r>
  <r>
    <s v="Chatham County, NC"/>
    <x v="89"/>
    <n v="0"/>
    <x v="20"/>
  </r>
  <r>
    <s v="Chatham County, NC"/>
    <x v="89"/>
    <n v="0"/>
    <x v="21"/>
  </r>
  <r>
    <s v="Chatham County, NC"/>
    <x v="89"/>
    <n v="0"/>
    <x v="22"/>
  </r>
  <r>
    <s v="Chatham County, NC"/>
    <x v="89"/>
    <n v="0"/>
    <x v="23"/>
  </r>
  <r>
    <s v="Chatham County, NC"/>
    <x v="89"/>
    <n v="0"/>
    <x v="24"/>
  </r>
  <r>
    <s v="Chatham County, NC"/>
    <x v="89"/>
    <n v="0"/>
    <x v="25"/>
  </r>
  <r>
    <s v="Chatham County, NC"/>
    <x v="89"/>
    <n v="0"/>
    <x v="26"/>
  </r>
  <r>
    <s v="Chatham County, NC"/>
    <x v="89"/>
    <n v="0"/>
    <x v="27"/>
  </r>
  <r>
    <s v="Chatham County, NC"/>
    <x v="89"/>
    <n v="0"/>
    <x v="28"/>
  </r>
  <r>
    <s v="Chatham County, NC"/>
    <x v="89"/>
    <n v="0"/>
    <x v="29"/>
  </r>
  <r>
    <s v="Chatham County, NC"/>
    <x v="89"/>
    <n v="0"/>
    <x v="30"/>
  </r>
  <r>
    <s v="Chatham County, NC"/>
    <x v="89"/>
    <n v="0"/>
    <x v="31"/>
  </r>
  <r>
    <s v="Chatham County, NC"/>
    <x v="89"/>
    <n v="0"/>
    <x v="32"/>
  </r>
  <r>
    <s v="Chatham County, NC"/>
    <x v="89"/>
    <n v="0"/>
    <x v="33"/>
  </r>
  <r>
    <s v="Chatham County, NC"/>
    <x v="89"/>
    <n v="0"/>
    <x v="34"/>
  </r>
  <r>
    <s v="Chatham County, NC"/>
    <x v="89"/>
    <n v="0"/>
    <x v="35"/>
  </r>
  <r>
    <s v="Chatham County, NC"/>
    <x v="89"/>
    <n v="0"/>
    <x v="36"/>
  </r>
  <r>
    <s v="Chatham County, NC"/>
    <x v="89"/>
    <n v="0"/>
    <x v="37"/>
  </r>
  <r>
    <s v="Chatham County, NC"/>
    <x v="89"/>
    <n v="0"/>
    <x v="38"/>
  </r>
  <r>
    <s v="Chatham County, NC"/>
    <x v="89"/>
    <n v="0"/>
    <x v="39"/>
  </r>
  <r>
    <s v="Chatham County, NC"/>
    <x v="89"/>
    <n v="0"/>
    <x v="40"/>
  </r>
  <r>
    <s v="Chatham County, NC"/>
    <x v="89"/>
    <n v="0"/>
    <x v="41"/>
  </r>
  <r>
    <s v="Chatham County, NC"/>
    <x v="89"/>
    <n v="0"/>
    <x v="42"/>
  </r>
  <r>
    <s v="Chatham County, NC"/>
    <x v="89"/>
    <n v="0"/>
    <x v="43"/>
  </r>
  <r>
    <s v="Chatham County, NC"/>
    <x v="89"/>
    <n v="1"/>
    <x v="44"/>
  </r>
  <r>
    <s v="Chatham County, NC"/>
    <x v="89"/>
    <n v="1"/>
    <x v="45"/>
  </r>
  <r>
    <s v="Chatham County, NC"/>
    <x v="89"/>
    <n v="1"/>
    <x v="46"/>
  </r>
  <r>
    <s v="Chatham County, NC"/>
    <x v="89"/>
    <n v="1"/>
    <x v="47"/>
  </r>
  <r>
    <s v="Chatham County, NC"/>
    <x v="89"/>
    <n v="0"/>
    <x v="48"/>
  </r>
  <r>
    <s v="Chatham County, NC"/>
    <x v="89"/>
    <n v="0"/>
    <x v="49"/>
  </r>
  <r>
    <s v="Chatham County, NC"/>
    <x v="89"/>
    <n v="0"/>
    <x v="50"/>
  </r>
  <r>
    <s v="Chatham County, NC"/>
    <x v="89"/>
    <n v="0"/>
    <x v="51"/>
  </r>
  <r>
    <s v="Chatham County, NC"/>
    <x v="89"/>
    <n v="0"/>
    <x v="52"/>
  </r>
  <r>
    <s v="Chatham County, NC"/>
    <x v="89"/>
    <n v="0"/>
    <x v="53"/>
  </r>
  <r>
    <s v="Delaware County, PA"/>
    <x v="89"/>
    <n v="0"/>
    <x v="0"/>
  </r>
  <r>
    <s v="Delaware County, PA"/>
    <x v="89"/>
    <n v="0"/>
    <x v="1"/>
  </r>
  <r>
    <s v="Delaware County, PA"/>
    <x v="89"/>
    <n v="0"/>
    <x v="2"/>
  </r>
  <r>
    <s v="Delaware County, PA"/>
    <x v="89"/>
    <n v="0"/>
    <x v="3"/>
  </r>
  <r>
    <s v="Delaware County, PA"/>
    <x v="89"/>
    <n v="0"/>
    <x v="4"/>
  </r>
  <r>
    <s v="Delaware County, PA"/>
    <x v="89"/>
    <n v="0"/>
    <x v="5"/>
  </r>
  <r>
    <s v="Delaware County, PA"/>
    <x v="89"/>
    <n v="0"/>
    <x v="6"/>
  </r>
  <r>
    <s v="Delaware County, PA"/>
    <x v="89"/>
    <n v="0"/>
    <x v="7"/>
  </r>
  <r>
    <s v="Delaware County, PA"/>
    <x v="89"/>
    <n v="0"/>
    <x v="8"/>
  </r>
  <r>
    <s v="Delaware County, PA"/>
    <x v="89"/>
    <n v="0"/>
    <x v="9"/>
  </r>
  <r>
    <s v="Delaware County, PA"/>
    <x v="89"/>
    <n v="0"/>
    <x v="10"/>
  </r>
  <r>
    <s v="Delaware County, PA"/>
    <x v="89"/>
    <n v="0"/>
    <x v="11"/>
  </r>
  <r>
    <s v="Delaware County, PA"/>
    <x v="89"/>
    <n v="0"/>
    <x v="12"/>
  </r>
  <r>
    <s v="Delaware County, PA"/>
    <x v="89"/>
    <n v="0"/>
    <x v="13"/>
  </r>
  <r>
    <s v="Delaware County, PA"/>
    <x v="89"/>
    <n v="0"/>
    <x v="14"/>
  </r>
  <r>
    <s v="Delaware County, PA"/>
    <x v="89"/>
    <n v="0"/>
    <x v="15"/>
  </r>
  <r>
    <s v="Delaware County, PA"/>
    <x v="89"/>
    <n v="0"/>
    <x v="16"/>
  </r>
  <r>
    <s v="Delaware County, PA"/>
    <x v="89"/>
    <n v="0"/>
    <x v="17"/>
  </r>
  <r>
    <s v="Delaware County, PA"/>
    <x v="89"/>
    <n v="0"/>
    <x v="18"/>
  </r>
  <r>
    <s v="Delaware County, PA"/>
    <x v="89"/>
    <n v="0"/>
    <x v="19"/>
  </r>
  <r>
    <s v="Delaware County, PA"/>
    <x v="89"/>
    <n v="0"/>
    <x v="20"/>
  </r>
  <r>
    <s v="Delaware County, PA"/>
    <x v="89"/>
    <n v="0"/>
    <x v="21"/>
  </r>
  <r>
    <s v="Delaware County, PA"/>
    <x v="89"/>
    <n v="0"/>
    <x v="22"/>
  </r>
  <r>
    <s v="Delaware County, PA"/>
    <x v="89"/>
    <n v="0"/>
    <x v="23"/>
  </r>
  <r>
    <s v="Delaware County, PA"/>
    <x v="89"/>
    <n v="0"/>
    <x v="24"/>
  </r>
  <r>
    <s v="Delaware County, PA"/>
    <x v="89"/>
    <n v="0"/>
    <x v="25"/>
  </r>
  <r>
    <s v="Delaware County, PA"/>
    <x v="89"/>
    <n v="0"/>
    <x v="26"/>
  </r>
  <r>
    <s v="Delaware County, PA"/>
    <x v="89"/>
    <n v="0"/>
    <x v="27"/>
  </r>
  <r>
    <s v="Delaware County, PA"/>
    <x v="89"/>
    <n v="0"/>
    <x v="28"/>
  </r>
  <r>
    <s v="Delaware County, PA"/>
    <x v="89"/>
    <n v="0"/>
    <x v="29"/>
  </r>
  <r>
    <s v="Delaware County, PA"/>
    <x v="89"/>
    <n v="0"/>
    <x v="30"/>
  </r>
  <r>
    <s v="Delaware County, PA"/>
    <x v="89"/>
    <n v="0"/>
    <x v="31"/>
  </r>
  <r>
    <s v="Delaware County, PA"/>
    <x v="89"/>
    <n v="0"/>
    <x v="32"/>
  </r>
  <r>
    <s v="Delaware County, PA"/>
    <x v="89"/>
    <n v="0"/>
    <x v="33"/>
  </r>
  <r>
    <s v="Delaware County, PA"/>
    <x v="89"/>
    <n v="0"/>
    <x v="34"/>
  </r>
  <r>
    <s v="Delaware County, PA"/>
    <x v="89"/>
    <n v="0"/>
    <x v="35"/>
  </r>
  <r>
    <s v="Delaware County, PA"/>
    <x v="89"/>
    <n v="0"/>
    <x v="36"/>
  </r>
  <r>
    <s v="Delaware County, PA"/>
    <x v="89"/>
    <n v="0"/>
    <x v="37"/>
  </r>
  <r>
    <s v="Delaware County, PA"/>
    <x v="89"/>
    <n v="0"/>
    <x v="38"/>
  </r>
  <r>
    <s v="Delaware County, PA"/>
    <x v="89"/>
    <n v="0"/>
    <x v="39"/>
  </r>
  <r>
    <s v="Delaware County, PA"/>
    <x v="89"/>
    <n v="0"/>
    <x v="40"/>
  </r>
  <r>
    <s v="Delaware County, PA"/>
    <x v="89"/>
    <n v="0"/>
    <x v="41"/>
  </r>
  <r>
    <s v="Delaware County, PA"/>
    <x v="89"/>
    <n v="0"/>
    <x v="42"/>
  </r>
  <r>
    <s v="Delaware County, PA"/>
    <x v="89"/>
    <n v="0"/>
    <x v="43"/>
  </r>
  <r>
    <s v="Delaware County, PA"/>
    <x v="89"/>
    <n v="1"/>
    <x v="44"/>
  </r>
  <r>
    <s v="Delaware County, PA"/>
    <x v="89"/>
    <n v="1"/>
    <x v="45"/>
  </r>
  <r>
    <s v="Delaware County, PA"/>
    <x v="89"/>
    <n v="1"/>
    <x v="46"/>
  </r>
  <r>
    <s v="Delaware County, PA"/>
    <x v="89"/>
    <n v="1"/>
    <x v="47"/>
  </r>
  <r>
    <s v="Delaware County, PA"/>
    <x v="89"/>
    <n v="0"/>
    <x v="48"/>
  </r>
  <r>
    <s v="Delaware County, PA"/>
    <x v="89"/>
    <n v="0"/>
    <x v="49"/>
  </r>
  <r>
    <s v="Delaware County, PA"/>
    <x v="89"/>
    <n v="0"/>
    <x v="50"/>
  </r>
  <r>
    <s v="Delaware County, PA"/>
    <x v="89"/>
    <n v="0"/>
    <x v="51"/>
  </r>
  <r>
    <s v="Delaware County, PA"/>
    <x v="89"/>
    <n v="0"/>
    <x v="52"/>
  </r>
  <r>
    <s v="Delaware County, PA"/>
    <x v="89"/>
    <n v="0"/>
    <x v="53"/>
  </r>
  <r>
    <s v="Douglas County, NE"/>
    <x v="89"/>
    <n v="0"/>
    <x v="0"/>
  </r>
  <r>
    <s v="Douglas County, NE"/>
    <x v="89"/>
    <n v="0"/>
    <x v="1"/>
  </r>
  <r>
    <s v="Douglas County, NE"/>
    <x v="89"/>
    <n v="0"/>
    <x v="2"/>
  </r>
  <r>
    <s v="Douglas County, NE"/>
    <x v="89"/>
    <n v="0"/>
    <x v="3"/>
  </r>
  <r>
    <s v="Douglas County, NE"/>
    <x v="89"/>
    <n v="0"/>
    <x v="4"/>
  </r>
  <r>
    <s v="Douglas County, NE"/>
    <x v="89"/>
    <n v="0"/>
    <x v="5"/>
  </r>
  <r>
    <s v="Douglas County, NE"/>
    <x v="89"/>
    <n v="0"/>
    <x v="6"/>
  </r>
  <r>
    <s v="Douglas County, NE"/>
    <x v="89"/>
    <n v="0"/>
    <x v="7"/>
  </r>
  <r>
    <s v="Douglas County, NE"/>
    <x v="89"/>
    <n v="0"/>
    <x v="8"/>
  </r>
  <r>
    <s v="Douglas County, NE"/>
    <x v="89"/>
    <n v="0"/>
    <x v="9"/>
  </r>
  <r>
    <s v="Douglas County, NE"/>
    <x v="89"/>
    <n v="0"/>
    <x v="10"/>
  </r>
  <r>
    <s v="Douglas County, NE"/>
    <x v="89"/>
    <n v="0"/>
    <x v="11"/>
  </r>
  <r>
    <s v="Douglas County, NE"/>
    <x v="89"/>
    <n v="0"/>
    <x v="12"/>
  </r>
  <r>
    <s v="Douglas County, NE"/>
    <x v="89"/>
    <n v="0"/>
    <x v="13"/>
  </r>
  <r>
    <s v="Douglas County, NE"/>
    <x v="89"/>
    <n v="0"/>
    <x v="14"/>
  </r>
  <r>
    <s v="Douglas County, NE"/>
    <x v="89"/>
    <n v="0"/>
    <x v="15"/>
  </r>
  <r>
    <s v="Douglas County, NE"/>
    <x v="89"/>
    <n v="0"/>
    <x v="16"/>
  </r>
  <r>
    <s v="Douglas County, NE"/>
    <x v="89"/>
    <n v="0"/>
    <x v="17"/>
  </r>
  <r>
    <s v="Douglas County, NE"/>
    <x v="89"/>
    <n v="0"/>
    <x v="18"/>
  </r>
  <r>
    <s v="Douglas County, NE"/>
    <x v="89"/>
    <n v="0"/>
    <x v="19"/>
  </r>
  <r>
    <s v="Douglas County, NE"/>
    <x v="89"/>
    <n v="0"/>
    <x v="20"/>
  </r>
  <r>
    <s v="Douglas County, NE"/>
    <x v="89"/>
    <n v="0"/>
    <x v="21"/>
  </r>
  <r>
    <s v="Douglas County, NE"/>
    <x v="89"/>
    <n v="0"/>
    <x v="22"/>
  </r>
  <r>
    <s v="Douglas County, NE"/>
    <x v="89"/>
    <n v="0"/>
    <x v="23"/>
  </r>
  <r>
    <s v="Douglas County, NE"/>
    <x v="89"/>
    <n v="0"/>
    <x v="24"/>
  </r>
  <r>
    <s v="Douglas County, NE"/>
    <x v="89"/>
    <n v="0"/>
    <x v="25"/>
  </r>
  <r>
    <s v="Douglas County, NE"/>
    <x v="89"/>
    <n v="0"/>
    <x v="26"/>
  </r>
  <r>
    <s v="Douglas County, NE"/>
    <x v="89"/>
    <n v="0"/>
    <x v="27"/>
  </r>
  <r>
    <s v="Douglas County, NE"/>
    <x v="89"/>
    <n v="0"/>
    <x v="28"/>
  </r>
  <r>
    <s v="Douglas County, NE"/>
    <x v="89"/>
    <n v="0"/>
    <x v="29"/>
  </r>
  <r>
    <s v="Douglas County, NE"/>
    <x v="89"/>
    <n v="0"/>
    <x v="30"/>
  </r>
  <r>
    <s v="Douglas County, NE"/>
    <x v="89"/>
    <n v="0"/>
    <x v="31"/>
  </r>
  <r>
    <s v="Douglas County, NE"/>
    <x v="89"/>
    <n v="0"/>
    <x v="32"/>
  </r>
  <r>
    <s v="Douglas County, NE"/>
    <x v="89"/>
    <n v="0"/>
    <x v="33"/>
  </r>
  <r>
    <s v="Douglas County, NE"/>
    <x v="89"/>
    <n v="0"/>
    <x v="34"/>
  </r>
  <r>
    <s v="Douglas County, NE"/>
    <x v="89"/>
    <n v="0"/>
    <x v="35"/>
  </r>
  <r>
    <s v="Douglas County, NE"/>
    <x v="89"/>
    <n v="0"/>
    <x v="36"/>
  </r>
  <r>
    <s v="Douglas County, NE"/>
    <x v="89"/>
    <n v="0"/>
    <x v="37"/>
  </r>
  <r>
    <s v="Douglas County, NE"/>
    <x v="89"/>
    <n v="0"/>
    <x v="38"/>
  </r>
  <r>
    <s v="Douglas County, NE"/>
    <x v="89"/>
    <n v="0"/>
    <x v="39"/>
  </r>
  <r>
    <s v="Douglas County, NE"/>
    <x v="89"/>
    <n v="0"/>
    <x v="40"/>
  </r>
  <r>
    <s v="Douglas County, NE"/>
    <x v="89"/>
    <n v="0"/>
    <x v="41"/>
  </r>
  <r>
    <s v="Douglas County, NE"/>
    <x v="89"/>
    <n v="0"/>
    <x v="42"/>
  </r>
  <r>
    <s v="Douglas County, NE"/>
    <x v="89"/>
    <n v="0"/>
    <x v="43"/>
  </r>
  <r>
    <s v="Douglas County, NE"/>
    <x v="89"/>
    <n v="1"/>
    <x v="44"/>
  </r>
  <r>
    <s v="Douglas County, NE"/>
    <x v="89"/>
    <n v="1"/>
    <x v="45"/>
  </r>
  <r>
    <s v="Douglas County, NE"/>
    <x v="89"/>
    <n v="1"/>
    <x v="46"/>
  </r>
  <r>
    <s v="Douglas County, NE"/>
    <x v="89"/>
    <n v="3"/>
    <x v="47"/>
  </r>
  <r>
    <s v="Douglas County, NE"/>
    <x v="89"/>
    <n v="0"/>
    <x v="48"/>
  </r>
  <r>
    <s v="Douglas County, NE"/>
    <x v="89"/>
    <n v="0"/>
    <x v="49"/>
  </r>
  <r>
    <s v="Douglas County, NE"/>
    <x v="89"/>
    <n v="0"/>
    <x v="50"/>
  </r>
  <r>
    <s v="Douglas County, NE"/>
    <x v="89"/>
    <n v="0"/>
    <x v="51"/>
  </r>
  <r>
    <s v="Douglas County, NE"/>
    <x v="89"/>
    <n v="0"/>
    <x v="52"/>
  </r>
  <r>
    <s v="Douglas County, NE"/>
    <x v="89"/>
    <n v="0"/>
    <x v="53"/>
  </r>
  <r>
    <s v="Fayette County, KY"/>
    <x v="89"/>
    <n v="0"/>
    <x v="0"/>
  </r>
  <r>
    <s v="Fayette County, KY"/>
    <x v="89"/>
    <n v="0"/>
    <x v="1"/>
  </r>
  <r>
    <s v="Fayette County, KY"/>
    <x v="89"/>
    <n v="0"/>
    <x v="2"/>
  </r>
  <r>
    <s v="Fayette County, KY"/>
    <x v="89"/>
    <n v="0"/>
    <x v="3"/>
  </r>
  <r>
    <s v="Fayette County, KY"/>
    <x v="89"/>
    <n v="0"/>
    <x v="4"/>
  </r>
  <r>
    <s v="Fayette County, KY"/>
    <x v="89"/>
    <n v="0"/>
    <x v="5"/>
  </r>
  <r>
    <s v="Fayette County, KY"/>
    <x v="89"/>
    <n v="0"/>
    <x v="6"/>
  </r>
  <r>
    <s v="Fayette County, KY"/>
    <x v="89"/>
    <n v="0"/>
    <x v="7"/>
  </r>
  <r>
    <s v="Fayette County, KY"/>
    <x v="89"/>
    <n v="0"/>
    <x v="8"/>
  </r>
  <r>
    <s v="Fayette County, KY"/>
    <x v="89"/>
    <n v="0"/>
    <x v="9"/>
  </r>
  <r>
    <s v="Fayette County, KY"/>
    <x v="89"/>
    <n v="0"/>
    <x v="10"/>
  </r>
  <r>
    <s v="Fayette County, KY"/>
    <x v="89"/>
    <n v="0"/>
    <x v="11"/>
  </r>
  <r>
    <s v="Fayette County, KY"/>
    <x v="89"/>
    <n v="0"/>
    <x v="12"/>
  </r>
  <r>
    <s v="Fayette County, KY"/>
    <x v="89"/>
    <n v="0"/>
    <x v="13"/>
  </r>
  <r>
    <s v="Fayette County, KY"/>
    <x v="89"/>
    <n v="0"/>
    <x v="14"/>
  </r>
  <r>
    <s v="Fayette County, KY"/>
    <x v="89"/>
    <n v="0"/>
    <x v="15"/>
  </r>
  <r>
    <s v="Fayette County, KY"/>
    <x v="89"/>
    <n v="0"/>
    <x v="16"/>
  </r>
  <r>
    <s v="Fayette County, KY"/>
    <x v="89"/>
    <n v="0"/>
    <x v="17"/>
  </r>
  <r>
    <s v="Fayette County, KY"/>
    <x v="89"/>
    <n v="0"/>
    <x v="18"/>
  </r>
  <r>
    <s v="Fayette County, KY"/>
    <x v="89"/>
    <n v="0"/>
    <x v="19"/>
  </r>
  <r>
    <s v="Fayette County, KY"/>
    <x v="89"/>
    <n v="0"/>
    <x v="20"/>
  </r>
  <r>
    <s v="Fayette County, KY"/>
    <x v="89"/>
    <n v="0"/>
    <x v="21"/>
  </r>
  <r>
    <s v="Fayette County, KY"/>
    <x v="89"/>
    <n v="0"/>
    <x v="22"/>
  </r>
  <r>
    <s v="Fayette County, KY"/>
    <x v="89"/>
    <n v="0"/>
    <x v="23"/>
  </r>
  <r>
    <s v="Fayette County, KY"/>
    <x v="89"/>
    <n v="0"/>
    <x v="24"/>
  </r>
  <r>
    <s v="Fayette County, KY"/>
    <x v="89"/>
    <n v="0"/>
    <x v="25"/>
  </r>
  <r>
    <s v="Fayette County, KY"/>
    <x v="89"/>
    <n v="0"/>
    <x v="26"/>
  </r>
  <r>
    <s v="Fayette County, KY"/>
    <x v="89"/>
    <n v="0"/>
    <x v="27"/>
  </r>
  <r>
    <s v="Fayette County, KY"/>
    <x v="89"/>
    <n v="0"/>
    <x v="28"/>
  </r>
  <r>
    <s v="Fayette County, KY"/>
    <x v="89"/>
    <n v="0"/>
    <x v="29"/>
  </r>
  <r>
    <s v="Fayette County, KY"/>
    <x v="89"/>
    <n v="0"/>
    <x v="30"/>
  </r>
  <r>
    <s v="Fayette County, KY"/>
    <x v="89"/>
    <n v="0"/>
    <x v="31"/>
  </r>
  <r>
    <s v="Fayette County, KY"/>
    <x v="89"/>
    <n v="0"/>
    <x v="32"/>
  </r>
  <r>
    <s v="Fayette County, KY"/>
    <x v="89"/>
    <n v="0"/>
    <x v="33"/>
  </r>
  <r>
    <s v="Fayette County, KY"/>
    <x v="89"/>
    <n v="0"/>
    <x v="34"/>
  </r>
  <r>
    <s v="Fayette County, KY"/>
    <x v="89"/>
    <n v="0"/>
    <x v="35"/>
  </r>
  <r>
    <s v="Fayette County, KY"/>
    <x v="89"/>
    <n v="0"/>
    <x v="36"/>
  </r>
  <r>
    <s v="Fayette County, KY"/>
    <x v="89"/>
    <n v="0"/>
    <x v="37"/>
  </r>
  <r>
    <s v="Fayette County, KY"/>
    <x v="89"/>
    <n v="0"/>
    <x v="38"/>
  </r>
  <r>
    <s v="Fayette County, KY"/>
    <x v="89"/>
    <n v="0"/>
    <x v="39"/>
  </r>
  <r>
    <s v="Fayette County, KY"/>
    <x v="89"/>
    <n v="0"/>
    <x v="40"/>
  </r>
  <r>
    <s v="Fayette County, KY"/>
    <x v="89"/>
    <n v="0"/>
    <x v="41"/>
  </r>
  <r>
    <s v="Fayette County, KY"/>
    <x v="89"/>
    <n v="0"/>
    <x v="42"/>
  </r>
  <r>
    <s v="Fayette County, KY"/>
    <x v="89"/>
    <n v="0"/>
    <x v="43"/>
  </r>
  <r>
    <s v="Fayette County, KY"/>
    <x v="89"/>
    <n v="1"/>
    <x v="44"/>
  </r>
  <r>
    <s v="Fayette County, KY"/>
    <x v="89"/>
    <n v="1"/>
    <x v="45"/>
  </r>
  <r>
    <s v="Fayette County, KY"/>
    <x v="89"/>
    <n v="1"/>
    <x v="46"/>
  </r>
  <r>
    <s v="Fayette County, KY"/>
    <x v="89"/>
    <n v="1"/>
    <x v="47"/>
  </r>
  <r>
    <s v="Fayette County, KY"/>
    <x v="89"/>
    <n v="0"/>
    <x v="48"/>
  </r>
  <r>
    <s v="Fayette County, KY"/>
    <x v="89"/>
    <n v="0"/>
    <x v="49"/>
  </r>
  <r>
    <s v="Fayette County, KY"/>
    <x v="89"/>
    <n v="0"/>
    <x v="50"/>
  </r>
  <r>
    <s v="Fayette County, KY"/>
    <x v="89"/>
    <n v="0"/>
    <x v="51"/>
  </r>
  <r>
    <s v="Fayette County, KY"/>
    <x v="89"/>
    <n v="0"/>
    <x v="52"/>
  </r>
  <r>
    <s v="Fayette County, KY"/>
    <x v="89"/>
    <n v="0"/>
    <x v="53"/>
  </r>
  <r>
    <s v="Marion County, IN"/>
    <x v="89"/>
    <n v="0"/>
    <x v="0"/>
  </r>
  <r>
    <s v="Marion County, IN"/>
    <x v="89"/>
    <n v="0"/>
    <x v="1"/>
  </r>
  <r>
    <s v="Marion County, IN"/>
    <x v="89"/>
    <n v="0"/>
    <x v="2"/>
  </r>
  <r>
    <s v="Marion County, IN"/>
    <x v="89"/>
    <n v="0"/>
    <x v="3"/>
  </r>
  <r>
    <s v="Marion County, IN"/>
    <x v="89"/>
    <n v="0"/>
    <x v="4"/>
  </r>
  <r>
    <s v="Marion County, IN"/>
    <x v="89"/>
    <n v="0"/>
    <x v="5"/>
  </r>
  <r>
    <s v="Marion County, IN"/>
    <x v="89"/>
    <n v="0"/>
    <x v="6"/>
  </r>
  <r>
    <s v="Marion County, IN"/>
    <x v="89"/>
    <n v="0"/>
    <x v="7"/>
  </r>
  <r>
    <s v="Marion County, IN"/>
    <x v="89"/>
    <n v="0"/>
    <x v="8"/>
  </r>
  <r>
    <s v="Marion County, IN"/>
    <x v="89"/>
    <n v="0"/>
    <x v="9"/>
  </r>
  <r>
    <s v="Marion County, IN"/>
    <x v="89"/>
    <n v="0"/>
    <x v="10"/>
  </r>
  <r>
    <s v="Marion County, IN"/>
    <x v="89"/>
    <n v="0"/>
    <x v="11"/>
  </r>
  <r>
    <s v="Marion County, IN"/>
    <x v="89"/>
    <n v="0"/>
    <x v="12"/>
  </r>
  <r>
    <s v="Marion County, IN"/>
    <x v="89"/>
    <n v="0"/>
    <x v="13"/>
  </r>
  <r>
    <s v="Marion County, IN"/>
    <x v="89"/>
    <n v="0"/>
    <x v="14"/>
  </r>
  <r>
    <s v="Marion County, IN"/>
    <x v="89"/>
    <n v="0"/>
    <x v="15"/>
  </r>
  <r>
    <s v="Marion County, IN"/>
    <x v="89"/>
    <n v="0"/>
    <x v="16"/>
  </r>
  <r>
    <s v="Marion County, IN"/>
    <x v="89"/>
    <n v="0"/>
    <x v="17"/>
  </r>
  <r>
    <s v="Marion County, IN"/>
    <x v="89"/>
    <n v="0"/>
    <x v="18"/>
  </r>
  <r>
    <s v="Marion County, IN"/>
    <x v="89"/>
    <n v="0"/>
    <x v="19"/>
  </r>
  <r>
    <s v="Marion County, IN"/>
    <x v="89"/>
    <n v="0"/>
    <x v="20"/>
  </r>
  <r>
    <s v="Marion County, IN"/>
    <x v="89"/>
    <n v="0"/>
    <x v="21"/>
  </r>
  <r>
    <s v="Marion County, IN"/>
    <x v="89"/>
    <n v="0"/>
    <x v="22"/>
  </r>
  <r>
    <s v="Marion County, IN"/>
    <x v="89"/>
    <n v="0"/>
    <x v="23"/>
  </r>
  <r>
    <s v="Marion County, IN"/>
    <x v="89"/>
    <n v="0"/>
    <x v="24"/>
  </r>
  <r>
    <s v="Marion County, IN"/>
    <x v="89"/>
    <n v="0"/>
    <x v="25"/>
  </r>
  <r>
    <s v="Marion County, IN"/>
    <x v="89"/>
    <n v="0"/>
    <x v="26"/>
  </r>
  <r>
    <s v="Marion County, IN"/>
    <x v="89"/>
    <n v="0"/>
    <x v="27"/>
  </r>
  <r>
    <s v="Marion County, IN"/>
    <x v="89"/>
    <n v="0"/>
    <x v="28"/>
  </r>
  <r>
    <s v="Marion County, IN"/>
    <x v="89"/>
    <n v="0"/>
    <x v="29"/>
  </r>
  <r>
    <s v="Marion County, IN"/>
    <x v="89"/>
    <n v="0"/>
    <x v="30"/>
  </r>
  <r>
    <s v="Marion County, IN"/>
    <x v="89"/>
    <n v="0"/>
    <x v="31"/>
  </r>
  <r>
    <s v="Marion County, IN"/>
    <x v="89"/>
    <n v="0"/>
    <x v="32"/>
  </r>
  <r>
    <s v="Marion County, IN"/>
    <x v="89"/>
    <n v="0"/>
    <x v="33"/>
  </r>
  <r>
    <s v="Marion County, IN"/>
    <x v="89"/>
    <n v="0"/>
    <x v="34"/>
  </r>
  <r>
    <s v="Marion County, IN"/>
    <x v="89"/>
    <n v="0"/>
    <x v="35"/>
  </r>
  <r>
    <s v="Marion County, IN"/>
    <x v="89"/>
    <n v="0"/>
    <x v="36"/>
  </r>
  <r>
    <s v="Marion County, IN"/>
    <x v="89"/>
    <n v="0"/>
    <x v="37"/>
  </r>
  <r>
    <s v="Marion County, IN"/>
    <x v="89"/>
    <n v="0"/>
    <x v="38"/>
  </r>
  <r>
    <s v="Marion County, IN"/>
    <x v="89"/>
    <n v="0"/>
    <x v="39"/>
  </r>
  <r>
    <s v="Marion County, IN"/>
    <x v="89"/>
    <n v="0"/>
    <x v="40"/>
  </r>
  <r>
    <s v="Marion County, IN"/>
    <x v="89"/>
    <n v="0"/>
    <x v="41"/>
  </r>
  <r>
    <s v="Marion County, IN"/>
    <x v="89"/>
    <n v="0"/>
    <x v="42"/>
  </r>
  <r>
    <s v="Marion County, IN"/>
    <x v="89"/>
    <n v="0"/>
    <x v="43"/>
  </r>
  <r>
    <s v="Marion County, IN"/>
    <x v="89"/>
    <n v="1"/>
    <x v="44"/>
  </r>
  <r>
    <s v="Marion County, IN"/>
    <x v="89"/>
    <n v="1"/>
    <x v="45"/>
  </r>
  <r>
    <s v="Marion County, IN"/>
    <x v="89"/>
    <n v="1"/>
    <x v="46"/>
  </r>
  <r>
    <s v="Marion County, IN"/>
    <x v="89"/>
    <n v="1"/>
    <x v="47"/>
  </r>
  <r>
    <s v="Marion County, IN"/>
    <x v="89"/>
    <n v="0"/>
    <x v="48"/>
  </r>
  <r>
    <s v="Marion County, IN"/>
    <x v="89"/>
    <n v="0"/>
    <x v="49"/>
  </r>
  <r>
    <s v="Marion County, IN"/>
    <x v="89"/>
    <n v="0"/>
    <x v="50"/>
  </r>
  <r>
    <s v="Marion County, IN"/>
    <x v="89"/>
    <n v="0"/>
    <x v="51"/>
  </r>
  <r>
    <s v="Marion County, IN"/>
    <x v="89"/>
    <n v="0"/>
    <x v="52"/>
  </r>
  <r>
    <s v="Marion County, IN"/>
    <x v="89"/>
    <n v="0"/>
    <x v="53"/>
  </r>
  <r>
    <s v="Middlesex County, MA"/>
    <x v="89"/>
    <n v="0"/>
    <x v="0"/>
  </r>
  <r>
    <s v="Middlesex County, MA"/>
    <x v="89"/>
    <n v="0"/>
    <x v="1"/>
  </r>
  <r>
    <s v="Middlesex County, MA"/>
    <x v="89"/>
    <n v="0"/>
    <x v="2"/>
  </r>
  <r>
    <s v="Middlesex County, MA"/>
    <x v="89"/>
    <n v="0"/>
    <x v="3"/>
  </r>
  <r>
    <s v="Middlesex County, MA"/>
    <x v="89"/>
    <n v="0"/>
    <x v="4"/>
  </r>
  <r>
    <s v="Middlesex County, MA"/>
    <x v="89"/>
    <n v="0"/>
    <x v="5"/>
  </r>
  <r>
    <s v="Middlesex County, MA"/>
    <x v="89"/>
    <n v="0"/>
    <x v="6"/>
  </r>
  <r>
    <s v="Middlesex County, MA"/>
    <x v="89"/>
    <n v="0"/>
    <x v="7"/>
  </r>
  <r>
    <s v="Middlesex County, MA"/>
    <x v="89"/>
    <n v="0"/>
    <x v="8"/>
  </r>
  <r>
    <s v="Middlesex County, MA"/>
    <x v="89"/>
    <n v="0"/>
    <x v="9"/>
  </r>
  <r>
    <s v="Middlesex County, MA"/>
    <x v="89"/>
    <n v="0"/>
    <x v="10"/>
  </r>
  <r>
    <s v="Middlesex County, MA"/>
    <x v="89"/>
    <n v="0"/>
    <x v="11"/>
  </r>
  <r>
    <s v="Middlesex County, MA"/>
    <x v="89"/>
    <n v="0"/>
    <x v="12"/>
  </r>
  <r>
    <s v="Middlesex County, MA"/>
    <x v="89"/>
    <n v="0"/>
    <x v="13"/>
  </r>
  <r>
    <s v="Middlesex County, MA"/>
    <x v="89"/>
    <n v="0"/>
    <x v="14"/>
  </r>
  <r>
    <s v="Middlesex County, MA"/>
    <x v="89"/>
    <n v="0"/>
    <x v="15"/>
  </r>
  <r>
    <s v="Middlesex County, MA"/>
    <x v="89"/>
    <n v="0"/>
    <x v="16"/>
  </r>
  <r>
    <s v="Middlesex County, MA"/>
    <x v="89"/>
    <n v="0"/>
    <x v="17"/>
  </r>
  <r>
    <s v="Middlesex County, MA"/>
    <x v="89"/>
    <n v="0"/>
    <x v="18"/>
  </r>
  <r>
    <s v="Middlesex County, MA"/>
    <x v="89"/>
    <n v="0"/>
    <x v="19"/>
  </r>
  <r>
    <s v="Middlesex County, MA"/>
    <x v="89"/>
    <n v="0"/>
    <x v="20"/>
  </r>
  <r>
    <s v="Middlesex County, MA"/>
    <x v="89"/>
    <n v="0"/>
    <x v="21"/>
  </r>
  <r>
    <s v="Middlesex County, MA"/>
    <x v="89"/>
    <n v="0"/>
    <x v="22"/>
  </r>
  <r>
    <s v="Middlesex County, MA"/>
    <x v="89"/>
    <n v="0"/>
    <x v="23"/>
  </r>
  <r>
    <s v="Middlesex County, MA"/>
    <x v="89"/>
    <n v="0"/>
    <x v="24"/>
  </r>
  <r>
    <s v="Middlesex County, MA"/>
    <x v="89"/>
    <n v="0"/>
    <x v="25"/>
  </r>
  <r>
    <s v="Middlesex County, MA"/>
    <x v="89"/>
    <n v="0"/>
    <x v="26"/>
  </r>
  <r>
    <s v="Middlesex County, MA"/>
    <x v="89"/>
    <n v="0"/>
    <x v="27"/>
  </r>
  <r>
    <s v="Middlesex County, MA"/>
    <x v="89"/>
    <n v="0"/>
    <x v="28"/>
  </r>
  <r>
    <s v="Middlesex County, MA"/>
    <x v="89"/>
    <n v="0"/>
    <x v="29"/>
  </r>
  <r>
    <s v="Middlesex County, MA"/>
    <x v="89"/>
    <n v="0"/>
    <x v="30"/>
  </r>
  <r>
    <s v="Middlesex County, MA"/>
    <x v="89"/>
    <n v="0"/>
    <x v="31"/>
  </r>
  <r>
    <s v="Middlesex County, MA"/>
    <x v="89"/>
    <n v="0"/>
    <x v="32"/>
  </r>
  <r>
    <s v="Middlesex County, MA"/>
    <x v="89"/>
    <n v="0"/>
    <x v="33"/>
  </r>
  <r>
    <s v="Middlesex County, MA"/>
    <x v="89"/>
    <n v="0"/>
    <x v="34"/>
  </r>
  <r>
    <s v="Middlesex County, MA"/>
    <x v="89"/>
    <n v="0"/>
    <x v="35"/>
  </r>
  <r>
    <s v="Middlesex County, MA"/>
    <x v="89"/>
    <n v="0"/>
    <x v="36"/>
  </r>
  <r>
    <s v="Middlesex County, MA"/>
    <x v="89"/>
    <n v="0"/>
    <x v="37"/>
  </r>
  <r>
    <s v="Middlesex County, MA"/>
    <x v="89"/>
    <n v="0"/>
    <x v="38"/>
  </r>
  <r>
    <s v="Middlesex County, MA"/>
    <x v="89"/>
    <n v="0"/>
    <x v="39"/>
  </r>
  <r>
    <s v="Middlesex County, MA"/>
    <x v="89"/>
    <n v="0"/>
    <x v="40"/>
  </r>
  <r>
    <s v="Middlesex County, MA"/>
    <x v="89"/>
    <n v="0"/>
    <x v="41"/>
  </r>
  <r>
    <s v="Middlesex County, MA"/>
    <x v="89"/>
    <n v="0"/>
    <x v="42"/>
  </r>
  <r>
    <s v="Middlesex County, MA"/>
    <x v="89"/>
    <n v="0"/>
    <x v="43"/>
  </r>
  <r>
    <s v="Middlesex County, MA"/>
    <x v="89"/>
    <n v="1"/>
    <x v="44"/>
  </r>
  <r>
    <s v="Middlesex County, MA"/>
    <x v="89"/>
    <n v="1"/>
    <x v="45"/>
  </r>
  <r>
    <s v="Middlesex County, MA"/>
    <x v="89"/>
    <n v="7"/>
    <x v="46"/>
  </r>
  <r>
    <s v="Middlesex County, MA"/>
    <x v="89"/>
    <n v="7"/>
    <x v="47"/>
  </r>
  <r>
    <s v="Middlesex County, MA"/>
    <x v="89"/>
    <n v="0"/>
    <x v="48"/>
  </r>
  <r>
    <s v="Middlesex County, MA"/>
    <x v="89"/>
    <n v="0"/>
    <x v="49"/>
  </r>
  <r>
    <s v="Middlesex County, MA"/>
    <x v="89"/>
    <n v="0"/>
    <x v="50"/>
  </r>
  <r>
    <s v="Middlesex County, MA"/>
    <x v="89"/>
    <n v="0"/>
    <x v="51"/>
  </r>
  <r>
    <s v="Middlesex County, MA"/>
    <x v="89"/>
    <n v="0"/>
    <x v="52"/>
  </r>
  <r>
    <s v="Middlesex County, MA"/>
    <x v="89"/>
    <n v="0"/>
    <x v="53"/>
  </r>
  <r>
    <s v="Nassau County, NY"/>
    <x v="89"/>
    <n v="0"/>
    <x v="0"/>
  </r>
  <r>
    <s v="Nassau County, NY"/>
    <x v="89"/>
    <n v="0"/>
    <x v="1"/>
  </r>
  <r>
    <s v="Nassau County, NY"/>
    <x v="89"/>
    <n v="0"/>
    <x v="2"/>
  </r>
  <r>
    <s v="Nassau County, NY"/>
    <x v="89"/>
    <n v="0"/>
    <x v="3"/>
  </r>
  <r>
    <s v="Nassau County, NY"/>
    <x v="89"/>
    <n v="0"/>
    <x v="4"/>
  </r>
  <r>
    <s v="Nassau County, NY"/>
    <x v="89"/>
    <n v="0"/>
    <x v="5"/>
  </r>
  <r>
    <s v="Nassau County, NY"/>
    <x v="89"/>
    <n v="0"/>
    <x v="6"/>
  </r>
  <r>
    <s v="Nassau County, NY"/>
    <x v="89"/>
    <n v="0"/>
    <x v="7"/>
  </r>
  <r>
    <s v="Nassau County, NY"/>
    <x v="89"/>
    <n v="0"/>
    <x v="8"/>
  </r>
  <r>
    <s v="Nassau County, NY"/>
    <x v="89"/>
    <n v="0"/>
    <x v="9"/>
  </r>
  <r>
    <s v="Nassau County, NY"/>
    <x v="89"/>
    <n v="0"/>
    <x v="10"/>
  </r>
  <r>
    <s v="Nassau County, NY"/>
    <x v="89"/>
    <n v="0"/>
    <x v="11"/>
  </r>
  <r>
    <s v="Nassau County, NY"/>
    <x v="89"/>
    <n v="0"/>
    <x v="12"/>
  </r>
  <r>
    <s v="Nassau County, NY"/>
    <x v="89"/>
    <n v="0"/>
    <x v="13"/>
  </r>
  <r>
    <s v="Nassau County, NY"/>
    <x v="89"/>
    <n v="0"/>
    <x v="14"/>
  </r>
  <r>
    <s v="Nassau County, NY"/>
    <x v="89"/>
    <n v="0"/>
    <x v="15"/>
  </r>
  <r>
    <s v="Nassau County, NY"/>
    <x v="89"/>
    <n v="0"/>
    <x v="16"/>
  </r>
  <r>
    <s v="Nassau County, NY"/>
    <x v="89"/>
    <n v="0"/>
    <x v="17"/>
  </r>
  <r>
    <s v="Nassau County, NY"/>
    <x v="89"/>
    <n v="0"/>
    <x v="18"/>
  </r>
  <r>
    <s v="Nassau County, NY"/>
    <x v="89"/>
    <n v="0"/>
    <x v="19"/>
  </r>
  <r>
    <s v="Nassau County, NY"/>
    <x v="89"/>
    <n v="0"/>
    <x v="20"/>
  </r>
  <r>
    <s v="Nassau County, NY"/>
    <x v="89"/>
    <n v="0"/>
    <x v="21"/>
  </r>
  <r>
    <s v="Nassau County, NY"/>
    <x v="89"/>
    <n v="0"/>
    <x v="22"/>
  </r>
  <r>
    <s v="Nassau County, NY"/>
    <x v="89"/>
    <n v="0"/>
    <x v="23"/>
  </r>
  <r>
    <s v="Nassau County, NY"/>
    <x v="89"/>
    <n v="0"/>
    <x v="24"/>
  </r>
  <r>
    <s v="Nassau County, NY"/>
    <x v="89"/>
    <n v="0"/>
    <x v="25"/>
  </r>
  <r>
    <s v="Nassau County, NY"/>
    <x v="89"/>
    <n v="0"/>
    <x v="26"/>
  </r>
  <r>
    <s v="Nassau County, NY"/>
    <x v="89"/>
    <n v="0"/>
    <x v="27"/>
  </r>
  <r>
    <s v="Nassau County, NY"/>
    <x v="89"/>
    <n v="0"/>
    <x v="28"/>
  </r>
  <r>
    <s v="Nassau County, NY"/>
    <x v="89"/>
    <n v="0"/>
    <x v="29"/>
  </r>
  <r>
    <s v="Nassau County, NY"/>
    <x v="89"/>
    <n v="0"/>
    <x v="30"/>
  </r>
  <r>
    <s v="Nassau County, NY"/>
    <x v="89"/>
    <n v="0"/>
    <x v="31"/>
  </r>
  <r>
    <s v="Nassau County, NY"/>
    <x v="89"/>
    <n v="0"/>
    <x v="32"/>
  </r>
  <r>
    <s v="Nassau County, NY"/>
    <x v="89"/>
    <n v="0"/>
    <x v="33"/>
  </r>
  <r>
    <s v="Nassau County, NY"/>
    <x v="89"/>
    <n v="0"/>
    <x v="34"/>
  </r>
  <r>
    <s v="Nassau County, NY"/>
    <x v="89"/>
    <n v="0"/>
    <x v="35"/>
  </r>
  <r>
    <s v="Nassau County, NY"/>
    <x v="89"/>
    <n v="0"/>
    <x v="36"/>
  </r>
  <r>
    <s v="Nassau County, NY"/>
    <x v="89"/>
    <n v="0"/>
    <x v="37"/>
  </r>
  <r>
    <s v="Nassau County, NY"/>
    <x v="89"/>
    <n v="0"/>
    <x v="38"/>
  </r>
  <r>
    <s v="Nassau County, NY"/>
    <x v="89"/>
    <n v="0"/>
    <x v="39"/>
  </r>
  <r>
    <s v="Nassau County, NY"/>
    <x v="89"/>
    <n v="0"/>
    <x v="40"/>
  </r>
  <r>
    <s v="Nassau County, NY"/>
    <x v="89"/>
    <n v="0"/>
    <x v="41"/>
  </r>
  <r>
    <s v="Nassau County, NY"/>
    <x v="89"/>
    <n v="0"/>
    <x v="42"/>
  </r>
  <r>
    <s v="Nassau County, NY"/>
    <x v="89"/>
    <n v="1"/>
    <x v="43"/>
  </r>
  <r>
    <s v="Nassau County, NY"/>
    <x v="89"/>
    <n v="1"/>
    <x v="44"/>
  </r>
  <r>
    <s v="Nassau County, NY"/>
    <x v="89"/>
    <n v="4"/>
    <x v="45"/>
  </r>
  <r>
    <s v="Nassau County, NY"/>
    <x v="89"/>
    <n v="5"/>
    <x v="46"/>
  </r>
  <r>
    <s v="Nassau County, NY"/>
    <x v="89"/>
    <n v="17"/>
    <x v="47"/>
  </r>
  <r>
    <s v="Nassau County, NY"/>
    <x v="89"/>
    <n v="0"/>
    <x v="48"/>
  </r>
  <r>
    <s v="Nassau County, NY"/>
    <x v="89"/>
    <n v="0"/>
    <x v="49"/>
  </r>
  <r>
    <s v="Nassau County, NY"/>
    <x v="89"/>
    <n v="0"/>
    <x v="50"/>
  </r>
  <r>
    <s v="Nassau County, NY"/>
    <x v="89"/>
    <n v="0"/>
    <x v="51"/>
  </r>
  <r>
    <s v="Nassau County, NY"/>
    <x v="89"/>
    <n v="0"/>
    <x v="52"/>
  </r>
  <r>
    <s v="Nassau County, NY"/>
    <x v="89"/>
    <n v="0"/>
    <x v="53"/>
  </r>
  <r>
    <s v="Ramsey County, MN"/>
    <x v="89"/>
    <n v="0"/>
    <x v="0"/>
  </r>
  <r>
    <s v="Ramsey County, MN"/>
    <x v="89"/>
    <n v="0"/>
    <x v="1"/>
  </r>
  <r>
    <s v="Ramsey County, MN"/>
    <x v="89"/>
    <n v="0"/>
    <x v="2"/>
  </r>
  <r>
    <s v="Ramsey County, MN"/>
    <x v="89"/>
    <n v="0"/>
    <x v="3"/>
  </r>
  <r>
    <s v="Ramsey County, MN"/>
    <x v="89"/>
    <n v="0"/>
    <x v="4"/>
  </r>
  <r>
    <s v="Ramsey County, MN"/>
    <x v="89"/>
    <n v="0"/>
    <x v="5"/>
  </r>
  <r>
    <s v="Ramsey County, MN"/>
    <x v="89"/>
    <n v="0"/>
    <x v="6"/>
  </r>
  <r>
    <s v="Ramsey County, MN"/>
    <x v="89"/>
    <n v="0"/>
    <x v="7"/>
  </r>
  <r>
    <s v="Ramsey County, MN"/>
    <x v="89"/>
    <n v="0"/>
    <x v="8"/>
  </r>
  <r>
    <s v="Ramsey County, MN"/>
    <x v="89"/>
    <n v="0"/>
    <x v="9"/>
  </r>
  <r>
    <s v="Ramsey County, MN"/>
    <x v="89"/>
    <n v="0"/>
    <x v="10"/>
  </r>
  <r>
    <s v="Ramsey County, MN"/>
    <x v="89"/>
    <n v="0"/>
    <x v="11"/>
  </r>
  <r>
    <s v="Ramsey County, MN"/>
    <x v="89"/>
    <n v="0"/>
    <x v="12"/>
  </r>
  <r>
    <s v="Ramsey County, MN"/>
    <x v="89"/>
    <n v="0"/>
    <x v="13"/>
  </r>
  <r>
    <s v="Ramsey County, MN"/>
    <x v="89"/>
    <n v="0"/>
    <x v="14"/>
  </r>
  <r>
    <s v="Ramsey County, MN"/>
    <x v="89"/>
    <n v="0"/>
    <x v="15"/>
  </r>
  <r>
    <s v="Ramsey County, MN"/>
    <x v="89"/>
    <n v="0"/>
    <x v="16"/>
  </r>
  <r>
    <s v="Ramsey County, MN"/>
    <x v="89"/>
    <n v="0"/>
    <x v="17"/>
  </r>
  <r>
    <s v="Ramsey County, MN"/>
    <x v="89"/>
    <n v="0"/>
    <x v="18"/>
  </r>
  <r>
    <s v="Ramsey County, MN"/>
    <x v="89"/>
    <n v="0"/>
    <x v="19"/>
  </r>
  <r>
    <s v="Ramsey County, MN"/>
    <x v="89"/>
    <n v="0"/>
    <x v="20"/>
  </r>
  <r>
    <s v="Ramsey County, MN"/>
    <x v="89"/>
    <n v="0"/>
    <x v="21"/>
  </r>
  <r>
    <s v="Ramsey County, MN"/>
    <x v="89"/>
    <n v="0"/>
    <x v="22"/>
  </r>
  <r>
    <s v="Ramsey County, MN"/>
    <x v="89"/>
    <n v="0"/>
    <x v="23"/>
  </r>
  <r>
    <s v="Ramsey County, MN"/>
    <x v="89"/>
    <n v="0"/>
    <x v="24"/>
  </r>
  <r>
    <s v="Ramsey County, MN"/>
    <x v="89"/>
    <n v="0"/>
    <x v="25"/>
  </r>
  <r>
    <s v="Ramsey County, MN"/>
    <x v="89"/>
    <n v="0"/>
    <x v="26"/>
  </r>
  <r>
    <s v="Ramsey County, MN"/>
    <x v="89"/>
    <n v="0"/>
    <x v="27"/>
  </r>
  <r>
    <s v="Ramsey County, MN"/>
    <x v="89"/>
    <n v="0"/>
    <x v="28"/>
  </r>
  <r>
    <s v="Ramsey County, MN"/>
    <x v="89"/>
    <n v="0"/>
    <x v="29"/>
  </r>
  <r>
    <s v="Ramsey County, MN"/>
    <x v="89"/>
    <n v="0"/>
    <x v="30"/>
  </r>
  <r>
    <s v="Ramsey County, MN"/>
    <x v="89"/>
    <n v="0"/>
    <x v="31"/>
  </r>
  <r>
    <s v="Ramsey County, MN"/>
    <x v="89"/>
    <n v="0"/>
    <x v="32"/>
  </r>
  <r>
    <s v="Ramsey County, MN"/>
    <x v="89"/>
    <n v="0"/>
    <x v="33"/>
  </r>
  <r>
    <s v="Ramsey County, MN"/>
    <x v="89"/>
    <n v="0"/>
    <x v="34"/>
  </r>
  <r>
    <s v="Ramsey County, MN"/>
    <x v="89"/>
    <n v="0"/>
    <x v="35"/>
  </r>
  <r>
    <s v="Ramsey County, MN"/>
    <x v="89"/>
    <n v="0"/>
    <x v="36"/>
  </r>
  <r>
    <s v="Ramsey County, MN"/>
    <x v="89"/>
    <n v="0"/>
    <x v="37"/>
  </r>
  <r>
    <s v="Ramsey County, MN"/>
    <x v="89"/>
    <n v="0"/>
    <x v="38"/>
  </r>
  <r>
    <s v="Ramsey County, MN"/>
    <x v="89"/>
    <n v="0"/>
    <x v="39"/>
  </r>
  <r>
    <s v="Ramsey County, MN"/>
    <x v="89"/>
    <n v="0"/>
    <x v="40"/>
  </r>
  <r>
    <s v="Ramsey County, MN"/>
    <x v="89"/>
    <n v="0"/>
    <x v="41"/>
  </r>
  <r>
    <s v="Ramsey County, MN"/>
    <x v="89"/>
    <n v="0"/>
    <x v="42"/>
  </r>
  <r>
    <s v="Ramsey County, MN"/>
    <x v="89"/>
    <n v="0"/>
    <x v="43"/>
  </r>
  <r>
    <s v="Ramsey County, MN"/>
    <x v="89"/>
    <n v="1"/>
    <x v="44"/>
  </r>
  <r>
    <s v="Ramsey County, MN"/>
    <x v="89"/>
    <n v="1"/>
    <x v="45"/>
  </r>
  <r>
    <s v="Ramsey County, MN"/>
    <x v="89"/>
    <n v="1"/>
    <x v="46"/>
  </r>
  <r>
    <s v="Ramsey County, MN"/>
    <x v="89"/>
    <n v="1"/>
    <x v="47"/>
  </r>
  <r>
    <s v="Ramsey County, MN"/>
    <x v="89"/>
    <n v="0"/>
    <x v="48"/>
  </r>
  <r>
    <s v="Ramsey County, MN"/>
    <x v="89"/>
    <n v="0"/>
    <x v="49"/>
  </r>
  <r>
    <s v="Ramsey County, MN"/>
    <x v="89"/>
    <n v="0"/>
    <x v="50"/>
  </r>
  <r>
    <s v="Ramsey County, MN"/>
    <x v="89"/>
    <n v="0"/>
    <x v="51"/>
  </r>
  <r>
    <s v="Ramsey County, MN"/>
    <x v="89"/>
    <n v="0"/>
    <x v="52"/>
  </r>
  <r>
    <s v="Ramsey County, MN"/>
    <x v="89"/>
    <n v="0"/>
    <x v="53"/>
  </r>
  <r>
    <s v="Washoe County, NV"/>
    <x v="89"/>
    <n v="0"/>
    <x v="0"/>
  </r>
  <r>
    <s v="Washoe County, NV"/>
    <x v="89"/>
    <n v="0"/>
    <x v="1"/>
  </r>
  <r>
    <s v="Washoe County, NV"/>
    <x v="89"/>
    <n v="0"/>
    <x v="2"/>
  </r>
  <r>
    <s v="Washoe County, NV"/>
    <x v="89"/>
    <n v="0"/>
    <x v="3"/>
  </r>
  <r>
    <s v="Washoe County, NV"/>
    <x v="89"/>
    <n v="0"/>
    <x v="4"/>
  </r>
  <r>
    <s v="Washoe County, NV"/>
    <x v="89"/>
    <n v="0"/>
    <x v="5"/>
  </r>
  <r>
    <s v="Washoe County, NV"/>
    <x v="89"/>
    <n v="0"/>
    <x v="6"/>
  </r>
  <r>
    <s v="Washoe County, NV"/>
    <x v="89"/>
    <n v="0"/>
    <x v="7"/>
  </r>
  <r>
    <s v="Washoe County, NV"/>
    <x v="89"/>
    <n v="0"/>
    <x v="8"/>
  </r>
  <r>
    <s v="Washoe County, NV"/>
    <x v="89"/>
    <n v="0"/>
    <x v="9"/>
  </r>
  <r>
    <s v="Washoe County, NV"/>
    <x v="89"/>
    <n v="0"/>
    <x v="10"/>
  </r>
  <r>
    <s v="Washoe County, NV"/>
    <x v="89"/>
    <n v="0"/>
    <x v="11"/>
  </r>
  <r>
    <s v="Washoe County, NV"/>
    <x v="89"/>
    <n v="0"/>
    <x v="12"/>
  </r>
  <r>
    <s v="Washoe County, NV"/>
    <x v="89"/>
    <n v="0"/>
    <x v="13"/>
  </r>
  <r>
    <s v="Washoe County, NV"/>
    <x v="89"/>
    <n v="0"/>
    <x v="14"/>
  </r>
  <r>
    <s v="Washoe County, NV"/>
    <x v="89"/>
    <n v="0"/>
    <x v="15"/>
  </r>
  <r>
    <s v="Washoe County, NV"/>
    <x v="89"/>
    <n v="0"/>
    <x v="16"/>
  </r>
  <r>
    <s v="Washoe County, NV"/>
    <x v="89"/>
    <n v="0"/>
    <x v="17"/>
  </r>
  <r>
    <s v="Washoe County, NV"/>
    <x v="89"/>
    <n v="0"/>
    <x v="18"/>
  </r>
  <r>
    <s v="Washoe County, NV"/>
    <x v="89"/>
    <n v="0"/>
    <x v="19"/>
  </r>
  <r>
    <s v="Washoe County, NV"/>
    <x v="89"/>
    <n v="0"/>
    <x v="20"/>
  </r>
  <r>
    <s v="Washoe County, NV"/>
    <x v="89"/>
    <n v="0"/>
    <x v="21"/>
  </r>
  <r>
    <s v="Washoe County, NV"/>
    <x v="89"/>
    <n v="0"/>
    <x v="22"/>
  </r>
  <r>
    <s v="Washoe County, NV"/>
    <x v="89"/>
    <n v="0"/>
    <x v="23"/>
  </r>
  <r>
    <s v="Washoe County, NV"/>
    <x v="89"/>
    <n v="0"/>
    <x v="24"/>
  </r>
  <r>
    <s v="Washoe County, NV"/>
    <x v="89"/>
    <n v="0"/>
    <x v="25"/>
  </r>
  <r>
    <s v="Washoe County, NV"/>
    <x v="89"/>
    <n v="0"/>
    <x v="26"/>
  </r>
  <r>
    <s v="Washoe County, NV"/>
    <x v="89"/>
    <n v="0"/>
    <x v="27"/>
  </r>
  <r>
    <s v="Washoe County, NV"/>
    <x v="89"/>
    <n v="0"/>
    <x v="28"/>
  </r>
  <r>
    <s v="Washoe County, NV"/>
    <x v="89"/>
    <n v="0"/>
    <x v="29"/>
  </r>
  <r>
    <s v="Washoe County, NV"/>
    <x v="89"/>
    <n v="0"/>
    <x v="30"/>
  </r>
  <r>
    <s v="Washoe County, NV"/>
    <x v="89"/>
    <n v="0"/>
    <x v="31"/>
  </r>
  <r>
    <s v="Washoe County, NV"/>
    <x v="89"/>
    <n v="0"/>
    <x v="32"/>
  </r>
  <r>
    <s v="Washoe County, NV"/>
    <x v="89"/>
    <n v="0"/>
    <x v="33"/>
  </r>
  <r>
    <s v="Washoe County, NV"/>
    <x v="89"/>
    <n v="0"/>
    <x v="34"/>
  </r>
  <r>
    <s v="Washoe County, NV"/>
    <x v="89"/>
    <n v="0"/>
    <x v="35"/>
  </r>
  <r>
    <s v="Washoe County, NV"/>
    <x v="89"/>
    <n v="0"/>
    <x v="36"/>
  </r>
  <r>
    <s v="Washoe County, NV"/>
    <x v="89"/>
    <n v="0"/>
    <x v="37"/>
  </r>
  <r>
    <s v="Washoe County, NV"/>
    <x v="89"/>
    <n v="0"/>
    <x v="38"/>
  </r>
  <r>
    <s v="Washoe County, NV"/>
    <x v="89"/>
    <n v="0"/>
    <x v="39"/>
  </r>
  <r>
    <s v="Washoe County, NV"/>
    <x v="89"/>
    <n v="0"/>
    <x v="40"/>
  </r>
  <r>
    <s v="Washoe County, NV"/>
    <x v="89"/>
    <n v="0"/>
    <x v="41"/>
  </r>
  <r>
    <s v="Washoe County, NV"/>
    <x v="89"/>
    <n v="0"/>
    <x v="42"/>
  </r>
  <r>
    <s v="Washoe County, NV"/>
    <x v="89"/>
    <n v="0"/>
    <x v="43"/>
  </r>
  <r>
    <s v="Washoe County, NV"/>
    <x v="89"/>
    <n v="1"/>
    <x v="44"/>
  </r>
  <r>
    <s v="Washoe County, NV"/>
    <x v="89"/>
    <n v="1"/>
    <x v="45"/>
  </r>
  <r>
    <s v="Washoe County, NV"/>
    <x v="89"/>
    <n v="2"/>
    <x v="46"/>
  </r>
  <r>
    <s v="Washoe County, NV"/>
    <x v="89"/>
    <n v="2"/>
    <x v="47"/>
  </r>
  <r>
    <s v="Washoe County, NV"/>
    <x v="89"/>
    <n v="0"/>
    <x v="48"/>
  </r>
  <r>
    <s v="Washoe County, NV"/>
    <x v="89"/>
    <n v="0"/>
    <x v="49"/>
  </r>
  <r>
    <s v="Washoe County, NV"/>
    <x v="89"/>
    <n v="0"/>
    <x v="50"/>
  </r>
  <r>
    <s v="Washoe County, NV"/>
    <x v="89"/>
    <n v="0"/>
    <x v="51"/>
  </r>
  <r>
    <s v="Washoe County, NV"/>
    <x v="89"/>
    <n v="0"/>
    <x v="52"/>
  </r>
  <r>
    <s v="Washoe County, NV"/>
    <x v="89"/>
    <n v="0"/>
    <x v="53"/>
  </r>
  <r>
    <s v="Wayne County, PA"/>
    <x v="89"/>
    <n v="0"/>
    <x v="0"/>
  </r>
  <r>
    <s v="Wayne County, PA"/>
    <x v="89"/>
    <n v="0"/>
    <x v="1"/>
  </r>
  <r>
    <s v="Wayne County, PA"/>
    <x v="89"/>
    <n v="0"/>
    <x v="2"/>
  </r>
  <r>
    <s v="Wayne County, PA"/>
    <x v="89"/>
    <n v="0"/>
    <x v="3"/>
  </r>
  <r>
    <s v="Wayne County, PA"/>
    <x v="89"/>
    <n v="0"/>
    <x v="4"/>
  </r>
  <r>
    <s v="Wayne County, PA"/>
    <x v="89"/>
    <n v="0"/>
    <x v="5"/>
  </r>
  <r>
    <s v="Wayne County, PA"/>
    <x v="89"/>
    <n v="0"/>
    <x v="6"/>
  </r>
  <r>
    <s v="Wayne County, PA"/>
    <x v="89"/>
    <n v="0"/>
    <x v="7"/>
  </r>
  <r>
    <s v="Wayne County, PA"/>
    <x v="89"/>
    <n v="0"/>
    <x v="8"/>
  </r>
  <r>
    <s v="Wayne County, PA"/>
    <x v="89"/>
    <n v="0"/>
    <x v="9"/>
  </r>
  <r>
    <s v="Wayne County, PA"/>
    <x v="89"/>
    <n v="0"/>
    <x v="10"/>
  </r>
  <r>
    <s v="Wayne County, PA"/>
    <x v="89"/>
    <n v="0"/>
    <x v="11"/>
  </r>
  <r>
    <s v="Wayne County, PA"/>
    <x v="89"/>
    <n v="0"/>
    <x v="12"/>
  </r>
  <r>
    <s v="Wayne County, PA"/>
    <x v="89"/>
    <n v="0"/>
    <x v="13"/>
  </r>
  <r>
    <s v="Wayne County, PA"/>
    <x v="89"/>
    <n v="0"/>
    <x v="14"/>
  </r>
  <r>
    <s v="Wayne County, PA"/>
    <x v="89"/>
    <n v="0"/>
    <x v="15"/>
  </r>
  <r>
    <s v="Wayne County, PA"/>
    <x v="89"/>
    <n v="0"/>
    <x v="16"/>
  </r>
  <r>
    <s v="Wayne County, PA"/>
    <x v="89"/>
    <n v="0"/>
    <x v="17"/>
  </r>
  <r>
    <s v="Wayne County, PA"/>
    <x v="89"/>
    <n v="0"/>
    <x v="18"/>
  </r>
  <r>
    <s v="Wayne County, PA"/>
    <x v="89"/>
    <n v="0"/>
    <x v="19"/>
  </r>
  <r>
    <s v="Wayne County, PA"/>
    <x v="89"/>
    <n v="0"/>
    <x v="20"/>
  </r>
  <r>
    <s v="Wayne County, PA"/>
    <x v="89"/>
    <n v="0"/>
    <x v="21"/>
  </r>
  <r>
    <s v="Wayne County, PA"/>
    <x v="89"/>
    <n v="0"/>
    <x v="22"/>
  </r>
  <r>
    <s v="Wayne County, PA"/>
    <x v="89"/>
    <n v="0"/>
    <x v="23"/>
  </r>
  <r>
    <s v="Wayne County, PA"/>
    <x v="89"/>
    <n v="0"/>
    <x v="24"/>
  </r>
  <r>
    <s v="Wayne County, PA"/>
    <x v="89"/>
    <n v="0"/>
    <x v="25"/>
  </r>
  <r>
    <s v="Wayne County, PA"/>
    <x v="89"/>
    <n v="0"/>
    <x v="26"/>
  </r>
  <r>
    <s v="Wayne County, PA"/>
    <x v="89"/>
    <n v="0"/>
    <x v="27"/>
  </r>
  <r>
    <s v="Wayne County, PA"/>
    <x v="89"/>
    <n v="0"/>
    <x v="28"/>
  </r>
  <r>
    <s v="Wayne County, PA"/>
    <x v="89"/>
    <n v="0"/>
    <x v="29"/>
  </r>
  <r>
    <s v="Wayne County, PA"/>
    <x v="89"/>
    <n v="0"/>
    <x v="30"/>
  </r>
  <r>
    <s v="Wayne County, PA"/>
    <x v="89"/>
    <n v="0"/>
    <x v="31"/>
  </r>
  <r>
    <s v="Wayne County, PA"/>
    <x v="89"/>
    <n v="0"/>
    <x v="32"/>
  </r>
  <r>
    <s v="Wayne County, PA"/>
    <x v="89"/>
    <n v="0"/>
    <x v="33"/>
  </r>
  <r>
    <s v="Wayne County, PA"/>
    <x v="89"/>
    <n v="0"/>
    <x v="34"/>
  </r>
  <r>
    <s v="Wayne County, PA"/>
    <x v="89"/>
    <n v="0"/>
    <x v="35"/>
  </r>
  <r>
    <s v="Wayne County, PA"/>
    <x v="89"/>
    <n v="0"/>
    <x v="36"/>
  </r>
  <r>
    <s v="Wayne County, PA"/>
    <x v="89"/>
    <n v="0"/>
    <x v="37"/>
  </r>
  <r>
    <s v="Wayne County, PA"/>
    <x v="89"/>
    <n v="0"/>
    <x v="38"/>
  </r>
  <r>
    <s v="Wayne County, PA"/>
    <x v="89"/>
    <n v="0"/>
    <x v="39"/>
  </r>
  <r>
    <s v="Wayne County, PA"/>
    <x v="89"/>
    <n v="0"/>
    <x v="40"/>
  </r>
  <r>
    <s v="Wayne County, PA"/>
    <x v="89"/>
    <n v="0"/>
    <x v="41"/>
  </r>
  <r>
    <s v="Wayne County, PA"/>
    <x v="89"/>
    <n v="0"/>
    <x v="42"/>
  </r>
  <r>
    <s v="Wayne County, PA"/>
    <x v="89"/>
    <n v="0"/>
    <x v="43"/>
  </r>
  <r>
    <s v="Wayne County, PA"/>
    <x v="89"/>
    <n v="1"/>
    <x v="44"/>
  </r>
  <r>
    <s v="Wayne County, PA"/>
    <x v="89"/>
    <n v="1"/>
    <x v="45"/>
  </r>
  <r>
    <s v="Wayne County, PA"/>
    <x v="89"/>
    <n v="1"/>
    <x v="46"/>
  </r>
  <r>
    <s v="Wayne County, PA"/>
    <x v="89"/>
    <n v="1"/>
    <x v="47"/>
  </r>
  <r>
    <s v="Wayne County, PA"/>
    <x v="89"/>
    <n v="0"/>
    <x v="48"/>
  </r>
  <r>
    <s v="Wayne County, PA"/>
    <x v="89"/>
    <n v="0"/>
    <x v="49"/>
  </r>
  <r>
    <s v="Wayne County, PA"/>
    <x v="89"/>
    <n v="0"/>
    <x v="50"/>
  </r>
  <r>
    <s v="Wayne County, PA"/>
    <x v="89"/>
    <n v="0"/>
    <x v="51"/>
  </r>
  <r>
    <s v="Wayne County, PA"/>
    <x v="89"/>
    <n v="0"/>
    <x v="52"/>
  </r>
  <r>
    <s v="Wayne County, PA"/>
    <x v="89"/>
    <n v="0"/>
    <x v="53"/>
  </r>
  <r>
    <s v="Yolo County, CA"/>
    <x v="89"/>
    <n v="0"/>
    <x v="0"/>
  </r>
  <r>
    <s v="Yolo County, CA"/>
    <x v="89"/>
    <n v="0"/>
    <x v="1"/>
  </r>
  <r>
    <s v="Yolo County, CA"/>
    <x v="89"/>
    <n v="0"/>
    <x v="2"/>
  </r>
  <r>
    <s v="Yolo County, CA"/>
    <x v="89"/>
    <n v="0"/>
    <x v="3"/>
  </r>
  <r>
    <s v="Yolo County, CA"/>
    <x v="89"/>
    <n v="0"/>
    <x v="4"/>
  </r>
  <r>
    <s v="Yolo County, CA"/>
    <x v="89"/>
    <n v="0"/>
    <x v="5"/>
  </r>
  <r>
    <s v="Yolo County, CA"/>
    <x v="89"/>
    <n v="0"/>
    <x v="6"/>
  </r>
  <r>
    <s v="Yolo County, CA"/>
    <x v="89"/>
    <n v="0"/>
    <x v="7"/>
  </r>
  <r>
    <s v="Yolo County, CA"/>
    <x v="89"/>
    <n v="0"/>
    <x v="8"/>
  </r>
  <r>
    <s v="Yolo County, CA"/>
    <x v="89"/>
    <n v="0"/>
    <x v="9"/>
  </r>
  <r>
    <s v="Yolo County, CA"/>
    <x v="89"/>
    <n v="0"/>
    <x v="10"/>
  </r>
  <r>
    <s v="Yolo County, CA"/>
    <x v="89"/>
    <n v="0"/>
    <x v="11"/>
  </r>
  <r>
    <s v="Yolo County, CA"/>
    <x v="89"/>
    <n v="0"/>
    <x v="12"/>
  </r>
  <r>
    <s v="Yolo County, CA"/>
    <x v="89"/>
    <n v="0"/>
    <x v="13"/>
  </r>
  <r>
    <s v="Yolo County, CA"/>
    <x v="89"/>
    <n v="0"/>
    <x v="14"/>
  </r>
  <r>
    <s v="Yolo County, CA"/>
    <x v="89"/>
    <n v="0"/>
    <x v="15"/>
  </r>
  <r>
    <s v="Yolo County, CA"/>
    <x v="89"/>
    <n v="0"/>
    <x v="16"/>
  </r>
  <r>
    <s v="Yolo County, CA"/>
    <x v="89"/>
    <n v="0"/>
    <x v="17"/>
  </r>
  <r>
    <s v="Yolo County, CA"/>
    <x v="89"/>
    <n v="0"/>
    <x v="18"/>
  </r>
  <r>
    <s v="Yolo County, CA"/>
    <x v="89"/>
    <n v="0"/>
    <x v="19"/>
  </r>
  <r>
    <s v="Yolo County, CA"/>
    <x v="89"/>
    <n v="0"/>
    <x v="20"/>
  </r>
  <r>
    <s v="Yolo County, CA"/>
    <x v="89"/>
    <n v="0"/>
    <x v="21"/>
  </r>
  <r>
    <s v="Yolo County, CA"/>
    <x v="89"/>
    <n v="0"/>
    <x v="22"/>
  </r>
  <r>
    <s v="Yolo County, CA"/>
    <x v="89"/>
    <n v="0"/>
    <x v="23"/>
  </r>
  <r>
    <s v="Yolo County, CA"/>
    <x v="89"/>
    <n v="0"/>
    <x v="24"/>
  </r>
  <r>
    <s v="Yolo County, CA"/>
    <x v="89"/>
    <n v="0"/>
    <x v="25"/>
  </r>
  <r>
    <s v="Yolo County, CA"/>
    <x v="89"/>
    <n v="0"/>
    <x v="26"/>
  </r>
  <r>
    <s v="Yolo County, CA"/>
    <x v="89"/>
    <n v="0"/>
    <x v="27"/>
  </r>
  <r>
    <s v="Yolo County, CA"/>
    <x v="89"/>
    <n v="0"/>
    <x v="28"/>
  </r>
  <r>
    <s v="Yolo County, CA"/>
    <x v="89"/>
    <n v="0"/>
    <x v="29"/>
  </r>
  <r>
    <s v="Yolo County, CA"/>
    <x v="89"/>
    <n v="0"/>
    <x v="30"/>
  </r>
  <r>
    <s v="Yolo County, CA"/>
    <x v="89"/>
    <n v="0"/>
    <x v="31"/>
  </r>
  <r>
    <s v="Yolo County, CA"/>
    <x v="89"/>
    <n v="0"/>
    <x v="32"/>
  </r>
  <r>
    <s v="Yolo County, CA"/>
    <x v="89"/>
    <n v="0"/>
    <x v="33"/>
  </r>
  <r>
    <s v="Yolo County, CA"/>
    <x v="89"/>
    <n v="0"/>
    <x v="34"/>
  </r>
  <r>
    <s v="Yolo County, CA"/>
    <x v="89"/>
    <n v="0"/>
    <x v="35"/>
  </r>
  <r>
    <s v="Yolo County, CA"/>
    <x v="89"/>
    <n v="0"/>
    <x v="36"/>
  </r>
  <r>
    <s v="Yolo County, CA"/>
    <x v="89"/>
    <n v="0"/>
    <x v="37"/>
  </r>
  <r>
    <s v="Yolo County, CA"/>
    <x v="89"/>
    <n v="0"/>
    <x v="38"/>
  </r>
  <r>
    <s v="Yolo County, CA"/>
    <x v="89"/>
    <n v="0"/>
    <x v="39"/>
  </r>
  <r>
    <s v="Yolo County, CA"/>
    <x v="89"/>
    <n v="0"/>
    <x v="40"/>
  </r>
  <r>
    <s v="Yolo County, CA"/>
    <x v="89"/>
    <n v="0"/>
    <x v="41"/>
  </r>
  <r>
    <s v="Yolo County, CA"/>
    <x v="89"/>
    <n v="0"/>
    <x v="42"/>
  </r>
  <r>
    <s v="Yolo County, CA"/>
    <x v="89"/>
    <n v="0"/>
    <x v="43"/>
  </r>
  <r>
    <s v="Yolo County, CA"/>
    <x v="89"/>
    <n v="1"/>
    <x v="44"/>
  </r>
  <r>
    <s v="Yolo County, CA"/>
    <x v="89"/>
    <n v="1"/>
    <x v="45"/>
  </r>
  <r>
    <s v="Yolo County, CA"/>
    <x v="89"/>
    <n v="1"/>
    <x v="46"/>
  </r>
  <r>
    <s v="Yolo County, CA"/>
    <x v="89"/>
    <n v="1"/>
    <x v="47"/>
  </r>
  <r>
    <s v="Yolo County, CA"/>
    <x v="89"/>
    <n v="0"/>
    <x v="48"/>
  </r>
  <r>
    <s v="Yolo County, CA"/>
    <x v="89"/>
    <n v="0"/>
    <x v="49"/>
  </r>
  <r>
    <s v="Yolo County, CA"/>
    <x v="89"/>
    <n v="0"/>
    <x v="50"/>
  </r>
  <r>
    <s v="Yolo County, CA"/>
    <x v="89"/>
    <n v="0"/>
    <x v="51"/>
  </r>
  <r>
    <s v="Yolo County, CA"/>
    <x v="89"/>
    <n v="0"/>
    <x v="52"/>
  </r>
  <r>
    <s v="Yolo County, CA"/>
    <x v="89"/>
    <n v="0"/>
    <x v="53"/>
  </r>
  <r>
    <s v="Santa Clara County, CA"/>
    <x v="89"/>
    <n v="0"/>
    <x v="0"/>
  </r>
  <r>
    <s v="Santa Clara County, CA"/>
    <x v="89"/>
    <n v="0"/>
    <x v="1"/>
  </r>
  <r>
    <s v="Santa Clara County, CA"/>
    <x v="89"/>
    <n v="0"/>
    <x v="2"/>
  </r>
  <r>
    <s v="Santa Clara County, CA"/>
    <x v="89"/>
    <n v="0"/>
    <x v="3"/>
  </r>
  <r>
    <s v="Santa Clara County, CA"/>
    <x v="89"/>
    <n v="0"/>
    <x v="4"/>
  </r>
  <r>
    <s v="Santa Clara County, CA"/>
    <x v="89"/>
    <n v="0"/>
    <x v="5"/>
  </r>
  <r>
    <s v="Santa Clara County, CA"/>
    <x v="89"/>
    <n v="0"/>
    <x v="6"/>
  </r>
  <r>
    <s v="Santa Clara County, CA"/>
    <x v="89"/>
    <n v="0"/>
    <x v="7"/>
  </r>
  <r>
    <s v="Santa Clara County, CA"/>
    <x v="89"/>
    <n v="0"/>
    <x v="8"/>
  </r>
  <r>
    <s v="Santa Clara County, CA"/>
    <x v="89"/>
    <n v="1"/>
    <x v="9"/>
  </r>
  <r>
    <s v="Santa Clara County, CA"/>
    <x v="89"/>
    <n v="1"/>
    <x v="10"/>
  </r>
  <r>
    <s v="Santa Clara County, CA"/>
    <x v="89"/>
    <n v="1"/>
    <x v="11"/>
  </r>
  <r>
    <s v="Santa Clara County, CA"/>
    <x v="89"/>
    <n v="2"/>
    <x v="12"/>
  </r>
  <r>
    <s v="Santa Clara County, CA"/>
    <x v="89"/>
    <n v="2"/>
    <x v="13"/>
  </r>
  <r>
    <s v="Santa Clara County, CA"/>
    <x v="89"/>
    <n v="2"/>
    <x v="14"/>
  </r>
  <r>
    <s v="Santa Clara County, CA"/>
    <x v="89"/>
    <n v="2"/>
    <x v="15"/>
  </r>
  <r>
    <s v="Santa Clara County, CA"/>
    <x v="89"/>
    <n v="2"/>
    <x v="16"/>
  </r>
  <r>
    <s v="Santa Clara County, CA"/>
    <x v="89"/>
    <n v="2"/>
    <x v="17"/>
  </r>
  <r>
    <s v="Santa Clara County, CA"/>
    <x v="89"/>
    <n v="2"/>
    <x v="18"/>
  </r>
  <r>
    <s v="Santa Clara County, CA"/>
    <x v="89"/>
    <n v="2"/>
    <x v="19"/>
  </r>
  <r>
    <s v="Santa Clara County, CA"/>
    <x v="89"/>
    <n v="2"/>
    <x v="20"/>
  </r>
  <r>
    <s v="Santa Clara County, CA"/>
    <x v="89"/>
    <n v="2"/>
    <x v="21"/>
  </r>
  <r>
    <s v="Santa Clara County, CA"/>
    <x v="89"/>
    <n v="2"/>
    <x v="22"/>
  </r>
  <r>
    <s v="Santa Clara County, CA"/>
    <x v="89"/>
    <n v="2"/>
    <x v="23"/>
  </r>
  <r>
    <s v="Santa Clara County, CA"/>
    <x v="89"/>
    <n v="2"/>
    <x v="24"/>
  </r>
  <r>
    <s v="Santa Clara County, CA"/>
    <x v="89"/>
    <n v="2"/>
    <x v="25"/>
  </r>
  <r>
    <s v="Santa Clara County, CA"/>
    <x v="89"/>
    <n v="2"/>
    <x v="26"/>
  </r>
  <r>
    <s v="Santa Clara County, CA"/>
    <x v="89"/>
    <n v="2"/>
    <x v="27"/>
  </r>
  <r>
    <s v="Santa Clara County, CA"/>
    <x v="89"/>
    <n v="2"/>
    <x v="28"/>
  </r>
  <r>
    <s v="Santa Clara County, CA"/>
    <x v="89"/>
    <n v="2"/>
    <x v="29"/>
  </r>
  <r>
    <s v="Santa Clara County, CA"/>
    <x v="89"/>
    <n v="2"/>
    <x v="30"/>
  </r>
  <r>
    <s v="Santa Clara County, CA"/>
    <x v="89"/>
    <n v="2"/>
    <x v="31"/>
  </r>
  <r>
    <s v="Santa Clara County, CA"/>
    <x v="89"/>
    <n v="2"/>
    <x v="32"/>
  </r>
  <r>
    <s v="Santa Clara County, CA"/>
    <x v="89"/>
    <n v="2"/>
    <x v="33"/>
  </r>
  <r>
    <s v="Santa Clara County, CA"/>
    <x v="89"/>
    <n v="2"/>
    <x v="34"/>
  </r>
  <r>
    <s v="Santa Clara County, CA"/>
    <x v="89"/>
    <n v="2"/>
    <x v="35"/>
  </r>
  <r>
    <s v="Santa Clara County, CA"/>
    <x v="89"/>
    <n v="2"/>
    <x v="36"/>
  </r>
  <r>
    <s v="Santa Clara County, CA"/>
    <x v="89"/>
    <n v="2"/>
    <x v="37"/>
  </r>
  <r>
    <s v="Santa Clara County, CA"/>
    <x v="89"/>
    <n v="3"/>
    <x v="38"/>
  </r>
  <r>
    <s v="Santa Clara County, CA"/>
    <x v="89"/>
    <n v="3"/>
    <x v="39"/>
  </r>
  <r>
    <s v="Santa Clara County, CA"/>
    <x v="89"/>
    <n v="9"/>
    <x v="40"/>
  </r>
  <r>
    <s v="Santa Clara County, CA"/>
    <x v="89"/>
    <n v="11"/>
    <x v="41"/>
  </r>
  <r>
    <s v="Santa Clara County, CA"/>
    <x v="89"/>
    <n v="11"/>
    <x v="42"/>
  </r>
  <r>
    <s v="Santa Clara County, CA"/>
    <x v="89"/>
    <n v="20"/>
    <x v="43"/>
  </r>
  <r>
    <s v="Santa Clara County, CA"/>
    <x v="89"/>
    <n v="20"/>
    <x v="44"/>
  </r>
  <r>
    <s v="Santa Clara County, CA"/>
    <x v="89"/>
    <n v="32"/>
    <x v="45"/>
  </r>
  <r>
    <s v="Santa Clara County, CA"/>
    <x v="89"/>
    <n v="38"/>
    <x v="46"/>
  </r>
  <r>
    <s v="Santa Clara County, CA"/>
    <x v="89"/>
    <n v="38"/>
    <x v="47"/>
  </r>
  <r>
    <s v="Santa Clara County, CA"/>
    <x v="89"/>
    <n v="0"/>
    <x v="48"/>
  </r>
  <r>
    <s v="Santa Clara County, CA"/>
    <x v="89"/>
    <n v="0"/>
    <x v="49"/>
  </r>
  <r>
    <s v="Santa Clara County, CA"/>
    <x v="89"/>
    <n v="0"/>
    <x v="50"/>
  </r>
  <r>
    <s v="Santa Clara County, CA"/>
    <x v="89"/>
    <n v="0"/>
    <x v="51"/>
  </r>
  <r>
    <s v="Santa Clara County, CA"/>
    <x v="89"/>
    <n v="0"/>
    <x v="52"/>
  </r>
  <r>
    <s v="Santa Clara County, CA"/>
    <x v="89"/>
    <n v="0"/>
    <x v="53"/>
  </r>
  <r>
    <s v="Clark County, NV"/>
    <x v="89"/>
    <n v="0"/>
    <x v="0"/>
  </r>
  <r>
    <s v="Clark County, NV"/>
    <x v="89"/>
    <n v="0"/>
    <x v="1"/>
  </r>
  <r>
    <s v="Clark County, NV"/>
    <x v="89"/>
    <n v="0"/>
    <x v="2"/>
  </r>
  <r>
    <s v="Clark County, NV"/>
    <x v="89"/>
    <n v="0"/>
    <x v="3"/>
  </r>
  <r>
    <s v="Clark County, NV"/>
    <x v="89"/>
    <n v="0"/>
    <x v="4"/>
  </r>
  <r>
    <s v="Clark County, NV"/>
    <x v="89"/>
    <n v="0"/>
    <x v="5"/>
  </r>
  <r>
    <s v="Clark County, NV"/>
    <x v="89"/>
    <n v="0"/>
    <x v="6"/>
  </r>
  <r>
    <s v="Clark County, NV"/>
    <x v="89"/>
    <n v="0"/>
    <x v="7"/>
  </r>
  <r>
    <s v="Clark County, NV"/>
    <x v="89"/>
    <n v="0"/>
    <x v="8"/>
  </r>
  <r>
    <s v="Clark County, NV"/>
    <x v="89"/>
    <n v="0"/>
    <x v="9"/>
  </r>
  <r>
    <s v="Clark County, NV"/>
    <x v="89"/>
    <n v="0"/>
    <x v="10"/>
  </r>
  <r>
    <s v="Clark County, NV"/>
    <x v="89"/>
    <n v="0"/>
    <x v="11"/>
  </r>
  <r>
    <s v="Clark County, NV"/>
    <x v="89"/>
    <n v="0"/>
    <x v="12"/>
  </r>
  <r>
    <s v="Clark County, NV"/>
    <x v="89"/>
    <n v="0"/>
    <x v="13"/>
  </r>
  <r>
    <s v="Clark County, NV"/>
    <x v="89"/>
    <n v="0"/>
    <x v="14"/>
  </r>
  <r>
    <s v="Clark County, NV"/>
    <x v="89"/>
    <n v="0"/>
    <x v="15"/>
  </r>
  <r>
    <s v="Clark County, NV"/>
    <x v="89"/>
    <n v="0"/>
    <x v="16"/>
  </r>
  <r>
    <s v="Clark County, NV"/>
    <x v="89"/>
    <n v="0"/>
    <x v="17"/>
  </r>
  <r>
    <s v="Clark County, NV"/>
    <x v="89"/>
    <n v="0"/>
    <x v="18"/>
  </r>
  <r>
    <s v="Clark County, NV"/>
    <x v="89"/>
    <n v="0"/>
    <x v="19"/>
  </r>
  <r>
    <s v="Clark County, NV"/>
    <x v="89"/>
    <n v="0"/>
    <x v="20"/>
  </r>
  <r>
    <s v="Clark County, NV"/>
    <x v="89"/>
    <n v="0"/>
    <x v="21"/>
  </r>
  <r>
    <s v="Clark County, NV"/>
    <x v="89"/>
    <n v="0"/>
    <x v="22"/>
  </r>
  <r>
    <s v="Clark County, NV"/>
    <x v="89"/>
    <n v="0"/>
    <x v="23"/>
  </r>
  <r>
    <s v="Clark County, NV"/>
    <x v="89"/>
    <n v="0"/>
    <x v="24"/>
  </r>
  <r>
    <s v="Clark County, NV"/>
    <x v="89"/>
    <n v="0"/>
    <x v="25"/>
  </r>
  <r>
    <s v="Clark County, NV"/>
    <x v="89"/>
    <n v="0"/>
    <x v="26"/>
  </r>
  <r>
    <s v="Clark County, NV"/>
    <x v="89"/>
    <n v="0"/>
    <x v="27"/>
  </r>
  <r>
    <s v="Clark County, NV"/>
    <x v="89"/>
    <n v="0"/>
    <x v="28"/>
  </r>
  <r>
    <s v="Clark County, NV"/>
    <x v="89"/>
    <n v="0"/>
    <x v="29"/>
  </r>
  <r>
    <s v="Clark County, NV"/>
    <x v="89"/>
    <n v="0"/>
    <x v="30"/>
  </r>
  <r>
    <s v="Clark County, NV"/>
    <x v="89"/>
    <n v="0"/>
    <x v="31"/>
  </r>
  <r>
    <s v="Clark County, NV"/>
    <x v="89"/>
    <n v="0"/>
    <x v="32"/>
  </r>
  <r>
    <s v="Clark County, NV"/>
    <x v="89"/>
    <n v="0"/>
    <x v="33"/>
  </r>
  <r>
    <s v="Clark County, NV"/>
    <x v="89"/>
    <n v="0"/>
    <x v="34"/>
  </r>
  <r>
    <s v="Clark County, NV"/>
    <x v="89"/>
    <n v="0"/>
    <x v="35"/>
  </r>
  <r>
    <s v="Clark County, NV"/>
    <x v="89"/>
    <n v="0"/>
    <x v="36"/>
  </r>
  <r>
    <s v="Clark County, NV"/>
    <x v="89"/>
    <n v="0"/>
    <x v="37"/>
  </r>
  <r>
    <s v="Clark County, NV"/>
    <x v="89"/>
    <n v="0"/>
    <x v="38"/>
  </r>
  <r>
    <s v="Clark County, NV"/>
    <x v="89"/>
    <n v="0"/>
    <x v="39"/>
  </r>
  <r>
    <s v="Clark County, NV"/>
    <x v="89"/>
    <n v="0"/>
    <x v="40"/>
  </r>
  <r>
    <s v="Clark County, NV"/>
    <x v="89"/>
    <n v="0"/>
    <x v="41"/>
  </r>
  <r>
    <s v="Clark County, NV"/>
    <x v="89"/>
    <n v="0"/>
    <x v="42"/>
  </r>
  <r>
    <s v="Clark County, NV"/>
    <x v="89"/>
    <n v="1"/>
    <x v="43"/>
  </r>
  <r>
    <s v="Clark County, NV"/>
    <x v="89"/>
    <n v="1"/>
    <x v="44"/>
  </r>
  <r>
    <s v="Clark County, NV"/>
    <x v="89"/>
    <n v="1"/>
    <x v="45"/>
  </r>
  <r>
    <s v="Clark County, NV"/>
    <x v="89"/>
    <n v="2"/>
    <x v="46"/>
  </r>
  <r>
    <s v="Clark County, NV"/>
    <x v="89"/>
    <n v="2"/>
    <x v="47"/>
  </r>
  <r>
    <s v="Clark County, NV"/>
    <x v="89"/>
    <n v="0"/>
    <x v="48"/>
  </r>
  <r>
    <s v="Clark County, NV"/>
    <x v="89"/>
    <n v="0"/>
    <x v="49"/>
  </r>
  <r>
    <s v="Clark County, NV"/>
    <x v="89"/>
    <n v="0"/>
    <x v="50"/>
  </r>
  <r>
    <s v="Clark County, NV"/>
    <x v="89"/>
    <n v="0"/>
    <x v="51"/>
  </r>
  <r>
    <s v="Clark County, NV"/>
    <x v="89"/>
    <n v="0"/>
    <x v="52"/>
  </r>
  <r>
    <s v="Clark County, NV"/>
    <x v="89"/>
    <n v="0"/>
    <x v="53"/>
  </r>
  <r>
    <s v="Fort Bend County, TX"/>
    <x v="89"/>
    <n v="0"/>
    <x v="0"/>
  </r>
  <r>
    <s v="Fort Bend County, TX"/>
    <x v="89"/>
    <n v="0"/>
    <x v="1"/>
  </r>
  <r>
    <s v="Fort Bend County, TX"/>
    <x v="89"/>
    <n v="0"/>
    <x v="2"/>
  </r>
  <r>
    <s v="Fort Bend County, TX"/>
    <x v="89"/>
    <n v="0"/>
    <x v="3"/>
  </r>
  <r>
    <s v="Fort Bend County, TX"/>
    <x v="89"/>
    <n v="0"/>
    <x v="4"/>
  </r>
  <r>
    <s v="Fort Bend County, TX"/>
    <x v="89"/>
    <n v="0"/>
    <x v="5"/>
  </r>
  <r>
    <s v="Fort Bend County, TX"/>
    <x v="89"/>
    <n v="0"/>
    <x v="6"/>
  </r>
  <r>
    <s v="Fort Bend County, TX"/>
    <x v="89"/>
    <n v="0"/>
    <x v="7"/>
  </r>
  <r>
    <s v="Fort Bend County, TX"/>
    <x v="89"/>
    <n v="0"/>
    <x v="8"/>
  </r>
  <r>
    <s v="Fort Bend County, TX"/>
    <x v="89"/>
    <n v="0"/>
    <x v="9"/>
  </r>
  <r>
    <s v="Fort Bend County, TX"/>
    <x v="89"/>
    <n v="0"/>
    <x v="10"/>
  </r>
  <r>
    <s v="Fort Bend County, TX"/>
    <x v="89"/>
    <n v="0"/>
    <x v="11"/>
  </r>
  <r>
    <s v="Fort Bend County, TX"/>
    <x v="89"/>
    <n v="0"/>
    <x v="12"/>
  </r>
  <r>
    <s v="Fort Bend County, TX"/>
    <x v="89"/>
    <n v="0"/>
    <x v="13"/>
  </r>
  <r>
    <s v="Fort Bend County, TX"/>
    <x v="89"/>
    <n v="0"/>
    <x v="14"/>
  </r>
  <r>
    <s v="Fort Bend County, TX"/>
    <x v="89"/>
    <n v="0"/>
    <x v="15"/>
  </r>
  <r>
    <s v="Fort Bend County, TX"/>
    <x v="89"/>
    <n v="0"/>
    <x v="16"/>
  </r>
  <r>
    <s v="Fort Bend County, TX"/>
    <x v="89"/>
    <n v="0"/>
    <x v="17"/>
  </r>
  <r>
    <s v="Fort Bend County, TX"/>
    <x v="89"/>
    <n v="0"/>
    <x v="18"/>
  </r>
  <r>
    <s v="Fort Bend County, TX"/>
    <x v="89"/>
    <n v="0"/>
    <x v="19"/>
  </r>
  <r>
    <s v="Fort Bend County, TX"/>
    <x v="89"/>
    <n v="0"/>
    <x v="20"/>
  </r>
  <r>
    <s v="Fort Bend County, TX"/>
    <x v="89"/>
    <n v="0"/>
    <x v="21"/>
  </r>
  <r>
    <s v="Fort Bend County, TX"/>
    <x v="89"/>
    <n v="0"/>
    <x v="22"/>
  </r>
  <r>
    <s v="Fort Bend County, TX"/>
    <x v="89"/>
    <n v="0"/>
    <x v="23"/>
  </r>
  <r>
    <s v="Fort Bend County, TX"/>
    <x v="89"/>
    <n v="0"/>
    <x v="24"/>
  </r>
  <r>
    <s v="Fort Bend County, TX"/>
    <x v="89"/>
    <n v="0"/>
    <x v="25"/>
  </r>
  <r>
    <s v="Fort Bend County, TX"/>
    <x v="89"/>
    <n v="0"/>
    <x v="26"/>
  </r>
  <r>
    <s v="Fort Bend County, TX"/>
    <x v="89"/>
    <n v="0"/>
    <x v="27"/>
  </r>
  <r>
    <s v="Fort Bend County, TX"/>
    <x v="89"/>
    <n v="0"/>
    <x v="28"/>
  </r>
  <r>
    <s v="Fort Bend County, TX"/>
    <x v="89"/>
    <n v="0"/>
    <x v="29"/>
  </r>
  <r>
    <s v="Fort Bend County, TX"/>
    <x v="89"/>
    <n v="0"/>
    <x v="30"/>
  </r>
  <r>
    <s v="Fort Bend County, TX"/>
    <x v="89"/>
    <n v="0"/>
    <x v="31"/>
  </r>
  <r>
    <s v="Fort Bend County, TX"/>
    <x v="89"/>
    <n v="0"/>
    <x v="32"/>
  </r>
  <r>
    <s v="Fort Bend County, TX"/>
    <x v="89"/>
    <n v="0"/>
    <x v="33"/>
  </r>
  <r>
    <s v="Fort Bend County, TX"/>
    <x v="89"/>
    <n v="0"/>
    <x v="34"/>
  </r>
  <r>
    <s v="Fort Bend County, TX"/>
    <x v="89"/>
    <n v="0"/>
    <x v="35"/>
  </r>
  <r>
    <s v="Fort Bend County, TX"/>
    <x v="89"/>
    <n v="0"/>
    <x v="36"/>
  </r>
  <r>
    <s v="Fort Bend County, TX"/>
    <x v="89"/>
    <n v="0"/>
    <x v="37"/>
  </r>
  <r>
    <s v="Fort Bend County, TX"/>
    <x v="89"/>
    <n v="0"/>
    <x v="38"/>
  </r>
  <r>
    <s v="Fort Bend County, TX"/>
    <x v="89"/>
    <n v="0"/>
    <x v="39"/>
  </r>
  <r>
    <s v="Fort Bend County, TX"/>
    <x v="89"/>
    <n v="0"/>
    <x v="40"/>
  </r>
  <r>
    <s v="Fort Bend County, TX"/>
    <x v="89"/>
    <n v="0"/>
    <x v="41"/>
  </r>
  <r>
    <s v="Fort Bend County, TX"/>
    <x v="89"/>
    <n v="0"/>
    <x v="42"/>
  </r>
  <r>
    <s v="Fort Bend County, TX"/>
    <x v="89"/>
    <n v="1"/>
    <x v="43"/>
  </r>
  <r>
    <s v="Fort Bend County, TX"/>
    <x v="89"/>
    <n v="1"/>
    <x v="44"/>
  </r>
  <r>
    <s v="Fort Bend County, TX"/>
    <x v="89"/>
    <n v="3"/>
    <x v="45"/>
  </r>
  <r>
    <s v="Fort Bend County, TX"/>
    <x v="89"/>
    <n v="6"/>
    <x v="46"/>
  </r>
  <r>
    <s v="Fort Bend County, TX"/>
    <x v="89"/>
    <n v="6"/>
    <x v="47"/>
  </r>
  <r>
    <s v="Fort Bend County, TX"/>
    <x v="89"/>
    <n v="0"/>
    <x v="48"/>
  </r>
  <r>
    <s v="Fort Bend County, TX"/>
    <x v="89"/>
    <n v="0"/>
    <x v="49"/>
  </r>
  <r>
    <s v="Fort Bend County, TX"/>
    <x v="89"/>
    <n v="0"/>
    <x v="50"/>
  </r>
  <r>
    <s v="Fort Bend County, TX"/>
    <x v="89"/>
    <n v="0"/>
    <x v="51"/>
  </r>
  <r>
    <s v="Fort Bend County, TX"/>
    <x v="89"/>
    <n v="0"/>
    <x v="52"/>
  </r>
  <r>
    <s v="Fort Bend County, TX"/>
    <x v="89"/>
    <n v="0"/>
    <x v="53"/>
  </r>
  <r>
    <s v="Grant County, WA"/>
    <x v="89"/>
    <n v="0"/>
    <x v="0"/>
  </r>
  <r>
    <s v="Grant County, WA"/>
    <x v="89"/>
    <n v="0"/>
    <x v="1"/>
  </r>
  <r>
    <s v="Grant County, WA"/>
    <x v="89"/>
    <n v="0"/>
    <x v="2"/>
  </r>
  <r>
    <s v="Grant County, WA"/>
    <x v="89"/>
    <n v="0"/>
    <x v="3"/>
  </r>
  <r>
    <s v="Grant County, WA"/>
    <x v="89"/>
    <n v="0"/>
    <x v="4"/>
  </r>
  <r>
    <s v="Grant County, WA"/>
    <x v="89"/>
    <n v="0"/>
    <x v="5"/>
  </r>
  <r>
    <s v="Grant County, WA"/>
    <x v="89"/>
    <n v="0"/>
    <x v="6"/>
  </r>
  <r>
    <s v="Grant County, WA"/>
    <x v="89"/>
    <n v="0"/>
    <x v="7"/>
  </r>
  <r>
    <s v="Grant County, WA"/>
    <x v="89"/>
    <n v="0"/>
    <x v="8"/>
  </r>
  <r>
    <s v="Grant County, WA"/>
    <x v="89"/>
    <n v="0"/>
    <x v="9"/>
  </r>
  <r>
    <s v="Grant County, WA"/>
    <x v="89"/>
    <n v="0"/>
    <x v="10"/>
  </r>
  <r>
    <s v="Grant County, WA"/>
    <x v="89"/>
    <n v="0"/>
    <x v="11"/>
  </r>
  <r>
    <s v="Grant County, WA"/>
    <x v="89"/>
    <n v="0"/>
    <x v="12"/>
  </r>
  <r>
    <s v="Grant County, WA"/>
    <x v="89"/>
    <n v="0"/>
    <x v="13"/>
  </r>
  <r>
    <s v="Grant County, WA"/>
    <x v="89"/>
    <n v="0"/>
    <x v="14"/>
  </r>
  <r>
    <s v="Grant County, WA"/>
    <x v="89"/>
    <n v="0"/>
    <x v="15"/>
  </r>
  <r>
    <s v="Grant County, WA"/>
    <x v="89"/>
    <n v="0"/>
    <x v="16"/>
  </r>
  <r>
    <s v="Grant County, WA"/>
    <x v="89"/>
    <n v="0"/>
    <x v="17"/>
  </r>
  <r>
    <s v="Grant County, WA"/>
    <x v="89"/>
    <n v="0"/>
    <x v="18"/>
  </r>
  <r>
    <s v="Grant County, WA"/>
    <x v="89"/>
    <n v="0"/>
    <x v="19"/>
  </r>
  <r>
    <s v="Grant County, WA"/>
    <x v="89"/>
    <n v="0"/>
    <x v="20"/>
  </r>
  <r>
    <s v="Grant County, WA"/>
    <x v="89"/>
    <n v="0"/>
    <x v="21"/>
  </r>
  <r>
    <s v="Grant County, WA"/>
    <x v="89"/>
    <n v="0"/>
    <x v="22"/>
  </r>
  <r>
    <s v="Grant County, WA"/>
    <x v="89"/>
    <n v="0"/>
    <x v="23"/>
  </r>
  <r>
    <s v="Grant County, WA"/>
    <x v="89"/>
    <n v="0"/>
    <x v="24"/>
  </r>
  <r>
    <s v="Grant County, WA"/>
    <x v="89"/>
    <n v="0"/>
    <x v="25"/>
  </r>
  <r>
    <s v="Grant County, WA"/>
    <x v="89"/>
    <n v="0"/>
    <x v="26"/>
  </r>
  <r>
    <s v="Grant County, WA"/>
    <x v="89"/>
    <n v="0"/>
    <x v="27"/>
  </r>
  <r>
    <s v="Grant County, WA"/>
    <x v="89"/>
    <n v="0"/>
    <x v="28"/>
  </r>
  <r>
    <s v="Grant County, WA"/>
    <x v="89"/>
    <n v="0"/>
    <x v="29"/>
  </r>
  <r>
    <s v="Grant County, WA"/>
    <x v="89"/>
    <n v="0"/>
    <x v="30"/>
  </r>
  <r>
    <s v="Grant County, WA"/>
    <x v="89"/>
    <n v="0"/>
    <x v="31"/>
  </r>
  <r>
    <s v="Grant County, WA"/>
    <x v="89"/>
    <n v="0"/>
    <x v="32"/>
  </r>
  <r>
    <s v="Grant County, WA"/>
    <x v="89"/>
    <n v="0"/>
    <x v="33"/>
  </r>
  <r>
    <s v="Grant County, WA"/>
    <x v="89"/>
    <n v="0"/>
    <x v="34"/>
  </r>
  <r>
    <s v="Grant County, WA"/>
    <x v="89"/>
    <n v="0"/>
    <x v="35"/>
  </r>
  <r>
    <s v="Grant County, WA"/>
    <x v="89"/>
    <n v="0"/>
    <x v="36"/>
  </r>
  <r>
    <s v="Grant County, WA"/>
    <x v="89"/>
    <n v="0"/>
    <x v="37"/>
  </r>
  <r>
    <s v="Grant County, WA"/>
    <x v="89"/>
    <n v="0"/>
    <x v="38"/>
  </r>
  <r>
    <s v="Grant County, WA"/>
    <x v="89"/>
    <n v="0"/>
    <x v="39"/>
  </r>
  <r>
    <s v="Grant County, WA"/>
    <x v="89"/>
    <n v="0"/>
    <x v="40"/>
  </r>
  <r>
    <s v="Grant County, WA"/>
    <x v="89"/>
    <n v="0"/>
    <x v="41"/>
  </r>
  <r>
    <s v="Grant County, WA"/>
    <x v="89"/>
    <n v="0"/>
    <x v="42"/>
  </r>
  <r>
    <s v="Grant County, WA"/>
    <x v="89"/>
    <n v="1"/>
    <x v="43"/>
  </r>
  <r>
    <s v="Grant County, WA"/>
    <x v="89"/>
    <n v="1"/>
    <x v="44"/>
  </r>
  <r>
    <s v="Grant County, WA"/>
    <x v="89"/>
    <n v="1"/>
    <x v="45"/>
  </r>
  <r>
    <s v="Grant County, WA"/>
    <x v="89"/>
    <n v="1"/>
    <x v="46"/>
  </r>
  <r>
    <s v="Grant County, WA"/>
    <x v="89"/>
    <n v="1"/>
    <x v="47"/>
  </r>
  <r>
    <s v="Grant County, WA"/>
    <x v="89"/>
    <n v="0"/>
    <x v="48"/>
  </r>
  <r>
    <s v="Grant County, WA"/>
    <x v="89"/>
    <n v="0"/>
    <x v="49"/>
  </r>
  <r>
    <s v="Grant County, WA"/>
    <x v="89"/>
    <n v="0"/>
    <x v="50"/>
  </r>
  <r>
    <s v="Grant County, WA"/>
    <x v="89"/>
    <n v="0"/>
    <x v="51"/>
  </r>
  <r>
    <s v="Grant County, WA"/>
    <x v="89"/>
    <n v="0"/>
    <x v="52"/>
  </r>
  <r>
    <s v="Grant County, WA"/>
    <x v="89"/>
    <n v="0"/>
    <x v="53"/>
  </r>
  <r>
    <s v="Santa Rosa County, FL"/>
    <x v="89"/>
    <n v="0"/>
    <x v="0"/>
  </r>
  <r>
    <s v="Santa Rosa County, FL"/>
    <x v="89"/>
    <n v="0"/>
    <x v="1"/>
  </r>
  <r>
    <s v="Santa Rosa County, FL"/>
    <x v="89"/>
    <n v="0"/>
    <x v="2"/>
  </r>
  <r>
    <s v="Santa Rosa County, FL"/>
    <x v="89"/>
    <n v="0"/>
    <x v="3"/>
  </r>
  <r>
    <s v="Santa Rosa County, FL"/>
    <x v="89"/>
    <n v="0"/>
    <x v="4"/>
  </r>
  <r>
    <s v="Santa Rosa County, FL"/>
    <x v="89"/>
    <n v="0"/>
    <x v="5"/>
  </r>
  <r>
    <s v="Santa Rosa County, FL"/>
    <x v="89"/>
    <n v="0"/>
    <x v="6"/>
  </r>
  <r>
    <s v="Santa Rosa County, FL"/>
    <x v="89"/>
    <n v="0"/>
    <x v="7"/>
  </r>
  <r>
    <s v="Santa Rosa County, FL"/>
    <x v="89"/>
    <n v="0"/>
    <x v="8"/>
  </r>
  <r>
    <s v="Santa Rosa County, FL"/>
    <x v="89"/>
    <n v="0"/>
    <x v="9"/>
  </r>
  <r>
    <s v="Santa Rosa County, FL"/>
    <x v="89"/>
    <n v="0"/>
    <x v="10"/>
  </r>
  <r>
    <s v="Santa Rosa County, FL"/>
    <x v="89"/>
    <n v="0"/>
    <x v="11"/>
  </r>
  <r>
    <s v="Santa Rosa County, FL"/>
    <x v="89"/>
    <n v="0"/>
    <x v="12"/>
  </r>
  <r>
    <s v="Santa Rosa County, FL"/>
    <x v="89"/>
    <n v="0"/>
    <x v="13"/>
  </r>
  <r>
    <s v="Santa Rosa County, FL"/>
    <x v="89"/>
    <n v="0"/>
    <x v="14"/>
  </r>
  <r>
    <s v="Santa Rosa County, FL"/>
    <x v="89"/>
    <n v="0"/>
    <x v="15"/>
  </r>
  <r>
    <s v="Santa Rosa County, FL"/>
    <x v="89"/>
    <n v="0"/>
    <x v="16"/>
  </r>
  <r>
    <s v="Santa Rosa County, FL"/>
    <x v="89"/>
    <n v="0"/>
    <x v="17"/>
  </r>
  <r>
    <s v="Santa Rosa County, FL"/>
    <x v="89"/>
    <n v="0"/>
    <x v="18"/>
  </r>
  <r>
    <s v="Santa Rosa County, FL"/>
    <x v="89"/>
    <n v="0"/>
    <x v="19"/>
  </r>
  <r>
    <s v="Santa Rosa County, FL"/>
    <x v="89"/>
    <n v="0"/>
    <x v="20"/>
  </r>
  <r>
    <s v="Santa Rosa County, FL"/>
    <x v="89"/>
    <n v="0"/>
    <x v="21"/>
  </r>
  <r>
    <s v="Santa Rosa County, FL"/>
    <x v="89"/>
    <n v="0"/>
    <x v="22"/>
  </r>
  <r>
    <s v="Santa Rosa County, FL"/>
    <x v="89"/>
    <n v="0"/>
    <x v="23"/>
  </r>
  <r>
    <s v="Santa Rosa County, FL"/>
    <x v="89"/>
    <n v="0"/>
    <x v="24"/>
  </r>
  <r>
    <s v="Santa Rosa County, FL"/>
    <x v="89"/>
    <n v="0"/>
    <x v="25"/>
  </r>
  <r>
    <s v="Santa Rosa County, FL"/>
    <x v="89"/>
    <n v="0"/>
    <x v="26"/>
  </r>
  <r>
    <s v="Santa Rosa County, FL"/>
    <x v="89"/>
    <n v="0"/>
    <x v="27"/>
  </r>
  <r>
    <s v="Santa Rosa County, FL"/>
    <x v="89"/>
    <n v="0"/>
    <x v="28"/>
  </r>
  <r>
    <s v="Santa Rosa County, FL"/>
    <x v="89"/>
    <n v="0"/>
    <x v="29"/>
  </r>
  <r>
    <s v="Santa Rosa County, FL"/>
    <x v="89"/>
    <n v="0"/>
    <x v="30"/>
  </r>
  <r>
    <s v="Santa Rosa County, FL"/>
    <x v="89"/>
    <n v="0"/>
    <x v="31"/>
  </r>
  <r>
    <s v="Santa Rosa County, FL"/>
    <x v="89"/>
    <n v="0"/>
    <x v="32"/>
  </r>
  <r>
    <s v="Santa Rosa County, FL"/>
    <x v="89"/>
    <n v="0"/>
    <x v="33"/>
  </r>
  <r>
    <s v="Santa Rosa County, FL"/>
    <x v="89"/>
    <n v="0"/>
    <x v="34"/>
  </r>
  <r>
    <s v="Santa Rosa County, FL"/>
    <x v="89"/>
    <n v="0"/>
    <x v="35"/>
  </r>
  <r>
    <s v="Santa Rosa County, FL"/>
    <x v="89"/>
    <n v="0"/>
    <x v="36"/>
  </r>
  <r>
    <s v="Santa Rosa County, FL"/>
    <x v="89"/>
    <n v="0"/>
    <x v="37"/>
  </r>
  <r>
    <s v="Santa Rosa County, FL"/>
    <x v="89"/>
    <n v="0"/>
    <x v="38"/>
  </r>
  <r>
    <s v="Santa Rosa County, FL"/>
    <x v="89"/>
    <n v="0"/>
    <x v="39"/>
  </r>
  <r>
    <s v="Santa Rosa County, FL"/>
    <x v="89"/>
    <n v="0"/>
    <x v="40"/>
  </r>
  <r>
    <s v="Santa Rosa County, FL"/>
    <x v="89"/>
    <n v="0"/>
    <x v="41"/>
  </r>
  <r>
    <s v="Santa Rosa County, FL"/>
    <x v="89"/>
    <n v="0"/>
    <x v="42"/>
  </r>
  <r>
    <s v="Santa Rosa County, FL"/>
    <x v="89"/>
    <n v="1"/>
    <x v="43"/>
  </r>
  <r>
    <s v="Santa Rosa County, FL"/>
    <x v="89"/>
    <n v="1"/>
    <x v="44"/>
  </r>
  <r>
    <s v="Santa Rosa County, FL"/>
    <x v="89"/>
    <n v="1"/>
    <x v="45"/>
  </r>
  <r>
    <s v="Santa Rosa County, FL"/>
    <x v="89"/>
    <n v="1"/>
    <x v="46"/>
  </r>
  <r>
    <s v="Santa Rosa County, FL"/>
    <x v="89"/>
    <n v="1"/>
    <x v="47"/>
  </r>
  <r>
    <s v="Santa Rosa County, FL"/>
    <x v="89"/>
    <n v="0"/>
    <x v="48"/>
  </r>
  <r>
    <s v="Santa Rosa County, FL"/>
    <x v="89"/>
    <n v="0"/>
    <x v="49"/>
  </r>
  <r>
    <s v="Santa Rosa County, FL"/>
    <x v="89"/>
    <n v="0"/>
    <x v="50"/>
  </r>
  <r>
    <s v="Santa Rosa County, FL"/>
    <x v="89"/>
    <n v="0"/>
    <x v="51"/>
  </r>
  <r>
    <s v="Santa Rosa County, FL"/>
    <x v="89"/>
    <n v="0"/>
    <x v="52"/>
  </r>
  <r>
    <s v="Santa Rosa County, FL"/>
    <x v="89"/>
    <n v="0"/>
    <x v="53"/>
  </r>
  <r>
    <s v="Williamson County, TN"/>
    <x v="89"/>
    <n v="0"/>
    <x v="0"/>
  </r>
  <r>
    <s v="Williamson County, TN"/>
    <x v="89"/>
    <n v="0"/>
    <x v="1"/>
  </r>
  <r>
    <s v="Williamson County, TN"/>
    <x v="89"/>
    <n v="0"/>
    <x v="2"/>
  </r>
  <r>
    <s v="Williamson County, TN"/>
    <x v="89"/>
    <n v="0"/>
    <x v="3"/>
  </r>
  <r>
    <s v="Williamson County, TN"/>
    <x v="89"/>
    <n v="0"/>
    <x v="4"/>
  </r>
  <r>
    <s v="Williamson County, TN"/>
    <x v="89"/>
    <n v="0"/>
    <x v="5"/>
  </r>
  <r>
    <s v="Williamson County, TN"/>
    <x v="89"/>
    <n v="0"/>
    <x v="6"/>
  </r>
  <r>
    <s v="Williamson County, TN"/>
    <x v="89"/>
    <n v="0"/>
    <x v="7"/>
  </r>
  <r>
    <s v="Williamson County, TN"/>
    <x v="89"/>
    <n v="0"/>
    <x v="8"/>
  </r>
  <r>
    <s v="Williamson County, TN"/>
    <x v="89"/>
    <n v="0"/>
    <x v="9"/>
  </r>
  <r>
    <s v="Williamson County, TN"/>
    <x v="89"/>
    <n v="0"/>
    <x v="10"/>
  </r>
  <r>
    <s v="Williamson County, TN"/>
    <x v="89"/>
    <n v="0"/>
    <x v="11"/>
  </r>
  <r>
    <s v="Williamson County, TN"/>
    <x v="89"/>
    <n v="0"/>
    <x v="12"/>
  </r>
  <r>
    <s v="Williamson County, TN"/>
    <x v="89"/>
    <n v="0"/>
    <x v="13"/>
  </r>
  <r>
    <s v="Williamson County, TN"/>
    <x v="89"/>
    <n v="0"/>
    <x v="14"/>
  </r>
  <r>
    <s v="Williamson County, TN"/>
    <x v="89"/>
    <n v="0"/>
    <x v="15"/>
  </r>
  <r>
    <s v="Williamson County, TN"/>
    <x v="89"/>
    <n v="0"/>
    <x v="16"/>
  </r>
  <r>
    <s v="Williamson County, TN"/>
    <x v="89"/>
    <n v="0"/>
    <x v="17"/>
  </r>
  <r>
    <s v="Williamson County, TN"/>
    <x v="89"/>
    <n v="0"/>
    <x v="18"/>
  </r>
  <r>
    <s v="Williamson County, TN"/>
    <x v="89"/>
    <n v="0"/>
    <x v="19"/>
  </r>
  <r>
    <s v="Williamson County, TN"/>
    <x v="89"/>
    <n v="0"/>
    <x v="20"/>
  </r>
  <r>
    <s v="Williamson County, TN"/>
    <x v="89"/>
    <n v="0"/>
    <x v="21"/>
  </r>
  <r>
    <s v="Williamson County, TN"/>
    <x v="89"/>
    <n v="0"/>
    <x v="22"/>
  </r>
  <r>
    <s v="Williamson County, TN"/>
    <x v="89"/>
    <n v="0"/>
    <x v="23"/>
  </r>
  <r>
    <s v="Williamson County, TN"/>
    <x v="89"/>
    <n v="0"/>
    <x v="24"/>
  </r>
  <r>
    <s v="Williamson County, TN"/>
    <x v="89"/>
    <n v="0"/>
    <x v="25"/>
  </r>
  <r>
    <s v="Williamson County, TN"/>
    <x v="89"/>
    <n v="0"/>
    <x v="26"/>
  </r>
  <r>
    <s v="Williamson County, TN"/>
    <x v="89"/>
    <n v="0"/>
    <x v="27"/>
  </r>
  <r>
    <s v="Williamson County, TN"/>
    <x v="89"/>
    <n v="0"/>
    <x v="28"/>
  </r>
  <r>
    <s v="Williamson County, TN"/>
    <x v="89"/>
    <n v="0"/>
    <x v="29"/>
  </r>
  <r>
    <s v="Williamson County, TN"/>
    <x v="89"/>
    <n v="0"/>
    <x v="30"/>
  </r>
  <r>
    <s v="Williamson County, TN"/>
    <x v="89"/>
    <n v="0"/>
    <x v="31"/>
  </r>
  <r>
    <s v="Williamson County, TN"/>
    <x v="89"/>
    <n v="0"/>
    <x v="32"/>
  </r>
  <r>
    <s v="Williamson County, TN"/>
    <x v="89"/>
    <n v="0"/>
    <x v="33"/>
  </r>
  <r>
    <s v="Williamson County, TN"/>
    <x v="89"/>
    <n v="0"/>
    <x v="34"/>
  </r>
  <r>
    <s v="Williamson County, TN"/>
    <x v="89"/>
    <n v="0"/>
    <x v="35"/>
  </r>
  <r>
    <s v="Williamson County, TN"/>
    <x v="89"/>
    <n v="0"/>
    <x v="36"/>
  </r>
  <r>
    <s v="Williamson County, TN"/>
    <x v="89"/>
    <n v="0"/>
    <x v="37"/>
  </r>
  <r>
    <s v="Williamson County, TN"/>
    <x v="89"/>
    <n v="0"/>
    <x v="38"/>
  </r>
  <r>
    <s v="Williamson County, TN"/>
    <x v="89"/>
    <n v="0"/>
    <x v="39"/>
  </r>
  <r>
    <s v="Williamson County, TN"/>
    <x v="89"/>
    <n v="0"/>
    <x v="40"/>
  </r>
  <r>
    <s v="Williamson County, TN"/>
    <x v="89"/>
    <n v="0"/>
    <x v="41"/>
  </r>
  <r>
    <s v="Williamson County, TN"/>
    <x v="89"/>
    <n v="0"/>
    <x v="42"/>
  </r>
  <r>
    <s v="Williamson County, TN"/>
    <x v="89"/>
    <n v="1"/>
    <x v="43"/>
  </r>
  <r>
    <s v="Williamson County, TN"/>
    <x v="89"/>
    <n v="1"/>
    <x v="44"/>
  </r>
  <r>
    <s v="Williamson County, TN"/>
    <x v="89"/>
    <n v="1"/>
    <x v="45"/>
  </r>
  <r>
    <s v="Williamson County, TN"/>
    <x v="89"/>
    <n v="1"/>
    <x v="46"/>
  </r>
  <r>
    <s v="Williamson County, TN"/>
    <x v="89"/>
    <n v="1"/>
    <x v="47"/>
  </r>
  <r>
    <s v="Williamson County, TN"/>
    <x v="89"/>
    <n v="0"/>
    <x v="48"/>
  </r>
  <r>
    <s v="Williamson County, TN"/>
    <x v="89"/>
    <n v="0"/>
    <x v="49"/>
  </r>
  <r>
    <s v="Williamson County, TN"/>
    <x v="89"/>
    <n v="0"/>
    <x v="50"/>
  </r>
  <r>
    <s v="Williamson County, TN"/>
    <x v="89"/>
    <n v="0"/>
    <x v="51"/>
  </r>
  <r>
    <s v="Williamson County, TN"/>
    <x v="89"/>
    <n v="0"/>
    <x v="52"/>
  </r>
  <r>
    <s v="Williamson County, TN"/>
    <x v="89"/>
    <n v="0"/>
    <x v="53"/>
  </r>
  <r>
    <s v="New York County, NY"/>
    <x v="89"/>
    <n v="0"/>
    <x v="0"/>
  </r>
  <r>
    <s v="New York County, NY"/>
    <x v="89"/>
    <n v="0"/>
    <x v="1"/>
  </r>
  <r>
    <s v="New York County, NY"/>
    <x v="89"/>
    <n v="0"/>
    <x v="2"/>
  </r>
  <r>
    <s v="New York County, NY"/>
    <x v="89"/>
    <n v="0"/>
    <x v="3"/>
  </r>
  <r>
    <s v="New York County, NY"/>
    <x v="89"/>
    <n v="0"/>
    <x v="4"/>
  </r>
  <r>
    <s v="New York County, NY"/>
    <x v="89"/>
    <n v="0"/>
    <x v="5"/>
  </r>
  <r>
    <s v="New York County, NY"/>
    <x v="89"/>
    <n v="0"/>
    <x v="6"/>
  </r>
  <r>
    <s v="New York County, NY"/>
    <x v="89"/>
    <n v="0"/>
    <x v="7"/>
  </r>
  <r>
    <s v="New York County, NY"/>
    <x v="89"/>
    <n v="0"/>
    <x v="8"/>
  </r>
  <r>
    <s v="New York County, NY"/>
    <x v="89"/>
    <n v="0"/>
    <x v="9"/>
  </r>
  <r>
    <s v="New York County, NY"/>
    <x v="89"/>
    <n v="0"/>
    <x v="10"/>
  </r>
  <r>
    <s v="New York County, NY"/>
    <x v="89"/>
    <n v="0"/>
    <x v="11"/>
  </r>
  <r>
    <s v="New York County, NY"/>
    <x v="89"/>
    <n v="0"/>
    <x v="12"/>
  </r>
  <r>
    <s v="New York County, NY"/>
    <x v="89"/>
    <n v="0"/>
    <x v="13"/>
  </r>
  <r>
    <s v="New York County, NY"/>
    <x v="89"/>
    <n v="0"/>
    <x v="14"/>
  </r>
  <r>
    <s v="New York County, NY"/>
    <x v="89"/>
    <n v="0"/>
    <x v="15"/>
  </r>
  <r>
    <s v="New York County, NY"/>
    <x v="89"/>
    <n v="0"/>
    <x v="16"/>
  </r>
  <r>
    <s v="New York County, NY"/>
    <x v="89"/>
    <n v="0"/>
    <x v="17"/>
  </r>
  <r>
    <s v="New York County, NY"/>
    <x v="89"/>
    <n v="0"/>
    <x v="18"/>
  </r>
  <r>
    <s v="New York County, NY"/>
    <x v="89"/>
    <n v="0"/>
    <x v="19"/>
  </r>
  <r>
    <s v="New York County, NY"/>
    <x v="89"/>
    <n v="0"/>
    <x v="20"/>
  </r>
  <r>
    <s v="New York County, NY"/>
    <x v="89"/>
    <n v="0"/>
    <x v="21"/>
  </r>
  <r>
    <s v="New York County, NY"/>
    <x v="89"/>
    <n v="0"/>
    <x v="22"/>
  </r>
  <r>
    <s v="New York County, NY"/>
    <x v="89"/>
    <n v="0"/>
    <x v="23"/>
  </r>
  <r>
    <s v="New York County, NY"/>
    <x v="89"/>
    <n v="0"/>
    <x v="24"/>
  </r>
  <r>
    <s v="New York County, NY"/>
    <x v="89"/>
    <n v="0"/>
    <x v="25"/>
  </r>
  <r>
    <s v="New York County, NY"/>
    <x v="89"/>
    <n v="0"/>
    <x v="26"/>
  </r>
  <r>
    <s v="New York County, NY"/>
    <x v="89"/>
    <n v="0"/>
    <x v="27"/>
  </r>
  <r>
    <s v="New York County, NY"/>
    <x v="89"/>
    <n v="0"/>
    <x v="28"/>
  </r>
  <r>
    <s v="New York County, NY"/>
    <x v="89"/>
    <n v="0"/>
    <x v="29"/>
  </r>
  <r>
    <s v="New York County, NY"/>
    <x v="89"/>
    <n v="0"/>
    <x v="30"/>
  </r>
  <r>
    <s v="New York County, NY"/>
    <x v="89"/>
    <n v="0"/>
    <x v="31"/>
  </r>
  <r>
    <s v="New York County, NY"/>
    <x v="89"/>
    <n v="0"/>
    <x v="32"/>
  </r>
  <r>
    <s v="New York County, NY"/>
    <x v="89"/>
    <n v="0"/>
    <x v="33"/>
  </r>
  <r>
    <s v="New York County, NY"/>
    <x v="89"/>
    <n v="0"/>
    <x v="34"/>
  </r>
  <r>
    <s v="New York County, NY"/>
    <x v="89"/>
    <n v="0"/>
    <x v="35"/>
  </r>
  <r>
    <s v="New York County, NY"/>
    <x v="89"/>
    <n v="0"/>
    <x v="36"/>
  </r>
  <r>
    <s v="New York County, NY"/>
    <x v="89"/>
    <n v="0"/>
    <x v="37"/>
  </r>
  <r>
    <s v="New York County, NY"/>
    <x v="89"/>
    <n v="0"/>
    <x v="38"/>
  </r>
  <r>
    <s v="New York County, NY"/>
    <x v="89"/>
    <n v="0"/>
    <x v="39"/>
  </r>
  <r>
    <s v="New York County, NY"/>
    <x v="89"/>
    <n v="1"/>
    <x v="40"/>
  </r>
  <r>
    <s v="New York County, NY"/>
    <x v="89"/>
    <n v="1"/>
    <x v="41"/>
  </r>
  <r>
    <s v="New York County, NY"/>
    <x v="89"/>
    <n v="1"/>
    <x v="42"/>
  </r>
  <r>
    <s v="New York County, NY"/>
    <x v="89"/>
    <n v="4"/>
    <x v="43"/>
  </r>
  <r>
    <s v="New York County, NY"/>
    <x v="89"/>
    <n v="11"/>
    <x v="44"/>
  </r>
  <r>
    <s v="New York County, NY"/>
    <x v="89"/>
    <n v="11"/>
    <x v="45"/>
  </r>
  <r>
    <s v="New York County, NY"/>
    <x v="89"/>
    <n v="12"/>
    <x v="46"/>
  </r>
  <r>
    <s v="New York County, NY"/>
    <x v="89"/>
    <n v="19"/>
    <x v="47"/>
  </r>
  <r>
    <s v="New York County, NY"/>
    <x v="89"/>
    <n v="0"/>
    <x v="48"/>
  </r>
  <r>
    <s v="New York County, NY"/>
    <x v="89"/>
    <n v="0"/>
    <x v="49"/>
  </r>
  <r>
    <s v="New York County, NY"/>
    <x v="89"/>
    <n v="0"/>
    <x v="50"/>
  </r>
  <r>
    <s v="New York County, NY"/>
    <x v="89"/>
    <n v="0"/>
    <x v="51"/>
  </r>
  <r>
    <s v="New York County, NY"/>
    <x v="89"/>
    <n v="0"/>
    <x v="52"/>
  </r>
  <r>
    <s v="New York County, NY"/>
    <x v="89"/>
    <n v="0"/>
    <x v="53"/>
  </r>
  <r>
    <s v="Montgomery County, MD"/>
    <x v="89"/>
    <n v="0"/>
    <x v="0"/>
  </r>
  <r>
    <s v="Montgomery County, MD"/>
    <x v="89"/>
    <n v="0"/>
    <x v="1"/>
  </r>
  <r>
    <s v="Montgomery County, MD"/>
    <x v="89"/>
    <n v="0"/>
    <x v="2"/>
  </r>
  <r>
    <s v="Montgomery County, MD"/>
    <x v="89"/>
    <n v="0"/>
    <x v="3"/>
  </r>
  <r>
    <s v="Montgomery County, MD"/>
    <x v="89"/>
    <n v="0"/>
    <x v="4"/>
  </r>
  <r>
    <s v="Montgomery County, MD"/>
    <x v="89"/>
    <n v="0"/>
    <x v="5"/>
  </r>
  <r>
    <s v="Montgomery County, MD"/>
    <x v="89"/>
    <n v="0"/>
    <x v="6"/>
  </r>
  <r>
    <s v="Montgomery County, MD"/>
    <x v="89"/>
    <n v="0"/>
    <x v="7"/>
  </r>
  <r>
    <s v="Montgomery County, MD"/>
    <x v="89"/>
    <n v="0"/>
    <x v="8"/>
  </r>
  <r>
    <s v="Montgomery County, MD"/>
    <x v="89"/>
    <n v="0"/>
    <x v="9"/>
  </r>
  <r>
    <s v="Montgomery County, MD"/>
    <x v="89"/>
    <n v="0"/>
    <x v="10"/>
  </r>
  <r>
    <s v="Montgomery County, MD"/>
    <x v="89"/>
    <n v="0"/>
    <x v="11"/>
  </r>
  <r>
    <s v="Montgomery County, MD"/>
    <x v="89"/>
    <n v="0"/>
    <x v="12"/>
  </r>
  <r>
    <s v="Montgomery County, MD"/>
    <x v="89"/>
    <n v="0"/>
    <x v="13"/>
  </r>
  <r>
    <s v="Montgomery County, MD"/>
    <x v="89"/>
    <n v="0"/>
    <x v="14"/>
  </r>
  <r>
    <s v="Montgomery County, MD"/>
    <x v="89"/>
    <n v="0"/>
    <x v="15"/>
  </r>
  <r>
    <s v="Montgomery County, MD"/>
    <x v="89"/>
    <n v="0"/>
    <x v="16"/>
  </r>
  <r>
    <s v="Montgomery County, MD"/>
    <x v="89"/>
    <n v="0"/>
    <x v="17"/>
  </r>
  <r>
    <s v="Montgomery County, MD"/>
    <x v="89"/>
    <n v="0"/>
    <x v="18"/>
  </r>
  <r>
    <s v="Montgomery County, MD"/>
    <x v="89"/>
    <n v="0"/>
    <x v="19"/>
  </r>
  <r>
    <s v="Montgomery County, MD"/>
    <x v="89"/>
    <n v="0"/>
    <x v="20"/>
  </r>
  <r>
    <s v="Montgomery County, MD"/>
    <x v="89"/>
    <n v="0"/>
    <x v="21"/>
  </r>
  <r>
    <s v="Montgomery County, MD"/>
    <x v="89"/>
    <n v="0"/>
    <x v="22"/>
  </r>
  <r>
    <s v="Montgomery County, MD"/>
    <x v="89"/>
    <n v="0"/>
    <x v="23"/>
  </r>
  <r>
    <s v="Montgomery County, MD"/>
    <x v="89"/>
    <n v="0"/>
    <x v="24"/>
  </r>
  <r>
    <s v="Montgomery County, MD"/>
    <x v="89"/>
    <n v="0"/>
    <x v="25"/>
  </r>
  <r>
    <s v="Montgomery County, MD"/>
    <x v="89"/>
    <n v="0"/>
    <x v="26"/>
  </r>
  <r>
    <s v="Montgomery County, MD"/>
    <x v="89"/>
    <n v="0"/>
    <x v="27"/>
  </r>
  <r>
    <s v="Montgomery County, MD"/>
    <x v="89"/>
    <n v="0"/>
    <x v="28"/>
  </r>
  <r>
    <s v="Montgomery County, MD"/>
    <x v="89"/>
    <n v="0"/>
    <x v="29"/>
  </r>
  <r>
    <s v="Montgomery County, MD"/>
    <x v="89"/>
    <n v="0"/>
    <x v="30"/>
  </r>
  <r>
    <s v="Montgomery County, MD"/>
    <x v="89"/>
    <n v="0"/>
    <x v="31"/>
  </r>
  <r>
    <s v="Montgomery County, MD"/>
    <x v="89"/>
    <n v="0"/>
    <x v="32"/>
  </r>
  <r>
    <s v="Montgomery County, MD"/>
    <x v="89"/>
    <n v="0"/>
    <x v="33"/>
  </r>
  <r>
    <s v="Montgomery County, MD"/>
    <x v="89"/>
    <n v="0"/>
    <x v="34"/>
  </r>
  <r>
    <s v="Montgomery County, MD"/>
    <x v="89"/>
    <n v="0"/>
    <x v="35"/>
  </r>
  <r>
    <s v="Montgomery County, MD"/>
    <x v="89"/>
    <n v="0"/>
    <x v="36"/>
  </r>
  <r>
    <s v="Montgomery County, MD"/>
    <x v="89"/>
    <n v="0"/>
    <x v="37"/>
  </r>
  <r>
    <s v="Montgomery County, MD"/>
    <x v="89"/>
    <n v="0"/>
    <x v="38"/>
  </r>
  <r>
    <s v="Montgomery County, MD"/>
    <x v="89"/>
    <n v="0"/>
    <x v="39"/>
  </r>
  <r>
    <s v="Montgomery County, MD"/>
    <x v="89"/>
    <n v="0"/>
    <x v="40"/>
  </r>
  <r>
    <s v="Montgomery County, MD"/>
    <x v="89"/>
    <n v="0"/>
    <x v="41"/>
  </r>
  <r>
    <s v="Montgomery County, MD"/>
    <x v="89"/>
    <n v="0"/>
    <x v="42"/>
  </r>
  <r>
    <s v="Montgomery County, MD"/>
    <x v="89"/>
    <n v="0"/>
    <x v="43"/>
  </r>
  <r>
    <s v="Montgomery County, MD"/>
    <x v="89"/>
    <n v="3"/>
    <x v="44"/>
  </r>
  <r>
    <s v="Montgomery County, MD"/>
    <x v="89"/>
    <n v="3"/>
    <x v="45"/>
  </r>
  <r>
    <s v="Montgomery County, MD"/>
    <x v="89"/>
    <n v="4"/>
    <x v="46"/>
  </r>
  <r>
    <s v="Montgomery County, MD"/>
    <x v="89"/>
    <n v="4"/>
    <x v="47"/>
  </r>
  <r>
    <s v="Montgomery County, MD"/>
    <x v="89"/>
    <n v="0"/>
    <x v="48"/>
  </r>
  <r>
    <s v="Montgomery County, MD"/>
    <x v="89"/>
    <n v="0"/>
    <x v="49"/>
  </r>
  <r>
    <s v="Montgomery County, MD"/>
    <x v="89"/>
    <n v="0"/>
    <x v="50"/>
  </r>
  <r>
    <s v="Montgomery County, MD"/>
    <x v="89"/>
    <n v="0"/>
    <x v="51"/>
  </r>
  <r>
    <s v="Montgomery County, MD"/>
    <x v="89"/>
    <n v="0"/>
    <x v="52"/>
  </r>
  <r>
    <s v="Montgomery County, MD"/>
    <x v="89"/>
    <n v="0"/>
    <x v="53"/>
  </r>
  <r>
    <s v="Suffolk County, MA"/>
    <x v="89"/>
    <n v="0"/>
    <x v="0"/>
  </r>
  <r>
    <s v="Suffolk County, MA"/>
    <x v="89"/>
    <n v="0"/>
    <x v="1"/>
  </r>
  <r>
    <s v="Suffolk County, MA"/>
    <x v="89"/>
    <n v="0"/>
    <x v="2"/>
  </r>
  <r>
    <s v="Suffolk County, MA"/>
    <x v="89"/>
    <n v="0"/>
    <x v="3"/>
  </r>
  <r>
    <s v="Suffolk County, MA"/>
    <x v="89"/>
    <n v="0"/>
    <x v="4"/>
  </r>
  <r>
    <s v="Suffolk County, MA"/>
    <x v="89"/>
    <n v="0"/>
    <x v="5"/>
  </r>
  <r>
    <s v="Suffolk County, MA"/>
    <x v="89"/>
    <n v="0"/>
    <x v="6"/>
  </r>
  <r>
    <s v="Suffolk County, MA"/>
    <x v="89"/>
    <n v="0"/>
    <x v="7"/>
  </r>
  <r>
    <s v="Suffolk County, MA"/>
    <x v="89"/>
    <n v="0"/>
    <x v="8"/>
  </r>
  <r>
    <s v="Suffolk County, MA"/>
    <x v="89"/>
    <n v="0"/>
    <x v="9"/>
  </r>
  <r>
    <s v="Suffolk County, MA"/>
    <x v="89"/>
    <n v="1"/>
    <x v="10"/>
  </r>
  <r>
    <s v="Suffolk County, MA"/>
    <x v="89"/>
    <n v="1"/>
    <x v="11"/>
  </r>
  <r>
    <s v="Suffolk County, MA"/>
    <x v="89"/>
    <n v="1"/>
    <x v="12"/>
  </r>
  <r>
    <s v="Suffolk County, MA"/>
    <x v="89"/>
    <n v="1"/>
    <x v="13"/>
  </r>
  <r>
    <s v="Suffolk County, MA"/>
    <x v="89"/>
    <n v="1"/>
    <x v="14"/>
  </r>
  <r>
    <s v="Suffolk County, MA"/>
    <x v="89"/>
    <n v="1"/>
    <x v="15"/>
  </r>
  <r>
    <s v="Suffolk County, MA"/>
    <x v="89"/>
    <n v="1"/>
    <x v="16"/>
  </r>
  <r>
    <s v="Suffolk County, MA"/>
    <x v="89"/>
    <n v="1"/>
    <x v="17"/>
  </r>
  <r>
    <s v="Suffolk County, MA"/>
    <x v="89"/>
    <n v="1"/>
    <x v="18"/>
  </r>
  <r>
    <s v="Suffolk County, MA"/>
    <x v="89"/>
    <n v="1"/>
    <x v="19"/>
  </r>
  <r>
    <s v="Suffolk County, MA"/>
    <x v="89"/>
    <n v="1"/>
    <x v="20"/>
  </r>
  <r>
    <s v="Suffolk County, MA"/>
    <x v="89"/>
    <n v="1"/>
    <x v="21"/>
  </r>
  <r>
    <s v="Suffolk County, MA"/>
    <x v="89"/>
    <n v="1"/>
    <x v="22"/>
  </r>
  <r>
    <s v="Suffolk County, MA"/>
    <x v="89"/>
    <n v="1"/>
    <x v="23"/>
  </r>
  <r>
    <s v="Suffolk County, MA"/>
    <x v="89"/>
    <n v="1"/>
    <x v="24"/>
  </r>
  <r>
    <s v="Suffolk County, MA"/>
    <x v="89"/>
    <n v="1"/>
    <x v="25"/>
  </r>
  <r>
    <s v="Suffolk County, MA"/>
    <x v="89"/>
    <n v="1"/>
    <x v="26"/>
  </r>
  <r>
    <s v="Suffolk County, MA"/>
    <x v="89"/>
    <n v="1"/>
    <x v="27"/>
  </r>
  <r>
    <s v="Suffolk County, MA"/>
    <x v="89"/>
    <n v="1"/>
    <x v="28"/>
  </r>
  <r>
    <s v="Suffolk County, MA"/>
    <x v="89"/>
    <n v="1"/>
    <x v="29"/>
  </r>
  <r>
    <s v="Suffolk County, MA"/>
    <x v="89"/>
    <n v="1"/>
    <x v="30"/>
  </r>
  <r>
    <s v="Suffolk County, MA"/>
    <x v="89"/>
    <n v="1"/>
    <x v="31"/>
  </r>
  <r>
    <s v="Suffolk County, MA"/>
    <x v="89"/>
    <n v="1"/>
    <x v="32"/>
  </r>
  <r>
    <s v="Suffolk County, MA"/>
    <x v="89"/>
    <n v="1"/>
    <x v="33"/>
  </r>
  <r>
    <s v="Suffolk County, MA"/>
    <x v="89"/>
    <n v="1"/>
    <x v="34"/>
  </r>
  <r>
    <s v="Suffolk County, MA"/>
    <x v="89"/>
    <n v="1"/>
    <x v="35"/>
  </r>
  <r>
    <s v="Suffolk County, MA"/>
    <x v="89"/>
    <n v="1"/>
    <x v="36"/>
  </r>
  <r>
    <s v="Suffolk County, MA"/>
    <x v="89"/>
    <n v="1"/>
    <x v="37"/>
  </r>
  <r>
    <s v="Suffolk County, MA"/>
    <x v="89"/>
    <n v="1"/>
    <x v="38"/>
  </r>
  <r>
    <s v="Suffolk County, MA"/>
    <x v="89"/>
    <n v="1"/>
    <x v="39"/>
  </r>
  <r>
    <s v="Suffolk County, MA"/>
    <x v="89"/>
    <n v="1"/>
    <x v="40"/>
  </r>
  <r>
    <s v="Suffolk County, MA"/>
    <x v="89"/>
    <n v="1"/>
    <x v="41"/>
  </r>
  <r>
    <s v="Suffolk County, MA"/>
    <x v="89"/>
    <n v="1"/>
    <x v="42"/>
  </r>
  <r>
    <s v="Suffolk County, MA"/>
    <x v="89"/>
    <n v="1"/>
    <x v="43"/>
  </r>
  <r>
    <s v="Suffolk County, MA"/>
    <x v="89"/>
    <n v="3"/>
    <x v="44"/>
  </r>
  <r>
    <s v="Suffolk County, MA"/>
    <x v="89"/>
    <n v="3"/>
    <x v="45"/>
  </r>
  <r>
    <s v="Suffolk County, MA"/>
    <x v="89"/>
    <n v="8"/>
    <x v="46"/>
  </r>
  <r>
    <s v="Suffolk County, MA"/>
    <x v="89"/>
    <n v="8"/>
    <x v="47"/>
  </r>
  <r>
    <s v="Suffolk County, MA"/>
    <x v="89"/>
    <n v="0"/>
    <x v="48"/>
  </r>
  <r>
    <s v="Suffolk County, MA"/>
    <x v="89"/>
    <n v="0"/>
    <x v="49"/>
  </r>
  <r>
    <s v="Suffolk County, MA"/>
    <x v="89"/>
    <n v="0"/>
    <x v="50"/>
  </r>
  <r>
    <s v="Suffolk County, MA"/>
    <x v="89"/>
    <n v="0"/>
    <x v="51"/>
  </r>
  <r>
    <s v="Suffolk County, MA"/>
    <x v="89"/>
    <n v="0"/>
    <x v="52"/>
  </r>
  <r>
    <s v="Suffolk County, MA"/>
    <x v="89"/>
    <n v="0"/>
    <x v="53"/>
  </r>
  <r>
    <s v="Denver County, CO"/>
    <x v="89"/>
    <n v="0"/>
    <x v="0"/>
  </r>
  <r>
    <s v="Denver County, CO"/>
    <x v="89"/>
    <n v="0"/>
    <x v="1"/>
  </r>
  <r>
    <s v="Denver County, CO"/>
    <x v="89"/>
    <n v="0"/>
    <x v="2"/>
  </r>
  <r>
    <s v="Denver County, CO"/>
    <x v="89"/>
    <n v="0"/>
    <x v="3"/>
  </r>
  <r>
    <s v="Denver County, CO"/>
    <x v="89"/>
    <n v="0"/>
    <x v="4"/>
  </r>
  <r>
    <s v="Denver County, CO"/>
    <x v="89"/>
    <n v="0"/>
    <x v="5"/>
  </r>
  <r>
    <s v="Denver County, CO"/>
    <x v="89"/>
    <n v="0"/>
    <x v="6"/>
  </r>
  <r>
    <s v="Denver County, CO"/>
    <x v="89"/>
    <n v="0"/>
    <x v="7"/>
  </r>
  <r>
    <s v="Denver County, CO"/>
    <x v="89"/>
    <n v="0"/>
    <x v="8"/>
  </r>
  <r>
    <s v="Denver County, CO"/>
    <x v="89"/>
    <n v="0"/>
    <x v="9"/>
  </r>
  <r>
    <s v="Denver County, CO"/>
    <x v="89"/>
    <n v="0"/>
    <x v="10"/>
  </r>
  <r>
    <s v="Denver County, CO"/>
    <x v="89"/>
    <n v="0"/>
    <x v="11"/>
  </r>
  <r>
    <s v="Denver County, CO"/>
    <x v="89"/>
    <n v="0"/>
    <x v="12"/>
  </r>
  <r>
    <s v="Denver County, CO"/>
    <x v="89"/>
    <n v="0"/>
    <x v="13"/>
  </r>
  <r>
    <s v="Denver County, CO"/>
    <x v="89"/>
    <n v="0"/>
    <x v="14"/>
  </r>
  <r>
    <s v="Denver County, CO"/>
    <x v="89"/>
    <n v="0"/>
    <x v="15"/>
  </r>
  <r>
    <s v="Denver County, CO"/>
    <x v="89"/>
    <n v="0"/>
    <x v="16"/>
  </r>
  <r>
    <s v="Denver County, CO"/>
    <x v="89"/>
    <n v="0"/>
    <x v="17"/>
  </r>
  <r>
    <s v="Denver County, CO"/>
    <x v="89"/>
    <n v="0"/>
    <x v="18"/>
  </r>
  <r>
    <s v="Denver County, CO"/>
    <x v="89"/>
    <n v="0"/>
    <x v="19"/>
  </r>
  <r>
    <s v="Denver County, CO"/>
    <x v="89"/>
    <n v="0"/>
    <x v="20"/>
  </r>
  <r>
    <s v="Denver County, CO"/>
    <x v="89"/>
    <n v="0"/>
    <x v="21"/>
  </r>
  <r>
    <s v="Denver County, CO"/>
    <x v="89"/>
    <n v="0"/>
    <x v="22"/>
  </r>
  <r>
    <s v="Denver County, CO"/>
    <x v="89"/>
    <n v="0"/>
    <x v="23"/>
  </r>
  <r>
    <s v="Denver County, CO"/>
    <x v="89"/>
    <n v="0"/>
    <x v="24"/>
  </r>
  <r>
    <s v="Denver County, CO"/>
    <x v="89"/>
    <n v="0"/>
    <x v="25"/>
  </r>
  <r>
    <s v="Denver County, CO"/>
    <x v="89"/>
    <n v="0"/>
    <x v="26"/>
  </r>
  <r>
    <s v="Denver County, CO"/>
    <x v="89"/>
    <n v="0"/>
    <x v="27"/>
  </r>
  <r>
    <s v="Denver County, CO"/>
    <x v="89"/>
    <n v="0"/>
    <x v="28"/>
  </r>
  <r>
    <s v="Denver County, CO"/>
    <x v="89"/>
    <n v="0"/>
    <x v="29"/>
  </r>
  <r>
    <s v="Denver County, CO"/>
    <x v="89"/>
    <n v="0"/>
    <x v="30"/>
  </r>
  <r>
    <s v="Denver County, CO"/>
    <x v="89"/>
    <n v="0"/>
    <x v="31"/>
  </r>
  <r>
    <s v="Denver County, CO"/>
    <x v="89"/>
    <n v="0"/>
    <x v="32"/>
  </r>
  <r>
    <s v="Denver County, CO"/>
    <x v="89"/>
    <n v="0"/>
    <x v="33"/>
  </r>
  <r>
    <s v="Denver County, CO"/>
    <x v="89"/>
    <n v="0"/>
    <x v="34"/>
  </r>
  <r>
    <s v="Denver County, CO"/>
    <x v="89"/>
    <n v="0"/>
    <x v="35"/>
  </r>
  <r>
    <s v="Denver County, CO"/>
    <x v="89"/>
    <n v="0"/>
    <x v="36"/>
  </r>
  <r>
    <s v="Denver County, CO"/>
    <x v="89"/>
    <n v="0"/>
    <x v="37"/>
  </r>
  <r>
    <s v="Denver County, CO"/>
    <x v="89"/>
    <n v="0"/>
    <x v="38"/>
  </r>
  <r>
    <s v="Denver County, CO"/>
    <x v="89"/>
    <n v="0"/>
    <x v="39"/>
  </r>
  <r>
    <s v="Denver County, CO"/>
    <x v="89"/>
    <n v="0"/>
    <x v="40"/>
  </r>
  <r>
    <s v="Denver County, CO"/>
    <x v="89"/>
    <n v="0"/>
    <x v="41"/>
  </r>
  <r>
    <s v="Denver County, CO"/>
    <x v="89"/>
    <n v="0"/>
    <x v="42"/>
  </r>
  <r>
    <s v="Denver County, CO"/>
    <x v="89"/>
    <n v="0"/>
    <x v="43"/>
  </r>
  <r>
    <s v="Denver County, CO"/>
    <x v="89"/>
    <n v="2"/>
    <x v="44"/>
  </r>
  <r>
    <s v="Denver County, CO"/>
    <x v="89"/>
    <n v="2"/>
    <x v="45"/>
  </r>
  <r>
    <s v="Denver County, CO"/>
    <x v="89"/>
    <n v="2"/>
    <x v="46"/>
  </r>
  <r>
    <s v="Denver County, CO"/>
    <x v="89"/>
    <n v="2"/>
    <x v="47"/>
  </r>
  <r>
    <s v="Denver County, CO"/>
    <x v="89"/>
    <n v="0"/>
    <x v="48"/>
  </r>
  <r>
    <s v="Denver County, CO"/>
    <x v="89"/>
    <n v="0"/>
    <x v="49"/>
  </r>
  <r>
    <s v="Denver County, CO"/>
    <x v="89"/>
    <n v="0"/>
    <x v="50"/>
  </r>
  <r>
    <s v="Denver County, CO"/>
    <x v="89"/>
    <n v="0"/>
    <x v="51"/>
  </r>
  <r>
    <s v="Denver County, CO"/>
    <x v="89"/>
    <n v="0"/>
    <x v="52"/>
  </r>
  <r>
    <s v="Denver County, CO"/>
    <x v="89"/>
    <n v="0"/>
    <x v="53"/>
  </r>
  <r>
    <s v="Summit County, CO"/>
    <x v="89"/>
    <n v="0"/>
    <x v="0"/>
  </r>
  <r>
    <s v="Summit County, CO"/>
    <x v="89"/>
    <n v="0"/>
    <x v="1"/>
  </r>
  <r>
    <s v="Summit County, CO"/>
    <x v="89"/>
    <n v="0"/>
    <x v="2"/>
  </r>
  <r>
    <s v="Summit County, CO"/>
    <x v="89"/>
    <n v="0"/>
    <x v="3"/>
  </r>
  <r>
    <s v="Summit County, CO"/>
    <x v="89"/>
    <n v="0"/>
    <x v="4"/>
  </r>
  <r>
    <s v="Summit County, CO"/>
    <x v="89"/>
    <n v="0"/>
    <x v="5"/>
  </r>
  <r>
    <s v="Summit County, CO"/>
    <x v="89"/>
    <n v="0"/>
    <x v="6"/>
  </r>
  <r>
    <s v="Summit County, CO"/>
    <x v="89"/>
    <n v="0"/>
    <x v="7"/>
  </r>
  <r>
    <s v="Summit County, CO"/>
    <x v="89"/>
    <n v="0"/>
    <x v="8"/>
  </r>
  <r>
    <s v="Summit County, CO"/>
    <x v="89"/>
    <n v="0"/>
    <x v="9"/>
  </r>
  <r>
    <s v="Summit County, CO"/>
    <x v="89"/>
    <n v="0"/>
    <x v="10"/>
  </r>
  <r>
    <s v="Summit County, CO"/>
    <x v="89"/>
    <n v="0"/>
    <x v="11"/>
  </r>
  <r>
    <s v="Summit County, CO"/>
    <x v="89"/>
    <n v="0"/>
    <x v="12"/>
  </r>
  <r>
    <s v="Summit County, CO"/>
    <x v="89"/>
    <n v="0"/>
    <x v="13"/>
  </r>
  <r>
    <s v="Summit County, CO"/>
    <x v="89"/>
    <n v="0"/>
    <x v="14"/>
  </r>
  <r>
    <s v="Summit County, CO"/>
    <x v="89"/>
    <n v="0"/>
    <x v="15"/>
  </r>
  <r>
    <s v="Summit County, CO"/>
    <x v="89"/>
    <n v="0"/>
    <x v="16"/>
  </r>
  <r>
    <s v="Summit County, CO"/>
    <x v="89"/>
    <n v="0"/>
    <x v="17"/>
  </r>
  <r>
    <s v="Summit County, CO"/>
    <x v="89"/>
    <n v="0"/>
    <x v="18"/>
  </r>
  <r>
    <s v="Summit County, CO"/>
    <x v="89"/>
    <n v="0"/>
    <x v="19"/>
  </r>
  <r>
    <s v="Summit County, CO"/>
    <x v="89"/>
    <n v="0"/>
    <x v="20"/>
  </r>
  <r>
    <s v="Summit County, CO"/>
    <x v="89"/>
    <n v="0"/>
    <x v="21"/>
  </r>
  <r>
    <s v="Summit County, CO"/>
    <x v="89"/>
    <n v="0"/>
    <x v="22"/>
  </r>
  <r>
    <s v="Summit County, CO"/>
    <x v="89"/>
    <n v="0"/>
    <x v="23"/>
  </r>
  <r>
    <s v="Summit County, CO"/>
    <x v="89"/>
    <n v="0"/>
    <x v="24"/>
  </r>
  <r>
    <s v="Summit County, CO"/>
    <x v="89"/>
    <n v="0"/>
    <x v="25"/>
  </r>
  <r>
    <s v="Summit County, CO"/>
    <x v="89"/>
    <n v="0"/>
    <x v="26"/>
  </r>
  <r>
    <s v="Summit County, CO"/>
    <x v="89"/>
    <n v="0"/>
    <x v="27"/>
  </r>
  <r>
    <s v="Summit County, CO"/>
    <x v="89"/>
    <n v="0"/>
    <x v="28"/>
  </r>
  <r>
    <s v="Summit County, CO"/>
    <x v="89"/>
    <n v="0"/>
    <x v="29"/>
  </r>
  <r>
    <s v="Summit County, CO"/>
    <x v="89"/>
    <n v="0"/>
    <x v="30"/>
  </r>
  <r>
    <s v="Summit County, CO"/>
    <x v="89"/>
    <n v="0"/>
    <x v="31"/>
  </r>
  <r>
    <s v="Summit County, CO"/>
    <x v="89"/>
    <n v="0"/>
    <x v="32"/>
  </r>
  <r>
    <s v="Summit County, CO"/>
    <x v="89"/>
    <n v="0"/>
    <x v="33"/>
  </r>
  <r>
    <s v="Summit County, CO"/>
    <x v="89"/>
    <n v="0"/>
    <x v="34"/>
  </r>
  <r>
    <s v="Summit County, CO"/>
    <x v="89"/>
    <n v="0"/>
    <x v="35"/>
  </r>
  <r>
    <s v="Summit County, CO"/>
    <x v="89"/>
    <n v="0"/>
    <x v="36"/>
  </r>
  <r>
    <s v="Summit County, CO"/>
    <x v="89"/>
    <n v="0"/>
    <x v="37"/>
  </r>
  <r>
    <s v="Summit County, CO"/>
    <x v="89"/>
    <n v="0"/>
    <x v="38"/>
  </r>
  <r>
    <s v="Summit County, CO"/>
    <x v="89"/>
    <n v="0"/>
    <x v="39"/>
  </r>
  <r>
    <s v="Summit County, CO"/>
    <x v="89"/>
    <n v="0"/>
    <x v="40"/>
  </r>
  <r>
    <s v="Summit County, CO"/>
    <x v="89"/>
    <n v="0"/>
    <x v="41"/>
  </r>
  <r>
    <s v="Summit County, CO"/>
    <x v="89"/>
    <n v="0"/>
    <x v="42"/>
  </r>
  <r>
    <s v="Summit County, CO"/>
    <x v="89"/>
    <n v="0"/>
    <x v="43"/>
  </r>
  <r>
    <s v="Summit County, CO"/>
    <x v="89"/>
    <n v="1"/>
    <x v="44"/>
  </r>
  <r>
    <s v="Summit County, CO"/>
    <x v="89"/>
    <n v="1"/>
    <x v="45"/>
  </r>
  <r>
    <s v="Summit County, CO"/>
    <x v="89"/>
    <n v="1"/>
    <x v="46"/>
  </r>
  <r>
    <s v="Summit County, CO"/>
    <x v="89"/>
    <n v="1"/>
    <x v="47"/>
  </r>
  <r>
    <s v="Summit County, CO"/>
    <x v="89"/>
    <n v="0"/>
    <x v="48"/>
  </r>
  <r>
    <s v="Summit County, CO"/>
    <x v="89"/>
    <n v="0"/>
    <x v="49"/>
  </r>
  <r>
    <s v="Summit County, CO"/>
    <x v="89"/>
    <n v="0"/>
    <x v="50"/>
  </r>
  <r>
    <s v="Summit County, CO"/>
    <x v="89"/>
    <n v="0"/>
    <x v="51"/>
  </r>
  <r>
    <s v="Summit County, CO"/>
    <x v="89"/>
    <n v="0"/>
    <x v="52"/>
  </r>
  <r>
    <s v="Summit County, CO"/>
    <x v="89"/>
    <n v="0"/>
    <x v="53"/>
  </r>
  <r>
    <s v="Bergen County, NJ"/>
    <x v="89"/>
    <n v="0"/>
    <x v="0"/>
  </r>
  <r>
    <s v="Bergen County, NJ"/>
    <x v="89"/>
    <n v="0"/>
    <x v="1"/>
  </r>
  <r>
    <s v="Bergen County, NJ"/>
    <x v="89"/>
    <n v="0"/>
    <x v="2"/>
  </r>
  <r>
    <s v="Bergen County, NJ"/>
    <x v="89"/>
    <n v="0"/>
    <x v="3"/>
  </r>
  <r>
    <s v="Bergen County, NJ"/>
    <x v="89"/>
    <n v="0"/>
    <x v="4"/>
  </r>
  <r>
    <s v="Bergen County, NJ"/>
    <x v="89"/>
    <n v="0"/>
    <x v="5"/>
  </r>
  <r>
    <s v="Bergen County, NJ"/>
    <x v="89"/>
    <n v="0"/>
    <x v="6"/>
  </r>
  <r>
    <s v="Bergen County, NJ"/>
    <x v="89"/>
    <n v="0"/>
    <x v="7"/>
  </r>
  <r>
    <s v="Bergen County, NJ"/>
    <x v="89"/>
    <n v="0"/>
    <x v="8"/>
  </r>
  <r>
    <s v="Bergen County, NJ"/>
    <x v="89"/>
    <n v="0"/>
    <x v="9"/>
  </r>
  <r>
    <s v="Bergen County, NJ"/>
    <x v="89"/>
    <n v="0"/>
    <x v="10"/>
  </r>
  <r>
    <s v="Bergen County, NJ"/>
    <x v="89"/>
    <n v="0"/>
    <x v="11"/>
  </r>
  <r>
    <s v="Bergen County, NJ"/>
    <x v="89"/>
    <n v="0"/>
    <x v="12"/>
  </r>
  <r>
    <s v="Bergen County, NJ"/>
    <x v="89"/>
    <n v="0"/>
    <x v="13"/>
  </r>
  <r>
    <s v="Bergen County, NJ"/>
    <x v="89"/>
    <n v="0"/>
    <x v="14"/>
  </r>
  <r>
    <s v="Bergen County, NJ"/>
    <x v="89"/>
    <n v="0"/>
    <x v="15"/>
  </r>
  <r>
    <s v="Bergen County, NJ"/>
    <x v="89"/>
    <n v="0"/>
    <x v="16"/>
  </r>
  <r>
    <s v="Bergen County, NJ"/>
    <x v="89"/>
    <n v="0"/>
    <x v="17"/>
  </r>
  <r>
    <s v="Bergen County, NJ"/>
    <x v="89"/>
    <n v="0"/>
    <x v="18"/>
  </r>
  <r>
    <s v="Bergen County, NJ"/>
    <x v="89"/>
    <n v="0"/>
    <x v="19"/>
  </r>
  <r>
    <s v="Bergen County, NJ"/>
    <x v="89"/>
    <n v="0"/>
    <x v="20"/>
  </r>
  <r>
    <s v="Bergen County, NJ"/>
    <x v="89"/>
    <n v="0"/>
    <x v="21"/>
  </r>
  <r>
    <s v="Bergen County, NJ"/>
    <x v="89"/>
    <n v="0"/>
    <x v="22"/>
  </r>
  <r>
    <s v="Bergen County, NJ"/>
    <x v="89"/>
    <n v="0"/>
    <x v="23"/>
  </r>
  <r>
    <s v="Bergen County, NJ"/>
    <x v="89"/>
    <n v="0"/>
    <x v="24"/>
  </r>
  <r>
    <s v="Bergen County, NJ"/>
    <x v="89"/>
    <n v="0"/>
    <x v="25"/>
  </r>
  <r>
    <s v="Bergen County, NJ"/>
    <x v="89"/>
    <n v="0"/>
    <x v="26"/>
  </r>
  <r>
    <s v="Bergen County, NJ"/>
    <x v="89"/>
    <n v="0"/>
    <x v="27"/>
  </r>
  <r>
    <s v="Bergen County, NJ"/>
    <x v="89"/>
    <n v="0"/>
    <x v="28"/>
  </r>
  <r>
    <s v="Bergen County, NJ"/>
    <x v="89"/>
    <n v="0"/>
    <x v="29"/>
  </r>
  <r>
    <s v="Bergen County, NJ"/>
    <x v="89"/>
    <n v="0"/>
    <x v="30"/>
  </r>
  <r>
    <s v="Bergen County, NJ"/>
    <x v="89"/>
    <n v="0"/>
    <x v="31"/>
  </r>
  <r>
    <s v="Bergen County, NJ"/>
    <x v="89"/>
    <n v="0"/>
    <x v="32"/>
  </r>
  <r>
    <s v="Bergen County, NJ"/>
    <x v="89"/>
    <n v="0"/>
    <x v="33"/>
  </r>
  <r>
    <s v="Bergen County, NJ"/>
    <x v="89"/>
    <n v="0"/>
    <x v="34"/>
  </r>
  <r>
    <s v="Bergen County, NJ"/>
    <x v="89"/>
    <n v="0"/>
    <x v="35"/>
  </r>
  <r>
    <s v="Bergen County, NJ"/>
    <x v="89"/>
    <n v="0"/>
    <x v="36"/>
  </r>
  <r>
    <s v="Bergen County, NJ"/>
    <x v="89"/>
    <n v="0"/>
    <x v="37"/>
  </r>
  <r>
    <s v="Bergen County, NJ"/>
    <x v="89"/>
    <n v="0"/>
    <x v="38"/>
  </r>
  <r>
    <s v="Bergen County, NJ"/>
    <x v="89"/>
    <n v="0"/>
    <x v="39"/>
  </r>
  <r>
    <s v="Bergen County, NJ"/>
    <x v="89"/>
    <n v="0"/>
    <x v="40"/>
  </r>
  <r>
    <s v="Bergen County, NJ"/>
    <x v="89"/>
    <n v="0"/>
    <x v="41"/>
  </r>
  <r>
    <s v="Bergen County, NJ"/>
    <x v="89"/>
    <n v="0"/>
    <x v="42"/>
  </r>
  <r>
    <s v="Bergen County, NJ"/>
    <x v="89"/>
    <n v="2"/>
    <x v="43"/>
  </r>
  <r>
    <s v="Bergen County, NJ"/>
    <x v="89"/>
    <n v="2"/>
    <x v="44"/>
  </r>
  <r>
    <s v="Bergen County, NJ"/>
    <x v="89"/>
    <n v="4"/>
    <x v="45"/>
  </r>
  <r>
    <s v="Bergen County, NJ"/>
    <x v="89"/>
    <n v="4"/>
    <x v="46"/>
  </r>
  <r>
    <s v="Bergen County, NJ"/>
    <x v="89"/>
    <n v="4"/>
    <x v="47"/>
  </r>
  <r>
    <s v="Bergen County, NJ"/>
    <x v="89"/>
    <n v="0"/>
    <x v="48"/>
  </r>
  <r>
    <s v="Bergen County, NJ"/>
    <x v="89"/>
    <n v="0"/>
    <x v="49"/>
  </r>
  <r>
    <s v="Bergen County, NJ"/>
    <x v="89"/>
    <n v="0"/>
    <x v="50"/>
  </r>
  <r>
    <s v="Bergen County, NJ"/>
    <x v="89"/>
    <n v="0"/>
    <x v="51"/>
  </r>
  <r>
    <s v="Bergen County, NJ"/>
    <x v="89"/>
    <n v="0"/>
    <x v="52"/>
  </r>
  <r>
    <s v="Bergen County, NJ"/>
    <x v="89"/>
    <n v="0"/>
    <x v="53"/>
  </r>
  <r>
    <s v="Harris County, TX"/>
    <x v="89"/>
    <n v="0"/>
    <x v="0"/>
  </r>
  <r>
    <s v="Harris County, TX"/>
    <x v="89"/>
    <n v="0"/>
    <x v="1"/>
  </r>
  <r>
    <s v="Harris County, TX"/>
    <x v="89"/>
    <n v="0"/>
    <x v="2"/>
  </r>
  <r>
    <s v="Harris County, TX"/>
    <x v="89"/>
    <n v="0"/>
    <x v="3"/>
  </r>
  <r>
    <s v="Harris County, TX"/>
    <x v="89"/>
    <n v="0"/>
    <x v="4"/>
  </r>
  <r>
    <s v="Harris County, TX"/>
    <x v="89"/>
    <n v="0"/>
    <x v="5"/>
  </r>
  <r>
    <s v="Harris County, TX"/>
    <x v="89"/>
    <n v="0"/>
    <x v="6"/>
  </r>
  <r>
    <s v="Harris County, TX"/>
    <x v="89"/>
    <n v="0"/>
    <x v="7"/>
  </r>
  <r>
    <s v="Harris County, TX"/>
    <x v="89"/>
    <n v="0"/>
    <x v="8"/>
  </r>
  <r>
    <s v="Harris County, TX"/>
    <x v="89"/>
    <n v="0"/>
    <x v="9"/>
  </r>
  <r>
    <s v="Harris County, TX"/>
    <x v="89"/>
    <n v="0"/>
    <x v="10"/>
  </r>
  <r>
    <s v="Harris County, TX"/>
    <x v="89"/>
    <n v="0"/>
    <x v="11"/>
  </r>
  <r>
    <s v="Harris County, TX"/>
    <x v="89"/>
    <n v="0"/>
    <x v="12"/>
  </r>
  <r>
    <s v="Harris County, TX"/>
    <x v="89"/>
    <n v="0"/>
    <x v="13"/>
  </r>
  <r>
    <s v="Harris County, TX"/>
    <x v="89"/>
    <n v="0"/>
    <x v="14"/>
  </r>
  <r>
    <s v="Harris County, TX"/>
    <x v="89"/>
    <n v="0"/>
    <x v="15"/>
  </r>
  <r>
    <s v="Harris County, TX"/>
    <x v="89"/>
    <n v="0"/>
    <x v="16"/>
  </r>
  <r>
    <s v="Harris County, TX"/>
    <x v="89"/>
    <n v="0"/>
    <x v="17"/>
  </r>
  <r>
    <s v="Harris County, TX"/>
    <x v="89"/>
    <n v="0"/>
    <x v="18"/>
  </r>
  <r>
    <s v="Harris County, TX"/>
    <x v="89"/>
    <n v="0"/>
    <x v="19"/>
  </r>
  <r>
    <s v="Harris County, TX"/>
    <x v="89"/>
    <n v="0"/>
    <x v="20"/>
  </r>
  <r>
    <s v="Harris County, TX"/>
    <x v="89"/>
    <n v="0"/>
    <x v="21"/>
  </r>
  <r>
    <s v="Harris County, TX"/>
    <x v="89"/>
    <n v="0"/>
    <x v="22"/>
  </r>
  <r>
    <s v="Harris County, TX"/>
    <x v="89"/>
    <n v="0"/>
    <x v="23"/>
  </r>
  <r>
    <s v="Harris County, TX"/>
    <x v="89"/>
    <n v="0"/>
    <x v="24"/>
  </r>
  <r>
    <s v="Harris County, TX"/>
    <x v="89"/>
    <n v="0"/>
    <x v="25"/>
  </r>
  <r>
    <s v="Harris County, TX"/>
    <x v="89"/>
    <n v="0"/>
    <x v="26"/>
  </r>
  <r>
    <s v="Harris County, TX"/>
    <x v="89"/>
    <n v="0"/>
    <x v="27"/>
  </r>
  <r>
    <s v="Harris County, TX"/>
    <x v="89"/>
    <n v="0"/>
    <x v="28"/>
  </r>
  <r>
    <s v="Harris County, TX"/>
    <x v="89"/>
    <n v="0"/>
    <x v="29"/>
  </r>
  <r>
    <s v="Harris County, TX"/>
    <x v="89"/>
    <n v="0"/>
    <x v="30"/>
  </r>
  <r>
    <s v="Harris County, TX"/>
    <x v="89"/>
    <n v="0"/>
    <x v="31"/>
  </r>
  <r>
    <s v="Harris County, TX"/>
    <x v="89"/>
    <n v="0"/>
    <x v="32"/>
  </r>
  <r>
    <s v="Harris County, TX"/>
    <x v="89"/>
    <n v="0"/>
    <x v="33"/>
  </r>
  <r>
    <s v="Harris County, TX"/>
    <x v="89"/>
    <n v="0"/>
    <x v="34"/>
  </r>
  <r>
    <s v="Harris County, TX"/>
    <x v="89"/>
    <n v="0"/>
    <x v="35"/>
  </r>
  <r>
    <s v="Harris County, TX"/>
    <x v="89"/>
    <n v="0"/>
    <x v="36"/>
  </r>
  <r>
    <s v="Harris County, TX"/>
    <x v="89"/>
    <n v="0"/>
    <x v="37"/>
  </r>
  <r>
    <s v="Harris County, TX"/>
    <x v="89"/>
    <n v="0"/>
    <x v="38"/>
  </r>
  <r>
    <s v="Harris County, TX"/>
    <x v="89"/>
    <n v="0"/>
    <x v="39"/>
  </r>
  <r>
    <s v="Harris County, TX"/>
    <x v="89"/>
    <n v="0"/>
    <x v="40"/>
  </r>
  <r>
    <s v="Harris County, TX"/>
    <x v="89"/>
    <n v="0"/>
    <x v="41"/>
  </r>
  <r>
    <s v="Harris County, TX"/>
    <x v="89"/>
    <n v="0"/>
    <x v="42"/>
  </r>
  <r>
    <s v="Harris County, TX"/>
    <x v="89"/>
    <n v="2"/>
    <x v="43"/>
  </r>
  <r>
    <s v="Harris County, TX"/>
    <x v="89"/>
    <n v="3"/>
    <x v="44"/>
  </r>
  <r>
    <s v="Harris County, TX"/>
    <x v="89"/>
    <n v="5"/>
    <x v="45"/>
  </r>
  <r>
    <s v="Harris County, TX"/>
    <x v="89"/>
    <n v="5"/>
    <x v="46"/>
  </r>
  <r>
    <s v="Harris County, TX"/>
    <x v="89"/>
    <n v="6"/>
    <x v="47"/>
  </r>
  <r>
    <s v="Harris County, TX"/>
    <x v="89"/>
    <n v="0"/>
    <x v="48"/>
  </r>
  <r>
    <s v="Harris County, TX"/>
    <x v="89"/>
    <n v="0"/>
    <x v="49"/>
  </r>
  <r>
    <s v="Harris County, TX"/>
    <x v="89"/>
    <n v="0"/>
    <x v="50"/>
  </r>
  <r>
    <s v="Harris County, TX"/>
    <x v="89"/>
    <n v="0"/>
    <x v="51"/>
  </r>
  <r>
    <s v="Harris County, TX"/>
    <x v="89"/>
    <n v="0"/>
    <x v="52"/>
  </r>
  <r>
    <s v="Harris County, TX"/>
    <x v="89"/>
    <n v="0"/>
    <x v="53"/>
  </r>
  <r>
    <s v="San Francisco County, CA"/>
    <x v="89"/>
    <n v="0"/>
    <x v="0"/>
  </r>
  <r>
    <s v="San Francisco County, CA"/>
    <x v="89"/>
    <n v="0"/>
    <x v="1"/>
  </r>
  <r>
    <s v="San Francisco County, CA"/>
    <x v="89"/>
    <n v="0"/>
    <x v="2"/>
  </r>
  <r>
    <s v="San Francisco County, CA"/>
    <x v="89"/>
    <n v="0"/>
    <x v="3"/>
  </r>
  <r>
    <s v="San Francisco County, CA"/>
    <x v="89"/>
    <n v="0"/>
    <x v="4"/>
  </r>
  <r>
    <s v="San Francisco County, CA"/>
    <x v="89"/>
    <n v="0"/>
    <x v="5"/>
  </r>
  <r>
    <s v="San Francisco County, CA"/>
    <x v="89"/>
    <n v="0"/>
    <x v="6"/>
  </r>
  <r>
    <s v="San Francisco County, CA"/>
    <x v="89"/>
    <n v="0"/>
    <x v="7"/>
  </r>
  <r>
    <s v="San Francisco County, CA"/>
    <x v="89"/>
    <n v="0"/>
    <x v="8"/>
  </r>
  <r>
    <s v="San Francisco County, CA"/>
    <x v="89"/>
    <n v="0"/>
    <x v="9"/>
  </r>
  <r>
    <s v="San Francisco County, CA"/>
    <x v="89"/>
    <n v="0"/>
    <x v="10"/>
  </r>
  <r>
    <s v="San Francisco County, CA"/>
    <x v="89"/>
    <n v="0"/>
    <x v="11"/>
  </r>
  <r>
    <s v="San Francisco County, CA"/>
    <x v="89"/>
    <n v="0"/>
    <x v="12"/>
  </r>
  <r>
    <s v="San Francisco County, CA"/>
    <x v="89"/>
    <n v="0"/>
    <x v="13"/>
  </r>
  <r>
    <s v="San Francisco County, CA"/>
    <x v="89"/>
    <n v="0"/>
    <x v="14"/>
  </r>
  <r>
    <s v="San Francisco County, CA"/>
    <x v="89"/>
    <n v="0"/>
    <x v="15"/>
  </r>
  <r>
    <s v="San Francisco County, CA"/>
    <x v="89"/>
    <n v="0"/>
    <x v="16"/>
  </r>
  <r>
    <s v="San Francisco County, CA"/>
    <x v="89"/>
    <n v="0"/>
    <x v="17"/>
  </r>
  <r>
    <s v="San Francisco County, CA"/>
    <x v="89"/>
    <n v="0"/>
    <x v="18"/>
  </r>
  <r>
    <s v="San Francisco County, CA"/>
    <x v="89"/>
    <n v="0"/>
    <x v="19"/>
  </r>
  <r>
    <s v="San Francisco County, CA"/>
    <x v="89"/>
    <n v="0"/>
    <x v="20"/>
  </r>
  <r>
    <s v="San Francisco County, CA"/>
    <x v="89"/>
    <n v="0"/>
    <x v="21"/>
  </r>
  <r>
    <s v="San Francisco County, CA"/>
    <x v="89"/>
    <n v="0"/>
    <x v="22"/>
  </r>
  <r>
    <s v="San Francisco County, CA"/>
    <x v="89"/>
    <n v="0"/>
    <x v="23"/>
  </r>
  <r>
    <s v="San Francisco County, CA"/>
    <x v="89"/>
    <n v="0"/>
    <x v="24"/>
  </r>
  <r>
    <s v="San Francisco County, CA"/>
    <x v="89"/>
    <n v="0"/>
    <x v="25"/>
  </r>
  <r>
    <s v="San Francisco County, CA"/>
    <x v="89"/>
    <n v="0"/>
    <x v="26"/>
  </r>
  <r>
    <s v="San Francisco County, CA"/>
    <x v="89"/>
    <n v="0"/>
    <x v="27"/>
  </r>
  <r>
    <s v="San Francisco County, CA"/>
    <x v="89"/>
    <n v="0"/>
    <x v="28"/>
  </r>
  <r>
    <s v="San Francisco County, CA"/>
    <x v="89"/>
    <n v="0"/>
    <x v="29"/>
  </r>
  <r>
    <s v="San Francisco County, CA"/>
    <x v="89"/>
    <n v="0"/>
    <x v="30"/>
  </r>
  <r>
    <s v="San Francisco County, CA"/>
    <x v="89"/>
    <n v="0"/>
    <x v="31"/>
  </r>
  <r>
    <s v="San Francisco County, CA"/>
    <x v="89"/>
    <n v="0"/>
    <x v="32"/>
  </r>
  <r>
    <s v="San Francisco County, CA"/>
    <x v="89"/>
    <n v="0"/>
    <x v="33"/>
  </r>
  <r>
    <s v="San Francisco County, CA"/>
    <x v="89"/>
    <n v="0"/>
    <x v="34"/>
  </r>
  <r>
    <s v="San Francisco County, CA"/>
    <x v="89"/>
    <n v="0"/>
    <x v="35"/>
  </r>
  <r>
    <s v="San Francisco County, CA"/>
    <x v="89"/>
    <n v="0"/>
    <x v="36"/>
  </r>
  <r>
    <s v="San Francisco County, CA"/>
    <x v="89"/>
    <n v="0"/>
    <x v="37"/>
  </r>
  <r>
    <s v="San Francisco County, CA"/>
    <x v="89"/>
    <n v="0"/>
    <x v="38"/>
  </r>
  <r>
    <s v="San Francisco County, CA"/>
    <x v="89"/>
    <n v="0"/>
    <x v="39"/>
  </r>
  <r>
    <s v="San Francisco County, CA"/>
    <x v="89"/>
    <n v="0"/>
    <x v="40"/>
  </r>
  <r>
    <s v="San Francisco County, CA"/>
    <x v="89"/>
    <n v="0"/>
    <x v="41"/>
  </r>
  <r>
    <s v="San Francisco County, CA"/>
    <x v="89"/>
    <n v="0"/>
    <x v="42"/>
  </r>
  <r>
    <s v="San Francisco County, CA"/>
    <x v="89"/>
    <n v="2"/>
    <x v="43"/>
  </r>
  <r>
    <s v="San Francisco County, CA"/>
    <x v="89"/>
    <n v="2"/>
    <x v="44"/>
  </r>
  <r>
    <s v="San Francisco County, CA"/>
    <x v="89"/>
    <n v="9"/>
    <x v="45"/>
  </r>
  <r>
    <s v="San Francisco County, CA"/>
    <x v="89"/>
    <n v="9"/>
    <x v="46"/>
  </r>
  <r>
    <s v="San Francisco County, CA"/>
    <x v="89"/>
    <n v="9"/>
    <x v="47"/>
  </r>
  <r>
    <s v="San Francisco County, CA"/>
    <x v="89"/>
    <n v="0"/>
    <x v="48"/>
  </r>
  <r>
    <s v="San Francisco County, CA"/>
    <x v="89"/>
    <n v="0"/>
    <x v="49"/>
  </r>
  <r>
    <s v="San Francisco County, CA"/>
    <x v="89"/>
    <n v="0"/>
    <x v="50"/>
  </r>
  <r>
    <s v="San Francisco County, CA"/>
    <x v="89"/>
    <n v="0"/>
    <x v="51"/>
  </r>
  <r>
    <s v="San Francisco County, CA"/>
    <x v="89"/>
    <n v="0"/>
    <x v="52"/>
  </r>
  <r>
    <s v="San Francisco County, CA"/>
    <x v="89"/>
    <n v="0"/>
    <x v="53"/>
  </r>
  <r>
    <s v="Contra Costa County, CA"/>
    <x v="89"/>
    <n v="0"/>
    <x v="0"/>
  </r>
  <r>
    <s v="Contra Costa County, CA"/>
    <x v="89"/>
    <n v="0"/>
    <x v="1"/>
  </r>
  <r>
    <s v="Contra Costa County, CA"/>
    <x v="89"/>
    <n v="0"/>
    <x v="2"/>
  </r>
  <r>
    <s v="Contra Costa County, CA"/>
    <x v="89"/>
    <n v="0"/>
    <x v="3"/>
  </r>
  <r>
    <s v="Contra Costa County, CA"/>
    <x v="89"/>
    <n v="0"/>
    <x v="4"/>
  </r>
  <r>
    <s v="Contra Costa County, CA"/>
    <x v="89"/>
    <n v="0"/>
    <x v="5"/>
  </r>
  <r>
    <s v="Contra Costa County, CA"/>
    <x v="89"/>
    <n v="0"/>
    <x v="6"/>
  </r>
  <r>
    <s v="Contra Costa County, CA"/>
    <x v="89"/>
    <n v="0"/>
    <x v="7"/>
  </r>
  <r>
    <s v="Contra Costa County, CA"/>
    <x v="89"/>
    <n v="0"/>
    <x v="8"/>
  </r>
  <r>
    <s v="Contra Costa County, CA"/>
    <x v="89"/>
    <n v="0"/>
    <x v="9"/>
  </r>
  <r>
    <s v="Contra Costa County, CA"/>
    <x v="89"/>
    <n v="0"/>
    <x v="10"/>
  </r>
  <r>
    <s v="Contra Costa County, CA"/>
    <x v="89"/>
    <n v="0"/>
    <x v="11"/>
  </r>
  <r>
    <s v="Contra Costa County, CA"/>
    <x v="89"/>
    <n v="0"/>
    <x v="12"/>
  </r>
  <r>
    <s v="Contra Costa County, CA"/>
    <x v="89"/>
    <n v="0"/>
    <x v="13"/>
  </r>
  <r>
    <s v="Contra Costa County, CA"/>
    <x v="89"/>
    <n v="0"/>
    <x v="14"/>
  </r>
  <r>
    <s v="Contra Costa County, CA"/>
    <x v="89"/>
    <n v="0"/>
    <x v="15"/>
  </r>
  <r>
    <s v="Contra Costa County, CA"/>
    <x v="89"/>
    <n v="0"/>
    <x v="16"/>
  </r>
  <r>
    <s v="Contra Costa County, CA"/>
    <x v="89"/>
    <n v="0"/>
    <x v="17"/>
  </r>
  <r>
    <s v="Contra Costa County, CA"/>
    <x v="89"/>
    <n v="0"/>
    <x v="18"/>
  </r>
  <r>
    <s v="Contra Costa County, CA"/>
    <x v="89"/>
    <n v="0"/>
    <x v="19"/>
  </r>
  <r>
    <s v="Contra Costa County, CA"/>
    <x v="89"/>
    <n v="0"/>
    <x v="20"/>
  </r>
  <r>
    <s v="Contra Costa County, CA"/>
    <x v="89"/>
    <n v="0"/>
    <x v="21"/>
  </r>
  <r>
    <s v="Contra Costa County, CA"/>
    <x v="89"/>
    <n v="0"/>
    <x v="22"/>
  </r>
  <r>
    <s v="Contra Costa County, CA"/>
    <x v="89"/>
    <n v="0"/>
    <x v="23"/>
  </r>
  <r>
    <s v="Contra Costa County, CA"/>
    <x v="89"/>
    <n v="0"/>
    <x v="24"/>
  </r>
  <r>
    <s v="Contra Costa County, CA"/>
    <x v="89"/>
    <n v="0"/>
    <x v="25"/>
  </r>
  <r>
    <s v="Contra Costa County, CA"/>
    <x v="89"/>
    <n v="0"/>
    <x v="26"/>
  </r>
  <r>
    <s v="Contra Costa County, CA"/>
    <x v="89"/>
    <n v="0"/>
    <x v="27"/>
  </r>
  <r>
    <s v="Contra Costa County, CA"/>
    <x v="89"/>
    <n v="0"/>
    <x v="28"/>
  </r>
  <r>
    <s v="Contra Costa County, CA"/>
    <x v="89"/>
    <n v="0"/>
    <x v="29"/>
  </r>
  <r>
    <s v="Contra Costa County, CA"/>
    <x v="89"/>
    <n v="0"/>
    <x v="30"/>
  </r>
  <r>
    <s v="Contra Costa County, CA"/>
    <x v="89"/>
    <n v="0"/>
    <x v="31"/>
  </r>
  <r>
    <s v="Contra Costa County, CA"/>
    <x v="89"/>
    <n v="0"/>
    <x v="32"/>
  </r>
  <r>
    <s v="Contra Costa County, CA"/>
    <x v="89"/>
    <n v="0"/>
    <x v="33"/>
  </r>
  <r>
    <s v="Contra Costa County, CA"/>
    <x v="89"/>
    <n v="0"/>
    <x v="34"/>
  </r>
  <r>
    <s v="Contra Costa County, CA"/>
    <x v="89"/>
    <n v="0"/>
    <x v="35"/>
  </r>
  <r>
    <s v="Contra Costa County, CA"/>
    <x v="89"/>
    <n v="0"/>
    <x v="36"/>
  </r>
  <r>
    <s v="Contra Costa County, CA"/>
    <x v="89"/>
    <n v="0"/>
    <x v="37"/>
  </r>
  <r>
    <s v="Contra Costa County, CA"/>
    <x v="89"/>
    <n v="0"/>
    <x v="38"/>
  </r>
  <r>
    <s v="Contra Costa County, CA"/>
    <x v="89"/>
    <n v="0"/>
    <x v="39"/>
  </r>
  <r>
    <s v="Contra Costa County, CA"/>
    <x v="89"/>
    <n v="0"/>
    <x v="40"/>
  </r>
  <r>
    <s v="Contra Costa County, CA"/>
    <x v="89"/>
    <n v="0"/>
    <x v="41"/>
  </r>
  <r>
    <s v="Contra Costa County, CA"/>
    <x v="89"/>
    <n v="1"/>
    <x v="42"/>
  </r>
  <r>
    <s v="Contra Costa County, CA"/>
    <x v="89"/>
    <n v="1"/>
    <x v="43"/>
  </r>
  <r>
    <s v="Contra Costa County, CA"/>
    <x v="89"/>
    <n v="3"/>
    <x v="44"/>
  </r>
  <r>
    <s v="Contra Costa County, CA"/>
    <x v="89"/>
    <n v="3"/>
    <x v="45"/>
  </r>
  <r>
    <s v="Contra Costa County, CA"/>
    <x v="89"/>
    <n v="9"/>
    <x v="46"/>
  </r>
  <r>
    <s v="Contra Costa County, CA"/>
    <x v="89"/>
    <n v="9"/>
    <x v="47"/>
  </r>
  <r>
    <s v="Contra Costa County, CA"/>
    <x v="89"/>
    <n v="0"/>
    <x v="48"/>
  </r>
  <r>
    <s v="Contra Costa County, CA"/>
    <x v="89"/>
    <n v="0"/>
    <x v="49"/>
  </r>
  <r>
    <s v="Contra Costa County, CA"/>
    <x v="89"/>
    <n v="0"/>
    <x v="50"/>
  </r>
  <r>
    <s v="Contra Costa County, CA"/>
    <x v="89"/>
    <n v="0"/>
    <x v="51"/>
  </r>
  <r>
    <s v="Contra Costa County, CA"/>
    <x v="89"/>
    <n v="0"/>
    <x v="52"/>
  </r>
  <r>
    <s v="Contra Costa County, CA"/>
    <x v="89"/>
    <n v="0"/>
    <x v="53"/>
  </r>
  <r>
    <s v="Orange County, CA"/>
    <x v="89"/>
    <n v="0"/>
    <x v="0"/>
  </r>
  <r>
    <s v="Orange County, CA"/>
    <x v="89"/>
    <n v="0"/>
    <x v="1"/>
  </r>
  <r>
    <s v="Orange County, CA"/>
    <x v="89"/>
    <n v="0"/>
    <x v="2"/>
  </r>
  <r>
    <s v="Orange County, CA"/>
    <x v="89"/>
    <n v="0"/>
    <x v="3"/>
  </r>
  <r>
    <s v="Orange County, CA"/>
    <x v="89"/>
    <n v="1"/>
    <x v="4"/>
  </r>
  <r>
    <s v="Orange County, CA"/>
    <x v="89"/>
    <n v="1"/>
    <x v="5"/>
  </r>
  <r>
    <s v="Orange County, CA"/>
    <x v="89"/>
    <n v="1"/>
    <x v="6"/>
  </r>
  <r>
    <s v="Orange County, CA"/>
    <x v="89"/>
    <n v="1"/>
    <x v="7"/>
  </r>
  <r>
    <s v="Orange County, CA"/>
    <x v="89"/>
    <n v="1"/>
    <x v="8"/>
  </r>
  <r>
    <s v="Orange County, CA"/>
    <x v="89"/>
    <n v="1"/>
    <x v="9"/>
  </r>
  <r>
    <s v="Orange County, CA"/>
    <x v="89"/>
    <n v="1"/>
    <x v="10"/>
  </r>
  <r>
    <s v="Orange County, CA"/>
    <x v="89"/>
    <n v="1"/>
    <x v="11"/>
  </r>
  <r>
    <s v="Orange County, CA"/>
    <x v="89"/>
    <n v="1"/>
    <x v="12"/>
  </r>
  <r>
    <s v="Orange County, CA"/>
    <x v="89"/>
    <n v="1"/>
    <x v="13"/>
  </r>
  <r>
    <s v="Orange County, CA"/>
    <x v="89"/>
    <n v="1"/>
    <x v="14"/>
  </r>
  <r>
    <s v="Orange County, CA"/>
    <x v="89"/>
    <n v="1"/>
    <x v="15"/>
  </r>
  <r>
    <s v="Orange County, CA"/>
    <x v="89"/>
    <n v="1"/>
    <x v="16"/>
  </r>
  <r>
    <s v="Orange County, CA"/>
    <x v="89"/>
    <n v="1"/>
    <x v="17"/>
  </r>
  <r>
    <s v="Orange County, CA"/>
    <x v="89"/>
    <n v="1"/>
    <x v="18"/>
  </r>
  <r>
    <s v="Orange County, CA"/>
    <x v="89"/>
    <n v="1"/>
    <x v="19"/>
  </r>
  <r>
    <s v="Orange County, CA"/>
    <x v="89"/>
    <n v="1"/>
    <x v="20"/>
  </r>
  <r>
    <s v="Orange County, CA"/>
    <x v="89"/>
    <n v="1"/>
    <x v="21"/>
  </r>
  <r>
    <s v="Orange County, CA"/>
    <x v="89"/>
    <n v="1"/>
    <x v="22"/>
  </r>
  <r>
    <s v="Orange County, CA"/>
    <x v="89"/>
    <n v="1"/>
    <x v="23"/>
  </r>
  <r>
    <s v="Orange County, CA"/>
    <x v="89"/>
    <n v="1"/>
    <x v="24"/>
  </r>
  <r>
    <s v="Orange County, CA"/>
    <x v="89"/>
    <n v="1"/>
    <x v="25"/>
  </r>
  <r>
    <s v="Orange County, CA"/>
    <x v="89"/>
    <n v="1"/>
    <x v="26"/>
  </r>
  <r>
    <s v="Orange County, CA"/>
    <x v="89"/>
    <n v="1"/>
    <x v="27"/>
  </r>
  <r>
    <s v="Orange County, CA"/>
    <x v="89"/>
    <n v="1"/>
    <x v="28"/>
  </r>
  <r>
    <s v="Orange County, CA"/>
    <x v="89"/>
    <n v="1"/>
    <x v="29"/>
  </r>
  <r>
    <s v="Orange County, CA"/>
    <x v="89"/>
    <n v="1"/>
    <x v="30"/>
  </r>
  <r>
    <s v="Orange County, CA"/>
    <x v="89"/>
    <n v="1"/>
    <x v="31"/>
  </r>
  <r>
    <s v="Orange County, CA"/>
    <x v="89"/>
    <n v="1"/>
    <x v="32"/>
  </r>
  <r>
    <s v="Orange County, CA"/>
    <x v="89"/>
    <n v="1"/>
    <x v="33"/>
  </r>
  <r>
    <s v="Orange County, CA"/>
    <x v="89"/>
    <n v="1"/>
    <x v="34"/>
  </r>
  <r>
    <s v="Orange County, CA"/>
    <x v="89"/>
    <n v="1"/>
    <x v="35"/>
  </r>
  <r>
    <s v="Orange County, CA"/>
    <x v="89"/>
    <n v="1"/>
    <x v="36"/>
  </r>
  <r>
    <s v="Orange County, CA"/>
    <x v="89"/>
    <n v="1"/>
    <x v="37"/>
  </r>
  <r>
    <s v="Orange County, CA"/>
    <x v="89"/>
    <n v="1"/>
    <x v="38"/>
  </r>
  <r>
    <s v="Orange County, CA"/>
    <x v="89"/>
    <n v="1"/>
    <x v="39"/>
  </r>
  <r>
    <s v="Orange County, CA"/>
    <x v="89"/>
    <n v="1"/>
    <x v="40"/>
  </r>
  <r>
    <s v="Orange County, CA"/>
    <x v="89"/>
    <n v="1"/>
    <x v="41"/>
  </r>
  <r>
    <s v="Orange County, CA"/>
    <x v="89"/>
    <n v="3"/>
    <x v="42"/>
  </r>
  <r>
    <s v="Orange County, CA"/>
    <x v="89"/>
    <n v="3"/>
    <x v="43"/>
  </r>
  <r>
    <s v="Orange County, CA"/>
    <x v="89"/>
    <n v="3"/>
    <x v="44"/>
  </r>
  <r>
    <s v="Orange County, CA"/>
    <x v="89"/>
    <n v="3"/>
    <x v="45"/>
  </r>
  <r>
    <s v="Orange County, CA"/>
    <x v="89"/>
    <n v="3"/>
    <x v="46"/>
  </r>
  <r>
    <s v="Orange County, CA"/>
    <x v="89"/>
    <n v="4"/>
    <x v="47"/>
  </r>
  <r>
    <s v="Orange County, CA"/>
    <x v="89"/>
    <n v="0"/>
    <x v="48"/>
  </r>
  <r>
    <s v="Orange County, CA"/>
    <x v="89"/>
    <n v="0"/>
    <x v="49"/>
  </r>
  <r>
    <s v="Orange County, CA"/>
    <x v="89"/>
    <n v="0"/>
    <x v="50"/>
  </r>
  <r>
    <s v="Orange County, CA"/>
    <x v="89"/>
    <n v="0"/>
    <x v="51"/>
  </r>
  <r>
    <s v="Orange County, CA"/>
    <x v="89"/>
    <n v="0"/>
    <x v="52"/>
  </r>
  <r>
    <s v="Orange County, CA"/>
    <x v="89"/>
    <n v="0"/>
    <x v="53"/>
  </r>
  <r>
    <s v="Norfolk County, MA"/>
    <x v="89"/>
    <n v="0"/>
    <x v="0"/>
  </r>
  <r>
    <s v="Norfolk County, MA"/>
    <x v="89"/>
    <n v="0"/>
    <x v="1"/>
  </r>
  <r>
    <s v="Norfolk County, MA"/>
    <x v="89"/>
    <n v="0"/>
    <x v="2"/>
  </r>
  <r>
    <s v="Norfolk County, MA"/>
    <x v="89"/>
    <n v="0"/>
    <x v="3"/>
  </r>
  <r>
    <s v="Norfolk County, MA"/>
    <x v="89"/>
    <n v="0"/>
    <x v="4"/>
  </r>
  <r>
    <s v="Norfolk County, MA"/>
    <x v="89"/>
    <n v="0"/>
    <x v="5"/>
  </r>
  <r>
    <s v="Norfolk County, MA"/>
    <x v="89"/>
    <n v="0"/>
    <x v="6"/>
  </r>
  <r>
    <s v="Norfolk County, MA"/>
    <x v="89"/>
    <n v="0"/>
    <x v="7"/>
  </r>
  <r>
    <s v="Norfolk County, MA"/>
    <x v="89"/>
    <n v="0"/>
    <x v="8"/>
  </r>
  <r>
    <s v="Norfolk County, MA"/>
    <x v="89"/>
    <n v="0"/>
    <x v="9"/>
  </r>
  <r>
    <s v="Norfolk County, MA"/>
    <x v="89"/>
    <n v="0"/>
    <x v="10"/>
  </r>
  <r>
    <s v="Norfolk County, MA"/>
    <x v="89"/>
    <n v="0"/>
    <x v="11"/>
  </r>
  <r>
    <s v="Norfolk County, MA"/>
    <x v="89"/>
    <n v="0"/>
    <x v="12"/>
  </r>
  <r>
    <s v="Norfolk County, MA"/>
    <x v="89"/>
    <n v="0"/>
    <x v="13"/>
  </r>
  <r>
    <s v="Norfolk County, MA"/>
    <x v="89"/>
    <n v="0"/>
    <x v="14"/>
  </r>
  <r>
    <s v="Norfolk County, MA"/>
    <x v="89"/>
    <n v="0"/>
    <x v="15"/>
  </r>
  <r>
    <s v="Norfolk County, MA"/>
    <x v="89"/>
    <n v="0"/>
    <x v="16"/>
  </r>
  <r>
    <s v="Norfolk County, MA"/>
    <x v="89"/>
    <n v="0"/>
    <x v="17"/>
  </r>
  <r>
    <s v="Norfolk County, MA"/>
    <x v="89"/>
    <n v="0"/>
    <x v="18"/>
  </r>
  <r>
    <s v="Norfolk County, MA"/>
    <x v="89"/>
    <n v="0"/>
    <x v="19"/>
  </r>
  <r>
    <s v="Norfolk County, MA"/>
    <x v="89"/>
    <n v="0"/>
    <x v="20"/>
  </r>
  <r>
    <s v="Norfolk County, MA"/>
    <x v="89"/>
    <n v="0"/>
    <x v="21"/>
  </r>
  <r>
    <s v="Norfolk County, MA"/>
    <x v="89"/>
    <n v="0"/>
    <x v="22"/>
  </r>
  <r>
    <s v="Norfolk County, MA"/>
    <x v="89"/>
    <n v="0"/>
    <x v="23"/>
  </r>
  <r>
    <s v="Norfolk County, MA"/>
    <x v="89"/>
    <n v="0"/>
    <x v="24"/>
  </r>
  <r>
    <s v="Norfolk County, MA"/>
    <x v="89"/>
    <n v="0"/>
    <x v="25"/>
  </r>
  <r>
    <s v="Norfolk County, MA"/>
    <x v="89"/>
    <n v="0"/>
    <x v="26"/>
  </r>
  <r>
    <s v="Norfolk County, MA"/>
    <x v="89"/>
    <n v="0"/>
    <x v="27"/>
  </r>
  <r>
    <s v="Norfolk County, MA"/>
    <x v="89"/>
    <n v="0"/>
    <x v="28"/>
  </r>
  <r>
    <s v="Norfolk County, MA"/>
    <x v="89"/>
    <n v="0"/>
    <x v="29"/>
  </r>
  <r>
    <s v="Norfolk County, MA"/>
    <x v="89"/>
    <n v="0"/>
    <x v="30"/>
  </r>
  <r>
    <s v="Norfolk County, MA"/>
    <x v="89"/>
    <n v="0"/>
    <x v="31"/>
  </r>
  <r>
    <s v="Norfolk County, MA"/>
    <x v="89"/>
    <n v="0"/>
    <x v="32"/>
  </r>
  <r>
    <s v="Norfolk County, MA"/>
    <x v="89"/>
    <n v="0"/>
    <x v="33"/>
  </r>
  <r>
    <s v="Norfolk County, MA"/>
    <x v="89"/>
    <n v="0"/>
    <x v="34"/>
  </r>
  <r>
    <s v="Norfolk County, MA"/>
    <x v="89"/>
    <n v="0"/>
    <x v="35"/>
  </r>
  <r>
    <s v="Norfolk County, MA"/>
    <x v="89"/>
    <n v="0"/>
    <x v="36"/>
  </r>
  <r>
    <s v="Norfolk County, MA"/>
    <x v="89"/>
    <n v="0"/>
    <x v="37"/>
  </r>
  <r>
    <s v="Norfolk County, MA"/>
    <x v="89"/>
    <n v="0"/>
    <x v="38"/>
  </r>
  <r>
    <s v="Norfolk County, MA"/>
    <x v="89"/>
    <n v="0"/>
    <x v="39"/>
  </r>
  <r>
    <s v="Norfolk County, MA"/>
    <x v="89"/>
    <n v="0"/>
    <x v="40"/>
  </r>
  <r>
    <s v="Norfolk County, MA"/>
    <x v="89"/>
    <n v="1"/>
    <x v="41"/>
  </r>
  <r>
    <s v="Norfolk County, MA"/>
    <x v="89"/>
    <n v="1"/>
    <x v="42"/>
  </r>
  <r>
    <s v="Norfolk County, MA"/>
    <x v="89"/>
    <n v="1"/>
    <x v="43"/>
  </r>
  <r>
    <s v="Norfolk County, MA"/>
    <x v="89"/>
    <n v="2"/>
    <x v="44"/>
  </r>
  <r>
    <s v="Norfolk County, MA"/>
    <x v="89"/>
    <n v="2"/>
    <x v="45"/>
  </r>
  <r>
    <s v="Norfolk County, MA"/>
    <x v="89"/>
    <n v="6"/>
    <x v="46"/>
  </r>
  <r>
    <s v="Norfolk County, MA"/>
    <x v="89"/>
    <n v="6"/>
    <x v="47"/>
  </r>
  <r>
    <s v="Norfolk County, MA"/>
    <x v="89"/>
    <n v="0"/>
    <x v="48"/>
  </r>
  <r>
    <s v="Norfolk County, MA"/>
    <x v="89"/>
    <n v="0"/>
    <x v="49"/>
  </r>
  <r>
    <s v="Norfolk County, MA"/>
    <x v="89"/>
    <n v="0"/>
    <x v="50"/>
  </r>
  <r>
    <s v="Norfolk County, MA"/>
    <x v="89"/>
    <n v="0"/>
    <x v="51"/>
  </r>
  <r>
    <s v="Norfolk County, MA"/>
    <x v="89"/>
    <n v="0"/>
    <x v="52"/>
  </r>
  <r>
    <s v="Norfolk County, MA"/>
    <x v="89"/>
    <n v="0"/>
    <x v="53"/>
  </r>
  <r>
    <s v="Maricopa County, AZ"/>
    <x v="89"/>
    <n v="0"/>
    <x v="0"/>
  </r>
  <r>
    <s v="Maricopa County, AZ"/>
    <x v="89"/>
    <n v="0"/>
    <x v="1"/>
  </r>
  <r>
    <s v="Maricopa County, AZ"/>
    <x v="89"/>
    <n v="0"/>
    <x v="2"/>
  </r>
  <r>
    <s v="Maricopa County, AZ"/>
    <x v="89"/>
    <n v="0"/>
    <x v="3"/>
  </r>
  <r>
    <s v="Maricopa County, AZ"/>
    <x v="89"/>
    <n v="1"/>
    <x v="4"/>
  </r>
  <r>
    <s v="Maricopa County, AZ"/>
    <x v="89"/>
    <n v="1"/>
    <x v="5"/>
  </r>
  <r>
    <s v="Maricopa County, AZ"/>
    <x v="89"/>
    <n v="1"/>
    <x v="6"/>
  </r>
  <r>
    <s v="Maricopa County, AZ"/>
    <x v="89"/>
    <n v="1"/>
    <x v="7"/>
  </r>
  <r>
    <s v="Maricopa County, AZ"/>
    <x v="89"/>
    <n v="1"/>
    <x v="8"/>
  </r>
  <r>
    <s v="Maricopa County, AZ"/>
    <x v="89"/>
    <n v="1"/>
    <x v="9"/>
  </r>
  <r>
    <s v="Maricopa County, AZ"/>
    <x v="89"/>
    <n v="1"/>
    <x v="10"/>
  </r>
  <r>
    <s v="Maricopa County, AZ"/>
    <x v="89"/>
    <n v="1"/>
    <x v="11"/>
  </r>
  <r>
    <s v="Maricopa County, AZ"/>
    <x v="89"/>
    <n v="1"/>
    <x v="12"/>
  </r>
  <r>
    <s v="Maricopa County, AZ"/>
    <x v="89"/>
    <n v="1"/>
    <x v="13"/>
  </r>
  <r>
    <s v="Maricopa County, AZ"/>
    <x v="89"/>
    <n v="1"/>
    <x v="14"/>
  </r>
  <r>
    <s v="Maricopa County, AZ"/>
    <x v="89"/>
    <n v="1"/>
    <x v="15"/>
  </r>
  <r>
    <s v="Maricopa County, AZ"/>
    <x v="89"/>
    <n v="1"/>
    <x v="16"/>
  </r>
  <r>
    <s v="Maricopa County, AZ"/>
    <x v="89"/>
    <n v="1"/>
    <x v="17"/>
  </r>
  <r>
    <s v="Maricopa County, AZ"/>
    <x v="89"/>
    <n v="1"/>
    <x v="18"/>
  </r>
  <r>
    <s v="Maricopa County, AZ"/>
    <x v="89"/>
    <n v="1"/>
    <x v="19"/>
  </r>
  <r>
    <s v="Maricopa County, AZ"/>
    <x v="89"/>
    <n v="1"/>
    <x v="20"/>
  </r>
  <r>
    <s v="Maricopa County, AZ"/>
    <x v="89"/>
    <n v="1"/>
    <x v="21"/>
  </r>
  <r>
    <s v="Maricopa County, AZ"/>
    <x v="89"/>
    <n v="1"/>
    <x v="22"/>
  </r>
  <r>
    <s v="Maricopa County, AZ"/>
    <x v="89"/>
    <n v="1"/>
    <x v="23"/>
  </r>
  <r>
    <s v="Maricopa County, AZ"/>
    <x v="89"/>
    <n v="1"/>
    <x v="24"/>
  </r>
  <r>
    <s v="Maricopa County, AZ"/>
    <x v="89"/>
    <n v="1"/>
    <x v="25"/>
  </r>
  <r>
    <s v="Maricopa County, AZ"/>
    <x v="89"/>
    <n v="1"/>
    <x v="26"/>
  </r>
  <r>
    <s v="Maricopa County, AZ"/>
    <x v="89"/>
    <n v="1"/>
    <x v="27"/>
  </r>
  <r>
    <s v="Maricopa County, AZ"/>
    <x v="89"/>
    <n v="1"/>
    <x v="28"/>
  </r>
  <r>
    <s v="Maricopa County, AZ"/>
    <x v="89"/>
    <n v="1"/>
    <x v="29"/>
  </r>
  <r>
    <s v="Maricopa County, AZ"/>
    <x v="89"/>
    <n v="1"/>
    <x v="30"/>
  </r>
  <r>
    <s v="Maricopa County, AZ"/>
    <x v="89"/>
    <n v="1"/>
    <x v="31"/>
  </r>
  <r>
    <s v="Maricopa County, AZ"/>
    <x v="89"/>
    <n v="1"/>
    <x v="32"/>
  </r>
  <r>
    <s v="Maricopa County, AZ"/>
    <x v="89"/>
    <n v="1"/>
    <x v="33"/>
  </r>
  <r>
    <s v="Maricopa County, AZ"/>
    <x v="89"/>
    <n v="1"/>
    <x v="34"/>
  </r>
  <r>
    <s v="Maricopa County, AZ"/>
    <x v="89"/>
    <n v="1"/>
    <x v="35"/>
  </r>
  <r>
    <s v="Maricopa County, AZ"/>
    <x v="89"/>
    <n v="1"/>
    <x v="36"/>
  </r>
  <r>
    <s v="Maricopa County, AZ"/>
    <x v="89"/>
    <n v="1"/>
    <x v="37"/>
  </r>
  <r>
    <s v="Maricopa County, AZ"/>
    <x v="89"/>
    <n v="1"/>
    <x v="38"/>
  </r>
  <r>
    <s v="Maricopa County, AZ"/>
    <x v="89"/>
    <n v="1"/>
    <x v="39"/>
  </r>
  <r>
    <s v="Maricopa County, AZ"/>
    <x v="89"/>
    <n v="1"/>
    <x v="40"/>
  </r>
  <r>
    <s v="Maricopa County, AZ"/>
    <x v="89"/>
    <n v="1"/>
    <x v="41"/>
  </r>
  <r>
    <s v="Maricopa County, AZ"/>
    <x v="89"/>
    <n v="1"/>
    <x v="42"/>
  </r>
  <r>
    <s v="Maricopa County, AZ"/>
    <x v="89"/>
    <n v="1"/>
    <x v="43"/>
  </r>
  <r>
    <s v="Maricopa County, AZ"/>
    <x v="89"/>
    <n v="2"/>
    <x v="44"/>
  </r>
  <r>
    <s v="Maricopa County, AZ"/>
    <x v="89"/>
    <n v="2"/>
    <x v="45"/>
  </r>
  <r>
    <s v="Maricopa County, AZ"/>
    <x v="89"/>
    <n v="2"/>
    <x v="46"/>
  </r>
  <r>
    <s v="Maricopa County, AZ"/>
    <x v="89"/>
    <n v="2"/>
    <x v="47"/>
  </r>
  <r>
    <s v="Maricopa County, AZ"/>
    <x v="89"/>
    <n v="0"/>
    <x v="48"/>
  </r>
  <r>
    <s v="Maricopa County, AZ"/>
    <x v="89"/>
    <n v="0"/>
    <x v="49"/>
  </r>
  <r>
    <s v="Maricopa County, AZ"/>
    <x v="89"/>
    <n v="0"/>
    <x v="50"/>
  </r>
  <r>
    <s v="Maricopa County, AZ"/>
    <x v="89"/>
    <n v="0"/>
    <x v="51"/>
  </r>
  <r>
    <s v="Maricopa County, AZ"/>
    <x v="89"/>
    <n v="0"/>
    <x v="52"/>
  </r>
  <r>
    <s v="Maricopa County, AZ"/>
    <x v="89"/>
    <n v="0"/>
    <x v="53"/>
  </r>
  <r>
    <s v="Wake County, NC"/>
    <x v="89"/>
    <n v="0"/>
    <x v="0"/>
  </r>
  <r>
    <s v="Wake County, NC"/>
    <x v="89"/>
    <n v="0"/>
    <x v="1"/>
  </r>
  <r>
    <s v="Wake County, NC"/>
    <x v="89"/>
    <n v="0"/>
    <x v="2"/>
  </r>
  <r>
    <s v="Wake County, NC"/>
    <x v="89"/>
    <n v="0"/>
    <x v="3"/>
  </r>
  <r>
    <s v="Wake County, NC"/>
    <x v="89"/>
    <n v="0"/>
    <x v="4"/>
  </r>
  <r>
    <s v="Wake County, NC"/>
    <x v="89"/>
    <n v="0"/>
    <x v="5"/>
  </r>
  <r>
    <s v="Wake County, NC"/>
    <x v="89"/>
    <n v="0"/>
    <x v="6"/>
  </r>
  <r>
    <s v="Wake County, NC"/>
    <x v="89"/>
    <n v="0"/>
    <x v="7"/>
  </r>
  <r>
    <s v="Wake County, NC"/>
    <x v="89"/>
    <n v="0"/>
    <x v="8"/>
  </r>
  <r>
    <s v="Wake County, NC"/>
    <x v="89"/>
    <n v="0"/>
    <x v="9"/>
  </r>
  <r>
    <s v="Wake County, NC"/>
    <x v="89"/>
    <n v="0"/>
    <x v="10"/>
  </r>
  <r>
    <s v="Wake County, NC"/>
    <x v="89"/>
    <n v="0"/>
    <x v="11"/>
  </r>
  <r>
    <s v="Wake County, NC"/>
    <x v="89"/>
    <n v="0"/>
    <x v="12"/>
  </r>
  <r>
    <s v="Wake County, NC"/>
    <x v="89"/>
    <n v="0"/>
    <x v="13"/>
  </r>
  <r>
    <s v="Wake County, NC"/>
    <x v="89"/>
    <n v="0"/>
    <x v="14"/>
  </r>
  <r>
    <s v="Wake County, NC"/>
    <x v="89"/>
    <n v="0"/>
    <x v="15"/>
  </r>
  <r>
    <s v="Wake County, NC"/>
    <x v="89"/>
    <n v="0"/>
    <x v="16"/>
  </r>
  <r>
    <s v="Wake County, NC"/>
    <x v="89"/>
    <n v="0"/>
    <x v="17"/>
  </r>
  <r>
    <s v="Wake County, NC"/>
    <x v="89"/>
    <n v="0"/>
    <x v="18"/>
  </r>
  <r>
    <s v="Wake County, NC"/>
    <x v="89"/>
    <n v="0"/>
    <x v="19"/>
  </r>
  <r>
    <s v="Wake County, NC"/>
    <x v="89"/>
    <n v="0"/>
    <x v="20"/>
  </r>
  <r>
    <s v="Wake County, NC"/>
    <x v="89"/>
    <n v="0"/>
    <x v="21"/>
  </r>
  <r>
    <s v="Wake County, NC"/>
    <x v="89"/>
    <n v="0"/>
    <x v="22"/>
  </r>
  <r>
    <s v="Wake County, NC"/>
    <x v="89"/>
    <n v="0"/>
    <x v="23"/>
  </r>
  <r>
    <s v="Wake County, NC"/>
    <x v="89"/>
    <n v="0"/>
    <x v="24"/>
  </r>
  <r>
    <s v="Wake County, NC"/>
    <x v="89"/>
    <n v="0"/>
    <x v="25"/>
  </r>
  <r>
    <s v="Wake County, NC"/>
    <x v="89"/>
    <n v="0"/>
    <x v="26"/>
  </r>
  <r>
    <s v="Wake County, NC"/>
    <x v="89"/>
    <n v="0"/>
    <x v="27"/>
  </r>
  <r>
    <s v="Wake County, NC"/>
    <x v="89"/>
    <n v="0"/>
    <x v="28"/>
  </r>
  <r>
    <s v="Wake County, NC"/>
    <x v="89"/>
    <n v="0"/>
    <x v="29"/>
  </r>
  <r>
    <s v="Wake County, NC"/>
    <x v="89"/>
    <n v="0"/>
    <x v="30"/>
  </r>
  <r>
    <s v="Wake County, NC"/>
    <x v="89"/>
    <n v="0"/>
    <x v="31"/>
  </r>
  <r>
    <s v="Wake County, NC"/>
    <x v="89"/>
    <n v="0"/>
    <x v="32"/>
  </r>
  <r>
    <s v="Wake County, NC"/>
    <x v="89"/>
    <n v="0"/>
    <x v="33"/>
  </r>
  <r>
    <s v="Wake County, NC"/>
    <x v="89"/>
    <n v="0"/>
    <x v="34"/>
  </r>
  <r>
    <s v="Wake County, NC"/>
    <x v="89"/>
    <n v="0"/>
    <x v="35"/>
  </r>
  <r>
    <s v="Wake County, NC"/>
    <x v="89"/>
    <n v="0"/>
    <x v="36"/>
  </r>
  <r>
    <s v="Wake County, NC"/>
    <x v="89"/>
    <n v="0"/>
    <x v="37"/>
  </r>
  <r>
    <s v="Wake County, NC"/>
    <x v="89"/>
    <n v="0"/>
    <x v="38"/>
  </r>
  <r>
    <s v="Wake County, NC"/>
    <x v="89"/>
    <n v="0"/>
    <x v="39"/>
  </r>
  <r>
    <s v="Wake County, NC"/>
    <x v="89"/>
    <n v="0"/>
    <x v="40"/>
  </r>
  <r>
    <s v="Wake County, NC"/>
    <x v="89"/>
    <n v="1"/>
    <x v="41"/>
  </r>
  <r>
    <s v="Wake County, NC"/>
    <x v="89"/>
    <n v="1"/>
    <x v="42"/>
  </r>
  <r>
    <s v="Wake County, NC"/>
    <x v="89"/>
    <n v="1"/>
    <x v="43"/>
  </r>
  <r>
    <s v="Wake County, NC"/>
    <x v="89"/>
    <n v="1"/>
    <x v="44"/>
  </r>
  <r>
    <s v="Wake County, NC"/>
    <x v="89"/>
    <n v="1"/>
    <x v="45"/>
  </r>
  <r>
    <s v="Wake County, NC"/>
    <x v="89"/>
    <n v="1"/>
    <x v="46"/>
  </r>
  <r>
    <s v="Wake County, NC"/>
    <x v="89"/>
    <n v="1"/>
    <x v="47"/>
  </r>
  <r>
    <s v="Wake County, NC"/>
    <x v="89"/>
    <n v="0"/>
    <x v="48"/>
  </r>
  <r>
    <s v="Wake County, NC"/>
    <x v="89"/>
    <n v="0"/>
    <x v="49"/>
  </r>
  <r>
    <s v="Wake County, NC"/>
    <x v="89"/>
    <n v="0"/>
    <x v="50"/>
  </r>
  <r>
    <s v="Wake County, NC"/>
    <x v="89"/>
    <n v="0"/>
    <x v="51"/>
  </r>
  <r>
    <s v="Wake County, NC"/>
    <x v="89"/>
    <n v="0"/>
    <x v="52"/>
  </r>
  <r>
    <s v="Wake County, NC"/>
    <x v="89"/>
    <n v="0"/>
    <x v="53"/>
  </r>
  <r>
    <s v="Westchester County, NY"/>
    <x v="89"/>
    <n v="0"/>
    <x v="0"/>
  </r>
  <r>
    <s v="Westchester County, NY"/>
    <x v="89"/>
    <n v="0"/>
    <x v="1"/>
  </r>
  <r>
    <s v="Westchester County, NY"/>
    <x v="89"/>
    <n v="0"/>
    <x v="2"/>
  </r>
  <r>
    <s v="Westchester County, NY"/>
    <x v="89"/>
    <n v="0"/>
    <x v="3"/>
  </r>
  <r>
    <s v="Westchester County, NY"/>
    <x v="89"/>
    <n v="0"/>
    <x v="4"/>
  </r>
  <r>
    <s v="Westchester County, NY"/>
    <x v="89"/>
    <n v="0"/>
    <x v="5"/>
  </r>
  <r>
    <s v="Westchester County, NY"/>
    <x v="89"/>
    <n v="0"/>
    <x v="6"/>
  </r>
  <r>
    <s v="Westchester County, NY"/>
    <x v="89"/>
    <n v="0"/>
    <x v="7"/>
  </r>
  <r>
    <s v="Westchester County, NY"/>
    <x v="89"/>
    <n v="0"/>
    <x v="8"/>
  </r>
  <r>
    <s v="Westchester County, NY"/>
    <x v="89"/>
    <n v="0"/>
    <x v="9"/>
  </r>
  <r>
    <s v="Westchester County, NY"/>
    <x v="89"/>
    <n v="0"/>
    <x v="10"/>
  </r>
  <r>
    <s v="Westchester County, NY"/>
    <x v="89"/>
    <n v="0"/>
    <x v="11"/>
  </r>
  <r>
    <s v="Westchester County, NY"/>
    <x v="89"/>
    <n v="0"/>
    <x v="12"/>
  </r>
  <r>
    <s v="Westchester County, NY"/>
    <x v="89"/>
    <n v="0"/>
    <x v="13"/>
  </r>
  <r>
    <s v="Westchester County, NY"/>
    <x v="89"/>
    <n v="0"/>
    <x v="14"/>
  </r>
  <r>
    <s v="Westchester County, NY"/>
    <x v="89"/>
    <n v="0"/>
    <x v="15"/>
  </r>
  <r>
    <s v="Westchester County, NY"/>
    <x v="89"/>
    <n v="0"/>
    <x v="16"/>
  </r>
  <r>
    <s v="Westchester County, NY"/>
    <x v="89"/>
    <n v="0"/>
    <x v="17"/>
  </r>
  <r>
    <s v="Westchester County, NY"/>
    <x v="89"/>
    <n v="0"/>
    <x v="18"/>
  </r>
  <r>
    <s v="Westchester County, NY"/>
    <x v="89"/>
    <n v="0"/>
    <x v="19"/>
  </r>
  <r>
    <s v="Westchester County, NY"/>
    <x v="89"/>
    <n v="0"/>
    <x v="20"/>
  </r>
  <r>
    <s v="Westchester County, NY"/>
    <x v="89"/>
    <n v="0"/>
    <x v="21"/>
  </r>
  <r>
    <s v="Westchester County, NY"/>
    <x v="89"/>
    <n v="0"/>
    <x v="22"/>
  </r>
  <r>
    <s v="Westchester County, NY"/>
    <x v="89"/>
    <n v="0"/>
    <x v="23"/>
  </r>
  <r>
    <s v="Westchester County, NY"/>
    <x v="89"/>
    <n v="0"/>
    <x v="24"/>
  </r>
  <r>
    <s v="Westchester County, NY"/>
    <x v="89"/>
    <n v="0"/>
    <x v="25"/>
  </r>
  <r>
    <s v="Westchester County, NY"/>
    <x v="89"/>
    <n v="0"/>
    <x v="26"/>
  </r>
  <r>
    <s v="Westchester County, NY"/>
    <x v="89"/>
    <n v="0"/>
    <x v="27"/>
  </r>
  <r>
    <s v="Westchester County, NY"/>
    <x v="89"/>
    <n v="0"/>
    <x v="28"/>
  </r>
  <r>
    <s v="Westchester County, NY"/>
    <x v="89"/>
    <n v="0"/>
    <x v="29"/>
  </r>
  <r>
    <s v="Westchester County, NY"/>
    <x v="89"/>
    <n v="0"/>
    <x v="30"/>
  </r>
  <r>
    <s v="Westchester County, NY"/>
    <x v="89"/>
    <n v="0"/>
    <x v="31"/>
  </r>
  <r>
    <s v="Westchester County, NY"/>
    <x v="89"/>
    <n v="0"/>
    <x v="32"/>
  </r>
  <r>
    <s v="Westchester County, NY"/>
    <x v="89"/>
    <n v="0"/>
    <x v="33"/>
  </r>
  <r>
    <s v="Westchester County, NY"/>
    <x v="89"/>
    <n v="0"/>
    <x v="34"/>
  </r>
  <r>
    <s v="Westchester County, NY"/>
    <x v="89"/>
    <n v="0"/>
    <x v="35"/>
  </r>
  <r>
    <s v="Westchester County, NY"/>
    <x v="89"/>
    <n v="0"/>
    <x v="36"/>
  </r>
  <r>
    <s v="Westchester County, NY"/>
    <x v="89"/>
    <n v="0"/>
    <x v="37"/>
  </r>
  <r>
    <s v="Westchester County, NY"/>
    <x v="89"/>
    <n v="0"/>
    <x v="38"/>
  </r>
  <r>
    <s v="Westchester County, NY"/>
    <x v="89"/>
    <n v="0"/>
    <x v="39"/>
  </r>
  <r>
    <s v="Westchester County, NY"/>
    <x v="89"/>
    <n v="0"/>
    <x v="40"/>
  </r>
  <r>
    <s v="Westchester County, NY"/>
    <x v="89"/>
    <n v="1"/>
    <x v="41"/>
  </r>
  <r>
    <s v="Westchester County, NY"/>
    <x v="89"/>
    <n v="10"/>
    <x v="42"/>
  </r>
  <r>
    <s v="Westchester County, NY"/>
    <x v="89"/>
    <n v="18"/>
    <x v="43"/>
  </r>
  <r>
    <s v="Westchester County, NY"/>
    <x v="89"/>
    <n v="19"/>
    <x v="44"/>
  </r>
  <r>
    <s v="Westchester County, NY"/>
    <x v="89"/>
    <n v="57"/>
    <x v="45"/>
  </r>
  <r>
    <s v="Westchester County, NY"/>
    <x v="89"/>
    <n v="83"/>
    <x v="46"/>
  </r>
  <r>
    <s v="Westchester County, NY"/>
    <x v="89"/>
    <n v="98"/>
    <x v="47"/>
  </r>
  <r>
    <s v="Westchester County, NY"/>
    <x v="89"/>
    <n v="0"/>
    <x v="48"/>
  </r>
  <r>
    <s v="Westchester County, NY"/>
    <x v="89"/>
    <n v="0"/>
    <x v="49"/>
  </r>
  <r>
    <s v="Westchester County, NY"/>
    <x v="89"/>
    <n v="0"/>
    <x v="50"/>
  </r>
  <r>
    <s v="Westchester County, NY"/>
    <x v="89"/>
    <n v="0"/>
    <x v="51"/>
  </r>
  <r>
    <s v="Westchester County, NY"/>
    <x v="89"/>
    <n v="0"/>
    <x v="52"/>
  </r>
  <r>
    <s v="Westchester County, NY"/>
    <x v="89"/>
    <n v="0"/>
    <x v="53"/>
  </r>
  <r>
    <s v="Grafton County, NH"/>
    <x v="89"/>
    <n v="0"/>
    <x v="0"/>
  </r>
  <r>
    <s v="Grafton County, NH"/>
    <x v="89"/>
    <n v="0"/>
    <x v="1"/>
  </r>
  <r>
    <s v="Grafton County, NH"/>
    <x v="89"/>
    <n v="0"/>
    <x v="2"/>
  </r>
  <r>
    <s v="Grafton County, NH"/>
    <x v="89"/>
    <n v="0"/>
    <x v="3"/>
  </r>
  <r>
    <s v="Grafton County, NH"/>
    <x v="89"/>
    <n v="0"/>
    <x v="4"/>
  </r>
  <r>
    <s v="Grafton County, NH"/>
    <x v="89"/>
    <n v="0"/>
    <x v="5"/>
  </r>
  <r>
    <s v="Grafton County, NH"/>
    <x v="89"/>
    <n v="0"/>
    <x v="6"/>
  </r>
  <r>
    <s v="Grafton County, NH"/>
    <x v="89"/>
    <n v="0"/>
    <x v="7"/>
  </r>
  <r>
    <s v="Grafton County, NH"/>
    <x v="89"/>
    <n v="0"/>
    <x v="8"/>
  </r>
  <r>
    <s v="Grafton County, NH"/>
    <x v="89"/>
    <n v="0"/>
    <x v="9"/>
  </r>
  <r>
    <s v="Grafton County, NH"/>
    <x v="89"/>
    <n v="0"/>
    <x v="10"/>
  </r>
  <r>
    <s v="Grafton County, NH"/>
    <x v="89"/>
    <n v="0"/>
    <x v="11"/>
  </r>
  <r>
    <s v="Grafton County, NH"/>
    <x v="89"/>
    <n v="0"/>
    <x v="12"/>
  </r>
  <r>
    <s v="Grafton County, NH"/>
    <x v="89"/>
    <n v="0"/>
    <x v="13"/>
  </r>
  <r>
    <s v="Grafton County, NH"/>
    <x v="89"/>
    <n v="0"/>
    <x v="14"/>
  </r>
  <r>
    <s v="Grafton County, NH"/>
    <x v="89"/>
    <n v="0"/>
    <x v="15"/>
  </r>
  <r>
    <s v="Grafton County, NH"/>
    <x v="89"/>
    <n v="0"/>
    <x v="16"/>
  </r>
  <r>
    <s v="Grafton County, NH"/>
    <x v="89"/>
    <n v="0"/>
    <x v="17"/>
  </r>
  <r>
    <s v="Grafton County, NH"/>
    <x v="89"/>
    <n v="0"/>
    <x v="18"/>
  </r>
  <r>
    <s v="Grafton County, NH"/>
    <x v="89"/>
    <n v="0"/>
    <x v="19"/>
  </r>
  <r>
    <s v="Grafton County, NH"/>
    <x v="89"/>
    <n v="0"/>
    <x v="20"/>
  </r>
  <r>
    <s v="Grafton County, NH"/>
    <x v="89"/>
    <n v="0"/>
    <x v="21"/>
  </r>
  <r>
    <s v="Grafton County, NH"/>
    <x v="89"/>
    <n v="0"/>
    <x v="22"/>
  </r>
  <r>
    <s v="Grafton County, NH"/>
    <x v="89"/>
    <n v="0"/>
    <x v="23"/>
  </r>
  <r>
    <s v="Grafton County, NH"/>
    <x v="89"/>
    <n v="0"/>
    <x v="24"/>
  </r>
  <r>
    <s v="Grafton County, NH"/>
    <x v="89"/>
    <n v="0"/>
    <x v="25"/>
  </r>
  <r>
    <s v="Grafton County, NH"/>
    <x v="89"/>
    <n v="0"/>
    <x v="26"/>
  </r>
  <r>
    <s v="Grafton County, NH"/>
    <x v="89"/>
    <n v="0"/>
    <x v="27"/>
  </r>
  <r>
    <s v="Grafton County, NH"/>
    <x v="89"/>
    <n v="0"/>
    <x v="28"/>
  </r>
  <r>
    <s v="Grafton County, NH"/>
    <x v="89"/>
    <n v="0"/>
    <x v="29"/>
  </r>
  <r>
    <s v="Grafton County, NH"/>
    <x v="89"/>
    <n v="0"/>
    <x v="30"/>
  </r>
  <r>
    <s v="Grafton County, NH"/>
    <x v="89"/>
    <n v="0"/>
    <x v="31"/>
  </r>
  <r>
    <s v="Grafton County, NH"/>
    <x v="89"/>
    <n v="0"/>
    <x v="32"/>
  </r>
  <r>
    <s v="Grafton County, NH"/>
    <x v="89"/>
    <n v="0"/>
    <x v="33"/>
  </r>
  <r>
    <s v="Grafton County, NH"/>
    <x v="89"/>
    <n v="0"/>
    <x v="34"/>
  </r>
  <r>
    <s v="Grafton County, NH"/>
    <x v="89"/>
    <n v="0"/>
    <x v="35"/>
  </r>
  <r>
    <s v="Grafton County, NH"/>
    <x v="89"/>
    <n v="0"/>
    <x v="36"/>
  </r>
  <r>
    <s v="Grafton County, NH"/>
    <x v="89"/>
    <n v="0"/>
    <x v="37"/>
  </r>
  <r>
    <s v="Grafton County, NH"/>
    <x v="89"/>
    <n v="0"/>
    <x v="38"/>
  </r>
  <r>
    <s v="Grafton County, NH"/>
    <x v="89"/>
    <n v="0"/>
    <x v="39"/>
  </r>
  <r>
    <s v="Grafton County, NH"/>
    <x v="89"/>
    <n v="1"/>
    <x v="40"/>
  </r>
  <r>
    <s v="Grafton County, NH"/>
    <x v="89"/>
    <n v="2"/>
    <x v="41"/>
  </r>
  <r>
    <s v="Grafton County, NH"/>
    <x v="89"/>
    <n v="2"/>
    <x v="42"/>
  </r>
  <r>
    <s v="Grafton County, NH"/>
    <x v="89"/>
    <n v="2"/>
    <x v="43"/>
  </r>
  <r>
    <s v="Grafton County, NH"/>
    <x v="89"/>
    <n v="2"/>
    <x v="44"/>
  </r>
  <r>
    <s v="Grafton County, NH"/>
    <x v="89"/>
    <n v="2"/>
    <x v="45"/>
  </r>
  <r>
    <s v="Grafton County, NH"/>
    <x v="89"/>
    <n v="3"/>
    <x v="46"/>
  </r>
  <r>
    <s v="Grafton County, NH"/>
    <x v="89"/>
    <n v="3"/>
    <x v="47"/>
  </r>
  <r>
    <s v="Grafton County, NH"/>
    <x v="89"/>
    <n v="0"/>
    <x v="48"/>
  </r>
  <r>
    <s v="Grafton County, NH"/>
    <x v="89"/>
    <n v="0"/>
    <x v="49"/>
  </r>
  <r>
    <s v="Grafton County, NH"/>
    <x v="89"/>
    <n v="0"/>
    <x v="50"/>
  </r>
  <r>
    <s v="Grafton County, NH"/>
    <x v="89"/>
    <n v="0"/>
    <x v="51"/>
  </r>
  <r>
    <s v="Grafton County, NH"/>
    <x v="89"/>
    <n v="0"/>
    <x v="52"/>
  </r>
  <r>
    <s v="Grafton County, NH"/>
    <x v="89"/>
    <n v="0"/>
    <x v="53"/>
  </r>
  <r>
    <s v="Hillsborough, FL"/>
    <x v="89"/>
    <n v="0"/>
    <x v="0"/>
  </r>
  <r>
    <s v="Hillsborough, FL"/>
    <x v="89"/>
    <n v="0"/>
    <x v="1"/>
  </r>
  <r>
    <s v="Hillsborough, FL"/>
    <x v="89"/>
    <n v="0"/>
    <x v="2"/>
  </r>
  <r>
    <s v="Hillsborough, FL"/>
    <x v="89"/>
    <n v="0"/>
    <x v="3"/>
  </r>
  <r>
    <s v="Hillsborough, FL"/>
    <x v="89"/>
    <n v="0"/>
    <x v="4"/>
  </r>
  <r>
    <s v="Hillsborough, FL"/>
    <x v="89"/>
    <n v="0"/>
    <x v="5"/>
  </r>
  <r>
    <s v="Hillsborough, FL"/>
    <x v="89"/>
    <n v="0"/>
    <x v="6"/>
  </r>
  <r>
    <s v="Hillsborough, FL"/>
    <x v="89"/>
    <n v="0"/>
    <x v="7"/>
  </r>
  <r>
    <s v="Hillsborough, FL"/>
    <x v="89"/>
    <n v="0"/>
    <x v="8"/>
  </r>
  <r>
    <s v="Hillsborough, FL"/>
    <x v="89"/>
    <n v="0"/>
    <x v="9"/>
  </r>
  <r>
    <s v="Hillsborough, FL"/>
    <x v="89"/>
    <n v="0"/>
    <x v="10"/>
  </r>
  <r>
    <s v="Hillsborough, FL"/>
    <x v="89"/>
    <n v="0"/>
    <x v="11"/>
  </r>
  <r>
    <s v="Hillsborough, FL"/>
    <x v="89"/>
    <n v="0"/>
    <x v="12"/>
  </r>
  <r>
    <s v="Hillsborough, FL"/>
    <x v="89"/>
    <n v="0"/>
    <x v="13"/>
  </r>
  <r>
    <s v="Hillsborough, FL"/>
    <x v="89"/>
    <n v="0"/>
    <x v="14"/>
  </r>
  <r>
    <s v="Hillsborough, FL"/>
    <x v="89"/>
    <n v="0"/>
    <x v="15"/>
  </r>
  <r>
    <s v="Hillsborough, FL"/>
    <x v="89"/>
    <n v="0"/>
    <x v="16"/>
  </r>
  <r>
    <s v="Hillsborough, FL"/>
    <x v="89"/>
    <n v="0"/>
    <x v="17"/>
  </r>
  <r>
    <s v="Hillsborough, FL"/>
    <x v="89"/>
    <n v="0"/>
    <x v="18"/>
  </r>
  <r>
    <s v="Hillsborough, FL"/>
    <x v="89"/>
    <n v="0"/>
    <x v="19"/>
  </r>
  <r>
    <s v="Hillsborough, FL"/>
    <x v="89"/>
    <n v="0"/>
    <x v="20"/>
  </r>
  <r>
    <s v="Hillsborough, FL"/>
    <x v="89"/>
    <n v="0"/>
    <x v="21"/>
  </r>
  <r>
    <s v="Hillsborough, FL"/>
    <x v="89"/>
    <n v="0"/>
    <x v="22"/>
  </r>
  <r>
    <s v="Hillsborough, FL"/>
    <x v="89"/>
    <n v="0"/>
    <x v="23"/>
  </r>
  <r>
    <s v="Hillsborough, FL"/>
    <x v="89"/>
    <n v="0"/>
    <x v="24"/>
  </r>
  <r>
    <s v="Hillsborough, FL"/>
    <x v="89"/>
    <n v="0"/>
    <x v="25"/>
  </r>
  <r>
    <s v="Hillsborough, FL"/>
    <x v="89"/>
    <n v="0"/>
    <x v="26"/>
  </r>
  <r>
    <s v="Hillsborough, FL"/>
    <x v="89"/>
    <n v="0"/>
    <x v="27"/>
  </r>
  <r>
    <s v="Hillsborough, FL"/>
    <x v="89"/>
    <n v="0"/>
    <x v="28"/>
  </r>
  <r>
    <s v="Hillsborough, FL"/>
    <x v="89"/>
    <n v="0"/>
    <x v="29"/>
  </r>
  <r>
    <s v="Hillsborough, FL"/>
    <x v="89"/>
    <n v="0"/>
    <x v="30"/>
  </r>
  <r>
    <s v="Hillsborough, FL"/>
    <x v="89"/>
    <n v="0"/>
    <x v="31"/>
  </r>
  <r>
    <s v="Hillsborough, FL"/>
    <x v="89"/>
    <n v="0"/>
    <x v="32"/>
  </r>
  <r>
    <s v="Hillsborough, FL"/>
    <x v="89"/>
    <n v="0"/>
    <x v="33"/>
  </r>
  <r>
    <s v="Hillsborough, FL"/>
    <x v="89"/>
    <n v="0"/>
    <x v="34"/>
  </r>
  <r>
    <s v="Hillsborough, FL"/>
    <x v="89"/>
    <n v="0"/>
    <x v="35"/>
  </r>
  <r>
    <s v="Hillsborough, FL"/>
    <x v="89"/>
    <n v="0"/>
    <x v="36"/>
  </r>
  <r>
    <s v="Hillsborough, FL"/>
    <x v="89"/>
    <n v="0"/>
    <x v="37"/>
  </r>
  <r>
    <s v="Hillsborough, FL"/>
    <x v="89"/>
    <n v="0"/>
    <x v="38"/>
  </r>
  <r>
    <s v="Hillsborough, FL"/>
    <x v="89"/>
    <n v="0"/>
    <x v="39"/>
  </r>
  <r>
    <s v="Hillsborough, FL"/>
    <x v="89"/>
    <n v="1"/>
    <x v="40"/>
  </r>
  <r>
    <s v="Hillsborough, FL"/>
    <x v="89"/>
    <n v="2"/>
    <x v="41"/>
  </r>
  <r>
    <s v="Hillsborough, FL"/>
    <x v="89"/>
    <n v="2"/>
    <x v="42"/>
  </r>
  <r>
    <s v="Hillsborough, FL"/>
    <x v="89"/>
    <n v="2"/>
    <x v="43"/>
  </r>
  <r>
    <s v="Hillsborough, FL"/>
    <x v="89"/>
    <n v="2"/>
    <x v="44"/>
  </r>
  <r>
    <s v="Hillsborough, FL"/>
    <x v="89"/>
    <n v="2"/>
    <x v="45"/>
  </r>
  <r>
    <s v="Hillsborough, FL"/>
    <x v="89"/>
    <n v="2"/>
    <x v="46"/>
  </r>
  <r>
    <s v="Hillsborough, FL"/>
    <x v="89"/>
    <n v="2"/>
    <x v="47"/>
  </r>
  <r>
    <s v="Hillsborough, FL"/>
    <x v="89"/>
    <n v="0"/>
    <x v="48"/>
  </r>
  <r>
    <s v="Hillsborough, FL"/>
    <x v="89"/>
    <n v="0"/>
    <x v="49"/>
  </r>
  <r>
    <s v="Hillsborough, FL"/>
    <x v="89"/>
    <n v="0"/>
    <x v="50"/>
  </r>
  <r>
    <s v="Hillsborough, FL"/>
    <x v="89"/>
    <n v="0"/>
    <x v="51"/>
  </r>
  <r>
    <s v="Hillsborough, FL"/>
    <x v="89"/>
    <n v="0"/>
    <x v="52"/>
  </r>
  <r>
    <s v="Hillsborough, FL"/>
    <x v="89"/>
    <n v="0"/>
    <x v="53"/>
  </r>
  <r>
    <s v="Placer County, CA"/>
    <x v="89"/>
    <n v="0"/>
    <x v="0"/>
  </r>
  <r>
    <s v="Placer County, CA"/>
    <x v="89"/>
    <n v="0"/>
    <x v="1"/>
  </r>
  <r>
    <s v="Placer County, CA"/>
    <x v="89"/>
    <n v="0"/>
    <x v="2"/>
  </r>
  <r>
    <s v="Placer County, CA"/>
    <x v="89"/>
    <n v="0"/>
    <x v="3"/>
  </r>
  <r>
    <s v="Placer County, CA"/>
    <x v="89"/>
    <n v="0"/>
    <x v="4"/>
  </r>
  <r>
    <s v="Placer County, CA"/>
    <x v="89"/>
    <n v="0"/>
    <x v="5"/>
  </r>
  <r>
    <s v="Placer County, CA"/>
    <x v="89"/>
    <n v="0"/>
    <x v="6"/>
  </r>
  <r>
    <s v="Placer County, CA"/>
    <x v="89"/>
    <n v="0"/>
    <x v="7"/>
  </r>
  <r>
    <s v="Placer County, CA"/>
    <x v="89"/>
    <n v="0"/>
    <x v="8"/>
  </r>
  <r>
    <s v="Placer County, CA"/>
    <x v="89"/>
    <n v="0"/>
    <x v="9"/>
  </r>
  <r>
    <s v="Placer County, CA"/>
    <x v="89"/>
    <n v="0"/>
    <x v="10"/>
  </r>
  <r>
    <s v="Placer County, CA"/>
    <x v="89"/>
    <n v="0"/>
    <x v="11"/>
  </r>
  <r>
    <s v="Placer County, CA"/>
    <x v="89"/>
    <n v="0"/>
    <x v="12"/>
  </r>
  <r>
    <s v="Placer County, CA"/>
    <x v="89"/>
    <n v="0"/>
    <x v="13"/>
  </r>
  <r>
    <s v="Placer County, CA"/>
    <x v="89"/>
    <n v="0"/>
    <x v="14"/>
  </r>
  <r>
    <s v="Placer County, CA"/>
    <x v="89"/>
    <n v="0"/>
    <x v="15"/>
  </r>
  <r>
    <s v="Placer County, CA"/>
    <x v="89"/>
    <n v="0"/>
    <x v="16"/>
  </r>
  <r>
    <s v="Placer County, CA"/>
    <x v="89"/>
    <n v="0"/>
    <x v="17"/>
  </r>
  <r>
    <s v="Placer County, CA"/>
    <x v="89"/>
    <n v="0"/>
    <x v="18"/>
  </r>
  <r>
    <s v="Placer County, CA"/>
    <x v="89"/>
    <n v="0"/>
    <x v="19"/>
  </r>
  <r>
    <s v="Placer County, CA"/>
    <x v="89"/>
    <n v="0"/>
    <x v="20"/>
  </r>
  <r>
    <s v="Placer County, CA"/>
    <x v="89"/>
    <n v="0"/>
    <x v="21"/>
  </r>
  <r>
    <s v="Placer County, CA"/>
    <x v="89"/>
    <n v="0"/>
    <x v="22"/>
  </r>
  <r>
    <s v="Placer County, CA"/>
    <x v="89"/>
    <n v="0"/>
    <x v="23"/>
  </r>
  <r>
    <s v="Placer County, CA"/>
    <x v="89"/>
    <n v="0"/>
    <x v="24"/>
  </r>
  <r>
    <s v="Placer County, CA"/>
    <x v="89"/>
    <n v="0"/>
    <x v="25"/>
  </r>
  <r>
    <s v="Placer County, CA"/>
    <x v="89"/>
    <n v="0"/>
    <x v="26"/>
  </r>
  <r>
    <s v="Placer County, CA"/>
    <x v="89"/>
    <n v="0"/>
    <x v="27"/>
  </r>
  <r>
    <s v="Placer County, CA"/>
    <x v="89"/>
    <n v="0"/>
    <x v="28"/>
  </r>
  <r>
    <s v="Placer County, CA"/>
    <x v="89"/>
    <n v="0"/>
    <x v="29"/>
  </r>
  <r>
    <s v="Placer County, CA"/>
    <x v="89"/>
    <n v="0"/>
    <x v="30"/>
  </r>
  <r>
    <s v="Placer County, CA"/>
    <x v="89"/>
    <n v="0"/>
    <x v="31"/>
  </r>
  <r>
    <s v="Placer County, CA"/>
    <x v="89"/>
    <n v="0"/>
    <x v="32"/>
  </r>
  <r>
    <s v="Placer County, CA"/>
    <x v="89"/>
    <n v="0"/>
    <x v="33"/>
  </r>
  <r>
    <s v="Placer County, CA"/>
    <x v="89"/>
    <n v="0"/>
    <x v="34"/>
  </r>
  <r>
    <s v="Placer County, CA"/>
    <x v="89"/>
    <n v="0"/>
    <x v="35"/>
  </r>
  <r>
    <s v="Placer County, CA"/>
    <x v="89"/>
    <n v="0"/>
    <x v="36"/>
  </r>
  <r>
    <s v="Placer County, CA"/>
    <x v="89"/>
    <n v="0"/>
    <x v="37"/>
  </r>
  <r>
    <s v="Placer County, CA"/>
    <x v="89"/>
    <n v="0"/>
    <x v="38"/>
  </r>
  <r>
    <s v="Placer County, CA"/>
    <x v="89"/>
    <n v="0"/>
    <x v="39"/>
  </r>
  <r>
    <s v="Placer County, CA"/>
    <x v="89"/>
    <n v="1"/>
    <x v="40"/>
  </r>
  <r>
    <s v="Placer County, CA"/>
    <x v="89"/>
    <n v="1"/>
    <x v="41"/>
  </r>
  <r>
    <s v="Placer County, CA"/>
    <x v="89"/>
    <n v="2"/>
    <x v="42"/>
  </r>
  <r>
    <s v="Placer County, CA"/>
    <x v="89"/>
    <n v="2"/>
    <x v="43"/>
  </r>
  <r>
    <s v="Placer County, CA"/>
    <x v="89"/>
    <n v="5"/>
    <x v="44"/>
  </r>
  <r>
    <s v="Placer County, CA"/>
    <x v="89"/>
    <n v="5"/>
    <x v="45"/>
  </r>
  <r>
    <s v="Placer County, CA"/>
    <x v="89"/>
    <n v="5"/>
    <x v="46"/>
  </r>
  <r>
    <s v="Placer County, CA"/>
    <x v="89"/>
    <n v="7"/>
    <x v="47"/>
  </r>
  <r>
    <s v="Placer County, CA"/>
    <x v="89"/>
    <n v="0"/>
    <x v="48"/>
  </r>
  <r>
    <s v="Placer County, CA"/>
    <x v="89"/>
    <n v="0"/>
    <x v="49"/>
  </r>
  <r>
    <s v="Placer County, CA"/>
    <x v="89"/>
    <n v="0"/>
    <x v="50"/>
  </r>
  <r>
    <s v="Placer County, CA"/>
    <x v="89"/>
    <n v="0"/>
    <x v="51"/>
  </r>
  <r>
    <s v="Placer County, CA"/>
    <x v="89"/>
    <n v="0"/>
    <x v="52"/>
  </r>
  <r>
    <s v="Placer County, CA"/>
    <x v="89"/>
    <n v="0"/>
    <x v="53"/>
  </r>
  <r>
    <s v="San Mateo, CA"/>
    <x v="89"/>
    <n v="0"/>
    <x v="0"/>
  </r>
  <r>
    <s v="San Mateo, CA"/>
    <x v="89"/>
    <n v="0"/>
    <x v="1"/>
  </r>
  <r>
    <s v="San Mateo, CA"/>
    <x v="89"/>
    <n v="0"/>
    <x v="2"/>
  </r>
  <r>
    <s v="San Mateo, CA"/>
    <x v="89"/>
    <n v="0"/>
    <x v="3"/>
  </r>
  <r>
    <s v="San Mateo, CA"/>
    <x v="89"/>
    <n v="0"/>
    <x v="4"/>
  </r>
  <r>
    <s v="San Mateo, CA"/>
    <x v="89"/>
    <n v="0"/>
    <x v="5"/>
  </r>
  <r>
    <s v="San Mateo, CA"/>
    <x v="89"/>
    <n v="0"/>
    <x v="6"/>
  </r>
  <r>
    <s v="San Mateo, CA"/>
    <x v="89"/>
    <n v="0"/>
    <x v="7"/>
  </r>
  <r>
    <s v="San Mateo, CA"/>
    <x v="89"/>
    <n v="0"/>
    <x v="8"/>
  </r>
  <r>
    <s v="San Mateo, CA"/>
    <x v="89"/>
    <n v="0"/>
    <x v="9"/>
  </r>
  <r>
    <s v="San Mateo, CA"/>
    <x v="89"/>
    <n v="0"/>
    <x v="10"/>
  </r>
  <r>
    <s v="San Mateo, CA"/>
    <x v="89"/>
    <n v="0"/>
    <x v="11"/>
  </r>
  <r>
    <s v="San Mateo, CA"/>
    <x v="89"/>
    <n v="0"/>
    <x v="12"/>
  </r>
  <r>
    <s v="San Mateo, CA"/>
    <x v="89"/>
    <n v="0"/>
    <x v="13"/>
  </r>
  <r>
    <s v="San Mateo, CA"/>
    <x v="89"/>
    <n v="0"/>
    <x v="14"/>
  </r>
  <r>
    <s v="San Mateo, CA"/>
    <x v="89"/>
    <n v="0"/>
    <x v="15"/>
  </r>
  <r>
    <s v="San Mateo, CA"/>
    <x v="89"/>
    <n v="0"/>
    <x v="16"/>
  </r>
  <r>
    <s v="San Mateo, CA"/>
    <x v="89"/>
    <n v="0"/>
    <x v="17"/>
  </r>
  <r>
    <s v="San Mateo, CA"/>
    <x v="89"/>
    <n v="0"/>
    <x v="18"/>
  </r>
  <r>
    <s v="San Mateo, CA"/>
    <x v="89"/>
    <n v="0"/>
    <x v="19"/>
  </r>
  <r>
    <s v="San Mateo, CA"/>
    <x v="89"/>
    <n v="0"/>
    <x v="20"/>
  </r>
  <r>
    <s v="San Mateo, CA"/>
    <x v="89"/>
    <n v="0"/>
    <x v="21"/>
  </r>
  <r>
    <s v="San Mateo, CA"/>
    <x v="89"/>
    <n v="0"/>
    <x v="22"/>
  </r>
  <r>
    <s v="San Mateo, CA"/>
    <x v="89"/>
    <n v="0"/>
    <x v="23"/>
  </r>
  <r>
    <s v="San Mateo, CA"/>
    <x v="89"/>
    <n v="0"/>
    <x v="24"/>
  </r>
  <r>
    <s v="San Mateo, CA"/>
    <x v="89"/>
    <n v="0"/>
    <x v="25"/>
  </r>
  <r>
    <s v="San Mateo, CA"/>
    <x v="89"/>
    <n v="0"/>
    <x v="26"/>
  </r>
  <r>
    <s v="San Mateo, CA"/>
    <x v="89"/>
    <n v="0"/>
    <x v="27"/>
  </r>
  <r>
    <s v="San Mateo, CA"/>
    <x v="89"/>
    <n v="0"/>
    <x v="28"/>
  </r>
  <r>
    <s v="San Mateo, CA"/>
    <x v="89"/>
    <n v="0"/>
    <x v="29"/>
  </r>
  <r>
    <s v="San Mateo, CA"/>
    <x v="89"/>
    <n v="0"/>
    <x v="30"/>
  </r>
  <r>
    <s v="San Mateo, CA"/>
    <x v="89"/>
    <n v="0"/>
    <x v="31"/>
  </r>
  <r>
    <s v="San Mateo, CA"/>
    <x v="89"/>
    <n v="0"/>
    <x v="32"/>
  </r>
  <r>
    <s v="San Mateo, CA"/>
    <x v="89"/>
    <n v="0"/>
    <x v="33"/>
  </r>
  <r>
    <s v="San Mateo, CA"/>
    <x v="89"/>
    <n v="0"/>
    <x v="34"/>
  </r>
  <r>
    <s v="San Mateo, CA"/>
    <x v="89"/>
    <n v="0"/>
    <x v="35"/>
  </r>
  <r>
    <s v="San Mateo, CA"/>
    <x v="89"/>
    <n v="0"/>
    <x v="36"/>
  </r>
  <r>
    <s v="San Mateo, CA"/>
    <x v="89"/>
    <n v="0"/>
    <x v="37"/>
  </r>
  <r>
    <s v="San Mateo, CA"/>
    <x v="89"/>
    <n v="0"/>
    <x v="38"/>
  </r>
  <r>
    <s v="San Mateo, CA"/>
    <x v="89"/>
    <n v="0"/>
    <x v="39"/>
  </r>
  <r>
    <s v="San Mateo, CA"/>
    <x v="89"/>
    <n v="1"/>
    <x v="40"/>
  </r>
  <r>
    <s v="San Mateo, CA"/>
    <x v="89"/>
    <n v="2"/>
    <x v="41"/>
  </r>
  <r>
    <s v="San Mateo, CA"/>
    <x v="89"/>
    <n v="2"/>
    <x v="42"/>
  </r>
  <r>
    <s v="San Mateo, CA"/>
    <x v="89"/>
    <n v="2"/>
    <x v="43"/>
  </r>
  <r>
    <s v="San Mateo, CA"/>
    <x v="89"/>
    <n v="2"/>
    <x v="44"/>
  </r>
  <r>
    <s v="San Mateo, CA"/>
    <x v="89"/>
    <n v="2"/>
    <x v="45"/>
  </r>
  <r>
    <s v="San Mateo, CA"/>
    <x v="89"/>
    <n v="2"/>
    <x v="46"/>
  </r>
  <r>
    <s v="San Mateo, CA"/>
    <x v="89"/>
    <n v="2"/>
    <x v="47"/>
  </r>
  <r>
    <s v="San Mateo, CA"/>
    <x v="89"/>
    <n v="0"/>
    <x v="48"/>
  </r>
  <r>
    <s v="San Mateo, CA"/>
    <x v="89"/>
    <n v="0"/>
    <x v="49"/>
  </r>
  <r>
    <s v="San Mateo, CA"/>
    <x v="89"/>
    <n v="0"/>
    <x v="50"/>
  </r>
  <r>
    <s v="San Mateo, CA"/>
    <x v="89"/>
    <n v="0"/>
    <x v="51"/>
  </r>
  <r>
    <s v="San Mateo, CA"/>
    <x v="89"/>
    <n v="0"/>
    <x v="52"/>
  </r>
  <r>
    <s v="San Mateo, CA"/>
    <x v="89"/>
    <n v="0"/>
    <x v="53"/>
  </r>
  <r>
    <s v="Sonoma County, CA"/>
    <x v="89"/>
    <n v="0"/>
    <x v="0"/>
  </r>
  <r>
    <s v="Sonoma County, CA"/>
    <x v="89"/>
    <n v="0"/>
    <x v="1"/>
  </r>
  <r>
    <s v="Sonoma County, CA"/>
    <x v="89"/>
    <n v="0"/>
    <x v="2"/>
  </r>
  <r>
    <s v="Sonoma County, CA"/>
    <x v="89"/>
    <n v="0"/>
    <x v="3"/>
  </r>
  <r>
    <s v="Sonoma County, CA"/>
    <x v="89"/>
    <n v="0"/>
    <x v="4"/>
  </r>
  <r>
    <s v="Sonoma County, CA"/>
    <x v="89"/>
    <n v="0"/>
    <x v="5"/>
  </r>
  <r>
    <s v="Sonoma County, CA"/>
    <x v="89"/>
    <n v="0"/>
    <x v="6"/>
  </r>
  <r>
    <s v="Sonoma County, CA"/>
    <x v="89"/>
    <n v="0"/>
    <x v="7"/>
  </r>
  <r>
    <s v="Sonoma County, CA"/>
    <x v="89"/>
    <n v="0"/>
    <x v="8"/>
  </r>
  <r>
    <s v="Sonoma County, CA"/>
    <x v="89"/>
    <n v="0"/>
    <x v="9"/>
  </r>
  <r>
    <s v="Sonoma County, CA"/>
    <x v="89"/>
    <n v="0"/>
    <x v="10"/>
  </r>
  <r>
    <s v="Sonoma County, CA"/>
    <x v="89"/>
    <n v="0"/>
    <x v="11"/>
  </r>
  <r>
    <s v="Sonoma County, CA"/>
    <x v="89"/>
    <n v="0"/>
    <x v="12"/>
  </r>
  <r>
    <s v="Sonoma County, CA"/>
    <x v="89"/>
    <n v="0"/>
    <x v="13"/>
  </r>
  <r>
    <s v="Sonoma County, CA"/>
    <x v="89"/>
    <n v="0"/>
    <x v="14"/>
  </r>
  <r>
    <s v="Sonoma County, CA"/>
    <x v="89"/>
    <n v="0"/>
    <x v="15"/>
  </r>
  <r>
    <s v="Sonoma County, CA"/>
    <x v="89"/>
    <n v="0"/>
    <x v="16"/>
  </r>
  <r>
    <s v="Sonoma County, CA"/>
    <x v="89"/>
    <n v="0"/>
    <x v="17"/>
  </r>
  <r>
    <s v="Sonoma County, CA"/>
    <x v="89"/>
    <n v="0"/>
    <x v="18"/>
  </r>
  <r>
    <s v="Sonoma County, CA"/>
    <x v="89"/>
    <n v="0"/>
    <x v="19"/>
  </r>
  <r>
    <s v="Sonoma County, CA"/>
    <x v="89"/>
    <n v="0"/>
    <x v="20"/>
  </r>
  <r>
    <s v="Sonoma County, CA"/>
    <x v="89"/>
    <n v="0"/>
    <x v="21"/>
  </r>
  <r>
    <s v="Sonoma County, CA"/>
    <x v="89"/>
    <n v="0"/>
    <x v="22"/>
  </r>
  <r>
    <s v="Sonoma County, CA"/>
    <x v="89"/>
    <n v="0"/>
    <x v="23"/>
  </r>
  <r>
    <s v="Sonoma County, CA"/>
    <x v="89"/>
    <n v="0"/>
    <x v="24"/>
  </r>
  <r>
    <s v="Sonoma County, CA"/>
    <x v="89"/>
    <n v="0"/>
    <x v="25"/>
  </r>
  <r>
    <s v="Sonoma County, CA"/>
    <x v="89"/>
    <n v="0"/>
    <x v="26"/>
  </r>
  <r>
    <s v="Sonoma County, CA"/>
    <x v="89"/>
    <n v="0"/>
    <x v="27"/>
  </r>
  <r>
    <s v="Sonoma County, CA"/>
    <x v="89"/>
    <n v="0"/>
    <x v="28"/>
  </r>
  <r>
    <s v="Sonoma County, CA"/>
    <x v="89"/>
    <n v="0"/>
    <x v="29"/>
  </r>
  <r>
    <s v="Sonoma County, CA"/>
    <x v="89"/>
    <n v="0"/>
    <x v="30"/>
  </r>
  <r>
    <s v="Sonoma County, CA"/>
    <x v="89"/>
    <n v="0"/>
    <x v="31"/>
  </r>
  <r>
    <s v="Sonoma County, CA"/>
    <x v="89"/>
    <n v="0"/>
    <x v="32"/>
  </r>
  <r>
    <s v="Sonoma County, CA"/>
    <x v="89"/>
    <n v="0"/>
    <x v="33"/>
  </r>
  <r>
    <s v="Sonoma County, CA"/>
    <x v="89"/>
    <n v="0"/>
    <x v="34"/>
  </r>
  <r>
    <s v="Sonoma County, CA"/>
    <x v="89"/>
    <n v="0"/>
    <x v="35"/>
  </r>
  <r>
    <s v="Sonoma County, CA"/>
    <x v="89"/>
    <n v="0"/>
    <x v="36"/>
  </r>
  <r>
    <s v="Sonoma County, CA"/>
    <x v="89"/>
    <n v="0"/>
    <x v="37"/>
  </r>
  <r>
    <s v="Sonoma County, CA"/>
    <x v="89"/>
    <n v="0"/>
    <x v="38"/>
  </r>
  <r>
    <s v="Sonoma County, CA"/>
    <x v="89"/>
    <n v="0"/>
    <x v="39"/>
  </r>
  <r>
    <s v="Sonoma County, CA"/>
    <x v="89"/>
    <n v="1"/>
    <x v="40"/>
  </r>
  <r>
    <s v="Sonoma County, CA"/>
    <x v="89"/>
    <n v="1"/>
    <x v="41"/>
  </r>
  <r>
    <s v="Sonoma County, CA"/>
    <x v="89"/>
    <n v="1"/>
    <x v="42"/>
  </r>
  <r>
    <s v="Sonoma County, CA"/>
    <x v="89"/>
    <n v="1"/>
    <x v="43"/>
  </r>
  <r>
    <s v="Sonoma County, CA"/>
    <x v="89"/>
    <n v="1"/>
    <x v="44"/>
  </r>
  <r>
    <s v="Sonoma County, CA"/>
    <x v="89"/>
    <n v="1"/>
    <x v="45"/>
  </r>
  <r>
    <s v="Sonoma County, CA"/>
    <x v="89"/>
    <n v="1"/>
    <x v="46"/>
  </r>
  <r>
    <s v="Sonoma County, CA"/>
    <x v="89"/>
    <n v="3"/>
    <x v="47"/>
  </r>
  <r>
    <s v="Sonoma County, CA"/>
    <x v="89"/>
    <n v="0"/>
    <x v="48"/>
  </r>
  <r>
    <s v="Sonoma County, CA"/>
    <x v="89"/>
    <n v="0"/>
    <x v="49"/>
  </r>
  <r>
    <s v="Sonoma County, CA"/>
    <x v="89"/>
    <n v="0"/>
    <x v="50"/>
  </r>
  <r>
    <s v="Sonoma County, CA"/>
    <x v="89"/>
    <n v="0"/>
    <x v="51"/>
  </r>
  <r>
    <s v="Sonoma County, CA"/>
    <x v="89"/>
    <n v="0"/>
    <x v="52"/>
  </r>
  <r>
    <s v="Sonoma County, CA"/>
    <x v="89"/>
    <n v="0"/>
    <x v="53"/>
  </r>
  <r>
    <s v="Umatilla, OR"/>
    <x v="89"/>
    <n v="0"/>
    <x v="0"/>
  </r>
  <r>
    <s v="Umatilla, OR"/>
    <x v="89"/>
    <n v="0"/>
    <x v="1"/>
  </r>
  <r>
    <s v="Umatilla, OR"/>
    <x v="89"/>
    <n v="0"/>
    <x v="2"/>
  </r>
  <r>
    <s v="Umatilla, OR"/>
    <x v="89"/>
    <n v="0"/>
    <x v="3"/>
  </r>
  <r>
    <s v="Umatilla, OR"/>
    <x v="89"/>
    <n v="0"/>
    <x v="4"/>
  </r>
  <r>
    <s v="Umatilla, OR"/>
    <x v="89"/>
    <n v="0"/>
    <x v="5"/>
  </r>
  <r>
    <s v="Umatilla, OR"/>
    <x v="89"/>
    <n v="0"/>
    <x v="6"/>
  </r>
  <r>
    <s v="Umatilla, OR"/>
    <x v="89"/>
    <n v="0"/>
    <x v="7"/>
  </r>
  <r>
    <s v="Umatilla, OR"/>
    <x v="89"/>
    <n v="0"/>
    <x v="8"/>
  </r>
  <r>
    <s v="Umatilla, OR"/>
    <x v="89"/>
    <n v="0"/>
    <x v="9"/>
  </r>
  <r>
    <s v="Umatilla, OR"/>
    <x v="89"/>
    <n v="0"/>
    <x v="10"/>
  </r>
  <r>
    <s v="Umatilla, OR"/>
    <x v="89"/>
    <n v="0"/>
    <x v="11"/>
  </r>
  <r>
    <s v="Umatilla, OR"/>
    <x v="89"/>
    <n v="0"/>
    <x v="12"/>
  </r>
  <r>
    <s v="Umatilla, OR"/>
    <x v="89"/>
    <n v="0"/>
    <x v="13"/>
  </r>
  <r>
    <s v="Umatilla, OR"/>
    <x v="89"/>
    <n v="0"/>
    <x v="14"/>
  </r>
  <r>
    <s v="Umatilla, OR"/>
    <x v="89"/>
    <n v="0"/>
    <x v="15"/>
  </r>
  <r>
    <s v="Umatilla, OR"/>
    <x v="89"/>
    <n v="0"/>
    <x v="16"/>
  </r>
  <r>
    <s v="Umatilla, OR"/>
    <x v="89"/>
    <n v="0"/>
    <x v="17"/>
  </r>
  <r>
    <s v="Umatilla, OR"/>
    <x v="89"/>
    <n v="0"/>
    <x v="18"/>
  </r>
  <r>
    <s v="Umatilla, OR"/>
    <x v="89"/>
    <n v="0"/>
    <x v="19"/>
  </r>
  <r>
    <s v="Umatilla, OR"/>
    <x v="89"/>
    <n v="0"/>
    <x v="20"/>
  </r>
  <r>
    <s v="Umatilla, OR"/>
    <x v="89"/>
    <n v="0"/>
    <x v="21"/>
  </r>
  <r>
    <s v="Umatilla, OR"/>
    <x v="89"/>
    <n v="0"/>
    <x v="22"/>
  </r>
  <r>
    <s v="Umatilla, OR"/>
    <x v="89"/>
    <n v="0"/>
    <x v="23"/>
  </r>
  <r>
    <s v="Umatilla, OR"/>
    <x v="89"/>
    <n v="0"/>
    <x v="24"/>
  </r>
  <r>
    <s v="Umatilla, OR"/>
    <x v="89"/>
    <n v="0"/>
    <x v="25"/>
  </r>
  <r>
    <s v="Umatilla, OR"/>
    <x v="89"/>
    <n v="0"/>
    <x v="26"/>
  </r>
  <r>
    <s v="Umatilla, OR"/>
    <x v="89"/>
    <n v="0"/>
    <x v="27"/>
  </r>
  <r>
    <s v="Umatilla, OR"/>
    <x v="89"/>
    <n v="0"/>
    <x v="28"/>
  </r>
  <r>
    <s v="Umatilla, OR"/>
    <x v="89"/>
    <n v="0"/>
    <x v="29"/>
  </r>
  <r>
    <s v="Umatilla, OR"/>
    <x v="89"/>
    <n v="0"/>
    <x v="30"/>
  </r>
  <r>
    <s v="Umatilla, OR"/>
    <x v="89"/>
    <n v="0"/>
    <x v="31"/>
  </r>
  <r>
    <s v="Umatilla, OR"/>
    <x v="89"/>
    <n v="0"/>
    <x v="32"/>
  </r>
  <r>
    <s v="Umatilla, OR"/>
    <x v="89"/>
    <n v="0"/>
    <x v="33"/>
  </r>
  <r>
    <s v="Umatilla, OR"/>
    <x v="89"/>
    <n v="0"/>
    <x v="34"/>
  </r>
  <r>
    <s v="Umatilla, OR"/>
    <x v="89"/>
    <n v="0"/>
    <x v="35"/>
  </r>
  <r>
    <s v="Umatilla, OR"/>
    <x v="89"/>
    <n v="0"/>
    <x v="36"/>
  </r>
  <r>
    <s v="Umatilla, OR"/>
    <x v="89"/>
    <n v="0"/>
    <x v="37"/>
  </r>
  <r>
    <s v="Umatilla, OR"/>
    <x v="89"/>
    <n v="0"/>
    <x v="38"/>
  </r>
  <r>
    <s v="Umatilla, OR"/>
    <x v="89"/>
    <n v="0"/>
    <x v="39"/>
  </r>
  <r>
    <s v="Umatilla, OR"/>
    <x v="89"/>
    <n v="1"/>
    <x v="40"/>
  </r>
  <r>
    <s v="Umatilla, OR"/>
    <x v="89"/>
    <n v="1"/>
    <x v="41"/>
  </r>
  <r>
    <s v="Umatilla, OR"/>
    <x v="89"/>
    <n v="1"/>
    <x v="42"/>
  </r>
  <r>
    <s v="Umatilla, OR"/>
    <x v="89"/>
    <n v="1"/>
    <x v="43"/>
  </r>
  <r>
    <s v="Umatilla, OR"/>
    <x v="89"/>
    <n v="1"/>
    <x v="44"/>
  </r>
  <r>
    <s v="Umatilla, OR"/>
    <x v="89"/>
    <n v="1"/>
    <x v="45"/>
  </r>
  <r>
    <s v="Umatilla, OR"/>
    <x v="89"/>
    <n v="1"/>
    <x v="46"/>
  </r>
  <r>
    <s v="Umatilla, OR"/>
    <x v="89"/>
    <n v="1"/>
    <x v="47"/>
  </r>
  <r>
    <s v="Umatilla, OR"/>
    <x v="89"/>
    <n v="0"/>
    <x v="48"/>
  </r>
  <r>
    <s v="Umatilla, OR"/>
    <x v="89"/>
    <n v="0"/>
    <x v="49"/>
  </r>
  <r>
    <s v="Umatilla, OR"/>
    <x v="89"/>
    <n v="0"/>
    <x v="50"/>
  </r>
  <r>
    <s v="Umatilla, OR"/>
    <x v="89"/>
    <n v="0"/>
    <x v="51"/>
  </r>
  <r>
    <s v="Umatilla, OR"/>
    <x v="89"/>
    <n v="0"/>
    <x v="52"/>
  </r>
  <r>
    <s v="Umatilla, OR"/>
    <x v="89"/>
    <n v="0"/>
    <x v="53"/>
  </r>
  <r>
    <s v="Fulton County, GA"/>
    <x v="89"/>
    <n v="0"/>
    <x v="0"/>
  </r>
  <r>
    <s v="Fulton County, GA"/>
    <x v="89"/>
    <n v="0"/>
    <x v="1"/>
  </r>
  <r>
    <s v="Fulton County, GA"/>
    <x v="89"/>
    <n v="0"/>
    <x v="2"/>
  </r>
  <r>
    <s v="Fulton County, GA"/>
    <x v="89"/>
    <n v="0"/>
    <x v="3"/>
  </r>
  <r>
    <s v="Fulton County, GA"/>
    <x v="89"/>
    <n v="0"/>
    <x v="4"/>
  </r>
  <r>
    <s v="Fulton County, GA"/>
    <x v="89"/>
    <n v="0"/>
    <x v="5"/>
  </r>
  <r>
    <s v="Fulton County, GA"/>
    <x v="89"/>
    <n v="0"/>
    <x v="6"/>
  </r>
  <r>
    <s v="Fulton County, GA"/>
    <x v="89"/>
    <n v="0"/>
    <x v="7"/>
  </r>
  <r>
    <s v="Fulton County, GA"/>
    <x v="89"/>
    <n v="0"/>
    <x v="8"/>
  </r>
  <r>
    <s v="Fulton County, GA"/>
    <x v="89"/>
    <n v="0"/>
    <x v="9"/>
  </r>
  <r>
    <s v="Fulton County, GA"/>
    <x v="89"/>
    <n v="0"/>
    <x v="10"/>
  </r>
  <r>
    <s v="Fulton County, GA"/>
    <x v="89"/>
    <n v="0"/>
    <x v="11"/>
  </r>
  <r>
    <s v="Fulton County, GA"/>
    <x v="89"/>
    <n v="0"/>
    <x v="12"/>
  </r>
  <r>
    <s v="Fulton County, GA"/>
    <x v="89"/>
    <n v="0"/>
    <x v="13"/>
  </r>
  <r>
    <s v="Fulton County, GA"/>
    <x v="89"/>
    <n v="0"/>
    <x v="14"/>
  </r>
  <r>
    <s v="Fulton County, GA"/>
    <x v="89"/>
    <n v="0"/>
    <x v="15"/>
  </r>
  <r>
    <s v="Fulton County, GA"/>
    <x v="89"/>
    <n v="0"/>
    <x v="16"/>
  </r>
  <r>
    <s v="Fulton County, GA"/>
    <x v="89"/>
    <n v="0"/>
    <x v="17"/>
  </r>
  <r>
    <s v="Fulton County, GA"/>
    <x v="89"/>
    <n v="0"/>
    <x v="18"/>
  </r>
  <r>
    <s v="Fulton County, GA"/>
    <x v="89"/>
    <n v="0"/>
    <x v="19"/>
  </r>
  <r>
    <s v="Fulton County, GA"/>
    <x v="89"/>
    <n v="0"/>
    <x v="20"/>
  </r>
  <r>
    <s v="Fulton County, GA"/>
    <x v="89"/>
    <n v="0"/>
    <x v="21"/>
  </r>
  <r>
    <s v="Fulton County, GA"/>
    <x v="89"/>
    <n v="0"/>
    <x v="22"/>
  </r>
  <r>
    <s v="Fulton County, GA"/>
    <x v="89"/>
    <n v="0"/>
    <x v="23"/>
  </r>
  <r>
    <s v="Fulton County, GA"/>
    <x v="89"/>
    <n v="0"/>
    <x v="24"/>
  </r>
  <r>
    <s v="Fulton County, GA"/>
    <x v="89"/>
    <n v="0"/>
    <x v="25"/>
  </r>
  <r>
    <s v="Fulton County, GA"/>
    <x v="89"/>
    <n v="0"/>
    <x v="26"/>
  </r>
  <r>
    <s v="Fulton County, GA"/>
    <x v="89"/>
    <n v="0"/>
    <x v="27"/>
  </r>
  <r>
    <s v="Fulton County, GA"/>
    <x v="89"/>
    <n v="0"/>
    <x v="28"/>
  </r>
  <r>
    <s v="Fulton County, GA"/>
    <x v="89"/>
    <n v="0"/>
    <x v="29"/>
  </r>
  <r>
    <s v="Fulton County, GA"/>
    <x v="89"/>
    <n v="0"/>
    <x v="30"/>
  </r>
  <r>
    <s v="Fulton County, GA"/>
    <x v="89"/>
    <n v="0"/>
    <x v="31"/>
  </r>
  <r>
    <s v="Fulton County, GA"/>
    <x v="89"/>
    <n v="0"/>
    <x v="32"/>
  </r>
  <r>
    <s v="Fulton County, GA"/>
    <x v="89"/>
    <n v="0"/>
    <x v="33"/>
  </r>
  <r>
    <s v="Fulton County, GA"/>
    <x v="89"/>
    <n v="0"/>
    <x v="34"/>
  </r>
  <r>
    <s v="Fulton County, GA"/>
    <x v="89"/>
    <n v="0"/>
    <x v="35"/>
  </r>
  <r>
    <s v="Fulton County, GA"/>
    <x v="89"/>
    <n v="0"/>
    <x v="36"/>
  </r>
  <r>
    <s v="Fulton County, GA"/>
    <x v="89"/>
    <n v="0"/>
    <x v="37"/>
  </r>
  <r>
    <s v="Fulton County, GA"/>
    <x v="89"/>
    <n v="0"/>
    <x v="38"/>
  </r>
  <r>
    <s v="Fulton County, GA"/>
    <x v="89"/>
    <n v="0"/>
    <x v="39"/>
  </r>
  <r>
    <s v="Fulton County, GA"/>
    <x v="89"/>
    <n v="0"/>
    <x v="40"/>
  </r>
  <r>
    <s v="Fulton County, GA"/>
    <x v="89"/>
    <n v="2"/>
    <x v="41"/>
  </r>
  <r>
    <s v="Fulton County, GA"/>
    <x v="89"/>
    <n v="2"/>
    <x v="42"/>
  </r>
  <r>
    <s v="Fulton County, GA"/>
    <x v="89"/>
    <n v="2"/>
    <x v="43"/>
  </r>
  <r>
    <s v="Fulton County, GA"/>
    <x v="89"/>
    <n v="2"/>
    <x v="44"/>
  </r>
  <r>
    <s v="Fulton County, GA"/>
    <x v="89"/>
    <n v="3"/>
    <x v="45"/>
  </r>
  <r>
    <s v="Fulton County, GA"/>
    <x v="89"/>
    <n v="3"/>
    <x v="46"/>
  </r>
  <r>
    <s v="Fulton County, GA"/>
    <x v="89"/>
    <n v="5"/>
    <x v="47"/>
  </r>
  <r>
    <s v="Fulton County, GA"/>
    <x v="89"/>
    <n v="0"/>
    <x v="48"/>
  </r>
  <r>
    <s v="Fulton County, GA"/>
    <x v="89"/>
    <n v="0"/>
    <x v="49"/>
  </r>
  <r>
    <s v="Fulton County, GA"/>
    <x v="89"/>
    <n v="0"/>
    <x v="50"/>
  </r>
  <r>
    <s v="Fulton County, GA"/>
    <x v="89"/>
    <n v="0"/>
    <x v="51"/>
  </r>
  <r>
    <s v="Fulton County, GA"/>
    <x v="89"/>
    <n v="0"/>
    <x v="52"/>
  </r>
  <r>
    <s v="Fulton County, GA"/>
    <x v="89"/>
    <n v="0"/>
    <x v="53"/>
  </r>
  <r>
    <s v="Washington County, OR"/>
    <x v="89"/>
    <n v="0"/>
    <x v="0"/>
  </r>
  <r>
    <s v="Washington County, OR"/>
    <x v="89"/>
    <n v="0"/>
    <x v="1"/>
  </r>
  <r>
    <s v="Washington County, OR"/>
    <x v="89"/>
    <n v="0"/>
    <x v="2"/>
  </r>
  <r>
    <s v="Washington County, OR"/>
    <x v="89"/>
    <n v="0"/>
    <x v="3"/>
  </r>
  <r>
    <s v="Washington County, OR"/>
    <x v="89"/>
    <n v="0"/>
    <x v="4"/>
  </r>
  <r>
    <s v="Washington County, OR"/>
    <x v="89"/>
    <n v="0"/>
    <x v="5"/>
  </r>
  <r>
    <s v="Washington County, OR"/>
    <x v="89"/>
    <n v="0"/>
    <x v="6"/>
  </r>
  <r>
    <s v="Washington County, OR"/>
    <x v="89"/>
    <n v="0"/>
    <x v="7"/>
  </r>
  <r>
    <s v="Washington County, OR"/>
    <x v="89"/>
    <n v="0"/>
    <x v="8"/>
  </r>
  <r>
    <s v="Washington County, OR"/>
    <x v="89"/>
    <n v="0"/>
    <x v="9"/>
  </r>
  <r>
    <s v="Washington County, OR"/>
    <x v="89"/>
    <n v="0"/>
    <x v="10"/>
  </r>
  <r>
    <s v="Washington County, OR"/>
    <x v="89"/>
    <n v="0"/>
    <x v="11"/>
  </r>
  <r>
    <s v="Washington County, OR"/>
    <x v="89"/>
    <n v="0"/>
    <x v="12"/>
  </r>
  <r>
    <s v="Washington County, OR"/>
    <x v="89"/>
    <n v="0"/>
    <x v="13"/>
  </r>
  <r>
    <s v="Washington County, OR"/>
    <x v="89"/>
    <n v="0"/>
    <x v="14"/>
  </r>
  <r>
    <s v="Washington County, OR"/>
    <x v="89"/>
    <n v="0"/>
    <x v="15"/>
  </r>
  <r>
    <s v="Washington County, OR"/>
    <x v="89"/>
    <n v="0"/>
    <x v="16"/>
  </r>
  <r>
    <s v="Washington County, OR"/>
    <x v="89"/>
    <n v="0"/>
    <x v="17"/>
  </r>
  <r>
    <s v="Washington County, OR"/>
    <x v="89"/>
    <n v="0"/>
    <x v="18"/>
  </r>
  <r>
    <s v="Washington County, OR"/>
    <x v="89"/>
    <n v="0"/>
    <x v="19"/>
  </r>
  <r>
    <s v="Washington County, OR"/>
    <x v="89"/>
    <n v="0"/>
    <x v="20"/>
  </r>
  <r>
    <s v="Washington County, OR"/>
    <x v="89"/>
    <n v="0"/>
    <x v="21"/>
  </r>
  <r>
    <s v="Washington County, OR"/>
    <x v="89"/>
    <n v="0"/>
    <x v="22"/>
  </r>
  <r>
    <s v="Washington County, OR"/>
    <x v="89"/>
    <n v="0"/>
    <x v="23"/>
  </r>
  <r>
    <s v="Washington County, OR"/>
    <x v="89"/>
    <n v="0"/>
    <x v="24"/>
  </r>
  <r>
    <s v="Washington County, OR"/>
    <x v="89"/>
    <n v="0"/>
    <x v="25"/>
  </r>
  <r>
    <s v="Washington County, OR"/>
    <x v="89"/>
    <n v="0"/>
    <x v="26"/>
  </r>
  <r>
    <s v="Washington County, OR"/>
    <x v="89"/>
    <n v="0"/>
    <x v="27"/>
  </r>
  <r>
    <s v="Washington County, OR"/>
    <x v="89"/>
    <n v="0"/>
    <x v="28"/>
  </r>
  <r>
    <s v="Washington County, OR"/>
    <x v="89"/>
    <n v="0"/>
    <x v="29"/>
  </r>
  <r>
    <s v="Washington County, OR"/>
    <x v="89"/>
    <n v="0"/>
    <x v="30"/>
  </r>
  <r>
    <s v="Washington County, OR"/>
    <x v="89"/>
    <n v="0"/>
    <x v="31"/>
  </r>
  <r>
    <s v="Washington County, OR"/>
    <x v="89"/>
    <n v="0"/>
    <x v="32"/>
  </r>
  <r>
    <s v="Washington County, OR"/>
    <x v="89"/>
    <n v="0"/>
    <x v="33"/>
  </r>
  <r>
    <s v="Washington County, OR"/>
    <x v="89"/>
    <n v="0"/>
    <x v="34"/>
  </r>
  <r>
    <s v="Washington County, OR"/>
    <x v="89"/>
    <n v="0"/>
    <x v="35"/>
  </r>
  <r>
    <s v="Washington County, OR"/>
    <x v="89"/>
    <n v="0"/>
    <x v="36"/>
  </r>
  <r>
    <s v="Washington County, OR"/>
    <x v="89"/>
    <n v="0"/>
    <x v="37"/>
  </r>
  <r>
    <s v="Washington County, OR"/>
    <x v="89"/>
    <n v="1"/>
    <x v="38"/>
  </r>
  <r>
    <s v="Washington County, OR"/>
    <x v="89"/>
    <n v="1"/>
    <x v="39"/>
  </r>
  <r>
    <s v="Washington County, OR"/>
    <x v="89"/>
    <n v="2"/>
    <x v="40"/>
  </r>
  <r>
    <s v="Washington County, OR"/>
    <x v="89"/>
    <n v="2"/>
    <x v="41"/>
  </r>
  <r>
    <s v="Washington County, OR"/>
    <x v="89"/>
    <n v="2"/>
    <x v="42"/>
  </r>
  <r>
    <s v="Washington County, OR"/>
    <x v="89"/>
    <n v="2"/>
    <x v="43"/>
  </r>
  <r>
    <s v="Washington County, OR"/>
    <x v="89"/>
    <n v="2"/>
    <x v="44"/>
  </r>
  <r>
    <s v="Washington County, OR"/>
    <x v="89"/>
    <n v="3"/>
    <x v="45"/>
  </r>
  <r>
    <s v="Washington County, OR"/>
    <x v="89"/>
    <n v="8"/>
    <x v="46"/>
  </r>
  <r>
    <s v="Washington County, OR"/>
    <x v="89"/>
    <n v="8"/>
    <x v="47"/>
  </r>
  <r>
    <s v="Washington County, OR"/>
    <x v="89"/>
    <n v="0"/>
    <x v="48"/>
  </r>
  <r>
    <s v="Washington County, OR"/>
    <x v="89"/>
    <n v="0"/>
    <x v="49"/>
  </r>
  <r>
    <s v="Washington County, OR"/>
    <x v="89"/>
    <n v="0"/>
    <x v="50"/>
  </r>
  <r>
    <s v="Washington County, OR"/>
    <x v="89"/>
    <n v="0"/>
    <x v="51"/>
  </r>
  <r>
    <s v="Washington County, OR"/>
    <x v="89"/>
    <n v="0"/>
    <x v="52"/>
  </r>
  <r>
    <s v="Washington County, OR"/>
    <x v="89"/>
    <n v="0"/>
    <x v="53"/>
  </r>
  <r>
    <s v="Snohomish County, WA"/>
    <x v="89"/>
    <n v="0"/>
    <x v="0"/>
  </r>
  <r>
    <s v="Snohomish County, WA"/>
    <x v="89"/>
    <n v="0"/>
    <x v="1"/>
  </r>
  <r>
    <s v="Snohomish County, WA"/>
    <x v="89"/>
    <n v="0"/>
    <x v="2"/>
  </r>
  <r>
    <s v="Snohomish County, WA"/>
    <x v="89"/>
    <n v="0"/>
    <x v="3"/>
  </r>
  <r>
    <s v="Snohomish County, WA"/>
    <x v="89"/>
    <n v="0"/>
    <x v="4"/>
  </r>
  <r>
    <s v="Snohomish County, WA"/>
    <x v="89"/>
    <n v="0"/>
    <x v="5"/>
  </r>
  <r>
    <s v="Snohomish County, WA"/>
    <x v="89"/>
    <n v="0"/>
    <x v="6"/>
  </r>
  <r>
    <s v="Snohomish County, WA"/>
    <x v="89"/>
    <n v="0"/>
    <x v="7"/>
  </r>
  <r>
    <s v="Snohomish County, WA"/>
    <x v="89"/>
    <n v="0"/>
    <x v="8"/>
  </r>
  <r>
    <s v="Snohomish County, WA"/>
    <x v="89"/>
    <n v="0"/>
    <x v="9"/>
  </r>
  <r>
    <s v="Snohomish County, WA"/>
    <x v="89"/>
    <n v="0"/>
    <x v="10"/>
  </r>
  <r>
    <s v="Snohomish County, WA"/>
    <x v="89"/>
    <n v="0"/>
    <x v="11"/>
  </r>
  <r>
    <s v="Snohomish County, WA"/>
    <x v="89"/>
    <n v="0"/>
    <x v="12"/>
  </r>
  <r>
    <s v="Snohomish County, WA"/>
    <x v="89"/>
    <n v="0"/>
    <x v="13"/>
  </r>
  <r>
    <s v="Snohomish County, WA"/>
    <x v="89"/>
    <n v="0"/>
    <x v="14"/>
  </r>
  <r>
    <s v="Snohomish County, WA"/>
    <x v="89"/>
    <n v="0"/>
    <x v="15"/>
  </r>
  <r>
    <s v="Snohomish County, WA"/>
    <x v="89"/>
    <n v="0"/>
    <x v="16"/>
  </r>
  <r>
    <s v="Snohomish County, WA"/>
    <x v="89"/>
    <n v="0"/>
    <x v="17"/>
  </r>
  <r>
    <s v="Snohomish County, WA"/>
    <x v="89"/>
    <n v="0"/>
    <x v="18"/>
  </r>
  <r>
    <s v="Snohomish County, WA"/>
    <x v="89"/>
    <n v="0"/>
    <x v="19"/>
  </r>
  <r>
    <s v="Snohomish County, WA"/>
    <x v="89"/>
    <n v="0"/>
    <x v="20"/>
  </r>
  <r>
    <s v="Snohomish County, WA"/>
    <x v="89"/>
    <n v="0"/>
    <x v="21"/>
  </r>
  <r>
    <s v="Snohomish County, WA"/>
    <x v="89"/>
    <n v="0"/>
    <x v="22"/>
  </r>
  <r>
    <s v="Snohomish County, WA"/>
    <x v="89"/>
    <n v="0"/>
    <x v="23"/>
  </r>
  <r>
    <s v="Snohomish County, WA"/>
    <x v="89"/>
    <n v="0"/>
    <x v="24"/>
  </r>
  <r>
    <s v="Snohomish County, WA"/>
    <x v="89"/>
    <n v="0"/>
    <x v="25"/>
  </r>
  <r>
    <s v="Snohomish County, WA"/>
    <x v="89"/>
    <n v="0"/>
    <x v="26"/>
  </r>
  <r>
    <s v="Snohomish County, WA"/>
    <x v="89"/>
    <n v="0"/>
    <x v="27"/>
  </r>
  <r>
    <s v="Snohomish County, WA"/>
    <x v="89"/>
    <n v="0"/>
    <x v="28"/>
  </r>
  <r>
    <s v="Snohomish County, WA"/>
    <x v="89"/>
    <n v="0"/>
    <x v="29"/>
  </r>
  <r>
    <s v="Snohomish County, WA"/>
    <x v="89"/>
    <n v="0"/>
    <x v="30"/>
  </r>
  <r>
    <s v="Snohomish County, WA"/>
    <x v="89"/>
    <n v="0"/>
    <x v="31"/>
  </r>
  <r>
    <s v="Snohomish County, WA"/>
    <x v="89"/>
    <n v="0"/>
    <x v="32"/>
  </r>
  <r>
    <s v="Snohomish County, WA"/>
    <x v="89"/>
    <n v="0"/>
    <x v="33"/>
  </r>
  <r>
    <s v="Snohomish County, WA"/>
    <x v="89"/>
    <n v="0"/>
    <x v="34"/>
  </r>
  <r>
    <s v="Snohomish County, WA"/>
    <x v="89"/>
    <n v="0"/>
    <x v="35"/>
  </r>
  <r>
    <s v="Snohomish County, WA"/>
    <x v="89"/>
    <n v="0"/>
    <x v="36"/>
  </r>
  <r>
    <s v="Snohomish County, WA"/>
    <x v="89"/>
    <n v="0"/>
    <x v="37"/>
  </r>
  <r>
    <s v="Snohomish County, WA"/>
    <x v="89"/>
    <n v="1"/>
    <x v="38"/>
  </r>
  <r>
    <s v="Snohomish County, WA"/>
    <x v="89"/>
    <n v="2"/>
    <x v="39"/>
  </r>
  <r>
    <s v="Snohomish County, WA"/>
    <x v="89"/>
    <n v="4"/>
    <x v="40"/>
  </r>
  <r>
    <s v="Snohomish County, WA"/>
    <x v="89"/>
    <n v="6"/>
    <x v="41"/>
  </r>
  <r>
    <s v="Snohomish County, WA"/>
    <x v="89"/>
    <n v="8"/>
    <x v="42"/>
  </r>
  <r>
    <s v="Snohomish County, WA"/>
    <x v="89"/>
    <n v="18"/>
    <x v="43"/>
  </r>
  <r>
    <s v="Snohomish County, WA"/>
    <x v="89"/>
    <n v="19"/>
    <x v="44"/>
  </r>
  <r>
    <s v="Snohomish County, WA"/>
    <x v="89"/>
    <n v="27"/>
    <x v="45"/>
  </r>
  <r>
    <s v="Snohomish County, WA"/>
    <x v="89"/>
    <n v="31"/>
    <x v="46"/>
  </r>
  <r>
    <s v="Snohomish County, WA"/>
    <x v="89"/>
    <n v="31"/>
    <x v="47"/>
  </r>
  <r>
    <s v="Snohomish County, WA"/>
    <x v="89"/>
    <n v="0"/>
    <x v="48"/>
  </r>
  <r>
    <s v="Snohomish County, WA"/>
    <x v="89"/>
    <n v="0"/>
    <x v="49"/>
  </r>
  <r>
    <s v="Snohomish County, WA"/>
    <x v="89"/>
    <n v="0"/>
    <x v="50"/>
  </r>
  <r>
    <s v="Snohomish County, WA"/>
    <x v="89"/>
    <n v="0"/>
    <x v="51"/>
  </r>
  <r>
    <s v="Snohomish County, WA"/>
    <x v="89"/>
    <n v="0"/>
    <x v="52"/>
  </r>
  <r>
    <s v="Snohomish County, WA"/>
    <x v="89"/>
    <n v="0"/>
    <x v="53"/>
  </r>
  <r>
    <s v="Humboldt County, CA"/>
    <x v="89"/>
    <n v="0"/>
    <x v="0"/>
  </r>
  <r>
    <s v="Humboldt County, CA"/>
    <x v="89"/>
    <n v="0"/>
    <x v="1"/>
  </r>
  <r>
    <s v="Humboldt County, CA"/>
    <x v="89"/>
    <n v="0"/>
    <x v="2"/>
  </r>
  <r>
    <s v="Humboldt County, CA"/>
    <x v="89"/>
    <n v="0"/>
    <x v="3"/>
  </r>
  <r>
    <s v="Humboldt County, CA"/>
    <x v="89"/>
    <n v="0"/>
    <x v="4"/>
  </r>
  <r>
    <s v="Humboldt County, CA"/>
    <x v="89"/>
    <n v="0"/>
    <x v="5"/>
  </r>
  <r>
    <s v="Humboldt County, CA"/>
    <x v="89"/>
    <n v="0"/>
    <x v="6"/>
  </r>
  <r>
    <s v="Humboldt County, CA"/>
    <x v="89"/>
    <n v="0"/>
    <x v="7"/>
  </r>
  <r>
    <s v="Humboldt County, CA"/>
    <x v="89"/>
    <n v="0"/>
    <x v="8"/>
  </r>
  <r>
    <s v="Humboldt County, CA"/>
    <x v="89"/>
    <n v="0"/>
    <x v="9"/>
  </r>
  <r>
    <s v="Humboldt County, CA"/>
    <x v="89"/>
    <n v="0"/>
    <x v="10"/>
  </r>
  <r>
    <s v="Humboldt County, CA"/>
    <x v="89"/>
    <n v="0"/>
    <x v="11"/>
  </r>
  <r>
    <s v="Humboldt County, CA"/>
    <x v="89"/>
    <n v="0"/>
    <x v="12"/>
  </r>
  <r>
    <s v="Humboldt County, CA"/>
    <x v="89"/>
    <n v="0"/>
    <x v="13"/>
  </r>
  <r>
    <s v="Humboldt County, CA"/>
    <x v="89"/>
    <n v="0"/>
    <x v="14"/>
  </r>
  <r>
    <s v="Humboldt County, CA"/>
    <x v="89"/>
    <n v="0"/>
    <x v="15"/>
  </r>
  <r>
    <s v="Humboldt County, CA"/>
    <x v="89"/>
    <n v="0"/>
    <x v="16"/>
  </r>
  <r>
    <s v="Humboldt County, CA"/>
    <x v="89"/>
    <n v="0"/>
    <x v="17"/>
  </r>
  <r>
    <s v="Humboldt County, CA"/>
    <x v="89"/>
    <n v="0"/>
    <x v="18"/>
  </r>
  <r>
    <s v="Humboldt County, CA"/>
    <x v="89"/>
    <n v="0"/>
    <x v="19"/>
  </r>
  <r>
    <s v="Humboldt County, CA"/>
    <x v="89"/>
    <n v="0"/>
    <x v="20"/>
  </r>
  <r>
    <s v="Humboldt County, CA"/>
    <x v="89"/>
    <n v="0"/>
    <x v="21"/>
  </r>
  <r>
    <s v="Humboldt County, CA"/>
    <x v="89"/>
    <n v="0"/>
    <x v="22"/>
  </r>
  <r>
    <s v="Humboldt County, CA"/>
    <x v="89"/>
    <n v="0"/>
    <x v="23"/>
  </r>
  <r>
    <s v="Humboldt County, CA"/>
    <x v="89"/>
    <n v="0"/>
    <x v="24"/>
  </r>
  <r>
    <s v="Humboldt County, CA"/>
    <x v="89"/>
    <n v="0"/>
    <x v="25"/>
  </r>
  <r>
    <s v="Humboldt County, CA"/>
    <x v="89"/>
    <n v="0"/>
    <x v="26"/>
  </r>
  <r>
    <s v="Humboldt County, CA"/>
    <x v="89"/>
    <n v="0"/>
    <x v="27"/>
  </r>
  <r>
    <s v="Humboldt County, CA"/>
    <x v="89"/>
    <n v="0"/>
    <x v="28"/>
  </r>
  <r>
    <s v="Humboldt County, CA"/>
    <x v="89"/>
    <n v="0"/>
    <x v="29"/>
  </r>
  <r>
    <s v="Humboldt County, CA"/>
    <x v="89"/>
    <n v="1"/>
    <x v="30"/>
  </r>
  <r>
    <s v="Humboldt County, CA"/>
    <x v="89"/>
    <n v="1"/>
    <x v="31"/>
  </r>
  <r>
    <s v="Humboldt County, CA"/>
    <x v="89"/>
    <n v="1"/>
    <x v="32"/>
  </r>
  <r>
    <s v="Humboldt County, CA"/>
    <x v="89"/>
    <n v="1"/>
    <x v="33"/>
  </r>
  <r>
    <s v="Humboldt County, CA"/>
    <x v="89"/>
    <n v="1"/>
    <x v="34"/>
  </r>
  <r>
    <s v="Humboldt County, CA"/>
    <x v="89"/>
    <n v="1"/>
    <x v="35"/>
  </r>
  <r>
    <s v="Humboldt County, CA"/>
    <x v="89"/>
    <n v="1"/>
    <x v="36"/>
  </r>
  <r>
    <s v="Humboldt County, CA"/>
    <x v="89"/>
    <n v="1"/>
    <x v="37"/>
  </r>
  <r>
    <s v="Humboldt County, CA"/>
    <x v="89"/>
    <n v="1"/>
    <x v="38"/>
  </r>
  <r>
    <s v="Humboldt County, CA"/>
    <x v="89"/>
    <n v="1"/>
    <x v="39"/>
  </r>
  <r>
    <s v="Humboldt County, CA"/>
    <x v="89"/>
    <n v="1"/>
    <x v="40"/>
  </r>
  <r>
    <s v="Humboldt County, CA"/>
    <x v="89"/>
    <n v="1"/>
    <x v="41"/>
  </r>
  <r>
    <s v="Humboldt County, CA"/>
    <x v="89"/>
    <n v="1"/>
    <x v="42"/>
  </r>
  <r>
    <s v="Humboldt County, CA"/>
    <x v="89"/>
    <n v="1"/>
    <x v="43"/>
  </r>
  <r>
    <s v="Humboldt County, CA"/>
    <x v="89"/>
    <n v="1"/>
    <x v="44"/>
  </r>
  <r>
    <s v="Humboldt County, CA"/>
    <x v="89"/>
    <n v="1"/>
    <x v="45"/>
  </r>
  <r>
    <s v="Humboldt County, CA"/>
    <x v="89"/>
    <n v="1"/>
    <x v="46"/>
  </r>
  <r>
    <s v="Humboldt County, CA"/>
    <x v="89"/>
    <n v="1"/>
    <x v="47"/>
  </r>
  <r>
    <s v="Humboldt County, CA"/>
    <x v="89"/>
    <n v="0"/>
    <x v="48"/>
  </r>
  <r>
    <s v="Humboldt County, CA"/>
    <x v="89"/>
    <n v="0"/>
    <x v="49"/>
  </r>
  <r>
    <s v="Humboldt County, CA"/>
    <x v="89"/>
    <n v="0"/>
    <x v="50"/>
  </r>
  <r>
    <s v="Humboldt County, CA"/>
    <x v="89"/>
    <n v="0"/>
    <x v="51"/>
  </r>
  <r>
    <s v="Humboldt County, CA"/>
    <x v="89"/>
    <n v="0"/>
    <x v="52"/>
  </r>
  <r>
    <s v="Humboldt County, CA"/>
    <x v="89"/>
    <n v="0"/>
    <x v="53"/>
  </r>
  <r>
    <s v="Sacramento County, CA"/>
    <x v="89"/>
    <n v="0"/>
    <x v="0"/>
  </r>
  <r>
    <s v="Sacramento County, CA"/>
    <x v="89"/>
    <n v="0"/>
    <x v="1"/>
  </r>
  <r>
    <s v="Sacramento County, CA"/>
    <x v="89"/>
    <n v="0"/>
    <x v="2"/>
  </r>
  <r>
    <s v="Sacramento County, CA"/>
    <x v="89"/>
    <n v="0"/>
    <x v="3"/>
  </r>
  <r>
    <s v="Sacramento County, CA"/>
    <x v="89"/>
    <n v="0"/>
    <x v="4"/>
  </r>
  <r>
    <s v="Sacramento County, CA"/>
    <x v="89"/>
    <n v="0"/>
    <x v="5"/>
  </r>
  <r>
    <s v="Sacramento County, CA"/>
    <x v="89"/>
    <n v="0"/>
    <x v="6"/>
  </r>
  <r>
    <s v="Sacramento County, CA"/>
    <x v="89"/>
    <n v="0"/>
    <x v="7"/>
  </r>
  <r>
    <s v="Sacramento County, CA"/>
    <x v="89"/>
    <n v="0"/>
    <x v="8"/>
  </r>
  <r>
    <s v="Sacramento County, CA"/>
    <x v="89"/>
    <n v="0"/>
    <x v="9"/>
  </r>
  <r>
    <s v="Sacramento County, CA"/>
    <x v="89"/>
    <n v="0"/>
    <x v="10"/>
  </r>
  <r>
    <s v="Sacramento County, CA"/>
    <x v="89"/>
    <n v="0"/>
    <x v="11"/>
  </r>
  <r>
    <s v="Sacramento County, CA"/>
    <x v="89"/>
    <n v="0"/>
    <x v="12"/>
  </r>
  <r>
    <s v="Sacramento County, CA"/>
    <x v="89"/>
    <n v="0"/>
    <x v="13"/>
  </r>
  <r>
    <s v="Sacramento County, CA"/>
    <x v="89"/>
    <n v="0"/>
    <x v="14"/>
  </r>
  <r>
    <s v="Sacramento County, CA"/>
    <x v="89"/>
    <n v="0"/>
    <x v="15"/>
  </r>
  <r>
    <s v="Sacramento County, CA"/>
    <x v="89"/>
    <n v="0"/>
    <x v="16"/>
  </r>
  <r>
    <s v="Sacramento County, CA"/>
    <x v="89"/>
    <n v="0"/>
    <x v="17"/>
  </r>
  <r>
    <s v="Sacramento County, CA"/>
    <x v="89"/>
    <n v="0"/>
    <x v="18"/>
  </r>
  <r>
    <s v="Sacramento County, CA"/>
    <x v="89"/>
    <n v="0"/>
    <x v="19"/>
  </r>
  <r>
    <s v="Sacramento County, CA"/>
    <x v="89"/>
    <n v="0"/>
    <x v="20"/>
  </r>
  <r>
    <s v="Sacramento County, CA"/>
    <x v="89"/>
    <n v="0"/>
    <x v="21"/>
  </r>
  <r>
    <s v="Sacramento County, CA"/>
    <x v="89"/>
    <n v="0"/>
    <x v="22"/>
  </r>
  <r>
    <s v="Sacramento County, CA"/>
    <x v="89"/>
    <n v="0"/>
    <x v="23"/>
  </r>
  <r>
    <s v="Sacramento County, CA"/>
    <x v="89"/>
    <n v="0"/>
    <x v="24"/>
  </r>
  <r>
    <s v="Sacramento County, CA"/>
    <x v="89"/>
    <n v="0"/>
    <x v="25"/>
  </r>
  <r>
    <s v="Sacramento County, CA"/>
    <x v="89"/>
    <n v="0"/>
    <x v="26"/>
  </r>
  <r>
    <s v="Sacramento County, CA"/>
    <x v="89"/>
    <n v="0"/>
    <x v="27"/>
  </r>
  <r>
    <s v="Sacramento County, CA"/>
    <x v="89"/>
    <n v="0"/>
    <x v="28"/>
  </r>
  <r>
    <s v="Sacramento County, CA"/>
    <x v="89"/>
    <n v="0"/>
    <x v="29"/>
  </r>
  <r>
    <s v="Sacramento County, CA"/>
    <x v="89"/>
    <n v="1"/>
    <x v="30"/>
  </r>
  <r>
    <s v="Sacramento County, CA"/>
    <x v="89"/>
    <n v="1"/>
    <x v="31"/>
  </r>
  <r>
    <s v="Sacramento County, CA"/>
    <x v="89"/>
    <n v="1"/>
    <x v="32"/>
  </r>
  <r>
    <s v="Sacramento County, CA"/>
    <x v="89"/>
    <n v="1"/>
    <x v="33"/>
  </r>
  <r>
    <s v="Sacramento County, CA"/>
    <x v="89"/>
    <n v="1"/>
    <x v="34"/>
  </r>
  <r>
    <s v="Sacramento County, CA"/>
    <x v="89"/>
    <n v="1"/>
    <x v="35"/>
  </r>
  <r>
    <s v="Sacramento County, CA"/>
    <x v="89"/>
    <n v="2"/>
    <x v="36"/>
  </r>
  <r>
    <s v="Sacramento County, CA"/>
    <x v="89"/>
    <n v="2"/>
    <x v="37"/>
  </r>
  <r>
    <s v="Sacramento County, CA"/>
    <x v="89"/>
    <n v="2"/>
    <x v="38"/>
  </r>
  <r>
    <s v="Sacramento County, CA"/>
    <x v="89"/>
    <n v="2"/>
    <x v="39"/>
  </r>
  <r>
    <s v="Sacramento County, CA"/>
    <x v="89"/>
    <n v="2"/>
    <x v="40"/>
  </r>
  <r>
    <s v="Sacramento County, CA"/>
    <x v="89"/>
    <n v="2"/>
    <x v="41"/>
  </r>
  <r>
    <s v="Sacramento County, CA"/>
    <x v="89"/>
    <n v="2"/>
    <x v="42"/>
  </r>
  <r>
    <s v="Sacramento County, CA"/>
    <x v="89"/>
    <n v="2"/>
    <x v="43"/>
  </r>
  <r>
    <s v="Sacramento County, CA"/>
    <x v="89"/>
    <n v="2"/>
    <x v="44"/>
  </r>
  <r>
    <s v="Sacramento County, CA"/>
    <x v="89"/>
    <n v="2"/>
    <x v="45"/>
  </r>
  <r>
    <s v="Sacramento County, CA"/>
    <x v="89"/>
    <n v="2"/>
    <x v="46"/>
  </r>
  <r>
    <s v="Sacramento County, CA"/>
    <x v="89"/>
    <n v="2"/>
    <x v="47"/>
  </r>
  <r>
    <s v="Sacramento County, CA"/>
    <x v="89"/>
    <n v="0"/>
    <x v="48"/>
  </r>
  <r>
    <s v="Sacramento County, CA"/>
    <x v="89"/>
    <n v="0"/>
    <x v="49"/>
  </r>
  <r>
    <s v="Sacramento County, CA"/>
    <x v="89"/>
    <n v="0"/>
    <x v="50"/>
  </r>
  <r>
    <s v="Sacramento County, CA"/>
    <x v="89"/>
    <n v="0"/>
    <x v="51"/>
  </r>
  <r>
    <s v="Sacramento County, CA"/>
    <x v="89"/>
    <n v="0"/>
    <x v="52"/>
  </r>
  <r>
    <s v="Sacramento County, CA"/>
    <x v="89"/>
    <n v="0"/>
    <x v="53"/>
  </r>
  <r>
    <s v="San Diego County, CA"/>
    <x v="89"/>
    <n v="0"/>
    <x v="0"/>
  </r>
  <r>
    <s v="San Diego County, CA"/>
    <x v="89"/>
    <n v="0"/>
    <x v="1"/>
  </r>
  <r>
    <s v="San Diego County, CA"/>
    <x v="89"/>
    <n v="0"/>
    <x v="2"/>
  </r>
  <r>
    <s v="San Diego County, CA"/>
    <x v="89"/>
    <n v="0"/>
    <x v="3"/>
  </r>
  <r>
    <s v="San Diego County, CA"/>
    <x v="89"/>
    <n v="0"/>
    <x v="4"/>
  </r>
  <r>
    <s v="San Diego County, CA"/>
    <x v="89"/>
    <n v="0"/>
    <x v="5"/>
  </r>
  <r>
    <s v="San Diego County, CA"/>
    <x v="89"/>
    <n v="0"/>
    <x v="6"/>
  </r>
  <r>
    <s v="San Diego County, CA"/>
    <x v="89"/>
    <n v="0"/>
    <x v="7"/>
  </r>
  <r>
    <s v="San Diego County, CA"/>
    <x v="89"/>
    <n v="0"/>
    <x v="8"/>
  </r>
  <r>
    <s v="San Diego County, CA"/>
    <x v="89"/>
    <n v="0"/>
    <x v="9"/>
  </r>
  <r>
    <s v="San Diego County, CA"/>
    <x v="89"/>
    <n v="0"/>
    <x v="10"/>
  </r>
  <r>
    <s v="San Diego County, CA"/>
    <x v="89"/>
    <n v="0"/>
    <x v="11"/>
  </r>
  <r>
    <s v="San Diego County, CA"/>
    <x v="89"/>
    <n v="0"/>
    <x v="12"/>
  </r>
  <r>
    <s v="San Diego County, CA"/>
    <x v="89"/>
    <n v="0"/>
    <x v="13"/>
  </r>
  <r>
    <s v="San Diego County, CA"/>
    <x v="89"/>
    <n v="0"/>
    <x v="14"/>
  </r>
  <r>
    <s v="San Diego County, CA"/>
    <x v="89"/>
    <n v="0"/>
    <x v="15"/>
  </r>
  <r>
    <s v="San Diego County, CA"/>
    <x v="89"/>
    <n v="0"/>
    <x v="16"/>
  </r>
  <r>
    <s v="San Diego County, CA"/>
    <x v="89"/>
    <n v="0"/>
    <x v="17"/>
  </r>
  <r>
    <s v="San Diego County, CA"/>
    <x v="89"/>
    <n v="0"/>
    <x v="18"/>
  </r>
  <r>
    <s v="San Diego County, CA"/>
    <x v="89"/>
    <n v="0"/>
    <x v="19"/>
  </r>
  <r>
    <s v="San Diego County, CA"/>
    <x v="89"/>
    <n v="1"/>
    <x v="20"/>
  </r>
  <r>
    <s v="San Diego County, CA"/>
    <x v="89"/>
    <n v="1"/>
    <x v="21"/>
  </r>
  <r>
    <s v="San Diego County, CA"/>
    <x v="89"/>
    <n v="2"/>
    <x v="22"/>
  </r>
  <r>
    <s v="San Diego County, CA"/>
    <x v="89"/>
    <n v="2"/>
    <x v="23"/>
  </r>
  <r>
    <s v="San Diego County, CA"/>
    <x v="89"/>
    <n v="2"/>
    <x v="24"/>
  </r>
  <r>
    <s v="San Diego County, CA"/>
    <x v="89"/>
    <n v="2"/>
    <x v="25"/>
  </r>
  <r>
    <s v="San Diego County, CA"/>
    <x v="89"/>
    <n v="2"/>
    <x v="26"/>
  </r>
  <r>
    <s v="San Diego County, CA"/>
    <x v="89"/>
    <n v="2"/>
    <x v="27"/>
  </r>
  <r>
    <s v="San Diego County, CA"/>
    <x v="89"/>
    <n v="2"/>
    <x v="28"/>
  </r>
  <r>
    <s v="San Diego County, CA"/>
    <x v="89"/>
    <n v="2"/>
    <x v="29"/>
  </r>
  <r>
    <s v="San Diego County, CA"/>
    <x v="89"/>
    <n v="2"/>
    <x v="30"/>
  </r>
  <r>
    <s v="San Diego County, CA"/>
    <x v="89"/>
    <n v="2"/>
    <x v="31"/>
  </r>
  <r>
    <s v="San Diego County, CA"/>
    <x v="89"/>
    <n v="2"/>
    <x v="32"/>
  </r>
  <r>
    <s v="San Diego County, CA"/>
    <x v="89"/>
    <n v="2"/>
    <x v="33"/>
  </r>
  <r>
    <s v="San Diego County, CA"/>
    <x v="89"/>
    <n v="2"/>
    <x v="34"/>
  </r>
  <r>
    <s v="San Diego County, CA"/>
    <x v="89"/>
    <n v="2"/>
    <x v="35"/>
  </r>
  <r>
    <s v="San Diego County, CA"/>
    <x v="89"/>
    <n v="2"/>
    <x v="36"/>
  </r>
  <r>
    <s v="San Diego County, CA"/>
    <x v="89"/>
    <n v="2"/>
    <x v="37"/>
  </r>
  <r>
    <s v="San Diego County, CA"/>
    <x v="89"/>
    <n v="2"/>
    <x v="38"/>
  </r>
  <r>
    <s v="San Diego County, CA"/>
    <x v="89"/>
    <n v="2"/>
    <x v="39"/>
  </r>
  <r>
    <s v="San Diego County, CA"/>
    <x v="89"/>
    <n v="2"/>
    <x v="40"/>
  </r>
  <r>
    <s v="San Diego County, CA"/>
    <x v="89"/>
    <n v="2"/>
    <x v="41"/>
  </r>
  <r>
    <s v="San Diego County, CA"/>
    <x v="89"/>
    <n v="2"/>
    <x v="42"/>
  </r>
  <r>
    <s v="San Diego County, CA"/>
    <x v="89"/>
    <n v="3"/>
    <x v="43"/>
  </r>
  <r>
    <s v="San Diego County, CA"/>
    <x v="89"/>
    <n v="3"/>
    <x v="44"/>
  </r>
  <r>
    <s v="San Diego County, CA"/>
    <x v="89"/>
    <n v="3"/>
    <x v="45"/>
  </r>
  <r>
    <s v="San Diego County, CA"/>
    <x v="89"/>
    <n v="3"/>
    <x v="46"/>
  </r>
  <r>
    <s v="San Diego County, CA"/>
    <x v="89"/>
    <n v="3"/>
    <x v="47"/>
  </r>
  <r>
    <s v="San Diego County, CA"/>
    <x v="89"/>
    <n v="0"/>
    <x v="48"/>
  </r>
  <r>
    <s v="San Diego County, CA"/>
    <x v="89"/>
    <n v="0"/>
    <x v="49"/>
  </r>
  <r>
    <s v="San Diego County, CA"/>
    <x v="89"/>
    <n v="0"/>
    <x v="50"/>
  </r>
  <r>
    <s v="San Diego County, CA"/>
    <x v="89"/>
    <n v="0"/>
    <x v="51"/>
  </r>
  <r>
    <s v="San Diego County, CA"/>
    <x v="89"/>
    <n v="0"/>
    <x v="52"/>
  </r>
  <r>
    <s v="San Diego County, CA"/>
    <x v="89"/>
    <n v="0"/>
    <x v="53"/>
  </r>
  <r>
    <s v="San Benito, CA"/>
    <x v="89"/>
    <n v="0"/>
    <x v="0"/>
  </r>
  <r>
    <s v="San Benito, CA"/>
    <x v="89"/>
    <n v="0"/>
    <x v="1"/>
  </r>
  <r>
    <s v="San Benito, CA"/>
    <x v="89"/>
    <n v="0"/>
    <x v="2"/>
  </r>
  <r>
    <s v="San Benito, CA"/>
    <x v="89"/>
    <n v="0"/>
    <x v="3"/>
  </r>
  <r>
    <s v="San Benito, CA"/>
    <x v="89"/>
    <n v="0"/>
    <x v="4"/>
  </r>
  <r>
    <s v="San Benito, CA"/>
    <x v="89"/>
    <n v="0"/>
    <x v="5"/>
  </r>
  <r>
    <s v="San Benito, CA"/>
    <x v="89"/>
    <n v="0"/>
    <x v="6"/>
  </r>
  <r>
    <s v="San Benito, CA"/>
    <x v="89"/>
    <n v="0"/>
    <x v="7"/>
  </r>
  <r>
    <s v="San Benito, CA"/>
    <x v="89"/>
    <n v="0"/>
    <x v="8"/>
  </r>
  <r>
    <s v="San Benito, CA"/>
    <x v="89"/>
    <n v="0"/>
    <x v="9"/>
  </r>
  <r>
    <s v="San Benito, CA"/>
    <x v="89"/>
    <n v="0"/>
    <x v="10"/>
  </r>
  <r>
    <s v="San Benito, CA"/>
    <x v="89"/>
    <n v="0"/>
    <x v="11"/>
  </r>
  <r>
    <s v="San Benito, CA"/>
    <x v="89"/>
    <n v="2"/>
    <x v="12"/>
  </r>
  <r>
    <s v="San Benito, CA"/>
    <x v="89"/>
    <n v="2"/>
    <x v="13"/>
  </r>
  <r>
    <s v="San Benito, CA"/>
    <x v="89"/>
    <n v="2"/>
    <x v="14"/>
  </r>
  <r>
    <s v="San Benito, CA"/>
    <x v="89"/>
    <n v="2"/>
    <x v="15"/>
  </r>
  <r>
    <s v="San Benito, CA"/>
    <x v="89"/>
    <n v="2"/>
    <x v="16"/>
  </r>
  <r>
    <s v="San Benito, CA"/>
    <x v="89"/>
    <n v="2"/>
    <x v="17"/>
  </r>
  <r>
    <s v="San Benito, CA"/>
    <x v="89"/>
    <n v="2"/>
    <x v="18"/>
  </r>
  <r>
    <s v="San Benito, CA"/>
    <x v="89"/>
    <n v="2"/>
    <x v="19"/>
  </r>
  <r>
    <s v="San Benito, CA"/>
    <x v="89"/>
    <n v="2"/>
    <x v="20"/>
  </r>
  <r>
    <s v="San Benito, CA"/>
    <x v="89"/>
    <n v="2"/>
    <x v="21"/>
  </r>
  <r>
    <s v="San Benito, CA"/>
    <x v="89"/>
    <n v="2"/>
    <x v="22"/>
  </r>
  <r>
    <s v="San Benito, CA"/>
    <x v="89"/>
    <n v="2"/>
    <x v="23"/>
  </r>
  <r>
    <s v="San Benito, CA"/>
    <x v="89"/>
    <n v="2"/>
    <x v="24"/>
  </r>
  <r>
    <s v="San Benito, CA"/>
    <x v="89"/>
    <n v="2"/>
    <x v="25"/>
  </r>
  <r>
    <s v="San Benito, CA"/>
    <x v="89"/>
    <n v="2"/>
    <x v="26"/>
  </r>
  <r>
    <s v="San Benito, CA"/>
    <x v="89"/>
    <n v="2"/>
    <x v="27"/>
  </r>
  <r>
    <s v="San Benito, CA"/>
    <x v="89"/>
    <n v="2"/>
    <x v="28"/>
  </r>
  <r>
    <s v="San Benito, CA"/>
    <x v="89"/>
    <n v="2"/>
    <x v="29"/>
  </r>
  <r>
    <s v="San Benito, CA"/>
    <x v="89"/>
    <n v="2"/>
    <x v="30"/>
  </r>
  <r>
    <s v="San Benito, CA"/>
    <x v="89"/>
    <n v="2"/>
    <x v="31"/>
  </r>
  <r>
    <s v="San Benito, CA"/>
    <x v="89"/>
    <n v="2"/>
    <x v="32"/>
  </r>
  <r>
    <s v="San Benito, CA"/>
    <x v="89"/>
    <n v="2"/>
    <x v="33"/>
  </r>
  <r>
    <s v="San Benito, CA"/>
    <x v="89"/>
    <n v="2"/>
    <x v="34"/>
  </r>
  <r>
    <s v="San Benito, CA"/>
    <x v="89"/>
    <n v="2"/>
    <x v="35"/>
  </r>
  <r>
    <s v="San Benito, CA"/>
    <x v="89"/>
    <n v="2"/>
    <x v="36"/>
  </r>
  <r>
    <s v="San Benito, CA"/>
    <x v="89"/>
    <n v="2"/>
    <x v="37"/>
  </r>
  <r>
    <s v="San Benito, CA"/>
    <x v="89"/>
    <n v="2"/>
    <x v="38"/>
  </r>
  <r>
    <s v="San Benito, CA"/>
    <x v="89"/>
    <n v="2"/>
    <x v="39"/>
  </r>
  <r>
    <s v="San Benito, CA"/>
    <x v="89"/>
    <n v="2"/>
    <x v="40"/>
  </r>
  <r>
    <s v="San Benito, CA"/>
    <x v="89"/>
    <n v="2"/>
    <x v="41"/>
  </r>
  <r>
    <s v="San Benito, CA"/>
    <x v="89"/>
    <n v="2"/>
    <x v="42"/>
  </r>
  <r>
    <s v="San Benito, CA"/>
    <x v="89"/>
    <n v="2"/>
    <x v="43"/>
  </r>
  <r>
    <s v="San Benito, CA"/>
    <x v="89"/>
    <n v="2"/>
    <x v="44"/>
  </r>
  <r>
    <s v="San Benito, CA"/>
    <x v="89"/>
    <n v="2"/>
    <x v="45"/>
  </r>
  <r>
    <s v="San Benito, CA"/>
    <x v="89"/>
    <n v="2"/>
    <x v="46"/>
  </r>
  <r>
    <s v="San Benito, CA"/>
    <x v="89"/>
    <n v="2"/>
    <x v="47"/>
  </r>
  <r>
    <s v="San Benito, CA"/>
    <x v="89"/>
    <n v="0"/>
    <x v="48"/>
  </r>
  <r>
    <s v="San Benito, CA"/>
    <x v="89"/>
    <n v="0"/>
    <x v="49"/>
  </r>
  <r>
    <s v="San Benito, CA"/>
    <x v="89"/>
    <n v="0"/>
    <x v="50"/>
  </r>
  <r>
    <s v="San Benito, CA"/>
    <x v="89"/>
    <n v="0"/>
    <x v="51"/>
  </r>
  <r>
    <s v="San Benito, CA"/>
    <x v="89"/>
    <n v="0"/>
    <x v="52"/>
  </r>
  <r>
    <s v="San Benito, CA"/>
    <x v="89"/>
    <n v="0"/>
    <x v="53"/>
  </r>
  <r>
    <s v="Los Angeles, CA"/>
    <x v="89"/>
    <n v="0"/>
    <x v="0"/>
  </r>
  <r>
    <s v="Los Angeles, CA"/>
    <x v="89"/>
    <n v="0"/>
    <x v="1"/>
  </r>
  <r>
    <s v="Los Angeles, CA"/>
    <x v="89"/>
    <n v="0"/>
    <x v="2"/>
  </r>
  <r>
    <s v="Los Angeles, CA"/>
    <x v="89"/>
    <n v="0"/>
    <x v="3"/>
  </r>
  <r>
    <s v="Los Angeles, CA"/>
    <x v="89"/>
    <n v="1"/>
    <x v="4"/>
  </r>
  <r>
    <s v="Los Angeles, CA"/>
    <x v="89"/>
    <n v="1"/>
    <x v="5"/>
  </r>
  <r>
    <s v="Los Angeles, CA"/>
    <x v="89"/>
    <n v="1"/>
    <x v="6"/>
  </r>
  <r>
    <s v="Los Angeles, CA"/>
    <x v="89"/>
    <n v="1"/>
    <x v="7"/>
  </r>
  <r>
    <s v="Los Angeles, CA"/>
    <x v="89"/>
    <n v="1"/>
    <x v="8"/>
  </r>
  <r>
    <s v="Los Angeles, CA"/>
    <x v="89"/>
    <n v="1"/>
    <x v="9"/>
  </r>
  <r>
    <s v="Los Angeles, CA"/>
    <x v="89"/>
    <n v="1"/>
    <x v="10"/>
  </r>
  <r>
    <s v="Los Angeles, CA"/>
    <x v="89"/>
    <n v="1"/>
    <x v="11"/>
  </r>
  <r>
    <s v="Los Angeles, CA"/>
    <x v="89"/>
    <n v="1"/>
    <x v="12"/>
  </r>
  <r>
    <s v="Los Angeles, CA"/>
    <x v="89"/>
    <n v="1"/>
    <x v="13"/>
  </r>
  <r>
    <s v="Los Angeles, CA"/>
    <x v="89"/>
    <n v="1"/>
    <x v="14"/>
  </r>
  <r>
    <s v="Los Angeles, CA"/>
    <x v="89"/>
    <n v="1"/>
    <x v="15"/>
  </r>
  <r>
    <s v="Los Angeles, CA"/>
    <x v="89"/>
    <n v="1"/>
    <x v="16"/>
  </r>
  <r>
    <s v="Los Angeles, CA"/>
    <x v="89"/>
    <n v="1"/>
    <x v="17"/>
  </r>
  <r>
    <s v="Los Angeles, CA"/>
    <x v="89"/>
    <n v="1"/>
    <x v="18"/>
  </r>
  <r>
    <s v="Los Angeles, CA"/>
    <x v="89"/>
    <n v="1"/>
    <x v="19"/>
  </r>
  <r>
    <s v="Los Angeles, CA"/>
    <x v="89"/>
    <n v="1"/>
    <x v="20"/>
  </r>
  <r>
    <s v="Los Angeles, CA"/>
    <x v="89"/>
    <n v="1"/>
    <x v="21"/>
  </r>
  <r>
    <s v="Los Angeles, CA"/>
    <x v="89"/>
    <n v="1"/>
    <x v="22"/>
  </r>
  <r>
    <s v="Los Angeles, CA"/>
    <x v="89"/>
    <n v="1"/>
    <x v="23"/>
  </r>
  <r>
    <s v="Los Angeles, CA"/>
    <x v="89"/>
    <n v="1"/>
    <x v="24"/>
  </r>
  <r>
    <s v="Los Angeles, CA"/>
    <x v="89"/>
    <n v="1"/>
    <x v="25"/>
  </r>
  <r>
    <s v="Los Angeles, CA"/>
    <x v="89"/>
    <n v="1"/>
    <x v="26"/>
  </r>
  <r>
    <s v="Los Angeles, CA"/>
    <x v="89"/>
    <n v="1"/>
    <x v="27"/>
  </r>
  <r>
    <s v="Los Angeles, CA"/>
    <x v="89"/>
    <n v="1"/>
    <x v="28"/>
  </r>
  <r>
    <s v="Los Angeles, CA"/>
    <x v="89"/>
    <n v="1"/>
    <x v="29"/>
  </r>
  <r>
    <s v="Los Angeles, CA"/>
    <x v="89"/>
    <n v="1"/>
    <x v="30"/>
  </r>
  <r>
    <s v="Los Angeles, CA"/>
    <x v="89"/>
    <n v="1"/>
    <x v="31"/>
  </r>
  <r>
    <s v="Los Angeles, CA"/>
    <x v="89"/>
    <n v="1"/>
    <x v="32"/>
  </r>
  <r>
    <s v="Los Angeles, CA"/>
    <x v="89"/>
    <n v="1"/>
    <x v="33"/>
  </r>
  <r>
    <s v="Los Angeles, CA"/>
    <x v="89"/>
    <n v="1"/>
    <x v="34"/>
  </r>
  <r>
    <s v="Los Angeles, CA"/>
    <x v="89"/>
    <n v="1"/>
    <x v="35"/>
  </r>
  <r>
    <s v="Los Angeles, CA"/>
    <x v="89"/>
    <n v="1"/>
    <x v="36"/>
  </r>
  <r>
    <s v="Los Angeles, CA"/>
    <x v="89"/>
    <n v="1"/>
    <x v="37"/>
  </r>
  <r>
    <s v="Los Angeles, CA"/>
    <x v="89"/>
    <n v="1"/>
    <x v="38"/>
  </r>
  <r>
    <s v="Los Angeles, CA"/>
    <x v="89"/>
    <n v="1"/>
    <x v="39"/>
  </r>
  <r>
    <s v="Los Angeles, CA"/>
    <x v="89"/>
    <n v="1"/>
    <x v="40"/>
  </r>
  <r>
    <s v="Los Angeles, CA"/>
    <x v="89"/>
    <n v="1"/>
    <x v="41"/>
  </r>
  <r>
    <s v="Los Angeles, CA"/>
    <x v="89"/>
    <n v="7"/>
    <x v="42"/>
  </r>
  <r>
    <s v="Los Angeles, CA"/>
    <x v="89"/>
    <n v="11"/>
    <x v="43"/>
  </r>
  <r>
    <s v="Los Angeles, CA"/>
    <x v="89"/>
    <n v="13"/>
    <x v="44"/>
  </r>
  <r>
    <s v="Los Angeles, CA"/>
    <x v="89"/>
    <n v="14"/>
    <x v="45"/>
  </r>
  <r>
    <s v="Los Angeles, CA"/>
    <x v="89"/>
    <n v="14"/>
    <x v="46"/>
  </r>
  <r>
    <s v="Los Angeles, CA"/>
    <x v="89"/>
    <n v="14"/>
    <x v="47"/>
  </r>
  <r>
    <s v="Los Angeles, CA"/>
    <x v="89"/>
    <n v="0"/>
    <x v="48"/>
  </r>
  <r>
    <s v="Los Angeles, CA"/>
    <x v="89"/>
    <n v="0"/>
    <x v="49"/>
  </r>
  <r>
    <s v="Los Angeles, CA"/>
    <x v="89"/>
    <n v="0"/>
    <x v="50"/>
  </r>
  <r>
    <s v="Los Angeles, CA"/>
    <x v="89"/>
    <n v="0"/>
    <x v="51"/>
  </r>
  <r>
    <s v="Los Angeles, CA"/>
    <x v="89"/>
    <n v="0"/>
    <x v="52"/>
  </r>
  <r>
    <s v="Los Angeles, CA"/>
    <x v="89"/>
    <n v="0"/>
    <x v="53"/>
  </r>
  <r>
    <s v="King County, WA"/>
    <x v="89"/>
    <n v="1"/>
    <x v="0"/>
  </r>
  <r>
    <s v="King County, WA"/>
    <x v="89"/>
    <n v="1"/>
    <x v="1"/>
  </r>
  <r>
    <s v="King County, WA"/>
    <x v="89"/>
    <n v="1"/>
    <x v="2"/>
  </r>
  <r>
    <s v="King County, WA"/>
    <x v="89"/>
    <n v="1"/>
    <x v="3"/>
  </r>
  <r>
    <s v="King County, WA"/>
    <x v="89"/>
    <n v="1"/>
    <x v="4"/>
  </r>
  <r>
    <s v="King County, WA"/>
    <x v="89"/>
    <n v="1"/>
    <x v="5"/>
  </r>
  <r>
    <s v="King County, WA"/>
    <x v="89"/>
    <n v="1"/>
    <x v="6"/>
  </r>
  <r>
    <s v="King County, WA"/>
    <x v="89"/>
    <n v="1"/>
    <x v="7"/>
  </r>
  <r>
    <s v="King County, WA"/>
    <x v="89"/>
    <n v="1"/>
    <x v="8"/>
  </r>
  <r>
    <s v="King County, WA"/>
    <x v="89"/>
    <n v="1"/>
    <x v="9"/>
  </r>
  <r>
    <s v="King County, WA"/>
    <x v="89"/>
    <n v="1"/>
    <x v="10"/>
  </r>
  <r>
    <s v="King County, WA"/>
    <x v="89"/>
    <n v="1"/>
    <x v="11"/>
  </r>
  <r>
    <s v="King County, WA"/>
    <x v="89"/>
    <n v="1"/>
    <x v="12"/>
  </r>
  <r>
    <s v="King County, WA"/>
    <x v="89"/>
    <n v="1"/>
    <x v="13"/>
  </r>
  <r>
    <s v="King County, WA"/>
    <x v="89"/>
    <n v="1"/>
    <x v="14"/>
  </r>
  <r>
    <s v="King County, WA"/>
    <x v="89"/>
    <n v="1"/>
    <x v="15"/>
  </r>
  <r>
    <s v="King County, WA"/>
    <x v="89"/>
    <n v="1"/>
    <x v="16"/>
  </r>
  <r>
    <s v="King County, WA"/>
    <x v="89"/>
    <n v="1"/>
    <x v="17"/>
  </r>
  <r>
    <s v="King County, WA"/>
    <x v="89"/>
    <n v="1"/>
    <x v="18"/>
  </r>
  <r>
    <s v="King County, WA"/>
    <x v="89"/>
    <n v="1"/>
    <x v="19"/>
  </r>
  <r>
    <s v="King County, WA"/>
    <x v="89"/>
    <n v="1"/>
    <x v="20"/>
  </r>
  <r>
    <s v="King County, WA"/>
    <x v="89"/>
    <n v="1"/>
    <x v="21"/>
  </r>
  <r>
    <s v="King County, WA"/>
    <x v="89"/>
    <n v="1"/>
    <x v="22"/>
  </r>
  <r>
    <s v="King County, WA"/>
    <x v="89"/>
    <n v="1"/>
    <x v="23"/>
  </r>
  <r>
    <s v="King County, WA"/>
    <x v="89"/>
    <n v="1"/>
    <x v="24"/>
  </r>
  <r>
    <s v="King County, WA"/>
    <x v="89"/>
    <n v="1"/>
    <x v="25"/>
  </r>
  <r>
    <s v="King County, WA"/>
    <x v="89"/>
    <n v="1"/>
    <x v="26"/>
  </r>
  <r>
    <s v="King County, WA"/>
    <x v="89"/>
    <n v="1"/>
    <x v="27"/>
  </r>
  <r>
    <s v="King County, WA"/>
    <x v="89"/>
    <n v="1"/>
    <x v="28"/>
  </r>
  <r>
    <s v="King County, WA"/>
    <x v="89"/>
    <n v="1"/>
    <x v="29"/>
  </r>
  <r>
    <s v="King County, WA"/>
    <x v="89"/>
    <n v="1"/>
    <x v="30"/>
  </r>
  <r>
    <s v="King County, WA"/>
    <x v="89"/>
    <n v="1"/>
    <x v="31"/>
  </r>
  <r>
    <s v="King County, WA"/>
    <x v="89"/>
    <n v="1"/>
    <x v="32"/>
  </r>
  <r>
    <s v="King County, WA"/>
    <x v="89"/>
    <n v="1"/>
    <x v="33"/>
  </r>
  <r>
    <s v="King County, WA"/>
    <x v="89"/>
    <n v="1"/>
    <x v="34"/>
  </r>
  <r>
    <s v="King County, WA"/>
    <x v="89"/>
    <n v="1"/>
    <x v="35"/>
  </r>
  <r>
    <s v="King County, WA"/>
    <x v="89"/>
    <n v="1"/>
    <x v="36"/>
  </r>
  <r>
    <s v="King County, WA"/>
    <x v="89"/>
    <n v="1"/>
    <x v="37"/>
  </r>
  <r>
    <s v="King County, WA"/>
    <x v="89"/>
    <n v="6"/>
    <x v="38"/>
  </r>
  <r>
    <s v="King County, WA"/>
    <x v="89"/>
    <n v="9"/>
    <x v="39"/>
  </r>
  <r>
    <s v="King County, WA"/>
    <x v="89"/>
    <n v="14"/>
    <x v="40"/>
  </r>
  <r>
    <s v="King County, WA"/>
    <x v="89"/>
    <n v="21"/>
    <x v="41"/>
  </r>
  <r>
    <s v="King County, WA"/>
    <x v="89"/>
    <n v="31"/>
    <x v="42"/>
  </r>
  <r>
    <s v="King County, WA"/>
    <x v="89"/>
    <n v="51"/>
    <x v="43"/>
  </r>
  <r>
    <s v="King County, WA"/>
    <x v="89"/>
    <n v="58"/>
    <x v="44"/>
  </r>
  <r>
    <s v="King County, WA"/>
    <x v="89"/>
    <n v="71"/>
    <x v="45"/>
  </r>
  <r>
    <s v="King County, WA"/>
    <x v="89"/>
    <n v="83"/>
    <x v="46"/>
  </r>
  <r>
    <s v="King County, WA"/>
    <x v="89"/>
    <n v="83"/>
    <x v="47"/>
  </r>
  <r>
    <s v="King County, WA"/>
    <x v="89"/>
    <n v="0"/>
    <x v="48"/>
  </r>
  <r>
    <s v="King County, WA"/>
    <x v="89"/>
    <n v="0"/>
    <x v="49"/>
  </r>
  <r>
    <s v="King County, WA"/>
    <x v="89"/>
    <n v="0"/>
    <x v="50"/>
  </r>
  <r>
    <s v="King County, WA"/>
    <x v="89"/>
    <n v="0"/>
    <x v="51"/>
  </r>
  <r>
    <s v="King County, WA"/>
    <x v="89"/>
    <n v="0"/>
    <x v="52"/>
  </r>
  <r>
    <s v="King County, WA"/>
    <x v="89"/>
    <n v="0"/>
    <x v="53"/>
  </r>
  <r>
    <s v="Cook County, IL"/>
    <x v="89"/>
    <n v="0"/>
    <x v="0"/>
  </r>
  <r>
    <s v="Cook County, IL"/>
    <x v="89"/>
    <n v="0"/>
    <x v="1"/>
  </r>
  <r>
    <s v="Cook County, IL"/>
    <x v="89"/>
    <n v="1"/>
    <x v="2"/>
  </r>
  <r>
    <s v="Cook County, IL"/>
    <x v="89"/>
    <n v="1"/>
    <x v="3"/>
  </r>
  <r>
    <s v="Cook County, IL"/>
    <x v="89"/>
    <n v="1"/>
    <x v="4"/>
  </r>
  <r>
    <s v="Cook County, IL"/>
    <x v="89"/>
    <n v="1"/>
    <x v="5"/>
  </r>
  <r>
    <s v="Cook County, IL"/>
    <x v="89"/>
    <n v="1"/>
    <x v="6"/>
  </r>
  <r>
    <s v="Cook County, IL"/>
    <x v="89"/>
    <n v="1"/>
    <x v="7"/>
  </r>
  <r>
    <s v="Cook County, IL"/>
    <x v="89"/>
    <n v="1"/>
    <x v="8"/>
  </r>
  <r>
    <s v="Cook County, IL"/>
    <x v="89"/>
    <n v="2"/>
    <x v="9"/>
  </r>
  <r>
    <s v="Cook County, IL"/>
    <x v="89"/>
    <n v="2"/>
    <x v="10"/>
  </r>
  <r>
    <s v="Cook County, IL"/>
    <x v="89"/>
    <n v="2"/>
    <x v="11"/>
  </r>
  <r>
    <s v="Cook County, IL"/>
    <x v="89"/>
    <n v="2"/>
    <x v="12"/>
  </r>
  <r>
    <s v="Cook County, IL"/>
    <x v="89"/>
    <n v="2"/>
    <x v="13"/>
  </r>
  <r>
    <s v="Cook County, IL"/>
    <x v="89"/>
    <n v="2"/>
    <x v="14"/>
  </r>
  <r>
    <s v="Cook County, IL"/>
    <x v="89"/>
    <n v="2"/>
    <x v="15"/>
  </r>
  <r>
    <s v="Cook County, IL"/>
    <x v="89"/>
    <n v="2"/>
    <x v="16"/>
  </r>
  <r>
    <s v="Cook County, IL"/>
    <x v="89"/>
    <n v="2"/>
    <x v="17"/>
  </r>
  <r>
    <s v="Cook County, IL"/>
    <x v="89"/>
    <n v="2"/>
    <x v="18"/>
  </r>
  <r>
    <s v="Cook County, IL"/>
    <x v="89"/>
    <n v="2"/>
    <x v="19"/>
  </r>
  <r>
    <s v="Cook County, IL"/>
    <x v="89"/>
    <n v="2"/>
    <x v="20"/>
  </r>
  <r>
    <s v="Cook County, IL"/>
    <x v="89"/>
    <n v="2"/>
    <x v="21"/>
  </r>
  <r>
    <s v="Cook County, IL"/>
    <x v="89"/>
    <n v="2"/>
    <x v="22"/>
  </r>
  <r>
    <s v="Cook County, IL"/>
    <x v="89"/>
    <n v="2"/>
    <x v="23"/>
  </r>
  <r>
    <s v="Cook County, IL"/>
    <x v="89"/>
    <n v="2"/>
    <x v="24"/>
  </r>
  <r>
    <s v="Cook County, IL"/>
    <x v="89"/>
    <n v="2"/>
    <x v="25"/>
  </r>
  <r>
    <s v="Cook County, IL"/>
    <x v="89"/>
    <n v="2"/>
    <x v="26"/>
  </r>
  <r>
    <s v="Cook County, IL"/>
    <x v="89"/>
    <n v="2"/>
    <x v="27"/>
  </r>
  <r>
    <s v="Cook County, IL"/>
    <x v="89"/>
    <n v="2"/>
    <x v="28"/>
  </r>
  <r>
    <s v="Cook County, IL"/>
    <x v="89"/>
    <n v="2"/>
    <x v="29"/>
  </r>
  <r>
    <s v="Cook County, IL"/>
    <x v="89"/>
    <n v="2"/>
    <x v="30"/>
  </r>
  <r>
    <s v="Cook County, IL"/>
    <x v="89"/>
    <n v="2"/>
    <x v="31"/>
  </r>
  <r>
    <s v="Cook County, IL"/>
    <x v="89"/>
    <n v="2"/>
    <x v="32"/>
  </r>
  <r>
    <s v="Cook County, IL"/>
    <x v="89"/>
    <n v="2"/>
    <x v="33"/>
  </r>
  <r>
    <s v="Cook County, IL"/>
    <x v="89"/>
    <n v="2"/>
    <x v="34"/>
  </r>
  <r>
    <s v="Cook County, IL"/>
    <x v="89"/>
    <n v="2"/>
    <x v="35"/>
  </r>
  <r>
    <s v="Cook County, IL"/>
    <x v="89"/>
    <n v="2"/>
    <x v="36"/>
  </r>
  <r>
    <s v="Cook County, IL"/>
    <x v="89"/>
    <n v="2"/>
    <x v="37"/>
  </r>
  <r>
    <s v="Cook County, IL"/>
    <x v="89"/>
    <n v="2"/>
    <x v="38"/>
  </r>
  <r>
    <s v="Cook County, IL"/>
    <x v="89"/>
    <n v="3"/>
    <x v="39"/>
  </r>
  <r>
    <s v="Cook County, IL"/>
    <x v="89"/>
    <n v="4"/>
    <x v="40"/>
  </r>
  <r>
    <s v="Cook County, IL"/>
    <x v="89"/>
    <n v="4"/>
    <x v="41"/>
  </r>
  <r>
    <s v="Cook County, IL"/>
    <x v="89"/>
    <n v="4"/>
    <x v="42"/>
  </r>
  <r>
    <s v="Cook County, IL"/>
    <x v="89"/>
    <n v="5"/>
    <x v="43"/>
  </r>
  <r>
    <s v="Cook County, IL"/>
    <x v="89"/>
    <n v="5"/>
    <x v="44"/>
  </r>
  <r>
    <s v="Cook County, IL"/>
    <x v="89"/>
    <n v="6"/>
    <x v="45"/>
  </r>
  <r>
    <s v="Cook County, IL"/>
    <x v="89"/>
    <n v="7"/>
    <x v="46"/>
  </r>
  <r>
    <s v="Cook County, IL"/>
    <x v="89"/>
    <n v="7"/>
    <x v="47"/>
  </r>
  <r>
    <s v="Cook County, IL"/>
    <x v="89"/>
    <n v="0"/>
    <x v="48"/>
  </r>
  <r>
    <s v="Cook County, IL"/>
    <x v="89"/>
    <n v="0"/>
    <x v="49"/>
  </r>
  <r>
    <s v="Cook County, IL"/>
    <x v="89"/>
    <n v="0"/>
    <x v="50"/>
  </r>
  <r>
    <s v="Cook County, IL"/>
    <x v="89"/>
    <n v="0"/>
    <x v="51"/>
  </r>
  <r>
    <s v="Cook County, IL"/>
    <x v="89"/>
    <n v="0"/>
    <x v="52"/>
  </r>
  <r>
    <s v="Cook County, IL"/>
    <x v="89"/>
    <n v="0"/>
    <x v="53"/>
  </r>
  <r>
    <s v="Skagit, WA"/>
    <x v="89"/>
    <n v="0"/>
    <x v="0"/>
  </r>
  <r>
    <s v="Skagit, WA"/>
    <x v="89"/>
    <n v="0"/>
    <x v="1"/>
  </r>
  <r>
    <s v="Skagit, WA"/>
    <x v="89"/>
    <n v="0"/>
    <x v="2"/>
  </r>
  <r>
    <s v="Skagit, WA"/>
    <x v="89"/>
    <n v="0"/>
    <x v="3"/>
  </r>
  <r>
    <s v="Skagit, WA"/>
    <x v="89"/>
    <n v="0"/>
    <x v="4"/>
  </r>
  <r>
    <s v="Skagit, WA"/>
    <x v="89"/>
    <n v="0"/>
    <x v="5"/>
  </r>
  <r>
    <s v="Skagit, WA"/>
    <x v="89"/>
    <n v="0"/>
    <x v="6"/>
  </r>
  <r>
    <s v="Skagit, WA"/>
    <x v="89"/>
    <n v="0"/>
    <x v="7"/>
  </r>
  <r>
    <s v="Skagit, WA"/>
    <x v="89"/>
    <n v="0"/>
    <x v="8"/>
  </r>
  <r>
    <s v="Skagit, WA"/>
    <x v="89"/>
    <n v="0"/>
    <x v="9"/>
  </r>
  <r>
    <s v="Skagit, WA"/>
    <x v="89"/>
    <n v="0"/>
    <x v="10"/>
  </r>
  <r>
    <s v="Skagit, WA"/>
    <x v="89"/>
    <n v="0"/>
    <x v="11"/>
  </r>
  <r>
    <s v="Skagit, WA"/>
    <x v="89"/>
    <n v="0"/>
    <x v="12"/>
  </r>
  <r>
    <s v="Skagit, WA"/>
    <x v="89"/>
    <n v="0"/>
    <x v="13"/>
  </r>
  <r>
    <s v="Skagit, WA"/>
    <x v="89"/>
    <n v="0"/>
    <x v="14"/>
  </r>
  <r>
    <s v="Skagit, WA"/>
    <x v="89"/>
    <n v="0"/>
    <x v="15"/>
  </r>
  <r>
    <s v="Skagit, WA"/>
    <x v="89"/>
    <n v="0"/>
    <x v="16"/>
  </r>
  <r>
    <s v="Skagit, WA"/>
    <x v="89"/>
    <n v="0"/>
    <x v="17"/>
  </r>
  <r>
    <s v="Skagit, WA"/>
    <x v="89"/>
    <n v="0"/>
    <x v="18"/>
  </r>
  <r>
    <s v="Skagit, WA"/>
    <x v="89"/>
    <n v="0"/>
    <x v="19"/>
  </r>
  <r>
    <s v="Skagit, WA"/>
    <x v="89"/>
    <n v="0"/>
    <x v="20"/>
  </r>
  <r>
    <s v="Skagit, WA"/>
    <x v="89"/>
    <n v="0"/>
    <x v="21"/>
  </r>
  <r>
    <s v="Skagit, WA"/>
    <x v="89"/>
    <n v="0"/>
    <x v="22"/>
  </r>
  <r>
    <s v="Skagit, WA"/>
    <x v="89"/>
    <n v="0"/>
    <x v="23"/>
  </r>
  <r>
    <s v="Skagit, WA"/>
    <x v="89"/>
    <n v="0"/>
    <x v="24"/>
  </r>
  <r>
    <s v="Skagit, WA"/>
    <x v="89"/>
    <n v="0"/>
    <x v="25"/>
  </r>
  <r>
    <s v="Skagit, WA"/>
    <x v="89"/>
    <n v="0"/>
    <x v="26"/>
  </r>
  <r>
    <s v="Skagit, WA"/>
    <x v="89"/>
    <n v="0"/>
    <x v="27"/>
  </r>
  <r>
    <s v="Skagit, WA"/>
    <x v="89"/>
    <n v="0"/>
    <x v="28"/>
  </r>
  <r>
    <s v="Skagit, WA"/>
    <x v="89"/>
    <n v="0"/>
    <x v="29"/>
  </r>
  <r>
    <s v="Skagit, WA"/>
    <x v="89"/>
    <n v="0"/>
    <x v="30"/>
  </r>
  <r>
    <s v="Skagit, WA"/>
    <x v="89"/>
    <n v="0"/>
    <x v="31"/>
  </r>
  <r>
    <s v="Skagit, WA"/>
    <x v="89"/>
    <n v="0"/>
    <x v="32"/>
  </r>
  <r>
    <s v="Skagit, WA"/>
    <x v="89"/>
    <n v="0"/>
    <x v="33"/>
  </r>
  <r>
    <s v="Skagit, WA"/>
    <x v="89"/>
    <n v="0"/>
    <x v="34"/>
  </r>
  <r>
    <s v="Skagit, WA"/>
    <x v="89"/>
    <n v="0"/>
    <x v="35"/>
  </r>
  <r>
    <s v="Skagit, WA"/>
    <x v="89"/>
    <n v="0"/>
    <x v="36"/>
  </r>
  <r>
    <s v="Skagit, WA"/>
    <x v="89"/>
    <n v="0"/>
    <x v="37"/>
  </r>
  <r>
    <s v="Skagit, WA"/>
    <x v="89"/>
    <n v="0"/>
    <x v="38"/>
  </r>
  <r>
    <s v="Skagit, WA"/>
    <x v="89"/>
    <n v="0"/>
    <x v="39"/>
  </r>
  <r>
    <s v="Skagit, WA"/>
    <x v="89"/>
    <n v="0"/>
    <x v="40"/>
  </r>
  <r>
    <s v="Skagit, WA"/>
    <x v="89"/>
    <n v="0"/>
    <x v="41"/>
  </r>
  <r>
    <s v="Skagit, WA"/>
    <x v="89"/>
    <n v="0"/>
    <x v="42"/>
  </r>
  <r>
    <s v="Skagit, WA"/>
    <x v="89"/>
    <n v="0"/>
    <x v="43"/>
  </r>
  <r>
    <s v="Skagit, WA"/>
    <x v="89"/>
    <n v="0"/>
    <x v="44"/>
  </r>
  <r>
    <s v="Skagit, WA"/>
    <x v="89"/>
    <n v="0"/>
    <x v="45"/>
  </r>
  <r>
    <s v="Skagit, WA"/>
    <x v="89"/>
    <n v="0"/>
    <x v="46"/>
  </r>
  <r>
    <s v="Skagit, WA"/>
    <x v="89"/>
    <n v="0"/>
    <x v="47"/>
  </r>
  <r>
    <s v="Skagit, WA"/>
    <x v="89"/>
    <n v="0"/>
    <x v="48"/>
  </r>
  <r>
    <s v="Skagit, WA"/>
    <x v="89"/>
    <n v="0"/>
    <x v="49"/>
  </r>
  <r>
    <s v="Skagit, WA"/>
    <x v="89"/>
    <n v="0"/>
    <x v="50"/>
  </r>
  <r>
    <s v="Skagit, WA"/>
    <x v="89"/>
    <n v="0"/>
    <x v="51"/>
  </r>
  <r>
    <s v="Skagit, WA"/>
    <x v="89"/>
    <n v="0"/>
    <x v="52"/>
  </r>
  <r>
    <s v="Skagit, WA"/>
    <x v="89"/>
    <n v="0"/>
    <x v="53"/>
  </r>
  <r>
    <s v="Thurston, WA"/>
    <x v="89"/>
    <n v="0"/>
    <x v="0"/>
  </r>
  <r>
    <s v="Thurston, WA"/>
    <x v="89"/>
    <n v="0"/>
    <x v="1"/>
  </r>
  <r>
    <s v="Thurston, WA"/>
    <x v="89"/>
    <n v="0"/>
    <x v="2"/>
  </r>
  <r>
    <s v="Thurston, WA"/>
    <x v="89"/>
    <n v="0"/>
    <x v="3"/>
  </r>
  <r>
    <s v="Thurston, WA"/>
    <x v="89"/>
    <n v="0"/>
    <x v="4"/>
  </r>
  <r>
    <s v="Thurston, WA"/>
    <x v="89"/>
    <n v="0"/>
    <x v="5"/>
  </r>
  <r>
    <s v="Thurston, WA"/>
    <x v="89"/>
    <n v="0"/>
    <x v="6"/>
  </r>
  <r>
    <s v="Thurston, WA"/>
    <x v="89"/>
    <n v="0"/>
    <x v="7"/>
  </r>
  <r>
    <s v="Thurston, WA"/>
    <x v="89"/>
    <n v="0"/>
    <x v="8"/>
  </r>
  <r>
    <s v="Thurston, WA"/>
    <x v="89"/>
    <n v="0"/>
    <x v="9"/>
  </r>
  <r>
    <s v="Thurston, WA"/>
    <x v="89"/>
    <n v="0"/>
    <x v="10"/>
  </r>
  <r>
    <s v="Thurston, WA"/>
    <x v="89"/>
    <n v="0"/>
    <x v="11"/>
  </r>
  <r>
    <s v="Thurston, WA"/>
    <x v="89"/>
    <n v="0"/>
    <x v="12"/>
  </r>
  <r>
    <s v="Thurston, WA"/>
    <x v="89"/>
    <n v="0"/>
    <x v="13"/>
  </r>
  <r>
    <s v="Thurston, WA"/>
    <x v="89"/>
    <n v="0"/>
    <x v="14"/>
  </r>
  <r>
    <s v="Thurston, WA"/>
    <x v="89"/>
    <n v="0"/>
    <x v="15"/>
  </r>
  <r>
    <s v="Thurston, WA"/>
    <x v="89"/>
    <n v="0"/>
    <x v="16"/>
  </r>
  <r>
    <s v="Thurston, WA"/>
    <x v="89"/>
    <n v="0"/>
    <x v="17"/>
  </r>
  <r>
    <s v="Thurston, WA"/>
    <x v="89"/>
    <n v="0"/>
    <x v="18"/>
  </r>
  <r>
    <s v="Thurston, WA"/>
    <x v="89"/>
    <n v="0"/>
    <x v="19"/>
  </r>
  <r>
    <s v="Thurston, WA"/>
    <x v="89"/>
    <n v="0"/>
    <x v="20"/>
  </r>
  <r>
    <s v="Thurston, WA"/>
    <x v="89"/>
    <n v="0"/>
    <x v="21"/>
  </r>
  <r>
    <s v="Thurston, WA"/>
    <x v="89"/>
    <n v="0"/>
    <x v="22"/>
  </r>
  <r>
    <s v="Thurston, WA"/>
    <x v="89"/>
    <n v="0"/>
    <x v="23"/>
  </r>
  <r>
    <s v="Thurston, WA"/>
    <x v="89"/>
    <n v="0"/>
    <x v="24"/>
  </r>
  <r>
    <s v="Thurston, WA"/>
    <x v="89"/>
    <n v="0"/>
    <x v="25"/>
  </r>
  <r>
    <s v="Thurston, WA"/>
    <x v="89"/>
    <n v="0"/>
    <x v="26"/>
  </r>
  <r>
    <s v="Thurston, WA"/>
    <x v="89"/>
    <n v="0"/>
    <x v="27"/>
  </r>
  <r>
    <s v="Thurston, WA"/>
    <x v="89"/>
    <n v="0"/>
    <x v="28"/>
  </r>
  <r>
    <s v="Thurston, WA"/>
    <x v="89"/>
    <n v="0"/>
    <x v="29"/>
  </r>
  <r>
    <s v="Thurston, WA"/>
    <x v="89"/>
    <n v="0"/>
    <x v="30"/>
  </r>
  <r>
    <s v="Thurston, WA"/>
    <x v="89"/>
    <n v="0"/>
    <x v="31"/>
  </r>
  <r>
    <s v="Thurston, WA"/>
    <x v="89"/>
    <n v="0"/>
    <x v="32"/>
  </r>
  <r>
    <s v="Thurston, WA"/>
    <x v="89"/>
    <n v="0"/>
    <x v="33"/>
  </r>
  <r>
    <s v="Thurston, WA"/>
    <x v="89"/>
    <n v="0"/>
    <x v="34"/>
  </r>
  <r>
    <s v="Thurston, WA"/>
    <x v="89"/>
    <n v="0"/>
    <x v="35"/>
  </r>
  <r>
    <s v="Thurston, WA"/>
    <x v="89"/>
    <n v="0"/>
    <x v="36"/>
  </r>
  <r>
    <s v="Thurston, WA"/>
    <x v="89"/>
    <n v="0"/>
    <x v="37"/>
  </r>
  <r>
    <s v="Thurston, WA"/>
    <x v="89"/>
    <n v="0"/>
    <x v="38"/>
  </r>
  <r>
    <s v="Thurston, WA"/>
    <x v="89"/>
    <n v="0"/>
    <x v="39"/>
  </r>
  <r>
    <s v="Thurston, WA"/>
    <x v="89"/>
    <n v="0"/>
    <x v="40"/>
  </r>
  <r>
    <s v="Thurston, WA"/>
    <x v="89"/>
    <n v="0"/>
    <x v="41"/>
  </r>
  <r>
    <s v="Thurston, WA"/>
    <x v="89"/>
    <n v="0"/>
    <x v="42"/>
  </r>
  <r>
    <s v="Thurston, WA"/>
    <x v="89"/>
    <n v="0"/>
    <x v="43"/>
  </r>
  <r>
    <s v="Thurston, WA"/>
    <x v="89"/>
    <n v="0"/>
    <x v="44"/>
  </r>
  <r>
    <s v="Thurston, WA"/>
    <x v="89"/>
    <n v="0"/>
    <x v="45"/>
  </r>
  <r>
    <s v="Thurston, WA"/>
    <x v="89"/>
    <n v="0"/>
    <x v="46"/>
  </r>
  <r>
    <s v="Thurston, WA"/>
    <x v="89"/>
    <n v="0"/>
    <x v="47"/>
  </r>
  <r>
    <s v="Thurston, WA"/>
    <x v="89"/>
    <n v="0"/>
    <x v="48"/>
  </r>
  <r>
    <s v="Thurston, WA"/>
    <x v="89"/>
    <n v="0"/>
    <x v="49"/>
  </r>
  <r>
    <s v="Thurston, WA"/>
    <x v="89"/>
    <n v="0"/>
    <x v="50"/>
  </r>
  <r>
    <s v="Thurston, WA"/>
    <x v="89"/>
    <n v="0"/>
    <x v="51"/>
  </r>
  <r>
    <s v="Thurston, WA"/>
    <x v="89"/>
    <n v="0"/>
    <x v="52"/>
  </r>
  <r>
    <s v="Thurston, WA"/>
    <x v="89"/>
    <n v="0"/>
    <x v="53"/>
  </r>
  <r>
    <s v="Island, WA"/>
    <x v="89"/>
    <n v="0"/>
    <x v="0"/>
  </r>
  <r>
    <s v="Island, WA"/>
    <x v="89"/>
    <n v="0"/>
    <x v="1"/>
  </r>
  <r>
    <s v="Island, WA"/>
    <x v="89"/>
    <n v="0"/>
    <x v="2"/>
  </r>
  <r>
    <s v="Island, WA"/>
    <x v="89"/>
    <n v="0"/>
    <x v="3"/>
  </r>
  <r>
    <s v="Island, WA"/>
    <x v="89"/>
    <n v="0"/>
    <x v="4"/>
  </r>
  <r>
    <s v="Island, WA"/>
    <x v="89"/>
    <n v="0"/>
    <x v="5"/>
  </r>
  <r>
    <s v="Island, WA"/>
    <x v="89"/>
    <n v="0"/>
    <x v="6"/>
  </r>
  <r>
    <s v="Island, WA"/>
    <x v="89"/>
    <n v="0"/>
    <x v="7"/>
  </r>
  <r>
    <s v="Island, WA"/>
    <x v="89"/>
    <n v="0"/>
    <x v="8"/>
  </r>
  <r>
    <s v="Island, WA"/>
    <x v="89"/>
    <n v="0"/>
    <x v="9"/>
  </r>
  <r>
    <s v="Island, WA"/>
    <x v="89"/>
    <n v="0"/>
    <x v="10"/>
  </r>
  <r>
    <s v="Island, WA"/>
    <x v="89"/>
    <n v="0"/>
    <x v="11"/>
  </r>
  <r>
    <s v="Island, WA"/>
    <x v="89"/>
    <n v="0"/>
    <x v="12"/>
  </r>
  <r>
    <s v="Island, WA"/>
    <x v="89"/>
    <n v="0"/>
    <x v="13"/>
  </r>
  <r>
    <s v="Island, WA"/>
    <x v="89"/>
    <n v="0"/>
    <x v="14"/>
  </r>
  <r>
    <s v="Island, WA"/>
    <x v="89"/>
    <n v="0"/>
    <x v="15"/>
  </r>
  <r>
    <s v="Island, WA"/>
    <x v="89"/>
    <n v="0"/>
    <x v="16"/>
  </r>
  <r>
    <s v="Island, WA"/>
    <x v="89"/>
    <n v="0"/>
    <x v="17"/>
  </r>
  <r>
    <s v="Island, WA"/>
    <x v="89"/>
    <n v="0"/>
    <x v="18"/>
  </r>
  <r>
    <s v="Island, WA"/>
    <x v="89"/>
    <n v="0"/>
    <x v="19"/>
  </r>
  <r>
    <s v="Island, WA"/>
    <x v="89"/>
    <n v="0"/>
    <x v="20"/>
  </r>
  <r>
    <s v="Island, WA"/>
    <x v="89"/>
    <n v="0"/>
    <x v="21"/>
  </r>
  <r>
    <s v="Island, WA"/>
    <x v="89"/>
    <n v="0"/>
    <x v="22"/>
  </r>
  <r>
    <s v="Island, WA"/>
    <x v="89"/>
    <n v="0"/>
    <x v="23"/>
  </r>
  <r>
    <s v="Island, WA"/>
    <x v="89"/>
    <n v="0"/>
    <x v="24"/>
  </r>
  <r>
    <s v="Island, WA"/>
    <x v="89"/>
    <n v="0"/>
    <x v="25"/>
  </r>
  <r>
    <s v="Island, WA"/>
    <x v="89"/>
    <n v="0"/>
    <x v="26"/>
  </r>
  <r>
    <s v="Island, WA"/>
    <x v="89"/>
    <n v="0"/>
    <x v="27"/>
  </r>
  <r>
    <s v="Island, WA"/>
    <x v="89"/>
    <n v="0"/>
    <x v="28"/>
  </r>
  <r>
    <s v="Island, WA"/>
    <x v="89"/>
    <n v="0"/>
    <x v="29"/>
  </r>
  <r>
    <s v="Island, WA"/>
    <x v="89"/>
    <n v="0"/>
    <x v="30"/>
  </r>
  <r>
    <s v="Island, WA"/>
    <x v="89"/>
    <n v="0"/>
    <x v="31"/>
  </r>
  <r>
    <s v="Island, WA"/>
    <x v="89"/>
    <n v="0"/>
    <x v="32"/>
  </r>
  <r>
    <s v="Island, WA"/>
    <x v="89"/>
    <n v="0"/>
    <x v="33"/>
  </r>
  <r>
    <s v="Island, WA"/>
    <x v="89"/>
    <n v="0"/>
    <x v="34"/>
  </r>
  <r>
    <s v="Island, WA"/>
    <x v="89"/>
    <n v="0"/>
    <x v="35"/>
  </r>
  <r>
    <s v="Island, WA"/>
    <x v="89"/>
    <n v="0"/>
    <x v="36"/>
  </r>
  <r>
    <s v="Island, WA"/>
    <x v="89"/>
    <n v="0"/>
    <x v="37"/>
  </r>
  <r>
    <s v="Island, WA"/>
    <x v="89"/>
    <n v="0"/>
    <x v="38"/>
  </r>
  <r>
    <s v="Island, WA"/>
    <x v="89"/>
    <n v="0"/>
    <x v="39"/>
  </r>
  <r>
    <s v="Island, WA"/>
    <x v="89"/>
    <n v="0"/>
    <x v="40"/>
  </r>
  <r>
    <s v="Island, WA"/>
    <x v="89"/>
    <n v="0"/>
    <x v="41"/>
  </r>
  <r>
    <s v="Island, WA"/>
    <x v="89"/>
    <n v="0"/>
    <x v="42"/>
  </r>
  <r>
    <s v="Island, WA"/>
    <x v="89"/>
    <n v="0"/>
    <x v="43"/>
  </r>
  <r>
    <s v="Island, WA"/>
    <x v="89"/>
    <n v="0"/>
    <x v="44"/>
  </r>
  <r>
    <s v="Island, WA"/>
    <x v="89"/>
    <n v="0"/>
    <x v="45"/>
  </r>
  <r>
    <s v="Island, WA"/>
    <x v="89"/>
    <n v="0"/>
    <x v="46"/>
  </r>
  <r>
    <s v="Island, WA"/>
    <x v="89"/>
    <n v="0"/>
    <x v="47"/>
  </r>
  <r>
    <s v="Island, WA"/>
    <x v="89"/>
    <n v="0"/>
    <x v="48"/>
  </r>
  <r>
    <s v="Island, WA"/>
    <x v="89"/>
    <n v="0"/>
    <x v="49"/>
  </r>
  <r>
    <s v="Island, WA"/>
    <x v="89"/>
    <n v="0"/>
    <x v="50"/>
  </r>
  <r>
    <s v="Island, WA"/>
    <x v="89"/>
    <n v="0"/>
    <x v="51"/>
  </r>
  <r>
    <s v="Island, WA"/>
    <x v="89"/>
    <n v="0"/>
    <x v="52"/>
  </r>
  <r>
    <s v="Island, WA"/>
    <x v="89"/>
    <n v="0"/>
    <x v="53"/>
  </r>
  <r>
    <s v="Whatcom, WA"/>
    <x v="89"/>
    <n v="0"/>
    <x v="0"/>
  </r>
  <r>
    <s v="Whatcom, WA"/>
    <x v="89"/>
    <n v="0"/>
    <x v="1"/>
  </r>
  <r>
    <s v="Whatcom, WA"/>
    <x v="89"/>
    <n v="0"/>
    <x v="2"/>
  </r>
  <r>
    <s v="Whatcom, WA"/>
    <x v="89"/>
    <n v="0"/>
    <x v="3"/>
  </r>
  <r>
    <s v="Whatcom, WA"/>
    <x v="89"/>
    <n v="0"/>
    <x v="4"/>
  </r>
  <r>
    <s v="Whatcom, WA"/>
    <x v="89"/>
    <n v="0"/>
    <x v="5"/>
  </r>
  <r>
    <s v="Whatcom, WA"/>
    <x v="89"/>
    <n v="0"/>
    <x v="6"/>
  </r>
  <r>
    <s v="Whatcom, WA"/>
    <x v="89"/>
    <n v="0"/>
    <x v="7"/>
  </r>
  <r>
    <s v="Whatcom, WA"/>
    <x v="89"/>
    <n v="0"/>
    <x v="8"/>
  </r>
  <r>
    <s v="Whatcom, WA"/>
    <x v="89"/>
    <n v="0"/>
    <x v="9"/>
  </r>
  <r>
    <s v="Whatcom, WA"/>
    <x v="89"/>
    <n v="0"/>
    <x v="10"/>
  </r>
  <r>
    <s v="Whatcom, WA"/>
    <x v="89"/>
    <n v="0"/>
    <x v="11"/>
  </r>
  <r>
    <s v="Whatcom, WA"/>
    <x v="89"/>
    <n v="0"/>
    <x v="12"/>
  </r>
  <r>
    <s v="Whatcom, WA"/>
    <x v="89"/>
    <n v="0"/>
    <x v="13"/>
  </r>
  <r>
    <s v="Whatcom, WA"/>
    <x v="89"/>
    <n v="0"/>
    <x v="14"/>
  </r>
  <r>
    <s v="Whatcom, WA"/>
    <x v="89"/>
    <n v="0"/>
    <x v="15"/>
  </r>
  <r>
    <s v="Whatcom, WA"/>
    <x v="89"/>
    <n v="0"/>
    <x v="16"/>
  </r>
  <r>
    <s v="Whatcom, WA"/>
    <x v="89"/>
    <n v="0"/>
    <x v="17"/>
  </r>
  <r>
    <s v="Whatcom, WA"/>
    <x v="89"/>
    <n v="0"/>
    <x v="18"/>
  </r>
  <r>
    <s v="Whatcom, WA"/>
    <x v="89"/>
    <n v="0"/>
    <x v="19"/>
  </r>
  <r>
    <s v="Whatcom, WA"/>
    <x v="89"/>
    <n v="0"/>
    <x v="20"/>
  </r>
  <r>
    <s v="Whatcom, WA"/>
    <x v="89"/>
    <n v="0"/>
    <x v="21"/>
  </r>
  <r>
    <s v="Whatcom, WA"/>
    <x v="89"/>
    <n v="0"/>
    <x v="22"/>
  </r>
  <r>
    <s v="Whatcom, WA"/>
    <x v="89"/>
    <n v="0"/>
    <x v="23"/>
  </r>
  <r>
    <s v="Whatcom, WA"/>
    <x v="89"/>
    <n v="0"/>
    <x v="24"/>
  </r>
  <r>
    <s v="Whatcom, WA"/>
    <x v="89"/>
    <n v="0"/>
    <x v="25"/>
  </r>
  <r>
    <s v="Whatcom, WA"/>
    <x v="89"/>
    <n v="0"/>
    <x v="26"/>
  </r>
  <r>
    <s v="Whatcom, WA"/>
    <x v="89"/>
    <n v="0"/>
    <x v="27"/>
  </r>
  <r>
    <s v="Whatcom, WA"/>
    <x v="89"/>
    <n v="0"/>
    <x v="28"/>
  </r>
  <r>
    <s v="Whatcom, WA"/>
    <x v="89"/>
    <n v="0"/>
    <x v="29"/>
  </r>
  <r>
    <s v="Whatcom, WA"/>
    <x v="89"/>
    <n v="0"/>
    <x v="30"/>
  </r>
  <r>
    <s v="Whatcom, WA"/>
    <x v="89"/>
    <n v="0"/>
    <x v="31"/>
  </r>
  <r>
    <s v="Whatcom, WA"/>
    <x v="89"/>
    <n v="0"/>
    <x v="32"/>
  </r>
  <r>
    <s v="Whatcom, WA"/>
    <x v="89"/>
    <n v="0"/>
    <x v="33"/>
  </r>
  <r>
    <s v="Whatcom, WA"/>
    <x v="89"/>
    <n v="0"/>
    <x v="34"/>
  </r>
  <r>
    <s v="Whatcom, WA"/>
    <x v="89"/>
    <n v="0"/>
    <x v="35"/>
  </r>
  <r>
    <s v="Whatcom, WA"/>
    <x v="89"/>
    <n v="0"/>
    <x v="36"/>
  </r>
  <r>
    <s v="Whatcom, WA"/>
    <x v="89"/>
    <n v="0"/>
    <x v="37"/>
  </r>
  <r>
    <s v="Whatcom, WA"/>
    <x v="89"/>
    <n v="0"/>
    <x v="38"/>
  </r>
  <r>
    <s v="Whatcom, WA"/>
    <x v="89"/>
    <n v="0"/>
    <x v="39"/>
  </r>
  <r>
    <s v="Whatcom, WA"/>
    <x v="89"/>
    <n v="0"/>
    <x v="40"/>
  </r>
  <r>
    <s v="Whatcom, WA"/>
    <x v="89"/>
    <n v="0"/>
    <x v="41"/>
  </r>
  <r>
    <s v="Whatcom, WA"/>
    <x v="89"/>
    <n v="0"/>
    <x v="42"/>
  </r>
  <r>
    <s v="Whatcom, WA"/>
    <x v="89"/>
    <n v="0"/>
    <x v="43"/>
  </r>
  <r>
    <s v="Whatcom, WA"/>
    <x v="89"/>
    <n v="0"/>
    <x v="44"/>
  </r>
  <r>
    <s v="Whatcom, WA"/>
    <x v="89"/>
    <n v="0"/>
    <x v="45"/>
  </r>
  <r>
    <s v="Whatcom, WA"/>
    <x v="89"/>
    <n v="0"/>
    <x v="46"/>
  </r>
  <r>
    <s v="Whatcom, WA"/>
    <x v="89"/>
    <n v="0"/>
    <x v="47"/>
  </r>
  <r>
    <s v="Whatcom, WA"/>
    <x v="89"/>
    <n v="0"/>
    <x v="48"/>
  </r>
  <r>
    <s v="Whatcom, WA"/>
    <x v="89"/>
    <n v="0"/>
    <x v="49"/>
  </r>
  <r>
    <s v="Whatcom, WA"/>
    <x v="89"/>
    <n v="0"/>
    <x v="50"/>
  </r>
  <r>
    <s v="Whatcom, WA"/>
    <x v="89"/>
    <n v="0"/>
    <x v="51"/>
  </r>
  <r>
    <s v="Whatcom, WA"/>
    <x v="89"/>
    <n v="0"/>
    <x v="52"/>
  </r>
  <r>
    <s v="Whatcom, WA"/>
    <x v="89"/>
    <n v="0"/>
    <x v="53"/>
  </r>
  <r>
    <s v="Marin, CA"/>
    <x v="89"/>
    <n v="0"/>
    <x v="0"/>
  </r>
  <r>
    <s v="Marin, CA"/>
    <x v="89"/>
    <n v="0"/>
    <x v="1"/>
  </r>
  <r>
    <s v="Marin, CA"/>
    <x v="89"/>
    <n v="0"/>
    <x v="2"/>
  </r>
  <r>
    <s v="Marin, CA"/>
    <x v="89"/>
    <n v="0"/>
    <x v="3"/>
  </r>
  <r>
    <s v="Marin, CA"/>
    <x v="89"/>
    <n v="0"/>
    <x v="4"/>
  </r>
  <r>
    <s v="Marin, CA"/>
    <x v="89"/>
    <n v="0"/>
    <x v="5"/>
  </r>
  <r>
    <s v="Marin, CA"/>
    <x v="89"/>
    <n v="0"/>
    <x v="6"/>
  </r>
  <r>
    <s v="Marin, CA"/>
    <x v="89"/>
    <n v="0"/>
    <x v="7"/>
  </r>
  <r>
    <s v="Marin, CA"/>
    <x v="89"/>
    <n v="0"/>
    <x v="8"/>
  </r>
  <r>
    <s v="Marin, CA"/>
    <x v="89"/>
    <n v="0"/>
    <x v="9"/>
  </r>
  <r>
    <s v="Marin, CA"/>
    <x v="89"/>
    <n v="0"/>
    <x v="10"/>
  </r>
  <r>
    <s v="Marin, CA"/>
    <x v="89"/>
    <n v="0"/>
    <x v="11"/>
  </r>
  <r>
    <s v="Marin, CA"/>
    <x v="89"/>
    <n v="0"/>
    <x v="12"/>
  </r>
  <r>
    <s v="Marin, CA"/>
    <x v="89"/>
    <n v="0"/>
    <x v="13"/>
  </r>
  <r>
    <s v="Marin, CA"/>
    <x v="89"/>
    <n v="0"/>
    <x v="14"/>
  </r>
  <r>
    <s v="Marin, CA"/>
    <x v="89"/>
    <n v="0"/>
    <x v="15"/>
  </r>
  <r>
    <s v="Marin, CA"/>
    <x v="89"/>
    <n v="0"/>
    <x v="16"/>
  </r>
  <r>
    <s v="Marin, CA"/>
    <x v="89"/>
    <n v="0"/>
    <x v="17"/>
  </r>
  <r>
    <s v="Marin, CA"/>
    <x v="89"/>
    <n v="0"/>
    <x v="18"/>
  </r>
  <r>
    <s v="Marin, CA"/>
    <x v="89"/>
    <n v="0"/>
    <x v="19"/>
  </r>
  <r>
    <s v="Marin, CA"/>
    <x v="89"/>
    <n v="0"/>
    <x v="20"/>
  </r>
  <r>
    <s v="Marin, CA"/>
    <x v="89"/>
    <n v="0"/>
    <x v="21"/>
  </r>
  <r>
    <s v="Marin, CA"/>
    <x v="89"/>
    <n v="0"/>
    <x v="22"/>
  </r>
  <r>
    <s v="Marin, CA"/>
    <x v="89"/>
    <n v="0"/>
    <x v="23"/>
  </r>
  <r>
    <s v="Marin, CA"/>
    <x v="89"/>
    <n v="0"/>
    <x v="24"/>
  </r>
  <r>
    <s v="Marin, CA"/>
    <x v="89"/>
    <n v="0"/>
    <x v="25"/>
  </r>
  <r>
    <s v="Marin, CA"/>
    <x v="89"/>
    <n v="0"/>
    <x v="26"/>
  </r>
  <r>
    <s v="Marin, CA"/>
    <x v="89"/>
    <n v="0"/>
    <x v="27"/>
  </r>
  <r>
    <s v="Marin, CA"/>
    <x v="89"/>
    <n v="0"/>
    <x v="28"/>
  </r>
  <r>
    <s v="Marin, CA"/>
    <x v="89"/>
    <n v="0"/>
    <x v="29"/>
  </r>
  <r>
    <s v="Marin, CA"/>
    <x v="89"/>
    <n v="0"/>
    <x v="30"/>
  </r>
  <r>
    <s v="Marin, CA"/>
    <x v="89"/>
    <n v="0"/>
    <x v="31"/>
  </r>
  <r>
    <s v="Marin, CA"/>
    <x v="89"/>
    <n v="0"/>
    <x v="32"/>
  </r>
  <r>
    <s v="Marin, CA"/>
    <x v="89"/>
    <n v="0"/>
    <x v="33"/>
  </r>
  <r>
    <s v="Marin, CA"/>
    <x v="89"/>
    <n v="0"/>
    <x v="34"/>
  </r>
  <r>
    <s v="Marin, CA"/>
    <x v="89"/>
    <n v="0"/>
    <x v="35"/>
  </r>
  <r>
    <s v="Marin, CA"/>
    <x v="89"/>
    <n v="0"/>
    <x v="36"/>
  </r>
  <r>
    <s v="Marin, CA"/>
    <x v="89"/>
    <n v="0"/>
    <x v="37"/>
  </r>
  <r>
    <s v="Marin, CA"/>
    <x v="89"/>
    <n v="0"/>
    <x v="38"/>
  </r>
  <r>
    <s v="Marin, CA"/>
    <x v="89"/>
    <n v="0"/>
    <x v="39"/>
  </r>
  <r>
    <s v="Marin, CA"/>
    <x v="89"/>
    <n v="0"/>
    <x v="40"/>
  </r>
  <r>
    <s v="Marin, CA"/>
    <x v="89"/>
    <n v="0"/>
    <x v="41"/>
  </r>
  <r>
    <s v="Marin, CA"/>
    <x v="89"/>
    <n v="0"/>
    <x v="42"/>
  </r>
  <r>
    <s v="Marin, CA"/>
    <x v="89"/>
    <n v="0"/>
    <x v="43"/>
  </r>
  <r>
    <s v="Marin, CA"/>
    <x v="89"/>
    <n v="0"/>
    <x v="44"/>
  </r>
  <r>
    <s v="Marin, CA"/>
    <x v="89"/>
    <n v="0"/>
    <x v="45"/>
  </r>
  <r>
    <s v="Marin, CA"/>
    <x v="89"/>
    <n v="0"/>
    <x v="46"/>
  </r>
  <r>
    <s v="Marin, CA"/>
    <x v="89"/>
    <n v="0"/>
    <x v="47"/>
  </r>
  <r>
    <s v="Marin, CA"/>
    <x v="89"/>
    <n v="0"/>
    <x v="48"/>
  </r>
  <r>
    <s v="Marin, CA"/>
    <x v="89"/>
    <n v="0"/>
    <x v="49"/>
  </r>
  <r>
    <s v="Marin, CA"/>
    <x v="89"/>
    <n v="0"/>
    <x v="50"/>
  </r>
  <r>
    <s v="Marin, CA"/>
    <x v="89"/>
    <n v="0"/>
    <x v="51"/>
  </r>
  <r>
    <s v="Marin, CA"/>
    <x v="89"/>
    <n v="0"/>
    <x v="52"/>
  </r>
  <r>
    <s v="Marin, CA"/>
    <x v="89"/>
    <n v="0"/>
    <x v="53"/>
  </r>
  <r>
    <s v="Calaveras, CA"/>
    <x v="89"/>
    <n v="0"/>
    <x v="0"/>
  </r>
  <r>
    <s v="Calaveras, CA"/>
    <x v="89"/>
    <n v="0"/>
    <x v="1"/>
  </r>
  <r>
    <s v="Calaveras, CA"/>
    <x v="89"/>
    <n v="0"/>
    <x v="2"/>
  </r>
  <r>
    <s v="Calaveras, CA"/>
    <x v="89"/>
    <n v="0"/>
    <x v="3"/>
  </r>
  <r>
    <s v="Calaveras, CA"/>
    <x v="89"/>
    <n v="0"/>
    <x v="4"/>
  </r>
  <r>
    <s v="Calaveras, CA"/>
    <x v="89"/>
    <n v="0"/>
    <x v="5"/>
  </r>
  <r>
    <s v="Calaveras, CA"/>
    <x v="89"/>
    <n v="0"/>
    <x v="6"/>
  </r>
  <r>
    <s v="Calaveras, CA"/>
    <x v="89"/>
    <n v="0"/>
    <x v="7"/>
  </r>
  <r>
    <s v="Calaveras, CA"/>
    <x v="89"/>
    <n v="0"/>
    <x v="8"/>
  </r>
  <r>
    <s v="Calaveras, CA"/>
    <x v="89"/>
    <n v="0"/>
    <x v="9"/>
  </r>
  <r>
    <s v="Calaveras, CA"/>
    <x v="89"/>
    <n v="0"/>
    <x v="10"/>
  </r>
  <r>
    <s v="Calaveras, CA"/>
    <x v="89"/>
    <n v="0"/>
    <x v="11"/>
  </r>
  <r>
    <s v="Calaveras, CA"/>
    <x v="89"/>
    <n v="0"/>
    <x v="12"/>
  </r>
  <r>
    <s v="Calaveras, CA"/>
    <x v="89"/>
    <n v="0"/>
    <x v="13"/>
  </r>
  <r>
    <s v="Calaveras, CA"/>
    <x v="89"/>
    <n v="0"/>
    <x v="14"/>
  </r>
  <r>
    <s v="Calaveras, CA"/>
    <x v="89"/>
    <n v="0"/>
    <x v="15"/>
  </r>
  <r>
    <s v="Calaveras, CA"/>
    <x v="89"/>
    <n v="0"/>
    <x v="16"/>
  </r>
  <r>
    <s v="Calaveras, CA"/>
    <x v="89"/>
    <n v="0"/>
    <x v="17"/>
  </r>
  <r>
    <s v="Calaveras, CA"/>
    <x v="89"/>
    <n v="0"/>
    <x v="18"/>
  </r>
  <r>
    <s v="Calaveras, CA"/>
    <x v="89"/>
    <n v="0"/>
    <x v="19"/>
  </r>
  <r>
    <s v="Calaveras, CA"/>
    <x v="89"/>
    <n v="0"/>
    <x v="20"/>
  </r>
  <r>
    <s v="Calaveras, CA"/>
    <x v="89"/>
    <n v="0"/>
    <x v="21"/>
  </r>
  <r>
    <s v="Calaveras, CA"/>
    <x v="89"/>
    <n v="0"/>
    <x v="22"/>
  </r>
  <r>
    <s v="Calaveras, CA"/>
    <x v="89"/>
    <n v="0"/>
    <x v="23"/>
  </r>
  <r>
    <s v="Calaveras, CA"/>
    <x v="89"/>
    <n v="0"/>
    <x v="24"/>
  </r>
  <r>
    <s v="Calaveras, CA"/>
    <x v="89"/>
    <n v="0"/>
    <x v="25"/>
  </r>
  <r>
    <s v="Calaveras, CA"/>
    <x v="89"/>
    <n v="0"/>
    <x v="26"/>
  </r>
  <r>
    <s v="Calaveras, CA"/>
    <x v="89"/>
    <n v="0"/>
    <x v="27"/>
  </r>
  <r>
    <s v="Calaveras, CA"/>
    <x v="89"/>
    <n v="0"/>
    <x v="28"/>
  </r>
  <r>
    <s v="Calaveras, CA"/>
    <x v="89"/>
    <n v="0"/>
    <x v="29"/>
  </r>
  <r>
    <s v="Calaveras, CA"/>
    <x v="89"/>
    <n v="0"/>
    <x v="30"/>
  </r>
  <r>
    <s v="Calaveras, CA"/>
    <x v="89"/>
    <n v="0"/>
    <x v="31"/>
  </r>
  <r>
    <s v="Calaveras, CA"/>
    <x v="89"/>
    <n v="0"/>
    <x v="32"/>
  </r>
  <r>
    <s v="Calaveras, CA"/>
    <x v="89"/>
    <n v="0"/>
    <x v="33"/>
  </r>
  <r>
    <s v="Calaveras, CA"/>
    <x v="89"/>
    <n v="0"/>
    <x v="34"/>
  </r>
  <r>
    <s v="Calaveras, CA"/>
    <x v="89"/>
    <n v="0"/>
    <x v="35"/>
  </r>
  <r>
    <s v="Calaveras, CA"/>
    <x v="89"/>
    <n v="0"/>
    <x v="36"/>
  </r>
  <r>
    <s v="Calaveras, CA"/>
    <x v="89"/>
    <n v="0"/>
    <x v="37"/>
  </r>
  <r>
    <s v="Calaveras, CA"/>
    <x v="89"/>
    <n v="0"/>
    <x v="38"/>
  </r>
  <r>
    <s v="Calaveras, CA"/>
    <x v="89"/>
    <n v="0"/>
    <x v="39"/>
  </r>
  <r>
    <s v="Calaveras, CA"/>
    <x v="89"/>
    <n v="0"/>
    <x v="40"/>
  </r>
  <r>
    <s v="Calaveras, CA"/>
    <x v="89"/>
    <n v="0"/>
    <x v="41"/>
  </r>
  <r>
    <s v="Calaveras, CA"/>
    <x v="89"/>
    <n v="0"/>
    <x v="42"/>
  </r>
  <r>
    <s v="Calaveras, CA"/>
    <x v="89"/>
    <n v="0"/>
    <x v="43"/>
  </r>
  <r>
    <s v="Calaveras, CA"/>
    <x v="89"/>
    <n v="0"/>
    <x v="44"/>
  </r>
  <r>
    <s v="Calaveras, CA"/>
    <x v="89"/>
    <n v="0"/>
    <x v="45"/>
  </r>
  <r>
    <s v="Calaveras, CA"/>
    <x v="89"/>
    <n v="0"/>
    <x v="46"/>
  </r>
  <r>
    <s v="Calaveras, CA"/>
    <x v="89"/>
    <n v="0"/>
    <x v="47"/>
  </r>
  <r>
    <s v="Calaveras, CA"/>
    <x v="89"/>
    <n v="0"/>
    <x v="48"/>
  </r>
  <r>
    <s v="Calaveras, CA"/>
    <x v="89"/>
    <n v="0"/>
    <x v="49"/>
  </r>
  <r>
    <s v="Calaveras, CA"/>
    <x v="89"/>
    <n v="0"/>
    <x v="50"/>
  </r>
  <r>
    <s v="Calaveras, CA"/>
    <x v="89"/>
    <n v="0"/>
    <x v="51"/>
  </r>
  <r>
    <s v="Calaveras, CA"/>
    <x v="89"/>
    <n v="0"/>
    <x v="52"/>
  </r>
  <r>
    <s v="Calaveras, CA"/>
    <x v="89"/>
    <n v="0"/>
    <x v="53"/>
  </r>
  <r>
    <s v="Stanislaus, CA"/>
    <x v="89"/>
    <n v="0"/>
    <x v="0"/>
  </r>
  <r>
    <s v="Stanislaus, CA"/>
    <x v="89"/>
    <n v="0"/>
    <x v="1"/>
  </r>
  <r>
    <s v="Stanislaus, CA"/>
    <x v="89"/>
    <n v="0"/>
    <x v="2"/>
  </r>
  <r>
    <s v="Stanislaus, CA"/>
    <x v="89"/>
    <n v="0"/>
    <x v="3"/>
  </r>
  <r>
    <s v="Stanislaus, CA"/>
    <x v="89"/>
    <n v="0"/>
    <x v="4"/>
  </r>
  <r>
    <s v="Stanislaus, CA"/>
    <x v="89"/>
    <n v="0"/>
    <x v="5"/>
  </r>
  <r>
    <s v="Stanislaus, CA"/>
    <x v="89"/>
    <n v="0"/>
    <x v="6"/>
  </r>
  <r>
    <s v="Stanislaus, CA"/>
    <x v="89"/>
    <n v="0"/>
    <x v="7"/>
  </r>
  <r>
    <s v="Stanislaus, CA"/>
    <x v="89"/>
    <n v="0"/>
    <x v="8"/>
  </r>
  <r>
    <s v="Stanislaus, CA"/>
    <x v="89"/>
    <n v="0"/>
    <x v="9"/>
  </r>
  <r>
    <s v="Stanislaus, CA"/>
    <x v="89"/>
    <n v="0"/>
    <x v="10"/>
  </r>
  <r>
    <s v="Stanislaus, CA"/>
    <x v="89"/>
    <n v="0"/>
    <x v="11"/>
  </r>
  <r>
    <s v="Stanislaus, CA"/>
    <x v="89"/>
    <n v="0"/>
    <x v="12"/>
  </r>
  <r>
    <s v="Stanislaus, CA"/>
    <x v="89"/>
    <n v="0"/>
    <x v="13"/>
  </r>
  <r>
    <s v="Stanislaus, CA"/>
    <x v="89"/>
    <n v="0"/>
    <x v="14"/>
  </r>
  <r>
    <s v="Stanislaus, CA"/>
    <x v="89"/>
    <n v="0"/>
    <x v="15"/>
  </r>
  <r>
    <s v="Stanislaus, CA"/>
    <x v="89"/>
    <n v="0"/>
    <x v="16"/>
  </r>
  <r>
    <s v="Stanislaus, CA"/>
    <x v="89"/>
    <n v="0"/>
    <x v="17"/>
  </r>
  <r>
    <s v="Stanislaus, CA"/>
    <x v="89"/>
    <n v="0"/>
    <x v="18"/>
  </r>
  <r>
    <s v="Stanislaus, CA"/>
    <x v="89"/>
    <n v="0"/>
    <x v="19"/>
  </r>
  <r>
    <s v="Stanislaus, CA"/>
    <x v="89"/>
    <n v="0"/>
    <x v="20"/>
  </r>
  <r>
    <s v="Stanislaus, CA"/>
    <x v="89"/>
    <n v="0"/>
    <x v="21"/>
  </r>
  <r>
    <s v="Stanislaus, CA"/>
    <x v="89"/>
    <n v="0"/>
    <x v="22"/>
  </r>
  <r>
    <s v="Stanislaus, CA"/>
    <x v="89"/>
    <n v="0"/>
    <x v="23"/>
  </r>
  <r>
    <s v="Stanislaus, CA"/>
    <x v="89"/>
    <n v="0"/>
    <x v="24"/>
  </r>
  <r>
    <s v="Stanislaus, CA"/>
    <x v="89"/>
    <n v="0"/>
    <x v="25"/>
  </r>
  <r>
    <s v="Stanislaus, CA"/>
    <x v="89"/>
    <n v="0"/>
    <x v="26"/>
  </r>
  <r>
    <s v="Stanislaus, CA"/>
    <x v="89"/>
    <n v="0"/>
    <x v="27"/>
  </r>
  <r>
    <s v="Stanislaus, CA"/>
    <x v="89"/>
    <n v="0"/>
    <x v="28"/>
  </r>
  <r>
    <s v="Stanislaus, CA"/>
    <x v="89"/>
    <n v="0"/>
    <x v="29"/>
  </r>
  <r>
    <s v="Stanislaus, CA"/>
    <x v="89"/>
    <n v="0"/>
    <x v="30"/>
  </r>
  <r>
    <s v="Stanislaus, CA"/>
    <x v="89"/>
    <n v="0"/>
    <x v="31"/>
  </r>
  <r>
    <s v="Stanislaus, CA"/>
    <x v="89"/>
    <n v="0"/>
    <x v="32"/>
  </r>
  <r>
    <s v="Stanislaus, CA"/>
    <x v="89"/>
    <n v="0"/>
    <x v="33"/>
  </r>
  <r>
    <s v="Stanislaus, CA"/>
    <x v="89"/>
    <n v="0"/>
    <x v="34"/>
  </r>
  <r>
    <s v="Stanislaus, CA"/>
    <x v="89"/>
    <n v="0"/>
    <x v="35"/>
  </r>
  <r>
    <s v="Stanislaus, CA"/>
    <x v="89"/>
    <n v="0"/>
    <x v="36"/>
  </r>
  <r>
    <s v="Stanislaus, CA"/>
    <x v="89"/>
    <n v="0"/>
    <x v="37"/>
  </r>
  <r>
    <s v="Stanislaus, CA"/>
    <x v="89"/>
    <n v="0"/>
    <x v="38"/>
  </r>
  <r>
    <s v="Stanislaus, CA"/>
    <x v="89"/>
    <n v="0"/>
    <x v="39"/>
  </r>
  <r>
    <s v="Stanislaus, CA"/>
    <x v="89"/>
    <n v="0"/>
    <x v="40"/>
  </r>
  <r>
    <s v="Stanislaus, CA"/>
    <x v="89"/>
    <n v="0"/>
    <x v="41"/>
  </r>
  <r>
    <s v="Stanislaus, CA"/>
    <x v="89"/>
    <n v="0"/>
    <x v="42"/>
  </r>
  <r>
    <s v="Stanislaus, CA"/>
    <x v="89"/>
    <n v="0"/>
    <x v="43"/>
  </r>
  <r>
    <s v="Stanislaus, CA"/>
    <x v="89"/>
    <n v="0"/>
    <x v="44"/>
  </r>
  <r>
    <s v="Stanislaus, CA"/>
    <x v="89"/>
    <n v="0"/>
    <x v="45"/>
  </r>
  <r>
    <s v="Stanislaus, CA"/>
    <x v="89"/>
    <n v="0"/>
    <x v="46"/>
  </r>
  <r>
    <s v="Stanislaus, CA"/>
    <x v="89"/>
    <n v="0"/>
    <x v="47"/>
  </r>
  <r>
    <s v="Stanislaus, CA"/>
    <x v="89"/>
    <n v="0"/>
    <x v="48"/>
  </r>
  <r>
    <s v="Stanislaus, CA"/>
    <x v="89"/>
    <n v="0"/>
    <x v="49"/>
  </r>
  <r>
    <s v="Stanislaus, CA"/>
    <x v="89"/>
    <n v="0"/>
    <x v="50"/>
  </r>
  <r>
    <s v="Stanislaus, CA"/>
    <x v="89"/>
    <n v="0"/>
    <x v="51"/>
  </r>
  <r>
    <s v="Stanislaus, CA"/>
    <x v="89"/>
    <n v="0"/>
    <x v="52"/>
  </r>
  <r>
    <s v="Stanislaus, CA"/>
    <x v="89"/>
    <n v="0"/>
    <x v="53"/>
  </r>
  <r>
    <s v="San Joaquin, CA"/>
    <x v="89"/>
    <n v="0"/>
    <x v="0"/>
  </r>
  <r>
    <s v="San Joaquin, CA"/>
    <x v="89"/>
    <n v="0"/>
    <x v="1"/>
  </r>
  <r>
    <s v="San Joaquin, CA"/>
    <x v="89"/>
    <n v="0"/>
    <x v="2"/>
  </r>
  <r>
    <s v="San Joaquin, CA"/>
    <x v="89"/>
    <n v="0"/>
    <x v="3"/>
  </r>
  <r>
    <s v="San Joaquin, CA"/>
    <x v="89"/>
    <n v="0"/>
    <x v="4"/>
  </r>
  <r>
    <s v="San Joaquin, CA"/>
    <x v="89"/>
    <n v="0"/>
    <x v="5"/>
  </r>
  <r>
    <s v="San Joaquin, CA"/>
    <x v="89"/>
    <n v="0"/>
    <x v="6"/>
  </r>
  <r>
    <s v="San Joaquin, CA"/>
    <x v="89"/>
    <n v="0"/>
    <x v="7"/>
  </r>
  <r>
    <s v="San Joaquin, CA"/>
    <x v="89"/>
    <n v="0"/>
    <x v="8"/>
  </r>
  <r>
    <s v="San Joaquin, CA"/>
    <x v="89"/>
    <n v="0"/>
    <x v="9"/>
  </r>
  <r>
    <s v="San Joaquin, CA"/>
    <x v="89"/>
    <n v="0"/>
    <x v="10"/>
  </r>
  <r>
    <s v="San Joaquin, CA"/>
    <x v="89"/>
    <n v="0"/>
    <x v="11"/>
  </r>
  <r>
    <s v="San Joaquin, CA"/>
    <x v="89"/>
    <n v="0"/>
    <x v="12"/>
  </r>
  <r>
    <s v="San Joaquin, CA"/>
    <x v="89"/>
    <n v="0"/>
    <x v="13"/>
  </r>
  <r>
    <s v="San Joaquin, CA"/>
    <x v="89"/>
    <n v="0"/>
    <x v="14"/>
  </r>
  <r>
    <s v="San Joaquin, CA"/>
    <x v="89"/>
    <n v="0"/>
    <x v="15"/>
  </r>
  <r>
    <s v="San Joaquin, CA"/>
    <x v="89"/>
    <n v="0"/>
    <x v="16"/>
  </r>
  <r>
    <s v="San Joaquin, CA"/>
    <x v="89"/>
    <n v="0"/>
    <x v="17"/>
  </r>
  <r>
    <s v="San Joaquin, CA"/>
    <x v="89"/>
    <n v="0"/>
    <x v="18"/>
  </r>
  <r>
    <s v="San Joaquin, CA"/>
    <x v="89"/>
    <n v="0"/>
    <x v="19"/>
  </r>
  <r>
    <s v="San Joaquin, CA"/>
    <x v="89"/>
    <n v="0"/>
    <x v="20"/>
  </r>
  <r>
    <s v="San Joaquin, CA"/>
    <x v="89"/>
    <n v="0"/>
    <x v="21"/>
  </r>
  <r>
    <s v="San Joaquin, CA"/>
    <x v="89"/>
    <n v="0"/>
    <x v="22"/>
  </r>
  <r>
    <s v="San Joaquin, CA"/>
    <x v="89"/>
    <n v="0"/>
    <x v="23"/>
  </r>
  <r>
    <s v="San Joaquin, CA"/>
    <x v="89"/>
    <n v="0"/>
    <x v="24"/>
  </r>
  <r>
    <s v="San Joaquin, CA"/>
    <x v="89"/>
    <n v="0"/>
    <x v="25"/>
  </r>
  <r>
    <s v="San Joaquin, CA"/>
    <x v="89"/>
    <n v="0"/>
    <x v="26"/>
  </r>
  <r>
    <s v="San Joaquin, CA"/>
    <x v="89"/>
    <n v="0"/>
    <x v="27"/>
  </r>
  <r>
    <s v="San Joaquin, CA"/>
    <x v="89"/>
    <n v="0"/>
    <x v="28"/>
  </r>
  <r>
    <s v="San Joaquin, CA"/>
    <x v="89"/>
    <n v="0"/>
    <x v="29"/>
  </r>
  <r>
    <s v="San Joaquin, CA"/>
    <x v="89"/>
    <n v="0"/>
    <x v="30"/>
  </r>
  <r>
    <s v="San Joaquin, CA"/>
    <x v="89"/>
    <n v="0"/>
    <x v="31"/>
  </r>
  <r>
    <s v="San Joaquin, CA"/>
    <x v="89"/>
    <n v="0"/>
    <x v="32"/>
  </r>
  <r>
    <s v="San Joaquin, CA"/>
    <x v="89"/>
    <n v="0"/>
    <x v="33"/>
  </r>
  <r>
    <s v="San Joaquin, CA"/>
    <x v="89"/>
    <n v="0"/>
    <x v="34"/>
  </r>
  <r>
    <s v="San Joaquin, CA"/>
    <x v="89"/>
    <n v="0"/>
    <x v="35"/>
  </r>
  <r>
    <s v="San Joaquin, CA"/>
    <x v="89"/>
    <n v="0"/>
    <x v="36"/>
  </r>
  <r>
    <s v="San Joaquin, CA"/>
    <x v="89"/>
    <n v="0"/>
    <x v="37"/>
  </r>
  <r>
    <s v="San Joaquin, CA"/>
    <x v="89"/>
    <n v="0"/>
    <x v="38"/>
  </r>
  <r>
    <s v="San Joaquin, CA"/>
    <x v="89"/>
    <n v="0"/>
    <x v="39"/>
  </r>
  <r>
    <s v="San Joaquin, CA"/>
    <x v="89"/>
    <n v="0"/>
    <x v="40"/>
  </r>
  <r>
    <s v="San Joaquin, CA"/>
    <x v="89"/>
    <n v="0"/>
    <x v="41"/>
  </r>
  <r>
    <s v="San Joaquin, CA"/>
    <x v="89"/>
    <n v="0"/>
    <x v="42"/>
  </r>
  <r>
    <s v="San Joaquin, CA"/>
    <x v="89"/>
    <n v="0"/>
    <x v="43"/>
  </r>
  <r>
    <s v="San Joaquin, CA"/>
    <x v="89"/>
    <n v="0"/>
    <x v="44"/>
  </r>
  <r>
    <s v="San Joaquin, CA"/>
    <x v="89"/>
    <n v="0"/>
    <x v="45"/>
  </r>
  <r>
    <s v="San Joaquin, CA"/>
    <x v="89"/>
    <n v="0"/>
    <x v="46"/>
  </r>
  <r>
    <s v="San Joaquin, CA"/>
    <x v="89"/>
    <n v="0"/>
    <x v="47"/>
  </r>
  <r>
    <s v="San Joaquin, CA"/>
    <x v="89"/>
    <n v="0"/>
    <x v="48"/>
  </r>
  <r>
    <s v="San Joaquin, CA"/>
    <x v="89"/>
    <n v="0"/>
    <x v="49"/>
  </r>
  <r>
    <s v="San Joaquin, CA"/>
    <x v="89"/>
    <n v="0"/>
    <x v="50"/>
  </r>
  <r>
    <s v="San Joaquin, CA"/>
    <x v="89"/>
    <n v="0"/>
    <x v="51"/>
  </r>
  <r>
    <s v="San Joaquin, CA"/>
    <x v="89"/>
    <n v="0"/>
    <x v="52"/>
  </r>
  <r>
    <s v="San Joaquin, CA"/>
    <x v="89"/>
    <n v="0"/>
    <x v="53"/>
  </r>
  <r>
    <s v="Essex, MA"/>
    <x v="89"/>
    <n v="0"/>
    <x v="0"/>
  </r>
  <r>
    <s v="Essex, MA"/>
    <x v="89"/>
    <n v="0"/>
    <x v="1"/>
  </r>
  <r>
    <s v="Essex, MA"/>
    <x v="89"/>
    <n v="0"/>
    <x v="2"/>
  </r>
  <r>
    <s v="Essex, MA"/>
    <x v="89"/>
    <n v="0"/>
    <x v="3"/>
  </r>
  <r>
    <s v="Essex, MA"/>
    <x v="89"/>
    <n v="0"/>
    <x v="4"/>
  </r>
  <r>
    <s v="Essex, MA"/>
    <x v="89"/>
    <n v="0"/>
    <x v="5"/>
  </r>
  <r>
    <s v="Essex, MA"/>
    <x v="89"/>
    <n v="0"/>
    <x v="6"/>
  </r>
  <r>
    <s v="Essex, MA"/>
    <x v="89"/>
    <n v="0"/>
    <x v="7"/>
  </r>
  <r>
    <s v="Essex, MA"/>
    <x v="89"/>
    <n v="0"/>
    <x v="8"/>
  </r>
  <r>
    <s v="Essex, MA"/>
    <x v="89"/>
    <n v="0"/>
    <x v="9"/>
  </r>
  <r>
    <s v="Essex, MA"/>
    <x v="89"/>
    <n v="0"/>
    <x v="10"/>
  </r>
  <r>
    <s v="Essex, MA"/>
    <x v="89"/>
    <n v="0"/>
    <x v="11"/>
  </r>
  <r>
    <s v="Essex, MA"/>
    <x v="89"/>
    <n v="0"/>
    <x v="12"/>
  </r>
  <r>
    <s v="Essex, MA"/>
    <x v="89"/>
    <n v="0"/>
    <x v="13"/>
  </r>
  <r>
    <s v="Essex, MA"/>
    <x v="89"/>
    <n v="0"/>
    <x v="14"/>
  </r>
  <r>
    <s v="Essex, MA"/>
    <x v="89"/>
    <n v="0"/>
    <x v="15"/>
  </r>
  <r>
    <s v="Essex, MA"/>
    <x v="89"/>
    <n v="0"/>
    <x v="16"/>
  </r>
  <r>
    <s v="Essex, MA"/>
    <x v="89"/>
    <n v="0"/>
    <x v="17"/>
  </r>
  <r>
    <s v="Essex, MA"/>
    <x v="89"/>
    <n v="0"/>
    <x v="18"/>
  </r>
  <r>
    <s v="Essex, MA"/>
    <x v="89"/>
    <n v="0"/>
    <x v="19"/>
  </r>
  <r>
    <s v="Essex, MA"/>
    <x v="89"/>
    <n v="0"/>
    <x v="20"/>
  </r>
  <r>
    <s v="Essex, MA"/>
    <x v="89"/>
    <n v="0"/>
    <x v="21"/>
  </r>
  <r>
    <s v="Essex, MA"/>
    <x v="89"/>
    <n v="0"/>
    <x v="22"/>
  </r>
  <r>
    <s v="Essex, MA"/>
    <x v="89"/>
    <n v="0"/>
    <x v="23"/>
  </r>
  <r>
    <s v="Essex, MA"/>
    <x v="89"/>
    <n v="0"/>
    <x v="24"/>
  </r>
  <r>
    <s v="Essex, MA"/>
    <x v="89"/>
    <n v="0"/>
    <x v="25"/>
  </r>
  <r>
    <s v="Essex, MA"/>
    <x v="89"/>
    <n v="0"/>
    <x v="26"/>
  </r>
  <r>
    <s v="Essex, MA"/>
    <x v="89"/>
    <n v="0"/>
    <x v="27"/>
  </r>
  <r>
    <s v="Essex, MA"/>
    <x v="89"/>
    <n v="0"/>
    <x v="28"/>
  </r>
  <r>
    <s v="Essex, MA"/>
    <x v="89"/>
    <n v="0"/>
    <x v="29"/>
  </r>
  <r>
    <s v="Essex, MA"/>
    <x v="89"/>
    <n v="0"/>
    <x v="30"/>
  </r>
  <r>
    <s v="Essex, MA"/>
    <x v="89"/>
    <n v="0"/>
    <x v="31"/>
  </r>
  <r>
    <s v="Essex, MA"/>
    <x v="89"/>
    <n v="0"/>
    <x v="32"/>
  </r>
  <r>
    <s v="Essex, MA"/>
    <x v="89"/>
    <n v="0"/>
    <x v="33"/>
  </r>
  <r>
    <s v="Essex, MA"/>
    <x v="89"/>
    <n v="0"/>
    <x v="34"/>
  </r>
  <r>
    <s v="Essex, MA"/>
    <x v="89"/>
    <n v="0"/>
    <x v="35"/>
  </r>
  <r>
    <s v="Essex, MA"/>
    <x v="89"/>
    <n v="0"/>
    <x v="36"/>
  </r>
  <r>
    <s v="Essex, MA"/>
    <x v="89"/>
    <n v="0"/>
    <x v="37"/>
  </r>
  <r>
    <s v="Essex, MA"/>
    <x v="89"/>
    <n v="0"/>
    <x v="38"/>
  </r>
  <r>
    <s v="Essex, MA"/>
    <x v="89"/>
    <n v="0"/>
    <x v="39"/>
  </r>
  <r>
    <s v="Essex, MA"/>
    <x v="89"/>
    <n v="0"/>
    <x v="40"/>
  </r>
  <r>
    <s v="Essex, MA"/>
    <x v="89"/>
    <n v="0"/>
    <x v="41"/>
  </r>
  <r>
    <s v="Essex, MA"/>
    <x v="89"/>
    <n v="0"/>
    <x v="42"/>
  </r>
  <r>
    <s v="Essex, MA"/>
    <x v="89"/>
    <n v="0"/>
    <x v="43"/>
  </r>
  <r>
    <s v="Essex, MA"/>
    <x v="89"/>
    <n v="0"/>
    <x v="44"/>
  </r>
  <r>
    <s v="Essex, MA"/>
    <x v="89"/>
    <n v="0"/>
    <x v="45"/>
  </r>
  <r>
    <s v="Essex, MA"/>
    <x v="89"/>
    <n v="0"/>
    <x v="46"/>
  </r>
  <r>
    <s v="Essex, MA"/>
    <x v="89"/>
    <n v="0"/>
    <x v="47"/>
  </r>
  <r>
    <s v="Essex, MA"/>
    <x v="89"/>
    <n v="0"/>
    <x v="48"/>
  </r>
  <r>
    <s v="Essex, MA"/>
    <x v="89"/>
    <n v="0"/>
    <x v="49"/>
  </r>
  <r>
    <s v="Essex, MA"/>
    <x v="89"/>
    <n v="0"/>
    <x v="50"/>
  </r>
  <r>
    <s v="Essex, MA"/>
    <x v="89"/>
    <n v="0"/>
    <x v="51"/>
  </r>
  <r>
    <s v="Essex, MA"/>
    <x v="89"/>
    <n v="0"/>
    <x v="52"/>
  </r>
  <r>
    <s v="Essex, MA"/>
    <x v="89"/>
    <n v="0"/>
    <x v="53"/>
  </r>
  <r>
    <s v="Charlton, GA"/>
    <x v="89"/>
    <n v="0"/>
    <x v="0"/>
  </r>
  <r>
    <s v="Charlton, GA"/>
    <x v="89"/>
    <n v="0"/>
    <x v="1"/>
  </r>
  <r>
    <s v="Charlton, GA"/>
    <x v="89"/>
    <n v="0"/>
    <x v="2"/>
  </r>
  <r>
    <s v="Charlton, GA"/>
    <x v="89"/>
    <n v="0"/>
    <x v="3"/>
  </r>
  <r>
    <s v="Charlton, GA"/>
    <x v="89"/>
    <n v="0"/>
    <x v="4"/>
  </r>
  <r>
    <s v="Charlton, GA"/>
    <x v="89"/>
    <n v="0"/>
    <x v="5"/>
  </r>
  <r>
    <s v="Charlton, GA"/>
    <x v="89"/>
    <n v="0"/>
    <x v="6"/>
  </r>
  <r>
    <s v="Charlton, GA"/>
    <x v="89"/>
    <n v="0"/>
    <x v="7"/>
  </r>
  <r>
    <s v="Charlton, GA"/>
    <x v="89"/>
    <n v="0"/>
    <x v="8"/>
  </r>
  <r>
    <s v="Charlton, GA"/>
    <x v="89"/>
    <n v="0"/>
    <x v="9"/>
  </r>
  <r>
    <s v="Charlton, GA"/>
    <x v="89"/>
    <n v="0"/>
    <x v="10"/>
  </r>
  <r>
    <s v="Charlton, GA"/>
    <x v="89"/>
    <n v="0"/>
    <x v="11"/>
  </r>
  <r>
    <s v="Charlton, GA"/>
    <x v="89"/>
    <n v="0"/>
    <x v="12"/>
  </r>
  <r>
    <s v="Charlton, GA"/>
    <x v="89"/>
    <n v="0"/>
    <x v="13"/>
  </r>
  <r>
    <s v="Charlton, GA"/>
    <x v="89"/>
    <n v="0"/>
    <x v="14"/>
  </r>
  <r>
    <s v="Charlton, GA"/>
    <x v="89"/>
    <n v="0"/>
    <x v="15"/>
  </r>
  <r>
    <s v="Charlton, GA"/>
    <x v="89"/>
    <n v="0"/>
    <x v="16"/>
  </r>
  <r>
    <s v="Charlton, GA"/>
    <x v="89"/>
    <n v="0"/>
    <x v="17"/>
  </r>
  <r>
    <s v="Charlton, GA"/>
    <x v="89"/>
    <n v="0"/>
    <x v="18"/>
  </r>
  <r>
    <s v="Charlton, GA"/>
    <x v="89"/>
    <n v="0"/>
    <x v="19"/>
  </r>
  <r>
    <s v="Charlton, GA"/>
    <x v="89"/>
    <n v="0"/>
    <x v="20"/>
  </r>
  <r>
    <s v="Charlton, GA"/>
    <x v="89"/>
    <n v="0"/>
    <x v="21"/>
  </r>
  <r>
    <s v="Charlton, GA"/>
    <x v="89"/>
    <n v="0"/>
    <x v="22"/>
  </r>
  <r>
    <s v="Charlton, GA"/>
    <x v="89"/>
    <n v="0"/>
    <x v="23"/>
  </r>
  <r>
    <s v="Charlton, GA"/>
    <x v="89"/>
    <n v="0"/>
    <x v="24"/>
  </r>
  <r>
    <s v="Charlton, GA"/>
    <x v="89"/>
    <n v="0"/>
    <x v="25"/>
  </r>
  <r>
    <s v="Charlton, GA"/>
    <x v="89"/>
    <n v="0"/>
    <x v="26"/>
  </r>
  <r>
    <s v="Charlton, GA"/>
    <x v="89"/>
    <n v="0"/>
    <x v="27"/>
  </r>
  <r>
    <s v="Charlton, GA"/>
    <x v="89"/>
    <n v="0"/>
    <x v="28"/>
  </r>
  <r>
    <s v="Charlton, GA"/>
    <x v="89"/>
    <n v="0"/>
    <x v="29"/>
  </r>
  <r>
    <s v="Charlton, GA"/>
    <x v="89"/>
    <n v="0"/>
    <x v="30"/>
  </r>
  <r>
    <s v="Charlton, GA"/>
    <x v="89"/>
    <n v="0"/>
    <x v="31"/>
  </r>
  <r>
    <s v="Charlton, GA"/>
    <x v="89"/>
    <n v="0"/>
    <x v="32"/>
  </r>
  <r>
    <s v="Charlton, GA"/>
    <x v="89"/>
    <n v="0"/>
    <x v="33"/>
  </r>
  <r>
    <s v="Charlton, GA"/>
    <x v="89"/>
    <n v="0"/>
    <x v="34"/>
  </r>
  <r>
    <s v="Charlton, GA"/>
    <x v="89"/>
    <n v="0"/>
    <x v="35"/>
  </r>
  <r>
    <s v="Charlton, GA"/>
    <x v="89"/>
    <n v="0"/>
    <x v="36"/>
  </r>
  <r>
    <s v="Charlton, GA"/>
    <x v="89"/>
    <n v="0"/>
    <x v="37"/>
  </r>
  <r>
    <s v="Charlton, GA"/>
    <x v="89"/>
    <n v="0"/>
    <x v="38"/>
  </r>
  <r>
    <s v="Charlton, GA"/>
    <x v="89"/>
    <n v="0"/>
    <x v="39"/>
  </r>
  <r>
    <s v="Charlton, GA"/>
    <x v="89"/>
    <n v="0"/>
    <x v="40"/>
  </r>
  <r>
    <s v="Charlton, GA"/>
    <x v="89"/>
    <n v="0"/>
    <x v="41"/>
  </r>
  <r>
    <s v="Charlton, GA"/>
    <x v="89"/>
    <n v="0"/>
    <x v="42"/>
  </r>
  <r>
    <s v="Charlton, GA"/>
    <x v="89"/>
    <n v="0"/>
    <x v="43"/>
  </r>
  <r>
    <s v="Charlton, GA"/>
    <x v="89"/>
    <n v="0"/>
    <x v="44"/>
  </r>
  <r>
    <s v="Charlton, GA"/>
    <x v="89"/>
    <n v="0"/>
    <x v="45"/>
  </r>
  <r>
    <s v="Charlton, GA"/>
    <x v="89"/>
    <n v="0"/>
    <x v="46"/>
  </r>
  <r>
    <s v="Charlton, GA"/>
    <x v="89"/>
    <n v="0"/>
    <x v="47"/>
  </r>
  <r>
    <s v="Charlton, GA"/>
    <x v="89"/>
    <n v="0"/>
    <x v="48"/>
  </r>
  <r>
    <s v="Charlton, GA"/>
    <x v="89"/>
    <n v="0"/>
    <x v="49"/>
  </r>
  <r>
    <s v="Charlton, GA"/>
    <x v="89"/>
    <n v="0"/>
    <x v="50"/>
  </r>
  <r>
    <s v="Charlton, GA"/>
    <x v="89"/>
    <n v="0"/>
    <x v="51"/>
  </r>
  <r>
    <s v="Charlton, GA"/>
    <x v="89"/>
    <n v="0"/>
    <x v="52"/>
  </r>
  <r>
    <s v="Charlton, GA"/>
    <x v="89"/>
    <n v="0"/>
    <x v="53"/>
  </r>
  <r>
    <s v="Collier, FL"/>
    <x v="89"/>
    <n v="0"/>
    <x v="0"/>
  </r>
  <r>
    <s v="Collier, FL"/>
    <x v="89"/>
    <n v="0"/>
    <x v="1"/>
  </r>
  <r>
    <s v="Collier, FL"/>
    <x v="89"/>
    <n v="0"/>
    <x v="2"/>
  </r>
  <r>
    <s v="Collier, FL"/>
    <x v="89"/>
    <n v="0"/>
    <x v="3"/>
  </r>
  <r>
    <s v="Collier, FL"/>
    <x v="89"/>
    <n v="0"/>
    <x v="4"/>
  </r>
  <r>
    <s v="Collier, FL"/>
    <x v="89"/>
    <n v="0"/>
    <x v="5"/>
  </r>
  <r>
    <s v="Collier, FL"/>
    <x v="89"/>
    <n v="0"/>
    <x v="6"/>
  </r>
  <r>
    <s v="Collier, FL"/>
    <x v="89"/>
    <n v="0"/>
    <x v="7"/>
  </r>
  <r>
    <s v="Collier, FL"/>
    <x v="89"/>
    <n v="0"/>
    <x v="8"/>
  </r>
  <r>
    <s v="Collier, FL"/>
    <x v="89"/>
    <n v="0"/>
    <x v="9"/>
  </r>
  <r>
    <s v="Collier, FL"/>
    <x v="89"/>
    <n v="0"/>
    <x v="10"/>
  </r>
  <r>
    <s v="Collier, FL"/>
    <x v="89"/>
    <n v="0"/>
    <x v="11"/>
  </r>
  <r>
    <s v="Collier, FL"/>
    <x v="89"/>
    <n v="0"/>
    <x v="12"/>
  </r>
  <r>
    <s v="Collier, FL"/>
    <x v="89"/>
    <n v="0"/>
    <x v="13"/>
  </r>
  <r>
    <s v="Collier, FL"/>
    <x v="89"/>
    <n v="0"/>
    <x v="14"/>
  </r>
  <r>
    <s v="Collier, FL"/>
    <x v="89"/>
    <n v="0"/>
    <x v="15"/>
  </r>
  <r>
    <s v="Collier, FL"/>
    <x v="89"/>
    <n v="0"/>
    <x v="16"/>
  </r>
  <r>
    <s v="Collier, FL"/>
    <x v="89"/>
    <n v="0"/>
    <x v="17"/>
  </r>
  <r>
    <s v="Collier, FL"/>
    <x v="89"/>
    <n v="0"/>
    <x v="18"/>
  </r>
  <r>
    <s v="Collier, FL"/>
    <x v="89"/>
    <n v="0"/>
    <x v="19"/>
  </r>
  <r>
    <s v="Collier, FL"/>
    <x v="89"/>
    <n v="0"/>
    <x v="20"/>
  </r>
  <r>
    <s v="Collier, FL"/>
    <x v="89"/>
    <n v="0"/>
    <x v="21"/>
  </r>
  <r>
    <s v="Collier, FL"/>
    <x v="89"/>
    <n v="0"/>
    <x v="22"/>
  </r>
  <r>
    <s v="Collier, FL"/>
    <x v="89"/>
    <n v="0"/>
    <x v="23"/>
  </r>
  <r>
    <s v="Collier, FL"/>
    <x v="89"/>
    <n v="0"/>
    <x v="24"/>
  </r>
  <r>
    <s v="Collier, FL"/>
    <x v="89"/>
    <n v="0"/>
    <x v="25"/>
  </r>
  <r>
    <s v="Collier, FL"/>
    <x v="89"/>
    <n v="0"/>
    <x v="26"/>
  </r>
  <r>
    <s v="Collier, FL"/>
    <x v="89"/>
    <n v="0"/>
    <x v="27"/>
  </r>
  <r>
    <s v="Collier, FL"/>
    <x v="89"/>
    <n v="0"/>
    <x v="28"/>
  </r>
  <r>
    <s v="Collier, FL"/>
    <x v="89"/>
    <n v="0"/>
    <x v="29"/>
  </r>
  <r>
    <s v="Collier, FL"/>
    <x v="89"/>
    <n v="0"/>
    <x v="30"/>
  </r>
  <r>
    <s v="Collier, FL"/>
    <x v="89"/>
    <n v="0"/>
    <x v="31"/>
  </r>
  <r>
    <s v="Collier, FL"/>
    <x v="89"/>
    <n v="0"/>
    <x v="32"/>
  </r>
  <r>
    <s v="Collier, FL"/>
    <x v="89"/>
    <n v="0"/>
    <x v="33"/>
  </r>
  <r>
    <s v="Collier, FL"/>
    <x v="89"/>
    <n v="0"/>
    <x v="34"/>
  </r>
  <r>
    <s v="Collier, FL"/>
    <x v="89"/>
    <n v="0"/>
    <x v="35"/>
  </r>
  <r>
    <s v="Collier, FL"/>
    <x v="89"/>
    <n v="0"/>
    <x v="36"/>
  </r>
  <r>
    <s v="Collier, FL"/>
    <x v="89"/>
    <n v="0"/>
    <x v="37"/>
  </r>
  <r>
    <s v="Collier, FL"/>
    <x v="89"/>
    <n v="0"/>
    <x v="38"/>
  </r>
  <r>
    <s v="Collier, FL"/>
    <x v="89"/>
    <n v="0"/>
    <x v="39"/>
  </r>
  <r>
    <s v="Collier, FL"/>
    <x v="89"/>
    <n v="0"/>
    <x v="40"/>
  </r>
  <r>
    <s v="Collier, FL"/>
    <x v="89"/>
    <n v="0"/>
    <x v="41"/>
  </r>
  <r>
    <s v="Collier, FL"/>
    <x v="89"/>
    <n v="0"/>
    <x v="42"/>
  </r>
  <r>
    <s v="Collier, FL"/>
    <x v="89"/>
    <n v="0"/>
    <x v="43"/>
  </r>
  <r>
    <s v="Collier, FL"/>
    <x v="89"/>
    <n v="0"/>
    <x v="44"/>
  </r>
  <r>
    <s v="Collier, FL"/>
    <x v="89"/>
    <n v="0"/>
    <x v="45"/>
  </r>
  <r>
    <s v="Collier, FL"/>
    <x v="89"/>
    <n v="0"/>
    <x v="46"/>
  </r>
  <r>
    <s v="Collier, FL"/>
    <x v="89"/>
    <n v="0"/>
    <x v="47"/>
  </r>
  <r>
    <s v="Collier, FL"/>
    <x v="89"/>
    <n v="0"/>
    <x v="48"/>
  </r>
  <r>
    <s v="Collier, FL"/>
    <x v="89"/>
    <n v="0"/>
    <x v="49"/>
  </r>
  <r>
    <s v="Collier, FL"/>
    <x v="89"/>
    <n v="0"/>
    <x v="50"/>
  </r>
  <r>
    <s v="Collier, FL"/>
    <x v="89"/>
    <n v="0"/>
    <x v="51"/>
  </r>
  <r>
    <s v="Collier, FL"/>
    <x v="89"/>
    <n v="0"/>
    <x v="52"/>
  </r>
  <r>
    <s v="Collier, FL"/>
    <x v="89"/>
    <n v="0"/>
    <x v="53"/>
  </r>
  <r>
    <s v="Pinellas, FL"/>
    <x v="89"/>
    <n v="0"/>
    <x v="0"/>
  </r>
  <r>
    <s v="Pinellas, FL"/>
    <x v="89"/>
    <n v="0"/>
    <x v="1"/>
  </r>
  <r>
    <s v="Pinellas, FL"/>
    <x v="89"/>
    <n v="0"/>
    <x v="2"/>
  </r>
  <r>
    <s v="Pinellas, FL"/>
    <x v="89"/>
    <n v="0"/>
    <x v="3"/>
  </r>
  <r>
    <s v="Pinellas, FL"/>
    <x v="89"/>
    <n v="0"/>
    <x v="4"/>
  </r>
  <r>
    <s v="Pinellas, FL"/>
    <x v="89"/>
    <n v="0"/>
    <x v="5"/>
  </r>
  <r>
    <s v="Pinellas, FL"/>
    <x v="89"/>
    <n v="0"/>
    <x v="6"/>
  </r>
  <r>
    <s v="Pinellas, FL"/>
    <x v="89"/>
    <n v="0"/>
    <x v="7"/>
  </r>
  <r>
    <s v="Pinellas, FL"/>
    <x v="89"/>
    <n v="0"/>
    <x v="8"/>
  </r>
  <r>
    <s v="Pinellas, FL"/>
    <x v="89"/>
    <n v="0"/>
    <x v="9"/>
  </r>
  <r>
    <s v="Pinellas, FL"/>
    <x v="89"/>
    <n v="0"/>
    <x v="10"/>
  </r>
  <r>
    <s v="Pinellas, FL"/>
    <x v="89"/>
    <n v="0"/>
    <x v="11"/>
  </r>
  <r>
    <s v="Pinellas, FL"/>
    <x v="89"/>
    <n v="0"/>
    <x v="12"/>
  </r>
  <r>
    <s v="Pinellas, FL"/>
    <x v="89"/>
    <n v="0"/>
    <x v="13"/>
  </r>
  <r>
    <s v="Pinellas, FL"/>
    <x v="89"/>
    <n v="0"/>
    <x v="14"/>
  </r>
  <r>
    <s v="Pinellas, FL"/>
    <x v="89"/>
    <n v="0"/>
    <x v="15"/>
  </r>
  <r>
    <s v="Pinellas, FL"/>
    <x v="89"/>
    <n v="0"/>
    <x v="16"/>
  </r>
  <r>
    <s v="Pinellas, FL"/>
    <x v="89"/>
    <n v="0"/>
    <x v="17"/>
  </r>
  <r>
    <s v="Pinellas, FL"/>
    <x v="89"/>
    <n v="0"/>
    <x v="18"/>
  </r>
  <r>
    <s v="Pinellas, FL"/>
    <x v="89"/>
    <n v="0"/>
    <x v="19"/>
  </r>
  <r>
    <s v="Pinellas, FL"/>
    <x v="89"/>
    <n v="0"/>
    <x v="20"/>
  </r>
  <r>
    <s v="Pinellas, FL"/>
    <x v="89"/>
    <n v="0"/>
    <x v="21"/>
  </r>
  <r>
    <s v="Pinellas, FL"/>
    <x v="89"/>
    <n v="0"/>
    <x v="22"/>
  </r>
  <r>
    <s v="Pinellas, FL"/>
    <x v="89"/>
    <n v="0"/>
    <x v="23"/>
  </r>
  <r>
    <s v="Pinellas, FL"/>
    <x v="89"/>
    <n v="0"/>
    <x v="24"/>
  </r>
  <r>
    <s v="Pinellas, FL"/>
    <x v="89"/>
    <n v="0"/>
    <x v="25"/>
  </r>
  <r>
    <s v="Pinellas, FL"/>
    <x v="89"/>
    <n v="0"/>
    <x v="26"/>
  </r>
  <r>
    <s v="Pinellas, FL"/>
    <x v="89"/>
    <n v="0"/>
    <x v="27"/>
  </r>
  <r>
    <s v="Pinellas, FL"/>
    <x v="89"/>
    <n v="0"/>
    <x v="28"/>
  </r>
  <r>
    <s v="Pinellas, FL"/>
    <x v="89"/>
    <n v="0"/>
    <x v="29"/>
  </r>
  <r>
    <s v="Pinellas, FL"/>
    <x v="89"/>
    <n v="0"/>
    <x v="30"/>
  </r>
  <r>
    <s v="Pinellas, FL"/>
    <x v="89"/>
    <n v="0"/>
    <x v="31"/>
  </r>
  <r>
    <s v="Pinellas, FL"/>
    <x v="89"/>
    <n v="0"/>
    <x v="32"/>
  </r>
  <r>
    <s v="Pinellas, FL"/>
    <x v="89"/>
    <n v="0"/>
    <x v="33"/>
  </r>
  <r>
    <s v="Pinellas, FL"/>
    <x v="89"/>
    <n v="0"/>
    <x v="34"/>
  </r>
  <r>
    <s v="Pinellas, FL"/>
    <x v="89"/>
    <n v="0"/>
    <x v="35"/>
  </r>
  <r>
    <s v="Pinellas, FL"/>
    <x v="89"/>
    <n v="0"/>
    <x v="36"/>
  </r>
  <r>
    <s v="Pinellas, FL"/>
    <x v="89"/>
    <n v="0"/>
    <x v="37"/>
  </r>
  <r>
    <s v="Pinellas, FL"/>
    <x v="89"/>
    <n v="0"/>
    <x v="38"/>
  </r>
  <r>
    <s v="Pinellas, FL"/>
    <x v="89"/>
    <n v="0"/>
    <x v="39"/>
  </r>
  <r>
    <s v="Pinellas, FL"/>
    <x v="89"/>
    <n v="0"/>
    <x v="40"/>
  </r>
  <r>
    <s v="Pinellas, FL"/>
    <x v="89"/>
    <n v="0"/>
    <x v="41"/>
  </r>
  <r>
    <s v="Pinellas, FL"/>
    <x v="89"/>
    <n v="0"/>
    <x v="42"/>
  </r>
  <r>
    <s v="Pinellas, FL"/>
    <x v="89"/>
    <n v="0"/>
    <x v="43"/>
  </r>
  <r>
    <s v="Pinellas, FL"/>
    <x v="89"/>
    <n v="0"/>
    <x v="44"/>
  </r>
  <r>
    <s v="Pinellas, FL"/>
    <x v="89"/>
    <n v="0"/>
    <x v="45"/>
  </r>
  <r>
    <s v="Pinellas, FL"/>
    <x v="89"/>
    <n v="0"/>
    <x v="46"/>
  </r>
  <r>
    <s v="Pinellas, FL"/>
    <x v="89"/>
    <n v="0"/>
    <x v="47"/>
  </r>
  <r>
    <s v="Pinellas, FL"/>
    <x v="89"/>
    <n v="0"/>
    <x v="48"/>
  </r>
  <r>
    <s v="Pinellas, FL"/>
    <x v="89"/>
    <n v="0"/>
    <x v="49"/>
  </r>
  <r>
    <s v="Pinellas, FL"/>
    <x v="89"/>
    <n v="0"/>
    <x v="50"/>
  </r>
  <r>
    <s v="Pinellas, FL"/>
    <x v="89"/>
    <n v="0"/>
    <x v="51"/>
  </r>
  <r>
    <s v="Pinellas, FL"/>
    <x v="89"/>
    <n v="0"/>
    <x v="52"/>
  </r>
  <r>
    <s v="Pinellas, FL"/>
    <x v="89"/>
    <n v="0"/>
    <x v="53"/>
  </r>
  <r>
    <s v="Alachua, FL"/>
    <x v="89"/>
    <n v="0"/>
    <x v="0"/>
  </r>
  <r>
    <s v="Alachua, FL"/>
    <x v="89"/>
    <n v="0"/>
    <x v="1"/>
  </r>
  <r>
    <s v="Alachua, FL"/>
    <x v="89"/>
    <n v="0"/>
    <x v="2"/>
  </r>
  <r>
    <s v="Alachua, FL"/>
    <x v="89"/>
    <n v="0"/>
    <x v="3"/>
  </r>
  <r>
    <s v="Alachua, FL"/>
    <x v="89"/>
    <n v="0"/>
    <x v="4"/>
  </r>
  <r>
    <s v="Alachua, FL"/>
    <x v="89"/>
    <n v="0"/>
    <x v="5"/>
  </r>
  <r>
    <s v="Alachua, FL"/>
    <x v="89"/>
    <n v="0"/>
    <x v="6"/>
  </r>
  <r>
    <s v="Alachua, FL"/>
    <x v="89"/>
    <n v="0"/>
    <x v="7"/>
  </r>
  <r>
    <s v="Alachua, FL"/>
    <x v="89"/>
    <n v="0"/>
    <x v="8"/>
  </r>
  <r>
    <s v="Alachua, FL"/>
    <x v="89"/>
    <n v="0"/>
    <x v="9"/>
  </r>
  <r>
    <s v="Alachua, FL"/>
    <x v="89"/>
    <n v="0"/>
    <x v="10"/>
  </r>
  <r>
    <s v="Alachua, FL"/>
    <x v="89"/>
    <n v="0"/>
    <x v="11"/>
  </r>
  <r>
    <s v="Alachua, FL"/>
    <x v="89"/>
    <n v="0"/>
    <x v="12"/>
  </r>
  <r>
    <s v="Alachua, FL"/>
    <x v="89"/>
    <n v="0"/>
    <x v="13"/>
  </r>
  <r>
    <s v="Alachua, FL"/>
    <x v="89"/>
    <n v="0"/>
    <x v="14"/>
  </r>
  <r>
    <s v="Alachua, FL"/>
    <x v="89"/>
    <n v="0"/>
    <x v="15"/>
  </r>
  <r>
    <s v="Alachua, FL"/>
    <x v="89"/>
    <n v="0"/>
    <x v="16"/>
  </r>
  <r>
    <s v="Alachua, FL"/>
    <x v="89"/>
    <n v="0"/>
    <x v="17"/>
  </r>
  <r>
    <s v="Alachua, FL"/>
    <x v="89"/>
    <n v="0"/>
    <x v="18"/>
  </r>
  <r>
    <s v="Alachua, FL"/>
    <x v="89"/>
    <n v="0"/>
    <x v="19"/>
  </r>
  <r>
    <s v="Alachua, FL"/>
    <x v="89"/>
    <n v="0"/>
    <x v="20"/>
  </r>
  <r>
    <s v="Alachua, FL"/>
    <x v="89"/>
    <n v="0"/>
    <x v="21"/>
  </r>
  <r>
    <s v="Alachua, FL"/>
    <x v="89"/>
    <n v="0"/>
    <x v="22"/>
  </r>
  <r>
    <s v="Alachua, FL"/>
    <x v="89"/>
    <n v="0"/>
    <x v="23"/>
  </r>
  <r>
    <s v="Alachua, FL"/>
    <x v="89"/>
    <n v="0"/>
    <x v="24"/>
  </r>
  <r>
    <s v="Alachua, FL"/>
    <x v="89"/>
    <n v="0"/>
    <x v="25"/>
  </r>
  <r>
    <s v="Alachua, FL"/>
    <x v="89"/>
    <n v="0"/>
    <x v="26"/>
  </r>
  <r>
    <s v="Alachua, FL"/>
    <x v="89"/>
    <n v="0"/>
    <x v="27"/>
  </r>
  <r>
    <s v="Alachua, FL"/>
    <x v="89"/>
    <n v="0"/>
    <x v="28"/>
  </r>
  <r>
    <s v="Alachua, FL"/>
    <x v="89"/>
    <n v="0"/>
    <x v="29"/>
  </r>
  <r>
    <s v="Alachua, FL"/>
    <x v="89"/>
    <n v="0"/>
    <x v="30"/>
  </r>
  <r>
    <s v="Alachua, FL"/>
    <x v="89"/>
    <n v="0"/>
    <x v="31"/>
  </r>
  <r>
    <s v="Alachua, FL"/>
    <x v="89"/>
    <n v="0"/>
    <x v="32"/>
  </r>
  <r>
    <s v="Alachua, FL"/>
    <x v="89"/>
    <n v="0"/>
    <x v="33"/>
  </r>
  <r>
    <s v="Alachua, FL"/>
    <x v="89"/>
    <n v="0"/>
    <x v="34"/>
  </r>
  <r>
    <s v="Alachua, FL"/>
    <x v="89"/>
    <n v="0"/>
    <x v="35"/>
  </r>
  <r>
    <s v="Alachua, FL"/>
    <x v="89"/>
    <n v="0"/>
    <x v="36"/>
  </r>
  <r>
    <s v="Alachua, FL"/>
    <x v="89"/>
    <n v="0"/>
    <x v="37"/>
  </r>
  <r>
    <s v="Alachua, FL"/>
    <x v="89"/>
    <n v="0"/>
    <x v="38"/>
  </r>
  <r>
    <s v="Alachua, FL"/>
    <x v="89"/>
    <n v="0"/>
    <x v="39"/>
  </r>
  <r>
    <s v="Alachua, FL"/>
    <x v="89"/>
    <n v="0"/>
    <x v="40"/>
  </r>
  <r>
    <s v="Alachua, FL"/>
    <x v="89"/>
    <n v="0"/>
    <x v="41"/>
  </r>
  <r>
    <s v="Alachua, FL"/>
    <x v="89"/>
    <n v="0"/>
    <x v="42"/>
  </r>
  <r>
    <s v="Alachua, FL"/>
    <x v="89"/>
    <n v="0"/>
    <x v="43"/>
  </r>
  <r>
    <s v="Alachua, FL"/>
    <x v="89"/>
    <n v="0"/>
    <x v="44"/>
  </r>
  <r>
    <s v="Alachua, FL"/>
    <x v="89"/>
    <n v="0"/>
    <x v="45"/>
  </r>
  <r>
    <s v="Alachua, FL"/>
    <x v="89"/>
    <n v="0"/>
    <x v="46"/>
  </r>
  <r>
    <s v="Alachua, FL"/>
    <x v="89"/>
    <n v="0"/>
    <x v="47"/>
  </r>
  <r>
    <s v="Alachua, FL"/>
    <x v="89"/>
    <n v="0"/>
    <x v="48"/>
  </r>
  <r>
    <s v="Alachua, FL"/>
    <x v="89"/>
    <n v="0"/>
    <x v="49"/>
  </r>
  <r>
    <s v="Alachua, FL"/>
    <x v="89"/>
    <n v="0"/>
    <x v="50"/>
  </r>
  <r>
    <s v="Alachua, FL"/>
    <x v="89"/>
    <n v="0"/>
    <x v="51"/>
  </r>
  <r>
    <s v="Alachua, FL"/>
    <x v="89"/>
    <n v="0"/>
    <x v="52"/>
  </r>
  <r>
    <s v="Alachua, FL"/>
    <x v="89"/>
    <n v="0"/>
    <x v="53"/>
  </r>
  <r>
    <s v="Nassau, FL"/>
    <x v="89"/>
    <n v="0"/>
    <x v="0"/>
  </r>
  <r>
    <s v="Nassau, FL"/>
    <x v="89"/>
    <n v="0"/>
    <x v="1"/>
  </r>
  <r>
    <s v="Nassau, FL"/>
    <x v="89"/>
    <n v="0"/>
    <x v="2"/>
  </r>
  <r>
    <s v="Nassau, FL"/>
    <x v="89"/>
    <n v="0"/>
    <x v="3"/>
  </r>
  <r>
    <s v="Nassau, FL"/>
    <x v="89"/>
    <n v="0"/>
    <x v="4"/>
  </r>
  <r>
    <s v="Nassau, FL"/>
    <x v="89"/>
    <n v="0"/>
    <x v="5"/>
  </r>
  <r>
    <s v="Nassau, FL"/>
    <x v="89"/>
    <n v="0"/>
    <x v="6"/>
  </r>
  <r>
    <s v="Nassau, FL"/>
    <x v="89"/>
    <n v="0"/>
    <x v="7"/>
  </r>
  <r>
    <s v="Nassau, FL"/>
    <x v="89"/>
    <n v="0"/>
    <x v="8"/>
  </r>
  <r>
    <s v="Nassau, FL"/>
    <x v="89"/>
    <n v="0"/>
    <x v="9"/>
  </r>
  <r>
    <s v="Nassau, FL"/>
    <x v="89"/>
    <n v="0"/>
    <x v="10"/>
  </r>
  <r>
    <s v="Nassau, FL"/>
    <x v="89"/>
    <n v="0"/>
    <x v="11"/>
  </r>
  <r>
    <s v="Nassau, FL"/>
    <x v="89"/>
    <n v="0"/>
    <x v="12"/>
  </r>
  <r>
    <s v="Nassau, FL"/>
    <x v="89"/>
    <n v="0"/>
    <x v="13"/>
  </r>
  <r>
    <s v="Nassau, FL"/>
    <x v="89"/>
    <n v="0"/>
    <x v="14"/>
  </r>
  <r>
    <s v="Nassau, FL"/>
    <x v="89"/>
    <n v="0"/>
    <x v="15"/>
  </r>
  <r>
    <s v="Nassau, FL"/>
    <x v="89"/>
    <n v="0"/>
    <x v="16"/>
  </r>
  <r>
    <s v="Nassau, FL"/>
    <x v="89"/>
    <n v="0"/>
    <x v="17"/>
  </r>
  <r>
    <s v="Nassau, FL"/>
    <x v="89"/>
    <n v="0"/>
    <x v="18"/>
  </r>
  <r>
    <s v="Nassau, FL"/>
    <x v="89"/>
    <n v="0"/>
    <x v="19"/>
  </r>
  <r>
    <s v="Nassau, FL"/>
    <x v="89"/>
    <n v="0"/>
    <x v="20"/>
  </r>
  <r>
    <s v="Nassau, FL"/>
    <x v="89"/>
    <n v="0"/>
    <x v="21"/>
  </r>
  <r>
    <s v="Nassau, FL"/>
    <x v="89"/>
    <n v="0"/>
    <x v="22"/>
  </r>
  <r>
    <s v="Nassau, FL"/>
    <x v="89"/>
    <n v="0"/>
    <x v="23"/>
  </r>
  <r>
    <s v="Nassau, FL"/>
    <x v="89"/>
    <n v="0"/>
    <x v="24"/>
  </r>
  <r>
    <s v="Nassau, FL"/>
    <x v="89"/>
    <n v="0"/>
    <x v="25"/>
  </r>
  <r>
    <s v="Nassau, FL"/>
    <x v="89"/>
    <n v="0"/>
    <x v="26"/>
  </r>
  <r>
    <s v="Nassau, FL"/>
    <x v="89"/>
    <n v="0"/>
    <x v="27"/>
  </r>
  <r>
    <s v="Nassau, FL"/>
    <x v="89"/>
    <n v="0"/>
    <x v="28"/>
  </r>
  <r>
    <s v="Nassau, FL"/>
    <x v="89"/>
    <n v="0"/>
    <x v="29"/>
  </r>
  <r>
    <s v="Nassau, FL"/>
    <x v="89"/>
    <n v="0"/>
    <x v="30"/>
  </r>
  <r>
    <s v="Nassau, FL"/>
    <x v="89"/>
    <n v="0"/>
    <x v="31"/>
  </r>
  <r>
    <s v="Nassau, FL"/>
    <x v="89"/>
    <n v="0"/>
    <x v="32"/>
  </r>
  <r>
    <s v="Nassau, FL"/>
    <x v="89"/>
    <n v="0"/>
    <x v="33"/>
  </r>
  <r>
    <s v="Nassau, FL"/>
    <x v="89"/>
    <n v="0"/>
    <x v="34"/>
  </r>
  <r>
    <s v="Nassau, FL"/>
    <x v="89"/>
    <n v="0"/>
    <x v="35"/>
  </r>
  <r>
    <s v="Nassau, FL"/>
    <x v="89"/>
    <n v="0"/>
    <x v="36"/>
  </r>
  <r>
    <s v="Nassau, FL"/>
    <x v="89"/>
    <n v="0"/>
    <x v="37"/>
  </r>
  <r>
    <s v="Nassau, FL"/>
    <x v="89"/>
    <n v="0"/>
    <x v="38"/>
  </r>
  <r>
    <s v="Nassau, FL"/>
    <x v="89"/>
    <n v="0"/>
    <x v="39"/>
  </r>
  <r>
    <s v="Nassau, FL"/>
    <x v="89"/>
    <n v="0"/>
    <x v="40"/>
  </r>
  <r>
    <s v="Nassau, FL"/>
    <x v="89"/>
    <n v="0"/>
    <x v="41"/>
  </r>
  <r>
    <s v="Nassau, FL"/>
    <x v="89"/>
    <n v="0"/>
    <x v="42"/>
  </r>
  <r>
    <s v="Nassau, FL"/>
    <x v="89"/>
    <n v="0"/>
    <x v="43"/>
  </r>
  <r>
    <s v="Nassau, FL"/>
    <x v="89"/>
    <n v="0"/>
    <x v="44"/>
  </r>
  <r>
    <s v="Nassau, FL"/>
    <x v="89"/>
    <n v="0"/>
    <x v="45"/>
  </r>
  <r>
    <s v="Nassau, FL"/>
    <x v="89"/>
    <n v="0"/>
    <x v="46"/>
  </r>
  <r>
    <s v="Nassau, FL"/>
    <x v="89"/>
    <n v="0"/>
    <x v="47"/>
  </r>
  <r>
    <s v="Nassau, FL"/>
    <x v="89"/>
    <n v="0"/>
    <x v="48"/>
  </r>
  <r>
    <s v="Nassau, FL"/>
    <x v="89"/>
    <n v="0"/>
    <x v="49"/>
  </r>
  <r>
    <s v="Nassau, FL"/>
    <x v="89"/>
    <n v="0"/>
    <x v="50"/>
  </r>
  <r>
    <s v="Nassau, FL"/>
    <x v="89"/>
    <n v="0"/>
    <x v="51"/>
  </r>
  <r>
    <s v="Nassau, FL"/>
    <x v="89"/>
    <n v="0"/>
    <x v="52"/>
  </r>
  <r>
    <s v="Nassau, FL"/>
    <x v="89"/>
    <n v="0"/>
    <x v="53"/>
  </r>
  <r>
    <s v="Pasco, FL"/>
    <x v="89"/>
    <n v="0"/>
    <x v="0"/>
  </r>
  <r>
    <s v="Pasco, FL"/>
    <x v="89"/>
    <n v="0"/>
    <x v="1"/>
  </r>
  <r>
    <s v="Pasco, FL"/>
    <x v="89"/>
    <n v="0"/>
    <x v="2"/>
  </r>
  <r>
    <s v="Pasco, FL"/>
    <x v="89"/>
    <n v="0"/>
    <x v="3"/>
  </r>
  <r>
    <s v="Pasco, FL"/>
    <x v="89"/>
    <n v="0"/>
    <x v="4"/>
  </r>
  <r>
    <s v="Pasco, FL"/>
    <x v="89"/>
    <n v="0"/>
    <x v="5"/>
  </r>
  <r>
    <s v="Pasco, FL"/>
    <x v="89"/>
    <n v="0"/>
    <x v="6"/>
  </r>
  <r>
    <s v="Pasco, FL"/>
    <x v="89"/>
    <n v="0"/>
    <x v="7"/>
  </r>
  <r>
    <s v="Pasco, FL"/>
    <x v="89"/>
    <n v="0"/>
    <x v="8"/>
  </r>
  <r>
    <s v="Pasco, FL"/>
    <x v="89"/>
    <n v="0"/>
    <x v="9"/>
  </r>
  <r>
    <s v="Pasco, FL"/>
    <x v="89"/>
    <n v="0"/>
    <x v="10"/>
  </r>
  <r>
    <s v="Pasco, FL"/>
    <x v="89"/>
    <n v="0"/>
    <x v="11"/>
  </r>
  <r>
    <s v="Pasco, FL"/>
    <x v="89"/>
    <n v="0"/>
    <x v="12"/>
  </r>
  <r>
    <s v="Pasco, FL"/>
    <x v="89"/>
    <n v="0"/>
    <x v="13"/>
  </r>
  <r>
    <s v="Pasco, FL"/>
    <x v="89"/>
    <n v="0"/>
    <x v="14"/>
  </r>
  <r>
    <s v="Pasco, FL"/>
    <x v="89"/>
    <n v="0"/>
    <x v="15"/>
  </r>
  <r>
    <s v="Pasco, FL"/>
    <x v="89"/>
    <n v="0"/>
    <x v="16"/>
  </r>
  <r>
    <s v="Pasco, FL"/>
    <x v="89"/>
    <n v="0"/>
    <x v="17"/>
  </r>
  <r>
    <s v="Pasco, FL"/>
    <x v="89"/>
    <n v="0"/>
    <x v="18"/>
  </r>
  <r>
    <s v="Pasco, FL"/>
    <x v="89"/>
    <n v="0"/>
    <x v="19"/>
  </r>
  <r>
    <s v="Pasco, FL"/>
    <x v="89"/>
    <n v="0"/>
    <x v="20"/>
  </r>
  <r>
    <s v="Pasco, FL"/>
    <x v="89"/>
    <n v="0"/>
    <x v="21"/>
  </r>
  <r>
    <s v="Pasco, FL"/>
    <x v="89"/>
    <n v="0"/>
    <x v="22"/>
  </r>
  <r>
    <s v="Pasco, FL"/>
    <x v="89"/>
    <n v="0"/>
    <x v="23"/>
  </r>
  <r>
    <s v="Pasco, FL"/>
    <x v="89"/>
    <n v="0"/>
    <x v="24"/>
  </r>
  <r>
    <s v="Pasco, FL"/>
    <x v="89"/>
    <n v="0"/>
    <x v="25"/>
  </r>
  <r>
    <s v="Pasco, FL"/>
    <x v="89"/>
    <n v="0"/>
    <x v="26"/>
  </r>
  <r>
    <s v="Pasco, FL"/>
    <x v="89"/>
    <n v="0"/>
    <x v="27"/>
  </r>
  <r>
    <s v="Pasco, FL"/>
    <x v="89"/>
    <n v="0"/>
    <x v="28"/>
  </r>
  <r>
    <s v="Pasco, FL"/>
    <x v="89"/>
    <n v="0"/>
    <x v="29"/>
  </r>
  <r>
    <s v="Pasco, FL"/>
    <x v="89"/>
    <n v="0"/>
    <x v="30"/>
  </r>
  <r>
    <s v="Pasco, FL"/>
    <x v="89"/>
    <n v="0"/>
    <x v="31"/>
  </r>
  <r>
    <s v="Pasco, FL"/>
    <x v="89"/>
    <n v="0"/>
    <x v="32"/>
  </r>
  <r>
    <s v="Pasco, FL"/>
    <x v="89"/>
    <n v="0"/>
    <x v="33"/>
  </r>
  <r>
    <s v="Pasco, FL"/>
    <x v="89"/>
    <n v="0"/>
    <x v="34"/>
  </r>
  <r>
    <s v="Pasco, FL"/>
    <x v="89"/>
    <n v="0"/>
    <x v="35"/>
  </r>
  <r>
    <s v="Pasco, FL"/>
    <x v="89"/>
    <n v="0"/>
    <x v="36"/>
  </r>
  <r>
    <s v="Pasco, FL"/>
    <x v="89"/>
    <n v="0"/>
    <x v="37"/>
  </r>
  <r>
    <s v="Pasco, FL"/>
    <x v="89"/>
    <n v="0"/>
    <x v="38"/>
  </r>
  <r>
    <s v="Pasco, FL"/>
    <x v="89"/>
    <n v="0"/>
    <x v="39"/>
  </r>
  <r>
    <s v="Pasco, FL"/>
    <x v="89"/>
    <n v="0"/>
    <x v="40"/>
  </r>
  <r>
    <s v="Pasco, FL"/>
    <x v="89"/>
    <n v="0"/>
    <x v="41"/>
  </r>
  <r>
    <s v="Pasco, FL"/>
    <x v="89"/>
    <n v="0"/>
    <x v="42"/>
  </r>
  <r>
    <s v="Pasco, FL"/>
    <x v="89"/>
    <n v="0"/>
    <x v="43"/>
  </r>
  <r>
    <s v="Pasco, FL"/>
    <x v="89"/>
    <n v="0"/>
    <x v="44"/>
  </r>
  <r>
    <s v="Pasco, FL"/>
    <x v="89"/>
    <n v="0"/>
    <x v="45"/>
  </r>
  <r>
    <s v="Pasco, FL"/>
    <x v="89"/>
    <n v="0"/>
    <x v="46"/>
  </r>
  <r>
    <s v="Pasco, FL"/>
    <x v="89"/>
    <n v="0"/>
    <x v="47"/>
  </r>
  <r>
    <s v="Pasco, FL"/>
    <x v="89"/>
    <n v="0"/>
    <x v="48"/>
  </r>
  <r>
    <s v="Pasco, FL"/>
    <x v="89"/>
    <n v="0"/>
    <x v="49"/>
  </r>
  <r>
    <s v="Pasco, FL"/>
    <x v="89"/>
    <n v="0"/>
    <x v="50"/>
  </r>
  <r>
    <s v="Pasco, FL"/>
    <x v="89"/>
    <n v="0"/>
    <x v="51"/>
  </r>
  <r>
    <s v="Pasco, FL"/>
    <x v="89"/>
    <n v="0"/>
    <x v="52"/>
  </r>
  <r>
    <s v="Pasco, FL"/>
    <x v="89"/>
    <n v="0"/>
    <x v="53"/>
  </r>
  <r>
    <s v="Dallas, TX"/>
    <x v="89"/>
    <n v="0"/>
    <x v="0"/>
  </r>
  <r>
    <s v="Dallas, TX"/>
    <x v="89"/>
    <n v="0"/>
    <x v="1"/>
  </r>
  <r>
    <s v="Dallas, TX"/>
    <x v="89"/>
    <n v="0"/>
    <x v="2"/>
  </r>
  <r>
    <s v="Dallas, TX"/>
    <x v="89"/>
    <n v="0"/>
    <x v="3"/>
  </r>
  <r>
    <s v="Dallas, TX"/>
    <x v="89"/>
    <n v="0"/>
    <x v="4"/>
  </r>
  <r>
    <s v="Dallas, TX"/>
    <x v="89"/>
    <n v="0"/>
    <x v="5"/>
  </r>
  <r>
    <s v="Dallas, TX"/>
    <x v="89"/>
    <n v="0"/>
    <x v="6"/>
  </r>
  <r>
    <s v="Dallas, TX"/>
    <x v="89"/>
    <n v="0"/>
    <x v="7"/>
  </r>
  <r>
    <s v="Dallas, TX"/>
    <x v="89"/>
    <n v="0"/>
    <x v="8"/>
  </r>
  <r>
    <s v="Dallas, TX"/>
    <x v="89"/>
    <n v="0"/>
    <x v="9"/>
  </r>
  <r>
    <s v="Dallas, TX"/>
    <x v="89"/>
    <n v="0"/>
    <x v="10"/>
  </r>
  <r>
    <s v="Dallas, TX"/>
    <x v="89"/>
    <n v="0"/>
    <x v="11"/>
  </r>
  <r>
    <s v="Dallas, TX"/>
    <x v="89"/>
    <n v="0"/>
    <x v="12"/>
  </r>
  <r>
    <s v="Dallas, TX"/>
    <x v="89"/>
    <n v="0"/>
    <x v="13"/>
  </r>
  <r>
    <s v="Dallas, TX"/>
    <x v="89"/>
    <n v="0"/>
    <x v="14"/>
  </r>
  <r>
    <s v="Dallas, TX"/>
    <x v="89"/>
    <n v="0"/>
    <x v="15"/>
  </r>
  <r>
    <s v="Dallas, TX"/>
    <x v="89"/>
    <n v="0"/>
    <x v="16"/>
  </r>
  <r>
    <s v="Dallas, TX"/>
    <x v="89"/>
    <n v="0"/>
    <x v="17"/>
  </r>
  <r>
    <s v="Dallas, TX"/>
    <x v="89"/>
    <n v="0"/>
    <x v="18"/>
  </r>
  <r>
    <s v="Dallas, TX"/>
    <x v="89"/>
    <n v="0"/>
    <x v="19"/>
  </r>
  <r>
    <s v="Dallas, TX"/>
    <x v="89"/>
    <n v="0"/>
    <x v="20"/>
  </r>
  <r>
    <s v="Dallas, TX"/>
    <x v="89"/>
    <n v="0"/>
    <x v="21"/>
  </r>
  <r>
    <s v="Dallas, TX"/>
    <x v="89"/>
    <n v="0"/>
    <x v="22"/>
  </r>
  <r>
    <s v="Dallas, TX"/>
    <x v="89"/>
    <n v="0"/>
    <x v="23"/>
  </r>
  <r>
    <s v="Dallas, TX"/>
    <x v="89"/>
    <n v="0"/>
    <x v="24"/>
  </r>
  <r>
    <s v="Dallas, TX"/>
    <x v="89"/>
    <n v="0"/>
    <x v="25"/>
  </r>
  <r>
    <s v="Dallas, TX"/>
    <x v="89"/>
    <n v="0"/>
    <x v="26"/>
  </r>
  <r>
    <s v="Dallas, TX"/>
    <x v="89"/>
    <n v="0"/>
    <x v="27"/>
  </r>
  <r>
    <s v="Dallas, TX"/>
    <x v="89"/>
    <n v="0"/>
    <x v="28"/>
  </r>
  <r>
    <s v="Dallas, TX"/>
    <x v="89"/>
    <n v="0"/>
    <x v="29"/>
  </r>
  <r>
    <s v="Dallas, TX"/>
    <x v="89"/>
    <n v="0"/>
    <x v="30"/>
  </r>
  <r>
    <s v="Dallas, TX"/>
    <x v="89"/>
    <n v="0"/>
    <x v="31"/>
  </r>
  <r>
    <s v="Dallas, TX"/>
    <x v="89"/>
    <n v="0"/>
    <x v="32"/>
  </r>
  <r>
    <s v="Dallas, TX"/>
    <x v="89"/>
    <n v="0"/>
    <x v="33"/>
  </r>
  <r>
    <s v="Dallas, TX"/>
    <x v="89"/>
    <n v="0"/>
    <x v="34"/>
  </r>
  <r>
    <s v="Dallas, TX"/>
    <x v="89"/>
    <n v="0"/>
    <x v="35"/>
  </r>
  <r>
    <s v="Dallas, TX"/>
    <x v="89"/>
    <n v="0"/>
    <x v="36"/>
  </r>
  <r>
    <s v="Dallas, TX"/>
    <x v="89"/>
    <n v="0"/>
    <x v="37"/>
  </r>
  <r>
    <s v="Dallas, TX"/>
    <x v="89"/>
    <n v="0"/>
    <x v="38"/>
  </r>
  <r>
    <s v="Dallas, TX"/>
    <x v="89"/>
    <n v="0"/>
    <x v="39"/>
  </r>
  <r>
    <s v="Dallas, TX"/>
    <x v="89"/>
    <n v="0"/>
    <x v="40"/>
  </r>
  <r>
    <s v="Dallas, TX"/>
    <x v="89"/>
    <n v="0"/>
    <x v="41"/>
  </r>
  <r>
    <s v="Dallas, TX"/>
    <x v="89"/>
    <n v="0"/>
    <x v="42"/>
  </r>
  <r>
    <s v="Dallas, TX"/>
    <x v="89"/>
    <n v="0"/>
    <x v="43"/>
  </r>
  <r>
    <s v="Dallas, TX"/>
    <x v="89"/>
    <n v="0"/>
    <x v="44"/>
  </r>
  <r>
    <s v="Dallas, TX"/>
    <x v="89"/>
    <n v="0"/>
    <x v="45"/>
  </r>
  <r>
    <s v="Dallas, TX"/>
    <x v="89"/>
    <n v="0"/>
    <x v="46"/>
  </r>
  <r>
    <s v="Dallas, TX"/>
    <x v="89"/>
    <n v="0"/>
    <x v="47"/>
  </r>
  <r>
    <s v="Dallas, TX"/>
    <x v="89"/>
    <n v="0"/>
    <x v="48"/>
  </r>
  <r>
    <s v="Dallas, TX"/>
    <x v="89"/>
    <n v="0"/>
    <x v="49"/>
  </r>
  <r>
    <s v="Dallas, TX"/>
    <x v="89"/>
    <n v="0"/>
    <x v="50"/>
  </r>
  <r>
    <s v="Dallas, TX"/>
    <x v="89"/>
    <n v="0"/>
    <x v="51"/>
  </r>
  <r>
    <s v="Dallas, TX"/>
    <x v="89"/>
    <n v="0"/>
    <x v="52"/>
  </r>
  <r>
    <s v="Dallas, TX"/>
    <x v="89"/>
    <n v="0"/>
    <x v="53"/>
  </r>
  <r>
    <s v="Tarrant, TX"/>
    <x v="89"/>
    <n v="0"/>
    <x v="0"/>
  </r>
  <r>
    <s v="Tarrant, TX"/>
    <x v="89"/>
    <n v="0"/>
    <x v="1"/>
  </r>
  <r>
    <s v="Tarrant, TX"/>
    <x v="89"/>
    <n v="0"/>
    <x v="2"/>
  </r>
  <r>
    <s v="Tarrant, TX"/>
    <x v="89"/>
    <n v="0"/>
    <x v="3"/>
  </r>
  <r>
    <s v="Tarrant, TX"/>
    <x v="89"/>
    <n v="0"/>
    <x v="4"/>
  </r>
  <r>
    <s v="Tarrant, TX"/>
    <x v="89"/>
    <n v="0"/>
    <x v="5"/>
  </r>
  <r>
    <s v="Tarrant, TX"/>
    <x v="89"/>
    <n v="0"/>
    <x v="6"/>
  </r>
  <r>
    <s v="Tarrant, TX"/>
    <x v="89"/>
    <n v="0"/>
    <x v="7"/>
  </r>
  <r>
    <s v="Tarrant, TX"/>
    <x v="89"/>
    <n v="0"/>
    <x v="8"/>
  </r>
  <r>
    <s v="Tarrant, TX"/>
    <x v="89"/>
    <n v="0"/>
    <x v="9"/>
  </r>
  <r>
    <s v="Tarrant, TX"/>
    <x v="89"/>
    <n v="0"/>
    <x v="10"/>
  </r>
  <r>
    <s v="Tarrant, TX"/>
    <x v="89"/>
    <n v="0"/>
    <x v="11"/>
  </r>
  <r>
    <s v="Tarrant, TX"/>
    <x v="89"/>
    <n v="0"/>
    <x v="12"/>
  </r>
  <r>
    <s v="Tarrant, TX"/>
    <x v="89"/>
    <n v="0"/>
    <x v="13"/>
  </r>
  <r>
    <s v="Tarrant, TX"/>
    <x v="89"/>
    <n v="0"/>
    <x v="14"/>
  </r>
  <r>
    <s v="Tarrant, TX"/>
    <x v="89"/>
    <n v="0"/>
    <x v="15"/>
  </r>
  <r>
    <s v="Tarrant, TX"/>
    <x v="89"/>
    <n v="0"/>
    <x v="16"/>
  </r>
  <r>
    <s v="Tarrant, TX"/>
    <x v="89"/>
    <n v="0"/>
    <x v="17"/>
  </r>
  <r>
    <s v="Tarrant, TX"/>
    <x v="89"/>
    <n v="0"/>
    <x v="18"/>
  </r>
  <r>
    <s v="Tarrant, TX"/>
    <x v="89"/>
    <n v="0"/>
    <x v="19"/>
  </r>
  <r>
    <s v="Tarrant, TX"/>
    <x v="89"/>
    <n v="0"/>
    <x v="20"/>
  </r>
  <r>
    <s v="Tarrant, TX"/>
    <x v="89"/>
    <n v="0"/>
    <x v="21"/>
  </r>
  <r>
    <s v="Tarrant, TX"/>
    <x v="89"/>
    <n v="0"/>
    <x v="22"/>
  </r>
  <r>
    <s v="Tarrant, TX"/>
    <x v="89"/>
    <n v="0"/>
    <x v="23"/>
  </r>
  <r>
    <s v="Tarrant, TX"/>
    <x v="89"/>
    <n v="0"/>
    <x v="24"/>
  </r>
  <r>
    <s v="Tarrant, TX"/>
    <x v="89"/>
    <n v="0"/>
    <x v="25"/>
  </r>
  <r>
    <s v="Tarrant, TX"/>
    <x v="89"/>
    <n v="0"/>
    <x v="26"/>
  </r>
  <r>
    <s v="Tarrant, TX"/>
    <x v="89"/>
    <n v="0"/>
    <x v="27"/>
  </r>
  <r>
    <s v="Tarrant, TX"/>
    <x v="89"/>
    <n v="0"/>
    <x v="28"/>
  </r>
  <r>
    <s v="Tarrant, TX"/>
    <x v="89"/>
    <n v="0"/>
    <x v="29"/>
  </r>
  <r>
    <s v="Tarrant, TX"/>
    <x v="89"/>
    <n v="0"/>
    <x v="30"/>
  </r>
  <r>
    <s v="Tarrant, TX"/>
    <x v="89"/>
    <n v="0"/>
    <x v="31"/>
  </r>
  <r>
    <s v="Tarrant, TX"/>
    <x v="89"/>
    <n v="0"/>
    <x v="32"/>
  </r>
  <r>
    <s v="Tarrant, TX"/>
    <x v="89"/>
    <n v="0"/>
    <x v="33"/>
  </r>
  <r>
    <s v="Tarrant, TX"/>
    <x v="89"/>
    <n v="0"/>
    <x v="34"/>
  </r>
  <r>
    <s v="Tarrant, TX"/>
    <x v="89"/>
    <n v="0"/>
    <x v="35"/>
  </r>
  <r>
    <s v="Tarrant, TX"/>
    <x v="89"/>
    <n v="0"/>
    <x v="36"/>
  </r>
  <r>
    <s v="Tarrant, TX"/>
    <x v="89"/>
    <n v="0"/>
    <x v="37"/>
  </r>
  <r>
    <s v="Tarrant, TX"/>
    <x v="89"/>
    <n v="0"/>
    <x v="38"/>
  </r>
  <r>
    <s v="Tarrant, TX"/>
    <x v="89"/>
    <n v="0"/>
    <x v="39"/>
  </r>
  <r>
    <s v="Tarrant, TX"/>
    <x v="89"/>
    <n v="0"/>
    <x v="40"/>
  </r>
  <r>
    <s v="Tarrant, TX"/>
    <x v="89"/>
    <n v="0"/>
    <x v="41"/>
  </r>
  <r>
    <s v="Tarrant, TX"/>
    <x v="89"/>
    <n v="0"/>
    <x v="42"/>
  </r>
  <r>
    <s v="Tarrant, TX"/>
    <x v="89"/>
    <n v="0"/>
    <x v="43"/>
  </r>
  <r>
    <s v="Tarrant, TX"/>
    <x v="89"/>
    <n v="0"/>
    <x v="44"/>
  </r>
  <r>
    <s v="Tarrant, TX"/>
    <x v="89"/>
    <n v="0"/>
    <x v="45"/>
  </r>
  <r>
    <s v="Tarrant, TX"/>
    <x v="89"/>
    <n v="0"/>
    <x v="46"/>
  </r>
  <r>
    <s v="Tarrant, TX"/>
    <x v="89"/>
    <n v="0"/>
    <x v="47"/>
  </r>
  <r>
    <s v="Tarrant, TX"/>
    <x v="89"/>
    <n v="0"/>
    <x v="48"/>
  </r>
  <r>
    <s v="Tarrant, TX"/>
    <x v="89"/>
    <n v="0"/>
    <x v="49"/>
  </r>
  <r>
    <s v="Tarrant, TX"/>
    <x v="89"/>
    <n v="0"/>
    <x v="50"/>
  </r>
  <r>
    <s v="Tarrant, TX"/>
    <x v="89"/>
    <n v="0"/>
    <x v="51"/>
  </r>
  <r>
    <s v="Tarrant, TX"/>
    <x v="89"/>
    <n v="0"/>
    <x v="52"/>
  </r>
  <r>
    <s v="Tarrant, TX"/>
    <x v="89"/>
    <n v="0"/>
    <x v="53"/>
  </r>
  <r>
    <s v="Montgomery, TX"/>
    <x v="89"/>
    <n v="0"/>
    <x v="0"/>
  </r>
  <r>
    <s v="Montgomery, TX"/>
    <x v="89"/>
    <n v="0"/>
    <x v="1"/>
  </r>
  <r>
    <s v="Montgomery, TX"/>
    <x v="89"/>
    <n v="0"/>
    <x v="2"/>
  </r>
  <r>
    <s v="Montgomery, TX"/>
    <x v="89"/>
    <n v="0"/>
    <x v="3"/>
  </r>
  <r>
    <s v="Montgomery, TX"/>
    <x v="89"/>
    <n v="0"/>
    <x v="4"/>
  </r>
  <r>
    <s v="Montgomery, TX"/>
    <x v="89"/>
    <n v="0"/>
    <x v="5"/>
  </r>
  <r>
    <s v="Montgomery, TX"/>
    <x v="89"/>
    <n v="0"/>
    <x v="6"/>
  </r>
  <r>
    <s v="Montgomery, TX"/>
    <x v="89"/>
    <n v="0"/>
    <x v="7"/>
  </r>
  <r>
    <s v="Montgomery, TX"/>
    <x v="89"/>
    <n v="0"/>
    <x v="8"/>
  </r>
  <r>
    <s v="Montgomery, TX"/>
    <x v="89"/>
    <n v="0"/>
    <x v="9"/>
  </r>
  <r>
    <s v="Montgomery, TX"/>
    <x v="89"/>
    <n v="0"/>
    <x v="10"/>
  </r>
  <r>
    <s v="Montgomery, TX"/>
    <x v="89"/>
    <n v="0"/>
    <x v="11"/>
  </r>
  <r>
    <s v="Montgomery, TX"/>
    <x v="89"/>
    <n v="0"/>
    <x v="12"/>
  </r>
  <r>
    <s v="Montgomery, TX"/>
    <x v="89"/>
    <n v="0"/>
    <x v="13"/>
  </r>
  <r>
    <s v="Montgomery, TX"/>
    <x v="89"/>
    <n v="0"/>
    <x v="14"/>
  </r>
  <r>
    <s v="Montgomery, TX"/>
    <x v="89"/>
    <n v="0"/>
    <x v="15"/>
  </r>
  <r>
    <s v="Montgomery, TX"/>
    <x v="89"/>
    <n v="0"/>
    <x v="16"/>
  </r>
  <r>
    <s v="Montgomery, TX"/>
    <x v="89"/>
    <n v="0"/>
    <x v="17"/>
  </r>
  <r>
    <s v="Montgomery, TX"/>
    <x v="89"/>
    <n v="0"/>
    <x v="18"/>
  </r>
  <r>
    <s v="Montgomery, TX"/>
    <x v="89"/>
    <n v="0"/>
    <x v="19"/>
  </r>
  <r>
    <s v="Montgomery, TX"/>
    <x v="89"/>
    <n v="0"/>
    <x v="20"/>
  </r>
  <r>
    <s v="Montgomery, TX"/>
    <x v="89"/>
    <n v="0"/>
    <x v="21"/>
  </r>
  <r>
    <s v="Montgomery, TX"/>
    <x v="89"/>
    <n v="0"/>
    <x v="22"/>
  </r>
  <r>
    <s v="Montgomery, TX"/>
    <x v="89"/>
    <n v="0"/>
    <x v="23"/>
  </r>
  <r>
    <s v="Montgomery, TX"/>
    <x v="89"/>
    <n v="0"/>
    <x v="24"/>
  </r>
  <r>
    <s v="Montgomery, TX"/>
    <x v="89"/>
    <n v="0"/>
    <x v="25"/>
  </r>
  <r>
    <s v="Montgomery, TX"/>
    <x v="89"/>
    <n v="0"/>
    <x v="26"/>
  </r>
  <r>
    <s v="Montgomery, TX"/>
    <x v="89"/>
    <n v="0"/>
    <x v="27"/>
  </r>
  <r>
    <s v="Montgomery, TX"/>
    <x v="89"/>
    <n v="0"/>
    <x v="28"/>
  </r>
  <r>
    <s v="Montgomery, TX"/>
    <x v="89"/>
    <n v="0"/>
    <x v="29"/>
  </r>
  <r>
    <s v="Montgomery, TX"/>
    <x v="89"/>
    <n v="0"/>
    <x v="30"/>
  </r>
  <r>
    <s v="Montgomery, TX"/>
    <x v="89"/>
    <n v="0"/>
    <x v="31"/>
  </r>
  <r>
    <s v="Montgomery, TX"/>
    <x v="89"/>
    <n v="0"/>
    <x v="32"/>
  </r>
  <r>
    <s v="Montgomery, TX"/>
    <x v="89"/>
    <n v="0"/>
    <x v="33"/>
  </r>
  <r>
    <s v="Montgomery, TX"/>
    <x v="89"/>
    <n v="0"/>
    <x v="34"/>
  </r>
  <r>
    <s v="Montgomery, TX"/>
    <x v="89"/>
    <n v="0"/>
    <x v="35"/>
  </r>
  <r>
    <s v="Montgomery, TX"/>
    <x v="89"/>
    <n v="0"/>
    <x v="36"/>
  </r>
  <r>
    <s v="Montgomery, TX"/>
    <x v="89"/>
    <n v="0"/>
    <x v="37"/>
  </r>
  <r>
    <s v="Montgomery, TX"/>
    <x v="89"/>
    <n v="0"/>
    <x v="38"/>
  </r>
  <r>
    <s v="Montgomery, TX"/>
    <x v="89"/>
    <n v="0"/>
    <x v="39"/>
  </r>
  <r>
    <s v="Montgomery, TX"/>
    <x v="89"/>
    <n v="0"/>
    <x v="40"/>
  </r>
  <r>
    <s v="Montgomery, TX"/>
    <x v="89"/>
    <n v="0"/>
    <x v="41"/>
  </r>
  <r>
    <s v="Montgomery, TX"/>
    <x v="89"/>
    <n v="0"/>
    <x v="42"/>
  </r>
  <r>
    <s v="Montgomery, TX"/>
    <x v="89"/>
    <n v="0"/>
    <x v="43"/>
  </r>
  <r>
    <s v="Montgomery, TX"/>
    <x v="89"/>
    <n v="0"/>
    <x v="44"/>
  </r>
  <r>
    <s v="Montgomery, TX"/>
    <x v="89"/>
    <n v="0"/>
    <x v="45"/>
  </r>
  <r>
    <s v="Montgomery, TX"/>
    <x v="89"/>
    <n v="0"/>
    <x v="46"/>
  </r>
  <r>
    <s v="Montgomery, TX"/>
    <x v="89"/>
    <n v="0"/>
    <x v="47"/>
  </r>
  <r>
    <s v="Montgomery, TX"/>
    <x v="89"/>
    <n v="0"/>
    <x v="48"/>
  </r>
  <r>
    <s v="Montgomery, TX"/>
    <x v="89"/>
    <n v="0"/>
    <x v="49"/>
  </r>
  <r>
    <s v="Montgomery, TX"/>
    <x v="89"/>
    <n v="0"/>
    <x v="50"/>
  </r>
  <r>
    <s v="Montgomery, TX"/>
    <x v="89"/>
    <n v="0"/>
    <x v="51"/>
  </r>
  <r>
    <s v="Montgomery, TX"/>
    <x v="89"/>
    <n v="0"/>
    <x v="52"/>
  </r>
  <r>
    <s v="Montgomery, TX"/>
    <x v="89"/>
    <n v="0"/>
    <x v="53"/>
  </r>
  <r>
    <s v="Middlesex, NJ"/>
    <x v="89"/>
    <n v="0"/>
    <x v="0"/>
  </r>
  <r>
    <s v="Middlesex, NJ"/>
    <x v="89"/>
    <n v="0"/>
    <x v="1"/>
  </r>
  <r>
    <s v="Middlesex, NJ"/>
    <x v="89"/>
    <n v="0"/>
    <x v="2"/>
  </r>
  <r>
    <s v="Middlesex, NJ"/>
    <x v="89"/>
    <n v="0"/>
    <x v="3"/>
  </r>
  <r>
    <s v="Middlesex, NJ"/>
    <x v="89"/>
    <n v="0"/>
    <x v="4"/>
  </r>
  <r>
    <s v="Middlesex, NJ"/>
    <x v="89"/>
    <n v="0"/>
    <x v="5"/>
  </r>
  <r>
    <s v="Middlesex, NJ"/>
    <x v="89"/>
    <n v="0"/>
    <x v="6"/>
  </r>
  <r>
    <s v="Middlesex, NJ"/>
    <x v="89"/>
    <n v="0"/>
    <x v="7"/>
  </r>
  <r>
    <s v="Middlesex, NJ"/>
    <x v="89"/>
    <n v="0"/>
    <x v="8"/>
  </r>
  <r>
    <s v="Middlesex, NJ"/>
    <x v="89"/>
    <n v="0"/>
    <x v="9"/>
  </r>
  <r>
    <s v="Middlesex, NJ"/>
    <x v="89"/>
    <n v="0"/>
    <x v="10"/>
  </r>
  <r>
    <s v="Middlesex, NJ"/>
    <x v="89"/>
    <n v="0"/>
    <x v="11"/>
  </r>
  <r>
    <s v="Middlesex, NJ"/>
    <x v="89"/>
    <n v="0"/>
    <x v="12"/>
  </r>
  <r>
    <s v="Middlesex, NJ"/>
    <x v="89"/>
    <n v="0"/>
    <x v="13"/>
  </r>
  <r>
    <s v="Middlesex, NJ"/>
    <x v="89"/>
    <n v="0"/>
    <x v="14"/>
  </r>
  <r>
    <s v="Middlesex, NJ"/>
    <x v="89"/>
    <n v="0"/>
    <x v="15"/>
  </r>
  <r>
    <s v="Middlesex, NJ"/>
    <x v="89"/>
    <n v="0"/>
    <x v="16"/>
  </r>
  <r>
    <s v="Middlesex, NJ"/>
    <x v="89"/>
    <n v="0"/>
    <x v="17"/>
  </r>
  <r>
    <s v="Middlesex, NJ"/>
    <x v="89"/>
    <n v="0"/>
    <x v="18"/>
  </r>
  <r>
    <s v="Middlesex, NJ"/>
    <x v="89"/>
    <n v="0"/>
    <x v="19"/>
  </r>
  <r>
    <s v="Middlesex, NJ"/>
    <x v="89"/>
    <n v="0"/>
    <x v="20"/>
  </r>
  <r>
    <s v="Middlesex, NJ"/>
    <x v="89"/>
    <n v="0"/>
    <x v="21"/>
  </r>
  <r>
    <s v="Middlesex, NJ"/>
    <x v="89"/>
    <n v="0"/>
    <x v="22"/>
  </r>
  <r>
    <s v="Middlesex, NJ"/>
    <x v="89"/>
    <n v="0"/>
    <x v="23"/>
  </r>
  <r>
    <s v="Middlesex, NJ"/>
    <x v="89"/>
    <n v="0"/>
    <x v="24"/>
  </r>
  <r>
    <s v="Middlesex, NJ"/>
    <x v="89"/>
    <n v="0"/>
    <x v="25"/>
  </r>
  <r>
    <s v="Middlesex, NJ"/>
    <x v="89"/>
    <n v="0"/>
    <x v="26"/>
  </r>
  <r>
    <s v="Middlesex, NJ"/>
    <x v="89"/>
    <n v="0"/>
    <x v="27"/>
  </r>
  <r>
    <s v="Middlesex, NJ"/>
    <x v="89"/>
    <n v="0"/>
    <x v="28"/>
  </r>
  <r>
    <s v="Middlesex, NJ"/>
    <x v="89"/>
    <n v="0"/>
    <x v="29"/>
  </r>
  <r>
    <s v="Middlesex, NJ"/>
    <x v="89"/>
    <n v="0"/>
    <x v="30"/>
  </r>
  <r>
    <s v="Middlesex, NJ"/>
    <x v="89"/>
    <n v="0"/>
    <x v="31"/>
  </r>
  <r>
    <s v="Middlesex, NJ"/>
    <x v="89"/>
    <n v="0"/>
    <x v="32"/>
  </r>
  <r>
    <s v="Middlesex, NJ"/>
    <x v="89"/>
    <n v="0"/>
    <x v="33"/>
  </r>
  <r>
    <s v="Middlesex, NJ"/>
    <x v="89"/>
    <n v="0"/>
    <x v="34"/>
  </r>
  <r>
    <s v="Middlesex, NJ"/>
    <x v="89"/>
    <n v="0"/>
    <x v="35"/>
  </r>
  <r>
    <s v="Middlesex, NJ"/>
    <x v="89"/>
    <n v="0"/>
    <x v="36"/>
  </r>
  <r>
    <s v="Middlesex, NJ"/>
    <x v="89"/>
    <n v="0"/>
    <x v="37"/>
  </r>
  <r>
    <s v="Middlesex, NJ"/>
    <x v="89"/>
    <n v="0"/>
    <x v="38"/>
  </r>
  <r>
    <s v="Middlesex, NJ"/>
    <x v="89"/>
    <n v="0"/>
    <x v="39"/>
  </r>
  <r>
    <s v="Middlesex, NJ"/>
    <x v="89"/>
    <n v="0"/>
    <x v="40"/>
  </r>
  <r>
    <s v="Middlesex, NJ"/>
    <x v="89"/>
    <n v="0"/>
    <x v="41"/>
  </r>
  <r>
    <s v="Middlesex, NJ"/>
    <x v="89"/>
    <n v="0"/>
    <x v="42"/>
  </r>
  <r>
    <s v="Middlesex, NJ"/>
    <x v="89"/>
    <n v="0"/>
    <x v="43"/>
  </r>
  <r>
    <s v="Middlesex, NJ"/>
    <x v="89"/>
    <n v="0"/>
    <x v="44"/>
  </r>
  <r>
    <s v="Middlesex, NJ"/>
    <x v="89"/>
    <n v="0"/>
    <x v="45"/>
  </r>
  <r>
    <s v="Middlesex, NJ"/>
    <x v="89"/>
    <n v="0"/>
    <x v="46"/>
  </r>
  <r>
    <s v="Middlesex, NJ"/>
    <x v="89"/>
    <n v="0"/>
    <x v="47"/>
  </r>
  <r>
    <s v="Middlesex, NJ"/>
    <x v="89"/>
    <n v="0"/>
    <x v="48"/>
  </r>
  <r>
    <s v="Middlesex, NJ"/>
    <x v="89"/>
    <n v="0"/>
    <x v="49"/>
  </r>
  <r>
    <s v="Middlesex, NJ"/>
    <x v="89"/>
    <n v="0"/>
    <x v="50"/>
  </r>
  <r>
    <s v="Middlesex, NJ"/>
    <x v="89"/>
    <n v="0"/>
    <x v="51"/>
  </r>
  <r>
    <s v="Middlesex, NJ"/>
    <x v="89"/>
    <n v="0"/>
    <x v="52"/>
  </r>
  <r>
    <s v="Middlesex, NJ"/>
    <x v="89"/>
    <n v="0"/>
    <x v="53"/>
  </r>
  <r>
    <s v="Jefferson, CO"/>
    <x v="89"/>
    <n v="0"/>
    <x v="0"/>
  </r>
  <r>
    <s v="Jefferson, CO"/>
    <x v="89"/>
    <n v="0"/>
    <x v="1"/>
  </r>
  <r>
    <s v="Jefferson, CO"/>
    <x v="89"/>
    <n v="0"/>
    <x v="2"/>
  </r>
  <r>
    <s v="Jefferson, CO"/>
    <x v="89"/>
    <n v="0"/>
    <x v="3"/>
  </r>
  <r>
    <s v="Jefferson, CO"/>
    <x v="89"/>
    <n v="0"/>
    <x v="4"/>
  </r>
  <r>
    <s v="Jefferson, CO"/>
    <x v="89"/>
    <n v="0"/>
    <x v="5"/>
  </r>
  <r>
    <s v="Jefferson, CO"/>
    <x v="89"/>
    <n v="0"/>
    <x v="6"/>
  </r>
  <r>
    <s v="Jefferson, CO"/>
    <x v="89"/>
    <n v="0"/>
    <x v="7"/>
  </r>
  <r>
    <s v="Jefferson, CO"/>
    <x v="89"/>
    <n v="0"/>
    <x v="8"/>
  </r>
  <r>
    <s v="Jefferson, CO"/>
    <x v="89"/>
    <n v="0"/>
    <x v="9"/>
  </r>
  <r>
    <s v="Jefferson, CO"/>
    <x v="89"/>
    <n v="0"/>
    <x v="10"/>
  </r>
  <r>
    <s v="Jefferson, CO"/>
    <x v="89"/>
    <n v="0"/>
    <x v="11"/>
  </r>
  <r>
    <s v="Jefferson, CO"/>
    <x v="89"/>
    <n v="0"/>
    <x v="12"/>
  </r>
  <r>
    <s v="Jefferson, CO"/>
    <x v="89"/>
    <n v="0"/>
    <x v="13"/>
  </r>
  <r>
    <s v="Jefferson, CO"/>
    <x v="89"/>
    <n v="0"/>
    <x v="14"/>
  </r>
  <r>
    <s v="Jefferson, CO"/>
    <x v="89"/>
    <n v="0"/>
    <x v="15"/>
  </r>
  <r>
    <s v="Jefferson, CO"/>
    <x v="89"/>
    <n v="0"/>
    <x v="16"/>
  </r>
  <r>
    <s v="Jefferson, CO"/>
    <x v="89"/>
    <n v="0"/>
    <x v="17"/>
  </r>
  <r>
    <s v="Jefferson, CO"/>
    <x v="89"/>
    <n v="0"/>
    <x v="18"/>
  </r>
  <r>
    <s v="Jefferson, CO"/>
    <x v="89"/>
    <n v="0"/>
    <x v="19"/>
  </r>
  <r>
    <s v="Jefferson, CO"/>
    <x v="89"/>
    <n v="0"/>
    <x v="20"/>
  </r>
  <r>
    <s v="Jefferson, CO"/>
    <x v="89"/>
    <n v="0"/>
    <x v="21"/>
  </r>
  <r>
    <s v="Jefferson, CO"/>
    <x v="89"/>
    <n v="0"/>
    <x v="22"/>
  </r>
  <r>
    <s v="Jefferson, CO"/>
    <x v="89"/>
    <n v="0"/>
    <x v="23"/>
  </r>
  <r>
    <s v="Jefferson, CO"/>
    <x v="89"/>
    <n v="0"/>
    <x v="24"/>
  </r>
  <r>
    <s v="Jefferson, CO"/>
    <x v="89"/>
    <n v="0"/>
    <x v="25"/>
  </r>
  <r>
    <s v="Jefferson, CO"/>
    <x v="89"/>
    <n v="0"/>
    <x v="26"/>
  </r>
  <r>
    <s v="Jefferson, CO"/>
    <x v="89"/>
    <n v="0"/>
    <x v="27"/>
  </r>
  <r>
    <s v="Jefferson, CO"/>
    <x v="89"/>
    <n v="0"/>
    <x v="28"/>
  </r>
  <r>
    <s v="Jefferson, CO"/>
    <x v="89"/>
    <n v="0"/>
    <x v="29"/>
  </r>
  <r>
    <s v="Jefferson, CO"/>
    <x v="89"/>
    <n v="0"/>
    <x v="30"/>
  </r>
  <r>
    <s v="Jefferson, CO"/>
    <x v="89"/>
    <n v="0"/>
    <x v="31"/>
  </r>
  <r>
    <s v="Jefferson, CO"/>
    <x v="89"/>
    <n v="0"/>
    <x v="32"/>
  </r>
  <r>
    <s v="Jefferson, CO"/>
    <x v="89"/>
    <n v="0"/>
    <x v="33"/>
  </r>
  <r>
    <s v="Jefferson, CO"/>
    <x v="89"/>
    <n v="0"/>
    <x v="34"/>
  </r>
  <r>
    <s v="Jefferson, CO"/>
    <x v="89"/>
    <n v="0"/>
    <x v="35"/>
  </r>
  <r>
    <s v="Jefferson, CO"/>
    <x v="89"/>
    <n v="0"/>
    <x v="36"/>
  </r>
  <r>
    <s v="Jefferson, CO"/>
    <x v="89"/>
    <n v="0"/>
    <x v="37"/>
  </r>
  <r>
    <s v="Jefferson, CO"/>
    <x v="89"/>
    <n v="0"/>
    <x v="38"/>
  </r>
  <r>
    <s v="Jefferson, CO"/>
    <x v="89"/>
    <n v="0"/>
    <x v="39"/>
  </r>
  <r>
    <s v="Jefferson, CO"/>
    <x v="89"/>
    <n v="0"/>
    <x v="40"/>
  </r>
  <r>
    <s v="Jefferson, CO"/>
    <x v="89"/>
    <n v="0"/>
    <x v="41"/>
  </r>
  <r>
    <s v="Jefferson, CO"/>
    <x v="89"/>
    <n v="0"/>
    <x v="42"/>
  </r>
  <r>
    <s v="Jefferson, CO"/>
    <x v="89"/>
    <n v="0"/>
    <x v="43"/>
  </r>
  <r>
    <s v="Jefferson, CO"/>
    <x v="89"/>
    <n v="0"/>
    <x v="44"/>
  </r>
  <r>
    <s v="Jefferson, CO"/>
    <x v="89"/>
    <n v="0"/>
    <x v="45"/>
  </r>
  <r>
    <s v="Jefferson, CO"/>
    <x v="89"/>
    <n v="0"/>
    <x v="46"/>
  </r>
  <r>
    <s v="Jefferson, CO"/>
    <x v="89"/>
    <n v="0"/>
    <x v="47"/>
  </r>
  <r>
    <s v="Jefferson, CO"/>
    <x v="89"/>
    <n v="0"/>
    <x v="48"/>
  </r>
  <r>
    <s v="Jefferson, CO"/>
    <x v="89"/>
    <n v="0"/>
    <x v="49"/>
  </r>
  <r>
    <s v="Jefferson, CO"/>
    <x v="89"/>
    <n v="0"/>
    <x v="50"/>
  </r>
  <r>
    <s v="Jefferson, CO"/>
    <x v="89"/>
    <n v="0"/>
    <x v="51"/>
  </r>
  <r>
    <s v="Jefferson, CO"/>
    <x v="89"/>
    <n v="0"/>
    <x v="52"/>
  </r>
  <r>
    <s v="Jefferson, CO"/>
    <x v="89"/>
    <n v="0"/>
    <x v="53"/>
  </r>
  <r>
    <s v="Multnomah, OR"/>
    <x v="89"/>
    <n v="0"/>
    <x v="0"/>
  </r>
  <r>
    <s v="Multnomah, OR"/>
    <x v="89"/>
    <n v="0"/>
    <x v="1"/>
  </r>
  <r>
    <s v="Multnomah, OR"/>
    <x v="89"/>
    <n v="0"/>
    <x v="2"/>
  </r>
  <r>
    <s v="Multnomah, OR"/>
    <x v="89"/>
    <n v="0"/>
    <x v="3"/>
  </r>
  <r>
    <s v="Multnomah, OR"/>
    <x v="89"/>
    <n v="0"/>
    <x v="4"/>
  </r>
  <r>
    <s v="Multnomah, OR"/>
    <x v="89"/>
    <n v="0"/>
    <x v="5"/>
  </r>
  <r>
    <s v="Multnomah, OR"/>
    <x v="89"/>
    <n v="0"/>
    <x v="6"/>
  </r>
  <r>
    <s v="Multnomah, OR"/>
    <x v="89"/>
    <n v="0"/>
    <x v="7"/>
  </r>
  <r>
    <s v="Multnomah, OR"/>
    <x v="89"/>
    <n v="0"/>
    <x v="8"/>
  </r>
  <r>
    <s v="Multnomah, OR"/>
    <x v="89"/>
    <n v="0"/>
    <x v="9"/>
  </r>
  <r>
    <s v="Multnomah, OR"/>
    <x v="89"/>
    <n v="0"/>
    <x v="10"/>
  </r>
  <r>
    <s v="Multnomah, OR"/>
    <x v="89"/>
    <n v="0"/>
    <x v="11"/>
  </r>
  <r>
    <s v="Multnomah, OR"/>
    <x v="89"/>
    <n v="0"/>
    <x v="12"/>
  </r>
  <r>
    <s v="Multnomah, OR"/>
    <x v="89"/>
    <n v="0"/>
    <x v="13"/>
  </r>
  <r>
    <s v="Multnomah, OR"/>
    <x v="89"/>
    <n v="0"/>
    <x v="14"/>
  </r>
  <r>
    <s v="Multnomah, OR"/>
    <x v="89"/>
    <n v="0"/>
    <x v="15"/>
  </r>
  <r>
    <s v="Multnomah, OR"/>
    <x v="89"/>
    <n v="0"/>
    <x v="16"/>
  </r>
  <r>
    <s v="Multnomah, OR"/>
    <x v="89"/>
    <n v="0"/>
    <x v="17"/>
  </r>
  <r>
    <s v="Multnomah, OR"/>
    <x v="89"/>
    <n v="0"/>
    <x v="18"/>
  </r>
  <r>
    <s v="Multnomah, OR"/>
    <x v="89"/>
    <n v="0"/>
    <x v="19"/>
  </r>
  <r>
    <s v="Multnomah, OR"/>
    <x v="89"/>
    <n v="0"/>
    <x v="20"/>
  </r>
  <r>
    <s v="Multnomah, OR"/>
    <x v="89"/>
    <n v="0"/>
    <x v="21"/>
  </r>
  <r>
    <s v="Multnomah, OR"/>
    <x v="89"/>
    <n v="0"/>
    <x v="22"/>
  </r>
  <r>
    <s v="Multnomah, OR"/>
    <x v="89"/>
    <n v="0"/>
    <x v="23"/>
  </r>
  <r>
    <s v="Multnomah, OR"/>
    <x v="89"/>
    <n v="0"/>
    <x v="24"/>
  </r>
  <r>
    <s v="Multnomah, OR"/>
    <x v="89"/>
    <n v="0"/>
    <x v="25"/>
  </r>
  <r>
    <s v="Multnomah, OR"/>
    <x v="89"/>
    <n v="0"/>
    <x v="26"/>
  </r>
  <r>
    <s v="Multnomah, OR"/>
    <x v="89"/>
    <n v="0"/>
    <x v="27"/>
  </r>
  <r>
    <s v="Multnomah, OR"/>
    <x v="89"/>
    <n v="0"/>
    <x v="28"/>
  </r>
  <r>
    <s v="Multnomah, OR"/>
    <x v="89"/>
    <n v="0"/>
    <x v="29"/>
  </r>
  <r>
    <s v="Multnomah, OR"/>
    <x v="89"/>
    <n v="0"/>
    <x v="30"/>
  </r>
  <r>
    <s v="Multnomah, OR"/>
    <x v="89"/>
    <n v="0"/>
    <x v="31"/>
  </r>
  <r>
    <s v="Multnomah, OR"/>
    <x v="89"/>
    <n v="0"/>
    <x v="32"/>
  </r>
  <r>
    <s v="Multnomah, OR"/>
    <x v="89"/>
    <n v="0"/>
    <x v="33"/>
  </r>
  <r>
    <s v="Multnomah, OR"/>
    <x v="89"/>
    <n v="0"/>
    <x v="34"/>
  </r>
  <r>
    <s v="Multnomah, OR"/>
    <x v="89"/>
    <n v="0"/>
    <x v="35"/>
  </r>
  <r>
    <s v="Multnomah, OR"/>
    <x v="89"/>
    <n v="0"/>
    <x v="36"/>
  </r>
  <r>
    <s v="Multnomah, OR"/>
    <x v="89"/>
    <n v="0"/>
    <x v="37"/>
  </r>
  <r>
    <s v="Multnomah, OR"/>
    <x v="89"/>
    <n v="0"/>
    <x v="38"/>
  </r>
  <r>
    <s v="Multnomah, OR"/>
    <x v="89"/>
    <n v="0"/>
    <x v="39"/>
  </r>
  <r>
    <s v="Multnomah, OR"/>
    <x v="89"/>
    <n v="0"/>
    <x v="40"/>
  </r>
  <r>
    <s v="Multnomah, OR"/>
    <x v="89"/>
    <n v="0"/>
    <x v="41"/>
  </r>
  <r>
    <s v="Multnomah, OR"/>
    <x v="89"/>
    <n v="0"/>
    <x v="42"/>
  </r>
  <r>
    <s v="Multnomah, OR"/>
    <x v="89"/>
    <n v="0"/>
    <x v="43"/>
  </r>
  <r>
    <s v="Multnomah, OR"/>
    <x v="89"/>
    <n v="0"/>
    <x v="44"/>
  </r>
  <r>
    <s v="Multnomah, OR"/>
    <x v="89"/>
    <n v="0"/>
    <x v="45"/>
  </r>
  <r>
    <s v="Multnomah, OR"/>
    <x v="89"/>
    <n v="0"/>
    <x v="46"/>
  </r>
  <r>
    <s v="Multnomah, OR"/>
    <x v="89"/>
    <n v="0"/>
    <x v="47"/>
  </r>
  <r>
    <s v="Multnomah, OR"/>
    <x v="89"/>
    <n v="0"/>
    <x v="48"/>
  </r>
  <r>
    <s v="Multnomah, OR"/>
    <x v="89"/>
    <n v="0"/>
    <x v="49"/>
  </r>
  <r>
    <s v="Multnomah, OR"/>
    <x v="89"/>
    <n v="0"/>
    <x v="50"/>
  </r>
  <r>
    <s v="Multnomah, OR"/>
    <x v="89"/>
    <n v="0"/>
    <x v="51"/>
  </r>
  <r>
    <s v="Multnomah, OR"/>
    <x v="89"/>
    <n v="0"/>
    <x v="52"/>
  </r>
  <r>
    <s v="Multnomah, OR"/>
    <x v="89"/>
    <n v="0"/>
    <x v="53"/>
  </r>
  <r>
    <s v="Polk, OR"/>
    <x v="89"/>
    <n v="0"/>
    <x v="0"/>
  </r>
  <r>
    <s v="Polk, OR"/>
    <x v="89"/>
    <n v="0"/>
    <x v="1"/>
  </r>
  <r>
    <s v="Polk, OR"/>
    <x v="89"/>
    <n v="0"/>
    <x v="2"/>
  </r>
  <r>
    <s v="Polk, OR"/>
    <x v="89"/>
    <n v="0"/>
    <x v="3"/>
  </r>
  <r>
    <s v="Polk, OR"/>
    <x v="89"/>
    <n v="0"/>
    <x v="4"/>
  </r>
  <r>
    <s v="Polk, OR"/>
    <x v="89"/>
    <n v="0"/>
    <x v="5"/>
  </r>
  <r>
    <s v="Polk, OR"/>
    <x v="89"/>
    <n v="0"/>
    <x v="6"/>
  </r>
  <r>
    <s v="Polk, OR"/>
    <x v="89"/>
    <n v="0"/>
    <x v="7"/>
  </r>
  <r>
    <s v="Polk, OR"/>
    <x v="89"/>
    <n v="0"/>
    <x v="8"/>
  </r>
  <r>
    <s v="Polk, OR"/>
    <x v="89"/>
    <n v="0"/>
    <x v="9"/>
  </r>
  <r>
    <s v="Polk, OR"/>
    <x v="89"/>
    <n v="0"/>
    <x v="10"/>
  </r>
  <r>
    <s v="Polk, OR"/>
    <x v="89"/>
    <n v="0"/>
    <x v="11"/>
  </r>
  <r>
    <s v="Polk, OR"/>
    <x v="89"/>
    <n v="0"/>
    <x v="12"/>
  </r>
  <r>
    <s v="Polk, OR"/>
    <x v="89"/>
    <n v="0"/>
    <x v="13"/>
  </r>
  <r>
    <s v="Polk, OR"/>
    <x v="89"/>
    <n v="0"/>
    <x v="14"/>
  </r>
  <r>
    <s v="Polk, OR"/>
    <x v="89"/>
    <n v="0"/>
    <x v="15"/>
  </r>
  <r>
    <s v="Polk, OR"/>
    <x v="89"/>
    <n v="0"/>
    <x v="16"/>
  </r>
  <r>
    <s v="Polk, OR"/>
    <x v="89"/>
    <n v="0"/>
    <x v="17"/>
  </r>
  <r>
    <s v="Polk, OR"/>
    <x v="89"/>
    <n v="0"/>
    <x v="18"/>
  </r>
  <r>
    <s v="Polk, OR"/>
    <x v="89"/>
    <n v="0"/>
    <x v="19"/>
  </r>
  <r>
    <s v="Polk, OR"/>
    <x v="89"/>
    <n v="0"/>
    <x v="20"/>
  </r>
  <r>
    <s v="Polk, OR"/>
    <x v="89"/>
    <n v="0"/>
    <x v="21"/>
  </r>
  <r>
    <s v="Polk, OR"/>
    <x v="89"/>
    <n v="0"/>
    <x v="22"/>
  </r>
  <r>
    <s v="Polk, OR"/>
    <x v="89"/>
    <n v="0"/>
    <x v="23"/>
  </r>
  <r>
    <s v="Polk, OR"/>
    <x v="89"/>
    <n v="0"/>
    <x v="24"/>
  </r>
  <r>
    <s v="Polk, OR"/>
    <x v="89"/>
    <n v="0"/>
    <x v="25"/>
  </r>
  <r>
    <s v="Polk, OR"/>
    <x v="89"/>
    <n v="0"/>
    <x v="26"/>
  </r>
  <r>
    <s v="Polk, OR"/>
    <x v="89"/>
    <n v="0"/>
    <x v="27"/>
  </r>
  <r>
    <s v="Polk, OR"/>
    <x v="89"/>
    <n v="0"/>
    <x v="28"/>
  </r>
  <r>
    <s v="Polk, OR"/>
    <x v="89"/>
    <n v="0"/>
    <x v="29"/>
  </r>
  <r>
    <s v="Polk, OR"/>
    <x v="89"/>
    <n v="0"/>
    <x v="30"/>
  </r>
  <r>
    <s v="Polk, OR"/>
    <x v="89"/>
    <n v="0"/>
    <x v="31"/>
  </r>
  <r>
    <s v="Polk, OR"/>
    <x v="89"/>
    <n v="0"/>
    <x v="32"/>
  </r>
  <r>
    <s v="Polk, OR"/>
    <x v="89"/>
    <n v="0"/>
    <x v="33"/>
  </r>
  <r>
    <s v="Polk, OR"/>
    <x v="89"/>
    <n v="0"/>
    <x v="34"/>
  </r>
  <r>
    <s v="Polk, OR"/>
    <x v="89"/>
    <n v="0"/>
    <x v="35"/>
  </r>
  <r>
    <s v="Polk, OR"/>
    <x v="89"/>
    <n v="0"/>
    <x v="36"/>
  </r>
  <r>
    <s v="Polk, OR"/>
    <x v="89"/>
    <n v="0"/>
    <x v="37"/>
  </r>
  <r>
    <s v="Polk, OR"/>
    <x v="89"/>
    <n v="0"/>
    <x v="38"/>
  </r>
  <r>
    <s v="Polk, OR"/>
    <x v="89"/>
    <n v="0"/>
    <x v="39"/>
  </r>
  <r>
    <s v="Polk, OR"/>
    <x v="89"/>
    <n v="0"/>
    <x v="40"/>
  </r>
  <r>
    <s v="Polk, OR"/>
    <x v="89"/>
    <n v="0"/>
    <x v="41"/>
  </r>
  <r>
    <s v="Polk, OR"/>
    <x v="89"/>
    <n v="0"/>
    <x v="42"/>
  </r>
  <r>
    <s v="Polk, OR"/>
    <x v="89"/>
    <n v="0"/>
    <x v="43"/>
  </r>
  <r>
    <s v="Polk, OR"/>
    <x v="89"/>
    <n v="0"/>
    <x v="44"/>
  </r>
  <r>
    <s v="Polk, OR"/>
    <x v="89"/>
    <n v="0"/>
    <x v="45"/>
  </r>
  <r>
    <s v="Polk, OR"/>
    <x v="89"/>
    <n v="0"/>
    <x v="46"/>
  </r>
  <r>
    <s v="Polk, OR"/>
    <x v="89"/>
    <n v="0"/>
    <x v="47"/>
  </r>
  <r>
    <s v="Polk, OR"/>
    <x v="89"/>
    <n v="0"/>
    <x v="48"/>
  </r>
  <r>
    <s v="Polk, OR"/>
    <x v="89"/>
    <n v="0"/>
    <x v="49"/>
  </r>
  <r>
    <s v="Polk, OR"/>
    <x v="89"/>
    <n v="0"/>
    <x v="50"/>
  </r>
  <r>
    <s v="Polk, OR"/>
    <x v="89"/>
    <n v="0"/>
    <x v="51"/>
  </r>
  <r>
    <s v="Polk, OR"/>
    <x v="89"/>
    <n v="0"/>
    <x v="52"/>
  </r>
  <r>
    <s v="Polk, OR"/>
    <x v="89"/>
    <n v="0"/>
    <x v="53"/>
  </r>
  <r>
    <s v="Deschutes, OR"/>
    <x v="89"/>
    <n v="0"/>
    <x v="0"/>
  </r>
  <r>
    <s v="Deschutes, OR"/>
    <x v="89"/>
    <n v="0"/>
    <x v="1"/>
  </r>
  <r>
    <s v="Deschutes, OR"/>
    <x v="89"/>
    <n v="0"/>
    <x v="2"/>
  </r>
  <r>
    <s v="Deschutes, OR"/>
    <x v="89"/>
    <n v="0"/>
    <x v="3"/>
  </r>
  <r>
    <s v="Deschutes, OR"/>
    <x v="89"/>
    <n v="0"/>
    <x v="4"/>
  </r>
  <r>
    <s v="Deschutes, OR"/>
    <x v="89"/>
    <n v="0"/>
    <x v="5"/>
  </r>
  <r>
    <s v="Deschutes, OR"/>
    <x v="89"/>
    <n v="0"/>
    <x v="6"/>
  </r>
  <r>
    <s v="Deschutes, OR"/>
    <x v="89"/>
    <n v="0"/>
    <x v="7"/>
  </r>
  <r>
    <s v="Deschutes, OR"/>
    <x v="89"/>
    <n v="0"/>
    <x v="8"/>
  </r>
  <r>
    <s v="Deschutes, OR"/>
    <x v="89"/>
    <n v="0"/>
    <x v="9"/>
  </r>
  <r>
    <s v="Deschutes, OR"/>
    <x v="89"/>
    <n v="0"/>
    <x v="10"/>
  </r>
  <r>
    <s v="Deschutes, OR"/>
    <x v="89"/>
    <n v="0"/>
    <x v="11"/>
  </r>
  <r>
    <s v="Deschutes, OR"/>
    <x v="89"/>
    <n v="0"/>
    <x v="12"/>
  </r>
  <r>
    <s v="Deschutes, OR"/>
    <x v="89"/>
    <n v="0"/>
    <x v="13"/>
  </r>
  <r>
    <s v="Deschutes, OR"/>
    <x v="89"/>
    <n v="0"/>
    <x v="14"/>
  </r>
  <r>
    <s v="Deschutes, OR"/>
    <x v="89"/>
    <n v="0"/>
    <x v="15"/>
  </r>
  <r>
    <s v="Deschutes, OR"/>
    <x v="89"/>
    <n v="0"/>
    <x v="16"/>
  </r>
  <r>
    <s v="Deschutes, OR"/>
    <x v="89"/>
    <n v="0"/>
    <x v="17"/>
  </r>
  <r>
    <s v="Deschutes, OR"/>
    <x v="89"/>
    <n v="0"/>
    <x v="18"/>
  </r>
  <r>
    <s v="Deschutes, OR"/>
    <x v="89"/>
    <n v="0"/>
    <x v="19"/>
  </r>
  <r>
    <s v="Deschutes, OR"/>
    <x v="89"/>
    <n v="0"/>
    <x v="20"/>
  </r>
  <r>
    <s v="Deschutes, OR"/>
    <x v="89"/>
    <n v="0"/>
    <x v="21"/>
  </r>
  <r>
    <s v="Deschutes, OR"/>
    <x v="89"/>
    <n v="0"/>
    <x v="22"/>
  </r>
  <r>
    <s v="Deschutes, OR"/>
    <x v="89"/>
    <n v="0"/>
    <x v="23"/>
  </r>
  <r>
    <s v="Deschutes, OR"/>
    <x v="89"/>
    <n v="0"/>
    <x v="24"/>
  </r>
  <r>
    <s v="Deschutes, OR"/>
    <x v="89"/>
    <n v="0"/>
    <x v="25"/>
  </r>
  <r>
    <s v="Deschutes, OR"/>
    <x v="89"/>
    <n v="0"/>
    <x v="26"/>
  </r>
  <r>
    <s v="Deschutes, OR"/>
    <x v="89"/>
    <n v="0"/>
    <x v="27"/>
  </r>
  <r>
    <s v="Deschutes, OR"/>
    <x v="89"/>
    <n v="0"/>
    <x v="28"/>
  </r>
  <r>
    <s v="Deschutes, OR"/>
    <x v="89"/>
    <n v="0"/>
    <x v="29"/>
  </r>
  <r>
    <s v="Deschutes, OR"/>
    <x v="89"/>
    <n v="0"/>
    <x v="30"/>
  </r>
  <r>
    <s v="Deschutes, OR"/>
    <x v="89"/>
    <n v="0"/>
    <x v="31"/>
  </r>
  <r>
    <s v="Deschutes, OR"/>
    <x v="89"/>
    <n v="0"/>
    <x v="32"/>
  </r>
  <r>
    <s v="Deschutes, OR"/>
    <x v="89"/>
    <n v="0"/>
    <x v="33"/>
  </r>
  <r>
    <s v="Deschutes, OR"/>
    <x v="89"/>
    <n v="0"/>
    <x v="34"/>
  </r>
  <r>
    <s v="Deschutes, OR"/>
    <x v="89"/>
    <n v="0"/>
    <x v="35"/>
  </r>
  <r>
    <s v="Deschutes, OR"/>
    <x v="89"/>
    <n v="0"/>
    <x v="36"/>
  </r>
  <r>
    <s v="Deschutes, OR"/>
    <x v="89"/>
    <n v="0"/>
    <x v="37"/>
  </r>
  <r>
    <s v="Deschutes, OR"/>
    <x v="89"/>
    <n v="0"/>
    <x v="38"/>
  </r>
  <r>
    <s v="Deschutes, OR"/>
    <x v="89"/>
    <n v="0"/>
    <x v="39"/>
  </r>
  <r>
    <s v="Deschutes, OR"/>
    <x v="89"/>
    <n v="0"/>
    <x v="40"/>
  </r>
  <r>
    <s v="Deschutes, OR"/>
    <x v="89"/>
    <n v="0"/>
    <x v="41"/>
  </r>
  <r>
    <s v="Deschutes, OR"/>
    <x v="89"/>
    <n v="0"/>
    <x v="42"/>
  </r>
  <r>
    <s v="Deschutes, OR"/>
    <x v="89"/>
    <n v="0"/>
    <x v="43"/>
  </r>
  <r>
    <s v="Deschutes, OR"/>
    <x v="89"/>
    <n v="0"/>
    <x v="44"/>
  </r>
  <r>
    <s v="Deschutes, OR"/>
    <x v="89"/>
    <n v="0"/>
    <x v="45"/>
  </r>
  <r>
    <s v="Deschutes, OR"/>
    <x v="89"/>
    <n v="0"/>
    <x v="46"/>
  </r>
  <r>
    <s v="Deschutes, OR"/>
    <x v="89"/>
    <n v="0"/>
    <x v="47"/>
  </r>
  <r>
    <s v="Deschutes, OR"/>
    <x v="89"/>
    <n v="0"/>
    <x v="48"/>
  </r>
  <r>
    <s v="Deschutes, OR"/>
    <x v="89"/>
    <n v="0"/>
    <x v="49"/>
  </r>
  <r>
    <s v="Deschutes, OR"/>
    <x v="89"/>
    <n v="0"/>
    <x v="50"/>
  </r>
  <r>
    <s v="Deschutes, OR"/>
    <x v="89"/>
    <n v="0"/>
    <x v="51"/>
  </r>
  <r>
    <s v="Deschutes, OR"/>
    <x v="89"/>
    <n v="0"/>
    <x v="52"/>
  </r>
  <r>
    <s v="Deschutes, OR"/>
    <x v="89"/>
    <n v="0"/>
    <x v="53"/>
  </r>
  <r>
    <s v="McHenry, IL"/>
    <x v="89"/>
    <n v="0"/>
    <x v="0"/>
  </r>
  <r>
    <s v="McHenry, IL"/>
    <x v="89"/>
    <n v="0"/>
    <x v="1"/>
  </r>
  <r>
    <s v="McHenry, IL"/>
    <x v="89"/>
    <n v="0"/>
    <x v="2"/>
  </r>
  <r>
    <s v="McHenry, IL"/>
    <x v="89"/>
    <n v="0"/>
    <x v="3"/>
  </r>
  <r>
    <s v="McHenry, IL"/>
    <x v="89"/>
    <n v="0"/>
    <x v="4"/>
  </r>
  <r>
    <s v="McHenry, IL"/>
    <x v="89"/>
    <n v="0"/>
    <x v="5"/>
  </r>
  <r>
    <s v="McHenry, IL"/>
    <x v="89"/>
    <n v="0"/>
    <x v="6"/>
  </r>
  <r>
    <s v="McHenry, IL"/>
    <x v="89"/>
    <n v="0"/>
    <x v="7"/>
  </r>
  <r>
    <s v="McHenry, IL"/>
    <x v="89"/>
    <n v="0"/>
    <x v="8"/>
  </r>
  <r>
    <s v="McHenry, IL"/>
    <x v="89"/>
    <n v="0"/>
    <x v="9"/>
  </r>
  <r>
    <s v="McHenry, IL"/>
    <x v="89"/>
    <n v="0"/>
    <x v="10"/>
  </r>
  <r>
    <s v="McHenry, IL"/>
    <x v="89"/>
    <n v="0"/>
    <x v="11"/>
  </r>
  <r>
    <s v="McHenry, IL"/>
    <x v="89"/>
    <n v="0"/>
    <x v="12"/>
  </r>
  <r>
    <s v="McHenry, IL"/>
    <x v="89"/>
    <n v="0"/>
    <x v="13"/>
  </r>
  <r>
    <s v="McHenry, IL"/>
    <x v="89"/>
    <n v="0"/>
    <x v="14"/>
  </r>
  <r>
    <s v="McHenry, IL"/>
    <x v="89"/>
    <n v="0"/>
    <x v="15"/>
  </r>
  <r>
    <s v="McHenry, IL"/>
    <x v="89"/>
    <n v="0"/>
    <x v="16"/>
  </r>
  <r>
    <s v="McHenry, IL"/>
    <x v="89"/>
    <n v="0"/>
    <x v="17"/>
  </r>
  <r>
    <s v="McHenry, IL"/>
    <x v="89"/>
    <n v="0"/>
    <x v="18"/>
  </r>
  <r>
    <s v="McHenry, IL"/>
    <x v="89"/>
    <n v="0"/>
    <x v="19"/>
  </r>
  <r>
    <s v="McHenry, IL"/>
    <x v="89"/>
    <n v="0"/>
    <x v="20"/>
  </r>
  <r>
    <s v="McHenry, IL"/>
    <x v="89"/>
    <n v="0"/>
    <x v="21"/>
  </r>
  <r>
    <s v="McHenry, IL"/>
    <x v="89"/>
    <n v="0"/>
    <x v="22"/>
  </r>
  <r>
    <s v="McHenry, IL"/>
    <x v="89"/>
    <n v="0"/>
    <x v="23"/>
  </r>
  <r>
    <s v="McHenry, IL"/>
    <x v="89"/>
    <n v="0"/>
    <x v="24"/>
  </r>
  <r>
    <s v="McHenry, IL"/>
    <x v="89"/>
    <n v="0"/>
    <x v="25"/>
  </r>
  <r>
    <s v="McHenry, IL"/>
    <x v="89"/>
    <n v="0"/>
    <x v="26"/>
  </r>
  <r>
    <s v="McHenry, IL"/>
    <x v="89"/>
    <n v="0"/>
    <x v="27"/>
  </r>
  <r>
    <s v="McHenry, IL"/>
    <x v="89"/>
    <n v="0"/>
    <x v="28"/>
  </r>
  <r>
    <s v="McHenry, IL"/>
    <x v="89"/>
    <n v="0"/>
    <x v="29"/>
  </r>
  <r>
    <s v="McHenry, IL"/>
    <x v="89"/>
    <n v="0"/>
    <x v="30"/>
  </r>
  <r>
    <s v="McHenry, IL"/>
    <x v="89"/>
    <n v="0"/>
    <x v="31"/>
  </r>
  <r>
    <s v="McHenry, IL"/>
    <x v="89"/>
    <n v="0"/>
    <x v="32"/>
  </r>
  <r>
    <s v="McHenry, IL"/>
    <x v="89"/>
    <n v="0"/>
    <x v="33"/>
  </r>
  <r>
    <s v="McHenry, IL"/>
    <x v="89"/>
    <n v="0"/>
    <x v="34"/>
  </r>
  <r>
    <s v="McHenry, IL"/>
    <x v="89"/>
    <n v="0"/>
    <x v="35"/>
  </r>
  <r>
    <s v="McHenry, IL"/>
    <x v="89"/>
    <n v="0"/>
    <x v="36"/>
  </r>
  <r>
    <s v="McHenry, IL"/>
    <x v="89"/>
    <n v="0"/>
    <x v="37"/>
  </r>
  <r>
    <s v="McHenry, IL"/>
    <x v="89"/>
    <n v="0"/>
    <x v="38"/>
  </r>
  <r>
    <s v="McHenry, IL"/>
    <x v="89"/>
    <n v="0"/>
    <x v="39"/>
  </r>
  <r>
    <s v="McHenry, IL"/>
    <x v="89"/>
    <n v="0"/>
    <x v="40"/>
  </r>
  <r>
    <s v="McHenry, IL"/>
    <x v="89"/>
    <n v="0"/>
    <x v="41"/>
  </r>
  <r>
    <s v="McHenry, IL"/>
    <x v="89"/>
    <n v="0"/>
    <x v="42"/>
  </r>
  <r>
    <s v="McHenry, IL"/>
    <x v="89"/>
    <n v="0"/>
    <x v="43"/>
  </r>
  <r>
    <s v="McHenry, IL"/>
    <x v="89"/>
    <n v="0"/>
    <x v="44"/>
  </r>
  <r>
    <s v="McHenry, IL"/>
    <x v="89"/>
    <n v="0"/>
    <x v="45"/>
  </r>
  <r>
    <s v="McHenry, IL"/>
    <x v="89"/>
    <n v="0"/>
    <x v="46"/>
  </r>
  <r>
    <s v="McHenry, IL"/>
    <x v="89"/>
    <n v="0"/>
    <x v="47"/>
  </r>
  <r>
    <s v="McHenry, IL"/>
    <x v="89"/>
    <n v="0"/>
    <x v="48"/>
  </r>
  <r>
    <s v="McHenry, IL"/>
    <x v="89"/>
    <n v="0"/>
    <x v="49"/>
  </r>
  <r>
    <s v="McHenry, IL"/>
    <x v="89"/>
    <n v="0"/>
    <x v="50"/>
  </r>
  <r>
    <s v="McHenry, IL"/>
    <x v="89"/>
    <n v="0"/>
    <x v="51"/>
  </r>
  <r>
    <s v="McHenry, IL"/>
    <x v="89"/>
    <n v="0"/>
    <x v="52"/>
  </r>
  <r>
    <s v="McHenry, IL"/>
    <x v="89"/>
    <n v="0"/>
    <x v="53"/>
  </r>
  <r>
    <s v="Lake, IL"/>
    <x v="89"/>
    <n v="0"/>
    <x v="0"/>
  </r>
  <r>
    <s v="Lake, IL"/>
    <x v="89"/>
    <n v="0"/>
    <x v="1"/>
  </r>
  <r>
    <s v="Lake, IL"/>
    <x v="89"/>
    <n v="0"/>
    <x v="2"/>
  </r>
  <r>
    <s v="Lake, IL"/>
    <x v="89"/>
    <n v="0"/>
    <x v="3"/>
  </r>
  <r>
    <s v="Lake, IL"/>
    <x v="89"/>
    <n v="0"/>
    <x v="4"/>
  </r>
  <r>
    <s v="Lake, IL"/>
    <x v="89"/>
    <n v="0"/>
    <x v="5"/>
  </r>
  <r>
    <s v="Lake, IL"/>
    <x v="89"/>
    <n v="0"/>
    <x v="6"/>
  </r>
  <r>
    <s v="Lake, IL"/>
    <x v="89"/>
    <n v="0"/>
    <x v="7"/>
  </r>
  <r>
    <s v="Lake, IL"/>
    <x v="89"/>
    <n v="0"/>
    <x v="8"/>
  </r>
  <r>
    <s v="Lake, IL"/>
    <x v="89"/>
    <n v="0"/>
    <x v="9"/>
  </r>
  <r>
    <s v="Lake, IL"/>
    <x v="89"/>
    <n v="0"/>
    <x v="10"/>
  </r>
  <r>
    <s v="Lake, IL"/>
    <x v="89"/>
    <n v="0"/>
    <x v="11"/>
  </r>
  <r>
    <s v="Lake, IL"/>
    <x v="89"/>
    <n v="0"/>
    <x v="12"/>
  </r>
  <r>
    <s v="Lake, IL"/>
    <x v="89"/>
    <n v="0"/>
    <x v="13"/>
  </r>
  <r>
    <s v="Lake, IL"/>
    <x v="89"/>
    <n v="0"/>
    <x v="14"/>
  </r>
  <r>
    <s v="Lake, IL"/>
    <x v="89"/>
    <n v="0"/>
    <x v="15"/>
  </r>
  <r>
    <s v="Lake, IL"/>
    <x v="89"/>
    <n v="0"/>
    <x v="16"/>
  </r>
  <r>
    <s v="Lake, IL"/>
    <x v="89"/>
    <n v="0"/>
    <x v="17"/>
  </r>
  <r>
    <s v="Lake, IL"/>
    <x v="89"/>
    <n v="0"/>
    <x v="18"/>
  </r>
  <r>
    <s v="Lake, IL"/>
    <x v="89"/>
    <n v="0"/>
    <x v="19"/>
  </r>
  <r>
    <s v="Lake, IL"/>
    <x v="89"/>
    <n v="0"/>
    <x v="20"/>
  </r>
  <r>
    <s v="Lake, IL"/>
    <x v="89"/>
    <n v="0"/>
    <x v="21"/>
  </r>
  <r>
    <s v="Lake, IL"/>
    <x v="89"/>
    <n v="0"/>
    <x v="22"/>
  </r>
  <r>
    <s v="Lake, IL"/>
    <x v="89"/>
    <n v="0"/>
    <x v="23"/>
  </r>
  <r>
    <s v="Lake, IL"/>
    <x v="89"/>
    <n v="0"/>
    <x v="24"/>
  </r>
  <r>
    <s v="Lake, IL"/>
    <x v="89"/>
    <n v="0"/>
    <x v="25"/>
  </r>
  <r>
    <s v="Lake, IL"/>
    <x v="89"/>
    <n v="0"/>
    <x v="26"/>
  </r>
  <r>
    <s v="Lake, IL"/>
    <x v="89"/>
    <n v="0"/>
    <x v="27"/>
  </r>
  <r>
    <s v="Lake, IL"/>
    <x v="89"/>
    <n v="0"/>
    <x v="28"/>
  </r>
  <r>
    <s v="Lake, IL"/>
    <x v="89"/>
    <n v="0"/>
    <x v="29"/>
  </r>
  <r>
    <s v="Lake, IL"/>
    <x v="89"/>
    <n v="0"/>
    <x v="30"/>
  </r>
  <r>
    <s v="Lake, IL"/>
    <x v="89"/>
    <n v="0"/>
    <x v="31"/>
  </r>
  <r>
    <s v="Lake, IL"/>
    <x v="89"/>
    <n v="0"/>
    <x v="32"/>
  </r>
  <r>
    <s v="Lake, IL"/>
    <x v="89"/>
    <n v="0"/>
    <x v="33"/>
  </r>
  <r>
    <s v="Lake, IL"/>
    <x v="89"/>
    <n v="0"/>
    <x v="34"/>
  </r>
  <r>
    <s v="Lake, IL"/>
    <x v="89"/>
    <n v="0"/>
    <x v="35"/>
  </r>
  <r>
    <s v="Lake, IL"/>
    <x v="89"/>
    <n v="0"/>
    <x v="36"/>
  </r>
  <r>
    <s v="Lake, IL"/>
    <x v="89"/>
    <n v="0"/>
    <x v="37"/>
  </r>
  <r>
    <s v="Lake, IL"/>
    <x v="89"/>
    <n v="0"/>
    <x v="38"/>
  </r>
  <r>
    <s v="Lake, IL"/>
    <x v="89"/>
    <n v="0"/>
    <x v="39"/>
  </r>
  <r>
    <s v="Lake, IL"/>
    <x v="89"/>
    <n v="0"/>
    <x v="40"/>
  </r>
  <r>
    <s v="Lake, IL"/>
    <x v="89"/>
    <n v="0"/>
    <x v="41"/>
  </r>
  <r>
    <s v="Lake, IL"/>
    <x v="89"/>
    <n v="0"/>
    <x v="42"/>
  </r>
  <r>
    <s v="Lake, IL"/>
    <x v="89"/>
    <n v="0"/>
    <x v="43"/>
  </r>
  <r>
    <s v="Lake, IL"/>
    <x v="89"/>
    <n v="0"/>
    <x v="44"/>
  </r>
  <r>
    <s v="Lake, IL"/>
    <x v="89"/>
    <n v="0"/>
    <x v="45"/>
  </r>
  <r>
    <s v="Lake, IL"/>
    <x v="89"/>
    <n v="0"/>
    <x v="46"/>
  </r>
  <r>
    <s v="Lake, IL"/>
    <x v="89"/>
    <n v="0"/>
    <x v="47"/>
  </r>
  <r>
    <s v="Lake, IL"/>
    <x v="89"/>
    <n v="0"/>
    <x v="48"/>
  </r>
  <r>
    <s v="Lake, IL"/>
    <x v="89"/>
    <n v="0"/>
    <x v="49"/>
  </r>
  <r>
    <s v="Lake, IL"/>
    <x v="89"/>
    <n v="0"/>
    <x v="50"/>
  </r>
  <r>
    <s v="Lake, IL"/>
    <x v="89"/>
    <n v="0"/>
    <x v="51"/>
  </r>
  <r>
    <s v="Lake, IL"/>
    <x v="89"/>
    <n v="0"/>
    <x v="52"/>
  </r>
  <r>
    <s v="Lake, IL"/>
    <x v="89"/>
    <n v="0"/>
    <x v="53"/>
  </r>
  <r>
    <s v="Bucks, PA"/>
    <x v="89"/>
    <n v="0"/>
    <x v="0"/>
  </r>
  <r>
    <s v="Bucks, PA"/>
    <x v="89"/>
    <n v="0"/>
    <x v="1"/>
  </r>
  <r>
    <s v="Bucks, PA"/>
    <x v="89"/>
    <n v="0"/>
    <x v="2"/>
  </r>
  <r>
    <s v="Bucks, PA"/>
    <x v="89"/>
    <n v="0"/>
    <x v="3"/>
  </r>
  <r>
    <s v="Bucks, PA"/>
    <x v="89"/>
    <n v="0"/>
    <x v="4"/>
  </r>
  <r>
    <s v="Bucks, PA"/>
    <x v="89"/>
    <n v="0"/>
    <x v="5"/>
  </r>
  <r>
    <s v="Bucks, PA"/>
    <x v="89"/>
    <n v="0"/>
    <x v="6"/>
  </r>
  <r>
    <s v="Bucks, PA"/>
    <x v="89"/>
    <n v="0"/>
    <x v="7"/>
  </r>
  <r>
    <s v="Bucks, PA"/>
    <x v="89"/>
    <n v="0"/>
    <x v="8"/>
  </r>
  <r>
    <s v="Bucks, PA"/>
    <x v="89"/>
    <n v="0"/>
    <x v="9"/>
  </r>
  <r>
    <s v="Bucks, PA"/>
    <x v="89"/>
    <n v="0"/>
    <x v="10"/>
  </r>
  <r>
    <s v="Bucks, PA"/>
    <x v="89"/>
    <n v="0"/>
    <x v="11"/>
  </r>
  <r>
    <s v="Bucks, PA"/>
    <x v="89"/>
    <n v="0"/>
    <x v="12"/>
  </r>
  <r>
    <s v="Bucks, PA"/>
    <x v="89"/>
    <n v="0"/>
    <x v="13"/>
  </r>
  <r>
    <s v="Bucks, PA"/>
    <x v="89"/>
    <n v="0"/>
    <x v="14"/>
  </r>
  <r>
    <s v="Bucks, PA"/>
    <x v="89"/>
    <n v="0"/>
    <x v="15"/>
  </r>
  <r>
    <s v="Bucks, PA"/>
    <x v="89"/>
    <n v="0"/>
    <x v="16"/>
  </r>
  <r>
    <s v="Bucks, PA"/>
    <x v="89"/>
    <n v="0"/>
    <x v="17"/>
  </r>
  <r>
    <s v="Bucks, PA"/>
    <x v="89"/>
    <n v="0"/>
    <x v="18"/>
  </r>
  <r>
    <s v="Bucks, PA"/>
    <x v="89"/>
    <n v="0"/>
    <x v="19"/>
  </r>
  <r>
    <s v="Bucks, PA"/>
    <x v="89"/>
    <n v="0"/>
    <x v="20"/>
  </r>
  <r>
    <s v="Bucks, PA"/>
    <x v="89"/>
    <n v="0"/>
    <x v="21"/>
  </r>
  <r>
    <s v="Bucks, PA"/>
    <x v="89"/>
    <n v="0"/>
    <x v="22"/>
  </r>
  <r>
    <s v="Bucks, PA"/>
    <x v="89"/>
    <n v="0"/>
    <x v="23"/>
  </r>
  <r>
    <s v="Bucks, PA"/>
    <x v="89"/>
    <n v="0"/>
    <x v="24"/>
  </r>
  <r>
    <s v="Bucks, PA"/>
    <x v="89"/>
    <n v="0"/>
    <x v="25"/>
  </r>
  <r>
    <s v="Bucks, PA"/>
    <x v="89"/>
    <n v="0"/>
    <x v="26"/>
  </r>
  <r>
    <s v="Bucks, PA"/>
    <x v="89"/>
    <n v="0"/>
    <x v="27"/>
  </r>
  <r>
    <s v="Bucks, PA"/>
    <x v="89"/>
    <n v="0"/>
    <x v="28"/>
  </r>
  <r>
    <s v="Bucks, PA"/>
    <x v="89"/>
    <n v="0"/>
    <x v="29"/>
  </r>
  <r>
    <s v="Bucks, PA"/>
    <x v="89"/>
    <n v="0"/>
    <x v="30"/>
  </r>
  <r>
    <s v="Bucks, PA"/>
    <x v="89"/>
    <n v="0"/>
    <x v="31"/>
  </r>
  <r>
    <s v="Bucks, PA"/>
    <x v="89"/>
    <n v="0"/>
    <x v="32"/>
  </r>
  <r>
    <s v="Bucks, PA"/>
    <x v="89"/>
    <n v="0"/>
    <x v="33"/>
  </r>
  <r>
    <s v="Bucks, PA"/>
    <x v="89"/>
    <n v="0"/>
    <x v="34"/>
  </r>
  <r>
    <s v="Bucks, PA"/>
    <x v="89"/>
    <n v="0"/>
    <x v="35"/>
  </r>
  <r>
    <s v="Bucks, PA"/>
    <x v="89"/>
    <n v="0"/>
    <x v="36"/>
  </r>
  <r>
    <s v="Bucks, PA"/>
    <x v="89"/>
    <n v="0"/>
    <x v="37"/>
  </r>
  <r>
    <s v="Bucks, PA"/>
    <x v="89"/>
    <n v="0"/>
    <x v="38"/>
  </r>
  <r>
    <s v="Bucks, PA"/>
    <x v="89"/>
    <n v="0"/>
    <x v="39"/>
  </r>
  <r>
    <s v="Bucks, PA"/>
    <x v="89"/>
    <n v="0"/>
    <x v="40"/>
  </r>
  <r>
    <s v="Bucks, PA"/>
    <x v="89"/>
    <n v="0"/>
    <x v="41"/>
  </r>
  <r>
    <s v="Bucks, PA"/>
    <x v="89"/>
    <n v="0"/>
    <x v="42"/>
  </r>
  <r>
    <s v="Bucks, PA"/>
    <x v="89"/>
    <n v="0"/>
    <x v="43"/>
  </r>
  <r>
    <s v="Bucks, PA"/>
    <x v="89"/>
    <n v="0"/>
    <x v="44"/>
  </r>
  <r>
    <s v="Bucks, PA"/>
    <x v="89"/>
    <n v="0"/>
    <x v="45"/>
  </r>
  <r>
    <s v="Bucks, PA"/>
    <x v="89"/>
    <n v="0"/>
    <x v="46"/>
  </r>
  <r>
    <s v="Bucks, PA"/>
    <x v="89"/>
    <n v="0"/>
    <x v="47"/>
  </r>
  <r>
    <s v="Bucks, PA"/>
    <x v="89"/>
    <n v="0"/>
    <x v="48"/>
  </r>
  <r>
    <s v="Bucks, PA"/>
    <x v="89"/>
    <n v="0"/>
    <x v="49"/>
  </r>
  <r>
    <s v="Bucks, PA"/>
    <x v="89"/>
    <n v="0"/>
    <x v="50"/>
  </r>
  <r>
    <s v="Bucks, PA"/>
    <x v="89"/>
    <n v="0"/>
    <x v="51"/>
  </r>
  <r>
    <s v="Bucks, PA"/>
    <x v="89"/>
    <n v="0"/>
    <x v="52"/>
  </r>
  <r>
    <s v="Bucks, PA"/>
    <x v="89"/>
    <n v="0"/>
    <x v="53"/>
  </r>
  <r>
    <s v="Hanover, VA"/>
    <x v="89"/>
    <n v="0"/>
    <x v="0"/>
  </r>
  <r>
    <s v="Hanover, VA"/>
    <x v="89"/>
    <n v="0"/>
    <x v="1"/>
  </r>
  <r>
    <s v="Hanover, VA"/>
    <x v="89"/>
    <n v="0"/>
    <x v="2"/>
  </r>
  <r>
    <s v="Hanover, VA"/>
    <x v="89"/>
    <n v="0"/>
    <x v="3"/>
  </r>
  <r>
    <s v="Hanover, VA"/>
    <x v="89"/>
    <n v="0"/>
    <x v="4"/>
  </r>
  <r>
    <s v="Hanover, VA"/>
    <x v="89"/>
    <n v="0"/>
    <x v="5"/>
  </r>
  <r>
    <s v="Hanover, VA"/>
    <x v="89"/>
    <n v="0"/>
    <x v="6"/>
  </r>
  <r>
    <s v="Hanover, VA"/>
    <x v="89"/>
    <n v="0"/>
    <x v="7"/>
  </r>
  <r>
    <s v="Hanover, VA"/>
    <x v="89"/>
    <n v="0"/>
    <x v="8"/>
  </r>
  <r>
    <s v="Hanover, VA"/>
    <x v="89"/>
    <n v="0"/>
    <x v="9"/>
  </r>
  <r>
    <s v="Hanover, VA"/>
    <x v="89"/>
    <n v="0"/>
    <x v="10"/>
  </r>
  <r>
    <s v="Hanover, VA"/>
    <x v="89"/>
    <n v="0"/>
    <x v="11"/>
  </r>
  <r>
    <s v="Hanover, VA"/>
    <x v="89"/>
    <n v="0"/>
    <x v="12"/>
  </r>
  <r>
    <s v="Hanover, VA"/>
    <x v="89"/>
    <n v="0"/>
    <x v="13"/>
  </r>
  <r>
    <s v="Hanover, VA"/>
    <x v="89"/>
    <n v="0"/>
    <x v="14"/>
  </r>
  <r>
    <s v="Hanover, VA"/>
    <x v="89"/>
    <n v="0"/>
    <x v="15"/>
  </r>
  <r>
    <s v="Hanover, VA"/>
    <x v="89"/>
    <n v="0"/>
    <x v="16"/>
  </r>
  <r>
    <s v="Hanover, VA"/>
    <x v="89"/>
    <n v="0"/>
    <x v="17"/>
  </r>
  <r>
    <s v="Hanover, VA"/>
    <x v="89"/>
    <n v="0"/>
    <x v="18"/>
  </r>
  <r>
    <s v="Hanover, VA"/>
    <x v="89"/>
    <n v="0"/>
    <x v="19"/>
  </r>
  <r>
    <s v="Hanover, VA"/>
    <x v="89"/>
    <n v="0"/>
    <x v="20"/>
  </r>
  <r>
    <s v="Hanover, VA"/>
    <x v="89"/>
    <n v="0"/>
    <x v="21"/>
  </r>
  <r>
    <s v="Hanover, VA"/>
    <x v="89"/>
    <n v="0"/>
    <x v="22"/>
  </r>
  <r>
    <s v="Hanover, VA"/>
    <x v="89"/>
    <n v="0"/>
    <x v="23"/>
  </r>
  <r>
    <s v="Hanover, VA"/>
    <x v="89"/>
    <n v="0"/>
    <x v="24"/>
  </r>
  <r>
    <s v="Hanover, VA"/>
    <x v="89"/>
    <n v="0"/>
    <x v="25"/>
  </r>
  <r>
    <s v="Hanover, VA"/>
    <x v="89"/>
    <n v="0"/>
    <x v="26"/>
  </r>
  <r>
    <s v="Hanover, VA"/>
    <x v="89"/>
    <n v="0"/>
    <x v="27"/>
  </r>
  <r>
    <s v="Hanover, VA"/>
    <x v="89"/>
    <n v="0"/>
    <x v="28"/>
  </r>
  <r>
    <s v="Hanover, VA"/>
    <x v="89"/>
    <n v="0"/>
    <x v="29"/>
  </r>
  <r>
    <s v="Hanover, VA"/>
    <x v="89"/>
    <n v="0"/>
    <x v="30"/>
  </r>
  <r>
    <s v="Hanover, VA"/>
    <x v="89"/>
    <n v="0"/>
    <x v="31"/>
  </r>
  <r>
    <s v="Hanover, VA"/>
    <x v="89"/>
    <n v="0"/>
    <x v="32"/>
  </r>
  <r>
    <s v="Hanover, VA"/>
    <x v="89"/>
    <n v="0"/>
    <x v="33"/>
  </r>
  <r>
    <s v="Hanover, VA"/>
    <x v="89"/>
    <n v="0"/>
    <x v="34"/>
  </r>
  <r>
    <s v="Hanover, VA"/>
    <x v="89"/>
    <n v="0"/>
    <x v="35"/>
  </r>
  <r>
    <s v="Hanover, VA"/>
    <x v="89"/>
    <n v="0"/>
    <x v="36"/>
  </r>
  <r>
    <s v="Hanover, VA"/>
    <x v="89"/>
    <n v="0"/>
    <x v="37"/>
  </r>
  <r>
    <s v="Hanover, VA"/>
    <x v="89"/>
    <n v="0"/>
    <x v="38"/>
  </r>
  <r>
    <s v="Hanover, VA"/>
    <x v="89"/>
    <n v="0"/>
    <x v="39"/>
  </r>
  <r>
    <s v="Hanover, VA"/>
    <x v="89"/>
    <n v="0"/>
    <x v="40"/>
  </r>
  <r>
    <s v="Hanover, VA"/>
    <x v="89"/>
    <n v="0"/>
    <x v="41"/>
  </r>
  <r>
    <s v="Hanover, VA"/>
    <x v="89"/>
    <n v="0"/>
    <x v="42"/>
  </r>
  <r>
    <s v="Hanover, VA"/>
    <x v="89"/>
    <n v="0"/>
    <x v="43"/>
  </r>
  <r>
    <s v="Hanover, VA"/>
    <x v="89"/>
    <n v="0"/>
    <x v="44"/>
  </r>
  <r>
    <s v="Hanover, VA"/>
    <x v="89"/>
    <n v="0"/>
    <x v="45"/>
  </r>
  <r>
    <s v="Hanover, VA"/>
    <x v="89"/>
    <n v="0"/>
    <x v="46"/>
  </r>
  <r>
    <s v="Hanover, VA"/>
    <x v="89"/>
    <n v="0"/>
    <x v="47"/>
  </r>
  <r>
    <s v="Hanover, VA"/>
    <x v="89"/>
    <n v="0"/>
    <x v="48"/>
  </r>
  <r>
    <s v="Hanover, VA"/>
    <x v="89"/>
    <n v="0"/>
    <x v="49"/>
  </r>
  <r>
    <s v="Hanover, VA"/>
    <x v="89"/>
    <n v="0"/>
    <x v="50"/>
  </r>
  <r>
    <s v="Hanover, VA"/>
    <x v="89"/>
    <n v="0"/>
    <x v="51"/>
  </r>
  <r>
    <s v="Hanover, VA"/>
    <x v="89"/>
    <n v="0"/>
    <x v="52"/>
  </r>
  <r>
    <s v="Hanover, VA"/>
    <x v="89"/>
    <n v="0"/>
    <x v="53"/>
  </r>
  <r>
    <s v="Lancaster, SC"/>
    <x v="89"/>
    <n v="0"/>
    <x v="0"/>
  </r>
  <r>
    <s v="Lancaster, SC"/>
    <x v="89"/>
    <n v="0"/>
    <x v="1"/>
  </r>
  <r>
    <s v="Lancaster, SC"/>
    <x v="89"/>
    <n v="0"/>
    <x v="2"/>
  </r>
  <r>
    <s v="Lancaster, SC"/>
    <x v="89"/>
    <n v="0"/>
    <x v="3"/>
  </r>
  <r>
    <s v="Lancaster, SC"/>
    <x v="89"/>
    <n v="0"/>
    <x v="4"/>
  </r>
  <r>
    <s v="Lancaster, SC"/>
    <x v="89"/>
    <n v="0"/>
    <x v="5"/>
  </r>
  <r>
    <s v="Lancaster, SC"/>
    <x v="89"/>
    <n v="0"/>
    <x v="6"/>
  </r>
  <r>
    <s v="Lancaster, SC"/>
    <x v="89"/>
    <n v="0"/>
    <x v="7"/>
  </r>
  <r>
    <s v="Lancaster, SC"/>
    <x v="89"/>
    <n v="0"/>
    <x v="8"/>
  </r>
  <r>
    <s v="Lancaster, SC"/>
    <x v="89"/>
    <n v="0"/>
    <x v="9"/>
  </r>
  <r>
    <s v="Lancaster, SC"/>
    <x v="89"/>
    <n v="0"/>
    <x v="10"/>
  </r>
  <r>
    <s v="Lancaster, SC"/>
    <x v="89"/>
    <n v="0"/>
    <x v="11"/>
  </r>
  <r>
    <s v="Lancaster, SC"/>
    <x v="89"/>
    <n v="0"/>
    <x v="12"/>
  </r>
  <r>
    <s v="Lancaster, SC"/>
    <x v="89"/>
    <n v="0"/>
    <x v="13"/>
  </r>
  <r>
    <s v="Lancaster, SC"/>
    <x v="89"/>
    <n v="0"/>
    <x v="14"/>
  </r>
  <r>
    <s v="Lancaster, SC"/>
    <x v="89"/>
    <n v="0"/>
    <x v="15"/>
  </r>
  <r>
    <s v="Lancaster, SC"/>
    <x v="89"/>
    <n v="0"/>
    <x v="16"/>
  </r>
  <r>
    <s v="Lancaster, SC"/>
    <x v="89"/>
    <n v="0"/>
    <x v="17"/>
  </r>
  <r>
    <s v="Lancaster, SC"/>
    <x v="89"/>
    <n v="0"/>
    <x v="18"/>
  </r>
  <r>
    <s v="Lancaster, SC"/>
    <x v="89"/>
    <n v="0"/>
    <x v="19"/>
  </r>
  <r>
    <s v="Lancaster, SC"/>
    <x v="89"/>
    <n v="0"/>
    <x v="20"/>
  </r>
  <r>
    <s v="Lancaster, SC"/>
    <x v="89"/>
    <n v="0"/>
    <x v="21"/>
  </r>
  <r>
    <s v="Lancaster, SC"/>
    <x v="89"/>
    <n v="0"/>
    <x v="22"/>
  </r>
  <r>
    <s v="Lancaster, SC"/>
    <x v="89"/>
    <n v="0"/>
    <x v="23"/>
  </r>
  <r>
    <s v="Lancaster, SC"/>
    <x v="89"/>
    <n v="0"/>
    <x v="24"/>
  </r>
  <r>
    <s v="Lancaster, SC"/>
    <x v="89"/>
    <n v="0"/>
    <x v="25"/>
  </r>
  <r>
    <s v="Lancaster, SC"/>
    <x v="89"/>
    <n v="0"/>
    <x v="26"/>
  </r>
  <r>
    <s v="Lancaster, SC"/>
    <x v="89"/>
    <n v="0"/>
    <x v="27"/>
  </r>
  <r>
    <s v="Lancaster, SC"/>
    <x v="89"/>
    <n v="0"/>
    <x v="28"/>
  </r>
  <r>
    <s v="Lancaster, SC"/>
    <x v="89"/>
    <n v="0"/>
    <x v="29"/>
  </r>
  <r>
    <s v="Lancaster, SC"/>
    <x v="89"/>
    <n v="0"/>
    <x v="30"/>
  </r>
  <r>
    <s v="Lancaster, SC"/>
    <x v="89"/>
    <n v="0"/>
    <x v="31"/>
  </r>
  <r>
    <s v="Lancaster, SC"/>
    <x v="89"/>
    <n v="0"/>
    <x v="32"/>
  </r>
  <r>
    <s v="Lancaster, SC"/>
    <x v="89"/>
    <n v="0"/>
    <x v="33"/>
  </r>
  <r>
    <s v="Lancaster, SC"/>
    <x v="89"/>
    <n v="0"/>
    <x v="34"/>
  </r>
  <r>
    <s v="Lancaster, SC"/>
    <x v="89"/>
    <n v="0"/>
    <x v="35"/>
  </r>
  <r>
    <s v="Lancaster, SC"/>
    <x v="89"/>
    <n v="0"/>
    <x v="36"/>
  </r>
  <r>
    <s v="Lancaster, SC"/>
    <x v="89"/>
    <n v="0"/>
    <x v="37"/>
  </r>
  <r>
    <s v="Lancaster, SC"/>
    <x v="89"/>
    <n v="0"/>
    <x v="38"/>
  </r>
  <r>
    <s v="Lancaster, SC"/>
    <x v="89"/>
    <n v="0"/>
    <x v="39"/>
  </r>
  <r>
    <s v="Lancaster, SC"/>
    <x v="89"/>
    <n v="0"/>
    <x v="40"/>
  </r>
  <r>
    <s v="Lancaster, SC"/>
    <x v="89"/>
    <n v="0"/>
    <x v="41"/>
  </r>
  <r>
    <s v="Lancaster, SC"/>
    <x v="89"/>
    <n v="0"/>
    <x v="42"/>
  </r>
  <r>
    <s v="Lancaster, SC"/>
    <x v="89"/>
    <n v="0"/>
    <x v="43"/>
  </r>
  <r>
    <s v="Lancaster, SC"/>
    <x v="89"/>
    <n v="0"/>
    <x v="44"/>
  </r>
  <r>
    <s v="Lancaster, SC"/>
    <x v="89"/>
    <n v="0"/>
    <x v="45"/>
  </r>
  <r>
    <s v="Lancaster, SC"/>
    <x v="89"/>
    <n v="0"/>
    <x v="46"/>
  </r>
  <r>
    <s v="Lancaster, SC"/>
    <x v="89"/>
    <n v="0"/>
    <x v="47"/>
  </r>
  <r>
    <s v="Lancaster, SC"/>
    <x v="89"/>
    <n v="0"/>
    <x v="48"/>
  </r>
  <r>
    <s v="Lancaster, SC"/>
    <x v="89"/>
    <n v="0"/>
    <x v="49"/>
  </r>
  <r>
    <s v="Lancaster, SC"/>
    <x v="89"/>
    <n v="0"/>
    <x v="50"/>
  </r>
  <r>
    <s v="Lancaster, SC"/>
    <x v="89"/>
    <n v="0"/>
    <x v="51"/>
  </r>
  <r>
    <s v="Lancaster, SC"/>
    <x v="89"/>
    <n v="0"/>
    <x v="52"/>
  </r>
  <r>
    <s v="Lancaster, SC"/>
    <x v="89"/>
    <n v="0"/>
    <x v="53"/>
  </r>
  <r>
    <s v="Sullivan, TN"/>
    <x v="89"/>
    <n v="0"/>
    <x v="0"/>
  </r>
  <r>
    <s v="Sullivan, TN"/>
    <x v="89"/>
    <n v="0"/>
    <x v="1"/>
  </r>
  <r>
    <s v="Sullivan, TN"/>
    <x v="89"/>
    <n v="0"/>
    <x v="2"/>
  </r>
  <r>
    <s v="Sullivan, TN"/>
    <x v="89"/>
    <n v="0"/>
    <x v="3"/>
  </r>
  <r>
    <s v="Sullivan, TN"/>
    <x v="89"/>
    <n v="0"/>
    <x v="4"/>
  </r>
  <r>
    <s v="Sullivan, TN"/>
    <x v="89"/>
    <n v="0"/>
    <x v="5"/>
  </r>
  <r>
    <s v="Sullivan, TN"/>
    <x v="89"/>
    <n v="0"/>
    <x v="6"/>
  </r>
  <r>
    <s v="Sullivan, TN"/>
    <x v="89"/>
    <n v="0"/>
    <x v="7"/>
  </r>
  <r>
    <s v="Sullivan, TN"/>
    <x v="89"/>
    <n v="0"/>
    <x v="8"/>
  </r>
  <r>
    <s v="Sullivan, TN"/>
    <x v="89"/>
    <n v="0"/>
    <x v="9"/>
  </r>
  <r>
    <s v="Sullivan, TN"/>
    <x v="89"/>
    <n v="0"/>
    <x v="10"/>
  </r>
  <r>
    <s v="Sullivan, TN"/>
    <x v="89"/>
    <n v="0"/>
    <x v="11"/>
  </r>
  <r>
    <s v="Sullivan, TN"/>
    <x v="89"/>
    <n v="0"/>
    <x v="12"/>
  </r>
  <r>
    <s v="Sullivan, TN"/>
    <x v="89"/>
    <n v="0"/>
    <x v="13"/>
  </r>
  <r>
    <s v="Sullivan, TN"/>
    <x v="89"/>
    <n v="0"/>
    <x v="14"/>
  </r>
  <r>
    <s v="Sullivan, TN"/>
    <x v="89"/>
    <n v="0"/>
    <x v="15"/>
  </r>
  <r>
    <s v="Sullivan, TN"/>
    <x v="89"/>
    <n v="0"/>
    <x v="16"/>
  </r>
  <r>
    <s v="Sullivan, TN"/>
    <x v="89"/>
    <n v="0"/>
    <x v="17"/>
  </r>
  <r>
    <s v="Sullivan, TN"/>
    <x v="89"/>
    <n v="0"/>
    <x v="18"/>
  </r>
  <r>
    <s v="Sullivan, TN"/>
    <x v="89"/>
    <n v="0"/>
    <x v="19"/>
  </r>
  <r>
    <s v="Sullivan, TN"/>
    <x v="89"/>
    <n v="0"/>
    <x v="20"/>
  </r>
  <r>
    <s v="Sullivan, TN"/>
    <x v="89"/>
    <n v="0"/>
    <x v="21"/>
  </r>
  <r>
    <s v="Sullivan, TN"/>
    <x v="89"/>
    <n v="0"/>
    <x v="22"/>
  </r>
  <r>
    <s v="Sullivan, TN"/>
    <x v="89"/>
    <n v="0"/>
    <x v="23"/>
  </r>
  <r>
    <s v="Sullivan, TN"/>
    <x v="89"/>
    <n v="0"/>
    <x v="24"/>
  </r>
  <r>
    <s v="Sullivan, TN"/>
    <x v="89"/>
    <n v="0"/>
    <x v="25"/>
  </r>
  <r>
    <s v="Sullivan, TN"/>
    <x v="89"/>
    <n v="0"/>
    <x v="26"/>
  </r>
  <r>
    <s v="Sullivan, TN"/>
    <x v="89"/>
    <n v="0"/>
    <x v="27"/>
  </r>
  <r>
    <s v="Sullivan, TN"/>
    <x v="89"/>
    <n v="0"/>
    <x v="28"/>
  </r>
  <r>
    <s v="Sullivan, TN"/>
    <x v="89"/>
    <n v="0"/>
    <x v="29"/>
  </r>
  <r>
    <s v="Sullivan, TN"/>
    <x v="89"/>
    <n v="0"/>
    <x v="30"/>
  </r>
  <r>
    <s v="Sullivan, TN"/>
    <x v="89"/>
    <n v="0"/>
    <x v="31"/>
  </r>
  <r>
    <s v="Sullivan, TN"/>
    <x v="89"/>
    <n v="0"/>
    <x v="32"/>
  </r>
  <r>
    <s v="Sullivan, TN"/>
    <x v="89"/>
    <n v="0"/>
    <x v="33"/>
  </r>
  <r>
    <s v="Sullivan, TN"/>
    <x v="89"/>
    <n v="0"/>
    <x v="34"/>
  </r>
  <r>
    <s v="Sullivan, TN"/>
    <x v="89"/>
    <n v="0"/>
    <x v="35"/>
  </r>
  <r>
    <s v="Sullivan, TN"/>
    <x v="89"/>
    <n v="0"/>
    <x v="36"/>
  </r>
  <r>
    <s v="Sullivan, TN"/>
    <x v="89"/>
    <n v="0"/>
    <x v="37"/>
  </r>
  <r>
    <s v="Sullivan, TN"/>
    <x v="89"/>
    <n v="0"/>
    <x v="38"/>
  </r>
  <r>
    <s v="Sullivan, TN"/>
    <x v="89"/>
    <n v="0"/>
    <x v="39"/>
  </r>
  <r>
    <s v="Sullivan, TN"/>
    <x v="89"/>
    <n v="0"/>
    <x v="40"/>
  </r>
  <r>
    <s v="Sullivan, TN"/>
    <x v="89"/>
    <n v="0"/>
    <x v="41"/>
  </r>
  <r>
    <s v="Sullivan, TN"/>
    <x v="89"/>
    <n v="0"/>
    <x v="42"/>
  </r>
  <r>
    <s v="Sullivan, TN"/>
    <x v="89"/>
    <n v="0"/>
    <x v="43"/>
  </r>
  <r>
    <s v="Sullivan, TN"/>
    <x v="89"/>
    <n v="0"/>
    <x v="44"/>
  </r>
  <r>
    <s v="Sullivan, TN"/>
    <x v="89"/>
    <n v="0"/>
    <x v="45"/>
  </r>
  <r>
    <s v="Sullivan, TN"/>
    <x v="89"/>
    <n v="0"/>
    <x v="46"/>
  </r>
  <r>
    <s v="Sullivan, TN"/>
    <x v="89"/>
    <n v="0"/>
    <x v="47"/>
  </r>
  <r>
    <s v="Sullivan, TN"/>
    <x v="89"/>
    <n v="0"/>
    <x v="48"/>
  </r>
  <r>
    <s v="Sullivan, TN"/>
    <x v="89"/>
    <n v="0"/>
    <x v="49"/>
  </r>
  <r>
    <s v="Sullivan, TN"/>
    <x v="89"/>
    <n v="0"/>
    <x v="50"/>
  </r>
  <r>
    <s v="Sullivan, TN"/>
    <x v="89"/>
    <n v="0"/>
    <x v="51"/>
  </r>
  <r>
    <s v="Sullivan, TN"/>
    <x v="89"/>
    <n v="0"/>
    <x v="52"/>
  </r>
  <r>
    <s v="Sullivan, TN"/>
    <x v="89"/>
    <n v="0"/>
    <x v="53"/>
  </r>
  <r>
    <s v="Johnson, IN"/>
    <x v="89"/>
    <n v="0"/>
    <x v="0"/>
  </r>
  <r>
    <s v="Johnson, IN"/>
    <x v="89"/>
    <n v="0"/>
    <x v="1"/>
  </r>
  <r>
    <s v="Johnson, IN"/>
    <x v="89"/>
    <n v="0"/>
    <x v="2"/>
  </r>
  <r>
    <s v="Johnson, IN"/>
    <x v="89"/>
    <n v="0"/>
    <x v="3"/>
  </r>
  <r>
    <s v="Johnson, IN"/>
    <x v="89"/>
    <n v="0"/>
    <x v="4"/>
  </r>
  <r>
    <s v="Johnson, IN"/>
    <x v="89"/>
    <n v="0"/>
    <x v="5"/>
  </r>
  <r>
    <s v="Johnson, IN"/>
    <x v="89"/>
    <n v="0"/>
    <x v="6"/>
  </r>
  <r>
    <s v="Johnson, IN"/>
    <x v="89"/>
    <n v="0"/>
    <x v="7"/>
  </r>
  <r>
    <s v="Johnson, IN"/>
    <x v="89"/>
    <n v="0"/>
    <x v="8"/>
  </r>
  <r>
    <s v="Johnson, IN"/>
    <x v="89"/>
    <n v="0"/>
    <x v="9"/>
  </r>
  <r>
    <s v="Johnson, IN"/>
    <x v="89"/>
    <n v="0"/>
    <x v="10"/>
  </r>
  <r>
    <s v="Johnson, IN"/>
    <x v="89"/>
    <n v="0"/>
    <x v="11"/>
  </r>
  <r>
    <s v="Johnson, IN"/>
    <x v="89"/>
    <n v="0"/>
    <x v="12"/>
  </r>
  <r>
    <s v="Johnson, IN"/>
    <x v="89"/>
    <n v="0"/>
    <x v="13"/>
  </r>
  <r>
    <s v="Johnson, IN"/>
    <x v="89"/>
    <n v="0"/>
    <x v="14"/>
  </r>
  <r>
    <s v="Johnson, IN"/>
    <x v="89"/>
    <n v="0"/>
    <x v="15"/>
  </r>
  <r>
    <s v="Johnson, IN"/>
    <x v="89"/>
    <n v="0"/>
    <x v="16"/>
  </r>
  <r>
    <s v="Johnson, IN"/>
    <x v="89"/>
    <n v="0"/>
    <x v="17"/>
  </r>
  <r>
    <s v="Johnson, IN"/>
    <x v="89"/>
    <n v="0"/>
    <x v="18"/>
  </r>
  <r>
    <s v="Johnson, IN"/>
    <x v="89"/>
    <n v="0"/>
    <x v="19"/>
  </r>
  <r>
    <s v="Johnson, IN"/>
    <x v="89"/>
    <n v="0"/>
    <x v="20"/>
  </r>
  <r>
    <s v="Johnson, IN"/>
    <x v="89"/>
    <n v="0"/>
    <x v="21"/>
  </r>
  <r>
    <s v="Johnson, IN"/>
    <x v="89"/>
    <n v="0"/>
    <x v="22"/>
  </r>
  <r>
    <s v="Johnson, IN"/>
    <x v="89"/>
    <n v="0"/>
    <x v="23"/>
  </r>
  <r>
    <s v="Johnson, IN"/>
    <x v="89"/>
    <n v="0"/>
    <x v="24"/>
  </r>
  <r>
    <s v="Johnson, IN"/>
    <x v="89"/>
    <n v="0"/>
    <x v="25"/>
  </r>
  <r>
    <s v="Johnson, IN"/>
    <x v="89"/>
    <n v="0"/>
    <x v="26"/>
  </r>
  <r>
    <s v="Johnson, IN"/>
    <x v="89"/>
    <n v="0"/>
    <x v="27"/>
  </r>
  <r>
    <s v="Johnson, IN"/>
    <x v="89"/>
    <n v="0"/>
    <x v="28"/>
  </r>
  <r>
    <s v="Johnson, IN"/>
    <x v="89"/>
    <n v="0"/>
    <x v="29"/>
  </r>
  <r>
    <s v="Johnson, IN"/>
    <x v="89"/>
    <n v="0"/>
    <x v="30"/>
  </r>
  <r>
    <s v="Johnson, IN"/>
    <x v="89"/>
    <n v="0"/>
    <x v="31"/>
  </r>
  <r>
    <s v="Johnson, IN"/>
    <x v="89"/>
    <n v="0"/>
    <x v="32"/>
  </r>
  <r>
    <s v="Johnson, IN"/>
    <x v="89"/>
    <n v="0"/>
    <x v="33"/>
  </r>
  <r>
    <s v="Johnson, IN"/>
    <x v="89"/>
    <n v="0"/>
    <x v="34"/>
  </r>
  <r>
    <s v="Johnson, IN"/>
    <x v="89"/>
    <n v="0"/>
    <x v="35"/>
  </r>
  <r>
    <s v="Johnson, IN"/>
    <x v="89"/>
    <n v="0"/>
    <x v="36"/>
  </r>
  <r>
    <s v="Johnson, IN"/>
    <x v="89"/>
    <n v="0"/>
    <x v="37"/>
  </r>
  <r>
    <s v="Johnson, IN"/>
    <x v="89"/>
    <n v="0"/>
    <x v="38"/>
  </r>
  <r>
    <s v="Johnson, IN"/>
    <x v="89"/>
    <n v="0"/>
    <x v="39"/>
  </r>
  <r>
    <s v="Johnson, IN"/>
    <x v="89"/>
    <n v="0"/>
    <x v="40"/>
  </r>
  <r>
    <s v="Johnson, IN"/>
    <x v="89"/>
    <n v="0"/>
    <x v="41"/>
  </r>
  <r>
    <s v="Johnson, IN"/>
    <x v="89"/>
    <n v="0"/>
    <x v="42"/>
  </r>
  <r>
    <s v="Johnson, IN"/>
    <x v="89"/>
    <n v="0"/>
    <x v="43"/>
  </r>
  <r>
    <s v="Johnson, IN"/>
    <x v="89"/>
    <n v="0"/>
    <x v="44"/>
  </r>
  <r>
    <s v="Johnson, IN"/>
    <x v="89"/>
    <n v="0"/>
    <x v="45"/>
  </r>
  <r>
    <s v="Johnson, IN"/>
    <x v="89"/>
    <n v="0"/>
    <x v="46"/>
  </r>
  <r>
    <s v="Johnson, IN"/>
    <x v="89"/>
    <n v="0"/>
    <x v="47"/>
  </r>
  <r>
    <s v="Johnson, IN"/>
    <x v="89"/>
    <n v="0"/>
    <x v="48"/>
  </r>
  <r>
    <s v="Johnson, IN"/>
    <x v="89"/>
    <n v="0"/>
    <x v="49"/>
  </r>
  <r>
    <s v="Johnson, IN"/>
    <x v="89"/>
    <n v="0"/>
    <x v="50"/>
  </r>
  <r>
    <s v="Johnson, IN"/>
    <x v="89"/>
    <n v="0"/>
    <x v="51"/>
  </r>
  <r>
    <s v="Johnson, IN"/>
    <x v="89"/>
    <n v="0"/>
    <x v="52"/>
  </r>
  <r>
    <s v="Johnson, IN"/>
    <x v="89"/>
    <n v="0"/>
    <x v="53"/>
  </r>
  <r>
    <s v="Howard, IN"/>
    <x v="89"/>
    <n v="0"/>
    <x v="0"/>
  </r>
  <r>
    <s v="Howard, IN"/>
    <x v="89"/>
    <n v="0"/>
    <x v="1"/>
  </r>
  <r>
    <s v="Howard, IN"/>
    <x v="89"/>
    <n v="0"/>
    <x v="2"/>
  </r>
  <r>
    <s v="Howard, IN"/>
    <x v="89"/>
    <n v="0"/>
    <x v="3"/>
  </r>
  <r>
    <s v="Howard, IN"/>
    <x v="89"/>
    <n v="0"/>
    <x v="4"/>
  </r>
  <r>
    <s v="Howard, IN"/>
    <x v="89"/>
    <n v="0"/>
    <x v="5"/>
  </r>
  <r>
    <s v="Howard, IN"/>
    <x v="89"/>
    <n v="0"/>
    <x v="6"/>
  </r>
  <r>
    <s v="Howard, IN"/>
    <x v="89"/>
    <n v="0"/>
    <x v="7"/>
  </r>
  <r>
    <s v="Howard, IN"/>
    <x v="89"/>
    <n v="0"/>
    <x v="8"/>
  </r>
  <r>
    <s v="Howard, IN"/>
    <x v="89"/>
    <n v="0"/>
    <x v="9"/>
  </r>
  <r>
    <s v="Howard, IN"/>
    <x v="89"/>
    <n v="0"/>
    <x v="10"/>
  </r>
  <r>
    <s v="Howard, IN"/>
    <x v="89"/>
    <n v="0"/>
    <x v="11"/>
  </r>
  <r>
    <s v="Howard, IN"/>
    <x v="89"/>
    <n v="0"/>
    <x v="12"/>
  </r>
  <r>
    <s v="Howard, IN"/>
    <x v="89"/>
    <n v="0"/>
    <x v="13"/>
  </r>
  <r>
    <s v="Howard, IN"/>
    <x v="89"/>
    <n v="0"/>
    <x v="14"/>
  </r>
  <r>
    <s v="Howard, IN"/>
    <x v="89"/>
    <n v="0"/>
    <x v="15"/>
  </r>
  <r>
    <s v="Howard, IN"/>
    <x v="89"/>
    <n v="0"/>
    <x v="16"/>
  </r>
  <r>
    <s v="Howard, IN"/>
    <x v="89"/>
    <n v="0"/>
    <x v="17"/>
  </r>
  <r>
    <s v="Howard, IN"/>
    <x v="89"/>
    <n v="0"/>
    <x v="18"/>
  </r>
  <r>
    <s v="Howard, IN"/>
    <x v="89"/>
    <n v="0"/>
    <x v="19"/>
  </r>
  <r>
    <s v="Howard, IN"/>
    <x v="89"/>
    <n v="0"/>
    <x v="20"/>
  </r>
  <r>
    <s v="Howard, IN"/>
    <x v="89"/>
    <n v="0"/>
    <x v="21"/>
  </r>
  <r>
    <s v="Howard, IN"/>
    <x v="89"/>
    <n v="0"/>
    <x v="22"/>
  </r>
  <r>
    <s v="Howard, IN"/>
    <x v="89"/>
    <n v="0"/>
    <x v="23"/>
  </r>
  <r>
    <s v="Howard, IN"/>
    <x v="89"/>
    <n v="0"/>
    <x v="24"/>
  </r>
  <r>
    <s v="Howard, IN"/>
    <x v="89"/>
    <n v="0"/>
    <x v="25"/>
  </r>
  <r>
    <s v="Howard, IN"/>
    <x v="89"/>
    <n v="0"/>
    <x v="26"/>
  </r>
  <r>
    <s v="Howard, IN"/>
    <x v="89"/>
    <n v="0"/>
    <x v="27"/>
  </r>
  <r>
    <s v="Howard, IN"/>
    <x v="89"/>
    <n v="0"/>
    <x v="28"/>
  </r>
  <r>
    <s v="Howard, IN"/>
    <x v="89"/>
    <n v="0"/>
    <x v="29"/>
  </r>
  <r>
    <s v="Howard, IN"/>
    <x v="89"/>
    <n v="0"/>
    <x v="30"/>
  </r>
  <r>
    <s v="Howard, IN"/>
    <x v="89"/>
    <n v="0"/>
    <x v="31"/>
  </r>
  <r>
    <s v="Howard, IN"/>
    <x v="89"/>
    <n v="0"/>
    <x v="32"/>
  </r>
  <r>
    <s v="Howard, IN"/>
    <x v="89"/>
    <n v="0"/>
    <x v="33"/>
  </r>
  <r>
    <s v="Howard, IN"/>
    <x v="89"/>
    <n v="0"/>
    <x v="34"/>
  </r>
  <r>
    <s v="Howard, IN"/>
    <x v="89"/>
    <n v="0"/>
    <x v="35"/>
  </r>
  <r>
    <s v="Howard, IN"/>
    <x v="89"/>
    <n v="0"/>
    <x v="36"/>
  </r>
  <r>
    <s v="Howard, IN"/>
    <x v="89"/>
    <n v="0"/>
    <x v="37"/>
  </r>
  <r>
    <s v="Howard, IN"/>
    <x v="89"/>
    <n v="0"/>
    <x v="38"/>
  </r>
  <r>
    <s v="Howard, IN"/>
    <x v="89"/>
    <n v="0"/>
    <x v="39"/>
  </r>
  <r>
    <s v="Howard, IN"/>
    <x v="89"/>
    <n v="0"/>
    <x v="40"/>
  </r>
  <r>
    <s v="Howard, IN"/>
    <x v="89"/>
    <n v="0"/>
    <x v="41"/>
  </r>
  <r>
    <s v="Howard, IN"/>
    <x v="89"/>
    <n v="0"/>
    <x v="42"/>
  </r>
  <r>
    <s v="Howard, IN"/>
    <x v="89"/>
    <n v="0"/>
    <x v="43"/>
  </r>
  <r>
    <s v="Howard, IN"/>
    <x v="89"/>
    <n v="0"/>
    <x v="44"/>
  </r>
  <r>
    <s v="Howard, IN"/>
    <x v="89"/>
    <n v="0"/>
    <x v="45"/>
  </r>
  <r>
    <s v="Howard, IN"/>
    <x v="89"/>
    <n v="0"/>
    <x v="46"/>
  </r>
  <r>
    <s v="Howard, IN"/>
    <x v="89"/>
    <n v="0"/>
    <x v="47"/>
  </r>
  <r>
    <s v="Howard, IN"/>
    <x v="89"/>
    <n v="0"/>
    <x v="48"/>
  </r>
  <r>
    <s v="Howard, IN"/>
    <x v="89"/>
    <n v="0"/>
    <x v="49"/>
  </r>
  <r>
    <s v="Howard, IN"/>
    <x v="89"/>
    <n v="0"/>
    <x v="50"/>
  </r>
  <r>
    <s v="Howard, IN"/>
    <x v="89"/>
    <n v="0"/>
    <x v="51"/>
  </r>
  <r>
    <s v="Howard, IN"/>
    <x v="89"/>
    <n v="0"/>
    <x v="52"/>
  </r>
  <r>
    <s v="Howard, IN"/>
    <x v="89"/>
    <n v="0"/>
    <x v="53"/>
  </r>
  <r>
    <s v="St. Joseph, IN"/>
    <x v="89"/>
    <n v="0"/>
    <x v="0"/>
  </r>
  <r>
    <s v="St. Joseph, IN"/>
    <x v="89"/>
    <n v="0"/>
    <x v="1"/>
  </r>
  <r>
    <s v="St. Joseph, IN"/>
    <x v="89"/>
    <n v="0"/>
    <x v="2"/>
  </r>
  <r>
    <s v="St. Joseph, IN"/>
    <x v="89"/>
    <n v="0"/>
    <x v="3"/>
  </r>
  <r>
    <s v="St. Joseph, IN"/>
    <x v="89"/>
    <n v="0"/>
    <x v="4"/>
  </r>
  <r>
    <s v="St. Joseph, IN"/>
    <x v="89"/>
    <n v="0"/>
    <x v="5"/>
  </r>
  <r>
    <s v="St. Joseph, IN"/>
    <x v="89"/>
    <n v="0"/>
    <x v="6"/>
  </r>
  <r>
    <s v="St. Joseph, IN"/>
    <x v="89"/>
    <n v="0"/>
    <x v="7"/>
  </r>
  <r>
    <s v="St. Joseph, IN"/>
    <x v="89"/>
    <n v="0"/>
    <x v="8"/>
  </r>
  <r>
    <s v="St. Joseph, IN"/>
    <x v="89"/>
    <n v="0"/>
    <x v="9"/>
  </r>
  <r>
    <s v="St. Joseph, IN"/>
    <x v="89"/>
    <n v="0"/>
    <x v="10"/>
  </r>
  <r>
    <s v="St. Joseph, IN"/>
    <x v="89"/>
    <n v="0"/>
    <x v="11"/>
  </r>
  <r>
    <s v="St. Joseph, IN"/>
    <x v="89"/>
    <n v="0"/>
    <x v="12"/>
  </r>
  <r>
    <s v="St. Joseph, IN"/>
    <x v="89"/>
    <n v="0"/>
    <x v="13"/>
  </r>
  <r>
    <s v="St. Joseph, IN"/>
    <x v="89"/>
    <n v="0"/>
    <x v="14"/>
  </r>
  <r>
    <s v="St. Joseph, IN"/>
    <x v="89"/>
    <n v="0"/>
    <x v="15"/>
  </r>
  <r>
    <s v="St. Joseph, IN"/>
    <x v="89"/>
    <n v="0"/>
    <x v="16"/>
  </r>
  <r>
    <s v="St. Joseph, IN"/>
    <x v="89"/>
    <n v="0"/>
    <x v="17"/>
  </r>
  <r>
    <s v="St. Joseph, IN"/>
    <x v="89"/>
    <n v="0"/>
    <x v="18"/>
  </r>
  <r>
    <s v="St. Joseph, IN"/>
    <x v="89"/>
    <n v="0"/>
    <x v="19"/>
  </r>
  <r>
    <s v="St. Joseph, IN"/>
    <x v="89"/>
    <n v="0"/>
    <x v="20"/>
  </r>
  <r>
    <s v="St. Joseph, IN"/>
    <x v="89"/>
    <n v="0"/>
    <x v="21"/>
  </r>
  <r>
    <s v="St. Joseph, IN"/>
    <x v="89"/>
    <n v="0"/>
    <x v="22"/>
  </r>
  <r>
    <s v="St. Joseph, IN"/>
    <x v="89"/>
    <n v="0"/>
    <x v="23"/>
  </r>
  <r>
    <s v="St. Joseph, IN"/>
    <x v="89"/>
    <n v="0"/>
    <x v="24"/>
  </r>
  <r>
    <s v="St. Joseph, IN"/>
    <x v="89"/>
    <n v="0"/>
    <x v="25"/>
  </r>
  <r>
    <s v="St. Joseph, IN"/>
    <x v="89"/>
    <n v="0"/>
    <x v="26"/>
  </r>
  <r>
    <s v="St. Joseph, IN"/>
    <x v="89"/>
    <n v="0"/>
    <x v="27"/>
  </r>
  <r>
    <s v="St. Joseph, IN"/>
    <x v="89"/>
    <n v="0"/>
    <x v="28"/>
  </r>
  <r>
    <s v="St. Joseph, IN"/>
    <x v="89"/>
    <n v="0"/>
    <x v="29"/>
  </r>
  <r>
    <s v="St. Joseph, IN"/>
    <x v="89"/>
    <n v="0"/>
    <x v="30"/>
  </r>
  <r>
    <s v="St. Joseph, IN"/>
    <x v="89"/>
    <n v="0"/>
    <x v="31"/>
  </r>
  <r>
    <s v="St. Joseph, IN"/>
    <x v="89"/>
    <n v="0"/>
    <x v="32"/>
  </r>
  <r>
    <s v="St. Joseph, IN"/>
    <x v="89"/>
    <n v="0"/>
    <x v="33"/>
  </r>
  <r>
    <s v="St. Joseph, IN"/>
    <x v="89"/>
    <n v="0"/>
    <x v="34"/>
  </r>
  <r>
    <s v="St. Joseph, IN"/>
    <x v="89"/>
    <n v="0"/>
    <x v="35"/>
  </r>
  <r>
    <s v="St. Joseph, IN"/>
    <x v="89"/>
    <n v="0"/>
    <x v="36"/>
  </r>
  <r>
    <s v="St. Joseph, IN"/>
    <x v="89"/>
    <n v="0"/>
    <x v="37"/>
  </r>
  <r>
    <s v="St. Joseph, IN"/>
    <x v="89"/>
    <n v="0"/>
    <x v="38"/>
  </r>
  <r>
    <s v="St. Joseph, IN"/>
    <x v="89"/>
    <n v="0"/>
    <x v="39"/>
  </r>
  <r>
    <s v="St. Joseph, IN"/>
    <x v="89"/>
    <n v="0"/>
    <x v="40"/>
  </r>
  <r>
    <s v="St. Joseph, IN"/>
    <x v="89"/>
    <n v="0"/>
    <x v="41"/>
  </r>
  <r>
    <s v="St. Joseph, IN"/>
    <x v="89"/>
    <n v="0"/>
    <x v="42"/>
  </r>
  <r>
    <s v="St. Joseph, IN"/>
    <x v="89"/>
    <n v="0"/>
    <x v="43"/>
  </r>
  <r>
    <s v="St. Joseph, IN"/>
    <x v="89"/>
    <n v="0"/>
    <x v="44"/>
  </r>
  <r>
    <s v="St. Joseph, IN"/>
    <x v="89"/>
    <n v="0"/>
    <x v="45"/>
  </r>
  <r>
    <s v="St. Joseph, IN"/>
    <x v="89"/>
    <n v="0"/>
    <x v="46"/>
  </r>
  <r>
    <s v="St. Joseph, IN"/>
    <x v="89"/>
    <n v="0"/>
    <x v="47"/>
  </r>
  <r>
    <s v="St. Joseph, IN"/>
    <x v="89"/>
    <n v="0"/>
    <x v="48"/>
  </r>
  <r>
    <s v="St. Joseph, IN"/>
    <x v="89"/>
    <n v="0"/>
    <x v="49"/>
  </r>
  <r>
    <s v="St. Joseph, IN"/>
    <x v="89"/>
    <n v="0"/>
    <x v="50"/>
  </r>
  <r>
    <s v="St. Joseph, IN"/>
    <x v="89"/>
    <n v="0"/>
    <x v="51"/>
  </r>
  <r>
    <s v="St. Joseph, IN"/>
    <x v="89"/>
    <n v="0"/>
    <x v="52"/>
  </r>
  <r>
    <s v="St. Joseph, IN"/>
    <x v="89"/>
    <n v="0"/>
    <x v="53"/>
  </r>
  <r>
    <s v="Knox, NE"/>
    <x v="89"/>
    <n v="0"/>
    <x v="0"/>
  </r>
  <r>
    <s v="Knox, NE"/>
    <x v="89"/>
    <n v="0"/>
    <x v="1"/>
  </r>
  <r>
    <s v="Knox, NE"/>
    <x v="89"/>
    <n v="0"/>
    <x v="2"/>
  </r>
  <r>
    <s v="Knox, NE"/>
    <x v="89"/>
    <n v="0"/>
    <x v="3"/>
  </r>
  <r>
    <s v="Knox, NE"/>
    <x v="89"/>
    <n v="0"/>
    <x v="4"/>
  </r>
  <r>
    <s v="Knox, NE"/>
    <x v="89"/>
    <n v="0"/>
    <x v="5"/>
  </r>
  <r>
    <s v="Knox, NE"/>
    <x v="89"/>
    <n v="0"/>
    <x v="6"/>
  </r>
  <r>
    <s v="Knox, NE"/>
    <x v="89"/>
    <n v="0"/>
    <x v="7"/>
  </r>
  <r>
    <s v="Knox, NE"/>
    <x v="89"/>
    <n v="0"/>
    <x v="8"/>
  </r>
  <r>
    <s v="Knox, NE"/>
    <x v="89"/>
    <n v="0"/>
    <x v="9"/>
  </r>
  <r>
    <s v="Knox, NE"/>
    <x v="89"/>
    <n v="0"/>
    <x v="10"/>
  </r>
  <r>
    <s v="Knox, NE"/>
    <x v="89"/>
    <n v="0"/>
    <x v="11"/>
  </r>
  <r>
    <s v="Knox, NE"/>
    <x v="89"/>
    <n v="0"/>
    <x v="12"/>
  </r>
  <r>
    <s v="Knox, NE"/>
    <x v="89"/>
    <n v="0"/>
    <x v="13"/>
  </r>
  <r>
    <s v="Knox, NE"/>
    <x v="89"/>
    <n v="0"/>
    <x v="14"/>
  </r>
  <r>
    <s v="Knox, NE"/>
    <x v="89"/>
    <n v="0"/>
    <x v="15"/>
  </r>
  <r>
    <s v="Knox, NE"/>
    <x v="89"/>
    <n v="0"/>
    <x v="16"/>
  </r>
  <r>
    <s v="Knox, NE"/>
    <x v="89"/>
    <n v="0"/>
    <x v="17"/>
  </r>
  <r>
    <s v="Knox, NE"/>
    <x v="89"/>
    <n v="0"/>
    <x v="18"/>
  </r>
  <r>
    <s v="Knox, NE"/>
    <x v="89"/>
    <n v="0"/>
    <x v="19"/>
  </r>
  <r>
    <s v="Knox, NE"/>
    <x v="89"/>
    <n v="0"/>
    <x v="20"/>
  </r>
  <r>
    <s v="Knox, NE"/>
    <x v="89"/>
    <n v="0"/>
    <x v="21"/>
  </r>
  <r>
    <s v="Knox, NE"/>
    <x v="89"/>
    <n v="0"/>
    <x v="22"/>
  </r>
  <r>
    <s v="Knox, NE"/>
    <x v="89"/>
    <n v="0"/>
    <x v="23"/>
  </r>
  <r>
    <s v="Knox, NE"/>
    <x v="89"/>
    <n v="0"/>
    <x v="24"/>
  </r>
  <r>
    <s v="Knox, NE"/>
    <x v="89"/>
    <n v="0"/>
    <x v="25"/>
  </r>
  <r>
    <s v="Knox, NE"/>
    <x v="89"/>
    <n v="0"/>
    <x v="26"/>
  </r>
  <r>
    <s v="Knox, NE"/>
    <x v="89"/>
    <n v="0"/>
    <x v="27"/>
  </r>
  <r>
    <s v="Knox, NE"/>
    <x v="89"/>
    <n v="0"/>
    <x v="28"/>
  </r>
  <r>
    <s v="Knox, NE"/>
    <x v="89"/>
    <n v="0"/>
    <x v="29"/>
  </r>
  <r>
    <s v="Knox, NE"/>
    <x v="89"/>
    <n v="0"/>
    <x v="30"/>
  </r>
  <r>
    <s v="Knox, NE"/>
    <x v="89"/>
    <n v="0"/>
    <x v="31"/>
  </r>
  <r>
    <s v="Knox, NE"/>
    <x v="89"/>
    <n v="0"/>
    <x v="32"/>
  </r>
  <r>
    <s v="Knox, NE"/>
    <x v="89"/>
    <n v="0"/>
    <x v="33"/>
  </r>
  <r>
    <s v="Knox, NE"/>
    <x v="89"/>
    <n v="0"/>
    <x v="34"/>
  </r>
  <r>
    <s v="Knox, NE"/>
    <x v="89"/>
    <n v="0"/>
    <x v="35"/>
  </r>
  <r>
    <s v="Knox, NE"/>
    <x v="89"/>
    <n v="0"/>
    <x v="36"/>
  </r>
  <r>
    <s v="Knox, NE"/>
    <x v="89"/>
    <n v="0"/>
    <x v="37"/>
  </r>
  <r>
    <s v="Knox, NE"/>
    <x v="89"/>
    <n v="0"/>
    <x v="38"/>
  </r>
  <r>
    <s v="Knox, NE"/>
    <x v="89"/>
    <n v="0"/>
    <x v="39"/>
  </r>
  <r>
    <s v="Knox, NE"/>
    <x v="89"/>
    <n v="0"/>
    <x v="40"/>
  </r>
  <r>
    <s v="Knox, NE"/>
    <x v="89"/>
    <n v="0"/>
    <x v="41"/>
  </r>
  <r>
    <s v="Knox, NE"/>
    <x v="89"/>
    <n v="0"/>
    <x v="42"/>
  </r>
  <r>
    <s v="Knox, NE"/>
    <x v="89"/>
    <n v="0"/>
    <x v="43"/>
  </r>
  <r>
    <s v="Knox, NE"/>
    <x v="89"/>
    <n v="0"/>
    <x v="44"/>
  </r>
  <r>
    <s v="Knox, NE"/>
    <x v="89"/>
    <n v="0"/>
    <x v="45"/>
  </r>
  <r>
    <s v="Knox, NE"/>
    <x v="89"/>
    <n v="0"/>
    <x v="46"/>
  </r>
  <r>
    <s v="Knox, NE"/>
    <x v="89"/>
    <n v="0"/>
    <x v="47"/>
  </r>
  <r>
    <s v="Knox, NE"/>
    <x v="89"/>
    <n v="0"/>
    <x v="48"/>
  </r>
  <r>
    <s v="Knox, NE"/>
    <x v="89"/>
    <n v="0"/>
    <x v="49"/>
  </r>
  <r>
    <s v="Knox, NE"/>
    <x v="89"/>
    <n v="0"/>
    <x v="50"/>
  </r>
  <r>
    <s v="Knox, NE"/>
    <x v="89"/>
    <n v="0"/>
    <x v="51"/>
  </r>
  <r>
    <s v="Knox, NE"/>
    <x v="89"/>
    <n v="0"/>
    <x v="52"/>
  </r>
  <r>
    <s v="Knox, NE"/>
    <x v="89"/>
    <n v="0"/>
    <x v="53"/>
  </r>
  <r>
    <s v="Stark, OH"/>
    <x v="89"/>
    <n v="0"/>
    <x v="0"/>
  </r>
  <r>
    <s v="Stark, OH"/>
    <x v="89"/>
    <n v="0"/>
    <x v="1"/>
  </r>
  <r>
    <s v="Stark, OH"/>
    <x v="89"/>
    <n v="0"/>
    <x v="2"/>
  </r>
  <r>
    <s v="Stark, OH"/>
    <x v="89"/>
    <n v="0"/>
    <x v="3"/>
  </r>
  <r>
    <s v="Stark, OH"/>
    <x v="89"/>
    <n v="0"/>
    <x v="4"/>
  </r>
  <r>
    <s v="Stark, OH"/>
    <x v="89"/>
    <n v="0"/>
    <x v="5"/>
  </r>
  <r>
    <s v="Stark, OH"/>
    <x v="89"/>
    <n v="0"/>
    <x v="6"/>
  </r>
  <r>
    <s v="Stark, OH"/>
    <x v="89"/>
    <n v="0"/>
    <x v="7"/>
  </r>
  <r>
    <s v="Stark, OH"/>
    <x v="89"/>
    <n v="0"/>
    <x v="8"/>
  </r>
  <r>
    <s v="Stark, OH"/>
    <x v="89"/>
    <n v="0"/>
    <x v="9"/>
  </r>
  <r>
    <s v="Stark, OH"/>
    <x v="89"/>
    <n v="0"/>
    <x v="10"/>
  </r>
  <r>
    <s v="Stark, OH"/>
    <x v="89"/>
    <n v="0"/>
    <x v="11"/>
  </r>
  <r>
    <s v="Stark, OH"/>
    <x v="89"/>
    <n v="0"/>
    <x v="12"/>
  </r>
  <r>
    <s v="Stark, OH"/>
    <x v="89"/>
    <n v="0"/>
    <x v="13"/>
  </r>
  <r>
    <s v="Stark, OH"/>
    <x v="89"/>
    <n v="0"/>
    <x v="14"/>
  </r>
  <r>
    <s v="Stark, OH"/>
    <x v="89"/>
    <n v="0"/>
    <x v="15"/>
  </r>
  <r>
    <s v="Stark, OH"/>
    <x v="89"/>
    <n v="0"/>
    <x v="16"/>
  </r>
  <r>
    <s v="Stark, OH"/>
    <x v="89"/>
    <n v="0"/>
    <x v="17"/>
  </r>
  <r>
    <s v="Stark, OH"/>
    <x v="89"/>
    <n v="0"/>
    <x v="18"/>
  </r>
  <r>
    <s v="Stark, OH"/>
    <x v="89"/>
    <n v="0"/>
    <x v="19"/>
  </r>
  <r>
    <s v="Stark, OH"/>
    <x v="89"/>
    <n v="0"/>
    <x v="20"/>
  </r>
  <r>
    <s v="Stark, OH"/>
    <x v="89"/>
    <n v="0"/>
    <x v="21"/>
  </r>
  <r>
    <s v="Stark, OH"/>
    <x v="89"/>
    <n v="0"/>
    <x v="22"/>
  </r>
  <r>
    <s v="Stark, OH"/>
    <x v="89"/>
    <n v="0"/>
    <x v="23"/>
  </r>
  <r>
    <s v="Stark, OH"/>
    <x v="89"/>
    <n v="0"/>
    <x v="24"/>
  </r>
  <r>
    <s v="Stark, OH"/>
    <x v="89"/>
    <n v="0"/>
    <x v="25"/>
  </r>
  <r>
    <s v="Stark, OH"/>
    <x v="89"/>
    <n v="0"/>
    <x v="26"/>
  </r>
  <r>
    <s v="Stark, OH"/>
    <x v="89"/>
    <n v="0"/>
    <x v="27"/>
  </r>
  <r>
    <s v="Stark, OH"/>
    <x v="89"/>
    <n v="0"/>
    <x v="28"/>
  </r>
  <r>
    <s v="Stark, OH"/>
    <x v="89"/>
    <n v="0"/>
    <x v="29"/>
  </r>
  <r>
    <s v="Stark, OH"/>
    <x v="89"/>
    <n v="0"/>
    <x v="30"/>
  </r>
  <r>
    <s v="Stark, OH"/>
    <x v="89"/>
    <n v="0"/>
    <x v="31"/>
  </r>
  <r>
    <s v="Stark, OH"/>
    <x v="89"/>
    <n v="0"/>
    <x v="32"/>
  </r>
  <r>
    <s v="Stark, OH"/>
    <x v="89"/>
    <n v="0"/>
    <x v="33"/>
  </r>
  <r>
    <s v="Stark, OH"/>
    <x v="89"/>
    <n v="0"/>
    <x v="34"/>
  </r>
  <r>
    <s v="Stark, OH"/>
    <x v="89"/>
    <n v="0"/>
    <x v="35"/>
  </r>
  <r>
    <s v="Stark, OH"/>
    <x v="89"/>
    <n v="0"/>
    <x v="36"/>
  </r>
  <r>
    <s v="Stark, OH"/>
    <x v="89"/>
    <n v="0"/>
    <x v="37"/>
  </r>
  <r>
    <s v="Stark, OH"/>
    <x v="89"/>
    <n v="0"/>
    <x v="38"/>
  </r>
  <r>
    <s v="Stark, OH"/>
    <x v="89"/>
    <n v="0"/>
    <x v="39"/>
  </r>
  <r>
    <s v="Stark, OH"/>
    <x v="89"/>
    <n v="0"/>
    <x v="40"/>
  </r>
  <r>
    <s v="Stark, OH"/>
    <x v="89"/>
    <n v="0"/>
    <x v="41"/>
  </r>
  <r>
    <s v="Stark, OH"/>
    <x v="89"/>
    <n v="0"/>
    <x v="42"/>
  </r>
  <r>
    <s v="Stark, OH"/>
    <x v="89"/>
    <n v="0"/>
    <x v="43"/>
  </r>
  <r>
    <s v="Stark, OH"/>
    <x v="89"/>
    <n v="0"/>
    <x v="44"/>
  </r>
  <r>
    <s v="Stark, OH"/>
    <x v="89"/>
    <n v="0"/>
    <x v="45"/>
  </r>
  <r>
    <s v="Stark, OH"/>
    <x v="89"/>
    <n v="0"/>
    <x v="46"/>
  </r>
  <r>
    <s v="Stark, OH"/>
    <x v="89"/>
    <n v="0"/>
    <x v="47"/>
  </r>
  <r>
    <s v="Stark, OH"/>
    <x v="89"/>
    <n v="0"/>
    <x v="48"/>
  </r>
  <r>
    <s v="Stark, OH"/>
    <x v="89"/>
    <n v="0"/>
    <x v="49"/>
  </r>
  <r>
    <s v="Stark, OH"/>
    <x v="89"/>
    <n v="0"/>
    <x v="50"/>
  </r>
  <r>
    <s v="Stark, OH"/>
    <x v="89"/>
    <n v="0"/>
    <x v="51"/>
  </r>
  <r>
    <s v="Stark, OH"/>
    <x v="89"/>
    <n v="0"/>
    <x v="52"/>
  </r>
  <r>
    <s v="Stark, OH"/>
    <x v="89"/>
    <n v="0"/>
    <x v="53"/>
  </r>
  <r>
    <s v="Anoka, MN"/>
    <x v="89"/>
    <n v="0"/>
    <x v="0"/>
  </r>
  <r>
    <s v="Anoka, MN"/>
    <x v="89"/>
    <n v="0"/>
    <x v="1"/>
  </r>
  <r>
    <s v="Anoka, MN"/>
    <x v="89"/>
    <n v="0"/>
    <x v="2"/>
  </r>
  <r>
    <s v="Anoka, MN"/>
    <x v="89"/>
    <n v="0"/>
    <x v="3"/>
  </r>
  <r>
    <s v="Anoka, MN"/>
    <x v="89"/>
    <n v="0"/>
    <x v="4"/>
  </r>
  <r>
    <s v="Anoka, MN"/>
    <x v="89"/>
    <n v="0"/>
    <x v="5"/>
  </r>
  <r>
    <s v="Anoka, MN"/>
    <x v="89"/>
    <n v="0"/>
    <x v="6"/>
  </r>
  <r>
    <s v="Anoka, MN"/>
    <x v="89"/>
    <n v="0"/>
    <x v="7"/>
  </r>
  <r>
    <s v="Anoka, MN"/>
    <x v="89"/>
    <n v="0"/>
    <x v="8"/>
  </r>
  <r>
    <s v="Anoka, MN"/>
    <x v="89"/>
    <n v="0"/>
    <x v="9"/>
  </r>
  <r>
    <s v="Anoka, MN"/>
    <x v="89"/>
    <n v="0"/>
    <x v="10"/>
  </r>
  <r>
    <s v="Anoka, MN"/>
    <x v="89"/>
    <n v="0"/>
    <x v="11"/>
  </r>
  <r>
    <s v="Anoka, MN"/>
    <x v="89"/>
    <n v="0"/>
    <x v="12"/>
  </r>
  <r>
    <s v="Anoka, MN"/>
    <x v="89"/>
    <n v="0"/>
    <x v="13"/>
  </r>
  <r>
    <s v="Anoka, MN"/>
    <x v="89"/>
    <n v="0"/>
    <x v="14"/>
  </r>
  <r>
    <s v="Anoka, MN"/>
    <x v="89"/>
    <n v="0"/>
    <x v="15"/>
  </r>
  <r>
    <s v="Anoka, MN"/>
    <x v="89"/>
    <n v="0"/>
    <x v="16"/>
  </r>
  <r>
    <s v="Anoka, MN"/>
    <x v="89"/>
    <n v="0"/>
    <x v="17"/>
  </r>
  <r>
    <s v="Anoka, MN"/>
    <x v="89"/>
    <n v="0"/>
    <x v="18"/>
  </r>
  <r>
    <s v="Anoka, MN"/>
    <x v="89"/>
    <n v="0"/>
    <x v="19"/>
  </r>
  <r>
    <s v="Anoka, MN"/>
    <x v="89"/>
    <n v="0"/>
    <x v="20"/>
  </r>
  <r>
    <s v="Anoka, MN"/>
    <x v="89"/>
    <n v="0"/>
    <x v="21"/>
  </r>
  <r>
    <s v="Anoka, MN"/>
    <x v="89"/>
    <n v="0"/>
    <x v="22"/>
  </r>
  <r>
    <s v="Anoka, MN"/>
    <x v="89"/>
    <n v="0"/>
    <x v="23"/>
  </r>
  <r>
    <s v="Anoka, MN"/>
    <x v="89"/>
    <n v="0"/>
    <x v="24"/>
  </r>
  <r>
    <s v="Anoka, MN"/>
    <x v="89"/>
    <n v="0"/>
    <x v="25"/>
  </r>
  <r>
    <s v="Anoka, MN"/>
    <x v="89"/>
    <n v="0"/>
    <x v="26"/>
  </r>
  <r>
    <s v="Anoka, MN"/>
    <x v="89"/>
    <n v="0"/>
    <x v="27"/>
  </r>
  <r>
    <s v="Anoka, MN"/>
    <x v="89"/>
    <n v="0"/>
    <x v="28"/>
  </r>
  <r>
    <s v="Anoka, MN"/>
    <x v="89"/>
    <n v="0"/>
    <x v="29"/>
  </r>
  <r>
    <s v="Anoka, MN"/>
    <x v="89"/>
    <n v="0"/>
    <x v="30"/>
  </r>
  <r>
    <s v="Anoka, MN"/>
    <x v="89"/>
    <n v="0"/>
    <x v="31"/>
  </r>
  <r>
    <s v="Anoka, MN"/>
    <x v="89"/>
    <n v="0"/>
    <x v="32"/>
  </r>
  <r>
    <s v="Anoka, MN"/>
    <x v="89"/>
    <n v="0"/>
    <x v="33"/>
  </r>
  <r>
    <s v="Anoka, MN"/>
    <x v="89"/>
    <n v="0"/>
    <x v="34"/>
  </r>
  <r>
    <s v="Anoka, MN"/>
    <x v="89"/>
    <n v="0"/>
    <x v="35"/>
  </r>
  <r>
    <s v="Anoka, MN"/>
    <x v="89"/>
    <n v="0"/>
    <x v="36"/>
  </r>
  <r>
    <s v="Anoka, MN"/>
    <x v="89"/>
    <n v="0"/>
    <x v="37"/>
  </r>
  <r>
    <s v="Anoka, MN"/>
    <x v="89"/>
    <n v="0"/>
    <x v="38"/>
  </r>
  <r>
    <s v="Anoka, MN"/>
    <x v="89"/>
    <n v="0"/>
    <x v="39"/>
  </r>
  <r>
    <s v="Anoka, MN"/>
    <x v="89"/>
    <n v="0"/>
    <x v="40"/>
  </r>
  <r>
    <s v="Anoka, MN"/>
    <x v="89"/>
    <n v="0"/>
    <x v="41"/>
  </r>
  <r>
    <s v="Anoka, MN"/>
    <x v="89"/>
    <n v="0"/>
    <x v="42"/>
  </r>
  <r>
    <s v="Anoka, MN"/>
    <x v="89"/>
    <n v="0"/>
    <x v="43"/>
  </r>
  <r>
    <s v="Anoka, MN"/>
    <x v="89"/>
    <n v="0"/>
    <x v="44"/>
  </r>
  <r>
    <s v="Anoka, MN"/>
    <x v="89"/>
    <n v="0"/>
    <x v="45"/>
  </r>
  <r>
    <s v="Anoka, MN"/>
    <x v="89"/>
    <n v="0"/>
    <x v="46"/>
  </r>
  <r>
    <s v="Anoka, MN"/>
    <x v="89"/>
    <n v="0"/>
    <x v="47"/>
  </r>
  <r>
    <s v="Anoka, MN"/>
    <x v="89"/>
    <n v="0"/>
    <x v="48"/>
  </r>
  <r>
    <s v="Anoka, MN"/>
    <x v="89"/>
    <n v="0"/>
    <x v="49"/>
  </r>
  <r>
    <s v="Anoka, MN"/>
    <x v="89"/>
    <n v="0"/>
    <x v="50"/>
  </r>
  <r>
    <s v="Anoka, MN"/>
    <x v="89"/>
    <n v="0"/>
    <x v="51"/>
  </r>
  <r>
    <s v="Anoka, MN"/>
    <x v="89"/>
    <n v="0"/>
    <x v="52"/>
  </r>
  <r>
    <s v="Anoka, MN"/>
    <x v="89"/>
    <n v="0"/>
    <x v="53"/>
  </r>
  <r>
    <s v="Olmsted, MN"/>
    <x v="89"/>
    <n v="0"/>
    <x v="0"/>
  </r>
  <r>
    <s v="Olmsted, MN"/>
    <x v="89"/>
    <n v="0"/>
    <x v="1"/>
  </r>
  <r>
    <s v="Olmsted, MN"/>
    <x v="89"/>
    <n v="0"/>
    <x v="2"/>
  </r>
  <r>
    <s v="Olmsted, MN"/>
    <x v="89"/>
    <n v="0"/>
    <x v="3"/>
  </r>
  <r>
    <s v="Olmsted, MN"/>
    <x v="89"/>
    <n v="0"/>
    <x v="4"/>
  </r>
  <r>
    <s v="Olmsted, MN"/>
    <x v="89"/>
    <n v="0"/>
    <x v="5"/>
  </r>
  <r>
    <s v="Olmsted, MN"/>
    <x v="89"/>
    <n v="0"/>
    <x v="6"/>
  </r>
  <r>
    <s v="Olmsted, MN"/>
    <x v="89"/>
    <n v="0"/>
    <x v="7"/>
  </r>
  <r>
    <s v="Olmsted, MN"/>
    <x v="89"/>
    <n v="0"/>
    <x v="8"/>
  </r>
  <r>
    <s v="Olmsted, MN"/>
    <x v="89"/>
    <n v="0"/>
    <x v="9"/>
  </r>
  <r>
    <s v="Olmsted, MN"/>
    <x v="89"/>
    <n v="0"/>
    <x v="10"/>
  </r>
  <r>
    <s v="Olmsted, MN"/>
    <x v="89"/>
    <n v="0"/>
    <x v="11"/>
  </r>
  <r>
    <s v="Olmsted, MN"/>
    <x v="89"/>
    <n v="0"/>
    <x v="12"/>
  </r>
  <r>
    <s v="Olmsted, MN"/>
    <x v="89"/>
    <n v="0"/>
    <x v="13"/>
  </r>
  <r>
    <s v="Olmsted, MN"/>
    <x v="89"/>
    <n v="0"/>
    <x v="14"/>
  </r>
  <r>
    <s v="Olmsted, MN"/>
    <x v="89"/>
    <n v="0"/>
    <x v="15"/>
  </r>
  <r>
    <s v="Olmsted, MN"/>
    <x v="89"/>
    <n v="0"/>
    <x v="16"/>
  </r>
  <r>
    <s v="Olmsted, MN"/>
    <x v="89"/>
    <n v="0"/>
    <x v="17"/>
  </r>
  <r>
    <s v="Olmsted, MN"/>
    <x v="89"/>
    <n v="0"/>
    <x v="18"/>
  </r>
  <r>
    <s v="Olmsted, MN"/>
    <x v="89"/>
    <n v="0"/>
    <x v="19"/>
  </r>
  <r>
    <s v="Olmsted, MN"/>
    <x v="89"/>
    <n v="0"/>
    <x v="20"/>
  </r>
  <r>
    <s v="Olmsted, MN"/>
    <x v="89"/>
    <n v="0"/>
    <x v="21"/>
  </r>
  <r>
    <s v="Olmsted, MN"/>
    <x v="89"/>
    <n v="0"/>
    <x v="22"/>
  </r>
  <r>
    <s v="Olmsted, MN"/>
    <x v="89"/>
    <n v="0"/>
    <x v="23"/>
  </r>
  <r>
    <s v="Olmsted, MN"/>
    <x v="89"/>
    <n v="0"/>
    <x v="24"/>
  </r>
  <r>
    <s v="Olmsted, MN"/>
    <x v="89"/>
    <n v="0"/>
    <x v="25"/>
  </r>
  <r>
    <s v="Olmsted, MN"/>
    <x v="89"/>
    <n v="0"/>
    <x v="26"/>
  </r>
  <r>
    <s v="Olmsted, MN"/>
    <x v="89"/>
    <n v="0"/>
    <x v="27"/>
  </r>
  <r>
    <s v="Olmsted, MN"/>
    <x v="89"/>
    <n v="0"/>
    <x v="28"/>
  </r>
  <r>
    <s v="Olmsted, MN"/>
    <x v="89"/>
    <n v="0"/>
    <x v="29"/>
  </r>
  <r>
    <s v="Olmsted, MN"/>
    <x v="89"/>
    <n v="0"/>
    <x v="30"/>
  </r>
  <r>
    <s v="Olmsted, MN"/>
    <x v="89"/>
    <n v="0"/>
    <x v="31"/>
  </r>
  <r>
    <s v="Olmsted, MN"/>
    <x v="89"/>
    <n v="0"/>
    <x v="32"/>
  </r>
  <r>
    <s v="Olmsted, MN"/>
    <x v="89"/>
    <n v="0"/>
    <x v="33"/>
  </r>
  <r>
    <s v="Olmsted, MN"/>
    <x v="89"/>
    <n v="0"/>
    <x v="34"/>
  </r>
  <r>
    <s v="Olmsted, MN"/>
    <x v="89"/>
    <n v="0"/>
    <x v="35"/>
  </r>
  <r>
    <s v="Olmsted, MN"/>
    <x v="89"/>
    <n v="0"/>
    <x v="36"/>
  </r>
  <r>
    <s v="Olmsted, MN"/>
    <x v="89"/>
    <n v="0"/>
    <x v="37"/>
  </r>
  <r>
    <s v="Olmsted, MN"/>
    <x v="89"/>
    <n v="0"/>
    <x v="38"/>
  </r>
  <r>
    <s v="Olmsted, MN"/>
    <x v="89"/>
    <n v="0"/>
    <x v="39"/>
  </r>
  <r>
    <s v="Olmsted, MN"/>
    <x v="89"/>
    <n v="0"/>
    <x v="40"/>
  </r>
  <r>
    <s v="Olmsted, MN"/>
    <x v="89"/>
    <n v="0"/>
    <x v="41"/>
  </r>
  <r>
    <s v="Olmsted, MN"/>
    <x v="89"/>
    <n v="0"/>
    <x v="42"/>
  </r>
  <r>
    <s v="Olmsted, MN"/>
    <x v="89"/>
    <n v="0"/>
    <x v="43"/>
  </r>
  <r>
    <s v="Olmsted, MN"/>
    <x v="89"/>
    <n v="0"/>
    <x v="44"/>
  </r>
  <r>
    <s v="Olmsted, MN"/>
    <x v="89"/>
    <n v="0"/>
    <x v="45"/>
  </r>
  <r>
    <s v="Olmsted, MN"/>
    <x v="89"/>
    <n v="0"/>
    <x v="46"/>
  </r>
  <r>
    <s v="Olmsted, MN"/>
    <x v="89"/>
    <n v="0"/>
    <x v="47"/>
  </r>
  <r>
    <s v="Olmsted, MN"/>
    <x v="89"/>
    <n v="0"/>
    <x v="48"/>
  </r>
  <r>
    <s v="Olmsted, MN"/>
    <x v="89"/>
    <n v="0"/>
    <x v="49"/>
  </r>
  <r>
    <s v="Olmsted, MN"/>
    <x v="89"/>
    <n v="0"/>
    <x v="50"/>
  </r>
  <r>
    <s v="Olmsted, MN"/>
    <x v="89"/>
    <n v="0"/>
    <x v="51"/>
  </r>
  <r>
    <s v="Olmsted, MN"/>
    <x v="89"/>
    <n v="0"/>
    <x v="52"/>
  </r>
  <r>
    <s v="Olmsted, MN"/>
    <x v="89"/>
    <n v="0"/>
    <x v="53"/>
  </r>
  <r>
    <s v="Summit, UT"/>
    <x v="89"/>
    <n v="0"/>
    <x v="0"/>
  </r>
  <r>
    <s v="Summit, UT"/>
    <x v="89"/>
    <n v="0"/>
    <x v="1"/>
  </r>
  <r>
    <s v="Summit, UT"/>
    <x v="89"/>
    <n v="0"/>
    <x v="2"/>
  </r>
  <r>
    <s v="Summit, UT"/>
    <x v="89"/>
    <n v="0"/>
    <x v="3"/>
  </r>
  <r>
    <s v="Summit, UT"/>
    <x v="89"/>
    <n v="0"/>
    <x v="4"/>
  </r>
  <r>
    <s v="Summit, UT"/>
    <x v="89"/>
    <n v="0"/>
    <x v="5"/>
  </r>
  <r>
    <s v="Summit, UT"/>
    <x v="89"/>
    <n v="0"/>
    <x v="6"/>
  </r>
  <r>
    <s v="Summit, UT"/>
    <x v="89"/>
    <n v="0"/>
    <x v="7"/>
  </r>
  <r>
    <s v="Summit, UT"/>
    <x v="89"/>
    <n v="0"/>
    <x v="8"/>
  </r>
  <r>
    <s v="Summit, UT"/>
    <x v="89"/>
    <n v="0"/>
    <x v="9"/>
  </r>
  <r>
    <s v="Summit, UT"/>
    <x v="89"/>
    <n v="0"/>
    <x v="10"/>
  </r>
  <r>
    <s v="Summit, UT"/>
    <x v="89"/>
    <n v="0"/>
    <x v="11"/>
  </r>
  <r>
    <s v="Summit, UT"/>
    <x v="89"/>
    <n v="0"/>
    <x v="12"/>
  </r>
  <r>
    <s v="Summit, UT"/>
    <x v="89"/>
    <n v="0"/>
    <x v="13"/>
  </r>
  <r>
    <s v="Summit, UT"/>
    <x v="89"/>
    <n v="0"/>
    <x v="14"/>
  </r>
  <r>
    <s v="Summit, UT"/>
    <x v="89"/>
    <n v="0"/>
    <x v="15"/>
  </r>
  <r>
    <s v="Summit, UT"/>
    <x v="89"/>
    <n v="0"/>
    <x v="16"/>
  </r>
  <r>
    <s v="Summit, UT"/>
    <x v="89"/>
    <n v="0"/>
    <x v="17"/>
  </r>
  <r>
    <s v="Summit, UT"/>
    <x v="89"/>
    <n v="0"/>
    <x v="18"/>
  </r>
  <r>
    <s v="Summit, UT"/>
    <x v="89"/>
    <n v="0"/>
    <x v="19"/>
  </r>
  <r>
    <s v="Summit, UT"/>
    <x v="89"/>
    <n v="0"/>
    <x v="20"/>
  </r>
  <r>
    <s v="Summit, UT"/>
    <x v="89"/>
    <n v="0"/>
    <x v="21"/>
  </r>
  <r>
    <s v="Summit, UT"/>
    <x v="89"/>
    <n v="0"/>
    <x v="22"/>
  </r>
  <r>
    <s v="Summit, UT"/>
    <x v="89"/>
    <n v="0"/>
    <x v="23"/>
  </r>
  <r>
    <s v="Summit, UT"/>
    <x v="89"/>
    <n v="0"/>
    <x v="24"/>
  </r>
  <r>
    <s v="Summit, UT"/>
    <x v="89"/>
    <n v="0"/>
    <x v="25"/>
  </r>
  <r>
    <s v="Summit, UT"/>
    <x v="89"/>
    <n v="0"/>
    <x v="26"/>
  </r>
  <r>
    <s v="Summit, UT"/>
    <x v="89"/>
    <n v="0"/>
    <x v="27"/>
  </r>
  <r>
    <s v="Summit, UT"/>
    <x v="89"/>
    <n v="0"/>
    <x v="28"/>
  </r>
  <r>
    <s v="Summit, UT"/>
    <x v="89"/>
    <n v="0"/>
    <x v="29"/>
  </r>
  <r>
    <s v="Summit, UT"/>
    <x v="89"/>
    <n v="0"/>
    <x v="30"/>
  </r>
  <r>
    <s v="Summit, UT"/>
    <x v="89"/>
    <n v="0"/>
    <x v="31"/>
  </r>
  <r>
    <s v="Summit, UT"/>
    <x v="89"/>
    <n v="0"/>
    <x v="32"/>
  </r>
  <r>
    <s v="Summit, UT"/>
    <x v="89"/>
    <n v="0"/>
    <x v="33"/>
  </r>
  <r>
    <s v="Summit, UT"/>
    <x v="89"/>
    <n v="0"/>
    <x v="34"/>
  </r>
  <r>
    <s v="Summit, UT"/>
    <x v="89"/>
    <n v="0"/>
    <x v="35"/>
  </r>
  <r>
    <s v="Summit, UT"/>
    <x v="89"/>
    <n v="0"/>
    <x v="36"/>
  </r>
  <r>
    <s v="Summit, UT"/>
    <x v="89"/>
    <n v="0"/>
    <x v="37"/>
  </r>
  <r>
    <s v="Summit, UT"/>
    <x v="89"/>
    <n v="0"/>
    <x v="38"/>
  </r>
  <r>
    <s v="Summit, UT"/>
    <x v="89"/>
    <n v="0"/>
    <x v="39"/>
  </r>
  <r>
    <s v="Summit, UT"/>
    <x v="89"/>
    <n v="0"/>
    <x v="40"/>
  </r>
  <r>
    <s v="Summit, UT"/>
    <x v="89"/>
    <n v="0"/>
    <x v="41"/>
  </r>
  <r>
    <s v="Summit, UT"/>
    <x v="89"/>
    <n v="0"/>
    <x v="42"/>
  </r>
  <r>
    <s v="Summit, UT"/>
    <x v="89"/>
    <n v="0"/>
    <x v="43"/>
  </r>
  <r>
    <s v="Summit, UT"/>
    <x v="89"/>
    <n v="0"/>
    <x v="44"/>
  </r>
  <r>
    <s v="Summit, UT"/>
    <x v="89"/>
    <n v="0"/>
    <x v="45"/>
  </r>
  <r>
    <s v="Summit, UT"/>
    <x v="89"/>
    <n v="0"/>
    <x v="46"/>
  </r>
  <r>
    <s v="Summit, UT"/>
    <x v="89"/>
    <n v="0"/>
    <x v="47"/>
  </r>
  <r>
    <s v="Summit, UT"/>
    <x v="89"/>
    <n v="0"/>
    <x v="48"/>
  </r>
  <r>
    <s v="Summit, UT"/>
    <x v="89"/>
    <n v="0"/>
    <x v="49"/>
  </r>
  <r>
    <s v="Summit, UT"/>
    <x v="89"/>
    <n v="0"/>
    <x v="50"/>
  </r>
  <r>
    <s v="Summit, UT"/>
    <x v="89"/>
    <n v="0"/>
    <x v="51"/>
  </r>
  <r>
    <s v="Summit, UT"/>
    <x v="89"/>
    <n v="0"/>
    <x v="52"/>
  </r>
  <r>
    <s v="Summit, UT"/>
    <x v="89"/>
    <n v="0"/>
    <x v="53"/>
  </r>
  <r>
    <s v="Fairfield, CT"/>
    <x v="89"/>
    <n v="0"/>
    <x v="0"/>
  </r>
  <r>
    <s v="Fairfield, CT"/>
    <x v="89"/>
    <n v="0"/>
    <x v="1"/>
  </r>
  <r>
    <s v="Fairfield, CT"/>
    <x v="89"/>
    <n v="0"/>
    <x v="2"/>
  </r>
  <r>
    <s v="Fairfield, CT"/>
    <x v="89"/>
    <n v="0"/>
    <x v="3"/>
  </r>
  <r>
    <s v="Fairfield, CT"/>
    <x v="89"/>
    <n v="0"/>
    <x v="4"/>
  </r>
  <r>
    <s v="Fairfield, CT"/>
    <x v="89"/>
    <n v="0"/>
    <x v="5"/>
  </r>
  <r>
    <s v="Fairfield, CT"/>
    <x v="89"/>
    <n v="0"/>
    <x v="6"/>
  </r>
  <r>
    <s v="Fairfield, CT"/>
    <x v="89"/>
    <n v="0"/>
    <x v="7"/>
  </r>
  <r>
    <s v="Fairfield, CT"/>
    <x v="89"/>
    <n v="0"/>
    <x v="8"/>
  </r>
  <r>
    <s v="Fairfield, CT"/>
    <x v="89"/>
    <n v="0"/>
    <x v="9"/>
  </r>
  <r>
    <s v="Fairfield, CT"/>
    <x v="89"/>
    <n v="0"/>
    <x v="10"/>
  </r>
  <r>
    <s v="Fairfield, CT"/>
    <x v="89"/>
    <n v="0"/>
    <x v="11"/>
  </r>
  <r>
    <s v="Fairfield, CT"/>
    <x v="89"/>
    <n v="0"/>
    <x v="12"/>
  </r>
  <r>
    <s v="Fairfield, CT"/>
    <x v="89"/>
    <n v="0"/>
    <x v="13"/>
  </r>
  <r>
    <s v="Fairfield, CT"/>
    <x v="89"/>
    <n v="0"/>
    <x v="14"/>
  </r>
  <r>
    <s v="Fairfield, CT"/>
    <x v="89"/>
    <n v="0"/>
    <x v="15"/>
  </r>
  <r>
    <s v="Fairfield, CT"/>
    <x v="89"/>
    <n v="0"/>
    <x v="16"/>
  </r>
  <r>
    <s v="Fairfield, CT"/>
    <x v="89"/>
    <n v="0"/>
    <x v="17"/>
  </r>
  <r>
    <s v="Fairfield, CT"/>
    <x v="89"/>
    <n v="0"/>
    <x v="18"/>
  </r>
  <r>
    <s v="Fairfield, CT"/>
    <x v="89"/>
    <n v="0"/>
    <x v="19"/>
  </r>
  <r>
    <s v="Fairfield, CT"/>
    <x v="89"/>
    <n v="0"/>
    <x v="20"/>
  </r>
  <r>
    <s v="Fairfield, CT"/>
    <x v="89"/>
    <n v="0"/>
    <x v="21"/>
  </r>
  <r>
    <s v="Fairfield, CT"/>
    <x v="89"/>
    <n v="0"/>
    <x v="22"/>
  </r>
  <r>
    <s v="Fairfield, CT"/>
    <x v="89"/>
    <n v="0"/>
    <x v="23"/>
  </r>
  <r>
    <s v="Fairfield, CT"/>
    <x v="89"/>
    <n v="0"/>
    <x v="24"/>
  </r>
  <r>
    <s v="Fairfield, CT"/>
    <x v="89"/>
    <n v="0"/>
    <x v="25"/>
  </r>
  <r>
    <s v="Fairfield, CT"/>
    <x v="89"/>
    <n v="0"/>
    <x v="26"/>
  </r>
  <r>
    <s v="Fairfield, CT"/>
    <x v="89"/>
    <n v="0"/>
    <x v="27"/>
  </r>
  <r>
    <s v="Fairfield, CT"/>
    <x v="89"/>
    <n v="0"/>
    <x v="28"/>
  </r>
  <r>
    <s v="Fairfield, CT"/>
    <x v="89"/>
    <n v="0"/>
    <x v="29"/>
  </r>
  <r>
    <s v="Fairfield, CT"/>
    <x v="89"/>
    <n v="0"/>
    <x v="30"/>
  </r>
  <r>
    <s v="Fairfield, CT"/>
    <x v="89"/>
    <n v="0"/>
    <x v="31"/>
  </r>
  <r>
    <s v="Fairfield, CT"/>
    <x v="89"/>
    <n v="0"/>
    <x v="32"/>
  </r>
  <r>
    <s v="Fairfield, CT"/>
    <x v="89"/>
    <n v="0"/>
    <x v="33"/>
  </r>
  <r>
    <s v="Fairfield, CT"/>
    <x v="89"/>
    <n v="0"/>
    <x v="34"/>
  </r>
  <r>
    <s v="Fairfield, CT"/>
    <x v="89"/>
    <n v="0"/>
    <x v="35"/>
  </r>
  <r>
    <s v="Fairfield, CT"/>
    <x v="89"/>
    <n v="0"/>
    <x v="36"/>
  </r>
  <r>
    <s v="Fairfield, CT"/>
    <x v="89"/>
    <n v="0"/>
    <x v="37"/>
  </r>
  <r>
    <s v="Fairfield, CT"/>
    <x v="89"/>
    <n v="0"/>
    <x v="38"/>
  </r>
  <r>
    <s v="Fairfield, CT"/>
    <x v="89"/>
    <n v="0"/>
    <x v="39"/>
  </r>
  <r>
    <s v="Fairfield, CT"/>
    <x v="89"/>
    <n v="0"/>
    <x v="40"/>
  </r>
  <r>
    <s v="Fairfield, CT"/>
    <x v="89"/>
    <n v="0"/>
    <x v="41"/>
  </r>
  <r>
    <s v="Fairfield, CT"/>
    <x v="89"/>
    <n v="0"/>
    <x v="42"/>
  </r>
  <r>
    <s v="Fairfield, CT"/>
    <x v="89"/>
    <n v="0"/>
    <x v="43"/>
  </r>
  <r>
    <s v="Fairfield, CT"/>
    <x v="89"/>
    <n v="0"/>
    <x v="44"/>
  </r>
  <r>
    <s v="Fairfield, CT"/>
    <x v="89"/>
    <n v="0"/>
    <x v="45"/>
  </r>
  <r>
    <s v="Fairfield, CT"/>
    <x v="89"/>
    <n v="0"/>
    <x v="46"/>
  </r>
  <r>
    <s v="Fairfield, CT"/>
    <x v="89"/>
    <n v="0"/>
    <x v="47"/>
  </r>
  <r>
    <s v="Fairfield, CT"/>
    <x v="89"/>
    <n v="0"/>
    <x v="48"/>
  </r>
  <r>
    <s v="Fairfield, CT"/>
    <x v="89"/>
    <n v="0"/>
    <x v="49"/>
  </r>
  <r>
    <s v="Fairfield, CT"/>
    <x v="89"/>
    <n v="0"/>
    <x v="50"/>
  </r>
  <r>
    <s v="Fairfield, CT"/>
    <x v="89"/>
    <n v="0"/>
    <x v="51"/>
  </r>
  <r>
    <s v="Fairfield, CT"/>
    <x v="89"/>
    <n v="0"/>
    <x v="52"/>
  </r>
  <r>
    <s v="Fairfield, CT"/>
    <x v="89"/>
    <n v="0"/>
    <x v="53"/>
  </r>
  <r>
    <s v="Litchfield, CT"/>
    <x v="89"/>
    <n v="0"/>
    <x v="0"/>
  </r>
  <r>
    <s v="Litchfield, CT"/>
    <x v="89"/>
    <n v="0"/>
    <x v="1"/>
  </r>
  <r>
    <s v="Litchfield, CT"/>
    <x v="89"/>
    <n v="0"/>
    <x v="2"/>
  </r>
  <r>
    <s v="Litchfield, CT"/>
    <x v="89"/>
    <n v="0"/>
    <x v="3"/>
  </r>
  <r>
    <s v="Litchfield, CT"/>
    <x v="89"/>
    <n v="0"/>
    <x v="4"/>
  </r>
  <r>
    <s v="Litchfield, CT"/>
    <x v="89"/>
    <n v="0"/>
    <x v="5"/>
  </r>
  <r>
    <s v="Litchfield, CT"/>
    <x v="89"/>
    <n v="0"/>
    <x v="6"/>
  </r>
  <r>
    <s v="Litchfield, CT"/>
    <x v="89"/>
    <n v="0"/>
    <x v="7"/>
  </r>
  <r>
    <s v="Litchfield, CT"/>
    <x v="89"/>
    <n v="0"/>
    <x v="8"/>
  </r>
  <r>
    <s v="Litchfield, CT"/>
    <x v="89"/>
    <n v="0"/>
    <x v="9"/>
  </r>
  <r>
    <s v="Litchfield, CT"/>
    <x v="89"/>
    <n v="0"/>
    <x v="10"/>
  </r>
  <r>
    <s v="Litchfield, CT"/>
    <x v="89"/>
    <n v="0"/>
    <x v="11"/>
  </r>
  <r>
    <s v="Litchfield, CT"/>
    <x v="89"/>
    <n v="0"/>
    <x v="12"/>
  </r>
  <r>
    <s v="Litchfield, CT"/>
    <x v="89"/>
    <n v="0"/>
    <x v="13"/>
  </r>
  <r>
    <s v="Litchfield, CT"/>
    <x v="89"/>
    <n v="0"/>
    <x v="14"/>
  </r>
  <r>
    <s v="Litchfield, CT"/>
    <x v="89"/>
    <n v="0"/>
    <x v="15"/>
  </r>
  <r>
    <s v="Litchfield, CT"/>
    <x v="89"/>
    <n v="0"/>
    <x v="16"/>
  </r>
  <r>
    <s v="Litchfield, CT"/>
    <x v="89"/>
    <n v="0"/>
    <x v="17"/>
  </r>
  <r>
    <s v="Litchfield, CT"/>
    <x v="89"/>
    <n v="0"/>
    <x v="18"/>
  </r>
  <r>
    <s v="Litchfield, CT"/>
    <x v="89"/>
    <n v="0"/>
    <x v="19"/>
  </r>
  <r>
    <s v="Litchfield, CT"/>
    <x v="89"/>
    <n v="0"/>
    <x v="20"/>
  </r>
  <r>
    <s v="Litchfield, CT"/>
    <x v="89"/>
    <n v="0"/>
    <x v="21"/>
  </r>
  <r>
    <s v="Litchfield, CT"/>
    <x v="89"/>
    <n v="0"/>
    <x v="22"/>
  </r>
  <r>
    <s v="Litchfield, CT"/>
    <x v="89"/>
    <n v="0"/>
    <x v="23"/>
  </r>
  <r>
    <s v="Litchfield, CT"/>
    <x v="89"/>
    <n v="0"/>
    <x v="24"/>
  </r>
  <r>
    <s v="Litchfield, CT"/>
    <x v="89"/>
    <n v="0"/>
    <x v="25"/>
  </r>
  <r>
    <s v="Litchfield, CT"/>
    <x v="89"/>
    <n v="0"/>
    <x v="26"/>
  </r>
  <r>
    <s v="Litchfield, CT"/>
    <x v="89"/>
    <n v="0"/>
    <x v="27"/>
  </r>
  <r>
    <s v="Litchfield, CT"/>
    <x v="89"/>
    <n v="0"/>
    <x v="28"/>
  </r>
  <r>
    <s v="Litchfield, CT"/>
    <x v="89"/>
    <n v="0"/>
    <x v="29"/>
  </r>
  <r>
    <s v="Litchfield, CT"/>
    <x v="89"/>
    <n v="0"/>
    <x v="30"/>
  </r>
  <r>
    <s v="Litchfield, CT"/>
    <x v="89"/>
    <n v="0"/>
    <x v="31"/>
  </r>
  <r>
    <s v="Litchfield, CT"/>
    <x v="89"/>
    <n v="0"/>
    <x v="32"/>
  </r>
  <r>
    <s v="Litchfield, CT"/>
    <x v="89"/>
    <n v="0"/>
    <x v="33"/>
  </r>
  <r>
    <s v="Litchfield, CT"/>
    <x v="89"/>
    <n v="0"/>
    <x v="34"/>
  </r>
  <r>
    <s v="Litchfield, CT"/>
    <x v="89"/>
    <n v="0"/>
    <x v="35"/>
  </r>
  <r>
    <s v="Litchfield, CT"/>
    <x v="89"/>
    <n v="0"/>
    <x v="36"/>
  </r>
  <r>
    <s v="Litchfield, CT"/>
    <x v="89"/>
    <n v="0"/>
    <x v="37"/>
  </r>
  <r>
    <s v="Litchfield, CT"/>
    <x v="89"/>
    <n v="0"/>
    <x v="38"/>
  </r>
  <r>
    <s v="Litchfield, CT"/>
    <x v="89"/>
    <n v="0"/>
    <x v="39"/>
  </r>
  <r>
    <s v="Litchfield, CT"/>
    <x v="89"/>
    <n v="0"/>
    <x v="40"/>
  </r>
  <r>
    <s v="Litchfield, CT"/>
    <x v="89"/>
    <n v="0"/>
    <x v="41"/>
  </r>
  <r>
    <s v="Litchfield, CT"/>
    <x v="89"/>
    <n v="0"/>
    <x v="42"/>
  </r>
  <r>
    <s v="Litchfield, CT"/>
    <x v="89"/>
    <n v="0"/>
    <x v="43"/>
  </r>
  <r>
    <s v="Litchfield, CT"/>
    <x v="89"/>
    <n v="0"/>
    <x v="44"/>
  </r>
  <r>
    <s v="Litchfield, CT"/>
    <x v="89"/>
    <n v="0"/>
    <x v="45"/>
  </r>
  <r>
    <s v="Litchfield, CT"/>
    <x v="89"/>
    <n v="0"/>
    <x v="46"/>
  </r>
  <r>
    <s v="Litchfield, CT"/>
    <x v="89"/>
    <n v="0"/>
    <x v="47"/>
  </r>
  <r>
    <s v="Litchfield, CT"/>
    <x v="89"/>
    <n v="0"/>
    <x v="48"/>
  </r>
  <r>
    <s v="Litchfield, CT"/>
    <x v="89"/>
    <n v="0"/>
    <x v="49"/>
  </r>
  <r>
    <s v="Litchfield, CT"/>
    <x v="89"/>
    <n v="0"/>
    <x v="50"/>
  </r>
  <r>
    <s v="Litchfield, CT"/>
    <x v="89"/>
    <n v="0"/>
    <x v="51"/>
  </r>
  <r>
    <s v="Litchfield, CT"/>
    <x v="89"/>
    <n v="0"/>
    <x v="52"/>
  </r>
  <r>
    <s v="Litchfield, CT"/>
    <x v="89"/>
    <n v="0"/>
    <x v="53"/>
  </r>
  <r>
    <s v="Orleans, LA"/>
    <x v="89"/>
    <n v="0"/>
    <x v="0"/>
  </r>
  <r>
    <s v="Orleans, LA"/>
    <x v="89"/>
    <n v="0"/>
    <x v="1"/>
  </r>
  <r>
    <s v="Orleans, LA"/>
    <x v="89"/>
    <n v="0"/>
    <x v="2"/>
  </r>
  <r>
    <s v="Orleans, LA"/>
    <x v="89"/>
    <n v="0"/>
    <x v="3"/>
  </r>
  <r>
    <s v="Orleans, LA"/>
    <x v="89"/>
    <n v="0"/>
    <x v="4"/>
  </r>
  <r>
    <s v="Orleans, LA"/>
    <x v="89"/>
    <n v="0"/>
    <x v="5"/>
  </r>
  <r>
    <s v="Orleans, LA"/>
    <x v="89"/>
    <n v="0"/>
    <x v="6"/>
  </r>
  <r>
    <s v="Orleans, LA"/>
    <x v="89"/>
    <n v="0"/>
    <x v="7"/>
  </r>
  <r>
    <s v="Orleans, LA"/>
    <x v="89"/>
    <n v="0"/>
    <x v="8"/>
  </r>
  <r>
    <s v="Orleans, LA"/>
    <x v="89"/>
    <n v="0"/>
    <x v="9"/>
  </r>
  <r>
    <s v="Orleans, LA"/>
    <x v="89"/>
    <n v="0"/>
    <x v="10"/>
  </r>
  <r>
    <s v="Orleans, LA"/>
    <x v="89"/>
    <n v="0"/>
    <x v="11"/>
  </r>
  <r>
    <s v="Orleans, LA"/>
    <x v="89"/>
    <n v="0"/>
    <x v="12"/>
  </r>
  <r>
    <s v="Orleans, LA"/>
    <x v="89"/>
    <n v="0"/>
    <x v="13"/>
  </r>
  <r>
    <s v="Orleans, LA"/>
    <x v="89"/>
    <n v="0"/>
    <x v="14"/>
  </r>
  <r>
    <s v="Orleans, LA"/>
    <x v="89"/>
    <n v="0"/>
    <x v="15"/>
  </r>
  <r>
    <s v="Orleans, LA"/>
    <x v="89"/>
    <n v="0"/>
    <x v="16"/>
  </r>
  <r>
    <s v="Orleans, LA"/>
    <x v="89"/>
    <n v="0"/>
    <x v="17"/>
  </r>
  <r>
    <s v="Orleans, LA"/>
    <x v="89"/>
    <n v="0"/>
    <x v="18"/>
  </r>
  <r>
    <s v="Orleans, LA"/>
    <x v="89"/>
    <n v="0"/>
    <x v="19"/>
  </r>
  <r>
    <s v="Orleans, LA"/>
    <x v="89"/>
    <n v="0"/>
    <x v="20"/>
  </r>
  <r>
    <s v="Orleans, LA"/>
    <x v="89"/>
    <n v="0"/>
    <x v="21"/>
  </r>
  <r>
    <s v="Orleans, LA"/>
    <x v="89"/>
    <n v="0"/>
    <x v="22"/>
  </r>
  <r>
    <s v="Orleans, LA"/>
    <x v="89"/>
    <n v="0"/>
    <x v="23"/>
  </r>
  <r>
    <s v="Orleans, LA"/>
    <x v="89"/>
    <n v="0"/>
    <x v="24"/>
  </r>
  <r>
    <s v="Orleans, LA"/>
    <x v="89"/>
    <n v="0"/>
    <x v="25"/>
  </r>
  <r>
    <s v="Orleans, LA"/>
    <x v="89"/>
    <n v="0"/>
    <x v="26"/>
  </r>
  <r>
    <s v="Orleans, LA"/>
    <x v="89"/>
    <n v="0"/>
    <x v="27"/>
  </r>
  <r>
    <s v="Orleans, LA"/>
    <x v="89"/>
    <n v="0"/>
    <x v="28"/>
  </r>
  <r>
    <s v="Orleans, LA"/>
    <x v="89"/>
    <n v="0"/>
    <x v="29"/>
  </r>
  <r>
    <s v="Orleans, LA"/>
    <x v="89"/>
    <n v="0"/>
    <x v="30"/>
  </r>
  <r>
    <s v="Orleans, LA"/>
    <x v="89"/>
    <n v="0"/>
    <x v="31"/>
  </r>
  <r>
    <s v="Orleans, LA"/>
    <x v="89"/>
    <n v="0"/>
    <x v="32"/>
  </r>
  <r>
    <s v="Orleans, LA"/>
    <x v="89"/>
    <n v="0"/>
    <x v="33"/>
  </r>
  <r>
    <s v="Orleans, LA"/>
    <x v="89"/>
    <n v="0"/>
    <x v="34"/>
  </r>
  <r>
    <s v="Orleans, LA"/>
    <x v="89"/>
    <n v="0"/>
    <x v="35"/>
  </r>
  <r>
    <s v="Orleans, LA"/>
    <x v="89"/>
    <n v="0"/>
    <x v="36"/>
  </r>
  <r>
    <s v="Orleans, LA"/>
    <x v="89"/>
    <n v="0"/>
    <x v="37"/>
  </r>
  <r>
    <s v="Orleans, LA"/>
    <x v="89"/>
    <n v="0"/>
    <x v="38"/>
  </r>
  <r>
    <s v="Orleans, LA"/>
    <x v="89"/>
    <n v="0"/>
    <x v="39"/>
  </r>
  <r>
    <s v="Orleans, LA"/>
    <x v="89"/>
    <n v="0"/>
    <x v="40"/>
  </r>
  <r>
    <s v="Orleans, LA"/>
    <x v="89"/>
    <n v="0"/>
    <x v="41"/>
  </r>
  <r>
    <s v="Orleans, LA"/>
    <x v="89"/>
    <n v="0"/>
    <x v="42"/>
  </r>
  <r>
    <s v="Orleans, LA"/>
    <x v="89"/>
    <n v="0"/>
    <x v="43"/>
  </r>
  <r>
    <s v="Orleans, LA"/>
    <x v="89"/>
    <n v="0"/>
    <x v="44"/>
  </r>
  <r>
    <s v="Orleans, LA"/>
    <x v="89"/>
    <n v="0"/>
    <x v="45"/>
  </r>
  <r>
    <s v="Orleans, LA"/>
    <x v="89"/>
    <n v="0"/>
    <x v="46"/>
  </r>
  <r>
    <s v="Orleans, LA"/>
    <x v="89"/>
    <n v="0"/>
    <x v="47"/>
  </r>
  <r>
    <s v="Orleans, LA"/>
    <x v="89"/>
    <n v="0"/>
    <x v="48"/>
  </r>
  <r>
    <s v="Orleans, LA"/>
    <x v="89"/>
    <n v="0"/>
    <x v="49"/>
  </r>
  <r>
    <s v="Orleans, LA"/>
    <x v="89"/>
    <n v="0"/>
    <x v="50"/>
  </r>
  <r>
    <s v="Orleans, LA"/>
    <x v="89"/>
    <n v="0"/>
    <x v="51"/>
  </r>
  <r>
    <s v="Orleans, LA"/>
    <x v="89"/>
    <n v="0"/>
    <x v="52"/>
  </r>
  <r>
    <s v="Orleans, LA"/>
    <x v="89"/>
    <n v="0"/>
    <x v="53"/>
  </r>
  <r>
    <s v="Pennington, SD"/>
    <x v="89"/>
    <n v="0"/>
    <x v="0"/>
  </r>
  <r>
    <s v="Pennington, SD"/>
    <x v="89"/>
    <n v="0"/>
    <x v="1"/>
  </r>
  <r>
    <s v="Pennington, SD"/>
    <x v="89"/>
    <n v="0"/>
    <x v="2"/>
  </r>
  <r>
    <s v="Pennington, SD"/>
    <x v="89"/>
    <n v="0"/>
    <x v="3"/>
  </r>
  <r>
    <s v="Pennington, SD"/>
    <x v="89"/>
    <n v="0"/>
    <x v="4"/>
  </r>
  <r>
    <s v="Pennington, SD"/>
    <x v="89"/>
    <n v="0"/>
    <x v="5"/>
  </r>
  <r>
    <s v="Pennington, SD"/>
    <x v="89"/>
    <n v="0"/>
    <x v="6"/>
  </r>
  <r>
    <s v="Pennington, SD"/>
    <x v="89"/>
    <n v="0"/>
    <x v="7"/>
  </r>
  <r>
    <s v="Pennington, SD"/>
    <x v="89"/>
    <n v="0"/>
    <x v="8"/>
  </r>
  <r>
    <s v="Pennington, SD"/>
    <x v="89"/>
    <n v="0"/>
    <x v="9"/>
  </r>
  <r>
    <s v="Pennington, SD"/>
    <x v="89"/>
    <n v="0"/>
    <x v="10"/>
  </r>
  <r>
    <s v="Pennington, SD"/>
    <x v="89"/>
    <n v="0"/>
    <x v="11"/>
  </r>
  <r>
    <s v="Pennington, SD"/>
    <x v="89"/>
    <n v="0"/>
    <x v="12"/>
  </r>
  <r>
    <s v="Pennington, SD"/>
    <x v="89"/>
    <n v="0"/>
    <x v="13"/>
  </r>
  <r>
    <s v="Pennington, SD"/>
    <x v="89"/>
    <n v="0"/>
    <x v="14"/>
  </r>
  <r>
    <s v="Pennington, SD"/>
    <x v="89"/>
    <n v="0"/>
    <x v="15"/>
  </r>
  <r>
    <s v="Pennington, SD"/>
    <x v="89"/>
    <n v="0"/>
    <x v="16"/>
  </r>
  <r>
    <s v="Pennington, SD"/>
    <x v="89"/>
    <n v="0"/>
    <x v="17"/>
  </r>
  <r>
    <s v="Pennington, SD"/>
    <x v="89"/>
    <n v="0"/>
    <x v="18"/>
  </r>
  <r>
    <s v="Pennington, SD"/>
    <x v="89"/>
    <n v="0"/>
    <x v="19"/>
  </r>
  <r>
    <s v="Pennington, SD"/>
    <x v="89"/>
    <n v="0"/>
    <x v="20"/>
  </r>
  <r>
    <s v="Pennington, SD"/>
    <x v="89"/>
    <n v="0"/>
    <x v="21"/>
  </r>
  <r>
    <s v="Pennington, SD"/>
    <x v="89"/>
    <n v="0"/>
    <x v="22"/>
  </r>
  <r>
    <s v="Pennington, SD"/>
    <x v="89"/>
    <n v="0"/>
    <x v="23"/>
  </r>
  <r>
    <s v="Pennington, SD"/>
    <x v="89"/>
    <n v="0"/>
    <x v="24"/>
  </r>
  <r>
    <s v="Pennington, SD"/>
    <x v="89"/>
    <n v="0"/>
    <x v="25"/>
  </r>
  <r>
    <s v="Pennington, SD"/>
    <x v="89"/>
    <n v="0"/>
    <x v="26"/>
  </r>
  <r>
    <s v="Pennington, SD"/>
    <x v="89"/>
    <n v="0"/>
    <x v="27"/>
  </r>
  <r>
    <s v="Pennington, SD"/>
    <x v="89"/>
    <n v="0"/>
    <x v="28"/>
  </r>
  <r>
    <s v="Pennington, SD"/>
    <x v="89"/>
    <n v="0"/>
    <x v="29"/>
  </r>
  <r>
    <s v="Pennington, SD"/>
    <x v="89"/>
    <n v="0"/>
    <x v="30"/>
  </r>
  <r>
    <s v="Pennington, SD"/>
    <x v="89"/>
    <n v="0"/>
    <x v="31"/>
  </r>
  <r>
    <s v="Pennington, SD"/>
    <x v="89"/>
    <n v="0"/>
    <x v="32"/>
  </r>
  <r>
    <s v="Pennington, SD"/>
    <x v="89"/>
    <n v="0"/>
    <x v="33"/>
  </r>
  <r>
    <s v="Pennington, SD"/>
    <x v="89"/>
    <n v="0"/>
    <x v="34"/>
  </r>
  <r>
    <s v="Pennington, SD"/>
    <x v="89"/>
    <n v="0"/>
    <x v="35"/>
  </r>
  <r>
    <s v="Pennington, SD"/>
    <x v="89"/>
    <n v="0"/>
    <x v="36"/>
  </r>
  <r>
    <s v="Pennington, SD"/>
    <x v="89"/>
    <n v="0"/>
    <x v="37"/>
  </r>
  <r>
    <s v="Pennington, SD"/>
    <x v="89"/>
    <n v="0"/>
    <x v="38"/>
  </r>
  <r>
    <s v="Pennington, SD"/>
    <x v="89"/>
    <n v="0"/>
    <x v="39"/>
  </r>
  <r>
    <s v="Pennington, SD"/>
    <x v="89"/>
    <n v="0"/>
    <x v="40"/>
  </r>
  <r>
    <s v="Pennington, SD"/>
    <x v="89"/>
    <n v="0"/>
    <x v="41"/>
  </r>
  <r>
    <s v="Pennington, SD"/>
    <x v="89"/>
    <n v="0"/>
    <x v="42"/>
  </r>
  <r>
    <s v="Pennington, SD"/>
    <x v="89"/>
    <n v="0"/>
    <x v="43"/>
  </r>
  <r>
    <s v="Pennington, SD"/>
    <x v="89"/>
    <n v="0"/>
    <x v="44"/>
  </r>
  <r>
    <s v="Pennington, SD"/>
    <x v="89"/>
    <n v="0"/>
    <x v="45"/>
  </r>
  <r>
    <s v="Pennington, SD"/>
    <x v="89"/>
    <n v="0"/>
    <x v="46"/>
  </r>
  <r>
    <s v="Pennington, SD"/>
    <x v="89"/>
    <n v="0"/>
    <x v="47"/>
  </r>
  <r>
    <s v="Pennington, SD"/>
    <x v="89"/>
    <n v="0"/>
    <x v="48"/>
  </r>
  <r>
    <s v="Pennington, SD"/>
    <x v="89"/>
    <n v="0"/>
    <x v="49"/>
  </r>
  <r>
    <s v="Pennington, SD"/>
    <x v="89"/>
    <n v="0"/>
    <x v="50"/>
  </r>
  <r>
    <s v="Pennington, SD"/>
    <x v="89"/>
    <n v="0"/>
    <x v="51"/>
  </r>
  <r>
    <s v="Pennington, SD"/>
    <x v="89"/>
    <n v="0"/>
    <x v="52"/>
  </r>
  <r>
    <s v="Pennington, SD"/>
    <x v="89"/>
    <n v="0"/>
    <x v="53"/>
  </r>
  <r>
    <s v="Beadle, SD"/>
    <x v="89"/>
    <n v="0"/>
    <x v="0"/>
  </r>
  <r>
    <s v="Beadle, SD"/>
    <x v="89"/>
    <n v="0"/>
    <x v="1"/>
  </r>
  <r>
    <s v="Beadle, SD"/>
    <x v="89"/>
    <n v="0"/>
    <x v="2"/>
  </r>
  <r>
    <s v="Beadle, SD"/>
    <x v="89"/>
    <n v="0"/>
    <x v="3"/>
  </r>
  <r>
    <s v="Beadle, SD"/>
    <x v="89"/>
    <n v="0"/>
    <x v="4"/>
  </r>
  <r>
    <s v="Beadle, SD"/>
    <x v="89"/>
    <n v="0"/>
    <x v="5"/>
  </r>
  <r>
    <s v="Beadle, SD"/>
    <x v="89"/>
    <n v="0"/>
    <x v="6"/>
  </r>
  <r>
    <s v="Beadle, SD"/>
    <x v="89"/>
    <n v="0"/>
    <x v="7"/>
  </r>
  <r>
    <s v="Beadle, SD"/>
    <x v="89"/>
    <n v="0"/>
    <x v="8"/>
  </r>
  <r>
    <s v="Beadle, SD"/>
    <x v="89"/>
    <n v="0"/>
    <x v="9"/>
  </r>
  <r>
    <s v="Beadle, SD"/>
    <x v="89"/>
    <n v="0"/>
    <x v="10"/>
  </r>
  <r>
    <s v="Beadle, SD"/>
    <x v="89"/>
    <n v="0"/>
    <x v="11"/>
  </r>
  <r>
    <s v="Beadle, SD"/>
    <x v="89"/>
    <n v="0"/>
    <x v="12"/>
  </r>
  <r>
    <s v="Beadle, SD"/>
    <x v="89"/>
    <n v="0"/>
    <x v="13"/>
  </r>
  <r>
    <s v="Beadle, SD"/>
    <x v="89"/>
    <n v="0"/>
    <x v="14"/>
  </r>
  <r>
    <s v="Beadle, SD"/>
    <x v="89"/>
    <n v="0"/>
    <x v="15"/>
  </r>
  <r>
    <s v="Beadle, SD"/>
    <x v="89"/>
    <n v="0"/>
    <x v="16"/>
  </r>
  <r>
    <s v="Beadle, SD"/>
    <x v="89"/>
    <n v="0"/>
    <x v="17"/>
  </r>
  <r>
    <s v="Beadle, SD"/>
    <x v="89"/>
    <n v="0"/>
    <x v="18"/>
  </r>
  <r>
    <s v="Beadle, SD"/>
    <x v="89"/>
    <n v="0"/>
    <x v="19"/>
  </r>
  <r>
    <s v="Beadle, SD"/>
    <x v="89"/>
    <n v="0"/>
    <x v="20"/>
  </r>
  <r>
    <s v="Beadle, SD"/>
    <x v="89"/>
    <n v="0"/>
    <x v="21"/>
  </r>
  <r>
    <s v="Beadle, SD"/>
    <x v="89"/>
    <n v="0"/>
    <x v="22"/>
  </r>
  <r>
    <s v="Beadle, SD"/>
    <x v="89"/>
    <n v="0"/>
    <x v="23"/>
  </r>
  <r>
    <s v="Beadle, SD"/>
    <x v="89"/>
    <n v="0"/>
    <x v="24"/>
  </r>
  <r>
    <s v="Beadle, SD"/>
    <x v="89"/>
    <n v="0"/>
    <x v="25"/>
  </r>
  <r>
    <s v="Beadle, SD"/>
    <x v="89"/>
    <n v="0"/>
    <x v="26"/>
  </r>
  <r>
    <s v="Beadle, SD"/>
    <x v="89"/>
    <n v="0"/>
    <x v="27"/>
  </r>
  <r>
    <s v="Beadle, SD"/>
    <x v="89"/>
    <n v="0"/>
    <x v="28"/>
  </r>
  <r>
    <s v="Beadle, SD"/>
    <x v="89"/>
    <n v="0"/>
    <x v="29"/>
  </r>
  <r>
    <s v="Beadle, SD"/>
    <x v="89"/>
    <n v="0"/>
    <x v="30"/>
  </r>
  <r>
    <s v="Beadle, SD"/>
    <x v="89"/>
    <n v="0"/>
    <x v="31"/>
  </r>
  <r>
    <s v="Beadle, SD"/>
    <x v="89"/>
    <n v="0"/>
    <x v="32"/>
  </r>
  <r>
    <s v="Beadle, SD"/>
    <x v="89"/>
    <n v="0"/>
    <x v="33"/>
  </r>
  <r>
    <s v="Beadle, SD"/>
    <x v="89"/>
    <n v="0"/>
    <x v="34"/>
  </r>
  <r>
    <s v="Beadle, SD"/>
    <x v="89"/>
    <n v="0"/>
    <x v="35"/>
  </r>
  <r>
    <s v="Beadle, SD"/>
    <x v="89"/>
    <n v="0"/>
    <x v="36"/>
  </r>
  <r>
    <s v="Beadle, SD"/>
    <x v="89"/>
    <n v="0"/>
    <x v="37"/>
  </r>
  <r>
    <s v="Beadle, SD"/>
    <x v="89"/>
    <n v="0"/>
    <x v="38"/>
  </r>
  <r>
    <s v="Beadle, SD"/>
    <x v="89"/>
    <n v="0"/>
    <x v="39"/>
  </r>
  <r>
    <s v="Beadle, SD"/>
    <x v="89"/>
    <n v="0"/>
    <x v="40"/>
  </r>
  <r>
    <s v="Beadle, SD"/>
    <x v="89"/>
    <n v="0"/>
    <x v="41"/>
  </r>
  <r>
    <s v="Beadle, SD"/>
    <x v="89"/>
    <n v="0"/>
    <x v="42"/>
  </r>
  <r>
    <s v="Beadle, SD"/>
    <x v="89"/>
    <n v="0"/>
    <x v="43"/>
  </r>
  <r>
    <s v="Beadle, SD"/>
    <x v="89"/>
    <n v="0"/>
    <x v="44"/>
  </r>
  <r>
    <s v="Beadle, SD"/>
    <x v="89"/>
    <n v="0"/>
    <x v="45"/>
  </r>
  <r>
    <s v="Beadle, SD"/>
    <x v="89"/>
    <n v="0"/>
    <x v="46"/>
  </r>
  <r>
    <s v="Beadle, SD"/>
    <x v="89"/>
    <n v="0"/>
    <x v="47"/>
  </r>
  <r>
    <s v="Beadle, SD"/>
    <x v="89"/>
    <n v="0"/>
    <x v="48"/>
  </r>
  <r>
    <s v="Beadle, SD"/>
    <x v="89"/>
    <n v="0"/>
    <x v="49"/>
  </r>
  <r>
    <s v="Beadle, SD"/>
    <x v="89"/>
    <n v="0"/>
    <x v="50"/>
  </r>
  <r>
    <s v="Beadle, SD"/>
    <x v="89"/>
    <n v="0"/>
    <x v="51"/>
  </r>
  <r>
    <s v="Beadle, SD"/>
    <x v="89"/>
    <n v="0"/>
    <x v="52"/>
  </r>
  <r>
    <s v="Beadle, SD"/>
    <x v="89"/>
    <n v="0"/>
    <x v="53"/>
  </r>
  <r>
    <s v="Charles Mix, SD"/>
    <x v="89"/>
    <n v="0"/>
    <x v="0"/>
  </r>
  <r>
    <s v="Charles Mix, SD"/>
    <x v="89"/>
    <n v="0"/>
    <x v="1"/>
  </r>
  <r>
    <s v="Charles Mix, SD"/>
    <x v="89"/>
    <n v="0"/>
    <x v="2"/>
  </r>
  <r>
    <s v="Charles Mix, SD"/>
    <x v="89"/>
    <n v="0"/>
    <x v="3"/>
  </r>
  <r>
    <s v="Charles Mix, SD"/>
    <x v="89"/>
    <n v="0"/>
    <x v="4"/>
  </r>
  <r>
    <s v="Charles Mix, SD"/>
    <x v="89"/>
    <n v="0"/>
    <x v="5"/>
  </r>
  <r>
    <s v="Charles Mix, SD"/>
    <x v="89"/>
    <n v="0"/>
    <x v="6"/>
  </r>
  <r>
    <s v="Charles Mix, SD"/>
    <x v="89"/>
    <n v="0"/>
    <x v="7"/>
  </r>
  <r>
    <s v="Charles Mix, SD"/>
    <x v="89"/>
    <n v="0"/>
    <x v="8"/>
  </r>
  <r>
    <s v="Charles Mix, SD"/>
    <x v="89"/>
    <n v="0"/>
    <x v="9"/>
  </r>
  <r>
    <s v="Charles Mix, SD"/>
    <x v="89"/>
    <n v="0"/>
    <x v="10"/>
  </r>
  <r>
    <s v="Charles Mix, SD"/>
    <x v="89"/>
    <n v="0"/>
    <x v="11"/>
  </r>
  <r>
    <s v="Charles Mix, SD"/>
    <x v="89"/>
    <n v="0"/>
    <x v="12"/>
  </r>
  <r>
    <s v="Charles Mix, SD"/>
    <x v="89"/>
    <n v="0"/>
    <x v="13"/>
  </r>
  <r>
    <s v="Charles Mix, SD"/>
    <x v="89"/>
    <n v="0"/>
    <x v="14"/>
  </r>
  <r>
    <s v="Charles Mix, SD"/>
    <x v="89"/>
    <n v="0"/>
    <x v="15"/>
  </r>
  <r>
    <s v="Charles Mix, SD"/>
    <x v="89"/>
    <n v="0"/>
    <x v="16"/>
  </r>
  <r>
    <s v="Charles Mix, SD"/>
    <x v="89"/>
    <n v="0"/>
    <x v="17"/>
  </r>
  <r>
    <s v="Charles Mix, SD"/>
    <x v="89"/>
    <n v="0"/>
    <x v="18"/>
  </r>
  <r>
    <s v="Charles Mix, SD"/>
    <x v="89"/>
    <n v="0"/>
    <x v="19"/>
  </r>
  <r>
    <s v="Charles Mix, SD"/>
    <x v="89"/>
    <n v="0"/>
    <x v="20"/>
  </r>
  <r>
    <s v="Charles Mix, SD"/>
    <x v="89"/>
    <n v="0"/>
    <x v="21"/>
  </r>
  <r>
    <s v="Charles Mix, SD"/>
    <x v="89"/>
    <n v="0"/>
    <x v="22"/>
  </r>
  <r>
    <s v="Charles Mix, SD"/>
    <x v="89"/>
    <n v="0"/>
    <x v="23"/>
  </r>
  <r>
    <s v="Charles Mix, SD"/>
    <x v="89"/>
    <n v="0"/>
    <x v="24"/>
  </r>
  <r>
    <s v="Charles Mix, SD"/>
    <x v="89"/>
    <n v="0"/>
    <x v="25"/>
  </r>
  <r>
    <s v="Charles Mix, SD"/>
    <x v="89"/>
    <n v="0"/>
    <x v="26"/>
  </r>
  <r>
    <s v="Charles Mix, SD"/>
    <x v="89"/>
    <n v="0"/>
    <x v="27"/>
  </r>
  <r>
    <s v="Charles Mix, SD"/>
    <x v="89"/>
    <n v="0"/>
    <x v="28"/>
  </r>
  <r>
    <s v="Charles Mix, SD"/>
    <x v="89"/>
    <n v="0"/>
    <x v="29"/>
  </r>
  <r>
    <s v="Charles Mix, SD"/>
    <x v="89"/>
    <n v="0"/>
    <x v="30"/>
  </r>
  <r>
    <s v="Charles Mix, SD"/>
    <x v="89"/>
    <n v="0"/>
    <x v="31"/>
  </r>
  <r>
    <s v="Charles Mix, SD"/>
    <x v="89"/>
    <n v="0"/>
    <x v="32"/>
  </r>
  <r>
    <s v="Charles Mix, SD"/>
    <x v="89"/>
    <n v="0"/>
    <x v="33"/>
  </r>
  <r>
    <s v="Charles Mix, SD"/>
    <x v="89"/>
    <n v="0"/>
    <x v="34"/>
  </r>
  <r>
    <s v="Charles Mix, SD"/>
    <x v="89"/>
    <n v="0"/>
    <x v="35"/>
  </r>
  <r>
    <s v="Charles Mix, SD"/>
    <x v="89"/>
    <n v="0"/>
    <x v="36"/>
  </r>
  <r>
    <s v="Charles Mix, SD"/>
    <x v="89"/>
    <n v="0"/>
    <x v="37"/>
  </r>
  <r>
    <s v="Charles Mix, SD"/>
    <x v="89"/>
    <n v="0"/>
    <x v="38"/>
  </r>
  <r>
    <s v="Charles Mix, SD"/>
    <x v="89"/>
    <n v="0"/>
    <x v="39"/>
  </r>
  <r>
    <s v="Charles Mix, SD"/>
    <x v="89"/>
    <n v="0"/>
    <x v="40"/>
  </r>
  <r>
    <s v="Charles Mix, SD"/>
    <x v="89"/>
    <n v="0"/>
    <x v="41"/>
  </r>
  <r>
    <s v="Charles Mix, SD"/>
    <x v="89"/>
    <n v="0"/>
    <x v="42"/>
  </r>
  <r>
    <s v="Charles Mix, SD"/>
    <x v="89"/>
    <n v="0"/>
    <x v="43"/>
  </r>
  <r>
    <s v="Charles Mix, SD"/>
    <x v="89"/>
    <n v="0"/>
    <x v="44"/>
  </r>
  <r>
    <s v="Charles Mix, SD"/>
    <x v="89"/>
    <n v="0"/>
    <x v="45"/>
  </r>
  <r>
    <s v="Charles Mix, SD"/>
    <x v="89"/>
    <n v="0"/>
    <x v="46"/>
  </r>
  <r>
    <s v="Charles Mix, SD"/>
    <x v="89"/>
    <n v="0"/>
    <x v="47"/>
  </r>
  <r>
    <s v="Charles Mix, SD"/>
    <x v="89"/>
    <n v="0"/>
    <x v="48"/>
  </r>
  <r>
    <s v="Charles Mix, SD"/>
    <x v="89"/>
    <n v="0"/>
    <x v="49"/>
  </r>
  <r>
    <s v="Charles Mix, SD"/>
    <x v="89"/>
    <n v="0"/>
    <x v="50"/>
  </r>
  <r>
    <s v="Charles Mix, SD"/>
    <x v="89"/>
    <n v="0"/>
    <x v="51"/>
  </r>
  <r>
    <s v="Charles Mix, SD"/>
    <x v="89"/>
    <n v="0"/>
    <x v="52"/>
  </r>
  <r>
    <s v="Charles Mix, SD"/>
    <x v="89"/>
    <n v="0"/>
    <x v="53"/>
  </r>
  <r>
    <s v="Davison, SD"/>
    <x v="89"/>
    <n v="0"/>
    <x v="0"/>
  </r>
  <r>
    <s v="Davison, SD"/>
    <x v="89"/>
    <n v="0"/>
    <x v="1"/>
  </r>
  <r>
    <s v="Davison, SD"/>
    <x v="89"/>
    <n v="0"/>
    <x v="2"/>
  </r>
  <r>
    <s v="Davison, SD"/>
    <x v="89"/>
    <n v="0"/>
    <x v="3"/>
  </r>
  <r>
    <s v="Davison, SD"/>
    <x v="89"/>
    <n v="0"/>
    <x v="4"/>
  </r>
  <r>
    <s v="Davison, SD"/>
    <x v="89"/>
    <n v="0"/>
    <x v="5"/>
  </r>
  <r>
    <s v="Davison, SD"/>
    <x v="89"/>
    <n v="0"/>
    <x v="6"/>
  </r>
  <r>
    <s v="Davison, SD"/>
    <x v="89"/>
    <n v="0"/>
    <x v="7"/>
  </r>
  <r>
    <s v="Davison, SD"/>
    <x v="89"/>
    <n v="0"/>
    <x v="8"/>
  </r>
  <r>
    <s v="Davison, SD"/>
    <x v="89"/>
    <n v="0"/>
    <x v="9"/>
  </r>
  <r>
    <s v="Davison, SD"/>
    <x v="89"/>
    <n v="0"/>
    <x v="10"/>
  </r>
  <r>
    <s v="Davison, SD"/>
    <x v="89"/>
    <n v="0"/>
    <x v="11"/>
  </r>
  <r>
    <s v="Davison, SD"/>
    <x v="89"/>
    <n v="0"/>
    <x v="12"/>
  </r>
  <r>
    <s v="Davison, SD"/>
    <x v="89"/>
    <n v="0"/>
    <x v="13"/>
  </r>
  <r>
    <s v="Davison, SD"/>
    <x v="89"/>
    <n v="0"/>
    <x v="14"/>
  </r>
  <r>
    <s v="Davison, SD"/>
    <x v="89"/>
    <n v="0"/>
    <x v="15"/>
  </r>
  <r>
    <s v="Davison, SD"/>
    <x v="89"/>
    <n v="0"/>
    <x v="16"/>
  </r>
  <r>
    <s v="Davison, SD"/>
    <x v="89"/>
    <n v="0"/>
    <x v="17"/>
  </r>
  <r>
    <s v="Davison, SD"/>
    <x v="89"/>
    <n v="0"/>
    <x v="18"/>
  </r>
  <r>
    <s v="Davison, SD"/>
    <x v="89"/>
    <n v="0"/>
    <x v="19"/>
  </r>
  <r>
    <s v="Davison, SD"/>
    <x v="89"/>
    <n v="0"/>
    <x v="20"/>
  </r>
  <r>
    <s v="Davison, SD"/>
    <x v="89"/>
    <n v="0"/>
    <x v="21"/>
  </r>
  <r>
    <s v="Davison, SD"/>
    <x v="89"/>
    <n v="0"/>
    <x v="22"/>
  </r>
  <r>
    <s v="Davison, SD"/>
    <x v="89"/>
    <n v="0"/>
    <x v="23"/>
  </r>
  <r>
    <s v="Davison, SD"/>
    <x v="89"/>
    <n v="0"/>
    <x v="24"/>
  </r>
  <r>
    <s v="Davison, SD"/>
    <x v="89"/>
    <n v="0"/>
    <x v="25"/>
  </r>
  <r>
    <s v="Davison, SD"/>
    <x v="89"/>
    <n v="0"/>
    <x v="26"/>
  </r>
  <r>
    <s v="Davison, SD"/>
    <x v="89"/>
    <n v="0"/>
    <x v="27"/>
  </r>
  <r>
    <s v="Davison, SD"/>
    <x v="89"/>
    <n v="0"/>
    <x v="28"/>
  </r>
  <r>
    <s v="Davison, SD"/>
    <x v="89"/>
    <n v="0"/>
    <x v="29"/>
  </r>
  <r>
    <s v="Davison, SD"/>
    <x v="89"/>
    <n v="0"/>
    <x v="30"/>
  </r>
  <r>
    <s v="Davison, SD"/>
    <x v="89"/>
    <n v="0"/>
    <x v="31"/>
  </r>
  <r>
    <s v="Davison, SD"/>
    <x v="89"/>
    <n v="0"/>
    <x v="32"/>
  </r>
  <r>
    <s v="Davison, SD"/>
    <x v="89"/>
    <n v="0"/>
    <x v="33"/>
  </r>
  <r>
    <s v="Davison, SD"/>
    <x v="89"/>
    <n v="0"/>
    <x v="34"/>
  </r>
  <r>
    <s v="Davison, SD"/>
    <x v="89"/>
    <n v="0"/>
    <x v="35"/>
  </r>
  <r>
    <s v="Davison, SD"/>
    <x v="89"/>
    <n v="0"/>
    <x v="36"/>
  </r>
  <r>
    <s v="Davison, SD"/>
    <x v="89"/>
    <n v="0"/>
    <x v="37"/>
  </r>
  <r>
    <s v="Davison, SD"/>
    <x v="89"/>
    <n v="0"/>
    <x v="38"/>
  </r>
  <r>
    <s v="Davison, SD"/>
    <x v="89"/>
    <n v="0"/>
    <x v="39"/>
  </r>
  <r>
    <s v="Davison, SD"/>
    <x v="89"/>
    <n v="0"/>
    <x v="40"/>
  </r>
  <r>
    <s v="Davison, SD"/>
    <x v="89"/>
    <n v="0"/>
    <x v="41"/>
  </r>
  <r>
    <s v="Davison, SD"/>
    <x v="89"/>
    <n v="0"/>
    <x v="42"/>
  </r>
  <r>
    <s v="Davison, SD"/>
    <x v="89"/>
    <n v="0"/>
    <x v="43"/>
  </r>
  <r>
    <s v="Davison, SD"/>
    <x v="89"/>
    <n v="0"/>
    <x v="44"/>
  </r>
  <r>
    <s v="Davison, SD"/>
    <x v="89"/>
    <n v="0"/>
    <x v="45"/>
  </r>
  <r>
    <s v="Davison, SD"/>
    <x v="89"/>
    <n v="0"/>
    <x v="46"/>
  </r>
  <r>
    <s v="Davison, SD"/>
    <x v="89"/>
    <n v="0"/>
    <x v="47"/>
  </r>
  <r>
    <s v="Davison, SD"/>
    <x v="89"/>
    <n v="0"/>
    <x v="48"/>
  </r>
  <r>
    <s v="Davison, SD"/>
    <x v="89"/>
    <n v="0"/>
    <x v="49"/>
  </r>
  <r>
    <s v="Davison, SD"/>
    <x v="89"/>
    <n v="0"/>
    <x v="50"/>
  </r>
  <r>
    <s v="Davison, SD"/>
    <x v="89"/>
    <n v="0"/>
    <x v="51"/>
  </r>
  <r>
    <s v="Davison, SD"/>
    <x v="89"/>
    <n v="0"/>
    <x v="52"/>
  </r>
  <r>
    <s v="Davison, SD"/>
    <x v="89"/>
    <n v="0"/>
    <x v="53"/>
  </r>
  <r>
    <s v="Minnehaha, SD"/>
    <x v="89"/>
    <n v="0"/>
    <x v="0"/>
  </r>
  <r>
    <s v="Minnehaha, SD"/>
    <x v="89"/>
    <n v="0"/>
    <x v="1"/>
  </r>
  <r>
    <s v="Minnehaha, SD"/>
    <x v="89"/>
    <n v="0"/>
    <x v="2"/>
  </r>
  <r>
    <s v="Minnehaha, SD"/>
    <x v="89"/>
    <n v="0"/>
    <x v="3"/>
  </r>
  <r>
    <s v="Minnehaha, SD"/>
    <x v="89"/>
    <n v="0"/>
    <x v="4"/>
  </r>
  <r>
    <s v="Minnehaha, SD"/>
    <x v="89"/>
    <n v="0"/>
    <x v="5"/>
  </r>
  <r>
    <s v="Minnehaha, SD"/>
    <x v="89"/>
    <n v="0"/>
    <x v="6"/>
  </r>
  <r>
    <s v="Minnehaha, SD"/>
    <x v="89"/>
    <n v="0"/>
    <x v="7"/>
  </r>
  <r>
    <s v="Minnehaha, SD"/>
    <x v="89"/>
    <n v="0"/>
    <x v="8"/>
  </r>
  <r>
    <s v="Minnehaha, SD"/>
    <x v="89"/>
    <n v="0"/>
    <x v="9"/>
  </r>
  <r>
    <s v="Minnehaha, SD"/>
    <x v="89"/>
    <n v="0"/>
    <x v="10"/>
  </r>
  <r>
    <s v="Minnehaha, SD"/>
    <x v="89"/>
    <n v="0"/>
    <x v="11"/>
  </r>
  <r>
    <s v="Minnehaha, SD"/>
    <x v="89"/>
    <n v="0"/>
    <x v="12"/>
  </r>
  <r>
    <s v="Minnehaha, SD"/>
    <x v="89"/>
    <n v="0"/>
    <x v="13"/>
  </r>
  <r>
    <s v="Minnehaha, SD"/>
    <x v="89"/>
    <n v="0"/>
    <x v="14"/>
  </r>
  <r>
    <s v="Minnehaha, SD"/>
    <x v="89"/>
    <n v="0"/>
    <x v="15"/>
  </r>
  <r>
    <s v="Minnehaha, SD"/>
    <x v="89"/>
    <n v="0"/>
    <x v="16"/>
  </r>
  <r>
    <s v="Minnehaha, SD"/>
    <x v="89"/>
    <n v="0"/>
    <x v="17"/>
  </r>
  <r>
    <s v="Minnehaha, SD"/>
    <x v="89"/>
    <n v="0"/>
    <x v="18"/>
  </r>
  <r>
    <s v="Minnehaha, SD"/>
    <x v="89"/>
    <n v="0"/>
    <x v="19"/>
  </r>
  <r>
    <s v="Minnehaha, SD"/>
    <x v="89"/>
    <n v="0"/>
    <x v="20"/>
  </r>
  <r>
    <s v="Minnehaha, SD"/>
    <x v="89"/>
    <n v="0"/>
    <x v="21"/>
  </r>
  <r>
    <s v="Minnehaha, SD"/>
    <x v="89"/>
    <n v="0"/>
    <x v="22"/>
  </r>
  <r>
    <s v="Minnehaha, SD"/>
    <x v="89"/>
    <n v="0"/>
    <x v="23"/>
  </r>
  <r>
    <s v="Minnehaha, SD"/>
    <x v="89"/>
    <n v="0"/>
    <x v="24"/>
  </r>
  <r>
    <s v="Minnehaha, SD"/>
    <x v="89"/>
    <n v="0"/>
    <x v="25"/>
  </r>
  <r>
    <s v="Minnehaha, SD"/>
    <x v="89"/>
    <n v="0"/>
    <x v="26"/>
  </r>
  <r>
    <s v="Minnehaha, SD"/>
    <x v="89"/>
    <n v="0"/>
    <x v="27"/>
  </r>
  <r>
    <s v="Minnehaha, SD"/>
    <x v="89"/>
    <n v="0"/>
    <x v="28"/>
  </r>
  <r>
    <s v="Minnehaha, SD"/>
    <x v="89"/>
    <n v="0"/>
    <x v="29"/>
  </r>
  <r>
    <s v="Minnehaha, SD"/>
    <x v="89"/>
    <n v="0"/>
    <x v="30"/>
  </r>
  <r>
    <s v="Minnehaha, SD"/>
    <x v="89"/>
    <n v="0"/>
    <x v="31"/>
  </r>
  <r>
    <s v="Minnehaha, SD"/>
    <x v="89"/>
    <n v="0"/>
    <x v="32"/>
  </r>
  <r>
    <s v="Minnehaha, SD"/>
    <x v="89"/>
    <n v="0"/>
    <x v="33"/>
  </r>
  <r>
    <s v="Minnehaha, SD"/>
    <x v="89"/>
    <n v="0"/>
    <x v="34"/>
  </r>
  <r>
    <s v="Minnehaha, SD"/>
    <x v="89"/>
    <n v="0"/>
    <x v="35"/>
  </r>
  <r>
    <s v="Minnehaha, SD"/>
    <x v="89"/>
    <n v="0"/>
    <x v="36"/>
  </r>
  <r>
    <s v="Minnehaha, SD"/>
    <x v="89"/>
    <n v="0"/>
    <x v="37"/>
  </r>
  <r>
    <s v="Minnehaha, SD"/>
    <x v="89"/>
    <n v="0"/>
    <x v="38"/>
  </r>
  <r>
    <s v="Minnehaha, SD"/>
    <x v="89"/>
    <n v="0"/>
    <x v="39"/>
  </r>
  <r>
    <s v="Minnehaha, SD"/>
    <x v="89"/>
    <n v="0"/>
    <x v="40"/>
  </r>
  <r>
    <s v="Minnehaha, SD"/>
    <x v="89"/>
    <n v="0"/>
    <x v="41"/>
  </r>
  <r>
    <s v="Minnehaha, SD"/>
    <x v="89"/>
    <n v="0"/>
    <x v="42"/>
  </r>
  <r>
    <s v="Minnehaha, SD"/>
    <x v="89"/>
    <n v="0"/>
    <x v="43"/>
  </r>
  <r>
    <s v="Minnehaha, SD"/>
    <x v="89"/>
    <n v="0"/>
    <x v="44"/>
  </r>
  <r>
    <s v="Minnehaha, SD"/>
    <x v="89"/>
    <n v="0"/>
    <x v="45"/>
  </r>
  <r>
    <s v="Minnehaha, SD"/>
    <x v="89"/>
    <n v="0"/>
    <x v="46"/>
  </r>
  <r>
    <s v="Minnehaha, SD"/>
    <x v="89"/>
    <n v="0"/>
    <x v="47"/>
  </r>
  <r>
    <s v="Minnehaha, SD"/>
    <x v="89"/>
    <n v="0"/>
    <x v="48"/>
  </r>
  <r>
    <s v="Minnehaha, SD"/>
    <x v="89"/>
    <n v="0"/>
    <x v="49"/>
  </r>
  <r>
    <s v="Minnehaha, SD"/>
    <x v="89"/>
    <n v="0"/>
    <x v="50"/>
  </r>
  <r>
    <s v="Minnehaha, SD"/>
    <x v="89"/>
    <n v="0"/>
    <x v="51"/>
  </r>
  <r>
    <s v="Minnehaha, SD"/>
    <x v="89"/>
    <n v="0"/>
    <x v="52"/>
  </r>
  <r>
    <s v="Minnehaha, SD"/>
    <x v="89"/>
    <n v="0"/>
    <x v="53"/>
  </r>
  <r>
    <s v="Bon Homme, SD"/>
    <x v="89"/>
    <n v="0"/>
    <x v="0"/>
  </r>
  <r>
    <s v="Bon Homme, SD"/>
    <x v="89"/>
    <n v="0"/>
    <x v="1"/>
  </r>
  <r>
    <s v="Bon Homme, SD"/>
    <x v="89"/>
    <n v="0"/>
    <x v="2"/>
  </r>
  <r>
    <s v="Bon Homme, SD"/>
    <x v="89"/>
    <n v="0"/>
    <x v="3"/>
  </r>
  <r>
    <s v="Bon Homme, SD"/>
    <x v="89"/>
    <n v="0"/>
    <x v="4"/>
  </r>
  <r>
    <s v="Bon Homme, SD"/>
    <x v="89"/>
    <n v="0"/>
    <x v="5"/>
  </r>
  <r>
    <s v="Bon Homme, SD"/>
    <x v="89"/>
    <n v="0"/>
    <x v="6"/>
  </r>
  <r>
    <s v="Bon Homme, SD"/>
    <x v="89"/>
    <n v="0"/>
    <x v="7"/>
  </r>
  <r>
    <s v="Bon Homme, SD"/>
    <x v="89"/>
    <n v="0"/>
    <x v="8"/>
  </r>
  <r>
    <s v="Bon Homme, SD"/>
    <x v="89"/>
    <n v="0"/>
    <x v="9"/>
  </r>
  <r>
    <s v="Bon Homme, SD"/>
    <x v="89"/>
    <n v="0"/>
    <x v="10"/>
  </r>
  <r>
    <s v="Bon Homme, SD"/>
    <x v="89"/>
    <n v="0"/>
    <x v="11"/>
  </r>
  <r>
    <s v="Bon Homme, SD"/>
    <x v="89"/>
    <n v="0"/>
    <x v="12"/>
  </r>
  <r>
    <s v="Bon Homme, SD"/>
    <x v="89"/>
    <n v="0"/>
    <x v="13"/>
  </r>
  <r>
    <s v="Bon Homme, SD"/>
    <x v="89"/>
    <n v="0"/>
    <x v="14"/>
  </r>
  <r>
    <s v="Bon Homme, SD"/>
    <x v="89"/>
    <n v="0"/>
    <x v="15"/>
  </r>
  <r>
    <s v="Bon Homme, SD"/>
    <x v="89"/>
    <n v="0"/>
    <x v="16"/>
  </r>
  <r>
    <s v="Bon Homme, SD"/>
    <x v="89"/>
    <n v="0"/>
    <x v="17"/>
  </r>
  <r>
    <s v="Bon Homme, SD"/>
    <x v="89"/>
    <n v="0"/>
    <x v="18"/>
  </r>
  <r>
    <s v="Bon Homme, SD"/>
    <x v="89"/>
    <n v="0"/>
    <x v="19"/>
  </r>
  <r>
    <s v="Bon Homme, SD"/>
    <x v="89"/>
    <n v="0"/>
    <x v="20"/>
  </r>
  <r>
    <s v="Bon Homme, SD"/>
    <x v="89"/>
    <n v="0"/>
    <x v="21"/>
  </r>
  <r>
    <s v="Bon Homme, SD"/>
    <x v="89"/>
    <n v="0"/>
    <x v="22"/>
  </r>
  <r>
    <s v="Bon Homme, SD"/>
    <x v="89"/>
    <n v="0"/>
    <x v="23"/>
  </r>
  <r>
    <s v="Bon Homme, SD"/>
    <x v="89"/>
    <n v="0"/>
    <x v="24"/>
  </r>
  <r>
    <s v="Bon Homme, SD"/>
    <x v="89"/>
    <n v="0"/>
    <x v="25"/>
  </r>
  <r>
    <s v="Bon Homme, SD"/>
    <x v="89"/>
    <n v="0"/>
    <x v="26"/>
  </r>
  <r>
    <s v="Bon Homme, SD"/>
    <x v="89"/>
    <n v="0"/>
    <x v="27"/>
  </r>
  <r>
    <s v="Bon Homme, SD"/>
    <x v="89"/>
    <n v="0"/>
    <x v="28"/>
  </r>
  <r>
    <s v="Bon Homme, SD"/>
    <x v="89"/>
    <n v="0"/>
    <x v="29"/>
  </r>
  <r>
    <s v="Bon Homme, SD"/>
    <x v="89"/>
    <n v="0"/>
    <x v="30"/>
  </r>
  <r>
    <s v="Bon Homme, SD"/>
    <x v="89"/>
    <n v="0"/>
    <x v="31"/>
  </r>
  <r>
    <s v="Bon Homme, SD"/>
    <x v="89"/>
    <n v="0"/>
    <x v="32"/>
  </r>
  <r>
    <s v="Bon Homme, SD"/>
    <x v="89"/>
    <n v="0"/>
    <x v="33"/>
  </r>
  <r>
    <s v="Bon Homme, SD"/>
    <x v="89"/>
    <n v="0"/>
    <x v="34"/>
  </r>
  <r>
    <s v="Bon Homme, SD"/>
    <x v="89"/>
    <n v="0"/>
    <x v="35"/>
  </r>
  <r>
    <s v="Bon Homme, SD"/>
    <x v="89"/>
    <n v="0"/>
    <x v="36"/>
  </r>
  <r>
    <s v="Bon Homme, SD"/>
    <x v="89"/>
    <n v="0"/>
    <x v="37"/>
  </r>
  <r>
    <s v="Bon Homme, SD"/>
    <x v="89"/>
    <n v="0"/>
    <x v="38"/>
  </r>
  <r>
    <s v="Bon Homme, SD"/>
    <x v="89"/>
    <n v="0"/>
    <x v="39"/>
  </r>
  <r>
    <s v="Bon Homme, SD"/>
    <x v="89"/>
    <n v="0"/>
    <x v="40"/>
  </r>
  <r>
    <s v="Bon Homme, SD"/>
    <x v="89"/>
    <n v="0"/>
    <x v="41"/>
  </r>
  <r>
    <s v="Bon Homme, SD"/>
    <x v="89"/>
    <n v="0"/>
    <x v="42"/>
  </r>
  <r>
    <s v="Bon Homme, SD"/>
    <x v="89"/>
    <n v="0"/>
    <x v="43"/>
  </r>
  <r>
    <s v="Bon Homme, SD"/>
    <x v="89"/>
    <n v="0"/>
    <x v="44"/>
  </r>
  <r>
    <s v="Bon Homme, SD"/>
    <x v="89"/>
    <n v="0"/>
    <x v="45"/>
  </r>
  <r>
    <s v="Bon Homme, SD"/>
    <x v="89"/>
    <n v="0"/>
    <x v="46"/>
  </r>
  <r>
    <s v="Bon Homme, SD"/>
    <x v="89"/>
    <n v="0"/>
    <x v="47"/>
  </r>
  <r>
    <s v="Bon Homme, SD"/>
    <x v="89"/>
    <n v="0"/>
    <x v="48"/>
  </r>
  <r>
    <s v="Bon Homme, SD"/>
    <x v="89"/>
    <n v="0"/>
    <x v="49"/>
  </r>
  <r>
    <s v="Bon Homme, SD"/>
    <x v="89"/>
    <n v="0"/>
    <x v="50"/>
  </r>
  <r>
    <s v="Bon Homme, SD"/>
    <x v="89"/>
    <n v="0"/>
    <x v="51"/>
  </r>
  <r>
    <s v="Bon Homme, SD"/>
    <x v="89"/>
    <n v="0"/>
    <x v="52"/>
  </r>
  <r>
    <s v="Bon Homme, SD"/>
    <x v="89"/>
    <n v="0"/>
    <x v="53"/>
  </r>
  <r>
    <s v="Socorro, NM"/>
    <x v="89"/>
    <n v="0"/>
    <x v="0"/>
  </r>
  <r>
    <s v="Socorro, NM"/>
    <x v="89"/>
    <n v="0"/>
    <x v="1"/>
  </r>
  <r>
    <s v="Socorro, NM"/>
    <x v="89"/>
    <n v="0"/>
    <x v="2"/>
  </r>
  <r>
    <s v="Socorro, NM"/>
    <x v="89"/>
    <n v="0"/>
    <x v="3"/>
  </r>
  <r>
    <s v="Socorro, NM"/>
    <x v="89"/>
    <n v="0"/>
    <x v="4"/>
  </r>
  <r>
    <s v="Socorro, NM"/>
    <x v="89"/>
    <n v="0"/>
    <x v="5"/>
  </r>
  <r>
    <s v="Socorro, NM"/>
    <x v="89"/>
    <n v="0"/>
    <x v="6"/>
  </r>
  <r>
    <s v="Socorro, NM"/>
    <x v="89"/>
    <n v="0"/>
    <x v="7"/>
  </r>
  <r>
    <s v="Socorro, NM"/>
    <x v="89"/>
    <n v="0"/>
    <x v="8"/>
  </r>
  <r>
    <s v="Socorro, NM"/>
    <x v="89"/>
    <n v="0"/>
    <x v="9"/>
  </r>
  <r>
    <s v="Socorro, NM"/>
    <x v="89"/>
    <n v="0"/>
    <x v="10"/>
  </r>
  <r>
    <s v="Socorro, NM"/>
    <x v="89"/>
    <n v="0"/>
    <x v="11"/>
  </r>
  <r>
    <s v="Socorro, NM"/>
    <x v="89"/>
    <n v="0"/>
    <x v="12"/>
  </r>
  <r>
    <s v="Socorro, NM"/>
    <x v="89"/>
    <n v="0"/>
    <x v="13"/>
  </r>
  <r>
    <s v="Socorro, NM"/>
    <x v="89"/>
    <n v="0"/>
    <x v="14"/>
  </r>
  <r>
    <s v="Socorro, NM"/>
    <x v="89"/>
    <n v="0"/>
    <x v="15"/>
  </r>
  <r>
    <s v="Socorro, NM"/>
    <x v="89"/>
    <n v="0"/>
    <x v="16"/>
  </r>
  <r>
    <s v="Socorro, NM"/>
    <x v="89"/>
    <n v="0"/>
    <x v="17"/>
  </r>
  <r>
    <s v="Socorro, NM"/>
    <x v="89"/>
    <n v="0"/>
    <x v="18"/>
  </r>
  <r>
    <s v="Socorro, NM"/>
    <x v="89"/>
    <n v="0"/>
    <x v="19"/>
  </r>
  <r>
    <s v="Socorro, NM"/>
    <x v="89"/>
    <n v="0"/>
    <x v="20"/>
  </r>
  <r>
    <s v="Socorro, NM"/>
    <x v="89"/>
    <n v="0"/>
    <x v="21"/>
  </r>
  <r>
    <s v="Socorro, NM"/>
    <x v="89"/>
    <n v="0"/>
    <x v="22"/>
  </r>
  <r>
    <s v="Socorro, NM"/>
    <x v="89"/>
    <n v="0"/>
    <x v="23"/>
  </r>
  <r>
    <s v="Socorro, NM"/>
    <x v="89"/>
    <n v="0"/>
    <x v="24"/>
  </r>
  <r>
    <s v="Socorro, NM"/>
    <x v="89"/>
    <n v="0"/>
    <x v="25"/>
  </r>
  <r>
    <s v="Socorro, NM"/>
    <x v="89"/>
    <n v="0"/>
    <x v="26"/>
  </r>
  <r>
    <s v="Socorro, NM"/>
    <x v="89"/>
    <n v="0"/>
    <x v="27"/>
  </r>
  <r>
    <s v="Socorro, NM"/>
    <x v="89"/>
    <n v="0"/>
    <x v="28"/>
  </r>
  <r>
    <s v="Socorro, NM"/>
    <x v="89"/>
    <n v="0"/>
    <x v="29"/>
  </r>
  <r>
    <s v="Socorro, NM"/>
    <x v="89"/>
    <n v="0"/>
    <x v="30"/>
  </r>
  <r>
    <s v="Socorro, NM"/>
    <x v="89"/>
    <n v="0"/>
    <x v="31"/>
  </r>
  <r>
    <s v="Socorro, NM"/>
    <x v="89"/>
    <n v="0"/>
    <x v="32"/>
  </r>
  <r>
    <s v="Socorro, NM"/>
    <x v="89"/>
    <n v="0"/>
    <x v="33"/>
  </r>
  <r>
    <s v="Socorro, NM"/>
    <x v="89"/>
    <n v="0"/>
    <x v="34"/>
  </r>
  <r>
    <s v="Socorro, NM"/>
    <x v="89"/>
    <n v="0"/>
    <x v="35"/>
  </r>
  <r>
    <s v="Socorro, NM"/>
    <x v="89"/>
    <n v="0"/>
    <x v="36"/>
  </r>
  <r>
    <s v="Socorro, NM"/>
    <x v="89"/>
    <n v="0"/>
    <x v="37"/>
  </r>
  <r>
    <s v="Socorro, NM"/>
    <x v="89"/>
    <n v="0"/>
    <x v="38"/>
  </r>
  <r>
    <s v="Socorro, NM"/>
    <x v="89"/>
    <n v="0"/>
    <x v="39"/>
  </r>
  <r>
    <s v="Socorro, NM"/>
    <x v="89"/>
    <n v="0"/>
    <x v="40"/>
  </r>
  <r>
    <s v="Socorro, NM"/>
    <x v="89"/>
    <n v="0"/>
    <x v="41"/>
  </r>
  <r>
    <s v="Socorro, NM"/>
    <x v="89"/>
    <n v="0"/>
    <x v="42"/>
  </r>
  <r>
    <s v="Socorro, NM"/>
    <x v="89"/>
    <n v="0"/>
    <x v="43"/>
  </r>
  <r>
    <s v="Socorro, NM"/>
    <x v="89"/>
    <n v="0"/>
    <x v="44"/>
  </r>
  <r>
    <s v="Socorro, NM"/>
    <x v="89"/>
    <n v="0"/>
    <x v="45"/>
  </r>
  <r>
    <s v="Socorro, NM"/>
    <x v="89"/>
    <n v="0"/>
    <x v="46"/>
  </r>
  <r>
    <s v="Socorro, NM"/>
    <x v="89"/>
    <n v="0"/>
    <x v="47"/>
  </r>
  <r>
    <s v="Socorro, NM"/>
    <x v="89"/>
    <n v="0"/>
    <x v="48"/>
  </r>
  <r>
    <s v="Socorro, NM"/>
    <x v="89"/>
    <n v="0"/>
    <x v="49"/>
  </r>
  <r>
    <s v="Socorro, NM"/>
    <x v="89"/>
    <n v="0"/>
    <x v="50"/>
  </r>
  <r>
    <s v="Socorro, NM"/>
    <x v="89"/>
    <n v="0"/>
    <x v="51"/>
  </r>
  <r>
    <s v="Socorro, NM"/>
    <x v="89"/>
    <n v="0"/>
    <x v="52"/>
  </r>
  <r>
    <s v="Socorro, NM"/>
    <x v="89"/>
    <n v="0"/>
    <x v="53"/>
  </r>
  <r>
    <s v="Bernalillo, NM"/>
    <x v="89"/>
    <n v="0"/>
    <x v="0"/>
  </r>
  <r>
    <s v="Bernalillo, NM"/>
    <x v="89"/>
    <n v="0"/>
    <x v="1"/>
  </r>
  <r>
    <s v="Bernalillo, NM"/>
    <x v="89"/>
    <n v="0"/>
    <x v="2"/>
  </r>
  <r>
    <s v="Bernalillo, NM"/>
    <x v="89"/>
    <n v="0"/>
    <x v="3"/>
  </r>
  <r>
    <s v="Bernalillo, NM"/>
    <x v="89"/>
    <n v="0"/>
    <x v="4"/>
  </r>
  <r>
    <s v="Bernalillo, NM"/>
    <x v="89"/>
    <n v="0"/>
    <x v="5"/>
  </r>
  <r>
    <s v="Bernalillo, NM"/>
    <x v="89"/>
    <n v="0"/>
    <x v="6"/>
  </r>
  <r>
    <s v="Bernalillo, NM"/>
    <x v="89"/>
    <n v="0"/>
    <x v="7"/>
  </r>
  <r>
    <s v="Bernalillo, NM"/>
    <x v="89"/>
    <n v="0"/>
    <x v="8"/>
  </r>
  <r>
    <s v="Bernalillo, NM"/>
    <x v="89"/>
    <n v="0"/>
    <x v="9"/>
  </r>
  <r>
    <s v="Bernalillo, NM"/>
    <x v="89"/>
    <n v="0"/>
    <x v="10"/>
  </r>
  <r>
    <s v="Bernalillo, NM"/>
    <x v="89"/>
    <n v="0"/>
    <x v="11"/>
  </r>
  <r>
    <s v="Bernalillo, NM"/>
    <x v="89"/>
    <n v="0"/>
    <x v="12"/>
  </r>
  <r>
    <s v="Bernalillo, NM"/>
    <x v="89"/>
    <n v="0"/>
    <x v="13"/>
  </r>
  <r>
    <s v="Bernalillo, NM"/>
    <x v="89"/>
    <n v="0"/>
    <x v="14"/>
  </r>
  <r>
    <s v="Bernalillo, NM"/>
    <x v="89"/>
    <n v="0"/>
    <x v="15"/>
  </r>
  <r>
    <s v="Bernalillo, NM"/>
    <x v="89"/>
    <n v="0"/>
    <x v="16"/>
  </r>
  <r>
    <s v="Bernalillo, NM"/>
    <x v="89"/>
    <n v="0"/>
    <x v="17"/>
  </r>
  <r>
    <s v="Bernalillo, NM"/>
    <x v="89"/>
    <n v="0"/>
    <x v="18"/>
  </r>
  <r>
    <s v="Bernalillo, NM"/>
    <x v="89"/>
    <n v="0"/>
    <x v="19"/>
  </r>
  <r>
    <s v="Bernalillo, NM"/>
    <x v="89"/>
    <n v="0"/>
    <x v="20"/>
  </r>
  <r>
    <s v="Bernalillo, NM"/>
    <x v="89"/>
    <n v="0"/>
    <x v="21"/>
  </r>
  <r>
    <s v="Bernalillo, NM"/>
    <x v="89"/>
    <n v="0"/>
    <x v="22"/>
  </r>
  <r>
    <s v="Bernalillo, NM"/>
    <x v="89"/>
    <n v="0"/>
    <x v="23"/>
  </r>
  <r>
    <s v="Bernalillo, NM"/>
    <x v="89"/>
    <n v="0"/>
    <x v="24"/>
  </r>
  <r>
    <s v="Bernalillo, NM"/>
    <x v="89"/>
    <n v="0"/>
    <x v="25"/>
  </r>
  <r>
    <s v="Bernalillo, NM"/>
    <x v="89"/>
    <n v="0"/>
    <x v="26"/>
  </r>
  <r>
    <s v="Bernalillo, NM"/>
    <x v="89"/>
    <n v="0"/>
    <x v="27"/>
  </r>
  <r>
    <s v="Bernalillo, NM"/>
    <x v="89"/>
    <n v="0"/>
    <x v="28"/>
  </r>
  <r>
    <s v="Bernalillo, NM"/>
    <x v="89"/>
    <n v="0"/>
    <x v="29"/>
  </r>
  <r>
    <s v="Bernalillo, NM"/>
    <x v="89"/>
    <n v="0"/>
    <x v="30"/>
  </r>
  <r>
    <s v="Bernalillo, NM"/>
    <x v="89"/>
    <n v="0"/>
    <x v="31"/>
  </r>
  <r>
    <s v="Bernalillo, NM"/>
    <x v="89"/>
    <n v="0"/>
    <x v="32"/>
  </r>
  <r>
    <s v="Bernalillo, NM"/>
    <x v="89"/>
    <n v="0"/>
    <x v="33"/>
  </r>
  <r>
    <s v="Bernalillo, NM"/>
    <x v="89"/>
    <n v="0"/>
    <x v="34"/>
  </r>
  <r>
    <s v="Bernalillo, NM"/>
    <x v="89"/>
    <n v="0"/>
    <x v="35"/>
  </r>
  <r>
    <s v="Bernalillo, NM"/>
    <x v="89"/>
    <n v="0"/>
    <x v="36"/>
  </r>
  <r>
    <s v="Bernalillo, NM"/>
    <x v="89"/>
    <n v="0"/>
    <x v="37"/>
  </r>
  <r>
    <s v="Bernalillo, NM"/>
    <x v="89"/>
    <n v="0"/>
    <x v="38"/>
  </r>
  <r>
    <s v="Bernalillo, NM"/>
    <x v="89"/>
    <n v="0"/>
    <x v="39"/>
  </r>
  <r>
    <s v="Bernalillo, NM"/>
    <x v="89"/>
    <n v="0"/>
    <x v="40"/>
  </r>
  <r>
    <s v="Bernalillo, NM"/>
    <x v="89"/>
    <n v="0"/>
    <x v="41"/>
  </r>
  <r>
    <s v="Bernalillo, NM"/>
    <x v="89"/>
    <n v="0"/>
    <x v="42"/>
  </r>
  <r>
    <s v="Bernalillo, NM"/>
    <x v="89"/>
    <n v="0"/>
    <x v="43"/>
  </r>
  <r>
    <s v="Bernalillo, NM"/>
    <x v="89"/>
    <n v="0"/>
    <x v="44"/>
  </r>
  <r>
    <s v="Bernalillo, NM"/>
    <x v="89"/>
    <n v="0"/>
    <x v="45"/>
  </r>
  <r>
    <s v="Bernalillo, NM"/>
    <x v="89"/>
    <n v="0"/>
    <x v="46"/>
  </r>
  <r>
    <s v="Bernalillo, NM"/>
    <x v="89"/>
    <n v="0"/>
    <x v="47"/>
  </r>
  <r>
    <s v="Bernalillo, NM"/>
    <x v="89"/>
    <n v="0"/>
    <x v="48"/>
  </r>
  <r>
    <s v="Bernalillo, NM"/>
    <x v="89"/>
    <n v="0"/>
    <x v="49"/>
  </r>
  <r>
    <s v="Bernalillo, NM"/>
    <x v="89"/>
    <n v="0"/>
    <x v="50"/>
  </r>
  <r>
    <s v="Bernalillo, NM"/>
    <x v="89"/>
    <n v="0"/>
    <x v="51"/>
  </r>
  <r>
    <s v="Bernalillo, NM"/>
    <x v="89"/>
    <n v="0"/>
    <x v="52"/>
  </r>
  <r>
    <s v="Bernalillo, NM"/>
    <x v="89"/>
    <n v="0"/>
    <x v="53"/>
  </r>
  <r>
    <s v="Oakland, MI"/>
    <x v="89"/>
    <n v="0"/>
    <x v="0"/>
  </r>
  <r>
    <s v="Oakland, MI"/>
    <x v="89"/>
    <n v="0"/>
    <x v="1"/>
  </r>
  <r>
    <s v="Oakland, MI"/>
    <x v="89"/>
    <n v="0"/>
    <x v="2"/>
  </r>
  <r>
    <s v="Oakland, MI"/>
    <x v="89"/>
    <n v="0"/>
    <x v="3"/>
  </r>
  <r>
    <s v="Oakland, MI"/>
    <x v="89"/>
    <n v="0"/>
    <x v="4"/>
  </r>
  <r>
    <s v="Oakland, MI"/>
    <x v="89"/>
    <n v="0"/>
    <x v="5"/>
  </r>
  <r>
    <s v="Oakland, MI"/>
    <x v="89"/>
    <n v="0"/>
    <x v="6"/>
  </r>
  <r>
    <s v="Oakland, MI"/>
    <x v="89"/>
    <n v="0"/>
    <x v="7"/>
  </r>
  <r>
    <s v="Oakland, MI"/>
    <x v="89"/>
    <n v="0"/>
    <x v="8"/>
  </r>
  <r>
    <s v="Oakland, MI"/>
    <x v="89"/>
    <n v="0"/>
    <x v="9"/>
  </r>
  <r>
    <s v="Oakland, MI"/>
    <x v="89"/>
    <n v="0"/>
    <x v="10"/>
  </r>
  <r>
    <s v="Oakland, MI"/>
    <x v="89"/>
    <n v="0"/>
    <x v="11"/>
  </r>
  <r>
    <s v="Oakland, MI"/>
    <x v="89"/>
    <n v="0"/>
    <x v="12"/>
  </r>
  <r>
    <s v="Oakland, MI"/>
    <x v="89"/>
    <n v="0"/>
    <x v="13"/>
  </r>
  <r>
    <s v="Oakland, MI"/>
    <x v="89"/>
    <n v="0"/>
    <x v="14"/>
  </r>
  <r>
    <s v="Oakland, MI"/>
    <x v="89"/>
    <n v="0"/>
    <x v="15"/>
  </r>
  <r>
    <s v="Oakland, MI"/>
    <x v="89"/>
    <n v="0"/>
    <x v="16"/>
  </r>
  <r>
    <s v="Oakland, MI"/>
    <x v="89"/>
    <n v="0"/>
    <x v="17"/>
  </r>
  <r>
    <s v="Oakland, MI"/>
    <x v="89"/>
    <n v="0"/>
    <x v="18"/>
  </r>
  <r>
    <s v="Oakland, MI"/>
    <x v="89"/>
    <n v="0"/>
    <x v="19"/>
  </r>
  <r>
    <s v="Oakland, MI"/>
    <x v="89"/>
    <n v="0"/>
    <x v="20"/>
  </r>
  <r>
    <s v="Oakland, MI"/>
    <x v="89"/>
    <n v="0"/>
    <x v="21"/>
  </r>
  <r>
    <s v="Oakland, MI"/>
    <x v="89"/>
    <n v="0"/>
    <x v="22"/>
  </r>
  <r>
    <s v="Oakland, MI"/>
    <x v="89"/>
    <n v="0"/>
    <x v="23"/>
  </r>
  <r>
    <s v="Oakland, MI"/>
    <x v="89"/>
    <n v="0"/>
    <x v="24"/>
  </r>
  <r>
    <s v="Oakland, MI"/>
    <x v="89"/>
    <n v="0"/>
    <x v="25"/>
  </r>
  <r>
    <s v="Oakland, MI"/>
    <x v="89"/>
    <n v="0"/>
    <x v="26"/>
  </r>
  <r>
    <s v="Oakland, MI"/>
    <x v="89"/>
    <n v="0"/>
    <x v="27"/>
  </r>
  <r>
    <s v="Oakland, MI"/>
    <x v="89"/>
    <n v="0"/>
    <x v="28"/>
  </r>
  <r>
    <s v="Oakland, MI"/>
    <x v="89"/>
    <n v="0"/>
    <x v="29"/>
  </r>
  <r>
    <s v="Oakland, MI"/>
    <x v="89"/>
    <n v="0"/>
    <x v="30"/>
  </r>
  <r>
    <s v="Oakland, MI"/>
    <x v="89"/>
    <n v="0"/>
    <x v="31"/>
  </r>
  <r>
    <s v="Oakland, MI"/>
    <x v="89"/>
    <n v="0"/>
    <x v="32"/>
  </r>
  <r>
    <s v="Oakland, MI"/>
    <x v="89"/>
    <n v="0"/>
    <x v="33"/>
  </r>
  <r>
    <s v="Oakland, MI"/>
    <x v="89"/>
    <n v="0"/>
    <x v="34"/>
  </r>
  <r>
    <s v="Oakland, MI"/>
    <x v="89"/>
    <n v="0"/>
    <x v="35"/>
  </r>
  <r>
    <s v="Oakland, MI"/>
    <x v="89"/>
    <n v="0"/>
    <x v="36"/>
  </r>
  <r>
    <s v="Oakland, MI"/>
    <x v="89"/>
    <n v="0"/>
    <x v="37"/>
  </r>
  <r>
    <s v="Oakland, MI"/>
    <x v="89"/>
    <n v="0"/>
    <x v="38"/>
  </r>
  <r>
    <s v="Oakland, MI"/>
    <x v="89"/>
    <n v="0"/>
    <x v="39"/>
  </r>
  <r>
    <s v="Oakland, MI"/>
    <x v="89"/>
    <n v="0"/>
    <x v="40"/>
  </r>
  <r>
    <s v="Oakland, MI"/>
    <x v="89"/>
    <n v="0"/>
    <x v="41"/>
  </r>
  <r>
    <s v="Oakland, MI"/>
    <x v="89"/>
    <n v="0"/>
    <x v="42"/>
  </r>
  <r>
    <s v="Oakland, MI"/>
    <x v="89"/>
    <n v="0"/>
    <x v="43"/>
  </r>
  <r>
    <s v="Oakland, MI"/>
    <x v="89"/>
    <n v="0"/>
    <x v="44"/>
  </r>
  <r>
    <s v="Oakland, MI"/>
    <x v="89"/>
    <n v="0"/>
    <x v="45"/>
  </r>
  <r>
    <s v="Oakland, MI"/>
    <x v="89"/>
    <n v="0"/>
    <x v="46"/>
  </r>
  <r>
    <s v="Oakland, MI"/>
    <x v="89"/>
    <n v="0"/>
    <x v="47"/>
  </r>
  <r>
    <s v="Oakland, MI"/>
    <x v="89"/>
    <n v="0"/>
    <x v="48"/>
  </r>
  <r>
    <s v="Oakland, MI"/>
    <x v="89"/>
    <n v="0"/>
    <x v="49"/>
  </r>
  <r>
    <s v="Oakland, MI"/>
    <x v="89"/>
    <n v="0"/>
    <x v="50"/>
  </r>
  <r>
    <s v="Oakland, MI"/>
    <x v="89"/>
    <n v="0"/>
    <x v="51"/>
  </r>
  <r>
    <s v="Oakland, MI"/>
    <x v="89"/>
    <n v="0"/>
    <x v="52"/>
  </r>
  <r>
    <s v="Oakland, MI"/>
    <x v="89"/>
    <n v="0"/>
    <x v="53"/>
  </r>
  <r>
    <s v="Wayne, MI"/>
    <x v="89"/>
    <n v="0"/>
    <x v="0"/>
  </r>
  <r>
    <s v="Wayne, MI"/>
    <x v="89"/>
    <n v="0"/>
    <x v="1"/>
  </r>
  <r>
    <s v="Wayne, MI"/>
    <x v="89"/>
    <n v="0"/>
    <x v="2"/>
  </r>
  <r>
    <s v="Wayne, MI"/>
    <x v="89"/>
    <n v="0"/>
    <x v="3"/>
  </r>
  <r>
    <s v="Wayne, MI"/>
    <x v="89"/>
    <n v="0"/>
    <x v="4"/>
  </r>
  <r>
    <s v="Wayne, MI"/>
    <x v="89"/>
    <n v="0"/>
    <x v="5"/>
  </r>
  <r>
    <s v="Wayne, MI"/>
    <x v="89"/>
    <n v="0"/>
    <x v="6"/>
  </r>
  <r>
    <s v="Wayne, MI"/>
    <x v="89"/>
    <n v="0"/>
    <x v="7"/>
  </r>
  <r>
    <s v="Wayne, MI"/>
    <x v="89"/>
    <n v="0"/>
    <x v="8"/>
  </r>
  <r>
    <s v="Wayne, MI"/>
    <x v="89"/>
    <n v="0"/>
    <x v="9"/>
  </r>
  <r>
    <s v="Wayne, MI"/>
    <x v="89"/>
    <n v="0"/>
    <x v="10"/>
  </r>
  <r>
    <s v="Wayne, MI"/>
    <x v="89"/>
    <n v="0"/>
    <x v="11"/>
  </r>
  <r>
    <s v="Wayne, MI"/>
    <x v="89"/>
    <n v="0"/>
    <x v="12"/>
  </r>
  <r>
    <s v="Wayne, MI"/>
    <x v="89"/>
    <n v="0"/>
    <x v="13"/>
  </r>
  <r>
    <s v="Wayne, MI"/>
    <x v="89"/>
    <n v="0"/>
    <x v="14"/>
  </r>
  <r>
    <s v="Wayne, MI"/>
    <x v="89"/>
    <n v="0"/>
    <x v="15"/>
  </r>
  <r>
    <s v="Wayne, MI"/>
    <x v="89"/>
    <n v="0"/>
    <x v="16"/>
  </r>
  <r>
    <s v="Wayne, MI"/>
    <x v="89"/>
    <n v="0"/>
    <x v="17"/>
  </r>
  <r>
    <s v="Wayne, MI"/>
    <x v="89"/>
    <n v="0"/>
    <x v="18"/>
  </r>
  <r>
    <s v="Wayne, MI"/>
    <x v="89"/>
    <n v="0"/>
    <x v="19"/>
  </r>
  <r>
    <s v="Wayne, MI"/>
    <x v="89"/>
    <n v="0"/>
    <x v="20"/>
  </r>
  <r>
    <s v="Wayne, MI"/>
    <x v="89"/>
    <n v="0"/>
    <x v="21"/>
  </r>
  <r>
    <s v="Wayne, MI"/>
    <x v="89"/>
    <n v="0"/>
    <x v="22"/>
  </r>
  <r>
    <s v="Wayne, MI"/>
    <x v="89"/>
    <n v="0"/>
    <x v="23"/>
  </r>
  <r>
    <s v="Wayne, MI"/>
    <x v="89"/>
    <n v="0"/>
    <x v="24"/>
  </r>
  <r>
    <s v="Wayne, MI"/>
    <x v="89"/>
    <n v="0"/>
    <x v="25"/>
  </r>
  <r>
    <s v="Wayne, MI"/>
    <x v="89"/>
    <n v="0"/>
    <x v="26"/>
  </r>
  <r>
    <s v="Wayne, MI"/>
    <x v="89"/>
    <n v="0"/>
    <x v="27"/>
  </r>
  <r>
    <s v="Wayne, MI"/>
    <x v="89"/>
    <n v="0"/>
    <x v="28"/>
  </r>
  <r>
    <s v="Wayne, MI"/>
    <x v="89"/>
    <n v="0"/>
    <x v="29"/>
  </r>
  <r>
    <s v="Wayne, MI"/>
    <x v="89"/>
    <n v="0"/>
    <x v="30"/>
  </r>
  <r>
    <s v="Wayne, MI"/>
    <x v="89"/>
    <n v="0"/>
    <x v="31"/>
  </r>
  <r>
    <s v="Wayne, MI"/>
    <x v="89"/>
    <n v="0"/>
    <x v="32"/>
  </r>
  <r>
    <s v="Wayne, MI"/>
    <x v="89"/>
    <n v="0"/>
    <x v="33"/>
  </r>
  <r>
    <s v="Wayne, MI"/>
    <x v="89"/>
    <n v="0"/>
    <x v="34"/>
  </r>
  <r>
    <s v="Wayne, MI"/>
    <x v="89"/>
    <n v="0"/>
    <x v="35"/>
  </r>
  <r>
    <s v="Wayne, MI"/>
    <x v="89"/>
    <n v="0"/>
    <x v="36"/>
  </r>
  <r>
    <s v="Wayne, MI"/>
    <x v="89"/>
    <n v="0"/>
    <x v="37"/>
  </r>
  <r>
    <s v="Wayne, MI"/>
    <x v="89"/>
    <n v="0"/>
    <x v="38"/>
  </r>
  <r>
    <s v="Wayne, MI"/>
    <x v="89"/>
    <n v="0"/>
    <x v="39"/>
  </r>
  <r>
    <s v="Wayne, MI"/>
    <x v="89"/>
    <n v="0"/>
    <x v="40"/>
  </r>
  <r>
    <s v="Wayne, MI"/>
    <x v="89"/>
    <n v="0"/>
    <x v="41"/>
  </r>
  <r>
    <s v="Wayne, MI"/>
    <x v="89"/>
    <n v="0"/>
    <x v="42"/>
  </r>
  <r>
    <s v="Wayne, MI"/>
    <x v="89"/>
    <n v="0"/>
    <x v="43"/>
  </r>
  <r>
    <s v="Wayne, MI"/>
    <x v="89"/>
    <n v="0"/>
    <x v="44"/>
  </r>
  <r>
    <s v="Wayne, MI"/>
    <x v="89"/>
    <n v="0"/>
    <x v="45"/>
  </r>
  <r>
    <s v="Wayne, MI"/>
    <x v="89"/>
    <n v="0"/>
    <x v="46"/>
  </r>
  <r>
    <s v="Wayne, MI"/>
    <x v="89"/>
    <n v="0"/>
    <x v="47"/>
  </r>
  <r>
    <s v="Wayne, MI"/>
    <x v="89"/>
    <n v="0"/>
    <x v="48"/>
  </r>
  <r>
    <s v="Wayne, MI"/>
    <x v="89"/>
    <n v="0"/>
    <x v="49"/>
  </r>
  <r>
    <s v="Wayne, MI"/>
    <x v="89"/>
    <n v="0"/>
    <x v="50"/>
  </r>
  <r>
    <s v="Wayne, MI"/>
    <x v="89"/>
    <n v="0"/>
    <x v="51"/>
  </r>
  <r>
    <s v="Wayne, MI"/>
    <x v="89"/>
    <n v="0"/>
    <x v="52"/>
  </r>
  <r>
    <s v="Wayne, MI"/>
    <x v="89"/>
    <n v="0"/>
    <x v="53"/>
  </r>
  <r>
    <s v="New Castle, DE"/>
    <x v="89"/>
    <n v="0"/>
    <x v="0"/>
  </r>
  <r>
    <s v="New Castle, DE"/>
    <x v="89"/>
    <n v="0"/>
    <x v="1"/>
  </r>
  <r>
    <s v="New Castle, DE"/>
    <x v="89"/>
    <n v="0"/>
    <x v="2"/>
  </r>
  <r>
    <s v="New Castle, DE"/>
    <x v="89"/>
    <n v="0"/>
    <x v="3"/>
  </r>
  <r>
    <s v="New Castle, DE"/>
    <x v="89"/>
    <n v="0"/>
    <x v="4"/>
  </r>
  <r>
    <s v="New Castle, DE"/>
    <x v="89"/>
    <n v="0"/>
    <x v="5"/>
  </r>
  <r>
    <s v="New Castle, DE"/>
    <x v="89"/>
    <n v="0"/>
    <x v="6"/>
  </r>
  <r>
    <s v="New Castle, DE"/>
    <x v="89"/>
    <n v="0"/>
    <x v="7"/>
  </r>
  <r>
    <s v="New Castle, DE"/>
    <x v="89"/>
    <n v="0"/>
    <x v="8"/>
  </r>
  <r>
    <s v="New Castle, DE"/>
    <x v="89"/>
    <n v="0"/>
    <x v="9"/>
  </r>
  <r>
    <s v="New Castle, DE"/>
    <x v="89"/>
    <n v="0"/>
    <x v="10"/>
  </r>
  <r>
    <s v="New Castle, DE"/>
    <x v="89"/>
    <n v="0"/>
    <x v="11"/>
  </r>
  <r>
    <s v="New Castle, DE"/>
    <x v="89"/>
    <n v="0"/>
    <x v="12"/>
  </r>
  <r>
    <s v="New Castle, DE"/>
    <x v="89"/>
    <n v="0"/>
    <x v="13"/>
  </r>
  <r>
    <s v="New Castle, DE"/>
    <x v="89"/>
    <n v="0"/>
    <x v="14"/>
  </r>
  <r>
    <s v="New Castle, DE"/>
    <x v="89"/>
    <n v="0"/>
    <x v="15"/>
  </r>
  <r>
    <s v="New Castle, DE"/>
    <x v="89"/>
    <n v="0"/>
    <x v="16"/>
  </r>
  <r>
    <s v="New Castle, DE"/>
    <x v="89"/>
    <n v="0"/>
    <x v="17"/>
  </r>
  <r>
    <s v="New Castle, DE"/>
    <x v="89"/>
    <n v="0"/>
    <x v="18"/>
  </r>
  <r>
    <s v="New Castle, DE"/>
    <x v="89"/>
    <n v="0"/>
    <x v="19"/>
  </r>
  <r>
    <s v="New Castle, DE"/>
    <x v="89"/>
    <n v="0"/>
    <x v="20"/>
  </r>
  <r>
    <s v="New Castle, DE"/>
    <x v="89"/>
    <n v="0"/>
    <x v="21"/>
  </r>
  <r>
    <s v="New Castle, DE"/>
    <x v="89"/>
    <n v="0"/>
    <x v="22"/>
  </r>
  <r>
    <s v="New Castle, DE"/>
    <x v="89"/>
    <n v="0"/>
    <x v="23"/>
  </r>
  <r>
    <s v="New Castle, DE"/>
    <x v="89"/>
    <n v="0"/>
    <x v="24"/>
  </r>
  <r>
    <s v="New Castle, DE"/>
    <x v="89"/>
    <n v="0"/>
    <x v="25"/>
  </r>
  <r>
    <s v="New Castle, DE"/>
    <x v="89"/>
    <n v="0"/>
    <x v="26"/>
  </r>
  <r>
    <s v="New Castle, DE"/>
    <x v="89"/>
    <n v="0"/>
    <x v="27"/>
  </r>
  <r>
    <s v="New Castle, DE"/>
    <x v="89"/>
    <n v="0"/>
    <x v="28"/>
  </r>
  <r>
    <s v="New Castle, DE"/>
    <x v="89"/>
    <n v="0"/>
    <x v="29"/>
  </r>
  <r>
    <s v="New Castle, DE"/>
    <x v="89"/>
    <n v="0"/>
    <x v="30"/>
  </r>
  <r>
    <s v="New Castle, DE"/>
    <x v="89"/>
    <n v="0"/>
    <x v="31"/>
  </r>
  <r>
    <s v="New Castle, DE"/>
    <x v="89"/>
    <n v="0"/>
    <x v="32"/>
  </r>
  <r>
    <s v="New Castle, DE"/>
    <x v="89"/>
    <n v="0"/>
    <x v="33"/>
  </r>
  <r>
    <s v="New Castle, DE"/>
    <x v="89"/>
    <n v="0"/>
    <x v="34"/>
  </r>
  <r>
    <s v="New Castle, DE"/>
    <x v="89"/>
    <n v="0"/>
    <x v="35"/>
  </r>
  <r>
    <s v="New Castle, DE"/>
    <x v="89"/>
    <n v="0"/>
    <x v="36"/>
  </r>
  <r>
    <s v="New Castle, DE"/>
    <x v="89"/>
    <n v="0"/>
    <x v="37"/>
  </r>
  <r>
    <s v="New Castle, DE"/>
    <x v="89"/>
    <n v="0"/>
    <x v="38"/>
  </r>
  <r>
    <s v="New Castle, DE"/>
    <x v="89"/>
    <n v="0"/>
    <x v="39"/>
  </r>
  <r>
    <s v="New Castle, DE"/>
    <x v="89"/>
    <n v="0"/>
    <x v="40"/>
  </r>
  <r>
    <s v="New Castle, DE"/>
    <x v="89"/>
    <n v="0"/>
    <x v="41"/>
  </r>
  <r>
    <s v="New Castle, DE"/>
    <x v="89"/>
    <n v="0"/>
    <x v="42"/>
  </r>
  <r>
    <s v="New Castle, DE"/>
    <x v="89"/>
    <n v="0"/>
    <x v="43"/>
  </r>
  <r>
    <s v="New Castle, DE"/>
    <x v="89"/>
    <n v="0"/>
    <x v="44"/>
  </r>
  <r>
    <s v="New Castle, DE"/>
    <x v="89"/>
    <n v="0"/>
    <x v="45"/>
  </r>
  <r>
    <s v="New Castle, DE"/>
    <x v="89"/>
    <n v="0"/>
    <x v="46"/>
  </r>
  <r>
    <s v="New Castle, DE"/>
    <x v="89"/>
    <n v="0"/>
    <x v="47"/>
  </r>
  <r>
    <s v="New Castle, DE"/>
    <x v="89"/>
    <n v="0"/>
    <x v="48"/>
  </r>
  <r>
    <s v="New Castle, DE"/>
    <x v="89"/>
    <n v="0"/>
    <x v="49"/>
  </r>
  <r>
    <s v="New Castle, DE"/>
    <x v="89"/>
    <n v="0"/>
    <x v="50"/>
  </r>
  <r>
    <s v="New Castle, DE"/>
    <x v="89"/>
    <n v="0"/>
    <x v="51"/>
  </r>
  <r>
    <s v="New Castle, DE"/>
    <x v="89"/>
    <n v="0"/>
    <x v="52"/>
  </r>
  <r>
    <s v="New Castle, DE"/>
    <x v="89"/>
    <n v="0"/>
    <x v="53"/>
  </r>
  <r>
    <m/>
    <x v="113"/>
    <n v="0"/>
    <x v="0"/>
  </r>
  <r>
    <m/>
    <x v="113"/>
    <n v="0"/>
    <x v="1"/>
  </r>
  <r>
    <m/>
    <x v="113"/>
    <n v="0"/>
    <x v="2"/>
  </r>
  <r>
    <m/>
    <x v="113"/>
    <n v="0"/>
    <x v="3"/>
  </r>
  <r>
    <m/>
    <x v="113"/>
    <n v="0"/>
    <x v="4"/>
  </r>
  <r>
    <m/>
    <x v="113"/>
    <n v="0"/>
    <x v="5"/>
  </r>
  <r>
    <m/>
    <x v="113"/>
    <n v="0"/>
    <x v="6"/>
  </r>
  <r>
    <m/>
    <x v="113"/>
    <n v="0"/>
    <x v="7"/>
  </r>
  <r>
    <m/>
    <x v="113"/>
    <n v="0"/>
    <x v="8"/>
  </r>
  <r>
    <m/>
    <x v="113"/>
    <n v="0"/>
    <x v="9"/>
  </r>
  <r>
    <m/>
    <x v="113"/>
    <n v="0"/>
    <x v="10"/>
  </r>
  <r>
    <m/>
    <x v="113"/>
    <n v="0"/>
    <x v="11"/>
  </r>
  <r>
    <m/>
    <x v="113"/>
    <n v="0"/>
    <x v="12"/>
  </r>
  <r>
    <m/>
    <x v="113"/>
    <n v="0"/>
    <x v="13"/>
  </r>
  <r>
    <m/>
    <x v="113"/>
    <n v="0"/>
    <x v="14"/>
  </r>
  <r>
    <m/>
    <x v="113"/>
    <n v="0"/>
    <x v="15"/>
  </r>
  <r>
    <m/>
    <x v="113"/>
    <n v="0"/>
    <x v="16"/>
  </r>
  <r>
    <m/>
    <x v="113"/>
    <n v="0"/>
    <x v="17"/>
  </r>
  <r>
    <m/>
    <x v="113"/>
    <n v="0"/>
    <x v="18"/>
  </r>
  <r>
    <m/>
    <x v="113"/>
    <n v="0"/>
    <x v="19"/>
  </r>
  <r>
    <m/>
    <x v="113"/>
    <n v="0"/>
    <x v="20"/>
  </r>
  <r>
    <m/>
    <x v="113"/>
    <n v="0"/>
    <x v="21"/>
  </r>
  <r>
    <m/>
    <x v="113"/>
    <n v="0"/>
    <x v="22"/>
  </r>
  <r>
    <m/>
    <x v="113"/>
    <n v="0"/>
    <x v="23"/>
  </r>
  <r>
    <m/>
    <x v="113"/>
    <n v="0"/>
    <x v="24"/>
  </r>
  <r>
    <m/>
    <x v="113"/>
    <n v="0"/>
    <x v="25"/>
  </r>
  <r>
    <m/>
    <x v="113"/>
    <n v="0"/>
    <x v="26"/>
  </r>
  <r>
    <m/>
    <x v="113"/>
    <n v="0"/>
    <x v="27"/>
  </r>
  <r>
    <m/>
    <x v="113"/>
    <n v="0"/>
    <x v="28"/>
  </r>
  <r>
    <m/>
    <x v="113"/>
    <n v="0"/>
    <x v="29"/>
  </r>
  <r>
    <m/>
    <x v="113"/>
    <n v="0"/>
    <x v="30"/>
  </r>
  <r>
    <m/>
    <x v="113"/>
    <n v="0"/>
    <x v="31"/>
  </r>
  <r>
    <m/>
    <x v="113"/>
    <n v="0"/>
    <x v="32"/>
  </r>
  <r>
    <m/>
    <x v="113"/>
    <n v="0"/>
    <x v="33"/>
  </r>
  <r>
    <m/>
    <x v="113"/>
    <n v="0"/>
    <x v="34"/>
  </r>
  <r>
    <m/>
    <x v="113"/>
    <n v="0"/>
    <x v="35"/>
  </r>
  <r>
    <m/>
    <x v="113"/>
    <n v="0"/>
    <x v="36"/>
  </r>
  <r>
    <m/>
    <x v="113"/>
    <n v="0"/>
    <x v="37"/>
  </r>
  <r>
    <m/>
    <x v="113"/>
    <n v="0"/>
    <x v="38"/>
  </r>
  <r>
    <m/>
    <x v="113"/>
    <n v="0"/>
    <x v="39"/>
  </r>
  <r>
    <m/>
    <x v="113"/>
    <n v="0"/>
    <x v="40"/>
  </r>
  <r>
    <m/>
    <x v="113"/>
    <n v="0"/>
    <x v="41"/>
  </r>
  <r>
    <m/>
    <x v="113"/>
    <n v="0"/>
    <x v="42"/>
  </r>
  <r>
    <m/>
    <x v="113"/>
    <n v="0"/>
    <x v="43"/>
  </r>
  <r>
    <m/>
    <x v="113"/>
    <n v="0"/>
    <x v="44"/>
  </r>
  <r>
    <m/>
    <x v="113"/>
    <n v="0"/>
    <x v="45"/>
  </r>
  <r>
    <m/>
    <x v="113"/>
    <n v="0"/>
    <x v="46"/>
  </r>
  <r>
    <m/>
    <x v="113"/>
    <n v="0"/>
    <x v="47"/>
  </r>
  <r>
    <m/>
    <x v="113"/>
    <n v="0"/>
    <x v="48"/>
  </r>
  <r>
    <m/>
    <x v="113"/>
    <n v="0"/>
    <x v="49"/>
  </r>
  <r>
    <m/>
    <x v="113"/>
    <n v="3"/>
    <x v="50"/>
  </r>
  <r>
    <m/>
    <x v="113"/>
    <n v="4"/>
    <x v="51"/>
  </r>
  <r>
    <m/>
    <x v="113"/>
    <n v="4"/>
    <x v="52"/>
  </r>
  <r>
    <m/>
    <x v="113"/>
    <n v="4"/>
    <x v="53"/>
  </r>
  <r>
    <m/>
    <x v="114"/>
    <n v="0"/>
    <x v="0"/>
  </r>
  <r>
    <m/>
    <x v="114"/>
    <n v="0"/>
    <x v="1"/>
  </r>
  <r>
    <m/>
    <x v="114"/>
    <n v="0"/>
    <x v="2"/>
  </r>
  <r>
    <m/>
    <x v="114"/>
    <n v="0"/>
    <x v="3"/>
  </r>
  <r>
    <m/>
    <x v="114"/>
    <n v="0"/>
    <x v="4"/>
  </r>
  <r>
    <m/>
    <x v="114"/>
    <n v="0"/>
    <x v="5"/>
  </r>
  <r>
    <m/>
    <x v="114"/>
    <n v="0"/>
    <x v="6"/>
  </r>
  <r>
    <m/>
    <x v="114"/>
    <n v="0"/>
    <x v="7"/>
  </r>
  <r>
    <m/>
    <x v="114"/>
    <n v="0"/>
    <x v="8"/>
  </r>
  <r>
    <m/>
    <x v="114"/>
    <n v="0"/>
    <x v="9"/>
  </r>
  <r>
    <m/>
    <x v="114"/>
    <n v="0"/>
    <x v="10"/>
  </r>
  <r>
    <m/>
    <x v="114"/>
    <n v="0"/>
    <x v="11"/>
  </r>
  <r>
    <m/>
    <x v="114"/>
    <n v="0"/>
    <x v="12"/>
  </r>
  <r>
    <m/>
    <x v="114"/>
    <n v="0"/>
    <x v="13"/>
  </r>
  <r>
    <m/>
    <x v="114"/>
    <n v="0"/>
    <x v="14"/>
  </r>
  <r>
    <m/>
    <x v="114"/>
    <n v="0"/>
    <x v="15"/>
  </r>
  <r>
    <m/>
    <x v="114"/>
    <n v="0"/>
    <x v="16"/>
  </r>
  <r>
    <m/>
    <x v="114"/>
    <n v="0"/>
    <x v="17"/>
  </r>
  <r>
    <m/>
    <x v="114"/>
    <n v="0"/>
    <x v="18"/>
  </r>
  <r>
    <m/>
    <x v="114"/>
    <n v="0"/>
    <x v="19"/>
  </r>
  <r>
    <m/>
    <x v="114"/>
    <n v="0"/>
    <x v="20"/>
  </r>
  <r>
    <m/>
    <x v="114"/>
    <n v="0"/>
    <x v="21"/>
  </r>
  <r>
    <m/>
    <x v="114"/>
    <n v="0"/>
    <x v="22"/>
  </r>
  <r>
    <m/>
    <x v="114"/>
    <n v="0"/>
    <x v="23"/>
  </r>
  <r>
    <m/>
    <x v="114"/>
    <n v="0"/>
    <x v="24"/>
  </r>
  <r>
    <m/>
    <x v="114"/>
    <n v="0"/>
    <x v="25"/>
  </r>
  <r>
    <m/>
    <x v="114"/>
    <n v="0"/>
    <x v="26"/>
  </r>
  <r>
    <m/>
    <x v="114"/>
    <n v="0"/>
    <x v="27"/>
  </r>
  <r>
    <m/>
    <x v="114"/>
    <n v="0"/>
    <x v="28"/>
  </r>
  <r>
    <m/>
    <x v="114"/>
    <n v="0"/>
    <x v="29"/>
  </r>
  <r>
    <m/>
    <x v="114"/>
    <n v="0"/>
    <x v="30"/>
  </r>
  <r>
    <m/>
    <x v="114"/>
    <n v="0"/>
    <x v="31"/>
  </r>
  <r>
    <m/>
    <x v="114"/>
    <n v="0"/>
    <x v="32"/>
  </r>
  <r>
    <m/>
    <x v="114"/>
    <n v="0"/>
    <x v="33"/>
  </r>
  <r>
    <m/>
    <x v="114"/>
    <n v="0"/>
    <x v="34"/>
  </r>
  <r>
    <m/>
    <x v="114"/>
    <n v="0"/>
    <x v="35"/>
  </r>
  <r>
    <m/>
    <x v="114"/>
    <n v="0"/>
    <x v="36"/>
  </r>
  <r>
    <m/>
    <x v="114"/>
    <n v="0"/>
    <x v="37"/>
  </r>
  <r>
    <m/>
    <x v="114"/>
    <n v="0"/>
    <x v="38"/>
  </r>
  <r>
    <m/>
    <x v="114"/>
    <n v="0"/>
    <x v="39"/>
  </r>
  <r>
    <m/>
    <x v="114"/>
    <n v="0"/>
    <x v="40"/>
  </r>
  <r>
    <m/>
    <x v="114"/>
    <n v="0"/>
    <x v="41"/>
  </r>
  <r>
    <m/>
    <x v="114"/>
    <n v="0"/>
    <x v="42"/>
  </r>
  <r>
    <m/>
    <x v="114"/>
    <n v="0"/>
    <x v="43"/>
  </r>
  <r>
    <m/>
    <x v="114"/>
    <n v="0"/>
    <x v="44"/>
  </r>
  <r>
    <m/>
    <x v="114"/>
    <n v="0"/>
    <x v="45"/>
  </r>
  <r>
    <m/>
    <x v="114"/>
    <n v="0"/>
    <x v="46"/>
  </r>
  <r>
    <m/>
    <x v="114"/>
    <n v="0"/>
    <x v="47"/>
  </r>
  <r>
    <m/>
    <x v="114"/>
    <n v="0"/>
    <x v="48"/>
  </r>
  <r>
    <m/>
    <x v="114"/>
    <n v="0"/>
    <x v="49"/>
  </r>
  <r>
    <m/>
    <x v="114"/>
    <n v="1"/>
    <x v="50"/>
  </r>
  <r>
    <m/>
    <x v="114"/>
    <n v="1"/>
    <x v="51"/>
  </r>
  <r>
    <m/>
    <x v="114"/>
    <n v="1"/>
    <x v="52"/>
  </r>
  <r>
    <m/>
    <x v="114"/>
    <n v="4"/>
    <x v="53"/>
  </r>
  <r>
    <s v="Australian Capital Territory"/>
    <x v="6"/>
    <n v="0"/>
    <x v="0"/>
  </r>
  <r>
    <s v="Australian Capital Territory"/>
    <x v="6"/>
    <n v="0"/>
    <x v="1"/>
  </r>
  <r>
    <s v="Australian Capital Territory"/>
    <x v="6"/>
    <n v="0"/>
    <x v="2"/>
  </r>
  <r>
    <s v="Australian Capital Territory"/>
    <x v="6"/>
    <n v="0"/>
    <x v="3"/>
  </r>
  <r>
    <s v="Australian Capital Territory"/>
    <x v="6"/>
    <n v="0"/>
    <x v="4"/>
  </r>
  <r>
    <s v="Australian Capital Territory"/>
    <x v="6"/>
    <n v="0"/>
    <x v="5"/>
  </r>
  <r>
    <s v="Australian Capital Territory"/>
    <x v="6"/>
    <n v="0"/>
    <x v="6"/>
  </r>
  <r>
    <s v="Australian Capital Territory"/>
    <x v="6"/>
    <n v="0"/>
    <x v="7"/>
  </r>
  <r>
    <s v="Australian Capital Territory"/>
    <x v="6"/>
    <n v="0"/>
    <x v="8"/>
  </r>
  <r>
    <s v="Australian Capital Territory"/>
    <x v="6"/>
    <n v="0"/>
    <x v="9"/>
  </r>
  <r>
    <s v="Australian Capital Territory"/>
    <x v="6"/>
    <n v="0"/>
    <x v="10"/>
  </r>
  <r>
    <s v="Australian Capital Territory"/>
    <x v="6"/>
    <n v="0"/>
    <x v="11"/>
  </r>
  <r>
    <s v="Australian Capital Territory"/>
    <x v="6"/>
    <n v="0"/>
    <x v="12"/>
  </r>
  <r>
    <s v="Australian Capital Territory"/>
    <x v="6"/>
    <n v="0"/>
    <x v="13"/>
  </r>
  <r>
    <s v="Australian Capital Territory"/>
    <x v="6"/>
    <n v="0"/>
    <x v="14"/>
  </r>
  <r>
    <s v="Australian Capital Territory"/>
    <x v="6"/>
    <n v="0"/>
    <x v="15"/>
  </r>
  <r>
    <s v="Australian Capital Territory"/>
    <x v="6"/>
    <n v="0"/>
    <x v="16"/>
  </r>
  <r>
    <s v="Australian Capital Territory"/>
    <x v="6"/>
    <n v="0"/>
    <x v="17"/>
  </r>
  <r>
    <s v="Australian Capital Territory"/>
    <x v="6"/>
    <n v="0"/>
    <x v="18"/>
  </r>
  <r>
    <s v="Australian Capital Territory"/>
    <x v="6"/>
    <n v="0"/>
    <x v="19"/>
  </r>
  <r>
    <s v="Australian Capital Territory"/>
    <x v="6"/>
    <n v="0"/>
    <x v="20"/>
  </r>
  <r>
    <s v="Australian Capital Territory"/>
    <x v="6"/>
    <n v="0"/>
    <x v="21"/>
  </r>
  <r>
    <s v="Australian Capital Territory"/>
    <x v="6"/>
    <n v="0"/>
    <x v="22"/>
  </r>
  <r>
    <s v="Australian Capital Territory"/>
    <x v="6"/>
    <n v="0"/>
    <x v="23"/>
  </r>
  <r>
    <s v="Australian Capital Territory"/>
    <x v="6"/>
    <n v="0"/>
    <x v="24"/>
  </r>
  <r>
    <s v="Australian Capital Territory"/>
    <x v="6"/>
    <n v="0"/>
    <x v="25"/>
  </r>
  <r>
    <s v="Australian Capital Territory"/>
    <x v="6"/>
    <n v="0"/>
    <x v="26"/>
  </r>
  <r>
    <s v="Australian Capital Territory"/>
    <x v="6"/>
    <n v="0"/>
    <x v="27"/>
  </r>
  <r>
    <s v="Australian Capital Territory"/>
    <x v="6"/>
    <n v="0"/>
    <x v="28"/>
  </r>
  <r>
    <s v="Australian Capital Territory"/>
    <x v="6"/>
    <n v="0"/>
    <x v="29"/>
  </r>
  <r>
    <s v="Australian Capital Territory"/>
    <x v="6"/>
    <n v="0"/>
    <x v="30"/>
  </r>
  <r>
    <s v="Australian Capital Territory"/>
    <x v="6"/>
    <n v="0"/>
    <x v="31"/>
  </r>
  <r>
    <s v="Australian Capital Territory"/>
    <x v="6"/>
    <n v="0"/>
    <x v="32"/>
  </r>
  <r>
    <s v="Australian Capital Territory"/>
    <x v="6"/>
    <n v="0"/>
    <x v="33"/>
  </r>
  <r>
    <s v="Australian Capital Territory"/>
    <x v="6"/>
    <n v="0"/>
    <x v="34"/>
  </r>
  <r>
    <s v="Australian Capital Territory"/>
    <x v="6"/>
    <n v="0"/>
    <x v="35"/>
  </r>
  <r>
    <s v="Australian Capital Territory"/>
    <x v="6"/>
    <n v="0"/>
    <x v="36"/>
  </r>
  <r>
    <s v="Australian Capital Territory"/>
    <x v="6"/>
    <n v="0"/>
    <x v="37"/>
  </r>
  <r>
    <s v="Australian Capital Territory"/>
    <x v="6"/>
    <n v="0"/>
    <x v="38"/>
  </r>
  <r>
    <s v="Australian Capital Territory"/>
    <x v="6"/>
    <n v="0"/>
    <x v="39"/>
  </r>
  <r>
    <s v="Australian Capital Territory"/>
    <x v="6"/>
    <n v="0"/>
    <x v="40"/>
  </r>
  <r>
    <s v="Australian Capital Territory"/>
    <x v="6"/>
    <n v="0"/>
    <x v="41"/>
  </r>
  <r>
    <s v="Australian Capital Territory"/>
    <x v="6"/>
    <n v="0"/>
    <x v="42"/>
  </r>
  <r>
    <s v="Australian Capital Territory"/>
    <x v="6"/>
    <n v="0"/>
    <x v="43"/>
  </r>
  <r>
    <s v="Australian Capital Territory"/>
    <x v="6"/>
    <n v="0"/>
    <x v="44"/>
  </r>
  <r>
    <s v="Australian Capital Territory"/>
    <x v="6"/>
    <n v="0"/>
    <x v="45"/>
  </r>
  <r>
    <s v="Australian Capital Territory"/>
    <x v="6"/>
    <n v="0"/>
    <x v="46"/>
  </r>
  <r>
    <s v="Australian Capital Territory"/>
    <x v="6"/>
    <n v="0"/>
    <x v="47"/>
  </r>
  <r>
    <s v="Australian Capital Territory"/>
    <x v="6"/>
    <n v="0"/>
    <x v="48"/>
  </r>
  <r>
    <s v="Australian Capital Territory"/>
    <x v="6"/>
    <n v="0"/>
    <x v="49"/>
  </r>
  <r>
    <s v="Australian Capital Territory"/>
    <x v="6"/>
    <n v="0"/>
    <x v="50"/>
  </r>
  <r>
    <s v="Australian Capital Territory"/>
    <x v="6"/>
    <n v="1"/>
    <x v="51"/>
  </r>
  <r>
    <s v="Australian Capital Territory"/>
    <x v="6"/>
    <n v="1"/>
    <x v="52"/>
  </r>
  <r>
    <s v="Australian Capital Territory"/>
    <x v="6"/>
    <n v="1"/>
    <x v="53"/>
  </r>
  <r>
    <s v="United Kingdom"/>
    <x v="107"/>
    <n v="0"/>
    <x v="0"/>
  </r>
  <r>
    <s v="United Kingdom"/>
    <x v="107"/>
    <n v="0"/>
    <x v="1"/>
  </r>
  <r>
    <s v="United Kingdom"/>
    <x v="107"/>
    <n v="0"/>
    <x v="2"/>
  </r>
  <r>
    <s v="United Kingdom"/>
    <x v="107"/>
    <n v="0"/>
    <x v="3"/>
  </r>
  <r>
    <s v="United Kingdom"/>
    <x v="107"/>
    <n v="0"/>
    <x v="4"/>
  </r>
  <r>
    <s v="United Kingdom"/>
    <x v="107"/>
    <n v="0"/>
    <x v="5"/>
  </r>
  <r>
    <s v="United Kingdom"/>
    <x v="107"/>
    <n v="0"/>
    <x v="6"/>
  </r>
  <r>
    <s v="United Kingdom"/>
    <x v="107"/>
    <n v="0"/>
    <x v="7"/>
  </r>
  <r>
    <s v="United Kingdom"/>
    <x v="107"/>
    <n v="0"/>
    <x v="8"/>
  </r>
  <r>
    <s v="United Kingdom"/>
    <x v="107"/>
    <n v="2"/>
    <x v="9"/>
  </r>
  <r>
    <s v="United Kingdom"/>
    <x v="107"/>
    <n v="2"/>
    <x v="10"/>
  </r>
  <r>
    <s v="United Kingdom"/>
    <x v="107"/>
    <n v="2"/>
    <x v="11"/>
  </r>
  <r>
    <s v="United Kingdom"/>
    <x v="107"/>
    <n v="2"/>
    <x v="12"/>
  </r>
  <r>
    <s v="United Kingdom"/>
    <x v="107"/>
    <n v="2"/>
    <x v="13"/>
  </r>
  <r>
    <s v="United Kingdom"/>
    <x v="107"/>
    <n v="2"/>
    <x v="14"/>
  </r>
  <r>
    <s v="United Kingdom"/>
    <x v="107"/>
    <n v="2"/>
    <x v="15"/>
  </r>
  <r>
    <s v="United Kingdom"/>
    <x v="107"/>
    <n v="3"/>
    <x v="16"/>
  </r>
  <r>
    <s v="United Kingdom"/>
    <x v="107"/>
    <n v="3"/>
    <x v="17"/>
  </r>
  <r>
    <s v="United Kingdom"/>
    <x v="107"/>
    <n v="3"/>
    <x v="18"/>
  </r>
  <r>
    <s v="United Kingdom"/>
    <x v="107"/>
    <n v="8"/>
    <x v="19"/>
  </r>
  <r>
    <s v="United Kingdom"/>
    <x v="107"/>
    <n v="8"/>
    <x v="20"/>
  </r>
  <r>
    <s v="United Kingdom"/>
    <x v="107"/>
    <n v="9"/>
    <x v="21"/>
  </r>
  <r>
    <s v="United Kingdom"/>
    <x v="107"/>
    <n v="9"/>
    <x v="22"/>
  </r>
  <r>
    <s v="United Kingdom"/>
    <x v="107"/>
    <n v="9"/>
    <x v="23"/>
  </r>
  <r>
    <s v="United Kingdom"/>
    <x v="107"/>
    <n v="9"/>
    <x v="24"/>
  </r>
  <r>
    <s v="United Kingdom"/>
    <x v="107"/>
    <n v="9"/>
    <x v="25"/>
  </r>
  <r>
    <s v="United Kingdom"/>
    <x v="107"/>
    <n v="9"/>
    <x v="26"/>
  </r>
  <r>
    <s v="United Kingdom"/>
    <x v="107"/>
    <n v="9"/>
    <x v="27"/>
  </r>
  <r>
    <s v="United Kingdom"/>
    <x v="107"/>
    <n v="9"/>
    <x v="28"/>
  </r>
  <r>
    <s v="United Kingdom"/>
    <x v="107"/>
    <n v="9"/>
    <x v="29"/>
  </r>
  <r>
    <s v="United Kingdom"/>
    <x v="107"/>
    <n v="9"/>
    <x v="30"/>
  </r>
  <r>
    <s v="United Kingdom"/>
    <x v="107"/>
    <n v="9"/>
    <x v="31"/>
  </r>
  <r>
    <s v="United Kingdom"/>
    <x v="107"/>
    <n v="9"/>
    <x v="32"/>
  </r>
  <r>
    <s v="United Kingdom"/>
    <x v="107"/>
    <n v="13"/>
    <x v="33"/>
  </r>
  <r>
    <s v="United Kingdom"/>
    <x v="107"/>
    <n v="13"/>
    <x v="34"/>
  </r>
  <r>
    <s v="United Kingdom"/>
    <x v="107"/>
    <n v="13"/>
    <x v="35"/>
  </r>
  <r>
    <s v="United Kingdom"/>
    <x v="107"/>
    <n v="15"/>
    <x v="36"/>
  </r>
  <r>
    <s v="United Kingdom"/>
    <x v="107"/>
    <n v="20"/>
    <x v="37"/>
  </r>
  <r>
    <s v="United Kingdom"/>
    <x v="107"/>
    <n v="23"/>
    <x v="38"/>
  </r>
  <r>
    <s v="United Kingdom"/>
    <x v="107"/>
    <n v="36"/>
    <x v="39"/>
  </r>
  <r>
    <s v="United Kingdom"/>
    <x v="107"/>
    <n v="40"/>
    <x v="40"/>
  </r>
  <r>
    <s v="United Kingdom"/>
    <x v="107"/>
    <n v="51"/>
    <x v="41"/>
  </r>
  <r>
    <s v="United Kingdom"/>
    <x v="107"/>
    <n v="85"/>
    <x v="42"/>
  </r>
  <r>
    <s v="United Kingdom"/>
    <x v="107"/>
    <n v="115"/>
    <x v="43"/>
  </r>
  <r>
    <s v="United Kingdom"/>
    <x v="107"/>
    <n v="163"/>
    <x v="44"/>
  </r>
  <r>
    <s v="United Kingdom"/>
    <x v="107"/>
    <n v="206"/>
    <x v="45"/>
  </r>
  <r>
    <s v="United Kingdom"/>
    <x v="107"/>
    <n v="273"/>
    <x v="46"/>
  </r>
  <r>
    <s v="United Kingdom"/>
    <x v="107"/>
    <n v="321"/>
    <x v="47"/>
  </r>
  <r>
    <s v="United Kingdom"/>
    <x v="107"/>
    <n v="382"/>
    <x v="48"/>
  </r>
  <r>
    <s v="United Kingdom"/>
    <x v="107"/>
    <n v="456"/>
    <x v="49"/>
  </r>
  <r>
    <s v="United Kingdom"/>
    <x v="107"/>
    <n v="456"/>
    <x v="50"/>
  </r>
  <r>
    <s v="United Kingdom"/>
    <x v="107"/>
    <n v="798"/>
    <x v="51"/>
  </r>
  <r>
    <s v="United Kingdom"/>
    <x v="107"/>
    <n v="1140"/>
    <x v="52"/>
  </r>
  <r>
    <s v="United Kingdom"/>
    <x v="107"/>
    <n v="1140"/>
    <x v="53"/>
  </r>
  <r>
    <m/>
    <x v="115"/>
    <n v="0"/>
    <x v="0"/>
  </r>
  <r>
    <m/>
    <x v="115"/>
    <n v="0"/>
    <x v="1"/>
  </r>
  <r>
    <m/>
    <x v="115"/>
    <n v="0"/>
    <x v="2"/>
  </r>
  <r>
    <m/>
    <x v="115"/>
    <n v="0"/>
    <x v="3"/>
  </r>
  <r>
    <m/>
    <x v="115"/>
    <n v="0"/>
    <x v="4"/>
  </r>
  <r>
    <m/>
    <x v="115"/>
    <n v="0"/>
    <x v="5"/>
  </r>
  <r>
    <m/>
    <x v="115"/>
    <n v="0"/>
    <x v="6"/>
  </r>
  <r>
    <m/>
    <x v="115"/>
    <n v="0"/>
    <x v="7"/>
  </r>
  <r>
    <m/>
    <x v="115"/>
    <n v="0"/>
    <x v="8"/>
  </r>
  <r>
    <m/>
    <x v="115"/>
    <n v="0"/>
    <x v="9"/>
  </r>
  <r>
    <m/>
    <x v="115"/>
    <n v="0"/>
    <x v="10"/>
  </r>
  <r>
    <m/>
    <x v="115"/>
    <n v="0"/>
    <x v="11"/>
  </r>
  <r>
    <m/>
    <x v="115"/>
    <n v="0"/>
    <x v="12"/>
  </r>
  <r>
    <m/>
    <x v="115"/>
    <n v="0"/>
    <x v="13"/>
  </r>
  <r>
    <m/>
    <x v="115"/>
    <n v="0"/>
    <x v="14"/>
  </r>
  <r>
    <m/>
    <x v="115"/>
    <n v="0"/>
    <x v="15"/>
  </r>
  <r>
    <m/>
    <x v="115"/>
    <n v="0"/>
    <x v="16"/>
  </r>
  <r>
    <m/>
    <x v="115"/>
    <n v="0"/>
    <x v="17"/>
  </r>
  <r>
    <m/>
    <x v="115"/>
    <n v="0"/>
    <x v="18"/>
  </r>
  <r>
    <m/>
    <x v="115"/>
    <n v="0"/>
    <x v="19"/>
  </r>
  <r>
    <m/>
    <x v="115"/>
    <n v="0"/>
    <x v="20"/>
  </r>
  <r>
    <m/>
    <x v="115"/>
    <n v="0"/>
    <x v="21"/>
  </r>
  <r>
    <m/>
    <x v="115"/>
    <n v="0"/>
    <x v="22"/>
  </r>
  <r>
    <m/>
    <x v="115"/>
    <n v="0"/>
    <x v="23"/>
  </r>
  <r>
    <m/>
    <x v="115"/>
    <n v="0"/>
    <x v="24"/>
  </r>
  <r>
    <m/>
    <x v="115"/>
    <n v="0"/>
    <x v="25"/>
  </r>
  <r>
    <m/>
    <x v="115"/>
    <n v="0"/>
    <x v="26"/>
  </r>
  <r>
    <m/>
    <x v="115"/>
    <n v="0"/>
    <x v="27"/>
  </r>
  <r>
    <m/>
    <x v="115"/>
    <n v="0"/>
    <x v="28"/>
  </r>
  <r>
    <m/>
    <x v="115"/>
    <n v="0"/>
    <x v="29"/>
  </r>
  <r>
    <m/>
    <x v="115"/>
    <n v="0"/>
    <x v="30"/>
  </r>
  <r>
    <m/>
    <x v="115"/>
    <n v="0"/>
    <x v="31"/>
  </r>
  <r>
    <m/>
    <x v="115"/>
    <n v="0"/>
    <x v="32"/>
  </r>
  <r>
    <m/>
    <x v="115"/>
    <n v="0"/>
    <x v="33"/>
  </r>
  <r>
    <m/>
    <x v="115"/>
    <n v="0"/>
    <x v="34"/>
  </r>
  <r>
    <m/>
    <x v="115"/>
    <n v="0"/>
    <x v="35"/>
  </r>
  <r>
    <m/>
    <x v="115"/>
    <n v="0"/>
    <x v="36"/>
  </r>
  <r>
    <m/>
    <x v="115"/>
    <n v="0"/>
    <x v="37"/>
  </r>
  <r>
    <m/>
    <x v="115"/>
    <n v="0"/>
    <x v="38"/>
  </r>
  <r>
    <m/>
    <x v="115"/>
    <n v="0"/>
    <x v="39"/>
  </r>
  <r>
    <m/>
    <x v="115"/>
    <n v="0"/>
    <x v="40"/>
  </r>
  <r>
    <m/>
    <x v="115"/>
    <n v="0"/>
    <x v="41"/>
  </r>
  <r>
    <m/>
    <x v="115"/>
    <n v="0"/>
    <x v="42"/>
  </r>
  <r>
    <m/>
    <x v="115"/>
    <n v="0"/>
    <x v="43"/>
  </r>
  <r>
    <m/>
    <x v="115"/>
    <n v="0"/>
    <x v="44"/>
  </r>
  <r>
    <m/>
    <x v="115"/>
    <n v="0"/>
    <x v="45"/>
  </r>
  <r>
    <m/>
    <x v="115"/>
    <n v="0"/>
    <x v="46"/>
  </r>
  <r>
    <m/>
    <x v="115"/>
    <n v="0"/>
    <x v="47"/>
  </r>
  <r>
    <m/>
    <x v="115"/>
    <n v="0"/>
    <x v="48"/>
  </r>
  <r>
    <m/>
    <x v="115"/>
    <n v="0"/>
    <x v="49"/>
  </r>
  <r>
    <m/>
    <x v="115"/>
    <n v="0"/>
    <x v="50"/>
  </r>
  <r>
    <m/>
    <x v="115"/>
    <n v="4"/>
    <x v="51"/>
  </r>
  <r>
    <m/>
    <x v="115"/>
    <n v="6"/>
    <x v="52"/>
  </r>
  <r>
    <m/>
    <x v="115"/>
    <n v="9"/>
    <x v="53"/>
  </r>
  <r>
    <s v="French Polynesia"/>
    <x v="97"/>
    <n v="0"/>
    <x v="0"/>
  </r>
  <r>
    <s v="French Polynesia"/>
    <x v="97"/>
    <n v="0"/>
    <x v="1"/>
  </r>
  <r>
    <s v="French Polynesia"/>
    <x v="97"/>
    <n v="0"/>
    <x v="2"/>
  </r>
  <r>
    <s v="French Polynesia"/>
    <x v="97"/>
    <n v="0"/>
    <x v="3"/>
  </r>
  <r>
    <s v="French Polynesia"/>
    <x v="97"/>
    <n v="0"/>
    <x v="4"/>
  </r>
  <r>
    <s v="French Polynesia"/>
    <x v="97"/>
    <n v="0"/>
    <x v="5"/>
  </r>
  <r>
    <s v="French Polynesia"/>
    <x v="97"/>
    <n v="0"/>
    <x v="6"/>
  </r>
  <r>
    <s v="French Polynesia"/>
    <x v="97"/>
    <n v="0"/>
    <x v="7"/>
  </r>
  <r>
    <s v="French Polynesia"/>
    <x v="97"/>
    <n v="0"/>
    <x v="8"/>
  </r>
  <r>
    <s v="French Polynesia"/>
    <x v="97"/>
    <n v="0"/>
    <x v="9"/>
  </r>
  <r>
    <s v="French Polynesia"/>
    <x v="97"/>
    <n v="0"/>
    <x v="10"/>
  </r>
  <r>
    <s v="French Polynesia"/>
    <x v="97"/>
    <n v="0"/>
    <x v="11"/>
  </r>
  <r>
    <s v="French Polynesia"/>
    <x v="97"/>
    <n v="0"/>
    <x v="12"/>
  </r>
  <r>
    <s v="French Polynesia"/>
    <x v="97"/>
    <n v="0"/>
    <x v="13"/>
  </r>
  <r>
    <s v="French Polynesia"/>
    <x v="97"/>
    <n v="0"/>
    <x v="14"/>
  </r>
  <r>
    <s v="French Polynesia"/>
    <x v="97"/>
    <n v="0"/>
    <x v="15"/>
  </r>
  <r>
    <s v="French Polynesia"/>
    <x v="97"/>
    <n v="0"/>
    <x v="16"/>
  </r>
  <r>
    <s v="French Polynesia"/>
    <x v="97"/>
    <n v="0"/>
    <x v="17"/>
  </r>
  <r>
    <s v="French Polynesia"/>
    <x v="97"/>
    <n v="0"/>
    <x v="18"/>
  </r>
  <r>
    <s v="French Polynesia"/>
    <x v="97"/>
    <n v="0"/>
    <x v="19"/>
  </r>
  <r>
    <s v="French Polynesia"/>
    <x v="97"/>
    <n v="0"/>
    <x v="20"/>
  </r>
  <r>
    <s v="French Polynesia"/>
    <x v="97"/>
    <n v="0"/>
    <x v="21"/>
  </r>
  <r>
    <s v="French Polynesia"/>
    <x v="97"/>
    <n v="0"/>
    <x v="22"/>
  </r>
  <r>
    <s v="French Polynesia"/>
    <x v="97"/>
    <n v="0"/>
    <x v="23"/>
  </r>
  <r>
    <s v="French Polynesia"/>
    <x v="97"/>
    <n v="0"/>
    <x v="24"/>
  </r>
  <r>
    <s v="French Polynesia"/>
    <x v="97"/>
    <n v="0"/>
    <x v="25"/>
  </r>
  <r>
    <s v="French Polynesia"/>
    <x v="97"/>
    <n v="0"/>
    <x v="26"/>
  </r>
  <r>
    <s v="French Polynesia"/>
    <x v="97"/>
    <n v="0"/>
    <x v="27"/>
  </r>
  <r>
    <s v="French Polynesia"/>
    <x v="97"/>
    <n v="0"/>
    <x v="28"/>
  </r>
  <r>
    <s v="French Polynesia"/>
    <x v="97"/>
    <n v="0"/>
    <x v="29"/>
  </r>
  <r>
    <s v="French Polynesia"/>
    <x v="97"/>
    <n v="0"/>
    <x v="30"/>
  </r>
  <r>
    <s v="French Polynesia"/>
    <x v="97"/>
    <n v="0"/>
    <x v="31"/>
  </r>
  <r>
    <s v="French Polynesia"/>
    <x v="97"/>
    <n v="0"/>
    <x v="32"/>
  </r>
  <r>
    <s v="French Polynesia"/>
    <x v="97"/>
    <n v="0"/>
    <x v="33"/>
  </r>
  <r>
    <s v="French Polynesia"/>
    <x v="97"/>
    <n v="0"/>
    <x v="34"/>
  </r>
  <r>
    <s v="French Polynesia"/>
    <x v="97"/>
    <n v="0"/>
    <x v="35"/>
  </r>
  <r>
    <s v="French Polynesia"/>
    <x v="97"/>
    <n v="0"/>
    <x v="36"/>
  </r>
  <r>
    <s v="French Polynesia"/>
    <x v="97"/>
    <n v="0"/>
    <x v="37"/>
  </r>
  <r>
    <s v="French Polynesia"/>
    <x v="97"/>
    <n v="0"/>
    <x v="38"/>
  </r>
  <r>
    <s v="French Polynesia"/>
    <x v="97"/>
    <n v="0"/>
    <x v="39"/>
  </r>
  <r>
    <s v="French Polynesia"/>
    <x v="97"/>
    <n v="0"/>
    <x v="40"/>
  </r>
  <r>
    <s v="French Polynesia"/>
    <x v="97"/>
    <n v="0"/>
    <x v="41"/>
  </r>
  <r>
    <s v="French Polynesia"/>
    <x v="97"/>
    <n v="0"/>
    <x v="42"/>
  </r>
  <r>
    <s v="French Polynesia"/>
    <x v="97"/>
    <n v="0"/>
    <x v="43"/>
  </r>
  <r>
    <s v="French Polynesia"/>
    <x v="97"/>
    <n v="0"/>
    <x v="44"/>
  </r>
  <r>
    <s v="French Polynesia"/>
    <x v="97"/>
    <n v="0"/>
    <x v="45"/>
  </r>
  <r>
    <s v="French Polynesia"/>
    <x v="97"/>
    <n v="0"/>
    <x v="46"/>
  </r>
  <r>
    <s v="French Polynesia"/>
    <x v="97"/>
    <n v="0"/>
    <x v="47"/>
  </r>
  <r>
    <s v="French Polynesia"/>
    <x v="97"/>
    <n v="0"/>
    <x v="48"/>
  </r>
  <r>
    <s v="French Polynesia"/>
    <x v="97"/>
    <n v="0"/>
    <x v="49"/>
  </r>
  <r>
    <s v="French Polynesia"/>
    <x v="97"/>
    <n v="0"/>
    <x v="50"/>
  </r>
  <r>
    <s v="French Polynesia"/>
    <x v="97"/>
    <n v="3"/>
    <x v="51"/>
  </r>
  <r>
    <s v="French Polynesia"/>
    <x v="97"/>
    <n v="3"/>
    <x v="52"/>
  </r>
  <r>
    <s v="French Polynesia"/>
    <x v="97"/>
    <n v="3"/>
    <x v="53"/>
  </r>
  <r>
    <m/>
    <x v="116"/>
    <n v="0"/>
    <x v="0"/>
  </r>
  <r>
    <m/>
    <x v="116"/>
    <n v="0"/>
    <x v="1"/>
  </r>
  <r>
    <m/>
    <x v="116"/>
    <n v="0"/>
    <x v="2"/>
  </r>
  <r>
    <m/>
    <x v="116"/>
    <n v="0"/>
    <x v="3"/>
  </r>
  <r>
    <m/>
    <x v="116"/>
    <n v="0"/>
    <x v="4"/>
  </r>
  <r>
    <m/>
    <x v="116"/>
    <n v="0"/>
    <x v="5"/>
  </r>
  <r>
    <m/>
    <x v="116"/>
    <n v="0"/>
    <x v="6"/>
  </r>
  <r>
    <m/>
    <x v="116"/>
    <n v="0"/>
    <x v="7"/>
  </r>
  <r>
    <m/>
    <x v="116"/>
    <n v="0"/>
    <x v="8"/>
  </r>
  <r>
    <m/>
    <x v="116"/>
    <n v="0"/>
    <x v="9"/>
  </r>
  <r>
    <m/>
    <x v="116"/>
    <n v="0"/>
    <x v="10"/>
  </r>
  <r>
    <m/>
    <x v="116"/>
    <n v="0"/>
    <x v="11"/>
  </r>
  <r>
    <m/>
    <x v="116"/>
    <n v="0"/>
    <x v="12"/>
  </r>
  <r>
    <m/>
    <x v="116"/>
    <n v="0"/>
    <x v="13"/>
  </r>
  <r>
    <m/>
    <x v="116"/>
    <n v="0"/>
    <x v="14"/>
  </r>
  <r>
    <m/>
    <x v="116"/>
    <n v="0"/>
    <x v="15"/>
  </r>
  <r>
    <m/>
    <x v="116"/>
    <n v="0"/>
    <x v="16"/>
  </r>
  <r>
    <m/>
    <x v="116"/>
    <n v="0"/>
    <x v="17"/>
  </r>
  <r>
    <m/>
    <x v="116"/>
    <n v="0"/>
    <x v="18"/>
  </r>
  <r>
    <m/>
    <x v="116"/>
    <n v="0"/>
    <x v="19"/>
  </r>
  <r>
    <m/>
    <x v="116"/>
    <n v="0"/>
    <x v="20"/>
  </r>
  <r>
    <m/>
    <x v="116"/>
    <n v="0"/>
    <x v="21"/>
  </r>
  <r>
    <m/>
    <x v="116"/>
    <n v="0"/>
    <x v="22"/>
  </r>
  <r>
    <m/>
    <x v="116"/>
    <n v="0"/>
    <x v="23"/>
  </r>
  <r>
    <m/>
    <x v="116"/>
    <n v="0"/>
    <x v="24"/>
  </r>
  <r>
    <m/>
    <x v="116"/>
    <n v="0"/>
    <x v="25"/>
  </r>
  <r>
    <m/>
    <x v="116"/>
    <n v="0"/>
    <x v="26"/>
  </r>
  <r>
    <m/>
    <x v="116"/>
    <n v="0"/>
    <x v="27"/>
  </r>
  <r>
    <m/>
    <x v="116"/>
    <n v="0"/>
    <x v="28"/>
  </r>
  <r>
    <m/>
    <x v="116"/>
    <n v="0"/>
    <x v="29"/>
  </r>
  <r>
    <m/>
    <x v="116"/>
    <n v="0"/>
    <x v="30"/>
  </r>
  <r>
    <m/>
    <x v="116"/>
    <n v="0"/>
    <x v="31"/>
  </r>
  <r>
    <m/>
    <x v="116"/>
    <n v="0"/>
    <x v="32"/>
  </r>
  <r>
    <m/>
    <x v="116"/>
    <n v="0"/>
    <x v="33"/>
  </r>
  <r>
    <m/>
    <x v="116"/>
    <n v="0"/>
    <x v="34"/>
  </r>
  <r>
    <m/>
    <x v="116"/>
    <n v="0"/>
    <x v="35"/>
  </r>
  <r>
    <m/>
    <x v="116"/>
    <n v="0"/>
    <x v="36"/>
  </r>
  <r>
    <m/>
    <x v="116"/>
    <n v="0"/>
    <x v="37"/>
  </r>
  <r>
    <m/>
    <x v="116"/>
    <n v="0"/>
    <x v="38"/>
  </r>
  <r>
    <m/>
    <x v="116"/>
    <n v="0"/>
    <x v="39"/>
  </r>
  <r>
    <m/>
    <x v="116"/>
    <n v="0"/>
    <x v="40"/>
  </r>
  <r>
    <m/>
    <x v="116"/>
    <n v="0"/>
    <x v="41"/>
  </r>
  <r>
    <m/>
    <x v="116"/>
    <n v="0"/>
    <x v="42"/>
  </r>
  <r>
    <m/>
    <x v="116"/>
    <n v="0"/>
    <x v="43"/>
  </r>
  <r>
    <m/>
    <x v="116"/>
    <n v="0"/>
    <x v="44"/>
  </r>
  <r>
    <m/>
    <x v="116"/>
    <n v="0"/>
    <x v="45"/>
  </r>
  <r>
    <m/>
    <x v="116"/>
    <n v="0"/>
    <x v="46"/>
  </r>
  <r>
    <m/>
    <x v="116"/>
    <n v="0"/>
    <x v="47"/>
  </r>
  <r>
    <m/>
    <x v="116"/>
    <n v="0"/>
    <x v="48"/>
  </r>
  <r>
    <m/>
    <x v="116"/>
    <n v="0"/>
    <x v="49"/>
  </r>
  <r>
    <m/>
    <x v="116"/>
    <n v="0"/>
    <x v="50"/>
  </r>
  <r>
    <m/>
    <x v="116"/>
    <n v="1"/>
    <x v="51"/>
  </r>
  <r>
    <m/>
    <x v="116"/>
    <n v="1"/>
    <x v="52"/>
  </r>
  <r>
    <m/>
    <x v="116"/>
    <n v="1"/>
    <x v="53"/>
  </r>
  <r>
    <m/>
    <x v="117"/>
    <n v="0"/>
    <x v="0"/>
  </r>
  <r>
    <m/>
    <x v="117"/>
    <n v="0"/>
    <x v="1"/>
  </r>
  <r>
    <m/>
    <x v="117"/>
    <n v="0"/>
    <x v="2"/>
  </r>
  <r>
    <m/>
    <x v="117"/>
    <n v="0"/>
    <x v="3"/>
  </r>
  <r>
    <m/>
    <x v="117"/>
    <n v="0"/>
    <x v="4"/>
  </r>
  <r>
    <m/>
    <x v="117"/>
    <n v="0"/>
    <x v="5"/>
  </r>
  <r>
    <m/>
    <x v="117"/>
    <n v="0"/>
    <x v="6"/>
  </r>
  <r>
    <m/>
    <x v="117"/>
    <n v="0"/>
    <x v="7"/>
  </r>
  <r>
    <m/>
    <x v="117"/>
    <n v="0"/>
    <x v="8"/>
  </r>
  <r>
    <m/>
    <x v="117"/>
    <n v="0"/>
    <x v="9"/>
  </r>
  <r>
    <m/>
    <x v="117"/>
    <n v="0"/>
    <x v="10"/>
  </r>
  <r>
    <m/>
    <x v="117"/>
    <n v="0"/>
    <x v="11"/>
  </r>
  <r>
    <m/>
    <x v="117"/>
    <n v="0"/>
    <x v="12"/>
  </r>
  <r>
    <m/>
    <x v="117"/>
    <n v="0"/>
    <x v="13"/>
  </r>
  <r>
    <m/>
    <x v="117"/>
    <n v="0"/>
    <x v="14"/>
  </r>
  <r>
    <m/>
    <x v="117"/>
    <n v="0"/>
    <x v="15"/>
  </r>
  <r>
    <m/>
    <x v="117"/>
    <n v="0"/>
    <x v="16"/>
  </r>
  <r>
    <m/>
    <x v="117"/>
    <n v="0"/>
    <x v="17"/>
  </r>
  <r>
    <m/>
    <x v="117"/>
    <n v="0"/>
    <x v="18"/>
  </r>
  <r>
    <m/>
    <x v="117"/>
    <n v="0"/>
    <x v="19"/>
  </r>
  <r>
    <m/>
    <x v="117"/>
    <n v="0"/>
    <x v="20"/>
  </r>
  <r>
    <m/>
    <x v="117"/>
    <n v="0"/>
    <x v="21"/>
  </r>
  <r>
    <m/>
    <x v="117"/>
    <n v="0"/>
    <x v="22"/>
  </r>
  <r>
    <m/>
    <x v="117"/>
    <n v="0"/>
    <x v="23"/>
  </r>
  <r>
    <m/>
    <x v="117"/>
    <n v="0"/>
    <x v="24"/>
  </r>
  <r>
    <m/>
    <x v="117"/>
    <n v="0"/>
    <x v="25"/>
  </r>
  <r>
    <m/>
    <x v="117"/>
    <n v="0"/>
    <x v="26"/>
  </r>
  <r>
    <m/>
    <x v="117"/>
    <n v="0"/>
    <x v="27"/>
  </r>
  <r>
    <m/>
    <x v="117"/>
    <n v="0"/>
    <x v="28"/>
  </r>
  <r>
    <m/>
    <x v="117"/>
    <n v="0"/>
    <x v="29"/>
  </r>
  <r>
    <m/>
    <x v="117"/>
    <n v="0"/>
    <x v="30"/>
  </r>
  <r>
    <m/>
    <x v="117"/>
    <n v="0"/>
    <x v="31"/>
  </r>
  <r>
    <m/>
    <x v="117"/>
    <n v="0"/>
    <x v="32"/>
  </r>
  <r>
    <m/>
    <x v="117"/>
    <n v="0"/>
    <x v="33"/>
  </r>
  <r>
    <m/>
    <x v="117"/>
    <n v="0"/>
    <x v="34"/>
  </r>
  <r>
    <m/>
    <x v="117"/>
    <n v="0"/>
    <x v="35"/>
  </r>
  <r>
    <m/>
    <x v="117"/>
    <n v="0"/>
    <x v="36"/>
  </r>
  <r>
    <m/>
    <x v="117"/>
    <n v="0"/>
    <x v="37"/>
  </r>
  <r>
    <m/>
    <x v="117"/>
    <n v="0"/>
    <x v="38"/>
  </r>
  <r>
    <m/>
    <x v="117"/>
    <n v="0"/>
    <x v="39"/>
  </r>
  <r>
    <m/>
    <x v="117"/>
    <n v="0"/>
    <x v="40"/>
  </r>
  <r>
    <m/>
    <x v="117"/>
    <n v="0"/>
    <x v="41"/>
  </r>
  <r>
    <m/>
    <x v="117"/>
    <n v="0"/>
    <x v="42"/>
  </r>
  <r>
    <m/>
    <x v="117"/>
    <n v="0"/>
    <x v="43"/>
  </r>
  <r>
    <m/>
    <x v="117"/>
    <n v="0"/>
    <x v="44"/>
  </r>
  <r>
    <m/>
    <x v="117"/>
    <n v="0"/>
    <x v="45"/>
  </r>
  <r>
    <m/>
    <x v="117"/>
    <n v="0"/>
    <x v="46"/>
  </r>
  <r>
    <m/>
    <x v="117"/>
    <n v="0"/>
    <x v="47"/>
  </r>
  <r>
    <m/>
    <x v="117"/>
    <n v="0"/>
    <x v="48"/>
  </r>
  <r>
    <m/>
    <x v="117"/>
    <n v="0"/>
    <x v="49"/>
  </r>
  <r>
    <m/>
    <x v="117"/>
    <n v="0"/>
    <x v="50"/>
  </r>
  <r>
    <m/>
    <x v="117"/>
    <n v="1"/>
    <x v="51"/>
  </r>
  <r>
    <m/>
    <x v="117"/>
    <n v="1"/>
    <x v="52"/>
  </r>
  <r>
    <m/>
    <x v="117"/>
    <n v="3"/>
    <x v="53"/>
  </r>
  <r>
    <s v="Manitoba"/>
    <x v="5"/>
    <n v="0"/>
    <x v="0"/>
  </r>
  <r>
    <s v="Manitoba"/>
    <x v="5"/>
    <n v="0"/>
    <x v="1"/>
  </r>
  <r>
    <s v="Manitoba"/>
    <x v="5"/>
    <n v="0"/>
    <x v="2"/>
  </r>
  <r>
    <s v="Manitoba"/>
    <x v="5"/>
    <n v="0"/>
    <x v="3"/>
  </r>
  <r>
    <s v="Manitoba"/>
    <x v="5"/>
    <n v="0"/>
    <x v="4"/>
  </r>
  <r>
    <s v="Manitoba"/>
    <x v="5"/>
    <n v="0"/>
    <x v="5"/>
  </r>
  <r>
    <s v="Manitoba"/>
    <x v="5"/>
    <n v="0"/>
    <x v="6"/>
  </r>
  <r>
    <s v="Manitoba"/>
    <x v="5"/>
    <n v="0"/>
    <x v="7"/>
  </r>
  <r>
    <s v="Manitoba"/>
    <x v="5"/>
    <n v="0"/>
    <x v="8"/>
  </r>
  <r>
    <s v="Manitoba"/>
    <x v="5"/>
    <n v="0"/>
    <x v="9"/>
  </r>
  <r>
    <s v="Manitoba"/>
    <x v="5"/>
    <n v="0"/>
    <x v="10"/>
  </r>
  <r>
    <s v="Manitoba"/>
    <x v="5"/>
    <n v="0"/>
    <x v="11"/>
  </r>
  <r>
    <s v="Manitoba"/>
    <x v="5"/>
    <n v="0"/>
    <x v="12"/>
  </r>
  <r>
    <s v="Manitoba"/>
    <x v="5"/>
    <n v="0"/>
    <x v="13"/>
  </r>
  <r>
    <s v="Manitoba"/>
    <x v="5"/>
    <n v="0"/>
    <x v="14"/>
  </r>
  <r>
    <s v="Manitoba"/>
    <x v="5"/>
    <n v="0"/>
    <x v="15"/>
  </r>
  <r>
    <s v="Manitoba"/>
    <x v="5"/>
    <n v="0"/>
    <x v="16"/>
  </r>
  <r>
    <s v="Manitoba"/>
    <x v="5"/>
    <n v="0"/>
    <x v="17"/>
  </r>
  <r>
    <s v="Manitoba"/>
    <x v="5"/>
    <n v="0"/>
    <x v="18"/>
  </r>
  <r>
    <s v="Manitoba"/>
    <x v="5"/>
    <n v="0"/>
    <x v="19"/>
  </r>
  <r>
    <s v="Manitoba"/>
    <x v="5"/>
    <n v="0"/>
    <x v="20"/>
  </r>
  <r>
    <s v="Manitoba"/>
    <x v="5"/>
    <n v="0"/>
    <x v="21"/>
  </r>
  <r>
    <s v="Manitoba"/>
    <x v="5"/>
    <n v="0"/>
    <x v="22"/>
  </r>
  <r>
    <s v="Manitoba"/>
    <x v="5"/>
    <n v="0"/>
    <x v="23"/>
  </r>
  <r>
    <s v="Manitoba"/>
    <x v="5"/>
    <n v="0"/>
    <x v="24"/>
  </r>
  <r>
    <s v="Manitoba"/>
    <x v="5"/>
    <n v="0"/>
    <x v="25"/>
  </r>
  <r>
    <s v="Manitoba"/>
    <x v="5"/>
    <n v="0"/>
    <x v="26"/>
  </r>
  <r>
    <s v="Manitoba"/>
    <x v="5"/>
    <n v="0"/>
    <x v="27"/>
  </r>
  <r>
    <s v="Manitoba"/>
    <x v="5"/>
    <n v="0"/>
    <x v="28"/>
  </r>
  <r>
    <s v="Manitoba"/>
    <x v="5"/>
    <n v="0"/>
    <x v="29"/>
  </r>
  <r>
    <s v="Manitoba"/>
    <x v="5"/>
    <n v="0"/>
    <x v="30"/>
  </r>
  <r>
    <s v="Manitoba"/>
    <x v="5"/>
    <n v="0"/>
    <x v="31"/>
  </r>
  <r>
    <s v="Manitoba"/>
    <x v="5"/>
    <n v="0"/>
    <x v="32"/>
  </r>
  <r>
    <s v="Manitoba"/>
    <x v="5"/>
    <n v="0"/>
    <x v="33"/>
  </r>
  <r>
    <s v="Manitoba"/>
    <x v="5"/>
    <n v="0"/>
    <x v="34"/>
  </r>
  <r>
    <s v="Manitoba"/>
    <x v="5"/>
    <n v="0"/>
    <x v="35"/>
  </r>
  <r>
    <s v="Manitoba"/>
    <x v="5"/>
    <n v="0"/>
    <x v="36"/>
  </r>
  <r>
    <s v="Manitoba"/>
    <x v="5"/>
    <n v="0"/>
    <x v="37"/>
  </r>
  <r>
    <s v="Manitoba"/>
    <x v="5"/>
    <n v="0"/>
    <x v="38"/>
  </r>
  <r>
    <s v="Manitoba"/>
    <x v="5"/>
    <n v="0"/>
    <x v="39"/>
  </r>
  <r>
    <s v="Manitoba"/>
    <x v="5"/>
    <n v="0"/>
    <x v="40"/>
  </r>
  <r>
    <s v="Manitoba"/>
    <x v="5"/>
    <n v="0"/>
    <x v="41"/>
  </r>
  <r>
    <s v="Manitoba"/>
    <x v="5"/>
    <n v="0"/>
    <x v="42"/>
  </r>
  <r>
    <s v="Manitoba"/>
    <x v="5"/>
    <n v="0"/>
    <x v="43"/>
  </r>
  <r>
    <s v="Manitoba"/>
    <x v="5"/>
    <n v="0"/>
    <x v="44"/>
  </r>
  <r>
    <s v="Manitoba"/>
    <x v="5"/>
    <n v="0"/>
    <x v="45"/>
  </r>
  <r>
    <s v="Manitoba"/>
    <x v="5"/>
    <n v="0"/>
    <x v="46"/>
  </r>
  <r>
    <s v="Manitoba"/>
    <x v="5"/>
    <n v="0"/>
    <x v="47"/>
  </r>
  <r>
    <s v="Manitoba"/>
    <x v="5"/>
    <n v="0"/>
    <x v="48"/>
  </r>
  <r>
    <s v="Manitoba"/>
    <x v="5"/>
    <n v="0"/>
    <x v="49"/>
  </r>
  <r>
    <s v="Manitoba"/>
    <x v="5"/>
    <n v="0"/>
    <x v="50"/>
  </r>
  <r>
    <s v="Manitoba"/>
    <x v="5"/>
    <n v="4"/>
    <x v="51"/>
  </r>
  <r>
    <s v="Manitoba"/>
    <x v="5"/>
    <n v="4"/>
    <x v="52"/>
  </r>
  <r>
    <s v="Manitoba"/>
    <x v="5"/>
    <n v="4"/>
    <x v="53"/>
  </r>
  <r>
    <s v="Saskatchewan"/>
    <x v="5"/>
    <n v="0"/>
    <x v="0"/>
  </r>
  <r>
    <s v="Saskatchewan"/>
    <x v="5"/>
    <n v="0"/>
    <x v="1"/>
  </r>
  <r>
    <s v="Saskatchewan"/>
    <x v="5"/>
    <n v="0"/>
    <x v="2"/>
  </r>
  <r>
    <s v="Saskatchewan"/>
    <x v="5"/>
    <n v="0"/>
    <x v="3"/>
  </r>
  <r>
    <s v="Saskatchewan"/>
    <x v="5"/>
    <n v="0"/>
    <x v="4"/>
  </r>
  <r>
    <s v="Saskatchewan"/>
    <x v="5"/>
    <n v="0"/>
    <x v="5"/>
  </r>
  <r>
    <s v="Saskatchewan"/>
    <x v="5"/>
    <n v="0"/>
    <x v="6"/>
  </r>
  <r>
    <s v="Saskatchewan"/>
    <x v="5"/>
    <n v="0"/>
    <x v="7"/>
  </r>
  <r>
    <s v="Saskatchewan"/>
    <x v="5"/>
    <n v="0"/>
    <x v="8"/>
  </r>
  <r>
    <s v="Saskatchewan"/>
    <x v="5"/>
    <n v="0"/>
    <x v="9"/>
  </r>
  <r>
    <s v="Saskatchewan"/>
    <x v="5"/>
    <n v="0"/>
    <x v="10"/>
  </r>
  <r>
    <s v="Saskatchewan"/>
    <x v="5"/>
    <n v="0"/>
    <x v="11"/>
  </r>
  <r>
    <s v="Saskatchewan"/>
    <x v="5"/>
    <n v="0"/>
    <x v="12"/>
  </r>
  <r>
    <s v="Saskatchewan"/>
    <x v="5"/>
    <n v="0"/>
    <x v="13"/>
  </r>
  <r>
    <s v="Saskatchewan"/>
    <x v="5"/>
    <n v="0"/>
    <x v="14"/>
  </r>
  <r>
    <s v="Saskatchewan"/>
    <x v="5"/>
    <n v="0"/>
    <x v="15"/>
  </r>
  <r>
    <s v="Saskatchewan"/>
    <x v="5"/>
    <n v="0"/>
    <x v="16"/>
  </r>
  <r>
    <s v="Saskatchewan"/>
    <x v="5"/>
    <n v="0"/>
    <x v="17"/>
  </r>
  <r>
    <s v="Saskatchewan"/>
    <x v="5"/>
    <n v="0"/>
    <x v="18"/>
  </r>
  <r>
    <s v="Saskatchewan"/>
    <x v="5"/>
    <n v="0"/>
    <x v="19"/>
  </r>
  <r>
    <s v="Saskatchewan"/>
    <x v="5"/>
    <n v="0"/>
    <x v="20"/>
  </r>
  <r>
    <s v="Saskatchewan"/>
    <x v="5"/>
    <n v="0"/>
    <x v="21"/>
  </r>
  <r>
    <s v="Saskatchewan"/>
    <x v="5"/>
    <n v="0"/>
    <x v="22"/>
  </r>
  <r>
    <s v="Saskatchewan"/>
    <x v="5"/>
    <n v="0"/>
    <x v="23"/>
  </r>
  <r>
    <s v="Saskatchewan"/>
    <x v="5"/>
    <n v="0"/>
    <x v="24"/>
  </r>
  <r>
    <s v="Saskatchewan"/>
    <x v="5"/>
    <n v="0"/>
    <x v="25"/>
  </r>
  <r>
    <s v="Saskatchewan"/>
    <x v="5"/>
    <n v="0"/>
    <x v="26"/>
  </r>
  <r>
    <s v="Saskatchewan"/>
    <x v="5"/>
    <n v="0"/>
    <x v="27"/>
  </r>
  <r>
    <s v="Saskatchewan"/>
    <x v="5"/>
    <n v="0"/>
    <x v="28"/>
  </r>
  <r>
    <s v="Saskatchewan"/>
    <x v="5"/>
    <n v="0"/>
    <x v="29"/>
  </r>
  <r>
    <s v="Saskatchewan"/>
    <x v="5"/>
    <n v="0"/>
    <x v="30"/>
  </r>
  <r>
    <s v="Saskatchewan"/>
    <x v="5"/>
    <n v="0"/>
    <x v="31"/>
  </r>
  <r>
    <s v="Saskatchewan"/>
    <x v="5"/>
    <n v="0"/>
    <x v="32"/>
  </r>
  <r>
    <s v="Saskatchewan"/>
    <x v="5"/>
    <n v="0"/>
    <x v="33"/>
  </r>
  <r>
    <s v="Saskatchewan"/>
    <x v="5"/>
    <n v="0"/>
    <x v="34"/>
  </r>
  <r>
    <s v="Saskatchewan"/>
    <x v="5"/>
    <n v="0"/>
    <x v="35"/>
  </r>
  <r>
    <s v="Saskatchewan"/>
    <x v="5"/>
    <n v="0"/>
    <x v="36"/>
  </r>
  <r>
    <s v="Saskatchewan"/>
    <x v="5"/>
    <n v="0"/>
    <x v="37"/>
  </r>
  <r>
    <s v="Saskatchewan"/>
    <x v="5"/>
    <n v="0"/>
    <x v="38"/>
  </r>
  <r>
    <s v="Saskatchewan"/>
    <x v="5"/>
    <n v="0"/>
    <x v="39"/>
  </r>
  <r>
    <s v="Saskatchewan"/>
    <x v="5"/>
    <n v="0"/>
    <x v="40"/>
  </r>
  <r>
    <s v="Saskatchewan"/>
    <x v="5"/>
    <n v="0"/>
    <x v="41"/>
  </r>
  <r>
    <s v="Saskatchewan"/>
    <x v="5"/>
    <n v="0"/>
    <x v="42"/>
  </r>
  <r>
    <s v="Saskatchewan"/>
    <x v="5"/>
    <n v="0"/>
    <x v="43"/>
  </r>
  <r>
    <s v="Saskatchewan"/>
    <x v="5"/>
    <n v="0"/>
    <x v="44"/>
  </r>
  <r>
    <s v="Saskatchewan"/>
    <x v="5"/>
    <n v="0"/>
    <x v="45"/>
  </r>
  <r>
    <s v="Saskatchewan"/>
    <x v="5"/>
    <n v="0"/>
    <x v="46"/>
  </r>
  <r>
    <s v="Saskatchewan"/>
    <x v="5"/>
    <n v="0"/>
    <x v="47"/>
  </r>
  <r>
    <s v="Saskatchewan"/>
    <x v="5"/>
    <n v="0"/>
    <x v="48"/>
  </r>
  <r>
    <s v="Saskatchewan"/>
    <x v="5"/>
    <n v="0"/>
    <x v="49"/>
  </r>
  <r>
    <s v="Saskatchewan"/>
    <x v="5"/>
    <n v="0"/>
    <x v="50"/>
  </r>
  <r>
    <s v="Saskatchewan"/>
    <x v="5"/>
    <n v="2"/>
    <x v="51"/>
  </r>
  <r>
    <s v="Saskatchewan"/>
    <x v="5"/>
    <n v="2"/>
    <x v="52"/>
  </r>
  <r>
    <s v="Saskatchewan"/>
    <x v="5"/>
    <n v="2"/>
    <x v="53"/>
  </r>
  <r>
    <m/>
    <x v="118"/>
    <n v="0"/>
    <x v="0"/>
  </r>
  <r>
    <m/>
    <x v="118"/>
    <n v="0"/>
    <x v="1"/>
  </r>
  <r>
    <m/>
    <x v="118"/>
    <n v="0"/>
    <x v="2"/>
  </r>
  <r>
    <m/>
    <x v="118"/>
    <n v="0"/>
    <x v="3"/>
  </r>
  <r>
    <m/>
    <x v="118"/>
    <n v="0"/>
    <x v="4"/>
  </r>
  <r>
    <m/>
    <x v="118"/>
    <n v="0"/>
    <x v="5"/>
  </r>
  <r>
    <m/>
    <x v="118"/>
    <n v="0"/>
    <x v="6"/>
  </r>
  <r>
    <m/>
    <x v="118"/>
    <n v="0"/>
    <x v="7"/>
  </r>
  <r>
    <m/>
    <x v="118"/>
    <n v="0"/>
    <x v="8"/>
  </r>
  <r>
    <m/>
    <x v="118"/>
    <n v="0"/>
    <x v="9"/>
  </r>
  <r>
    <m/>
    <x v="118"/>
    <n v="0"/>
    <x v="10"/>
  </r>
  <r>
    <m/>
    <x v="118"/>
    <n v="0"/>
    <x v="11"/>
  </r>
  <r>
    <m/>
    <x v="118"/>
    <n v="0"/>
    <x v="12"/>
  </r>
  <r>
    <m/>
    <x v="118"/>
    <n v="0"/>
    <x v="13"/>
  </r>
  <r>
    <m/>
    <x v="118"/>
    <n v="0"/>
    <x v="14"/>
  </r>
  <r>
    <m/>
    <x v="118"/>
    <n v="0"/>
    <x v="15"/>
  </r>
  <r>
    <m/>
    <x v="118"/>
    <n v="0"/>
    <x v="16"/>
  </r>
  <r>
    <m/>
    <x v="118"/>
    <n v="0"/>
    <x v="17"/>
  </r>
  <r>
    <m/>
    <x v="118"/>
    <n v="0"/>
    <x v="18"/>
  </r>
  <r>
    <m/>
    <x v="118"/>
    <n v="0"/>
    <x v="19"/>
  </r>
  <r>
    <m/>
    <x v="118"/>
    <n v="0"/>
    <x v="20"/>
  </r>
  <r>
    <m/>
    <x v="118"/>
    <n v="0"/>
    <x v="21"/>
  </r>
  <r>
    <m/>
    <x v="118"/>
    <n v="0"/>
    <x v="22"/>
  </r>
  <r>
    <m/>
    <x v="118"/>
    <n v="0"/>
    <x v="23"/>
  </r>
  <r>
    <m/>
    <x v="118"/>
    <n v="0"/>
    <x v="24"/>
  </r>
  <r>
    <m/>
    <x v="118"/>
    <n v="0"/>
    <x v="25"/>
  </r>
  <r>
    <m/>
    <x v="118"/>
    <n v="0"/>
    <x v="26"/>
  </r>
  <r>
    <m/>
    <x v="118"/>
    <n v="0"/>
    <x v="27"/>
  </r>
  <r>
    <m/>
    <x v="118"/>
    <n v="0"/>
    <x v="28"/>
  </r>
  <r>
    <m/>
    <x v="118"/>
    <n v="0"/>
    <x v="29"/>
  </r>
  <r>
    <m/>
    <x v="118"/>
    <n v="0"/>
    <x v="30"/>
  </r>
  <r>
    <m/>
    <x v="118"/>
    <n v="0"/>
    <x v="31"/>
  </r>
  <r>
    <m/>
    <x v="118"/>
    <n v="0"/>
    <x v="32"/>
  </r>
  <r>
    <m/>
    <x v="118"/>
    <n v="0"/>
    <x v="33"/>
  </r>
  <r>
    <m/>
    <x v="118"/>
    <n v="0"/>
    <x v="34"/>
  </r>
  <r>
    <m/>
    <x v="118"/>
    <n v="0"/>
    <x v="35"/>
  </r>
  <r>
    <m/>
    <x v="118"/>
    <n v="0"/>
    <x v="36"/>
  </r>
  <r>
    <m/>
    <x v="118"/>
    <n v="0"/>
    <x v="37"/>
  </r>
  <r>
    <m/>
    <x v="118"/>
    <n v="0"/>
    <x v="38"/>
  </r>
  <r>
    <m/>
    <x v="118"/>
    <n v="0"/>
    <x v="39"/>
  </r>
  <r>
    <m/>
    <x v="118"/>
    <n v="0"/>
    <x v="40"/>
  </r>
  <r>
    <m/>
    <x v="118"/>
    <n v="0"/>
    <x v="41"/>
  </r>
  <r>
    <m/>
    <x v="118"/>
    <n v="0"/>
    <x v="42"/>
  </r>
  <r>
    <m/>
    <x v="118"/>
    <n v="0"/>
    <x v="43"/>
  </r>
  <r>
    <m/>
    <x v="118"/>
    <n v="0"/>
    <x v="44"/>
  </r>
  <r>
    <m/>
    <x v="118"/>
    <n v="0"/>
    <x v="45"/>
  </r>
  <r>
    <m/>
    <x v="118"/>
    <n v="0"/>
    <x v="46"/>
  </r>
  <r>
    <m/>
    <x v="118"/>
    <n v="0"/>
    <x v="47"/>
  </r>
  <r>
    <m/>
    <x v="118"/>
    <n v="0"/>
    <x v="48"/>
  </r>
  <r>
    <m/>
    <x v="118"/>
    <n v="0"/>
    <x v="49"/>
  </r>
  <r>
    <m/>
    <x v="118"/>
    <n v="0"/>
    <x v="50"/>
  </r>
  <r>
    <m/>
    <x v="118"/>
    <n v="1"/>
    <x v="51"/>
  </r>
  <r>
    <m/>
    <x v="118"/>
    <n v="1"/>
    <x v="52"/>
  </r>
  <r>
    <m/>
    <x v="118"/>
    <n v="1"/>
    <x v="53"/>
  </r>
  <r>
    <m/>
    <x v="119"/>
    <n v="0"/>
    <x v="0"/>
  </r>
  <r>
    <m/>
    <x v="119"/>
    <n v="0"/>
    <x v="1"/>
  </r>
  <r>
    <m/>
    <x v="119"/>
    <n v="0"/>
    <x v="2"/>
  </r>
  <r>
    <m/>
    <x v="119"/>
    <n v="0"/>
    <x v="3"/>
  </r>
  <r>
    <m/>
    <x v="119"/>
    <n v="0"/>
    <x v="4"/>
  </r>
  <r>
    <m/>
    <x v="119"/>
    <n v="0"/>
    <x v="5"/>
  </r>
  <r>
    <m/>
    <x v="119"/>
    <n v="0"/>
    <x v="6"/>
  </r>
  <r>
    <m/>
    <x v="119"/>
    <n v="0"/>
    <x v="7"/>
  </r>
  <r>
    <m/>
    <x v="119"/>
    <n v="0"/>
    <x v="8"/>
  </r>
  <r>
    <m/>
    <x v="119"/>
    <n v="0"/>
    <x v="9"/>
  </r>
  <r>
    <m/>
    <x v="119"/>
    <n v="0"/>
    <x v="10"/>
  </r>
  <r>
    <m/>
    <x v="119"/>
    <n v="0"/>
    <x v="11"/>
  </r>
  <r>
    <m/>
    <x v="119"/>
    <n v="0"/>
    <x v="12"/>
  </r>
  <r>
    <m/>
    <x v="119"/>
    <n v="0"/>
    <x v="13"/>
  </r>
  <r>
    <m/>
    <x v="119"/>
    <n v="0"/>
    <x v="14"/>
  </r>
  <r>
    <m/>
    <x v="119"/>
    <n v="0"/>
    <x v="15"/>
  </r>
  <r>
    <m/>
    <x v="119"/>
    <n v="0"/>
    <x v="16"/>
  </r>
  <r>
    <m/>
    <x v="119"/>
    <n v="0"/>
    <x v="17"/>
  </r>
  <r>
    <m/>
    <x v="119"/>
    <n v="0"/>
    <x v="18"/>
  </r>
  <r>
    <m/>
    <x v="119"/>
    <n v="0"/>
    <x v="19"/>
  </r>
  <r>
    <m/>
    <x v="119"/>
    <n v="0"/>
    <x v="20"/>
  </r>
  <r>
    <m/>
    <x v="119"/>
    <n v="0"/>
    <x v="21"/>
  </r>
  <r>
    <m/>
    <x v="119"/>
    <n v="0"/>
    <x v="22"/>
  </r>
  <r>
    <m/>
    <x v="119"/>
    <n v="0"/>
    <x v="23"/>
  </r>
  <r>
    <m/>
    <x v="119"/>
    <n v="0"/>
    <x v="24"/>
  </r>
  <r>
    <m/>
    <x v="119"/>
    <n v="0"/>
    <x v="25"/>
  </r>
  <r>
    <m/>
    <x v="119"/>
    <n v="0"/>
    <x v="26"/>
  </r>
  <r>
    <m/>
    <x v="119"/>
    <n v="0"/>
    <x v="27"/>
  </r>
  <r>
    <m/>
    <x v="119"/>
    <n v="0"/>
    <x v="28"/>
  </r>
  <r>
    <m/>
    <x v="119"/>
    <n v="0"/>
    <x v="29"/>
  </r>
  <r>
    <m/>
    <x v="119"/>
    <n v="0"/>
    <x v="30"/>
  </r>
  <r>
    <m/>
    <x v="119"/>
    <n v="0"/>
    <x v="31"/>
  </r>
  <r>
    <m/>
    <x v="119"/>
    <n v="0"/>
    <x v="32"/>
  </r>
  <r>
    <m/>
    <x v="119"/>
    <n v="0"/>
    <x v="33"/>
  </r>
  <r>
    <m/>
    <x v="119"/>
    <n v="0"/>
    <x v="34"/>
  </r>
  <r>
    <m/>
    <x v="119"/>
    <n v="0"/>
    <x v="35"/>
  </r>
  <r>
    <m/>
    <x v="119"/>
    <n v="0"/>
    <x v="36"/>
  </r>
  <r>
    <m/>
    <x v="119"/>
    <n v="0"/>
    <x v="37"/>
  </r>
  <r>
    <m/>
    <x v="119"/>
    <n v="0"/>
    <x v="38"/>
  </r>
  <r>
    <m/>
    <x v="119"/>
    <n v="0"/>
    <x v="39"/>
  </r>
  <r>
    <m/>
    <x v="119"/>
    <n v="0"/>
    <x v="40"/>
  </r>
  <r>
    <m/>
    <x v="119"/>
    <n v="0"/>
    <x v="41"/>
  </r>
  <r>
    <m/>
    <x v="119"/>
    <n v="0"/>
    <x v="42"/>
  </r>
  <r>
    <m/>
    <x v="119"/>
    <n v="0"/>
    <x v="43"/>
  </r>
  <r>
    <m/>
    <x v="119"/>
    <n v="0"/>
    <x v="44"/>
  </r>
  <r>
    <m/>
    <x v="119"/>
    <n v="0"/>
    <x v="45"/>
  </r>
  <r>
    <m/>
    <x v="119"/>
    <n v="0"/>
    <x v="46"/>
  </r>
  <r>
    <m/>
    <x v="119"/>
    <n v="0"/>
    <x v="47"/>
  </r>
  <r>
    <m/>
    <x v="119"/>
    <n v="0"/>
    <x v="48"/>
  </r>
  <r>
    <m/>
    <x v="119"/>
    <n v="0"/>
    <x v="49"/>
  </r>
  <r>
    <m/>
    <x v="119"/>
    <n v="0"/>
    <x v="50"/>
  </r>
  <r>
    <m/>
    <x v="119"/>
    <n v="1"/>
    <x v="51"/>
  </r>
  <r>
    <m/>
    <x v="119"/>
    <n v="1"/>
    <x v="52"/>
  </r>
  <r>
    <m/>
    <x v="119"/>
    <n v="1"/>
    <x v="53"/>
  </r>
  <r>
    <m/>
    <x v="120"/>
    <n v="0"/>
    <x v="0"/>
  </r>
  <r>
    <m/>
    <x v="120"/>
    <n v="0"/>
    <x v="1"/>
  </r>
  <r>
    <m/>
    <x v="120"/>
    <n v="0"/>
    <x v="2"/>
  </r>
  <r>
    <m/>
    <x v="120"/>
    <n v="0"/>
    <x v="3"/>
  </r>
  <r>
    <m/>
    <x v="120"/>
    <n v="0"/>
    <x v="4"/>
  </r>
  <r>
    <m/>
    <x v="120"/>
    <n v="0"/>
    <x v="5"/>
  </r>
  <r>
    <m/>
    <x v="120"/>
    <n v="0"/>
    <x v="6"/>
  </r>
  <r>
    <m/>
    <x v="120"/>
    <n v="0"/>
    <x v="7"/>
  </r>
  <r>
    <m/>
    <x v="120"/>
    <n v="0"/>
    <x v="8"/>
  </r>
  <r>
    <m/>
    <x v="120"/>
    <n v="0"/>
    <x v="9"/>
  </r>
  <r>
    <m/>
    <x v="120"/>
    <n v="0"/>
    <x v="10"/>
  </r>
  <r>
    <m/>
    <x v="120"/>
    <n v="0"/>
    <x v="11"/>
  </r>
  <r>
    <m/>
    <x v="120"/>
    <n v="0"/>
    <x v="12"/>
  </r>
  <r>
    <m/>
    <x v="120"/>
    <n v="0"/>
    <x v="13"/>
  </r>
  <r>
    <m/>
    <x v="120"/>
    <n v="0"/>
    <x v="14"/>
  </r>
  <r>
    <m/>
    <x v="120"/>
    <n v="0"/>
    <x v="15"/>
  </r>
  <r>
    <m/>
    <x v="120"/>
    <n v="0"/>
    <x v="16"/>
  </r>
  <r>
    <m/>
    <x v="120"/>
    <n v="0"/>
    <x v="17"/>
  </r>
  <r>
    <m/>
    <x v="120"/>
    <n v="0"/>
    <x v="18"/>
  </r>
  <r>
    <m/>
    <x v="120"/>
    <n v="0"/>
    <x v="19"/>
  </r>
  <r>
    <m/>
    <x v="120"/>
    <n v="0"/>
    <x v="20"/>
  </r>
  <r>
    <m/>
    <x v="120"/>
    <n v="0"/>
    <x v="21"/>
  </r>
  <r>
    <m/>
    <x v="120"/>
    <n v="0"/>
    <x v="22"/>
  </r>
  <r>
    <m/>
    <x v="120"/>
    <n v="0"/>
    <x v="23"/>
  </r>
  <r>
    <m/>
    <x v="120"/>
    <n v="0"/>
    <x v="24"/>
  </r>
  <r>
    <m/>
    <x v="120"/>
    <n v="0"/>
    <x v="25"/>
  </r>
  <r>
    <m/>
    <x v="120"/>
    <n v="0"/>
    <x v="26"/>
  </r>
  <r>
    <m/>
    <x v="120"/>
    <n v="0"/>
    <x v="27"/>
  </r>
  <r>
    <m/>
    <x v="120"/>
    <n v="0"/>
    <x v="28"/>
  </r>
  <r>
    <m/>
    <x v="120"/>
    <n v="0"/>
    <x v="29"/>
  </r>
  <r>
    <m/>
    <x v="120"/>
    <n v="0"/>
    <x v="30"/>
  </r>
  <r>
    <m/>
    <x v="120"/>
    <n v="0"/>
    <x v="31"/>
  </r>
  <r>
    <m/>
    <x v="120"/>
    <n v="0"/>
    <x v="32"/>
  </r>
  <r>
    <m/>
    <x v="120"/>
    <n v="0"/>
    <x v="33"/>
  </r>
  <r>
    <m/>
    <x v="120"/>
    <n v="0"/>
    <x v="34"/>
  </r>
  <r>
    <m/>
    <x v="120"/>
    <n v="0"/>
    <x v="35"/>
  </r>
  <r>
    <m/>
    <x v="120"/>
    <n v="0"/>
    <x v="36"/>
  </r>
  <r>
    <m/>
    <x v="120"/>
    <n v="0"/>
    <x v="37"/>
  </r>
  <r>
    <m/>
    <x v="120"/>
    <n v="0"/>
    <x v="38"/>
  </r>
  <r>
    <m/>
    <x v="120"/>
    <n v="0"/>
    <x v="39"/>
  </r>
  <r>
    <m/>
    <x v="120"/>
    <n v="0"/>
    <x v="40"/>
  </r>
  <r>
    <m/>
    <x v="120"/>
    <n v="0"/>
    <x v="41"/>
  </r>
  <r>
    <m/>
    <x v="120"/>
    <n v="0"/>
    <x v="42"/>
  </r>
  <r>
    <m/>
    <x v="120"/>
    <n v="0"/>
    <x v="43"/>
  </r>
  <r>
    <m/>
    <x v="120"/>
    <n v="0"/>
    <x v="44"/>
  </r>
  <r>
    <m/>
    <x v="120"/>
    <n v="0"/>
    <x v="45"/>
  </r>
  <r>
    <m/>
    <x v="120"/>
    <n v="0"/>
    <x v="46"/>
  </r>
  <r>
    <m/>
    <x v="120"/>
    <n v="0"/>
    <x v="47"/>
  </r>
  <r>
    <m/>
    <x v="120"/>
    <n v="0"/>
    <x v="48"/>
  </r>
  <r>
    <m/>
    <x v="120"/>
    <n v="0"/>
    <x v="49"/>
  </r>
  <r>
    <m/>
    <x v="120"/>
    <n v="0"/>
    <x v="50"/>
  </r>
  <r>
    <m/>
    <x v="120"/>
    <n v="1"/>
    <x v="51"/>
  </r>
  <r>
    <m/>
    <x v="120"/>
    <n v="1"/>
    <x v="52"/>
  </r>
  <r>
    <m/>
    <x v="120"/>
    <n v="1"/>
    <x v="53"/>
  </r>
  <r>
    <m/>
    <x v="121"/>
    <n v="0"/>
    <x v="0"/>
  </r>
  <r>
    <m/>
    <x v="121"/>
    <n v="0"/>
    <x v="1"/>
  </r>
  <r>
    <m/>
    <x v="121"/>
    <n v="0"/>
    <x v="2"/>
  </r>
  <r>
    <m/>
    <x v="121"/>
    <n v="0"/>
    <x v="3"/>
  </r>
  <r>
    <m/>
    <x v="121"/>
    <n v="0"/>
    <x v="4"/>
  </r>
  <r>
    <m/>
    <x v="121"/>
    <n v="0"/>
    <x v="5"/>
  </r>
  <r>
    <m/>
    <x v="121"/>
    <n v="0"/>
    <x v="6"/>
  </r>
  <r>
    <m/>
    <x v="121"/>
    <n v="0"/>
    <x v="7"/>
  </r>
  <r>
    <m/>
    <x v="121"/>
    <n v="0"/>
    <x v="8"/>
  </r>
  <r>
    <m/>
    <x v="121"/>
    <n v="0"/>
    <x v="9"/>
  </r>
  <r>
    <m/>
    <x v="121"/>
    <n v="0"/>
    <x v="10"/>
  </r>
  <r>
    <m/>
    <x v="121"/>
    <n v="0"/>
    <x v="11"/>
  </r>
  <r>
    <m/>
    <x v="121"/>
    <n v="0"/>
    <x v="12"/>
  </r>
  <r>
    <m/>
    <x v="121"/>
    <n v="0"/>
    <x v="13"/>
  </r>
  <r>
    <m/>
    <x v="121"/>
    <n v="0"/>
    <x v="14"/>
  </r>
  <r>
    <m/>
    <x v="121"/>
    <n v="0"/>
    <x v="15"/>
  </r>
  <r>
    <m/>
    <x v="121"/>
    <n v="0"/>
    <x v="16"/>
  </r>
  <r>
    <m/>
    <x v="121"/>
    <n v="0"/>
    <x v="17"/>
  </r>
  <r>
    <m/>
    <x v="121"/>
    <n v="0"/>
    <x v="18"/>
  </r>
  <r>
    <m/>
    <x v="121"/>
    <n v="0"/>
    <x v="19"/>
  </r>
  <r>
    <m/>
    <x v="121"/>
    <n v="0"/>
    <x v="20"/>
  </r>
  <r>
    <m/>
    <x v="121"/>
    <n v="0"/>
    <x v="21"/>
  </r>
  <r>
    <m/>
    <x v="121"/>
    <n v="0"/>
    <x v="22"/>
  </r>
  <r>
    <m/>
    <x v="121"/>
    <n v="0"/>
    <x v="23"/>
  </r>
  <r>
    <m/>
    <x v="121"/>
    <n v="0"/>
    <x v="24"/>
  </r>
  <r>
    <m/>
    <x v="121"/>
    <n v="0"/>
    <x v="25"/>
  </r>
  <r>
    <m/>
    <x v="121"/>
    <n v="0"/>
    <x v="26"/>
  </r>
  <r>
    <m/>
    <x v="121"/>
    <n v="0"/>
    <x v="27"/>
  </r>
  <r>
    <m/>
    <x v="121"/>
    <n v="0"/>
    <x v="28"/>
  </r>
  <r>
    <m/>
    <x v="121"/>
    <n v="0"/>
    <x v="29"/>
  </r>
  <r>
    <m/>
    <x v="121"/>
    <n v="0"/>
    <x v="30"/>
  </r>
  <r>
    <m/>
    <x v="121"/>
    <n v="0"/>
    <x v="31"/>
  </r>
  <r>
    <m/>
    <x v="121"/>
    <n v="0"/>
    <x v="32"/>
  </r>
  <r>
    <m/>
    <x v="121"/>
    <n v="0"/>
    <x v="33"/>
  </r>
  <r>
    <m/>
    <x v="121"/>
    <n v="0"/>
    <x v="34"/>
  </r>
  <r>
    <m/>
    <x v="121"/>
    <n v="0"/>
    <x v="35"/>
  </r>
  <r>
    <m/>
    <x v="121"/>
    <n v="0"/>
    <x v="36"/>
  </r>
  <r>
    <m/>
    <x v="121"/>
    <n v="0"/>
    <x v="37"/>
  </r>
  <r>
    <m/>
    <x v="121"/>
    <n v="0"/>
    <x v="38"/>
  </r>
  <r>
    <m/>
    <x v="121"/>
    <n v="0"/>
    <x v="39"/>
  </r>
  <r>
    <m/>
    <x v="121"/>
    <n v="0"/>
    <x v="40"/>
  </r>
  <r>
    <m/>
    <x v="121"/>
    <n v="0"/>
    <x v="41"/>
  </r>
  <r>
    <m/>
    <x v="121"/>
    <n v="0"/>
    <x v="42"/>
  </r>
  <r>
    <m/>
    <x v="121"/>
    <n v="0"/>
    <x v="43"/>
  </r>
  <r>
    <m/>
    <x v="121"/>
    <n v="0"/>
    <x v="44"/>
  </r>
  <r>
    <m/>
    <x v="121"/>
    <n v="0"/>
    <x v="45"/>
  </r>
  <r>
    <m/>
    <x v="121"/>
    <n v="0"/>
    <x v="46"/>
  </r>
  <r>
    <m/>
    <x v="121"/>
    <n v="0"/>
    <x v="47"/>
  </r>
  <r>
    <m/>
    <x v="121"/>
    <n v="0"/>
    <x v="48"/>
  </r>
  <r>
    <m/>
    <x v="121"/>
    <n v="0"/>
    <x v="49"/>
  </r>
  <r>
    <m/>
    <x v="121"/>
    <n v="0"/>
    <x v="50"/>
  </r>
  <r>
    <m/>
    <x v="121"/>
    <n v="2"/>
    <x v="51"/>
  </r>
  <r>
    <m/>
    <x v="121"/>
    <n v="2"/>
    <x v="52"/>
  </r>
  <r>
    <m/>
    <x v="121"/>
    <n v="2"/>
    <x v="53"/>
  </r>
  <r>
    <s v="Grand Princess"/>
    <x v="5"/>
    <n v="0"/>
    <x v="0"/>
  </r>
  <r>
    <s v="Grand Princess"/>
    <x v="5"/>
    <n v="0"/>
    <x v="1"/>
  </r>
  <r>
    <s v="Grand Princess"/>
    <x v="5"/>
    <n v="0"/>
    <x v="2"/>
  </r>
  <r>
    <s v="Grand Princess"/>
    <x v="5"/>
    <n v="0"/>
    <x v="3"/>
  </r>
  <r>
    <s v="Grand Princess"/>
    <x v="5"/>
    <n v="0"/>
    <x v="4"/>
  </r>
  <r>
    <s v="Grand Princess"/>
    <x v="5"/>
    <n v="0"/>
    <x v="5"/>
  </r>
  <r>
    <s v="Grand Princess"/>
    <x v="5"/>
    <n v="0"/>
    <x v="6"/>
  </r>
  <r>
    <s v="Grand Princess"/>
    <x v="5"/>
    <n v="0"/>
    <x v="7"/>
  </r>
  <r>
    <s v="Grand Princess"/>
    <x v="5"/>
    <n v="0"/>
    <x v="8"/>
  </r>
  <r>
    <s v="Grand Princess"/>
    <x v="5"/>
    <n v="0"/>
    <x v="9"/>
  </r>
  <r>
    <s v="Grand Princess"/>
    <x v="5"/>
    <n v="0"/>
    <x v="10"/>
  </r>
  <r>
    <s v="Grand Princess"/>
    <x v="5"/>
    <n v="0"/>
    <x v="11"/>
  </r>
  <r>
    <s v="Grand Princess"/>
    <x v="5"/>
    <n v="0"/>
    <x v="12"/>
  </r>
  <r>
    <s v="Grand Princess"/>
    <x v="5"/>
    <n v="0"/>
    <x v="13"/>
  </r>
  <r>
    <s v="Grand Princess"/>
    <x v="5"/>
    <n v="0"/>
    <x v="14"/>
  </r>
  <r>
    <s v="Grand Princess"/>
    <x v="5"/>
    <n v="0"/>
    <x v="15"/>
  </r>
  <r>
    <s v="Grand Princess"/>
    <x v="5"/>
    <n v="0"/>
    <x v="16"/>
  </r>
  <r>
    <s v="Grand Princess"/>
    <x v="5"/>
    <n v="0"/>
    <x v="17"/>
  </r>
  <r>
    <s v="Grand Princess"/>
    <x v="5"/>
    <n v="0"/>
    <x v="18"/>
  </r>
  <r>
    <s v="Grand Princess"/>
    <x v="5"/>
    <n v="0"/>
    <x v="19"/>
  </r>
  <r>
    <s v="Grand Princess"/>
    <x v="5"/>
    <n v="0"/>
    <x v="20"/>
  </r>
  <r>
    <s v="Grand Princess"/>
    <x v="5"/>
    <n v="0"/>
    <x v="21"/>
  </r>
  <r>
    <s v="Grand Princess"/>
    <x v="5"/>
    <n v="0"/>
    <x v="22"/>
  </r>
  <r>
    <s v="Grand Princess"/>
    <x v="5"/>
    <n v="0"/>
    <x v="23"/>
  </r>
  <r>
    <s v="Grand Princess"/>
    <x v="5"/>
    <n v="0"/>
    <x v="24"/>
  </r>
  <r>
    <s v="Grand Princess"/>
    <x v="5"/>
    <n v="0"/>
    <x v="25"/>
  </r>
  <r>
    <s v="Grand Princess"/>
    <x v="5"/>
    <n v="0"/>
    <x v="26"/>
  </r>
  <r>
    <s v="Grand Princess"/>
    <x v="5"/>
    <n v="0"/>
    <x v="27"/>
  </r>
  <r>
    <s v="Grand Princess"/>
    <x v="5"/>
    <n v="0"/>
    <x v="28"/>
  </r>
  <r>
    <s v="Grand Princess"/>
    <x v="5"/>
    <n v="0"/>
    <x v="29"/>
  </r>
  <r>
    <s v="Grand Princess"/>
    <x v="5"/>
    <n v="0"/>
    <x v="30"/>
  </r>
  <r>
    <s v="Grand Princess"/>
    <x v="5"/>
    <n v="0"/>
    <x v="31"/>
  </r>
  <r>
    <s v="Grand Princess"/>
    <x v="5"/>
    <n v="0"/>
    <x v="32"/>
  </r>
  <r>
    <s v="Grand Princess"/>
    <x v="5"/>
    <n v="0"/>
    <x v="33"/>
  </r>
  <r>
    <s v="Grand Princess"/>
    <x v="5"/>
    <n v="0"/>
    <x v="34"/>
  </r>
  <r>
    <s v="Grand Princess"/>
    <x v="5"/>
    <n v="0"/>
    <x v="35"/>
  </r>
  <r>
    <s v="Grand Princess"/>
    <x v="5"/>
    <n v="0"/>
    <x v="36"/>
  </r>
  <r>
    <s v="Grand Princess"/>
    <x v="5"/>
    <n v="0"/>
    <x v="37"/>
  </r>
  <r>
    <s v="Grand Princess"/>
    <x v="5"/>
    <n v="0"/>
    <x v="38"/>
  </r>
  <r>
    <s v="Grand Princess"/>
    <x v="5"/>
    <n v="0"/>
    <x v="39"/>
  </r>
  <r>
    <s v="Grand Princess"/>
    <x v="5"/>
    <n v="0"/>
    <x v="40"/>
  </r>
  <r>
    <s v="Grand Princess"/>
    <x v="5"/>
    <n v="0"/>
    <x v="41"/>
  </r>
  <r>
    <s v="Grand Princess"/>
    <x v="5"/>
    <n v="0"/>
    <x v="42"/>
  </r>
  <r>
    <s v="Grand Princess"/>
    <x v="5"/>
    <n v="0"/>
    <x v="43"/>
  </r>
  <r>
    <s v="Grand Princess"/>
    <x v="5"/>
    <n v="0"/>
    <x v="44"/>
  </r>
  <r>
    <s v="Grand Princess"/>
    <x v="5"/>
    <n v="0"/>
    <x v="45"/>
  </r>
  <r>
    <s v="Grand Princess"/>
    <x v="5"/>
    <n v="0"/>
    <x v="46"/>
  </r>
  <r>
    <s v="Grand Princess"/>
    <x v="5"/>
    <n v="0"/>
    <x v="47"/>
  </r>
  <r>
    <s v="Grand Princess"/>
    <x v="5"/>
    <n v="0"/>
    <x v="48"/>
  </r>
  <r>
    <s v="Grand Princess"/>
    <x v="5"/>
    <n v="0"/>
    <x v="49"/>
  </r>
  <r>
    <s v="Grand Princess"/>
    <x v="5"/>
    <n v="0"/>
    <x v="50"/>
  </r>
  <r>
    <s v="Grand Princess"/>
    <x v="5"/>
    <n v="2"/>
    <x v="51"/>
  </r>
  <r>
    <s v="Grand Princess"/>
    <x v="5"/>
    <n v="2"/>
    <x v="52"/>
  </r>
  <r>
    <s v="Grand Princess"/>
    <x v="5"/>
    <n v="2"/>
    <x v="53"/>
  </r>
  <r>
    <m/>
    <x v="122"/>
    <n v="0"/>
    <x v="0"/>
  </r>
  <r>
    <m/>
    <x v="122"/>
    <n v="0"/>
    <x v="1"/>
  </r>
  <r>
    <m/>
    <x v="122"/>
    <n v="0"/>
    <x v="2"/>
  </r>
  <r>
    <m/>
    <x v="122"/>
    <n v="0"/>
    <x v="3"/>
  </r>
  <r>
    <m/>
    <x v="122"/>
    <n v="0"/>
    <x v="4"/>
  </r>
  <r>
    <m/>
    <x v="122"/>
    <n v="0"/>
    <x v="5"/>
  </r>
  <r>
    <m/>
    <x v="122"/>
    <n v="0"/>
    <x v="6"/>
  </r>
  <r>
    <m/>
    <x v="122"/>
    <n v="0"/>
    <x v="7"/>
  </r>
  <r>
    <m/>
    <x v="122"/>
    <n v="0"/>
    <x v="8"/>
  </r>
  <r>
    <m/>
    <x v="122"/>
    <n v="0"/>
    <x v="9"/>
  </r>
  <r>
    <m/>
    <x v="122"/>
    <n v="0"/>
    <x v="10"/>
  </r>
  <r>
    <m/>
    <x v="122"/>
    <n v="0"/>
    <x v="11"/>
  </r>
  <r>
    <m/>
    <x v="122"/>
    <n v="0"/>
    <x v="12"/>
  </r>
  <r>
    <m/>
    <x v="122"/>
    <n v="0"/>
    <x v="13"/>
  </r>
  <r>
    <m/>
    <x v="122"/>
    <n v="0"/>
    <x v="14"/>
  </r>
  <r>
    <m/>
    <x v="122"/>
    <n v="0"/>
    <x v="15"/>
  </r>
  <r>
    <m/>
    <x v="122"/>
    <n v="0"/>
    <x v="16"/>
  </r>
  <r>
    <m/>
    <x v="122"/>
    <n v="0"/>
    <x v="17"/>
  </r>
  <r>
    <m/>
    <x v="122"/>
    <n v="0"/>
    <x v="18"/>
  </r>
  <r>
    <m/>
    <x v="122"/>
    <n v="0"/>
    <x v="19"/>
  </r>
  <r>
    <m/>
    <x v="122"/>
    <n v="0"/>
    <x v="20"/>
  </r>
  <r>
    <m/>
    <x v="122"/>
    <n v="0"/>
    <x v="21"/>
  </r>
  <r>
    <m/>
    <x v="122"/>
    <n v="0"/>
    <x v="22"/>
  </r>
  <r>
    <m/>
    <x v="122"/>
    <n v="0"/>
    <x v="23"/>
  </r>
  <r>
    <m/>
    <x v="122"/>
    <n v="0"/>
    <x v="24"/>
  </r>
  <r>
    <m/>
    <x v="122"/>
    <n v="0"/>
    <x v="25"/>
  </r>
  <r>
    <m/>
    <x v="122"/>
    <n v="0"/>
    <x v="26"/>
  </r>
  <r>
    <m/>
    <x v="122"/>
    <n v="0"/>
    <x v="27"/>
  </r>
  <r>
    <m/>
    <x v="122"/>
    <n v="0"/>
    <x v="28"/>
  </r>
  <r>
    <m/>
    <x v="122"/>
    <n v="0"/>
    <x v="29"/>
  </r>
  <r>
    <m/>
    <x v="122"/>
    <n v="0"/>
    <x v="30"/>
  </r>
  <r>
    <m/>
    <x v="122"/>
    <n v="0"/>
    <x v="31"/>
  </r>
  <r>
    <m/>
    <x v="122"/>
    <n v="0"/>
    <x v="32"/>
  </r>
  <r>
    <m/>
    <x v="122"/>
    <n v="0"/>
    <x v="33"/>
  </r>
  <r>
    <m/>
    <x v="122"/>
    <n v="0"/>
    <x v="34"/>
  </r>
  <r>
    <m/>
    <x v="122"/>
    <n v="0"/>
    <x v="35"/>
  </r>
  <r>
    <m/>
    <x v="122"/>
    <n v="0"/>
    <x v="36"/>
  </r>
  <r>
    <m/>
    <x v="122"/>
    <n v="0"/>
    <x v="37"/>
  </r>
  <r>
    <m/>
    <x v="122"/>
    <n v="0"/>
    <x v="38"/>
  </r>
  <r>
    <m/>
    <x v="122"/>
    <n v="0"/>
    <x v="39"/>
  </r>
  <r>
    <m/>
    <x v="122"/>
    <n v="0"/>
    <x v="40"/>
  </r>
  <r>
    <m/>
    <x v="122"/>
    <n v="0"/>
    <x v="41"/>
  </r>
  <r>
    <m/>
    <x v="122"/>
    <n v="0"/>
    <x v="42"/>
  </r>
  <r>
    <m/>
    <x v="122"/>
    <n v="0"/>
    <x v="43"/>
  </r>
  <r>
    <m/>
    <x v="122"/>
    <n v="0"/>
    <x v="44"/>
  </r>
  <r>
    <m/>
    <x v="122"/>
    <n v="0"/>
    <x v="45"/>
  </r>
  <r>
    <m/>
    <x v="122"/>
    <n v="0"/>
    <x v="46"/>
  </r>
  <r>
    <m/>
    <x v="122"/>
    <n v="0"/>
    <x v="47"/>
  </r>
  <r>
    <m/>
    <x v="122"/>
    <n v="0"/>
    <x v="48"/>
  </r>
  <r>
    <m/>
    <x v="122"/>
    <n v="0"/>
    <x v="49"/>
  </r>
  <r>
    <m/>
    <x v="122"/>
    <n v="0"/>
    <x v="50"/>
  </r>
  <r>
    <m/>
    <x v="122"/>
    <n v="1"/>
    <x v="51"/>
  </r>
  <r>
    <m/>
    <x v="122"/>
    <n v="1"/>
    <x v="52"/>
  </r>
  <r>
    <m/>
    <x v="122"/>
    <n v="3"/>
    <x v="53"/>
  </r>
  <r>
    <m/>
    <x v="123"/>
    <n v="0"/>
    <x v="0"/>
  </r>
  <r>
    <m/>
    <x v="123"/>
    <n v="0"/>
    <x v="1"/>
  </r>
  <r>
    <m/>
    <x v="123"/>
    <n v="0"/>
    <x v="2"/>
  </r>
  <r>
    <m/>
    <x v="123"/>
    <n v="0"/>
    <x v="3"/>
  </r>
  <r>
    <m/>
    <x v="123"/>
    <n v="0"/>
    <x v="4"/>
  </r>
  <r>
    <m/>
    <x v="123"/>
    <n v="0"/>
    <x v="5"/>
  </r>
  <r>
    <m/>
    <x v="123"/>
    <n v="0"/>
    <x v="6"/>
  </r>
  <r>
    <m/>
    <x v="123"/>
    <n v="0"/>
    <x v="7"/>
  </r>
  <r>
    <m/>
    <x v="123"/>
    <n v="0"/>
    <x v="8"/>
  </r>
  <r>
    <m/>
    <x v="123"/>
    <n v="0"/>
    <x v="9"/>
  </r>
  <r>
    <m/>
    <x v="123"/>
    <n v="0"/>
    <x v="10"/>
  </r>
  <r>
    <m/>
    <x v="123"/>
    <n v="0"/>
    <x v="11"/>
  </r>
  <r>
    <m/>
    <x v="123"/>
    <n v="0"/>
    <x v="12"/>
  </r>
  <r>
    <m/>
    <x v="123"/>
    <n v="0"/>
    <x v="13"/>
  </r>
  <r>
    <m/>
    <x v="123"/>
    <n v="0"/>
    <x v="14"/>
  </r>
  <r>
    <m/>
    <x v="123"/>
    <n v="0"/>
    <x v="15"/>
  </r>
  <r>
    <m/>
    <x v="123"/>
    <n v="0"/>
    <x v="16"/>
  </r>
  <r>
    <m/>
    <x v="123"/>
    <n v="0"/>
    <x v="17"/>
  </r>
  <r>
    <m/>
    <x v="123"/>
    <n v="0"/>
    <x v="18"/>
  </r>
  <r>
    <m/>
    <x v="123"/>
    <n v="0"/>
    <x v="19"/>
  </r>
  <r>
    <m/>
    <x v="123"/>
    <n v="0"/>
    <x v="20"/>
  </r>
  <r>
    <m/>
    <x v="123"/>
    <n v="0"/>
    <x v="21"/>
  </r>
  <r>
    <m/>
    <x v="123"/>
    <n v="0"/>
    <x v="22"/>
  </r>
  <r>
    <m/>
    <x v="123"/>
    <n v="0"/>
    <x v="23"/>
  </r>
  <r>
    <m/>
    <x v="123"/>
    <n v="0"/>
    <x v="24"/>
  </r>
  <r>
    <m/>
    <x v="123"/>
    <n v="0"/>
    <x v="25"/>
  </r>
  <r>
    <m/>
    <x v="123"/>
    <n v="0"/>
    <x v="26"/>
  </r>
  <r>
    <m/>
    <x v="123"/>
    <n v="0"/>
    <x v="27"/>
  </r>
  <r>
    <m/>
    <x v="123"/>
    <n v="0"/>
    <x v="28"/>
  </r>
  <r>
    <m/>
    <x v="123"/>
    <n v="0"/>
    <x v="29"/>
  </r>
  <r>
    <m/>
    <x v="123"/>
    <n v="0"/>
    <x v="30"/>
  </r>
  <r>
    <m/>
    <x v="123"/>
    <n v="0"/>
    <x v="31"/>
  </r>
  <r>
    <m/>
    <x v="123"/>
    <n v="0"/>
    <x v="32"/>
  </r>
  <r>
    <m/>
    <x v="123"/>
    <n v="0"/>
    <x v="33"/>
  </r>
  <r>
    <m/>
    <x v="123"/>
    <n v="0"/>
    <x v="34"/>
  </r>
  <r>
    <m/>
    <x v="123"/>
    <n v="0"/>
    <x v="35"/>
  </r>
  <r>
    <m/>
    <x v="123"/>
    <n v="0"/>
    <x v="36"/>
  </r>
  <r>
    <m/>
    <x v="123"/>
    <n v="0"/>
    <x v="37"/>
  </r>
  <r>
    <m/>
    <x v="123"/>
    <n v="0"/>
    <x v="38"/>
  </r>
  <r>
    <m/>
    <x v="123"/>
    <n v="0"/>
    <x v="39"/>
  </r>
  <r>
    <m/>
    <x v="123"/>
    <n v="0"/>
    <x v="40"/>
  </r>
  <r>
    <m/>
    <x v="123"/>
    <n v="0"/>
    <x v="41"/>
  </r>
  <r>
    <m/>
    <x v="123"/>
    <n v="0"/>
    <x v="42"/>
  </r>
  <r>
    <m/>
    <x v="123"/>
    <n v="0"/>
    <x v="43"/>
  </r>
  <r>
    <m/>
    <x v="123"/>
    <n v="0"/>
    <x v="44"/>
  </r>
  <r>
    <m/>
    <x v="123"/>
    <n v="0"/>
    <x v="45"/>
  </r>
  <r>
    <m/>
    <x v="123"/>
    <n v="0"/>
    <x v="46"/>
  </r>
  <r>
    <m/>
    <x v="123"/>
    <n v="0"/>
    <x v="47"/>
  </r>
  <r>
    <m/>
    <x v="123"/>
    <n v="0"/>
    <x v="48"/>
  </r>
  <r>
    <m/>
    <x v="123"/>
    <n v="0"/>
    <x v="49"/>
  </r>
  <r>
    <m/>
    <x v="123"/>
    <n v="0"/>
    <x v="50"/>
  </r>
  <r>
    <m/>
    <x v="123"/>
    <n v="1"/>
    <x v="51"/>
  </r>
  <r>
    <m/>
    <x v="123"/>
    <n v="1"/>
    <x v="52"/>
  </r>
  <r>
    <m/>
    <x v="123"/>
    <n v="1"/>
    <x v="53"/>
  </r>
  <r>
    <s v="Alabama"/>
    <x v="89"/>
    <n v="0"/>
    <x v="0"/>
  </r>
  <r>
    <s v="Alabama"/>
    <x v="89"/>
    <n v="0"/>
    <x v="1"/>
  </r>
  <r>
    <s v="Alabama"/>
    <x v="89"/>
    <n v="0"/>
    <x v="2"/>
  </r>
  <r>
    <s v="Alabama"/>
    <x v="89"/>
    <n v="0"/>
    <x v="3"/>
  </r>
  <r>
    <s v="Alabama"/>
    <x v="89"/>
    <n v="0"/>
    <x v="4"/>
  </r>
  <r>
    <s v="Alabama"/>
    <x v="89"/>
    <n v="0"/>
    <x v="5"/>
  </r>
  <r>
    <s v="Alabama"/>
    <x v="89"/>
    <n v="0"/>
    <x v="6"/>
  </r>
  <r>
    <s v="Alabama"/>
    <x v="89"/>
    <n v="0"/>
    <x v="7"/>
  </r>
  <r>
    <s v="Alabama"/>
    <x v="89"/>
    <n v="0"/>
    <x v="8"/>
  </r>
  <r>
    <s v="Alabama"/>
    <x v="89"/>
    <n v="0"/>
    <x v="9"/>
  </r>
  <r>
    <s v="Alabama"/>
    <x v="89"/>
    <n v="0"/>
    <x v="10"/>
  </r>
  <r>
    <s v="Alabama"/>
    <x v="89"/>
    <n v="0"/>
    <x v="11"/>
  </r>
  <r>
    <s v="Alabama"/>
    <x v="89"/>
    <n v="0"/>
    <x v="12"/>
  </r>
  <r>
    <s v="Alabama"/>
    <x v="89"/>
    <n v="0"/>
    <x v="13"/>
  </r>
  <r>
    <s v="Alabama"/>
    <x v="89"/>
    <n v="0"/>
    <x v="14"/>
  </r>
  <r>
    <s v="Alabama"/>
    <x v="89"/>
    <n v="0"/>
    <x v="15"/>
  </r>
  <r>
    <s v="Alabama"/>
    <x v="89"/>
    <n v="0"/>
    <x v="16"/>
  </r>
  <r>
    <s v="Alabama"/>
    <x v="89"/>
    <n v="0"/>
    <x v="17"/>
  </r>
  <r>
    <s v="Alabama"/>
    <x v="89"/>
    <n v="0"/>
    <x v="18"/>
  </r>
  <r>
    <s v="Alabama"/>
    <x v="89"/>
    <n v="0"/>
    <x v="19"/>
  </r>
  <r>
    <s v="Alabama"/>
    <x v="89"/>
    <n v="0"/>
    <x v="20"/>
  </r>
  <r>
    <s v="Alabama"/>
    <x v="89"/>
    <n v="0"/>
    <x v="21"/>
  </r>
  <r>
    <s v="Alabama"/>
    <x v="89"/>
    <n v="0"/>
    <x v="22"/>
  </r>
  <r>
    <s v="Alabama"/>
    <x v="89"/>
    <n v="0"/>
    <x v="23"/>
  </r>
  <r>
    <s v="Alabama"/>
    <x v="89"/>
    <n v="0"/>
    <x v="24"/>
  </r>
  <r>
    <s v="Alabama"/>
    <x v="89"/>
    <n v="0"/>
    <x v="25"/>
  </r>
  <r>
    <s v="Alabama"/>
    <x v="89"/>
    <n v="0"/>
    <x v="26"/>
  </r>
  <r>
    <s v="Alabama"/>
    <x v="89"/>
    <n v="0"/>
    <x v="27"/>
  </r>
  <r>
    <s v="Alabama"/>
    <x v="89"/>
    <n v="0"/>
    <x v="28"/>
  </r>
  <r>
    <s v="Alabama"/>
    <x v="89"/>
    <n v="0"/>
    <x v="29"/>
  </r>
  <r>
    <s v="Alabama"/>
    <x v="89"/>
    <n v="0"/>
    <x v="30"/>
  </r>
  <r>
    <s v="Alabama"/>
    <x v="89"/>
    <n v="0"/>
    <x v="31"/>
  </r>
  <r>
    <s v="Alabama"/>
    <x v="89"/>
    <n v="0"/>
    <x v="32"/>
  </r>
  <r>
    <s v="Alabama"/>
    <x v="89"/>
    <n v="0"/>
    <x v="33"/>
  </r>
  <r>
    <s v="Alabama"/>
    <x v="89"/>
    <n v="0"/>
    <x v="34"/>
  </r>
  <r>
    <s v="Alabama"/>
    <x v="89"/>
    <n v="0"/>
    <x v="35"/>
  </r>
  <r>
    <s v="Alabama"/>
    <x v="89"/>
    <n v="0"/>
    <x v="36"/>
  </r>
  <r>
    <s v="Alabama"/>
    <x v="89"/>
    <n v="0"/>
    <x v="37"/>
  </r>
  <r>
    <s v="Alabama"/>
    <x v="89"/>
    <n v="0"/>
    <x v="38"/>
  </r>
  <r>
    <s v="Alabama"/>
    <x v="89"/>
    <n v="0"/>
    <x v="39"/>
  </r>
  <r>
    <s v="Alabama"/>
    <x v="89"/>
    <n v="0"/>
    <x v="40"/>
  </r>
  <r>
    <s v="Alabama"/>
    <x v="89"/>
    <n v="0"/>
    <x v="41"/>
  </r>
  <r>
    <s v="Alabama"/>
    <x v="89"/>
    <n v="0"/>
    <x v="42"/>
  </r>
  <r>
    <s v="Alabama"/>
    <x v="89"/>
    <n v="0"/>
    <x v="43"/>
  </r>
  <r>
    <s v="Alabama"/>
    <x v="89"/>
    <n v="0"/>
    <x v="44"/>
  </r>
  <r>
    <s v="Alabama"/>
    <x v="89"/>
    <n v="0"/>
    <x v="45"/>
  </r>
  <r>
    <s v="Alabama"/>
    <x v="89"/>
    <n v="0"/>
    <x v="46"/>
  </r>
  <r>
    <s v="Alabama"/>
    <x v="89"/>
    <n v="0"/>
    <x v="47"/>
  </r>
  <r>
    <s v="Alabama"/>
    <x v="89"/>
    <n v="0"/>
    <x v="48"/>
  </r>
  <r>
    <s v="Alabama"/>
    <x v="89"/>
    <n v="0"/>
    <x v="49"/>
  </r>
  <r>
    <s v="Alabama"/>
    <x v="89"/>
    <n v="0"/>
    <x v="50"/>
  </r>
  <r>
    <s v="Alabama"/>
    <x v="89"/>
    <n v="5"/>
    <x v="51"/>
  </r>
  <r>
    <s v="Alabama"/>
    <x v="89"/>
    <n v="6"/>
    <x v="52"/>
  </r>
  <r>
    <s v="Alabama"/>
    <x v="89"/>
    <n v="12"/>
    <x v="53"/>
  </r>
  <r>
    <m/>
    <x v="124"/>
    <n v="0"/>
    <x v="0"/>
  </r>
  <r>
    <m/>
    <x v="124"/>
    <n v="0"/>
    <x v="1"/>
  </r>
  <r>
    <m/>
    <x v="124"/>
    <n v="0"/>
    <x v="2"/>
  </r>
  <r>
    <m/>
    <x v="124"/>
    <n v="0"/>
    <x v="3"/>
  </r>
  <r>
    <m/>
    <x v="124"/>
    <n v="0"/>
    <x v="4"/>
  </r>
  <r>
    <m/>
    <x v="124"/>
    <n v="0"/>
    <x v="5"/>
  </r>
  <r>
    <m/>
    <x v="124"/>
    <n v="0"/>
    <x v="6"/>
  </r>
  <r>
    <m/>
    <x v="124"/>
    <n v="0"/>
    <x v="7"/>
  </r>
  <r>
    <m/>
    <x v="124"/>
    <n v="0"/>
    <x v="8"/>
  </r>
  <r>
    <m/>
    <x v="124"/>
    <n v="0"/>
    <x v="9"/>
  </r>
  <r>
    <m/>
    <x v="124"/>
    <n v="0"/>
    <x v="10"/>
  </r>
  <r>
    <m/>
    <x v="124"/>
    <n v="0"/>
    <x v="11"/>
  </r>
  <r>
    <m/>
    <x v="124"/>
    <n v="0"/>
    <x v="12"/>
  </r>
  <r>
    <m/>
    <x v="124"/>
    <n v="0"/>
    <x v="13"/>
  </r>
  <r>
    <m/>
    <x v="124"/>
    <n v="0"/>
    <x v="14"/>
  </r>
  <r>
    <m/>
    <x v="124"/>
    <n v="0"/>
    <x v="15"/>
  </r>
  <r>
    <m/>
    <x v="124"/>
    <n v="0"/>
    <x v="16"/>
  </r>
  <r>
    <m/>
    <x v="124"/>
    <n v="0"/>
    <x v="17"/>
  </r>
  <r>
    <m/>
    <x v="124"/>
    <n v="0"/>
    <x v="18"/>
  </r>
  <r>
    <m/>
    <x v="124"/>
    <n v="0"/>
    <x v="19"/>
  </r>
  <r>
    <m/>
    <x v="124"/>
    <n v="0"/>
    <x v="20"/>
  </r>
  <r>
    <m/>
    <x v="124"/>
    <n v="0"/>
    <x v="21"/>
  </r>
  <r>
    <m/>
    <x v="124"/>
    <n v="0"/>
    <x v="22"/>
  </r>
  <r>
    <m/>
    <x v="124"/>
    <n v="0"/>
    <x v="23"/>
  </r>
  <r>
    <m/>
    <x v="124"/>
    <n v="0"/>
    <x v="24"/>
  </r>
  <r>
    <m/>
    <x v="124"/>
    <n v="0"/>
    <x v="25"/>
  </r>
  <r>
    <m/>
    <x v="124"/>
    <n v="0"/>
    <x v="26"/>
  </r>
  <r>
    <m/>
    <x v="124"/>
    <n v="0"/>
    <x v="27"/>
  </r>
  <r>
    <m/>
    <x v="124"/>
    <n v="0"/>
    <x v="28"/>
  </r>
  <r>
    <m/>
    <x v="124"/>
    <n v="0"/>
    <x v="29"/>
  </r>
  <r>
    <m/>
    <x v="124"/>
    <n v="0"/>
    <x v="30"/>
  </r>
  <r>
    <m/>
    <x v="124"/>
    <n v="0"/>
    <x v="31"/>
  </r>
  <r>
    <m/>
    <x v="124"/>
    <n v="0"/>
    <x v="32"/>
  </r>
  <r>
    <m/>
    <x v="124"/>
    <n v="0"/>
    <x v="33"/>
  </r>
  <r>
    <m/>
    <x v="124"/>
    <n v="0"/>
    <x v="34"/>
  </r>
  <r>
    <m/>
    <x v="124"/>
    <n v="0"/>
    <x v="35"/>
  </r>
  <r>
    <m/>
    <x v="124"/>
    <n v="0"/>
    <x v="36"/>
  </r>
  <r>
    <m/>
    <x v="124"/>
    <n v="0"/>
    <x v="37"/>
  </r>
  <r>
    <m/>
    <x v="124"/>
    <n v="0"/>
    <x v="38"/>
  </r>
  <r>
    <m/>
    <x v="124"/>
    <n v="0"/>
    <x v="39"/>
  </r>
  <r>
    <m/>
    <x v="124"/>
    <n v="0"/>
    <x v="40"/>
  </r>
  <r>
    <m/>
    <x v="124"/>
    <n v="0"/>
    <x v="41"/>
  </r>
  <r>
    <m/>
    <x v="124"/>
    <n v="0"/>
    <x v="42"/>
  </r>
  <r>
    <m/>
    <x v="124"/>
    <n v="0"/>
    <x v="43"/>
  </r>
  <r>
    <m/>
    <x v="124"/>
    <n v="0"/>
    <x v="44"/>
  </r>
  <r>
    <m/>
    <x v="124"/>
    <n v="0"/>
    <x v="45"/>
  </r>
  <r>
    <m/>
    <x v="124"/>
    <n v="0"/>
    <x v="46"/>
  </r>
  <r>
    <m/>
    <x v="124"/>
    <n v="0"/>
    <x v="47"/>
  </r>
  <r>
    <m/>
    <x v="124"/>
    <n v="0"/>
    <x v="48"/>
  </r>
  <r>
    <m/>
    <x v="124"/>
    <n v="0"/>
    <x v="49"/>
  </r>
  <r>
    <m/>
    <x v="124"/>
    <n v="0"/>
    <x v="50"/>
  </r>
  <r>
    <m/>
    <x v="124"/>
    <n v="0"/>
    <x v="51"/>
  </r>
  <r>
    <m/>
    <x v="124"/>
    <n v="4"/>
    <x v="52"/>
  </r>
  <r>
    <m/>
    <x v="124"/>
    <n v="4"/>
    <x v="53"/>
  </r>
  <r>
    <m/>
    <x v="125"/>
    <n v="0"/>
    <x v="0"/>
  </r>
  <r>
    <m/>
    <x v="125"/>
    <n v="0"/>
    <x v="1"/>
  </r>
  <r>
    <m/>
    <x v="125"/>
    <n v="0"/>
    <x v="2"/>
  </r>
  <r>
    <m/>
    <x v="125"/>
    <n v="0"/>
    <x v="3"/>
  </r>
  <r>
    <m/>
    <x v="125"/>
    <n v="0"/>
    <x v="4"/>
  </r>
  <r>
    <m/>
    <x v="125"/>
    <n v="0"/>
    <x v="5"/>
  </r>
  <r>
    <m/>
    <x v="125"/>
    <n v="0"/>
    <x v="6"/>
  </r>
  <r>
    <m/>
    <x v="125"/>
    <n v="0"/>
    <x v="7"/>
  </r>
  <r>
    <m/>
    <x v="125"/>
    <n v="0"/>
    <x v="8"/>
  </r>
  <r>
    <m/>
    <x v="125"/>
    <n v="0"/>
    <x v="9"/>
  </r>
  <r>
    <m/>
    <x v="125"/>
    <n v="0"/>
    <x v="10"/>
  </r>
  <r>
    <m/>
    <x v="125"/>
    <n v="0"/>
    <x v="11"/>
  </r>
  <r>
    <m/>
    <x v="125"/>
    <n v="0"/>
    <x v="12"/>
  </r>
  <r>
    <m/>
    <x v="125"/>
    <n v="0"/>
    <x v="13"/>
  </r>
  <r>
    <m/>
    <x v="125"/>
    <n v="0"/>
    <x v="14"/>
  </r>
  <r>
    <m/>
    <x v="125"/>
    <n v="0"/>
    <x v="15"/>
  </r>
  <r>
    <m/>
    <x v="125"/>
    <n v="0"/>
    <x v="16"/>
  </r>
  <r>
    <m/>
    <x v="125"/>
    <n v="0"/>
    <x v="17"/>
  </r>
  <r>
    <m/>
    <x v="125"/>
    <n v="0"/>
    <x v="18"/>
  </r>
  <r>
    <m/>
    <x v="125"/>
    <n v="0"/>
    <x v="19"/>
  </r>
  <r>
    <m/>
    <x v="125"/>
    <n v="0"/>
    <x v="20"/>
  </r>
  <r>
    <m/>
    <x v="125"/>
    <n v="0"/>
    <x v="21"/>
  </r>
  <r>
    <m/>
    <x v="125"/>
    <n v="0"/>
    <x v="22"/>
  </r>
  <r>
    <m/>
    <x v="125"/>
    <n v="0"/>
    <x v="23"/>
  </r>
  <r>
    <m/>
    <x v="125"/>
    <n v="0"/>
    <x v="24"/>
  </r>
  <r>
    <m/>
    <x v="125"/>
    <n v="0"/>
    <x v="25"/>
  </r>
  <r>
    <m/>
    <x v="125"/>
    <n v="0"/>
    <x v="26"/>
  </r>
  <r>
    <m/>
    <x v="125"/>
    <n v="0"/>
    <x v="27"/>
  </r>
  <r>
    <m/>
    <x v="125"/>
    <n v="0"/>
    <x v="28"/>
  </r>
  <r>
    <m/>
    <x v="125"/>
    <n v="0"/>
    <x v="29"/>
  </r>
  <r>
    <m/>
    <x v="125"/>
    <n v="0"/>
    <x v="30"/>
  </r>
  <r>
    <m/>
    <x v="125"/>
    <n v="0"/>
    <x v="31"/>
  </r>
  <r>
    <m/>
    <x v="125"/>
    <n v="0"/>
    <x v="32"/>
  </r>
  <r>
    <m/>
    <x v="125"/>
    <n v="0"/>
    <x v="33"/>
  </r>
  <r>
    <m/>
    <x v="125"/>
    <n v="0"/>
    <x v="34"/>
  </r>
  <r>
    <m/>
    <x v="125"/>
    <n v="0"/>
    <x v="35"/>
  </r>
  <r>
    <m/>
    <x v="125"/>
    <n v="0"/>
    <x v="36"/>
  </r>
  <r>
    <m/>
    <x v="125"/>
    <n v="0"/>
    <x v="37"/>
  </r>
  <r>
    <m/>
    <x v="125"/>
    <n v="0"/>
    <x v="38"/>
  </r>
  <r>
    <m/>
    <x v="125"/>
    <n v="0"/>
    <x v="39"/>
  </r>
  <r>
    <m/>
    <x v="125"/>
    <n v="0"/>
    <x v="40"/>
  </r>
  <r>
    <m/>
    <x v="125"/>
    <n v="0"/>
    <x v="41"/>
  </r>
  <r>
    <m/>
    <x v="125"/>
    <n v="0"/>
    <x v="42"/>
  </r>
  <r>
    <m/>
    <x v="125"/>
    <n v="0"/>
    <x v="43"/>
  </r>
  <r>
    <m/>
    <x v="125"/>
    <n v="0"/>
    <x v="44"/>
  </r>
  <r>
    <m/>
    <x v="125"/>
    <n v="0"/>
    <x v="45"/>
  </r>
  <r>
    <m/>
    <x v="125"/>
    <n v="0"/>
    <x v="46"/>
  </r>
  <r>
    <m/>
    <x v="125"/>
    <n v="0"/>
    <x v="47"/>
  </r>
  <r>
    <m/>
    <x v="125"/>
    <n v="0"/>
    <x v="48"/>
  </r>
  <r>
    <m/>
    <x v="125"/>
    <n v="0"/>
    <x v="49"/>
  </r>
  <r>
    <m/>
    <x v="125"/>
    <n v="0"/>
    <x v="50"/>
  </r>
  <r>
    <m/>
    <x v="125"/>
    <n v="0"/>
    <x v="51"/>
  </r>
  <r>
    <m/>
    <x v="125"/>
    <n v="3"/>
    <x v="52"/>
  </r>
  <r>
    <m/>
    <x v="125"/>
    <n v="6"/>
    <x v="53"/>
  </r>
  <r>
    <s v="Puerto Rico"/>
    <x v="89"/>
    <n v="0"/>
    <x v="0"/>
  </r>
  <r>
    <s v="Puerto Rico"/>
    <x v="89"/>
    <n v="0"/>
    <x v="1"/>
  </r>
  <r>
    <s v="Puerto Rico"/>
    <x v="89"/>
    <n v="0"/>
    <x v="2"/>
  </r>
  <r>
    <s v="Puerto Rico"/>
    <x v="89"/>
    <n v="0"/>
    <x v="3"/>
  </r>
  <r>
    <s v="Puerto Rico"/>
    <x v="89"/>
    <n v="0"/>
    <x v="4"/>
  </r>
  <r>
    <s v="Puerto Rico"/>
    <x v="89"/>
    <n v="0"/>
    <x v="5"/>
  </r>
  <r>
    <s v="Puerto Rico"/>
    <x v="89"/>
    <n v="0"/>
    <x v="6"/>
  </r>
  <r>
    <s v="Puerto Rico"/>
    <x v="89"/>
    <n v="0"/>
    <x v="7"/>
  </r>
  <r>
    <s v="Puerto Rico"/>
    <x v="89"/>
    <n v="0"/>
    <x v="8"/>
  </r>
  <r>
    <s v="Puerto Rico"/>
    <x v="89"/>
    <n v="0"/>
    <x v="9"/>
  </r>
  <r>
    <s v="Puerto Rico"/>
    <x v="89"/>
    <n v="0"/>
    <x v="10"/>
  </r>
  <r>
    <s v="Puerto Rico"/>
    <x v="89"/>
    <n v="0"/>
    <x v="11"/>
  </r>
  <r>
    <s v="Puerto Rico"/>
    <x v="89"/>
    <n v="0"/>
    <x v="12"/>
  </r>
  <r>
    <s v="Puerto Rico"/>
    <x v="89"/>
    <n v="0"/>
    <x v="13"/>
  </r>
  <r>
    <s v="Puerto Rico"/>
    <x v="89"/>
    <n v="0"/>
    <x v="14"/>
  </r>
  <r>
    <s v="Puerto Rico"/>
    <x v="89"/>
    <n v="0"/>
    <x v="15"/>
  </r>
  <r>
    <s v="Puerto Rico"/>
    <x v="89"/>
    <n v="0"/>
    <x v="16"/>
  </r>
  <r>
    <s v="Puerto Rico"/>
    <x v="89"/>
    <n v="0"/>
    <x v="17"/>
  </r>
  <r>
    <s v="Puerto Rico"/>
    <x v="89"/>
    <n v="0"/>
    <x v="18"/>
  </r>
  <r>
    <s v="Puerto Rico"/>
    <x v="89"/>
    <n v="0"/>
    <x v="19"/>
  </r>
  <r>
    <s v="Puerto Rico"/>
    <x v="89"/>
    <n v="0"/>
    <x v="20"/>
  </r>
  <r>
    <s v="Puerto Rico"/>
    <x v="89"/>
    <n v="0"/>
    <x v="21"/>
  </r>
  <r>
    <s v="Puerto Rico"/>
    <x v="89"/>
    <n v="0"/>
    <x v="22"/>
  </r>
  <r>
    <s v="Puerto Rico"/>
    <x v="89"/>
    <n v="0"/>
    <x v="23"/>
  </r>
  <r>
    <s v="Puerto Rico"/>
    <x v="89"/>
    <n v="0"/>
    <x v="24"/>
  </r>
  <r>
    <s v="Puerto Rico"/>
    <x v="89"/>
    <n v="0"/>
    <x v="25"/>
  </r>
  <r>
    <s v="Puerto Rico"/>
    <x v="89"/>
    <n v="0"/>
    <x v="26"/>
  </r>
  <r>
    <s v="Puerto Rico"/>
    <x v="89"/>
    <n v="0"/>
    <x v="27"/>
  </r>
  <r>
    <s v="Puerto Rico"/>
    <x v="89"/>
    <n v="0"/>
    <x v="28"/>
  </r>
  <r>
    <s v="Puerto Rico"/>
    <x v="89"/>
    <n v="0"/>
    <x v="29"/>
  </r>
  <r>
    <s v="Puerto Rico"/>
    <x v="89"/>
    <n v="0"/>
    <x v="30"/>
  </r>
  <r>
    <s v="Puerto Rico"/>
    <x v="89"/>
    <n v="0"/>
    <x v="31"/>
  </r>
  <r>
    <s v="Puerto Rico"/>
    <x v="89"/>
    <n v="0"/>
    <x v="32"/>
  </r>
  <r>
    <s v="Puerto Rico"/>
    <x v="89"/>
    <n v="0"/>
    <x v="33"/>
  </r>
  <r>
    <s v="Puerto Rico"/>
    <x v="89"/>
    <n v="0"/>
    <x v="34"/>
  </r>
  <r>
    <s v="Puerto Rico"/>
    <x v="89"/>
    <n v="0"/>
    <x v="35"/>
  </r>
  <r>
    <s v="Puerto Rico"/>
    <x v="89"/>
    <n v="0"/>
    <x v="36"/>
  </r>
  <r>
    <s v="Puerto Rico"/>
    <x v="89"/>
    <n v="0"/>
    <x v="37"/>
  </r>
  <r>
    <s v="Puerto Rico"/>
    <x v="89"/>
    <n v="0"/>
    <x v="38"/>
  </r>
  <r>
    <s v="Puerto Rico"/>
    <x v="89"/>
    <n v="0"/>
    <x v="39"/>
  </r>
  <r>
    <s v="Puerto Rico"/>
    <x v="89"/>
    <n v="0"/>
    <x v="40"/>
  </r>
  <r>
    <s v="Puerto Rico"/>
    <x v="89"/>
    <n v="0"/>
    <x v="41"/>
  </r>
  <r>
    <s v="Puerto Rico"/>
    <x v="89"/>
    <n v="0"/>
    <x v="42"/>
  </r>
  <r>
    <s v="Puerto Rico"/>
    <x v="89"/>
    <n v="0"/>
    <x v="43"/>
  </r>
  <r>
    <s v="Puerto Rico"/>
    <x v="89"/>
    <n v="0"/>
    <x v="44"/>
  </r>
  <r>
    <s v="Puerto Rico"/>
    <x v="89"/>
    <n v="0"/>
    <x v="45"/>
  </r>
  <r>
    <s v="Puerto Rico"/>
    <x v="89"/>
    <n v="0"/>
    <x v="46"/>
  </r>
  <r>
    <s v="Puerto Rico"/>
    <x v="89"/>
    <n v="0"/>
    <x v="47"/>
  </r>
  <r>
    <s v="Puerto Rico"/>
    <x v="89"/>
    <n v="0"/>
    <x v="48"/>
  </r>
  <r>
    <s v="Puerto Rico"/>
    <x v="89"/>
    <n v="0"/>
    <x v="49"/>
  </r>
  <r>
    <s v="Puerto Rico"/>
    <x v="89"/>
    <n v="0"/>
    <x v="50"/>
  </r>
  <r>
    <s v="Puerto Rico"/>
    <x v="89"/>
    <n v="0"/>
    <x v="51"/>
  </r>
  <r>
    <s v="Puerto Rico"/>
    <x v="89"/>
    <n v="3"/>
    <x v="52"/>
  </r>
  <r>
    <s v="Puerto Rico"/>
    <x v="89"/>
    <n v="5"/>
    <x v="53"/>
  </r>
  <r>
    <m/>
    <x v="126"/>
    <n v="0"/>
    <x v="0"/>
  </r>
  <r>
    <m/>
    <x v="126"/>
    <n v="0"/>
    <x v="1"/>
  </r>
  <r>
    <m/>
    <x v="126"/>
    <n v="0"/>
    <x v="2"/>
  </r>
  <r>
    <m/>
    <x v="126"/>
    <n v="0"/>
    <x v="3"/>
  </r>
  <r>
    <m/>
    <x v="126"/>
    <n v="0"/>
    <x v="4"/>
  </r>
  <r>
    <m/>
    <x v="126"/>
    <n v="0"/>
    <x v="5"/>
  </r>
  <r>
    <m/>
    <x v="126"/>
    <n v="0"/>
    <x v="6"/>
  </r>
  <r>
    <m/>
    <x v="126"/>
    <n v="0"/>
    <x v="7"/>
  </r>
  <r>
    <m/>
    <x v="126"/>
    <n v="0"/>
    <x v="8"/>
  </r>
  <r>
    <m/>
    <x v="126"/>
    <n v="0"/>
    <x v="9"/>
  </r>
  <r>
    <m/>
    <x v="126"/>
    <n v="0"/>
    <x v="10"/>
  </r>
  <r>
    <m/>
    <x v="126"/>
    <n v="0"/>
    <x v="11"/>
  </r>
  <r>
    <m/>
    <x v="126"/>
    <n v="0"/>
    <x v="12"/>
  </r>
  <r>
    <m/>
    <x v="126"/>
    <n v="0"/>
    <x v="13"/>
  </r>
  <r>
    <m/>
    <x v="126"/>
    <n v="0"/>
    <x v="14"/>
  </r>
  <r>
    <m/>
    <x v="126"/>
    <n v="0"/>
    <x v="15"/>
  </r>
  <r>
    <m/>
    <x v="126"/>
    <n v="0"/>
    <x v="16"/>
  </r>
  <r>
    <m/>
    <x v="126"/>
    <n v="0"/>
    <x v="17"/>
  </r>
  <r>
    <m/>
    <x v="126"/>
    <n v="0"/>
    <x v="18"/>
  </r>
  <r>
    <m/>
    <x v="126"/>
    <n v="0"/>
    <x v="19"/>
  </r>
  <r>
    <m/>
    <x v="126"/>
    <n v="0"/>
    <x v="20"/>
  </r>
  <r>
    <m/>
    <x v="126"/>
    <n v="0"/>
    <x v="21"/>
  </r>
  <r>
    <m/>
    <x v="126"/>
    <n v="0"/>
    <x v="22"/>
  </r>
  <r>
    <m/>
    <x v="126"/>
    <n v="0"/>
    <x v="23"/>
  </r>
  <r>
    <m/>
    <x v="126"/>
    <n v="0"/>
    <x v="24"/>
  </r>
  <r>
    <m/>
    <x v="126"/>
    <n v="0"/>
    <x v="25"/>
  </r>
  <r>
    <m/>
    <x v="126"/>
    <n v="0"/>
    <x v="26"/>
  </r>
  <r>
    <m/>
    <x v="126"/>
    <n v="0"/>
    <x v="27"/>
  </r>
  <r>
    <m/>
    <x v="126"/>
    <n v="0"/>
    <x v="28"/>
  </r>
  <r>
    <m/>
    <x v="126"/>
    <n v="0"/>
    <x v="29"/>
  </r>
  <r>
    <m/>
    <x v="126"/>
    <n v="0"/>
    <x v="30"/>
  </r>
  <r>
    <m/>
    <x v="126"/>
    <n v="0"/>
    <x v="31"/>
  </r>
  <r>
    <m/>
    <x v="126"/>
    <n v="0"/>
    <x v="32"/>
  </r>
  <r>
    <m/>
    <x v="126"/>
    <n v="0"/>
    <x v="33"/>
  </r>
  <r>
    <m/>
    <x v="126"/>
    <n v="0"/>
    <x v="34"/>
  </r>
  <r>
    <m/>
    <x v="126"/>
    <n v="0"/>
    <x v="35"/>
  </r>
  <r>
    <m/>
    <x v="126"/>
    <n v="0"/>
    <x v="36"/>
  </r>
  <r>
    <m/>
    <x v="126"/>
    <n v="0"/>
    <x v="37"/>
  </r>
  <r>
    <m/>
    <x v="126"/>
    <n v="0"/>
    <x v="38"/>
  </r>
  <r>
    <m/>
    <x v="126"/>
    <n v="0"/>
    <x v="39"/>
  </r>
  <r>
    <m/>
    <x v="126"/>
    <n v="0"/>
    <x v="40"/>
  </r>
  <r>
    <m/>
    <x v="126"/>
    <n v="0"/>
    <x v="41"/>
  </r>
  <r>
    <m/>
    <x v="126"/>
    <n v="0"/>
    <x v="42"/>
  </r>
  <r>
    <m/>
    <x v="126"/>
    <n v="0"/>
    <x v="43"/>
  </r>
  <r>
    <m/>
    <x v="126"/>
    <n v="0"/>
    <x v="44"/>
  </r>
  <r>
    <m/>
    <x v="126"/>
    <n v="0"/>
    <x v="45"/>
  </r>
  <r>
    <m/>
    <x v="126"/>
    <n v="0"/>
    <x v="46"/>
  </r>
  <r>
    <m/>
    <x v="126"/>
    <n v="0"/>
    <x v="47"/>
  </r>
  <r>
    <m/>
    <x v="126"/>
    <n v="0"/>
    <x v="48"/>
  </r>
  <r>
    <m/>
    <x v="126"/>
    <n v="0"/>
    <x v="49"/>
  </r>
  <r>
    <m/>
    <x v="126"/>
    <n v="0"/>
    <x v="50"/>
  </r>
  <r>
    <m/>
    <x v="126"/>
    <n v="0"/>
    <x v="51"/>
  </r>
  <r>
    <m/>
    <x v="126"/>
    <n v="2"/>
    <x v="52"/>
  </r>
  <r>
    <m/>
    <x v="126"/>
    <n v="2"/>
    <x v="53"/>
  </r>
  <r>
    <m/>
    <x v="127"/>
    <n v="0"/>
    <x v="0"/>
  </r>
  <r>
    <m/>
    <x v="127"/>
    <n v="0"/>
    <x v="1"/>
  </r>
  <r>
    <m/>
    <x v="127"/>
    <n v="0"/>
    <x v="2"/>
  </r>
  <r>
    <m/>
    <x v="127"/>
    <n v="0"/>
    <x v="3"/>
  </r>
  <r>
    <m/>
    <x v="127"/>
    <n v="0"/>
    <x v="4"/>
  </r>
  <r>
    <m/>
    <x v="127"/>
    <n v="0"/>
    <x v="5"/>
  </r>
  <r>
    <m/>
    <x v="127"/>
    <n v="0"/>
    <x v="6"/>
  </r>
  <r>
    <m/>
    <x v="127"/>
    <n v="0"/>
    <x v="7"/>
  </r>
  <r>
    <m/>
    <x v="127"/>
    <n v="0"/>
    <x v="8"/>
  </r>
  <r>
    <m/>
    <x v="127"/>
    <n v="0"/>
    <x v="9"/>
  </r>
  <r>
    <m/>
    <x v="127"/>
    <n v="0"/>
    <x v="10"/>
  </r>
  <r>
    <m/>
    <x v="127"/>
    <n v="0"/>
    <x v="11"/>
  </r>
  <r>
    <m/>
    <x v="127"/>
    <n v="0"/>
    <x v="12"/>
  </r>
  <r>
    <m/>
    <x v="127"/>
    <n v="0"/>
    <x v="13"/>
  </r>
  <r>
    <m/>
    <x v="127"/>
    <n v="0"/>
    <x v="14"/>
  </r>
  <r>
    <m/>
    <x v="127"/>
    <n v="0"/>
    <x v="15"/>
  </r>
  <r>
    <m/>
    <x v="127"/>
    <n v="0"/>
    <x v="16"/>
  </r>
  <r>
    <m/>
    <x v="127"/>
    <n v="0"/>
    <x v="17"/>
  </r>
  <r>
    <m/>
    <x v="127"/>
    <n v="0"/>
    <x v="18"/>
  </r>
  <r>
    <m/>
    <x v="127"/>
    <n v="0"/>
    <x v="19"/>
  </r>
  <r>
    <m/>
    <x v="127"/>
    <n v="0"/>
    <x v="20"/>
  </r>
  <r>
    <m/>
    <x v="127"/>
    <n v="0"/>
    <x v="21"/>
  </r>
  <r>
    <m/>
    <x v="127"/>
    <n v="0"/>
    <x v="22"/>
  </r>
  <r>
    <m/>
    <x v="127"/>
    <n v="0"/>
    <x v="23"/>
  </r>
  <r>
    <m/>
    <x v="127"/>
    <n v="0"/>
    <x v="24"/>
  </r>
  <r>
    <m/>
    <x v="127"/>
    <n v="0"/>
    <x v="25"/>
  </r>
  <r>
    <m/>
    <x v="127"/>
    <n v="0"/>
    <x v="26"/>
  </r>
  <r>
    <m/>
    <x v="127"/>
    <n v="0"/>
    <x v="27"/>
  </r>
  <r>
    <m/>
    <x v="127"/>
    <n v="0"/>
    <x v="28"/>
  </r>
  <r>
    <m/>
    <x v="127"/>
    <n v="0"/>
    <x v="29"/>
  </r>
  <r>
    <m/>
    <x v="127"/>
    <n v="0"/>
    <x v="30"/>
  </r>
  <r>
    <m/>
    <x v="127"/>
    <n v="0"/>
    <x v="31"/>
  </r>
  <r>
    <m/>
    <x v="127"/>
    <n v="0"/>
    <x v="32"/>
  </r>
  <r>
    <m/>
    <x v="127"/>
    <n v="0"/>
    <x v="33"/>
  </r>
  <r>
    <m/>
    <x v="127"/>
    <n v="0"/>
    <x v="34"/>
  </r>
  <r>
    <m/>
    <x v="127"/>
    <n v="0"/>
    <x v="35"/>
  </r>
  <r>
    <m/>
    <x v="127"/>
    <n v="0"/>
    <x v="36"/>
  </r>
  <r>
    <m/>
    <x v="127"/>
    <n v="0"/>
    <x v="37"/>
  </r>
  <r>
    <m/>
    <x v="127"/>
    <n v="0"/>
    <x v="38"/>
  </r>
  <r>
    <m/>
    <x v="127"/>
    <n v="0"/>
    <x v="39"/>
  </r>
  <r>
    <m/>
    <x v="127"/>
    <n v="0"/>
    <x v="40"/>
  </r>
  <r>
    <m/>
    <x v="127"/>
    <n v="0"/>
    <x v="41"/>
  </r>
  <r>
    <m/>
    <x v="127"/>
    <n v="0"/>
    <x v="42"/>
  </r>
  <r>
    <m/>
    <x v="127"/>
    <n v="0"/>
    <x v="43"/>
  </r>
  <r>
    <m/>
    <x v="127"/>
    <n v="0"/>
    <x v="44"/>
  </r>
  <r>
    <m/>
    <x v="127"/>
    <n v="0"/>
    <x v="45"/>
  </r>
  <r>
    <m/>
    <x v="127"/>
    <n v="0"/>
    <x v="46"/>
  </r>
  <r>
    <m/>
    <x v="127"/>
    <n v="0"/>
    <x v="47"/>
  </r>
  <r>
    <m/>
    <x v="127"/>
    <n v="0"/>
    <x v="48"/>
  </r>
  <r>
    <m/>
    <x v="127"/>
    <n v="0"/>
    <x v="49"/>
  </r>
  <r>
    <m/>
    <x v="127"/>
    <n v="0"/>
    <x v="50"/>
  </r>
  <r>
    <m/>
    <x v="127"/>
    <n v="0"/>
    <x v="51"/>
  </r>
  <r>
    <m/>
    <x v="127"/>
    <n v="2"/>
    <x v="52"/>
  </r>
  <r>
    <m/>
    <x v="127"/>
    <n v="2"/>
    <x v="53"/>
  </r>
  <r>
    <m/>
    <x v="128"/>
    <n v="0"/>
    <x v="0"/>
  </r>
  <r>
    <m/>
    <x v="128"/>
    <n v="0"/>
    <x v="1"/>
  </r>
  <r>
    <m/>
    <x v="128"/>
    <n v="0"/>
    <x v="2"/>
  </r>
  <r>
    <m/>
    <x v="128"/>
    <n v="0"/>
    <x v="3"/>
  </r>
  <r>
    <m/>
    <x v="128"/>
    <n v="0"/>
    <x v="4"/>
  </r>
  <r>
    <m/>
    <x v="128"/>
    <n v="0"/>
    <x v="5"/>
  </r>
  <r>
    <m/>
    <x v="128"/>
    <n v="0"/>
    <x v="6"/>
  </r>
  <r>
    <m/>
    <x v="128"/>
    <n v="0"/>
    <x v="7"/>
  </r>
  <r>
    <m/>
    <x v="128"/>
    <n v="0"/>
    <x v="8"/>
  </r>
  <r>
    <m/>
    <x v="128"/>
    <n v="0"/>
    <x v="9"/>
  </r>
  <r>
    <m/>
    <x v="128"/>
    <n v="0"/>
    <x v="10"/>
  </r>
  <r>
    <m/>
    <x v="128"/>
    <n v="0"/>
    <x v="11"/>
  </r>
  <r>
    <m/>
    <x v="128"/>
    <n v="0"/>
    <x v="12"/>
  </r>
  <r>
    <m/>
    <x v="128"/>
    <n v="0"/>
    <x v="13"/>
  </r>
  <r>
    <m/>
    <x v="128"/>
    <n v="0"/>
    <x v="14"/>
  </r>
  <r>
    <m/>
    <x v="128"/>
    <n v="0"/>
    <x v="15"/>
  </r>
  <r>
    <m/>
    <x v="128"/>
    <n v="0"/>
    <x v="16"/>
  </r>
  <r>
    <m/>
    <x v="128"/>
    <n v="0"/>
    <x v="17"/>
  </r>
  <r>
    <m/>
    <x v="128"/>
    <n v="0"/>
    <x v="18"/>
  </r>
  <r>
    <m/>
    <x v="128"/>
    <n v="0"/>
    <x v="19"/>
  </r>
  <r>
    <m/>
    <x v="128"/>
    <n v="0"/>
    <x v="20"/>
  </r>
  <r>
    <m/>
    <x v="128"/>
    <n v="0"/>
    <x v="21"/>
  </r>
  <r>
    <m/>
    <x v="128"/>
    <n v="0"/>
    <x v="22"/>
  </r>
  <r>
    <m/>
    <x v="128"/>
    <n v="0"/>
    <x v="23"/>
  </r>
  <r>
    <m/>
    <x v="128"/>
    <n v="0"/>
    <x v="24"/>
  </r>
  <r>
    <m/>
    <x v="128"/>
    <n v="0"/>
    <x v="25"/>
  </r>
  <r>
    <m/>
    <x v="128"/>
    <n v="0"/>
    <x v="26"/>
  </r>
  <r>
    <m/>
    <x v="128"/>
    <n v="0"/>
    <x v="27"/>
  </r>
  <r>
    <m/>
    <x v="128"/>
    <n v="0"/>
    <x v="28"/>
  </r>
  <r>
    <m/>
    <x v="128"/>
    <n v="0"/>
    <x v="29"/>
  </r>
  <r>
    <m/>
    <x v="128"/>
    <n v="0"/>
    <x v="30"/>
  </r>
  <r>
    <m/>
    <x v="128"/>
    <n v="0"/>
    <x v="31"/>
  </r>
  <r>
    <m/>
    <x v="128"/>
    <n v="0"/>
    <x v="32"/>
  </r>
  <r>
    <m/>
    <x v="128"/>
    <n v="0"/>
    <x v="33"/>
  </r>
  <r>
    <m/>
    <x v="128"/>
    <n v="0"/>
    <x v="34"/>
  </r>
  <r>
    <m/>
    <x v="128"/>
    <n v="0"/>
    <x v="35"/>
  </r>
  <r>
    <m/>
    <x v="128"/>
    <n v="0"/>
    <x v="36"/>
  </r>
  <r>
    <m/>
    <x v="128"/>
    <n v="0"/>
    <x v="37"/>
  </r>
  <r>
    <m/>
    <x v="128"/>
    <n v="0"/>
    <x v="38"/>
  </r>
  <r>
    <m/>
    <x v="128"/>
    <n v="0"/>
    <x v="39"/>
  </r>
  <r>
    <m/>
    <x v="128"/>
    <n v="0"/>
    <x v="40"/>
  </r>
  <r>
    <m/>
    <x v="128"/>
    <n v="0"/>
    <x v="41"/>
  </r>
  <r>
    <m/>
    <x v="128"/>
    <n v="0"/>
    <x v="42"/>
  </r>
  <r>
    <m/>
    <x v="128"/>
    <n v="0"/>
    <x v="43"/>
  </r>
  <r>
    <m/>
    <x v="128"/>
    <n v="0"/>
    <x v="44"/>
  </r>
  <r>
    <m/>
    <x v="128"/>
    <n v="0"/>
    <x v="45"/>
  </r>
  <r>
    <m/>
    <x v="128"/>
    <n v="0"/>
    <x v="46"/>
  </r>
  <r>
    <m/>
    <x v="128"/>
    <n v="0"/>
    <x v="47"/>
  </r>
  <r>
    <m/>
    <x v="128"/>
    <n v="0"/>
    <x v="48"/>
  </r>
  <r>
    <m/>
    <x v="128"/>
    <n v="0"/>
    <x v="49"/>
  </r>
  <r>
    <m/>
    <x v="128"/>
    <n v="0"/>
    <x v="50"/>
  </r>
  <r>
    <m/>
    <x v="128"/>
    <n v="0"/>
    <x v="51"/>
  </r>
  <r>
    <m/>
    <x v="128"/>
    <n v="2"/>
    <x v="52"/>
  </r>
  <r>
    <m/>
    <x v="128"/>
    <n v="2"/>
    <x v="53"/>
  </r>
  <r>
    <m/>
    <x v="129"/>
    <n v="0"/>
    <x v="0"/>
  </r>
  <r>
    <m/>
    <x v="129"/>
    <n v="0"/>
    <x v="1"/>
  </r>
  <r>
    <m/>
    <x v="129"/>
    <n v="0"/>
    <x v="2"/>
  </r>
  <r>
    <m/>
    <x v="129"/>
    <n v="0"/>
    <x v="3"/>
  </r>
  <r>
    <m/>
    <x v="129"/>
    <n v="0"/>
    <x v="4"/>
  </r>
  <r>
    <m/>
    <x v="129"/>
    <n v="0"/>
    <x v="5"/>
  </r>
  <r>
    <m/>
    <x v="129"/>
    <n v="0"/>
    <x v="6"/>
  </r>
  <r>
    <m/>
    <x v="129"/>
    <n v="0"/>
    <x v="7"/>
  </r>
  <r>
    <m/>
    <x v="129"/>
    <n v="0"/>
    <x v="8"/>
  </r>
  <r>
    <m/>
    <x v="129"/>
    <n v="0"/>
    <x v="9"/>
  </r>
  <r>
    <m/>
    <x v="129"/>
    <n v="0"/>
    <x v="10"/>
  </r>
  <r>
    <m/>
    <x v="129"/>
    <n v="0"/>
    <x v="11"/>
  </r>
  <r>
    <m/>
    <x v="129"/>
    <n v="0"/>
    <x v="12"/>
  </r>
  <r>
    <m/>
    <x v="129"/>
    <n v="0"/>
    <x v="13"/>
  </r>
  <r>
    <m/>
    <x v="129"/>
    <n v="0"/>
    <x v="14"/>
  </r>
  <r>
    <m/>
    <x v="129"/>
    <n v="0"/>
    <x v="15"/>
  </r>
  <r>
    <m/>
    <x v="129"/>
    <n v="0"/>
    <x v="16"/>
  </r>
  <r>
    <m/>
    <x v="129"/>
    <n v="0"/>
    <x v="17"/>
  </r>
  <r>
    <m/>
    <x v="129"/>
    <n v="0"/>
    <x v="18"/>
  </r>
  <r>
    <m/>
    <x v="129"/>
    <n v="0"/>
    <x v="19"/>
  </r>
  <r>
    <m/>
    <x v="129"/>
    <n v="0"/>
    <x v="20"/>
  </r>
  <r>
    <m/>
    <x v="129"/>
    <n v="0"/>
    <x v="21"/>
  </r>
  <r>
    <m/>
    <x v="129"/>
    <n v="0"/>
    <x v="22"/>
  </r>
  <r>
    <m/>
    <x v="129"/>
    <n v="0"/>
    <x v="23"/>
  </r>
  <r>
    <m/>
    <x v="129"/>
    <n v="0"/>
    <x v="24"/>
  </r>
  <r>
    <m/>
    <x v="129"/>
    <n v="0"/>
    <x v="25"/>
  </r>
  <r>
    <m/>
    <x v="129"/>
    <n v="0"/>
    <x v="26"/>
  </r>
  <r>
    <m/>
    <x v="129"/>
    <n v="0"/>
    <x v="27"/>
  </r>
  <r>
    <m/>
    <x v="129"/>
    <n v="0"/>
    <x v="28"/>
  </r>
  <r>
    <m/>
    <x v="129"/>
    <n v="0"/>
    <x v="29"/>
  </r>
  <r>
    <m/>
    <x v="129"/>
    <n v="0"/>
    <x v="30"/>
  </r>
  <r>
    <m/>
    <x v="129"/>
    <n v="0"/>
    <x v="31"/>
  </r>
  <r>
    <m/>
    <x v="129"/>
    <n v="0"/>
    <x v="32"/>
  </r>
  <r>
    <m/>
    <x v="129"/>
    <n v="0"/>
    <x v="33"/>
  </r>
  <r>
    <m/>
    <x v="129"/>
    <n v="0"/>
    <x v="34"/>
  </r>
  <r>
    <m/>
    <x v="129"/>
    <n v="0"/>
    <x v="35"/>
  </r>
  <r>
    <m/>
    <x v="129"/>
    <n v="0"/>
    <x v="36"/>
  </r>
  <r>
    <m/>
    <x v="129"/>
    <n v="0"/>
    <x v="37"/>
  </r>
  <r>
    <m/>
    <x v="129"/>
    <n v="0"/>
    <x v="38"/>
  </r>
  <r>
    <m/>
    <x v="129"/>
    <n v="0"/>
    <x v="39"/>
  </r>
  <r>
    <m/>
    <x v="129"/>
    <n v="0"/>
    <x v="40"/>
  </r>
  <r>
    <m/>
    <x v="129"/>
    <n v="0"/>
    <x v="41"/>
  </r>
  <r>
    <m/>
    <x v="129"/>
    <n v="0"/>
    <x v="42"/>
  </r>
  <r>
    <m/>
    <x v="129"/>
    <n v="0"/>
    <x v="43"/>
  </r>
  <r>
    <m/>
    <x v="129"/>
    <n v="0"/>
    <x v="44"/>
  </r>
  <r>
    <m/>
    <x v="129"/>
    <n v="0"/>
    <x v="45"/>
  </r>
  <r>
    <m/>
    <x v="129"/>
    <n v="0"/>
    <x v="46"/>
  </r>
  <r>
    <m/>
    <x v="129"/>
    <n v="0"/>
    <x v="47"/>
  </r>
  <r>
    <m/>
    <x v="129"/>
    <n v="0"/>
    <x v="48"/>
  </r>
  <r>
    <m/>
    <x v="129"/>
    <n v="0"/>
    <x v="49"/>
  </r>
  <r>
    <m/>
    <x v="129"/>
    <n v="0"/>
    <x v="50"/>
  </r>
  <r>
    <m/>
    <x v="129"/>
    <n v="0"/>
    <x v="51"/>
  </r>
  <r>
    <m/>
    <x v="129"/>
    <n v="2"/>
    <x v="52"/>
  </r>
  <r>
    <m/>
    <x v="129"/>
    <n v="2"/>
    <x v="53"/>
  </r>
  <r>
    <m/>
    <x v="130"/>
    <n v="0"/>
    <x v="0"/>
  </r>
  <r>
    <m/>
    <x v="130"/>
    <n v="0"/>
    <x v="1"/>
  </r>
  <r>
    <m/>
    <x v="130"/>
    <n v="0"/>
    <x v="2"/>
  </r>
  <r>
    <m/>
    <x v="130"/>
    <n v="0"/>
    <x v="3"/>
  </r>
  <r>
    <m/>
    <x v="130"/>
    <n v="0"/>
    <x v="4"/>
  </r>
  <r>
    <m/>
    <x v="130"/>
    <n v="0"/>
    <x v="5"/>
  </r>
  <r>
    <m/>
    <x v="130"/>
    <n v="0"/>
    <x v="6"/>
  </r>
  <r>
    <m/>
    <x v="130"/>
    <n v="0"/>
    <x v="7"/>
  </r>
  <r>
    <m/>
    <x v="130"/>
    <n v="0"/>
    <x v="8"/>
  </r>
  <r>
    <m/>
    <x v="130"/>
    <n v="0"/>
    <x v="9"/>
  </r>
  <r>
    <m/>
    <x v="130"/>
    <n v="0"/>
    <x v="10"/>
  </r>
  <r>
    <m/>
    <x v="130"/>
    <n v="0"/>
    <x v="11"/>
  </r>
  <r>
    <m/>
    <x v="130"/>
    <n v="0"/>
    <x v="12"/>
  </r>
  <r>
    <m/>
    <x v="130"/>
    <n v="0"/>
    <x v="13"/>
  </r>
  <r>
    <m/>
    <x v="130"/>
    <n v="0"/>
    <x v="14"/>
  </r>
  <r>
    <m/>
    <x v="130"/>
    <n v="0"/>
    <x v="15"/>
  </r>
  <r>
    <m/>
    <x v="130"/>
    <n v="0"/>
    <x v="16"/>
  </r>
  <r>
    <m/>
    <x v="130"/>
    <n v="0"/>
    <x v="17"/>
  </r>
  <r>
    <m/>
    <x v="130"/>
    <n v="0"/>
    <x v="18"/>
  </r>
  <r>
    <m/>
    <x v="130"/>
    <n v="0"/>
    <x v="19"/>
  </r>
  <r>
    <m/>
    <x v="130"/>
    <n v="0"/>
    <x v="20"/>
  </r>
  <r>
    <m/>
    <x v="130"/>
    <n v="0"/>
    <x v="21"/>
  </r>
  <r>
    <m/>
    <x v="130"/>
    <n v="0"/>
    <x v="22"/>
  </r>
  <r>
    <m/>
    <x v="130"/>
    <n v="0"/>
    <x v="23"/>
  </r>
  <r>
    <m/>
    <x v="130"/>
    <n v="0"/>
    <x v="24"/>
  </r>
  <r>
    <m/>
    <x v="130"/>
    <n v="0"/>
    <x v="25"/>
  </r>
  <r>
    <m/>
    <x v="130"/>
    <n v="0"/>
    <x v="26"/>
  </r>
  <r>
    <m/>
    <x v="130"/>
    <n v="0"/>
    <x v="27"/>
  </r>
  <r>
    <m/>
    <x v="130"/>
    <n v="0"/>
    <x v="28"/>
  </r>
  <r>
    <m/>
    <x v="130"/>
    <n v="0"/>
    <x v="29"/>
  </r>
  <r>
    <m/>
    <x v="130"/>
    <n v="0"/>
    <x v="30"/>
  </r>
  <r>
    <m/>
    <x v="130"/>
    <n v="0"/>
    <x v="31"/>
  </r>
  <r>
    <m/>
    <x v="130"/>
    <n v="0"/>
    <x v="32"/>
  </r>
  <r>
    <m/>
    <x v="130"/>
    <n v="0"/>
    <x v="33"/>
  </r>
  <r>
    <m/>
    <x v="130"/>
    <n v="0"/>
    <x v="34"/>
  </r>
  <r>
    <m/>
    <x v="130"/>
    <n v="0"/>
    <x v="35"/>
  </r>
  <r>
    <m/>
    <x v="130"/>
    <n v="0"/>
    <x v="36"/>
  </r>
  <r>
    <m/>
    <x v="130"/>
    <n v="0"/>
    <x v="37"/>
  </r>
  <r>
    <m/>
    <x v="130"/>
    <n v="0"/>
    <x v="38"/>
  </r>
  <r>
    <m/>
    <x v="130"/>
    <n v="0"/>
    <x v="39"/>
  </r>
  <r>
    <m/>
    <x v="130"/>
    <n v="0"/>
    <x v="40"/>
  </r>
  <r>
    <m/>
    <x v="130"/>
    <n v="0"/>
    <x v="41"/>
  </r>
  <r>
    <m/>
    <x v="130"/>
    <n v="0"/>
    <x v="42"/>
  </r>
  <r>
    <m/>
    <x v="130"/>
    <n v="0"/>
    <x v="43"/>
  </r>
  <r>
    <m/>
    <x v="130"/>
    <n v="0"/>
    <x v="44"/>
  </r>
  <r>
    <m/>
    <x v="130"/>
    <n v="0"/>
    <x v="45"/>
  </r>
  <r>
    <m/>
    <x v="130"/>
    <n v="0"/>
    <x v="46"/>
  </r>
  <r>
    <m/>
    <x v="130"/>
    <n v="0"/>
    <x v="47"/>
  </r>
  <r>
    <m/>
    <x v="130"/>
    <n v="0"/>
    <x v="48"/>
  </r>
  <r>
    <m/>
    <x v="130"/>
    <n v="0"/>
    <x v="49"/>
  </r>
  <r>
    <m/>
    <x v="130"/>
    <n v="0"/>
    <x v="50"/>
  </r>
  <r>
    <m/>
    <x v="130"/>
    <n v="0"/>
    <x v="51"/>
  </r>
  <r>
    <m/>
    <x v="130"/>
    <n v="2"/>
    <x v="52"/>
  </r>
  <r>
    <m/>
    <x v="130"/>
    <n v="10"/>
    <x v="53"/>
  </r>
  <r>
    <m/>
    <x v="131"/>
    <n v="0"/>
    <x v="0"/>
  </r>
  <r>
    <m/>
    <x v="131"/>
    <n v="0"/>
    <x v="1"/>
  </r>
  <r>
    <m/>
    <x v="131"/>
    <n v="0"/>
    <x v="2"/>
  </r>
  <r>
    <m/>
    <x v="131"/>
    <n v="0"/>
    <x v="3"/>
  </r>
  <r>
    <m/>
    <x v="131"/>
    <n v="0"/>
    <x v="4"/>
  </r>
  <r>
    <m/>
    <x v="131"/>
    <n v="0"/>
    <x v="5"/>
  </r>
  <r>
    <m/>
    <x v="131"/>
    <n v="0"/>
    <x v="6"/>
  </r>
  <r>
    <m/>
    <x v="131"/>
    <n v="0"/>
    <x v="7"/>
  </r>
  <r>
    <m/>
    <x v="131"/>
    <n v="0"/>
    <x v="8"/>
  </r>
  <r>
    <m/>
    <x v="131"/>
    <n v="0"/>
    <x v="9"/>
  </r>
  <r>
    <m/>
    <x v="131"/>
    <n v="0"/>
    <x v="10"/>
  </r>
  <r>
    <m/>
    <x v="131"/>
    <n v="0"/>
    <x v="11"/>
  </r>
  <r>
    <m/>
    <x v="131"/>
    <n v="0"/>
    <x v="12"/>
  </r>
  <r>
    <m/>
    <x v="131"/>
    <n v="0"/>
    <x v="13"/>
  </r>
  <r>
    <m/>
    <x v="131"/>
    <n v="0"/>
    <x v="14"/>
  </r>
  <r>
    <m/>
    <x v="131"/>
    <n v="0"/>
    <x v="15"/>
  </r>
  <r>
    <m/>
    <x v="131"/>
    <n v="0"/>
    <x v="16"/>
  </r>
  <r>
    <m/>
    <x v="131"/>
    <n v="0"/>
    <x v="17"/>
  </r>
  <r>
    <m/>
    <x v="131"/>
    <n v="0"/>
    <x v="18"/>
  </r>
  <r>
    <m/>
    <x v="131"/>
    <n v="0"/>
    <x v="19"/>
  </r>
  <r>
    <m/>
    <x v="131"/>
    <n v="0"/>
    <x v="20"/>
  </r>
  <r>
    <m/>
    <x v="131"/>
    <n v="0"/>
    <x v="21"/>
  </r>
  <r>
    <m/>
    <x v="131"/>
    <n v="0"/>
    <x v="22"/>
  </r>
  <r>
    <m/>
    <x v="131"/>
    <n v="0"/>
    <x v="23"/>
  </r>
  <r>
    <m/>
    <x v="131"/>
    <n v="0"/>
    <x v="24"/>
  </r>
  <r>
    <m/>
    <x v="131"/>
    <n v="0"/>
    <x v="25"/>
  </r>
  <r>
    <m/>
    <x v="131"/>
    <n v="0"/>
    <x v="26"/>
  </r>
  <r>
    <m/>
    <x v="131"/>
    <n v="0"/>
    <x v="27"/>
  </r>
  <r>
    <m/>
    <x v="131"/>
    <n v="0"/>
    <x v="28"/>
  </r>
  <r>
    <m/>
    <x v="131"/>
    <n v="0"/>
    <x v="29"/>
  </r>
  <r>
    <m/>
    <x v="131"/>
    <n v="0"/>
    <x v="30"/>
  </r>
  <r>
    <m/>
    <x v="131"/>
    <n v="0"/>
    <x v="31"/>
  </r>
  <r>
    <m/>
    <x v="131"/>
    <n v="0"/>
    <x v="32"/>
  </r>
  <r>
    <m/>
    <x v="131"/>
    <n v="0"/>
    <x v="33"/>
  </r>
  <r>
    <m/>
    <x v="131"/>
    <n v="0"/>
    <x v="34"/>
  </r>
  <r>
    <m/>
    <x v="131"/>
    <n v="0"/>
    <x v="35"/>
  </r>
  <r>
    <m/>
    <x v="131"/>
    <n v="0"/>
    <x v="36"/>
  </r>
  <r>
    <m/>
    <x v="131"/>
    <n v="0"/>
    <x v="37"/>
  </r>
  <r>
    <m/>
    <x v="131"/>
    <n v="0"/>
    <x v="38"/>
  </r>
  <r>
    <m/>
    <x v="131"/>
    <n v="0"/>
    <x v="39"/>
  </r>
  <r>
    <m/>
    <x v="131"/>
    <n v="0"/>
    <x v="40"/>
  </r>
  <r>
    <m/>
    <x v="131"/>
    <n v="0"/>
    <x v="41"/>
  </r>
  <r>
    <m/>
    <x v="131"/>
    <n v="0"/>
    <x v="42"/>
  </r>
  <r>
    <m/>
    <x v="131"/>
    <n v="0"/>
    <x v="43"/>
  </r>
  <r>
    <m/>
    <x v="131"/>
    <n v="0"/>
    <x v="44"/>
  </r>
  <r>
    <m/>
    <x v="131"/>
    <n v="0"/>
    <x v="45"/>
  </r>
  <r>
    <m/>
    <x v="131"/>
    <n v="0"/>
    <x v="46"/>
  </r>
  <r>
    <m/>
    <x v="131"/>
    <n v="0"/>
    <x v="47"/>
  </r>
  <r>
    <m/>
    <x v="131"/>
    <n v="0"/>
    <x v="48"/>
  </r>
  <r>
    <m/>
    <x v="131"/>
    <n v="0"/>
    <x v="49"/>
  </r>
  <r>
    <m/>
    <x v="131"/>
    <n v="0"/>
    <x v="50"/>
  </r>
  <r>
    <m/>
    <x v="131"/>
    <n v="0"/>
    <x v="51"/>
  </r>
  <r>
    <m/>
    <x v="131"/>
    <n v="1"/>
    <x v="52"/>
  </r>
  <r>
    <m/>
    <x v="131"/>
    <n v="1"/>
    <x v="53"/>
  </r>
  <r>
    <m/>
    <x v="132"/>
    <n v="0"/>
    <x v="0"/>
  </r>
  <r>
    <m/>
    <x v="132"/>
    <n v="0"/>
    <x v="1"/>
  </r>
  <r>
    <m/>
    <x v="132"/>
    <n v="0"/>
    <x v="2"/>
  </r>
  <r>
    <m/>
    <x v="132"/>
    <n v="0"/>
    <x v="3"/>
  </r>
  <r>
    <m/>
    <x v="132"/>
    <n v="0"/>
    <x v="4"/>
  </r>
  <r>
    <m/>
    <x v="132"/>
    <n v="0"/>
    <x v="5"/>
  </r>
  <r>
    <m/>
    <x v="132"/>
    <n v="0"/>
    <x v="6"/>
  </r>
  <r>
    <m/>
    <x v="132"/>
    <n v="0"/>
    <x v="7"/>
  </r>
  <r>
    <m/>
    <x v="132"/>
    <n v="0"/>
    <x v="8"/>
  </r>
  <r>
    <m/>
    <x v="132"/>
    <n v="0"/>
    <x v="9"/>
  </r>
  <r>
    <m/>
    <x v="132"/>
    <n v="0"/>
    <x v="10"/>
  </r>
  <r>
    <m/>
    <x v="132"/>
    <n v="0"/>
    <x v="11"/>
  </r>
  <r>
    <m/>
    <x v="132"/>
    <n v="0"/>
    <x v="12"/>
  </r>
  <r>
    <m/>
    <x v="132"/>
    <n v="0"/>
    <x v="13"/>
  </r>
  <r>
    <m/>
    <x v="132"/>
    <n v="0"/>
    <x v="14"/>
  </r>
  <r>
    <m/>
    <x v="132"/>
    <n v="0"/>
    <x v="15"/>
  </r>
  <r>
    <m/>
    <x v="132"/>
    <n v="0"/>
    <x v="16"/>
  </r>
  <r>
    <m/>
    <x v="132"/>
    <n v="0"/>
    <x v="17"/>
  </r>
  <r>
    <m/>
    <x v="132"/>
    <n v="0"/>
    <x v="18"/>
  </r>
  <r>
    <m/>
    <x v="132"/>
    <n v="0"/>
    <x v="19"/>
  </r>
  <r>
    <m/>
    <x v="132"/>
    <n v="0"/>
    <x v="20"/>
  </r>
  <r>
    <m/>
    <x v="132"/>
    <n v="0"/>
    <x v="21"/>
  </r>
  <r>
    <m/>
    <x v="132"/>
    <n v="0"/>
    <x v="22"/>
  </r>
  <r>
    <m/>
    <x v="132"/>
    <n v="0"/>
    <x v="23"/>
  </r>
  <r>
    <m/>
    <x v="132"/>
    <n v="0"/>
    <x v="24"/>
  </r>
  <r>
    <m/>
    <x v="132"/>
    <n v="0"/>
    <x v="25"/>
  </r>
  <r>
    <m/>
    <x v="132"/>
    <n v="0"/>
    <x v="26"/>
  </r>
  <r>
    <m/>
    <x v="132"/>
    <n v="0"/>
    <x v="27"/>
  </r>
  <r>
    <m/>
    <x v="132"/>
    <n v="0"/>
    <x v="28"/>
  </r>
  <r>
    <m/>
    <x v="132"/>
    <n v="0"/>
    <x v="29"/>
  </r>
  <r>
    <m/>
    <x v="132"/>
    <n v="0"/>
    <x v="30"/>
  </r>
  <r>
    <m/>
    <x v="132"/>
    <n v="0"/>
    <x v="31"/>
  </r>
  <r>
    <m/>
    <x v="132"/>
    <n v="0"/>
    <x v="32"/>
  </r>
  <r>
    <m/>
    <x v="132"/>
    <n v="0"/>
    <x v="33"/>
  </r>
  <r>
    <m/>
    <x v="132"/>
    <n v="0"/>
    <x v="34"/>
  </r>
  <r>
    <m/>
    <x v="132"/>
    <n v="0"/>
    <x v="35"/>
  </r>
  <r>
    <m/>
    <x v="132"/>
    <n v="0"/>
    <x v="36"/>
  </r>
  <r>
    <m/>
    <x v="132"/>
    <n v="0"/>
    <x v="37"/>
  </r>
  <r>
    <m/>
    <x v="132"/>
    <n v="0"/>
    <x v="38"/>
  </r>
  <r>
    <m/>
    <x v="132"/>
    <n v="0"/>
    <x v="39"/>
  </r>
  <r>
    <m/>
    <x v="132"/>
    <n v="0"/>
    <x v="40"/>
  </r>
  <r>
    <m/>
    <x v="132"/>
    <n v="0"/>
    <x v="41"/>
  </r>
  <r>
    <m/>
    <x v="132"/>
    <n v="0"/>
    <x v="42"/>
  </r>
  <r>
    <m/>
    <x v="132"/>
    <n v="0"/>
    <x v="43"/>
  </r>
  <r>
    <m/>
    <x v="132"/>
    <n v="0"/>
    <x v="44"/>
  </r>
  <r>
    <m/>
    <x v="132"/>
    <n v="0"/>
    <x v="45"/>
  </r>
  <r>
    <m/>
    <x v="132"/>
    <n v="0"/>
    <x v="46"/>
  </r>
  <r>
    <m/>
    <x v="132"/>
    <n v="0"/>
    <x v="47"/>
  </r>
  <r>
    <m/>
    <x v="132"/>
    <n v="0"/>
    <x v="48"/>
  </r>
  <r>
    <m/>
    <x v="132"/>
    <n v="0"/>
    <x v="49"/>
  </r>
  <r>
    <m/>
    <x v="132"/>
    <n v="0"/>
    <x v="50"/>
  </r>
  <r>
    <m/>
    <x v="132"/>
    <n v="0"/>
    <x v="51"/>
  </r>
  <r>
    <m/>
    <x v="132"/>
    <n v="1"/>
    <x v="52"/>
  </r>
  <r>
    <m/>
    <x v="132"/>
    <n v="1"/>
    <x v="53"/>
  </r>
  <r>
    <m/>
    <x v="133"/>
    <n v="0"/>
    <x v="0"/>
  </r>
  <r>
    <m/>
    <x v="133"/>
    <n v="0"/>
    <x v="1"/>
  </r>
  <r>
    <m/>
    <x v="133"/>
    <n v="0"/>
    <x v="2"/>
  </r>
  <r>
    <m/>
    <x v="133"/>
    <n v="0"/>
    <x v="3"/>
  </r>
  <r>
    <m/>
    <x v="133"/>
    <n v="0"/>
    <x v="4"/>
  </r>
  <r>
    <m/>
    <x v="133"/>
    <n v="0"/>
    <x v="5"/>
  </r>
  <r>
    <m/>
    <x v="133"/>
    <n v="0"/>
    <x v="6"/>
  </r>
  <r>
    <m/>
    <x v="133"/>
    <n v="0"/>
    <x v="7"/>
  </r>
  <r>
    <m/>
    <x v="133"/>
    <n v="0"/>
    <x v="8"/>
  </r>
  <r>
    <m/>
    <x v="133"/>
    <n v="0"/>
    <x v="9"/>
  </r>
  <r>
    <m/>
    <x v="133"/>
    <n v="0"/>
    <x v="10"/>
  </r>
  <r>
    <m/>
    <x v="133"/>
    <n v="0"/>
    <x v="11"/>
  </r>
  <r>
    <m/>
    <x v="133"/>
    <n v="0"/>
    <x v="12"/>
  </r>
  <r>
    <m/>
    <x v="133"/>
    <n v="0"/>
    <x v="13"/>
  </r>
  <r>
    <m/>
    <x v="133"/>
    <n v="0"/>
    <x v="14"/>
  </r>
  <r>
    <m/>
    <x v="133"/>
    <n v="0"/>
    <x v="15"/>
  </r>
  <r>
    <m/>
    <x v="133"/>
    <n v="0"/>
    <x v="16"/>
  </r>
  <r>
    <m/>
    <x v="133"/>
    <n v="0"/>
    <x v="17"/>
  </r>
  <r>
    <m/>
    <x v="133"/>
    <n v="0"/>
    <x v="18"/>
  </r>
  <r>
    <m/>
    <x v="133"/>
    <n v="0"/>
    <x v="19"/>
  </r>
  <r>
    <m/>
    <x v="133"/>
    <n v="0"/>
    <x v="20"/>
  </r>
  <r>
    <m/>
    <x v="133"/>
    <n v="0"/>
    <x v="21"/>
  </r>
  <r>
    <m/>
    <x v="133"/>
    <n v="0"/>
    <x v="22"/>
  </r>
  <r>
    <m/>
    <x v="133"/>
    <n v="0"/>
    <x v="23"/>
  </r>
  <r>
    <m/>
    <x v="133"/>
    <n v="0"/>
    <x v="24"/>
  </r>
  <r>
    <m/>
    <x v="133"/>
    <n v="0"/>
    <x v="25"/>
  </r>
  <r>
    <m/>
    <x v="133"/>
    <n v="0"/>
    <x v="26"/>
  </r>
  <r>
    <m/>
    <x v="133"/>
    <n v="0"/>
    <x v="27"/>
  </r>
  <r>
    <m/>
    <x v="133"/>
    <n v="0"/>
    <x v="28"/>
  </r>
  <r>
    <m/>
    <x v="133"/>
    <n v="0"/>
    <x v="29"/>
  </r>
  <r>
    <m/>
    <x v="133"/>
    <n v="0"/>
    <x v="30"/>
  </r>
  <r>
    <m/>
    <x v="133"/>
    <n v="0"/>
    <x v="31"/>
  </r>
  <r>
    <m/>
    <x v="133"/>
    <n v="0"/>
    <x v="32"/>
  </r>
  <r>
    <m/>
    <x v="133"/>
    <n v="0"/>
    <x v="33"/>
  </r>
  <r>
    <m/>
    <x v="133"/>
    <n v="0"/>
    <x v="34"/>
  </r>
  <r>
    <m/>
    <x v="133"/>
    <n v="0"/>
    <x v="35"/>
  </r>
  <r>
    <m/>
    <x v="133"/>
    <n v="0"/>
    <x v="36"/>
  </r>
  <r>
    <m/>
    <x v="133"/>
    <n v="0"/>
    <x v="37"/>
  </r>
  <r>
    <m/>
    <x v="133"/>
    <n v="0"/>
    <x v="38"/>
  </r>
  <r>
    <m/>
    <x v="133"/>
    <n v="0"/>
    <x v="39"/>
  </r>
  <r>
    <m/>
    <x v="133"/>
    <n v="0"/>
    <x v="40"/>
  </r>
  <r>
    <m/>
    <x v="133"/>
    <n v="0"/>
    <x v="41"/>
  </r>
  <r>
    <m/>
    <x v="133"/>
    <n v="0"/>
    <x v="42"/>
  </r>
  <r>
    <m/>
    <x v="133"/>
    <n v="0"/>
    <x v="43"/>
  </r>
  <r>
    <m/>
    <x v="133"/>
    <n v="0"/>
    <x v="44"/>
  </r>
  <r>
    <m/>
    <x v="133"/>
    <n v="0"/>
    <x v="45"/>
  </r>
  <r>
    <m/>
    <x v="133"/>
    <n v="0"/>
    <x v="46"/>
  </r>
  <r>
    <m/>
    <x v="133"/>
    <n v="0"/>
    <x v="47"/>
  </r>
  <r>
    <m/>
    <x v="133"/>
    <n v="0"/>
    <x v="48"/>
  </r>
  <r>
    <m/>
    <x v="133"/>
    <n v="0"/>
    <x v="49"/>
  </r>
  <r>
    <m/>
    <x v="133"/>
    <n v="0"/>
    <x v="50"/>
  </r>
  <r>
    <m/>
    <x v="133"/>
    <n v="0"/>
    <x v="51"/>
  </r>
  <r>
    <m/>
    <x v="133"/>
    <n v="1"/>
    <x v="52"/>
  </r>
  <r>
    <m/>
    <x v="133"/>
    <n v="1"/>
    <x v="53"/>
  </r>
  <r>
    <m/>
    <x v="134"/>
    <n v="0"/>
    <x v="0"/>
  </r>
  <r>
    <m/>
    <x v="134"/>
    <n v="0"/>
    <x v="1"/>
  </r>
  <r>
    <m/>
    <x v="134"/>
    <n v="0"/>
    <x v="2"/>
  </r>
  <r>
    <m/>
    <x v="134"/>
    <n v="0"/>
    <x v="3"/>
  </r>
  <r>
    <m/>
    <x v="134"/>
    <n v="0"/>
    <x v="4"/>
  </r>
  <r>
    <m/>
    <x v="134"/>
    <n v="0"/>
    <x v="5"/>
  </r>
  <r>
    <m/>
    <x v="134"/>
    <n v="0"/>
    <x v="6"/>
  </r>
  <r>
    <m/>
    <x v="134"/>
    <n v="0"/>
    <x v="7"/>
  </r>
  <r>
    <m/>
    <x v="134"/>
    <n v="0"/>
    <x v="8"/>
  </r>
  <r>
    <m/>
    <x v="134"/>
    <n v="0"/>
    <x v="9"/>
  </r>
  <r>
    <m/>
    <x v="134"/>
    <n v="0"/>
    <x v="10"/>
  </r>
  <r>
    <m/>
    <x v="134"/>
    <n v="0"/>
    <x v="11"/>
  </r>
  <r>
    <m/>
    <x v="134"/>
    <n v="0"/>
    <x v="12"/>
  </r>
  <r>
    <m/>
    <x v="134"/>
    <n v="0"/>
    <x v="13"/>
  </r>
  <r>
    <m/>
    <x v="134"/>
    <n v="0"/>
    <x v="14"/>
  </r>
  <r>
    <m/>
    <x v="134"/>
    <n v="0"/>
    <x v="15"/>
  </r>
  <r>
    <m/>
    <x v="134"/>
    <n v="0"/>
    <x v="16"/>
  </r>
  <r>
    <m/>
    <x v="134"/>
    <n v="0"/>
    <x v="17"/>
  </r>
  <r>
    <m/>
    <x v="134"/>
    <n v="0"/>
    <x v="18"/>
  </r>
  <r>
    <m/>
    <x v="134"/>
    <n v="0"/>
    <x v="19"/>
  </r>
  <r>
    <m/>
    <x v="134"/>
    <n v="0"/>
    <x v="20"/>
  </r>
  <r>
    <m/>
    <x v="134"/>
    <n v="0"/>
    <x v="21"/>
  </r>
  <r>
    <m/>
    <x v="134"/>
    <n v="0"/>
    <x v="22"/>
  </r>
  <r>
    <m/>
    <x v="134"/>
    <n v="0"/>
    <x v="23"/>
  </r>
  <r>
    <m/>
    <x v="134"/>
    <n v="0"/>
    <x v="24"/>
  </r>
  <r>
    <m/>
    <x v="134"/>
    <n v="0"/>
    <x v="25"/>
  </r>
  <r>
    <m/>
    <x v="134"/>
    <n v="0"/>
    <x v="26"/>
  </r>
  <r>
    <m/>
    <x v="134"/>
    <n v="0"/>
    <x v="27"/>
  </r>
  <r>
    <m/>
    <x v="134"/>
    <n v="0"/>
    <x v="28"/>
  </r>
  <r>
    <m/>
    <x v="134"/>
    <n v="0"/>
    <x v="29"/>
  </r>
  <r>
    <m/>
    <x v="134"/>
    <n v="0"/>
    <x v="30"/>
  </r>
  <r>
    <m/>
    <x v="134"/>
    <n v="0"/>
    <x v="31"/>
  </r>
  <r>
    <m/>
    <x v="134"/>
    <n v="0"/>
    <x v="32"/>
  </r>
  <r>
    <m/>
    <x v="134"/>
    <n v="0"/>
    <x v="33"/>
  </r>
  <r>
    <m/>
    <x v="134"/>
    <n v="0"/>
    <x v="34"/>
  </r>
  <r>
    <m/>
    <x v="134"/>
    <n v="0"/>
    <x v="35"/>
  </r>
  <r>
    <m/>
    <x v="134"/>
    <n v="0"/>
    <x v="36"/>
  </r>
  <r>
    <m/>
    <x v="134"/>
    <n v="0"/>
    <x v="37"/>
  </r>
  <r>
    <m/>
    <x v="134"/>
    <n v="0"/>
    <x v="38"/>
  </r>
  <r>
    <m/>
    <x v="134"/>
    <n v="0"/>
    <x v="39"/>
  </r>
  <r>
    <m/>
    <x v="134"/>
    <n v="0"/>
    <x v="40"/>
  </r>
  <r>
    <m/>
    <x v="134"/>
    <n v="0"/>
    <x v="41"/>
  </r>
  <r>
    <m/>
    <x v="134"/>
    <n v="0"/>
    <x v="42"/>
  </r>
  <r>
    <m/>
    <x v="134"/>
    <n v="0"/>
    <x v="43"/>
  </r>
  <r>
    <m/>
    <x v="134"/>
    <n v="0"/>
    <x v="44"/>
  </r>
  <r>
    <m/>
    <x v="134"/>
    <n v="0"/>
    <x v="45"/>
  </r>
  <r>
    <m/>
    <x v="134"/>
    <n v="0"/>
    <x v="46"/>
  </r>
  <r>
    <m/>
    <x v="134"/>
    <n v="0"/>
    <x v="47"/>
  </r>
  <r>
    <m/>
    <x v="134"/>
    <n v="0"/>
    <x v="48"/>
  </r>
  <r>
    <m/>
    <x v="134"/>
    <n v="0"/>
    <x v="49"/>
  </r>
  <r>
    <m/>
    <x v="134"/>
    <n v="0"/>
    <x v="50"/>
  </r>
  <r>
    <m/>
    <x v="134"/>
    <n v="0"/>
    <x v="51"/>
  </r>
  <r>
    <m/>
    <x v="134"/>
    <n v="1"/>
    <x v="52"/>
  </r>
  <r>
    <m/>
    <x v="134"/>
    <n v="1"/>
    <x v="53"/>
  </r>
  <r>
    <m/>
    <x v="135"/>
    <n v="0"/>
    <x v="0"/>
  </r>
  <r>
    <m/>
    <x v="135"/>
    <n v="0"/>
    <x v="1"/>
  </r>
  <r>
    <m/>
    <x v="135"/>
    <n v="0"/>
    <x v="2"/>
  </r>
  <r>
    <m/>
    <x v="135"/>
    <n v="0"/>
    <x v="3"/>
  </r>
  <r>
    <m/>
    <x v="135"/>
    <n v="0"/>
    <x v="4"/>
  </r>
  <r>
    <m/>
    <x v="135"/>
    <n v="0"/>
    <x v="5"/>
  </r>
  <r>
    <m/>
    <x v="135"/>
    <n v="0"/>
    <x v="6"/>
  </r>
  <r>
    <m/>
    <x v="135"/>
    <n v="0"/>
    <x v="7"/>
  </r>
  <r>
    <m/>
    <x v="135"/>
    <n v="0"/>
    <x v="8"/>
  </r>
  <r>
    <m/>
    <x v="135"/>
    <n v="0"/>
    <x v="9"/>
  </r>
  <r>
    <m/>
    <x v="135"/>
    <n v="0"/>
    <x v="10"/>
  </r>
  <r>
    <m/>
    <x v="135"/>
    <n v="0"/>
    <x v="11"/>
  </r>
  <r>
    <m/>
    <x v="135"/>
    <n v="0"/>
    <x v="12"/>
  </r>
  <r>
    <m/>
    <x v="135"/>
    <n v="0"/>
    <x v="13"/>
  </r>
  <r>
    <m/>
    <x v="135"/>
    <n v="0"/>
    <x v="14"/>
  </r>
  <r>
    <m/>
    <x v="135"/>
    <n v="0"/>
    <x v="15"/>
  </r>
  <r>
    <m/>
    <x v="135"/>
    <n v="0"/>
    <x v="16"/>
  </r>
  <r>
    <m/>
    <x v="135"/>
    <n v="0"/>
    <x v="17"/>
  </r>
  <r>
    <m/>
    <x v="135"/>
    <n v="0"/>
    <x v="18"/>
  </r>
  <r>
    <m/>
    <x v="135"/>
    <n v="0"/>
    <x v="19"/>
  </r>
  <r>
    <m/>
    <x v="135"/>
    <n v="0"/>
    <x v="20"/>
  </r>
  <r>
    <m/>
    <x v="135"/>
    <n v="0"/>
    <x v="21"/>
  </r>
  <r>
    <m/>
    <x v="135"/>
    <n v="0"/>
    <x v="22"/>
  </r>
  <r>
    <m/>
    <x v="135"/>
    <n v="0"/>
    <x v="23"/>
  </r>
  <r>
    <m/>
    <x v="135"/>
    <n v="0"/>
    <x v="24"/>
  </r>
  <r>
    <m/>
    <x v="135"/>
    <n v="0"/>
    <x v="25"/>
  </r>
  <r>
    <m/>
    <x v="135"/>
    <n v="0"/>
    <x v="26"/>
  </r>
  <r>
    <m/>
    <x v="135"/>
    <n v="0"/>
    <x v="27"/>
  </r>
  <r>
    <m/>
    <x v="135"/>
    <n v="0"/>
    <x v="28"/>
  </r>
  <r>
    <m/>
    <x v="135"/>
    <n v="0"/>
    <x v="29"/>
  </r>
  <r>
    <m/>
    <x v="135"/>
    <n v="0"/>
    <x v="30"/>
  </r>
  <r>
    <m/>
    <x v="135"/>
    <n v="0"/>
    <x v="31"/>
  </r>
  <r>
    <m/>
    <x v="135"/>
    <n v="0"/>
    <x v="32"/>
  </r>
  <r>
    <m/>
    <x v="135"/>
    <n v="0"/>
    <x v="33"/>
  </r>
  <r>
    <m/>
    <x v="135"/>
    <n v="0"/>
    <x v="34"/>
  </r>
  <r>
    <m/>
    <x v="135"/>
    <n v="0"/>
    <x v="35"/>
  </r>
  <r>
    <m/>
    <x v="135"/>
    <n v="0"/>
    <x v="36"/>
  </r>
  <r>
    <m/>
    <x v="135"/>
    <n v="0"/>
    <x v="37"/>
  </r>
  <r>
    <m/>
    <x v="135"/>
    <n v="0"/>
    <x v="38"/>
  </r>
  <r>
    <m/>
    <x v="135"/>
    <n v="0"/>
    <x v="39"/>
  </r>
  <r>
    <m/>
    <x v="135"/>
    <n v="0"/>
    <x v="40"/>
  </r>
  <r>
    <m/>
    <x v="135"/>
    <n v="0"/>
    <x v="41"/>
  </r>
  <r>
    <m/>
    <x v="135"/>
    <n v="0"/>
    <x v="42"/>
  </r>
  <r>
    <m/>
    <x v="135"/>
    <n v="0"/>
    <x v="43"/>
  </r>
  <r>
    <m/>
    <x v="135"/>
    <n v="0"/>
    <x v="44"/>
  </r>
  <r>
    <m/>
    <x v="135"/>
    <n v="0"/>
    <x v="45"/>
  </r>
  <r>
    <m/>
    <x v="135"/>
    <n v="0"/>
    <x v="46"/>
  </r>
  <r>
    <m/>
    <x v="135"/>
    <n v="0"/>
    <x v="47"/>
  </r>
  <r>
    <m/>
    <x v="135"/>
    <n v="0"/>
    <x v="48"/>
  </r>
  <r>
    <m/>
    <x v="135"/>
    <n v="0"/>
    <x v="49"/>
  </r>
  <r>
    <m/>
    <x v="135"/>
    <n v="0"/>
    <x v="50"/>
  </r>
  <r>
    <m/>
    <x v="135"/>
    <n v="0"/>
    <x v="51"/>
  </r>
  <r>
    <m/>
    <x v="135"/>
    <n v="1"/>
    <x v="52"/>
  </r>
  <r>
    <m/>
    <x v="135"/>
    <n v="1"/>
    <x v="53"/>
  </r>
  <r>
    <m/>
    <x v="136"/>
    <n v="0"/>
    <x v="0"/>
  </r>
  <r>
    <m/>
    <x v="136"/>
    <n v="0"/>
    <x v="1"/>
  </r>
  <r>
    <m/>
    <x v="136"/>
    <n v="0"/>
    <x v="2"/>
  </r>
  <r>
    <m/>
    <x v="136"/>
    <n v="0"/>
    <x v="3"/>
  </r>
  <r>
    <m/>
    <x v="136"/>
    <n v="0"/>
    <x v="4"/>
  </r>
  <r>
    <m/>
    <x v="136"/>
    <n v="0"/>
    <x v="5"/>
  </r>
  <r>
    <m/>
    <x v="136"/>
    <n v="0"/>
    <x v="6"/>
  </r>
  <r>
    <m/>
    <x v="136"/>
    <n v="0"/>
    <x v="7"/>
  </r>
  <r>
    <m/>
    <x v="136"/>
    <n v="0"/>
    <x v="8"/>
  </r>
  <r>
    <m/>
    <x v="136"/>
    <n v="0"/>
    <x v="9"/>
  </r>
  <r>
    <m/>
    <x v="136"/>
    <n v="0"/>
    <x v="10"/>
  </r>
  <r>
    <m/>
    <x v="136"/>
    <n v="0"/>
    <x v="11"/>
  </r>
  <r>
    <m/>
    <x v="136"/>
    <n v="0"/>
    <x v="12"/>
  </r>
  <r>
    <m/>
    <x v="136"/>
    <n v="0"/>
    <x v="13"/>
  </r>
  <r>
    <m/>
    <x v="136"/>
    <n v="0"/>
    <x v="14"/>
  </r>
  <r>
    <m/>
    <x v="136"/>
    <n v="0"/>
    <x v="15"/>
  </r>
  <r>
    <m/>
    <x v="136"/>
    <n v="0"/>
    <x v="16"/>
  </r>
  <r>
    <m/>
    <x v="136"/>
    <n v="0"/>
    <x v="17"/>
  </r>
  <r>
    <m/>
    <x v="136"/>
    <n v="0"/>
    <x v="18"/>
  </r>
  <r>
    <m/>
    <x v="136"/>
    <n v="0"/>
    <x v="19"/>
  </r>
  <r>
    <m/>
    <x v="136"/>
    <n v="0"/>
    <x v="20"/>
  </r>
  <r>
    <m/>
    <x v="136"/>
    <n v="0"/>
    <x v="21"/>
  </r>
  <r>
    <m/>
    <x v="136"/>
    <n v="0"/>
    <x v="22"/>
  </r>
  <r>
    <m/>
    <x v="136"/>
    <n v="0"/>
    <x v="23"/>
  </r>
  <r>
    <m/>
    <x v="136"/>
    <n v="0"/>
    <x v="24"/>
  </r>
  <r>
    <m/>
    <x v="136"/>
    <n v="0"/>
    <x v="25"/>
  </r>
  <r>
    <m/>
    <x v="136"/>
    <n v="0"/>
    <x v="26"/>
  </r>
  <r>
    <m/>
    <x v="136"/>
    <n v="0"/>
    <x v="27"/>
  </r>
  <r>
    <m/>
    <x v="136"/>
    <n v="0"/>
    <x v="28"/>
  </r>
  <r>
    <m/>
    <x v="136"/>
    <n v="0"/>
    <x v="29"/>
  </r>
  <r>
    <m/>
    <x v="136"/>
    <n v="0"/>
    <x v="30"/>
  </r>
  <r>
    <m/>
    <x v="136"/>
    <n v="0"/>
    <x v="31"/>
  </r>
  <r>
    <m/>
    <x v="136"/>
    <n v="0"/>
    <x v="32"/>
  </r>
  <r>
    <m/>
    <x v="136"/>
    <n v="0"/>
    <x v="33"/>
  </r>
  <r>
    <m/>
    <x v="136"/>
    <n v="0"/>
    <x v="34"/>
  </r>
  <r>
    <m/>
    <x v="136"/>
    <n v="0"/>
    <x v="35"/>
  </r>
  <r>
    <m/>
    <x v="136"/>
    <n v="0"/>
    <x v="36"/>
  </r>
  <r>
    <m/>
    <x v="136"/>
    <n v="0"/>
    <x v="37"/>
  </r>
  <r>
    <m/>
    <x v="136"/>
    <n v="0"/>
    <x v="38"/>
  </r>
  <r>
    <m/>
    <x v="136"/>
    <n v="0"/>
    <x v="39"/>
  </r>
  <r>
    <m/>
    <x v="136"/>
    <n v="0"/>
    <x v="40"/>
  </r>
  <r>
    <m/>
    <x v="136"/>
    <n v="0"/>
    <x v="41"/>
  </r>
  <r>
    <m/>
    <x v="136"/>
    <n v="0"/>
    <x v="42"/>
  </r>
  <r>
    <m/>
    <x v="136"/>
    <n v="0"/>
    <x v="43"/>
  </r>
  <r>
    <m/>
    <x v="136"/>
    <n v="0"/>
    <x v="44"/>
  </r>
  <r>
    <m/>
    <x v="136"/>
    <n v="0"/>
    <x v="45"/>
  </r>
  <r>
    <m/>
    <x v="136"/>
    <n v="0"/>
    <x v="46"/>
  </r>
  <r>
    <m/>
    <x v="136"/>
    <n v="0"/>
    <x v="47"/>
  </r>
  <r>
    <m/>
    <x v="136"/>
    <n v="0"/>
    <x v="48"/>
  </r>
  <r>
    <m/>
    <x v="136"/>
    <n v="0"/>
    <x v="49"/>
  </r>
  <r>
    <m/>
    <x v="136"/>
    <n v="0"/>
    <x v="50"/>
  </r>
  <r>
    <m/>
    <x v="136"/>
    <n v="0"/>
    <x v="51"/>
  </r>
  <r>
    <m/>
    <x v="136"/>
    <n v="1"/>
    <x v="52"/>
  </r>
  <r>
    <m/>
    <x v="136"/>
    <n v="1"/>
    <x v="53"/>
  </r>
  <r>
    <m/>
    <x v="137"/>
    <n v="0"/>
    <x v="0"/>
  </r>
  <r>
    <m/>
    <x v="137"/>
    <n v="0"/>
    <x v="1"/>
  </r>
  <r>
    <m/>
    <x v="137"/>
    <n v="0"/>
    <x v="2"/>
  </r>
  <r>
    <m/>
    <x v="137"/>
    <n v="0"/>
    <x v="3"/>
  </r>
  <r>
    <m/>
    <x v="137"/>
    <n v="0"/>
    <x v="4"/>
  </r>
  <r>
    <m/>
    <x v="137"/>
    <n v="0"/>
    <x v="5"/>
  </r>
  <r>
    <m/>
    <x v="137"/>
    <n v="0"/>
    <x v="6"/>
  </r>
  <r>
    <m/>
    <x v="137"/>
    <n v="0"/>
    <x v="7"/>
  </r>
  <r>
    <m/>
    <x v="137"/>
    <n v="0"/>
    <x v="8"/>
  </r>
  <r>
    <m/>
    <x v="137"/>
    <n v="0"/>
    <x v="9"/>
  </r>
  <r>
    <m/>
    <x v="137"/>
    <n v="0"/>
    <x v="10"/>
  </r>
  <r>
    <m/>
    <x v="137"/>
    <n v="0"/>
    <x v="11"/>
  </r>
  <r>
    <m/>
    <x v="137"/>
    <n v="0"/>
    <x v="12"/>
  </r>
  <r>
    <m/>
    <x v="137"/>
    <n v="0"/>
    <x v="13"/>
  </r>
  <r>
    <m/>
    <x v="137"/>
    <n v="0"/>
    <x v="14"/>
  </r>
  <r>
    <m/>
    <x v="137"/>
    <n v="0"/>
    <x v="15"/>
  </r>
  <r>
    <m/>
    <x v="137"/>
    <n v="0"/>
    <x v="16"/>
  </r>
  <r>
    <m/>
    <x v="137"/>
    <n v="0"/>
    <x v="17"/>
  </r>
  <r>
    <m/>
    <x v="137"/>
    <n v="0"/>
    <x v="18"/>
  </r>
  <r>
    <m/>
    <x v="137"/>
    <n v="0"/>
    <x v="19"/>
  </r>
  <r>
    <m/>
    <x v="137"/>
    <n v="0"/>
    <x v="20"/>
  </r>
  <r>
    <m/>
    <x v="137"/>
    <n v="0"/>
    <x v="21"/>
  </r>
  <r>
    <m/>
    <x v="137"/>
    <n v="0"/>
    <x v="22"/>
  </r>
  <r>
    <m/>
    <x v="137"/>
    <n v="0"/>
    <x v="23"/>
  </r>
  <r>
    <m/>
    <x v="137"/>
    <n v="0"/>
    <x v="24"/>
  </r>
  <r>
    <m/>
    <x v="137"/>
    <n v="0"/>
    <x v="25"/>
  </r>
  <r>
    <m/>
    <x v="137"/>
    <n v="0"/>
    <x v="26"/>
  </r>
  <r>
    <m/>
    <x v="137"/>
    <n v="0"/>
    <x v="27"/>
  </r>
  <r>
    <m/>
    <x v="137"/>
    <n v="0"/>
    <x v="28"/>
  </r>
  <r>
    <m/>
    <x v="137"/>
    <n v="0"/>
    <x v="29"/>
  </r>
  <r>
    <m/>
    <x v="137"/>
    <n v="0"/>
    <x v="30"/>
  </r>
  <r>
    <m/>
    <x v="137"/>
    <n v="0"/>
    <x v="31"/>
  </r>
  <r>
    <m/>
    <x v="137"/>
    <n v="0"/>
    <x v="32"/>
  </r>
  <r>
    <m/>
    <x v="137"/>
    <n v="0"/>
    <x v="33"/>
  </r>
  <r>
    <m/>
    <x v="137"/>
    <n v="0"/>
    <x v="34"/>
  </r>
  <r>
    <m/>
    <x v="137"/>
    <n v="0"/>
    <x v="35"/>
  </r>
  <r>
    <m/>
    <x v="137"/>
    <n v="0"/>
    <x v="36"/>
  </r>
  <r>
    <m/>
    <x v="137"/>
    <n v="0"/>
    <x v="37"/>
  </r>
  <r>
    <m/>
    <x v="137"/>
    <n v="0"/>
    <x v="38"/>
  </r>
  <r>
    <m/>
    <x v="137"/>
    <n v="0"/>
    <x v="39"/>
  </r>
  <r>
    <m/>
    <x v="137"/>
    <n v="0"/>
    <x v="40"/>
  </r>
  <r>
    <m/>
    <x v="137"/>
    <n v="0"/>
    <x v="41"/>
  </r>
  <r>
    <m/>
    <x v="137"/>
    <n v="0"/>
    <x v="42"/>
  </r>
  <r>
    <m/>
    <x v="137"/>
    <n v="0"/>
    <x v="43"/>
  </r>
  <r>
    <m/>
    <x v="137"/>
    <n v="0"/>
    <x v="44"/>
  </r>
  <r>
    <m/>
    <x v="137"/>
    <n v="0"/>
    <x v="45"/>
  </r>
  <r>
    <m/>
    <x v="137"/>
    <n v="0"/>
    <x v="46"/>
  </r>
  <r>
    <m/>
    <x v="137"/>
    <n v="0"/>
    <x v="47"/>
  </r>
  <r>
    <m/>
    <x v="137"/>
    <n v="0"/>
    <x v="48"/>
  </r>
  <r>
    <m/>
    <x v="137"/>
    <n v="0"/>
    <x v="49"/>
  </r>
  <r>
    <m/>
    <x v="137"/>
    <n v="0"/>
    <x v="50"/>
  </r>
  <r>
    <m/>
    <x v="137"/>
    <n v="0"/>
    <x v="51"/>
  </r>
  <r>
    <m/>
    <x v="137"/>
    <n v="1"/>
    <x v="52"/>
  </r>
  <r>
    <m/>
    <x v="137"/>
    <n v="1"/>
    <x v="53"/>
  </r>
  <r>
    <m/>
    <x v="138"/>
    <n v="0"/>
    <x v="0"/>
  </r>
  <r>
    <m/>
    <x v="138"/>
    <n v="0"/>
    <x v="1"/>
  </r>
  <r>
    <m/>
    <x v="138"/>
    <n v="0"/>
    <x v="2"/>
  </r>
  <r>
    <m/>
    <x v="138"/>
    <n v="0"/>
    <x v="3"/>
  </r>
  <r>
    <m/>
    <x v="138"/>
    <n v="0"/>
    <x v="4"/>
  </r>
  <r>
    <m/>
    <x v="138"/>
    <n v="0"/>
    <x v="5"/>
  </r>
  <r>
    <m/>
    <x v="138"/>
    <n v="0"/>
    <x v="6"/>
  </r>
  <r>
    <m/>
    <x v="138"/>
    <n v="0"/>
    <x v="7"/>
  </r>
  <r>
    <m/>
    <x v="138"/>
    <n v="0"/>
    <x v="8"/>
  </r>
  <r>
    <m/>
    <x v="138"/>
    <n v="0"/>
    <x v="9"/>
  </r>
  <r>
    <m/>
    <x v="138"/>
    <n v="0"/>
    <x v="10"/>
  </r>
  <r>
    <m/>
    <x v="138"/>
    <n v="0"/>
    <x v="11"/>
  </r>
  <r>
    <m/>
    <x v="138"/>
    <n v="0"/>
    <x v="12"/>
  </r>
  <r>
    <m/>
    <x v="138"/>
    <n v="0"/>
    <x v="13"/>
  </r>
  <r>
    <m/>
    <x v="138"/>
    <n v="0"/>
    <x v="14"/>
  </r>
  <r>
    <m/>
    <x v="138"/>
    <n v="0"/>
    <x v="15"/>
  </r>
  <r>
    <m/>
    <x v="138"/>
    <n v="0"/>
    <x v="16"/>
  </r>
  <r>
    <m/>
    <x v="138"/>
    <n v="0"/>
    <x v="17"/>
  </r>
  <r>
    <m/>
    <x v="138"/>
    <n v="0"/>
    <x v="18"/>
  </r>
  <r>
    <m/>
    <x v="138"/>
    <n v="0"/>
    <x v="19"/>
  </r>
  <r>
    <m/>
    <x v="138"/>
    <n v="0"/>
    <x v="20"/>
  </r>
  <r>
    <m/>
    <x v="138"/>
    <n v="0"/>
    <x v="21"/>
  </r>
  <r>
    <m/>
    <x v="138"/>
    <n v="0"/>
    <x v="22"/>
  </r>
  <r>
    <m/>
    <x v="138"/>
    <n v="0"/>
    <x v="23"/>
  </r>
  <r>
    <m/>
    <x v="138"/>
    <n v="0"/>
    <x v="24"/>
  </r>
  <r>
    <m/>
    <x v="138"/>
    <n v="0"/>
    <x v="25"/>
  </r>
  <r>
    <m/>
    <x v="138"/>
    <n v="0"/>
    <x v="26"/>
  </r>
  <r>
    <m/>
    <x v="138"/>
    <n v="0"/>
    <x v="27"/>
  </r>
  <r>
    <m/>
    <x v="138"/>
    <n v="0"/>
    <x v="28"/>
  </r>
  <r>
    <m/>
    <x v="138"/>
    <n v="0"/>
    <x v="29"/>
  </r>
  <r>
    <m/>
    <x v="138"/>
    <n v="0"/>
    <x v="30"/>
  </r>
  <r>
    <m/>
    <x v="138"/>
    <n v="0"/>
    <x v="31"/>
  </r>
  <r>
    <m/>
    <x v="138"/>
    <n v="0"/>
    <x v="32"/>
  </r>
  <r>
    <m/>
    <x v="138"/>
    <n v="0"/>
    <x v="33"/>
  </r>
  <r>
    <m/>
    <x v="138"/>
    <n v="0"/>
    <x v="34"/>
  </r>
  <r>
    <m/>
    <x v="138"/>
    <n v="0"/>
    <x v="35"/>
  </r>
  <r>
    <m/>
    <x v="138"/>
    <n v="0"/>
    <x v="36"/>
  </r>
  <r>
    <m/>
    <x v="138"/>
    <n v="0"/>
    <x v="37"/>
  </r>
  <r>
    <m/>
    <x v="138"/>
    <n v="0"/>
    <x v="38"/>
  </r>
  <r>
    <m/>
    <x v="138"/>
    <n v="0"/>
    <x v="39"/>
  </r>
  <r>
    <m/>
    <x v="138"/>
    <n v="0"/>
    <x v="40"/>
  </r>
  <r>
    <m/>
    <x v="138"/>
    <n v="0"/>
    <x v="41"/>
  </r>
  <r>
    <m/>
    <x v="138"/>
    <n v="0"/>
    <x v="42"/>
  </r>
  <r>
    <m/>
    <x v="138"/>
    <n v="0"/>
    <x v="43"/>
  </r>
  <r>
    <m/>
    <x v="138"/>
    <n v="0"/>
    <x v="44"/>
  </r>
  <r>
    <m/>
    <x v="138"/>
    <n v="0"/>
    <x v="45"/>
  </r>
  <r>
    <m/>
    <x v="138"/>
    <n v="0"/>
    <x v="46"/>
  </r>
  <r>
    <m/>
    <x v="138"/>
    <n v="0"/>
    <x v="47"/>
  </r>
  <r>
    <m/>
    <x v="138"/>
    <n v="0"/>
    <x v="48"/>
  </r>
  <r>
    <m/>
    <x v="138"/>
    <n v="0"/>
    <x v="49"/>
  </r>
  <r>
    <m/>
    <x v="138"/>
    <n v="0"/>
    <x v="50"/>
  </r>
  <r>
    <m/>
    <x v="138"/>
    <n v="0"/>
    <x v="51"/>
  </r>
  <r>
    <m/>
    <x v="138"/>
    <n v="1"/>
    <x v="52"/>
  </r>
  <r>
    <m/>
    <x v="138"/>
    <n v="2"/>
    <x v="53"/>
  </r>
  <r>
    <m/>
    <x v="139"/>
    <n v="0"/>
    <x v="0"/>
  </r>
  <r>
    <m/>
    <x v="139"/>
    <n v="0"/>
    <x v="1"/>
  </r>
  <r>
    <m/>
    <x v="139"/>
    <n v="0"/>
    <x v="2"/>
  </r>
  <r>
    <m/>
    <x v="139"/>
    <n v="0"/>
    <x v="3"/>
  </r>
  <r>
    <m/>
    <x v="139"/>
    <n v="0"/>
    <x v="4"/>
  </r>
  <r>
    <m/>
    <x v="139"/>
    <n v="0"/>
    <x v="5"/>
  </r>
  <r>
    <m/>
    <x v="139"/>
    <n v="0"/>
    <x v="6"/>
  </r>
  <r>
    <m/>
    <x v="139"/>
    <n v="0"/>
    <x v="7"/>
  </r>
  <r>
    <m/>
    <x v="139"/>
    <n v="0"/>
    <x v="8"/>
  </r>
  <r>
    <m/>
    <x v="139"/>
    <n v="0"/>
    <x v="9"/>
  </r>
  <r>
    <m/>
    <x v="139"/>
    <n v="0"/>
    <x v="10"/>
  </r>
  <r>
    <m/>
    <x v="139"/>
    <n v="0"/>
    <x v="11"/>
  </r>
  <r>
    <m/>
    <x v="139"/>
    <n v="0"/>
    <x v="12"/>
  </r>
  <r>
    <m/>
    <x v="139"/>
    <n v="0"/>
    <x v="13"/>
  </r>
  <r>
    <m/>
    <x v="139"/>
    <n v="0"/>
    <x v="14"/>
  </r>
  <r>
    <m/>
    <x v="139"/>
    <n v="0"/>
    <x v="15"/>
  </r>
  <r>
    <m/>
    <x v="139"/>
    <n v="0"/>
    <x v="16"/>
  </r>
  <r>
    <m/>
    <x v="139"/>
    <n v="0"/>
    <x v="17"/>
  </r>
  <r>
    <m/>
    <x v="139"/>
    <n v="0"/>
    <x v="18"/>
  </r>
  <r>
    <m/>
    <x v="139"/>
    <n v="0"/>
    <x v="19"/>
  </r>
  <r>
    <m/>
    <x v="139"/>
    <n v="0"/>
    <x v="20"/>
  </r>
  <r>
    <m/>
    <x v="139"/>
    <n v="0"/>
    <x v="21"/>
  </r>
  <r>
    <m/>
    <x v="139"/>
    <n v="0"/>
    <x v="22"/>
  </r>
  <r>
    <m/>
    <x v="139"/>
    <n v="0"/>
    <x v="23"/>
  </r>
  <r>
    <m/>
    <x v="139"/>
    <n v="0"/>
    <x v="24"/>
  </r>
  <r>
    <m/>
    <x v="139"/>
    <n v="0"/>
    <x v="25"/>
  </r>
  <r>
    <m/>
    <x v="139"/>
    <n v="0"/>
    <x v="26"/>
  </r>
  <r>
    <m/>
    <x v="139"/>
    <n v="0"/>
    <x v="27"/>
  </r>
  <r>
    <m/>
    <x v="139"/>
    <n v="0"/>
    <x v="28"/>
  </r>
  <r>
    <m/>
    <x v="139"/>
    <n v="0"/>
    <x v="29"/>
  </r>
  <r>
    <m/>
    <x v="139"/>
    <n v="0"/>
    <x v="30"/>
  </r>
  <r>
    <m/>
    <x v="139"/>
    <n v="0"/>
    <x v="31"/>
  </r>
  <r>
    <m/>
    <x v="139"/>
    <n v="0"/>
    <x v="32"/>
  </r>
  <r>
    <m/>
    <x v="139"/>
    <n v="0"/>
    <x v="33"/>
  </r>
  <r>
    <m/>
    <x v="139"/>
    <n v="0"/>
    <x v="34"/>
  </r>
  <r>
    <m/>
    <x v="139"/>
    <n v="0"/>
    <x v="35"/>
  </r>
  <r>
    <m/>
    <x v="139"/>
    <n v="0"/>
    <x v="36"/>
  </r>
  <r>
    <m/>
    <x v="139"/>
    <n v="0"/>
    <x v="37"/>
  </r>
  <r>
    <m/>
    <x v="139"/>
    <n v="0"/>
    <x v="38"/>
  </r>
  <r>
    <m/>
    <x v="139"/>
    <n v="0"/>
    <x v="39"/>
  </r>
  <r>
    <m/>
    <x v="139"/>
    <n v="0"/>
    <x v="40"/>
  </r>
  <r>
    <m/>
    <x v="139"/>
    <n v="0"/>
    <x v="41"/>
  </r>
  <r>
    <m/>
    <x v="139"/>
    <n v="0"/>
    <x v="42"/>
  </r>
  <r>
    <m/>
    <x v="139"/>
    <n v="0"/>
    <x v="43"/>
  </r>
  <r>
    <m/>
    <x v="139"/>
    <n v="0"/>
    <x v="44"/>
  </r>
  <r>
    <m/>
    <x v="139"/>
    <n v="0"/>
    <x v="45"/>
  </r>
  <r>
    <m/>
    <x v="139"/>
    <n v="0"/>
    <x v="46"/>
  </r>
  <r>
    <m/>
    <x v="139"/>
    <n v="0"/>
    <x v="47"/>
  </r>
  <r>
    <m/>
    <x v="139"/>
    <n v="0"/>
    <x v="48"/>
  </r>
  <r>
    <m/>
    <x v="139"/>
    <n v="0"/>
    <x v="49"/>
  </r>
  <r>
    <m/>
    <x v="139"/>
    <n v="0"/>
    <x v="50"/>
  </r>
  <r>
    <m/>
    <x v="139"/>
    <n v="0"/>
    <x v="51"/>
  </r>
  <r>
    <m/>
    <x v="139"/>
    <n v="1"/>
    <x v="52"/>
  </r>
  <r>
    <m/>
    <x v="139"/>
    <n v="1"/>
    <x v="53"/>
  </r>
  <r>
    <m/>
    <x v="140"/>
    <n v="0"/>
    <x v="0"/>
  </r>
  <r>
    <m/>
    <x v="140"/>
    <n v="0"/>
    <x v="1"/>
  </r>
  <r>
    <m/>
    <x v="140"/>
    <n v="0"/>
    <x v="2"/>
  </r>
  <r>
    <m/>
    <x v="140"/>
    <n v="0"/>
    <x v="3"/>
  </r>
  <r>
    <m/>
    <x v="140"/>
    <n v="0"/>
    <x v="4"/>
  </r>
  <r>
    <m/>
    <x v="140"/>
    <n v="0"/>
    <x v="5"/>
  </r>
  <r>
    <m/>
    <x v="140"/>
    <n v="0"/>
    <x v="6"/>
  </r>
  <r>
    <m/>
    <x v="140"/>
    <n v="0"/>
    <x v="7"/>
  </r>
  <r>
    <m/>
    <x v="140"/>
    <n v="0"/>
    <x v="8"/>
  </r>
  <r>
    <m/>
    <x v="140"/>
    <n v="0"/>
    <x v="9"/>
  </r>
  <r>
    <m/>
    <x v="140"/>
    <n v="0"/>
    <x v="10"/>
  </r>
  <r>
    <m/>
    <x v="140"/>
    <n v="0"/>
    <x v="11"/>
  </r>
  <r>
    <m/>
    <x v="140"/>
    <n v="0"/>
    <x v="12"/>
  </r>
  <r>
    <m/>
    <x v="140"/>
    <n v="0"/>
    <x v="13"/>
  </r>
  <r>
    <m/>
    <x v="140"/>
    <n v="0"/>
    <x v="14"/>
  </r>
  <r>
    <m/>
    <x v="140"/>
    <n v="0"/>
    <x v="15"/>
  </r>
  <r>
    <m/>
    <x v="140"/>
    <n v="0"/>
    <x v="16"/>
  </r>
  <r>
    <m/>
    <x v="140"/>
    <n v="0"/>
    <x v="17"/>
  </r>
  <r>
    <m/>
    <x v="140"/>
    <n v="0"/>
    <x v="18"/>
  </r>
  <r>
    <m/>
    <x v="140"/>
    <n v="0"/>
    <x v="19"/>
  </r>
  <r>
    <m/>
    <x v="140"/>
    <n v="0"/>
    <x v="20"/>
  </r>
  <r>
    <m/>
    <x v="140"/>
    <n v="0"/>
    <x v="21"/>
  </r>
  <r>
    <m/>
    <x v="140"/>
    <n v="0"/>
    <x v="22"/>
  </r>
  <r>
    <m/>
    <x v="140"/>
    <n v="0"/>
    <x v="23"/>
  </r>
  <r>
    <m/>
    <x v="140"/>
    <n v="0"/>
    <x v="24"/>
  </r>
  <r>
    <m/>
    <x v="140"/>
    <n v="0"/>
    <x v="25"/>
  </r>
  <r>
    <m/>
    <x v="140"/>
    <n v="0"/>
    <x v="26"/>
  </r>
  <r>
    <m/>
    <x v="140"/>
    <n v="0"/>
    <x v="27"/>
  </r>
  <r>
    <m/>
    <x v="140"/>
    <n v="0"/>
    <x v="28"/>
  </r>
  <r>
    <m/>
    <x v="140"/>
    <n v="0"/>
    <x v="29"/>
  </r>
  <r>
    <m/>
    <x v="140"/>
    <n v="0"/>
    <x v="30"/>
  </r>
  <r>
    <m/>
    <x v="140"/>
    <n v="0"/>
    <x v="31"/>
  </r>
  <r>
    <m/>
    <x v="140"/>
    <n v="0"/>
    <x v="32"/>
  </r>
  <r>
    <m/>
    <x v="140"/>
    <n v="0"/>
    <x v="33"/>
  </r>
  <r>
    <m/>
    <x v="140"/>
    <n v="0"/>
    <x v="34"/>
  </r>
  <r>
    <m/>
    <x v="140"/>
    <n v="0"/>
    <x v="35"/>
  </r>
  <r>
    <m/>
    <x v="140"/>
    <n v="0"/>
    <x v="36"/>
  </r>
  <r>
    <m/>
    <x v="140"/>
    <n v="0"/>
    <x v="37"/>
  </r>
  <r>
    <m/>
    <x v="140"/>
    <n v="0"/>
    <x v="38"/>
  </r>
  <r>
    <m/>
    <x v="140"/>
    <n v="0"/>
    <x v="39"/>
  </r>
  <r>
    <m/>
    <x v="140"/>
    <n v="0"/>
    <x v="40"/>
  </r>
  <r>
    <m/>
    <x v="140"/>
    <n v="0"/>
    <x v="41"/>
  </r>
  <r>
    <m/>
    <x v="140"/>
    <n v="0"/>
    <x v="42"/>
  </r>
  <r>
    <m/>
    <x v="140"/>
    <n v="0"/>
    <x v="43"/>
  </r>
  <r>
    <m/>
    <x v="140"/>
    <n v="0"/>
    <x v="44"/>
  </r>
  <r>
    <m/>
    <x v="140"/>
    <n v="0"/>
    <x v="45"/>
  </r>
  <r>
    <m/>
    <x v="140"/>
    <n v="0"/>
    <x v="46"/>
  </r>
  <r>
    <m/>
    <x v="140"/>
    <n v="0"/>
    <x v="47"/>
  </r>
  <r>
    <m/>
    <x v="140"/>
    <n v="0"/>
    <x v="48"/>
  </r>
  <r>
    <m/>
    <x v="140"/>
    <n v="0"/>
    <x v="49"/>
  </r>
  <r>
    <m/>
    <x v="140"/>
    <n v="0"/>
    <x v="50"/>
  </r>
  <r>
    <m/>
    <x v="140"/>
    <n v="0"/>
    <x v="51"/>
  </r>
  <r>
    <m/>
    <x v="140"/>
    <n v="1"/>
    <x v="52"/>
  </r>
  <r>
    <m/>
    <x v="140"/>
    <n v="1"/>
    <x v="53"/>
  </r>
  <r>
    <s v="Virgin Islands, U.S."/>
    <x v="89"/>
    <n v="0"/>
    <x v="0"/>
  </r>
  <r>
    <s v="Virgin Islands, U.S."/>
    <x v="89"/>
    <n v="0"/>
    <x v="1"/>
  </r>
  <r>
    <s v="Virgin Islands, U.S."/>
    <x v="89"/>
    <n v="0"/>
    <x v="2"/>
  </r>
  <r>
    <s v="Virgin Islands, U.S."/>
    <x v="89"/>
    <n v="0"/>
    <x v="3"/>
  </r>
  <r>
    <s v="Virgin Islands, U.S."/>
    <x v="89"/>
    <n v="0"/>
    <x v="4"/>
  </r>
  <r>
    <s v="Virgin Islands, U.S."/>
    <x v="89"/>
    <n v="0"/>
    <x v="5"/>
  </r>
  <r>
    <s v="Virgin Islands, U.S."/>
    <x v="89"/>
    <n v="0"/>
    <x v="6"/>
  </r>
  <r>
    <s v="Virgin Islands, U.S."/>
    <x v="89"/>
    <n v="0"/>
    <x v="7"/>
  </r>
  <r>
    <s v="Virgin Islands, U.S."/>
    <x v="89"/>
    <n v="0"/>
    <x v="8"/>
  </r>
  <r>
    <s v="Virgin Islands, U.S."/>
    <x v="89"/>
    <n v="0"/>
    <x v="9"/>
  </r>
  <r>
    <s v="Virgin Islands, U.S."/>
    <x v="89"/>
    <n v="0"/>
    <x v="10"/>
  </r>
  <r>
    <s v="Virgin Islands, U.S."/>
    <x v="89"/>
    <n v="0"/>
    <x v="11"/>
  </r>
  <r>
    <s v="Virgin Islands, U.S."/>
    <x v="89"/>
    <n v="0"/>
    <x v="12"/>
  </r>
  <r>
    <s v="Virgin Islands, U.S."/>
    <x v="89"/>
    <n v="0"/>
    <x v="13"/>
  </r>
  <r>
    <s v="Virgin Islands, U.S."/>
    <x v="89"/>
    <n v="0"/>
    <x v="14"/>
  </r>
  <r>
    <s v="Virgin Islands, U.S."/>
    <x v="89"/>
    <n v="0"/>
    <x v="15"/>
  </r>
  <r>
    <s v="Virgin Islands, U.S."/>
    <x v="89"/>
    <n v="0"/>
    <x v="16"/>
  </r>
  <r>
    <s v="Virgin Islands, U.S."/>
    <x v="89"/>
    <n v="0"/>
    <x v="17"/>
  </r>
  <r>
    <s v="Virgin Islands, U.S."/>
    <x v="89"/>
    <n v="0"/>
    <x v="18"/>
  </r>
  <r>
    <s v="Virgin Islands, U.S."/>
    <x v="89"/>
    <n v="0"/>
    <x v="19"/>
  </r>
  <r>
    <s v="Virgin Islands, U.S."/>
    <x v="89"/>
    <n v="0"/>
    <x v="20"/>
  </r>
  <r>
    <s v="Virgin Islands, U.S."/>
    <x v="89"/>
    <n v="0"/>
    <x v="21"/>
  </r>
  <r>
    <s v="Virgin Islands, U.S."/>
    <x v="89"/>
    <n v="0"/>
    <x v="22"/>
  </r>
  <r>
    <s v="Virgin Islands, U.S."/>
    <x v="89"/>
    <n v="0"/>
    <x v="23"/>
  </r>
  <r>
    <s v="Virgin Islands, U.S."/>
    <x v="89"/>
    <n v="0"/>
    <x v="24"/>
  </r>
  <r>
    <s v="Virgin Islands, U.S."/>
    <x v="89"/>
    <n v="0"/>
    <x v="25"/>
  </r>
  <r>
    <s v="Virgin Islands, U.S."/>
    <x v="89"/>
    <n v="0"/>
    <x v="26"/>
  </r>
  <r>
    <s v="Virgin Islands, U.S."/>
    <x v="89"/>
    <n v="0"/>
    <x v="27"/>
  </r>
  <r>
    <s v="Virgin Islands, U.S."/>
    <x v="89"/>
    <n v="0"/>
    <x v="28"/>
  </r>
  <r>
    <s v="Virgin Islands, U.S."/>
    <x v="89"/>
    <n v="0"/>
    <x v="29"/>
  </r>
  <r>
    <s v="Virgin Islands, U.S."/>
    <x v="89"/>
    <n v="0"/>
    <x v="30"/>
  </r>
  <r>
    <s v="Virgin Islands, U.S."/>
    <x v="89"/>
    <n v="0"/>
    <x v="31"/>
  </r>
  <r>
    <s v="Virgin Islands, U.S."/>
    <x v="89"/>
    <n v="0"/>
    <x v="32"/>
  </r>
  <r>
    <s v="Virgin Islands, U.S."/>
    <x v="89"/>
    <n v="0"/>
    <x v="33"/>
  </r>
  <r>
    <s v="Virgin Islands, U.S."/>
    <x v="89"/>
    <n v="0"/>
    <x v="34"/>
  </r>
  <r>
    <s v="Virgin Islands, U.S."/>
    <x v="89"/>
    <n v="0"/>
    <x v="35"/>
  </r>
  <r>
    <s v="Virgin Islands, U.S."/>
    <x v="89"/>
    <n v="0"/>
    <x v="36"/>
  </r>
  <r>
    <s v="Virgin Islands, U.S."/>
    <x v="89"/>
    <n v="0"/>
    <x v="37"/>
  </r>
  <r>
    <s v="Virgin Islands, U.S."/>
    <x v="89"/>
    <n v="0"/>
    <x v="38"/>
  </r>
  <r>
    <s v="Virgin Islands, U.S."/>
    <x v="89"/>
    <n v="0"/>
    <x v="39"/>
  </r>
  <r>
    <s v="Virgin Islands, U.S."/>
    <x v="89"/>
    <n v="0"/>
    <x v="40"/>
  </r>
  <r>
    <s v="Virgin Islands, U.S."/>
    <x v="89"/>
    <n v="0"/>
    <x v="41"/>
  </r>
  <r>
    <s v="Virgin Islands, U.S."/>
    <x v="89"/>
    <n v="0"/>
    <x v="42"/>
  </r>
  <r>
    <s v="Virgin Islands, U.S."/>
    <x v="89"/>
    <n v="0"/>
    <x v="43"/>
  </r>
  <r>
    <s v="Virgin Islands, U.S."/>
    <x v="89"/>
    <n v="0"/>
    <x v="44"/>
  </r>
  <r>
    <s v="Virgin Islands, U.S."/>
    <x v="89"/>
    <n v="0"/>
    <x v="45"/>
  </r>
  <r>
    <s v="Virgin Islands, U.S."/>
    <x v="89"/>
    <n v="0"/>
    <x v="46"/>
  </r>
  <r>
    <s v="Virgin Islands, U.S."/>
    <x v="89"/>
    <n v="0"/>
    <x v="47"/>
  </r>
  <r>
    <s v="Virgin Islands, U.S."/>
    <x v="89"/>
    <n v="0"/>
    <x v="48"/>
  </r>
  <r>
    <s v="Virgin Islands, U.S."/>
    <x v="89"/>
    <n v="0"/>
    <x v="49"/>
  </r>
  <r>
    <s v="Virgin Islands, U.S."/>
    <x v="89"/>
    <n v="0"/>
    <x v="50"/>
  </r>
  <r>
    <s v="Virgin Islands, U.S."/>
    <x v="89"/>
    <n v="0"/>
    <x v="51"/>
  </r>
  <r>
    <s v="Virgin Islands, U.S."/>
    <x v="89"/>
    <n v="1"/>
    <x v="52"/>
  </r>
  <r>
    <s v="Virgin Islands, U.S."/>
    <x v="89"/>
    <n v="1"/>
    <x v="53"/>
  </r>
  <r>
    <m/>
    <x v="141"/>
    <n v="0"/>
    <x v="0"/>
  </r>
  <r>
    <m/>
    <x v="141"/>
    <n v="0"/>
    <x v="1"/>
  </r>
  <r>
    <m/>
    <x v="141"/>
    <n v="0"/>
    <x v="2"/>
  </r>
  <r>
    <m/>
    <x v="141"/>
    <n v="0"/>
    <x v="3"/>
  </r>
  <r>
    <m/>
    <x v="141"/>
    <n v="0"/>
    <x v="4"/>
  </r>
  <r>
    <m/>
    <x v="141"/>
    <n v="0"/>
    <x v="5"/>
  </r>
  <r>
    <m/>
    <x v="141"/>
    <n v="0"/>
    <x v="6"/>
  </r>
  <r>
    <m/>
    <x v="141"/>
    <n v="0"/>
    <x v="7"/>
  </r>
  <r>
    <m/>
    <x v="141"/>
    <n v="0"/>
    <x v="8"/>
  </r>
  <r>
    <m/>
    <x v="141"/>
    <n v="0"/>
    <x v="9"/>
  </r>
  <r>
    <m/>
    <x v="141"/>
    <n v="0"/>
    <x v="10"/>
  </r>
  <r>
    <m/>
    <x v="141"/>
    <n v="0"/>
    <x v="11"/>
  </r>
  <r>
    <m/>
    <x v="141"/>
    <n v="0"/>
    <x v="12"/>
  </r>
  <r>
    <m/>
    <x v="141"/>
    <n v="0"/>
    <x v="13"/>
  </r>
  <r>
    <m/>
    <x v="141"/>
    <n v="0"/>
    <x v="14"/>
  </r>
  <r>
    <m/>
    <x v="141"/>
    <n v="0"/>
    <x v="15"/>
  </r>
  <r>
    <m/>
    <x v="141"/>
    <n v="0"/>
    <x v="16"/>
  </r>
  <r>
    <m/>
    <x v="141"/>
    <n v="0"/>
    <x v="17"/>
  </r>
  <r>
    <m/>
    <x v="141"/>
    <n v="0"/>
    <x v="18"/>
  </r>
  <r>
    <m/>
    <x v="141"/>
    <n v="0"/>
    <x v="19"/>
  </r>
  <r>
    <m/>
    <x v="141"/>
    <n v="0"/>
    <x v="20"/>
  </r>
  <r>
    <m/>
    <x v="141"/>
    <n v="0"/>
    <x v="21"/>
  </r>
  <r>
    <m/>
    <x v="141"/>
    <n v="0"/>
    <x v="22"/>
  </r>
  <r>
    <m/>
    <x v="141"/>
    <n v="0"/>
    <x v="23"/>
  </r>
  <r>
    <m/>
    <x v="141"/>
    <n v="0"/>
    <x v="24"/>
  </r>
  <r>
    <m/>
    <x v="141"/>
    <n v="0"/>
    <x v="25"/>
  </r>
  <r>
    <m/>
    <x v="141"/>
    <n v="0"/>
    <x v="26"/>
  </r>
  <r>
    <m/>
    <x v="141"/>
    <n v="0"/>
    <x v="27"/>
  </r>
  <r>
    <m/>
    <x v="141"/>
    <n v="0"/>
    <x v="28"/>
  </r>
  <r>
    <m/>
    <x v="141"/>
    <n v="0"/>
    <x v="29"/>
  </r>
  <r>
    <m/>
    <x v="141"/>
    <n v="0"/>
    <x v="30"/>
  </r>
  <r>
    <m/>
    <x v="141"/>
    <n v="0"/>
    <x v="31"/>
  </r>
  <r>
    <m/>
    <x v="141"/>
    <n v="0"/>
    <x v="32"/>
  </r>
  <r>
    <m/>
    <x v="141"/>
    <n v="0"/>
    <x v="33"/>
  </r>
  <r>
    <m/>
    <x v="141"/>
    <n v="0"/>
    <x v="34"/>
  </r>
  <r>
    <m/>
    <x v="141"/>
    <n v="0"/>
    <x v="35"/>
  </r>
  <r>
    <m/>
    <x v="141"/>
    <n v="0"/>
    <x v="36"/>
  </r>
  <r>
    <m/>
    <x v="141"/>
    <n v="0"/>
    <x v="37"/>
  </r>
  <r>
    <m/>
    <x v="141"/>
    <n v="0"/>
    <x v="38"/>
  </r>
  <r>
    <m/>
    <x v="141"/>
    <n v="0"/>
    <x v="39"/>
  </r>
  <r>
    <m/>
    <x v="141"/>
    <n v="0"/>
    <x v="40"/>
  </r>
  <r>
    <m/>
    <x v="141"/>
    <n v="0"/>
    <x v="41"/>
  </r>
  <r>
    <m/>
    <x v="141"/>
    <n v="0"/>
    <x v="42"/>
  </r>
  <r>
    <m/>
    <x v="141"/>
    <n v="0"/>
    <x v="43"/>
  </r>
  <r>
    <m/>
    <x v="141"/>
    <n v="0"/>
    <x v="44"/>
  </r>
  <r>
    <m/>
    <x v="141"/>
    <n v="0"/>
    <x v="45"/>
  </r>
  <r>
    <m/>
    <x v="141"/>
    <n v="0"/>
    <x v="46"/>
  </r>
  <r>
    <m/>
    <x v="141"/>
    <n v="0"/>
    <x v="47"/>
  </r>
  <r>
    <m/>
    <x v="141"/>
    <n v="0"/>
    <x v="48"/>
  </r>
  <r>
    <m/>
    <x v="141"/>
    <n v="0"/>
    <x v="49"/>
  </r>
  <r>
    <m/>
    <x v="141"/>
    <n v="0"/>
    <x v="50"/>
  </r>
  <r>
    <m/>
    <x v="141"/>
    <n v="0"/>
    <x v="51"/>
  </r>
  <r>
    <m/>
    <x v="141"/>
    <n v="0"/>
    <x v="52"/>
  </r>
  <r>
    <m/>
    <x v="141"/>
    <n v="0"/>
    <x v="53"/>
  </r>
  <r>
    <s v="French Guiana"/>
    <x v="97"/>
    <n v="0"/>
    <x v="0"/>
  </r>
  <r>
    <s v="French Guiana"/>
    <x v="97"/>
    <n v="0"/>
    <x v="1"/>
  </r>
  <r>
    <s v="French Guiana"/>
    <x v="97"/>
    <n v="0"/>
    <x v="2"/>
  </r>
  <r>
    <s v="French Guiana"/>
    <x v="97"/>
    <n v="0"/>
    <x v="3"/>
  </r>
  <r>
    <s v="French Guiana"/>
    <x v="97"/>
    <n v="0"/>
    <x v="4"/>
  </r>
  <r>
    <s v="French Guiana"/>
    <x v="97"/>
    <n v="0"/>
    <x v="5"/>
  </r>
  <r>
    <s v="French Guiana"/>
    <x v="97"/>
    <n v="0"/>
    <x v="6"/>
  </r>
  <r>
    <s v="French Guiana"/>
    <x v="97"/>
    <n v="0"/>
    <x v="7"/>
  </r>
  <r>
    <s v="French Guiana"/>
    <x v="97"/>
    <n v="0"/>
    <x v="8"/>
  </r>
  <r>
    <s v="French Guiana"/>
    <x v="97"/>
    <n v="0"/>
    <x v="9"/>
  </r>
  <r>
    <s v="French Guiana"/>
    <x v="97"/>
    <n v="0"/>
    <x v="10"/>
  </r>
  <r>
    <s v="French Guiana"/>
    <x v="97"/>
    <n v="0"/>
    <x v="11"/>
  </r>
  <r>
    <s v="French Guiana"/>
    <x v="97"/>
    <n v="0"/>
    <x v="12"/>
  </r>
  <r>
    <s v="French Guiana"/>
    <x v="97"/>
    <n v="0"/>
    <x v="13"/>
  </r>
  <r>
    <s v="French Guiana"/>
    <x v="97"/>
    <n v="0"/>
    <x v="14"/>
  </r>
  <r>
    <s v="French Guiana"/>
    <x v="97"/>
    <n v="0"/>
    <x v="15"/>
  </r>
  <r>
    <s v="French Guiana"/>
    <x v="97"/>
    <n v="0"/>
    <x v="16"/>
  </r>
  <r>
    <s v="French Guiana"/>
    <x v="97"/>
    <n v="0"/>
    <x v="17"/>
  </r>
  <r>
    <s v="French Guiana"/>
    <x v="97"/>
    <n v="0"/>
    <x v="18"/>
  </r>
  <r>
    <s v="French Guiana"/>
    <x v="97"/>
    <n v="0"/>
    <x v="19"/>
  </r>
  <r>
    <s v="French Guiana"/>
    <x v="97"/>
    <n v="0"/>
    <x v="20"/>
  </r>
  <r>
    <s v="French Guiana"/>
    <x v="97"/>
    <n v="0"/>
    <x v="21"/>
  </r>
  <r>
    <s v="French Guiana"/>
    <x v="97"/>
    <n v="0"/>
    <x v="22"/>
  </r>
  <r>
    <s v="French Guiana"/>
    <x v="97"/>
    <n v="0"/>
    <x v="23"/>
  </r>
  <r>
    <s v="French Guiana"/>
    <x v="97"/>
    <n v="0"/>
    <x v="24"/>
  </r>
  <r>
    <s v="French Guiana"/>
    <x v="97"/>
    <n v="0"/>
    <x v="25"/>
  </r>
  <r>
    <s v="French Guiana"/>
    <x v="97"/>
    <n v="0"/>
    <x v="26"/>
  </r>
  <r>
    <s v="French Guiana"/>
    <x v="97"/>
    <n v="0"/>
    <x v="27"/>
  </r>
  <r>
    <s v="French Guiana"/>
    <x v="97"/>
    <n v="0"/>
    <x v="28"/>
  </r>
  <r>
    <s v="French Guiana"/>
    <x v="97"/>
    <n v="0"/>
    <x v="29"/>
  </r>
  <r>
    <s v="French Guiana"/>
    <x v="97"/>
    <n v="0"/>
    <x v="30"/>
  </r>
  <r>
    <s v="French Guiana"/>
    <x v="97"/>
    <n v="0"/>
    <x v="31"/>
  </r>
  <r>
    <s v="French Guiana"/>
    <x v="97"/>
    <n v="0"/>
    <x v="32"/>
  </r>
  <r>
    <s v="French Guiana"/>
    <x v="97"/>
    <n v="0"/>
    <x v="33"/>
  </r>
  <r>
    <s v="French Guiana"/>
    <x v="97"/>
    <n v="0"/>
    <x v="34"/>
  </r>
  <r>
    <s v="French Guiana"/>
    <x v="97"/>
    <n v="0"/>
    <x v="35"/>
  </r>
  <r>
    <s v="French Guiana"/>
    <x v="97"/>
    <n v="0"/>
    <x v="36"/>
  </r>
  <r>
    <s v="French Guiana"/>
    <x v="97"/>
    <n v="0"/>
    <x v="37"/>
  </r>
  <r>
    <s v="French Guiana"/>
    <x v="97"/>
    <n v="0"/>
    <x v="38"/>
  </r>
  <r>
    <s v="French Guiana"/>
    <x v="97"/>
    <n v="0"/>
    <x v="39"/>
  </r>
  <r>
    <s v="French Guiana"/>
    <x v="97"/>
    <n v="0"/>
    <x v="40"/>
  </r>
  <r>
    <s v="French Guiana"/>
    <x v="97"/>
    <n v="0"/>
    <x v="41"/>
  </r>
  <r>
    <s v="French Guiana"/>
    <x v="97"/>
    <n v="0"/>
    <x v="42"/>
  </r>
  <r>
    <s v="French Guiana"/>
    <x v="97"/>
    <n v="0"/>
    <x v="43"/>
  </r>
  <r>
    <s v="French Guiana"/>
    <x v="97"/>
    <n v="0"/>
    <x v="44"/>
  </r>
  <r>
    <s v="French Guiana"/>
    <x v="97"/>
    <n v="5"/>
    <x v="45"/>
  </r>
  <r>
    <s v="French Guiana"/>
    <x v="97"/>
    <n v="5"/>
    <x v="46"/>
  </r>
  <r>
    <s v="French Guiana"/>
    <x v="97"/>
    <n v="5"/>
    <x v="47"/>
  </r>
  <r>
    <s v="French Guiana"/>
    <x v="97"/>
    <n v="5"/>
    <x v="48"/>
  </r>
  <r>
    <s v="French Guiana"/>
    <x v="97"/>
    <n v="5"/>
    <x v="49"/>
  </r>
  <r>
    <s v="French Guiana"/>
    <x v="97"/>
    <n v="5"/>
    <x v="50"/>
  </r>
  <r>
    <s v="French Guiana"/>
    <x v="97"/>
    <n v="5"/>
    <x v="51"/>
  </r>
  <r>
    <s v="French Guiana"/>
    <x v="97"/>
    <n v="5"/>
    <x v="52"/>
  </r>
  <r>
    <s v="French Guiana"/>
    <x v="97"/>
    <n v="7"/>
    <x v="53"/>
  </r>
  <r>
    <s v="Guam"/>
    <x v="89"/>
    <n v="0"/>
    <x v="0"/>
  </r>
  <r>
    <s v="Guam"/>
    <x v="89"/>
    <n v="0"/>
    <x v="1"/>
  </r>
  <r>
    <s v="Guam"/>
    <x v="89"/>
    <n v="0"/>
    <x v="2"/>
  </r>
  <r>
    <s v="Guam"/>
    <x v="89"/>
    <n v="0"/>
    <x v="3"/>
  </r>
  <r>
    <s v="Guam"/>
    <x v="89"/>
    <n v="0"/>
    <x v="4"/>
  </r>
  <r>
    <s v="Guam"/>
    <x v="89"/>
    <n v="0"/>
    <x v="5"/>
  </r>
  <r>
    <s v="Guam"/>
    <x v="89"/>
    <n v="0"/>
    <x v="6"/>
  </r>
  <r>
    <s v="Guam"/>
    <x v="89"/>
    <n v="0"/>
    <x v="7"/>
  </r>
  <r>
    <s v="Guam"/>
    <x v="89"/>
    <n v="0"/>
    <x v="8"/>
  </r>
  <r>
    <s v="Guam"/>
    <x v="89"/>
    <n v="0"/>
    <x v="9"/>
  </r>
  <r>
    <s v="Guam"/>
    <x v="89"/>
    <n v="0"/>
    <x v="10"/>
  </r>
  <r>
    <s v="Guam"/>
    <x v="89"/>
    <n v="0"/>
    <x v="11"/>
  </r>
  <r>
    <s v="Guam"/>
    <x v="89"/>
    <n v="0"/>
    <x v="12"/>
  </r>
  <r>
    <s v="Guam"/>
    <x v="89"/>
    <n v="0"/>
    <x v="13"/>
  </r>
  <r>
    <s v="Guam"/>
    <x v="89"/>
    <n v="0"/>
    <x v="14"/>
  </r>
  <r>
    <s v="Guam"/>
    <x v="89"/>
    <n v="0"/>
    <x v="15"/>
  </r>
  <r>
    <s v="Guam"/>
    <x v="89"/>
    <n v="0"/>
    <x v="16"/>
  </r>
  <r>
    <s v="Guam"/>
    <x v="89"/>
    <n v="0"/>
    <x v="17"/>
  </r>
  <r>
    <s v="Guam"/>
    <x v="89"/>
    <n v="0"/>
    <x v="18"/>
  </r>
  <r>
    <s v="Guam"/>
    <x v="89"/>
    <n v="0"/>
    <x v="19"/>
  </r>
  <r>
    <s v="Guam"/>
    <x v="89"/>
    <n v="0"/>
    <x v="20"/>
  </r>
  <r>
    <s v="Guam"/>
    <x v="89"/>
    <n v="0"/>
    <x v="21"/>
  </r>
  <r>
    <s v="Guam"/>
    <x v="89"/>
    <n v="0"/>
    <x v="22"/>
  </r>
  <r>
    <s v="Guam"/>
    <x v="89"/>
    <n v="0"/>
    <x v="23"/>
  </r>
  <r>
    <s v="Guam"/>
    <x v="89"/>
    <n v="0"/>
    <x v="24"/>
  </r>
  <r>
    <s v="Guam"/>
    <x v="89"/>
    <n v="0"/>
    <x v="25"/>
  </r>
  <r>
    <s v="Guam"/>
    <x v="89"/>
    <n v="0"/>
    <x v="26"/>
  </r>
  <r>
    <s v="Guam"/>
    <x v="89"/>
    <n v="0"/>
    <x v="27"/>
  </r>
  <r>
    <s v="Guam"/>
    <x v="89"/>
    <n v="0"/>
    <x v="28"/>
  </r>
  <r>
    <s v="Guam"/>
    <x v="89"/>
    <n v="0"/>
    <x v="29"/>
  </r>
  <r>
    <s v="Guam"/>
    <x v="89"/>
    <n v="0"/>
    <x v="30"/>
  </r>
  <r>
    <s v="Guam"/>
    <x v="89"/>
    <n v="0"/>
    <x v="31"/>
  </r>
  <r>
    <s v="Guam"/>
    <x v="89"/>
    <n v="0"/>
    <x v="32"/>
  </r>
  <r>
    <s v="Guam"/>
    <x v="89"/>
    <n v="0"/>
    <x v="33"/>
  </r>
  <r>
    <s v="Guam"/>
    <x v="89"/>
    <n v="0"/>
    <x v="34"/>
  </r>
  <r>
    <s v="Guam"/>
    <x v="89"/>
    <n v="0"/>
    <x v="35"/>
  </r>
  <r>
    <s v="Guam"/>
    <x v="89"/>
    <n v="0"/>
    <x v="36"/>
  </r>
  <r>
    <s v="Guam"/>
    <x v="89"/>
    <n v="0"/>
    <x v="37"/>
  </r>
  <r>
    <s v="Guam"/>
    <x v="89"/>
    <n v="0"/>
    <x v="38"/>
  </r>
  <r>
    <s v="Guam"/>
    <x v="89"/>
    <n v="0"/>
    <x v="39"/>
  </r>
  <r>
    <s v="Guam"/>
    <x v="89"/>
    <n v="0"/>
    <x v="40"/>
  </r>
  <r>
    <s v="Guam"/>
    <x v="89"/>
    <n v="0"/>
    <x v="41"/>
  </r>
  <r>
    <s v="Guam"/>
    <x v="89"/>
    <n v="0"/>
    <x v="42"/>
  </r>
  <r>
    <s v="Guam"/>
    <x v="89"/>
    <n v="0"/>
    <x v="43"/>
  </r>
  <r>
    <s v="Guam"/>
    <x v="89"/>
    <n v="0"/>
    <x v="44"/>
  </r>
  <r>
    <s v="Guam"/>
    <x v="89"/>
    <n v="0"/>
    <x v="45"/>
  </r>
  <r>
    <s v="Guam"/>
    <x v="89"/>
    <n v="0"/>
    <x v="46"/>
  </r>
  <r>
    <s v="Guam"/>
    <x v="89"/>
    <n v="0"/>
    <x v="47"/>
  </r>
  <r>
    <s v="Guam"/>
    <x v="89"/>
    <n v="0"/>
    <x v="48"/>
  </r>
  <r>
    <s v="Guam"/>
    <x v="89"/>
    <n v="0"/>
    <x v="49"/>
  </r>
  <r>
    <s v="Guam"/>
    <x v="89"/>
    <n v="0"/>
    <x v="50"/>
  </r>
  <r>
    <s v="Guam"/>
    <x v="89"/>
    <n v="0"/>
    <x v="51"/>
  </r>
  <r>
    <s v="Guam"/>
    <x v="89"/>
    <n v="0"/>
    <x v="52"/>
  </r>
  <r>
    <s v="Guam"/>
    <x v="89"/>
    <n v="3"/>
    <x v="53"/>
  </r>
  <r>
    <m/>
    <x v="142"/>
    <n v="0"/>
    <x v="0"/>
  </r>
  <r>
    <m/>
    <x v="142"/>
    <n v="0"/>
    <x v="1"/>
  </r>
  <r>
    <m/>
    <x v="142"/>
    <n v="0"/>
    <x v="2"/>
  </r>
  <r>
    <m/>
    <x v="142"/>
    <n v="0"/>
    <x v="3"/>
  </r>
  <r>
    <m/>
    <x v="142"/>
    <n v="0"/>
    <x v="4"/>
  </r>
  <r>
    <m/>
    <x v="142"/>
    <n v="0"/>
    <x v="5"/>
  </r>
  <r>
    <m/>
    <x v="142"/>
    <n v="0"/>
    <x v="6"/>
  </r>
  <r>
    <m/>
    <x v="142"/>
    <n v="0"/>
    <x v="7"/>
  </r>
  <r>
    <m/>
    <x v="142"/>
    <n v="0"/>
    <x v="8"/>
  </r>
  <r>
    <m/>
    <x v="142"/>
    <n v="0"/>
    <x v="9"/>
  </r>
  <r>
    <m/>
    <x v="142"/>
    <n v="0"/>
    <x v="10"/>
  </r>
  <r>
    <m/>
    <x v="142"/>
    <n v="0"/>
    <x v="11"/>
  </r>
  <r>
    <m/>
    <x v="142"/>
    <n v="0"/>
    <x v="12"/>
  </r>
  <r>
    <m/>
    <x v="142"/>
    <n v="0"/>
    <x v="13"/>
  </r>
  <r>
    <m/>
    <x v="142"/>
    <n v="0"/>
    <x v="14"/>
  </r>
  <r>
    <m/>
    <x v="142"/>
    <n v="0"/>
    <x v="15"/>
  </r>
  <r>
    <m/>
    <x v="142"/>
    <n v="0"/>
    <x v="16"/>
  </r>
  <r>
    <m/>
    <x v="142"/>
    <n v="0"/>
    <x v="17"/>
  </r>
  <r>
    <m/>
    <x v="142"/>
    <n v="0"/>
    <x v="18"/>
  </r>
  <r>
    <m/>
    <x v="142"/>
    <n v="0"/>
    <x v="19"/>
  </r>
  <r>
    <m/>
    <x v="142"/>
    <n v="0"/>
    <x v="20"/>
  </r>
  <r>
    <m/>
    <x v="142"/>
    <n v="0"/>
    <x v="21"/>
  </r>
  <r>
    <m/>
    <x v="142"/>
    <n v="0"/>
    <x v="22"/>
  </r>
  <r>
    <m/>
    <x v="142"/>
    <n v="0"/>
    <x v="23"/>
  </r>
  <r>
    <m/>
    <x v="142"/>
    <n v="0"/>
    <x v="24"/>
  </r>
  <r>
    <m/>
    <x v="142"/>
    <n v="0"/>
    <x v="25"/>
  </r>
  <r>
    <m/>
    <x v="142"/>
    <n v="0"/>
    <x v="26"/>
  </r>
  <r>
    <m/>
    <x v="142"/>
    <n v="0"/>
    <x v="27"/>
  </r>
  <r>
    <m/>
    <x v="142"/>
    <n v="0"/>
    <x v="28"/>
  </r>
  <r>
    <m/>
    <x v="142"/>
    <n v="0"/>
    <x v="29"/>
  </r>
  <r>
    <m/>
    <x v="142"/>
    <n v="0"/>
    <x v="30"/>
  </r>
  <r>
    <m/>
    <x v="142"/>
    <n v="0"/>
    <x v="31"/>
  </r>
  <r>
    <m/>
    <x v="142"/>
    <n v="0"/>
    <x v="32"/>
  </r>
  <r>
    <m/>
    <x v="142"/>
    <n v="0"/>
    <x v="33"/>
  </r>
  <r>
    <m/>
    <x v="142"/>
    <n v="0"/>
    <x v="34"/>
  </r>
  <r>
    <m/>
    <x v="142"/>
    <n v="0"/>
    <x v="35"/>
  </r>
  <r>
    <m/>
    <x v="142"/>
    <n v="0"/>
    <x v="36"/>
  </r>
  <r>
    <m/>
    <x v="142"/>
    <n v="0"/>
    <x v="37"/>
  </r>
  <r>
    <m/>
    <x v="142"/>
    <n v="0"/>
    <x v="38"/>
  </r>
  <r>
    <m/>
    <x v="142"/>
    <n v="0"/>
    <x v="39"/>
  </r>
  <r>
    <m/>
    <x v="142"/>
    <n v="0"/>
    <x v="40"/>
  </r>
  <r>
    <m/>
    <x v="142"/>
    <n v="0"/>
    <x v="41"/>
  </r>
  <r>
    <m/>
    <x v="142"/>
    <n v="0"/>
    <x v="42"/>
  </r>
  <r>
    <m/>
    <x v="142"/>
    <n v="0"/>
    <x v="43"/>
  </r>
  <r>
    <m/>
    <x v="142"/>
    <n v="0"/>
    <x v="44"/>
  </r>
  <r>
    <m/>
    <x v="142"/>
    <n v="0"/>
    <x v="45"/>
  </r>
  <r>
    <m/>
    <x v="142"/>
    <n v="0"/>
    <x v="46"/>
  </r>
  <r>
    <m/>
    <x v="142"/>
    <n v="0"/>
    <x v="47"/>
  </r>
  <r>
    <m/>
    <x v="142"/>
    <n v="0"/>
    <x v="48"/>
  </r>
  <r>
    <m/>
    <x v="142"/>
    <n v="0"/>
    <x v="49"/>
  </r>
  <r>
    <m/>
    <x v="142"/>
    <n v="0"/>
    <x v="50"/>
  </r>
  <r>
    <m/>
    <x v="142"/>
    <n v="0"/>
    <x v="51"/>
  </r>
  <r>
    <m/>
    <x v="142"/>
    <n v="0"/>
    <x v="52"/>
  </r>
  <r>
    <m/>
    <x v="142"/>
    <n v="2"/>
    <x v="53"/>
  </r>
  <r>
    <s v="Newfoundland and Labrador"/>
    <x v="5"/>
    <n v="0"/>
    <x v="0"/>
  </r>
  <r>
    <s v="Newfoundland and Labrador"/>
    <x v="5"/>
    <n v="0"/>
    <x v="1"/>
  </r>
  <r>
    <s v="Newfoundland and Labrador"/>
    <x v="5"/>
    <n v="0"/>
    <x v="2"/>
  </r>
  <r>
    <s v="Newfoundland and Labrador"/>
    <x v="5"/>
    <n v="0"/>
    <x v="3"/>
  </r>
  <r>
    <s v="Newfoundland and Labrador"/>
    <x v="5"/>
    <n v="0"/>
    <x v="4"/>
  </r>
  <r>
    <s v="Newfoundland and Labrador"/>
    <x v="5"/>
    <n v="0"/>
    <x v="5"/>
  </r>
  <r>
    <s v="Newfoundland and Labrador"/>
    <x v="5"/>
    <n v="0"/>
    <x v="6"/>
  </r>
  <r>
    <s v="Newfoundland and Labrador"/>
    <x v="5"/>
    <n v="0"/>
    <x v="7"/>
  </r>
  <r>
    <s v="Newfoundland and Labrador"/>
    <x v="5"/>
    <n v="0"/>
    <x v="8"/>
  </r>
  <r>
    <s v="Newfoundland and Labrador"/>
    <x v="5"/>
    <n v="0"/>
    <x v="9"/>
  </r>
  <r>
    <s v="Newfoundland and Labrador"/>
    <x v="5"/>
    <n v="0"/>
    <x v="10"/>
  </r>
  <r>
    <s v="Newfoundland and Labrador"/>
    <x v="5"/>
    <n v="0"/>
    <x v="11"/>
  </r>
  <r>
    <s v="Newfoundland and Labrador"/>
    <x v="5"/>
    <n v="0"/>
    <x v="12"/>
  </r>
  <r>
    <s v="Newfoundland and Labrador"/>
    <x v="5"/>
    <n v="0"/>
    <x v="13"/>
  </r>
  <r>
    <s v="Newfoundland and Labrador"/>
    <x v="5"/>
    <n v="0"/>
    <x v="14"/>
  </r>
  <r>
    <s v="Newfoundland and Labrador"/>
    <x v="5"/>
    <n v="0"/>
    <x v="15"/>
  </r>
  <r>
    <s v="Newfoundland and Labrador"/>
    <x v="5"/>
    <n v="0"/>
    <x v="16"/>
  </r>
  <r>
    <s v="Newfoundland and Labrador"/>
    <x v="5"/>
    <n v="0"/>
    <x v="17"/>
  </r>
  <r>
    <s v="Newfoundland and Labrador"/>
    <x v="5"/>
    <n v="0"/>
    <x v="18"/>
  </r>
  <r>
    <s v="Newfoundland and Labrador"/>
    <x v="5"/>
    <n v="0"/>
    <x v="19"/>
  </r>
  <r>
    <s v="Newfoundland and Labrador"/>
    <x v="5"/>
    <n v="0"/>
    <x v="20"/>
  </r>
  <r>
    <s v="Newfoundland and Labrador"/>
    <x v="5"/>
    <n v="0"/>
    <x v="21"/>
  </r>
  <r>
    <s v="Newfoundland and Labrador"/>
    <x v="5"/>
    <n v="0"/>
    <x v="22"/>
  </r>
  <r>
    <s v="Newfoundland and Labrador"/>
    <x v="5"/>
    <n v="0"/>
    <x v="23"/>
  </r>
  <r>
    <s v="Newfoundland and Labrador"/>
    <x v="5"/>
    <n v="0"/>
    <x v="24"/>
  </r>
  <r>
    <s v="Newfoundland and Labrador"/>
    <x v="5"/>
    <n v="0"/>
    <x v="25"/>
  </r>
  <r>
    <s v="Newfoundland and Labrador"/>
    <x v="5"/>
    <n v="0"/>
    <x v="26"/>
  </r>
  <r>
    <s v="Newfoundland and Labrador"/>
    <x v="5"/>
    <n v="0"/>
    <x v="27"/>
  </r>
  <r>
    <s v="Newfoundland and Labrador"/>
    <x v="5"/>
    <n v="0"/>
    <x v="28"/>
  </r>
  <r>
    <s v="Newfoundland and Labrador"/>
    <x v="5"/>
    <n v="0"/>
    <x v="29"/>
  </r>
  <r>
    <s v="Newfoundland and Labrador"/>
    <x v="5"/>
    <n v="0"/>
    <x v="30"/>
  </r>
  <r>
    <s v="Newfoundland and Labrador"/>
    <x v="5"/>
    <n v="0"/>
    <x v="31"/>
  </r>
  <r>
    <s v="Newfoundland and Labrador"/>
    <x v="5"/>
    <n v="0"/>
    <x v="32"/>
  </r>
  <r>
    <s v="Newfoundland and Labrador"/>
    <x v="5"/>
    <n v="0"/>
    <x v="33"/>
  </r>
  <r>
    <s v="Newfoundland and Labrador"/>
    <x v="5"/>
    <n v="0"/>
    <x v="34"/>
  </r>
  <r>
    <s v="Newfoundland and Labrador"/>
    <x v="5"/>
    <n v="0"/>
    <x v="35"/>
  </r>
  <r>
    <s v="Newfoundland and Labrador"/>
    <x v="5"/>
    <n v="0"/>
    <x v="36"/>
  </r>
  <r>
    <s v="Newfoundland and Labrador"/>
    <x v="5"/>
    <n v="0"/>
    <x v="37"/>
  </r>
  <r>
    <s v="Newfoundland and Labrador"/>
    <x v="5"/>
    <n v="0"/>
    <x v="38"/>
  </r>
  <r>
    <s v="Newfoundland and Labrador"/>
    <x v="5"/>
    <n v="0"/>
    <x v="39"/>
  </r>
  <r>
    <s v="Newfoundland and Labrador"/>
    <x v="5"/>
    <n v="0"/>
    <x v="40"/>
  </r>
  <r>
    <s v="Newfoundland and Labrador"/>
    <x v="5"/>
    <n v="0"/>
    <x v="41"/>
  </r>
  <r>
    <s v="Newfoundland and Labrador"/>
    <x v="5"/>
    <n v="0"/>
    <x v="42"/>
  </r>
  <r>
    <s v="Newfoundland and Labrador"/>
    <x v="5"/>
    <n v="0"/>
    <x v="43"/>
  </r>
  <r>
    <s v="Newfoundland and Labrador"/>
    <x v="5"/>
    <n v="0"/>
    <x v="44"/>
  </r>
  <r>
    <s v="Newfoundland and Labrador"/>
    <x v="5"/>
    <n v="0"/>
    <x v="45"/>
  </r>
  <r>
    <s v="Newfoundland and Labrador"/>
    <x v="5"/>
    <n v="0"/>
    <x v="46"/>
  </r>
  <r>
    <s v="Newfoundland and Labrador"/>
    <x v="5"/>
    <n v="0"/>
    <x v="47"/>
  </r>
  <r>
    <s v="Newfoundland and Labrador"/>
    <x v="5"/>
    <n v="0"/>
    <x v="48"/>
  </r>
  <r>
    <s v="Newfoundland and Labrador"/>
    <x v="5"/>
    <n v="0"/>
    <x v="49"/>
  </r>
  <r>
    <s v="Newfoundland and Labrador"/>
    <x v="5"/>
    <n v="0"/>
    <x v="50"/>
  </r>
  <r>
    <s v="Newfoundland and Labrador"/>
    <x v="5"/>
    <n v="0"/>
    <x v="51"/>
  </r>
  <r>
    <s v="Newfoundland and Labrador"/>
    <x v="5"/>
    <n v="0"/>
    <x v="52"/>
  </r>
  <r>
    <s v="Newfoundland and Labrador"/>
    <x v="5"/>
    <n v="1"/>
    <x v="53"/>
  </r>
  <r>
    <s v="Prince Edward Island"/>
    <x v="5"/>
    <n v="0"/>
    <x v="0"/>
  </r>
  <r>
    <s v="Prince Edward Island"/>
    <x v="5"/>
    <n v="0"/>
    <x v="1"/>
  </r>
  <r>
    <s v="Prince Edward Island"/>
    <x v="5"/>
    <n v="0"/>
    <x v="2"/>
  </r>
  <r>
    <s v="Prince Edward Island"/>
    <x v="5"/>
    <n v="0"/>
    <x v="3"/>
  </r>
  <r>
    <s v="Prince Edward Island"/>
    <x v="5"/>
    <n v="0"/>
    <x v="4"/>
  </r>
  <r>
    <s v="Prince Edward Island"/>
    <x v="5"/>
    <n v="0"/>
    <x v="5"/>
  </r>
  <r>
    <s v="Prince Edward Island"/>
    <x v="5"/>
    <n v="0"/>
    <x v="6"/>
  </r>
  <r>
    <s v="Prince Edward Island"/>
    <x v="5"/>
    <n v="0"/>
    <x v="7"/>
  </r>
  <r>
    <s v="Prince Edward Island"/>
    <x v="5"/>
    <n v="0"/>
    <x v="8"/>
  </r>
  <r>
    <s v="Prince Edward Island"/>
    <x v="5"/>
    <n v="0"/>
    <x v="9"/>
  </r>
  <r>
    <s v="Prince Edward Island"/>
    <x v="5"/>
    <n v="0"/>
    <x v="10"/>
  </r>
  <r>
    <s v="Prince Edward Island"/>
    <x v="5"/>
    <n v="0"/>
    <x v="11"/>
  </r>
  <r>
    <s v="Prince Edward Island"/>
    <x v="5"/>
    <n v="0"/>
    <x v="12"/>
  </r>
  <r>
    <s v="Prince Edward Island"/>
    <x v="5"/>
    <n v="0"/>
    <x v="13"/>
  </r>
  <r>
    <s v="Prince Edward Island"/>
    <x v="5"/>
    <n v="0"/>
    <x v="14"/>
  </r>
  <r>
    <s v="Prince Edward Island"/>
    <x v="5"/>
    <n v="0"/>
    <x v="15"/>
  </r>
  <r>
    <s v="Prince Edward Island"/>
    <x v="5"/>
    <n v="0"/>
    <x v="16"/>
  </r>
  <r>
    <s v="Prince Edward Island"/>
    <x v="5"/>
    <n v="0"/>
    <x v="17"/>
  </r>
  <r>
    <s v="Prince Edward Island"/>
    <x v="5"/>
    <n v="0"/>
    <x v="18"/>
  </r>
  <r>
    <s v="Prince Edward Island"/>
    <x v="5"/>
    <n v="0"/>
    <x v="19"/>
  </r>
  <r>
    <s v="Prince Edward Island"/>
    <x v="5"/>
    <n v="0"/>
    <x v="20"/>
  </r>
  <r>
    <s v="Prince Edward Island"/>
    <x v="5"/>
    <n v="0"/>
    <x v="21"/>
  </r>
  <r>
    <s v="Prince Edward Island"/>
    <x v="5"/>
    <n v="0"/>
    <x v="22"/>
  </r>
  <r>
    <s v="Prince Edward Island"/>
    <x v="5"/>
    <n v="0"/>
    <x v="23"/>
  </r>
  <r>
    <s v="Prince Edward Island"/>
    <x v="5"/>
    <n v="0"/>
    <x v="24"/>
  </r>
  <r>
    <s v="Prince Edward Island"/>
    <x v="5"/>
    <n v="0"/>
    <x v="25"/>
  </r>
  <r>
    <s v="Prince Edward Island"/>
    <x v="5"/>
    <n v="0"/>
    <x v="26"/>
  </r>
  <r>
    <s v="Prince Edward Island"/>
    <x v="5"/>
    <n v="0"/>
    <x v="27"/>
  </r>
  <r>
    <s v="Prince Edward Island"/>
    <x v="5"/>
    <n v="0"/>
    <x v="28"/>
  </r>
  <r>
    <s v="Prince Edward Island"/>
    <x v="5"/>
    <n v="0"/>
    <x v="29"/>
  </r>
  <r>
    <s v="Prince Edward Island"/>
    <x v="5"/>
    <n v="0"/>
    <x v="30"/>
  </r>
  <r>
    <s v="Prince Edward Island"/>
    <x v="5"/>
    <n v="0"/>
    <x v="31"/>
  </r>
  <r>
    <s v="Prince Edward Island"/>
    <x v="5"/>
    <n v="0"/>
    <x v="32"/>
  </r>
  <r>
    <s v="Prince Edward Island"/>
    <x v="5"/>
    <n v="0"/>
    <x v="33"/>
  </r>
  <r>
    <s v="Prince Edward Island"/>
    <x v="5"/>
    <n v="0"/>
    <x v="34"/>
  </r>
  <r>
    <s v="Prince Edward Island"/>
    <x v="5"/>
    <n v="0"/>
    <x v="35"/>
  </r>
  <r>
    <s v="Prince Edward Island"/>
    <x v="5"/>
    <n v="0"/>
    <x v="36"/>
  </r>
  <r>
    <s v="Prince Edward Island"/>
    <x v="5"/>
    <n v="0"/>
    <x v="37"/>
  </r>
  <r>
    <s v="Prince Edward Island"/>
    <x v="5"/>
    <n v="0"/>
    <x v="38"/>
  </r>
  <r>
    <s v="Prince Edward Island"/>
    <x v="5"/>
    <n v="0"/>
    <x v="39"/>
  </r>
  <r>
    <s v="Prince Edward Island"/>
    <x v="5"/>
    <n v="0"/>
    <x v="40"/>
  </r>
  <r>
    <s v="Prince Edward Island"/>
    <x v="5"/>
    <n v="0"/>
    <x v="41"/>
  </r>
  <r>
    <s v="Prince Edward Island"/>
    <x v="5"/>
    <n v="0"/>
    <x v="42"/>
  </r>
  <r>
    <s v="Prince Edward Island"/>
    <x v="5"/>
    <n v="0"/>
    <x v="43"/>
  </r>
  <r>
    <s v="Prince Edward Island"/>
    <x v="5"/>
    <n v="0"/>
    <x v="44"/>
  </r>
  <r>
    <s v="Prince Edward Island"/>
    <x v="5"/>
    <n v="0"/>
    <x v="45"/>
  </r>
  <r>
    <s v="Prince Edward Island"/>
    <x v="5"/>
    <n v="0"/>
    <x v="46"/>
  </r>
  <r>
    <s v="Prince Edward Island"/>
    <x v="5"/>
    <n v="0"/>
    <x v="47"/>
  </r>
  <r>
    <s v="Prince Edward Island"/>
    <x v="5"/>
    <n v="0"/>
    <x v="48"/>
  </r>
  <r>
    <s v="Prince Edward Island"/>
    <x v="5"/>
    <n v="0"/>
    <x v="49"/>
  </r>
  <r>
    <s v="Prince Edward Island"/>
    <x v="5"/>
    <n v="0"/>
    <x v="50"/>
  </r>
  <r>
    <s v="Prince Edward Island"/>
    <x v="5"/>
    <n v="0"/>
    <x v="51"/>
  </r>
  <r>
    <s v="Prince Edward Island"/>
    <x v="5"/>
    <n v="0"/>
    <x v="52"/>
  </r>
  <r>
    <s v="Prince Edward Island"/>
    <x v="5"/>
    <n v="1"/>
    <x v="53"/>
  </r>
  <r>
    <m/>
    <x v="143"/>
    <n v="0"/>
    <x v="0"/>
  </r>
  <r>
    <m/>
    <x v="143"/>
    <n v="0"/>
    <x v="1"/>
  </r>
  <r>
    <m/>
    <x v="143"/>
    <n v="0"/>
    <x v="2"/>
  </r>
  <r>
    <m/>
    <x v="143"/>
    <n v="0"/>
    <x v="3"/>
  </r>
  <r>
    <m/>
    <x v="143"/>
    <n v="0"/>
    <x v="4"/>
  </r>
  <r>
    <m/>
    <x v="143"/>
    <n v="0"/>
    <x v="5"/>
  </r>
  <r>
    <m/>
    <x v="143"/>
    <n v="0"/>
    <x v="6"/>
  </r>
  <r>
    <m/>
    <x v="143"/>
    <n v="0"/>
    <x v="7"/>
  </r>
  <r>
    <m/>
    <x v="143"/>
    <n v="0"/>
    <x v="8"/>
  </r>
  <r>
    <m/>
    <x v="143"/>
    <n v="0"/>
    <x v="9"/>
  </r>
  <r>
    <m/>
    <x v="143"/>
    <n v="0"/>
    <x v="10"/>
  </r>
  <r>
    <m/>
    <x v="143"/>
    <n v="0"/>
    <x v="11"/>
  </r>
  <r>
    <m/>
    <x v="143"/>
    <n v="0"/>
    <x v="12"/>
  </r>
  <r>
    <m/>
    <x v="143"/>
    <n v="0"/>
    <x v="13"/>
  </r>
  <r>
    <m/>
    <x v="143"/>
    <n v="0"/>
    <x v="14"/>
  </r>
  <r>
    <m/>
    <x v="143"/>
    <n v="0"/>
    <x v="15"/>
  </r>
  <r>
    <m/>
    <x v="143"/>
    <n v="0"/>
    <x v="16"/>
  </r>
  <r>
    <m/>
    <x v="143"/>
    <n v="0"/>
    <x v="17"/>
  </r>
  <r>
    <m/>
    <x v="143"/>
    <n v="0"/>
    <x v="18"/>
  </r>
  <r>
    <m/>
    <x v="143"/>
    <n v="0"/>
    <x v="19"/>
  </r>
  <r>
    <m/>
    <x v="143"/>
    <n v="0"/>
    <x v="20"/>
  </r>
  <r>
    <m/>
    <x v="143"/>
    <n v="0"/>
    <x v="21"/>
  </r>
  <r>
    <m/>
    <x v="143"/>
    <n v="0"/>
    <x v="22"/>
  </r>
  <r>
    <m/>
    <x v="143"/>
    <n v="0"/>
    <x v="23"/>
  </r>
  <r>
    <m/>
    <x v="143"/>
    <n v="0"/>
    <x v="24"/>
  </r>
  <r>
    <m/>
    <x v="143"/>
    <n v="0"/>
    <x v="25"/>
  </r>
  <r>
    <m/>
    <x v="143"/>
    <n v="0"/>
    <x v="26"/>
  </r>
  <r>
    <m/>
    <x v="143"/>
    <n v="0"/>
    <x v="27"/>
  </r>
  <r>
    <m/>
    <x v="143"/>
    <n v="0"/>
    <x v="28"/>
  </r>
  <r>
    <m/>
    <x v="143"/>
    <n v="0"/>
    <x v="29"/>
  </r>
  <r>
    <m/>
    <x v="143"/>
    <n v="0"/>
    <x v="30"/>
  </r>
  <r>
    <m/>
    <x v="143"/>
    <n v="0"/>
    <x v="31"/>
  </r>
  <r>
    <m/>
    <x v="143"/>
    <n v="0"/>
    <x v="32"/>
  </r>
  <r>
    <m/>
    <x v="143"/>
    <n v="0"/>
    <x v="33"/>
  </r>
  <r>
    <m/>
    <x v="143"/>
    <n v="0"/>
    <x v="34"/>
  </r>
  <r>
    <m/>
    <x v="143"/>
    <n v="0"/>
    <x v="35"/>
  </r>
  <r>
    <m/>
    <x v="143"/>
    <n v="0"/>
    <x v="36"/>
  </r>
  <r>
    <m/>
    <x v="143"/>
    <n v="0"/>
    <x v="37"/>
  </r>
  <r>
    <m/>
    <x v="143"/>
    <n v="0"/>
    <x v="38"/>
  </r>
  <r>
    <m/>
    <x v="143"/>
    <n v="0"/>
    <x v="39"/>
  </r>
  <r>
    <m/>
    <x v="143"/>
    <n v="0"/>
    <x v="40"/>
  </r>
  <r>
    <m/>
    <x v="143"/>
    <n v="0"/>
    <x v="41"/>
  </r>
  <r>
    <m/>
    <x v="143"/>
    <n v="0"/>
    <x v="42"/>
  </r>
  <r>
    <m/>
    <x v="143"/>
    <n v="0"/>
    <x v="43"/>
  </r>
  <r>
    <m/>
    <x v="143"/>
    <n v="0"/>
    <x v="44"/>
  </r>
  <r>
    <m/>
    <x v="143"/>
    <n v="0"/>
    <x v="45"/>
  </r>
  <r>
    <m/>
    <x v="143"/>
    <n v="0"/>
    <x v="46"/>
  </r>
  <r>
    <m/>
    <x v="143"/>
    <n v="0"/>
    <x v="47"/>
  </r>
  <r>
    <m/>
    <x v="143"/>
    <n v="0"/>
    <x v="48"/>
  </r>
  <r>
    <m/>
    <x v="143"/>
    <n v="0"/>
    <x v="49"/>
  </r>
  <r>
    <m/>
    <x v="143"/>
    <n v="0"/>
    <x v="50"/>
  </r>
  <r>
    <m/>
    <x v="143"/>
    <n v="0"/>
    <x v="51"/>
  </r>
  <r>
    <m/>
    <x v="143"/>
    <n v="0"/>
    <x v="52"/>
  </r>
  <r>
    <m/>
    <x v="143"/>
    <n v="1"/>
    <x v="53"/>
  </r>
  <r>
    <m/>
    <x v="144"/>
    <n v="0"/>
    <x v="0"/>
  </r>
  <r>
    <m/>
    <x v="144"/>
    <n v="0"/>
    <x v="1"/>
  </r>
  <r>
    <m/>
    <x v="144"/>
    <n v="0"/>
    <x v="2"/>
  </r>
  <r>
    <m/>
    <x v="144"/>
    <n v="0"/>
    <x v="3"/>
  </r>
  <r>
    <m/>
    <x v="144"/>
    <n v="0"/>
    <x v="4"/>
  </r>
  <r>
    <m/>
    <x v="144"/>
    <n v="0"/>
    <x v="5"/>
  </r>
  <r>
    <m/>
    <x v="144"/>
    <n v="0"/>
    <x v="6"/>
  </r>
  <r>
    <m/>
    <x v="144"/>
    <n v="0"/>
    <x v="7"/>
  </r>
  <r>
    <m/>
    <x v="144"/>
    <n v="0"/>
    <x v="8"/>
  </r>
  <r>
    <m/>
    <x v="144"/>
    <n v="0"/>
    <x v="9"/>
  </r>
  <r>
    <m/>
    <x v="144"/>
    <n v="0"/>
    <x v="10"/>
  </r>
  <r>
    <m/>
    <x v="144"/>
    <n v="0"/>
    <x v="11"/>
  </r>
  <r>
    <m/>
    <x v="144"/>
    <n v="0"/>
    <x v="12"/>
  </r>
  <r>
    <m/>
    <x v="144"/>
    <n v="0"/>
    <x v="13"/>
  </r>
  <r>
    <m/>
    <x v="144"/>
    <n v="0"/>
    <x v="14"/>
  </r>
  <r>
    <m/>
    <x v="144"/>
    <n v="0"/>
    <x v="15"/>
  </r>
  <r>
    <m/>
    <x v="144"/>
    <n v="0"/>
    <x v="16"/>
  </r>
  <r>
    <m/>
    <x v="144"/>
    <n v="0"/>
    <x v="17"/>
  </r>
  <r>
    <m/>
    <x v="144"/>
    <n v="0"/>
    <x v="18"/>
  </r>
  <r>
    <m/>
    <x v="144"/>
    <n v="0"/>
    <x v="19"/>
  </r>
  <r>
    <m/>
    <x v="144"/>
    <n v="0"/>
    <x v="20"/>
  </r>
  <r>
    <m/>
    <x v="144"/>
    <n v="0"/>
    <x v="21"/>
  </r>
  <r>
    <m/>
    <x v="144"/>
    <n v="0"/>
    <x v="22"/>
  </r>
  <r>
    <m/>
    <x v="144"/>
    <n v="0"/>
    <x v="23"/>
  </r>
  <r>
    <m/>
    <x v="144"/>
    <n v="0"/>
    <x v="24"/>
  </r>
  <r>
    <m/>
    <x v="144"/>
    <n v="0"/>
    <x v="25"/>
  </r>
  <r>
    <m/>
    <x v="144"/>
    <n v="0"/>
    <x v="26"/>
  </r>
  <r>
    <m/>
    <x v="144"/>
    <n v="0"/>
    <x v="27"/>
  </r>
  <r>
    <m/>
    <x v="144"/>
    <n v="0"/>
    <x v="28"/>
  </r>
  <r>
    <m/>
    <x v="144"/>
    <n v="0"/>
    <x v="29"/>
  </r>
  <r>
    <m/>
    <x v="144"/>
    <n v="0"/>
    <x v="30"/>
  </r>
  <r>
    <m/>
    <x v="144"/>
    <n v="0"/>
    <x v="31"/>
  </r>
  <r>
    <m/>
    <x v="144"/>
    <n v="0"/>
    <x v="32"/>
  </r>
  <r>
    <m/>
    <x v="144"/>
    <n v="0"/>
    <x v="33"/>
  </r>
  <r>
    <m/>
    <x v="144"/>
    <n v="0"/>
    <x v="34"/>
  </r>
  <r>
    <m/>
    <x v="144"/>
    <n v="0"/>
    <x v="35"/>
  </r>
  <r>
    <m/>
    <x v="144"/>
    <n v="0"/>
    <x v="36"/>
  </r>
  <r>
    <m/>
    <x v="144"/>
    <n v="0"/>
    <x v="37"/>
  </r>
  <r>
    <m/>
    <x v="144"/>
    <n v="0"/>
    <x v="38"/>
  </r>
  <r>
    <m/>
    <x v="144"/>
    <n v="0"/>
    <x v="39"/>
  </r>
  <r>
    <m/>
    <x v="144"/>
    <n v="0"/>
    <x v="40"/>
  </r>
  <r>
    <m/>
    <x v="144"/>
    <n v="0"/>
    <x v="41"/>
  </r>
  <r>
    <m/>
    <x v="144"/>
    <n v="0"/>
    <x v="42"/>
  </r>
  <r>
    <m/>
    <x v="144"/>
    <n v="0"/>
    <x v="43"/>
  </r>
  <r>
    <m/>
    <x v="144"/>
    <n v="0"/>
    <x v="44"/>
  </r>
  <r>
    <m/>
    <x v="144"/>
    <n v="0"/>
    <x v="45"/>
  </r>
  <r>
    <m/>
    <x v="144"/>
    <n v="0"/>
    <x v="46"/>
  </r>
  <r>
    <m/>
    <x v="144"/>
    <n v="0"/>
    <x v="47"/>
  </r>
  <r>
    <m/>
    <x v="144"/>
    <n v="0"/>
    <x v="48"/>
  </r>
  <r>
    <m/>
    <x v="144"/>
    <n v="0"/>
    <x v="49"/>
  </r>
  <r>
    <m/>
    <x v="144"/>
    <n v="0"/>
    <x v="50"/>
  </r>
  <r>
    <m/>
    <x v="144"/>
    <n v="0"/>
    <x v="51"/>
  </r>
  <r>
    <m/>
    <x v="144"/>
    <n v="0"/>
    <x v="52"/>
  </r>
  <r>
    <m/>
    <x v="144"/>
    <n v="1"/>
    <x v="53"/>
  </r>
  <r>
    <m/>
    <x v="145"/>
    <n v="0"/>
    <x v="0"/>
  </r>
  <r>
    <m/>
    <x v="145"/>
    <n v="0"/>
    <x v="1"/>
  </r>
  <r>
    <m/>
    <x v="145"/>
    <n v="0"/>
    <x v="2"/>
  </r>
  <r>
    <m/>
    <x v="145"/>
    <n v="0"/>
    <x v="3"/>
  </r>
  <r>
    <m/>
    <x v="145"/>
    <n v="0"/>
    <x v="4"/>
  </r>
  <r>
    <m/>
    <x v="145"/>
    <n v="0"/>
    <x v="5"/>
  </r>
  <r>
    <m/>
    <x v="145"/>
    <n v="0"/>
    <x v="6"/>
  </r>
  <r>
    <m/>
    <x v="145"/>
    <n v="0"/>
    <x v="7"/>
  </r>
  <r>
    <m/>
    <x v="145"/>
    <n v="0"/>
    <x v="8"/>
  </r>
  <r>
    <m/>
    <x v="145"/>
    <n v="0"/>
    <x v="9"/>
  </r>
  <r>
    <m/>
    <x v="145"/>
    <n v="0"/>
    <x v="10"/>
  </r>
  <r>
    <m/>
    <x v="145"/>
    <n v="0"/>
    <x v="11"/>
  </r>
  <r>
    <m/>
    <x v="145"/>
    <n v="0"/>
    <x v="12"/>
  </r>
  <r>
    <m/>
    <x v="145"/>
    <n v="0"/>
    <x v="13"/>
  </r>
  <r>
    <m/>
    <x v="145"/>
    <n v="0"/>
    <x v="14"/>
  </r>
  <r>
    <m/>
    <x v="145"/>
    <n v="0"/>
    <x v="15"/>
  </r>
  <r>
    <m/>
    <x v="145"/>
    <n v="0"/>
    <x v="16"/>
  </r>
  <r>
    <m/>
    <x v="145"/>
    <n v="0"/>
    <x v="17"/>
  </r>
  <r>
    <m/>
    <x v="145"/>
    <n v="0"/>
    <x v="18"/>
  </r>
  <r>
    <m/>
    <x v="145"/>
    <n v="0"/>
    <x v="19"/>
  </r>
  <r>
    <m/>
    <x v="145"/>
    <n v="0"/>
    <x v="20"/>
  </r>
  <r>
    <m/>
    <x v="145"/>
    <n v="0"/>
    <x v="21"/>
  </r>
  <r>
    <m/>
    <x v="145"/>
    <n v="0"/>
    <x v="22"/>
  </r>
  <r>
    <m/>
    <x v="145"/>
    <n v="0"/>
    <x v="23"/>
  </r>
  <r>
    <m/>
    <x v="145"/>
    <n v="0"/>
    <x v="24"/>
  </r>
  <r>
    <m/>
    <x v="145"/>
    <n v="0"/>
    <x v="25"/>
  </r>
  <r>
    <m/>
    <x v="145"/>
    <n v="0"/>
    <x v="26"/>
  </r>
  <r>
    <m/>
    <x v="145"/>
    <n v="0"/>
    <x v="27"/>
  </r>
  <r>
    <m/>
    <x v="145"/>
    <n v="0"/>
    <x v="28"/>
  </r>
  <r>
    <m/>
    <x v="145"/>
    <n v="0"/>
    <x v="29"/>
  </r>
  <r>
    <m/>
    <x v="145"/>
    <n v="0"/>
    <x v="30"/>
  </r>
  <r>
    <m/>
    <x v="145"/>
    <n v="0"/>
    <x v="31"/>
  </r>
  <r>
    <m/>
    <x v="145"/>
    <n v="0"/>
    <x v="32"/>
  </r>
  <r>
    <m/>
    <x v="145"/>
    <n v="0"/>
    <x v="33"/>
  </r>
  <r>
    <m/>
    <x v="145"/>
    <n v="0"/>
    <x v="34"/>
  </r>
  <r>
    <m/>
    <x v="145"/>
    <n v="0"/>
    <x v="35"/>
  </r>
  <r>
    <m/>
    <x v="145"/>
    <n v="0"/>
    <x v="36"/>
  </r>
  <r>
    <m/>
    <x v="145"/>
    <n v="0"/>
    <x v="37"/>
  </r>
  <r>
    <m/>
    <x v="145"/>
    <n v="0"/>
    <x v="38"/>
  </r>
  <r>
    <m/>
    <x v="145"/>
    <n v="0"/>
    <x v="39"/>
  </r>
  <r>
    <m/>
    <x v="145"/>
    <n v="0"/>
    <x v="40"/>
  </r>
  <r>
    <m/>
    <x v="145"/>
    <n v="0"/>
    <x v="41"/>
  </r>
  <r>
    <m/>
    <x v="145"/>
    <n v="0"/>
    <x v="42"/>
  </r>
  <r>
    <m/>
    <x v="145"/>
    <n v="0"/>
    <x v="43"/>
  </r>
  <r>
    <m/>
    <x v="145"/>
    <n v="0"/>
    <x v="44"/>
  </r>
  <r>
    <m/>
    <x v="145"/>
    <n v="0"/>
    <x v="45"/>
  </r>
  <r>
    <m/>
    <x v="145"/>
    <n v="0"/>
    <x v="46"/>
  </r>
  <r>
    <m/>
    <x v="145"/>
    <n v="0"/>
    <x v="47"/>
  </r>
  <r>
    <m/>
    <x v="145"/>
    <n v="0"/>
    <x v="48"/>
  </r>
  <r>
    <m/>
    <x v="145"/>
    <n v="0"/>
    <x v="49"/>
  </r>
  <r>
    <m/>
    <x v="145"/>
    <n v="0"/>
    <x v="50"/>
  </r>
  <r>
    <m/>
    <x v="145"/>
    <n v="0"/>
    <x v="51"/>
  </r>
  <r>
    <m/>
    <x v="145"/>
    <n v="0"/>
    <x v="52"/>
  </r>
  <r>
    <m/>
    <x v="145"/>
    <n v="1"/>
    <x v="53"/>
  </r>
  <r>
    <s v="Mayotte"/>
    <x v="97"/>
    <n v="0"/>
    <x v="0"/>
  </r>
  <r>
    <s v="Mayotte"/>
    <x v="97"/>
    <n v="0"/>
    <x v="1"/>
  </r>
  <r>
    <s v="Mayotte"/>
    <x v="97"/>
    <n v="0"/>
    <x v="2"/>
  </r>
  <r>
    <s v="Mayotte"/>
    <x v="97"/>
    <n v="0"/>
    <x v="3"/>
  </r>
  <r>
    <s v="Mayotte"/>
    <x v="97"/>
    <n v="0"/>
    <x v="4"/>
  </r>
  <r>
    <s v="Mayotte"/>
    <x v="97"/>
    <n v="0"/>
    <x v="5"/>
  </r>
  <r>
    <s v="Mayotte"/>
    <x v="97"/>
    <n v="0"/>
    <x v="6"/>
  </r>
  <r>
    <s v="Mayotte"/>
    <x v="97"/>
    <n v="0"/>
    <x v="7"/>
  </r>
  <r>
    <s v="Mayotte"/>
    <x v="97"/>
    <n v="0"/>
    <x v="8"/>
  </r>
  <r>
    <s v="Mayotte"/>
    <x v="97"/>
    <n v="0"/>
    <x v="9"/>
  </r>
  <r>
    <s v="Mayotte"/>
    <x v="97"/>
    <n v="0"/>
    <x v="10"/>
  </r>
  <r>
    <s v="Mayotte"/>
    <x v="97"/>
    <n v="0"/>
    <x v="11"/>
  </r>
  <r>
    <s v="Mayotte"/>
    <x v="97"/>
    <n v="0"/>
    <x v="12"/>
  </r>
  <r>
    <s v="Mayotte"/>
    <x v="97"/>
    <n v="0"/>
    <x v="13"/>
  </r>
  <r>
    <s v="Mayotte"/>
    <x v="97"/>
    <n v="0"/>
    <x v="14"/>
  </r>
  <r>
    <s v="Mayotte"/>
    <x v="97"/>
    <n v="0"/>
    <x v="15"/>
  </r>
  <r>
    <s v="Mayotte"/>
    <x v="97"/>
    <n v="0"/>
    <x v="16"/>
  </r>
  <r>
    <s v="Mayotte"/>
    <x v="97"/>
    <n v="0"/>
    <x v="17"/>
  </r>
  <r>
    <s v="Mayotte"/>
    <x v="97"/>
    <n v="0"/>
    <x v="18"/>
  </r>
  <r>
    <s v="Mayotte"/>
    <x v="97"/>
    <n v="0"/>
    <x v="19"/>
  </r>
  <r>
    <s v="Mayotte"/>
    <x v="97"/>
    <n v="0"/>
    <x v="20"/>
  </r>
  <r>
    <s v="Mayotte"/>
    <x v="97"/>
    <n v="0"/>
    <x v="21"/>
  </r>
  <r>
    <s v="Mayotte"/>
    <x v="97"/>
    <n v="0"/>
    <x v="22"/>
  </r>
  <r>
    <s v="Mayotte"/>
    <x v="97"/>
    <n v="0"/>
    <x v="23"/>
  </r>
  <r>
    <s v="Mayotte"/>
    <x v="97"/>
    <n v="0"/>
    <x v="24"/>
  </r>
  <r>
    <s v="Mayotte"/>
    <x v="97"/>
    <n v="0"/>
    <x v="25"/>
  </r>
  <r>
    <s v="Mayotte"/>
    <x v="97"/>
    <n v="0"/>
    <x v="26"/>
  </r>
  <r>
    <s v="Mayotte"/>
    <x v="97"/>
    <n v="0"/>
    <x v="27"/>
  </r>
  <r>
    <s v="Mayotte"/>
    <x v="97"/>
    <n v="0"/>
    <x v="28"/>
  </r>
  <r>
    <s v="Mayotte"/>
    <x v="97"/>
    <n v="0"/>
    <x v="29"/>
  </r>
  <r>
    <s v="Mayotte"/>
    <x v="97"/>
    <n v="0"/>
    <x v="30"/>
  </r>
  <r>
    <s v="Mayotte"/>
    <x v="97"/>
    <n v="0"/>
    <x v="31"/>
  </r>
  <r>
    <s v="Mayotte"/>
    <x v="97"/>
    <n v="0"/>
    <x v="32"/>
  </r>
  <r>
    <s v="Mayotte"/>
    <x v="97"/>
    <n v="0"/>
    <x v="33"/>
  </r>
  <r>
    <s v="Mayotte"/>
    <x v="97"/>
    <n v="0"/>
    <x v="34"/>
  </r>
  <r>
    <s v="Mayotte"/>
    <x v="97"/>
    <n v="0"/>
    <x v="35"/>
  </r>
  <r>
    <s v="Mayotte"/>
    <x v="97"/>
    <n v="0"/>
    <x v="36"/>
  </r>
  <r>
    <s v="Mayotte"/>
    <x v="97"/>
    <n v="0"/>
    <x v="37"/>
  </r>
  <r>
    <s v="Mayotte"/>
    <x v="97"/>
    <n v="0"/>
    <x v="38"/>
  </r>
  <r>
    <s v="Mayotte"/>
    <x v="97"/>
    <n v="0"/>
    <x v="39"/>
  </r>
  <r>
    <s v="Mayotte"/>
    <x v="97"/>
    <n v="0"/>
    <x v="40"/>
  </r>
  <r>
    <s v="Mayotte"/>
    <x v="97"/>
    <n v="0"/>
    <x v="41"/>
  </r>
  <r>
    <s v="Mayotte"/>
    <x v="97"/>
    <n v="0"/>
    <x v="42"/>
  </r>
  <r>
    <s v="Mayotte"/>
    <x v="97"/>
    <n v="0"/>
    <x v="43"/>
  </r>
  <r>
    <s v="Mayotte"/>
    <x v="97"/>
    <n v="0"/>
    <x v="44"/>
  </r>
  <r>
    <s v="Mayotte"/>
    <x v="97"/>
    <n v="0"/>
    <x v="45"/>
  </r>
  <r>
    <s v="Mayotte"/>
    <x v="97"/>
    <n v="0"/>
    <x v="46"/>
  </r>
  <r>
    <s v="Mayotte"/>
    <x v="97"/>
    <n v="0"/>
    <x v="47"/>
  </r>
  <r>
    <s v="Mayotte"/>
    <x v="97"/>
    <n v="0"/>
    <x v="48"/>
  </r>
  <r>
    <s v="Mayotte"/>
    <x v="97"/>
    <n v="0"/>
    <x v="49"/>
  </r>
  <r>
    <s v="Mayotte"/>
    <x v="97"/>
    <n v="0"/>
    <x v="50"/>
  </r>
  <r>
    <s v="Mayotte"/>
    <x v="97"/>
    <n v="0"/>
    <x v="51"/>
  </r>
  <r>
    <s v="Mayotte"/>
    <x v="97"/>
    <n v="0"/>
    <x v="52"/>
  </r>
  <r>
    <s v="Mayotte"/>
    <x v="97"/>
    <n v="1"/>
    <x v="53"/>
  </r>
  <r>
    <m/>
    <x v="146"/>
    <n v="0"/>
    <x v="0"/>
  </r>
  <r>
    <m/>
    <x v="146"/>
    <n v="0"/>
    <x v="1"/>
  </r>
  <r>
    <m/>
    <x v="146"/>
    <n v="0"/>
    <x v="2"/>
  </r>
  <r>
    <m/>
    <x v="146"/>
    <n v="0"/>
    <x v="3"/>
  </r>
  <r>
    <m/>
    <x v="146"/>
    <n v="0"/>
    <x v="4"/>
  </r>
  <r>
    <m/>
    <x v="146"/>
    <n v="0"/>
    <x v="5"/>
  </r>
  <r>
    <m/>
    <x v="146"/>
    <n v="0"/>
    <x v="6"/>
  </r>
  <r>
    <m/>
    <x v="146"/>
    <n v="0"/>
    <x v="7"/>
  </r>
  <r>
    <m/>
    <x v="146"/>
    <n v="0"/>
    <x v="8"/>
  </r>
  <r>
    <m/>
    <x v="146"/>
    <n v="0"/>
    <x v="9"/>
  </r>
  <r>
    <m/>
    <x v="146"/>
    <n v="0"/>
    <x v="10"/>
  </r>
  <r>
    <m/>
    <x v="146"/>
    <n v="0"/>
    <x v="11"/>
  </r>
  <r>
    <m/>
    <x v="146"/>
    <n v="0"/>
    <x v="12"/>
  </r>
  <r>
    <m/>
    <x v="146"/>
    <n v="0"/>
    <x v="13"/>
  </r>
  <r>
    <m/>
    <x v="146"/>
    <n v="0"/>
    <x v="14"/>
  </r>
  <r>
    <m/>
    <x v="146"/>
    <n v="0"/>
    <x v="15"/>
  </r>
  <r>
    <m/>
    <x v="146"/>
    <n v="0"/>
    <x v="16"/>
  </r>
  <r>
    <m/>
    <x v="146"/>
    <n v="0"/>
    <x v="17"/>
  </r>
  <r>
    <m/>
    <x v="146"/>
    <n v="0"/>
    <x v="18"/>
  </r>
  <r>
    <m/>
    <x v="146"/>
    <n v="0"/>
    <x v="19"/>
  </r>
  <r>
    <m/>
    <x v="146"/>
    <n v="0"/>
    <x v="20"/>
  </r>
  <r>
    <m/>
    <x v="146"/>
    <n v="0"/>
    <x v="21"/>
  </r>
  <r>
    <m/>
    <x v="146"/>
    <n v="0"/>
    <x v="22"/>
  </r>
  <r>
    <m/>
    <x v="146"/>
    <n v="0"/>
    <x v="23"/>
  </r>
  <r>
    <m/>
    <x v="146"/>
    <n v="0"/>
    <x v="24"/>
  </r>
  <r>
    <m/>
    <x v="146"/>
    <n v="0"/>
    <x v="25"/>
  </r>
  <r>
    <m/>
    <x v="146"/>
    <n v="0"/>
    <x v="26"/>
  </r>
  <r>
    <m/>
    <x v="146"/>
    <n v="0"/>
    <x v="27"/>
  </r>
  <r>
    <m/>
    <x v="146"/>
    <n v="0"/>
    <x v="28"/>
  </r>
  <r>
    <m/>
    <x v="146"/>
    <n v="0"/>
    <x v="29"/>
  </r>
  <r>
    <m/>
    <x v="146"/>
    <n v="0"/>
    <x v="30"/>
  </r>
  <r>
    <m/>
    <x v="146"/>
    <n v="0"/>
    <x v="31"/>
  </r>
  <r>
    <m/>
    <x v="146"/>
    <n v="0"/>
    <x v="32"/>
  </r>
  <r>
    <m/>
    <x v="146"/>
    <n v="0"/>
    <x v="33"/>
  </r>
  <r>
    <m/>
    <x v="146"/>
    <n v="0"/>
    <x v="34"/>
  </r>
  <r>
    <m/>
    <x v="146"/>
    <n v="0"/>
    <x v="35"/>
  </r>
  <r>
    <m/>
    <x v="146"/>
    <n v="0"/>
    <x v="36"/>
  </r>
  <r>
    <m/>
    <x v="146"/>
    <n v="0"/>
    <x v="37"/>
  </r>
  <r>
    <m/>
    <x v="146"/>
    <n v="0"/>
    <x v="38"/>
  </r>
  <r>
    <m/>
    <x v="146"/>
    <n v="0"/>
    <x v="39"/>
  </r>
  <r>
    <m/>
    <x v="146"/>
    <n v="0"/>
    <x v="40"/>
  </r>
  <r>
    <m/>
    <x v="146"/>
    <n v="0"/>
    <x v="41"/>
  </r>
  <r>
    <m/>
    <x v="146"/>
    <n v="0"/>
    <x v="42"/>
  </r>
  <r>
    <m/>
    <x v="146"/>
    <n v="0"/>
    <x v="43"/>
  </r>
  <r>
    <m/>
    <x v="146"/>
    <n v="0"/>
    <x v="44"/>
  </r>
  <r>
    <m/>
    <x v="146"/>
    <n v="0"/>
    <x v="45"/>
  </r>
  <r>
    <m/>
    <x v="146"/>
    <n v="0"/>
    <x v="46"/>
  </r>
  <r>
    <m/>
    <x v="146"/>
    <n v="0"/>
    <x v="47"/>
  </r>
  <r>
    <m/>
    <x v="146"/>
    <n v="0"/>
    <x v="48"/>
  </r>
  <r>
    <m/>
    <x v="146"/>
    <n v="0"/>
    <x v="49"/>
  </r>
  <r>
    <m/>
    <x v="146"/>
    <n v="0"/>
    <x v="50"/>
  </r>
  <r>
    <m/>
    <x v="146"/>
    <n v="0"/>
    <x v="51"/>
  </r>
  <r>
    <m/>
    <x v="146"/>
    <n v="0"/>
    <x v="52"/>
  </r>
  <r>
    <m/>
    <x v="146"/>
    <n v="1"/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I57" firstHeaderRow="1" firstDataRow="2" firstDataCol="1"/>
  <pivotFields count="4">
    <pivotField showAll="0"/>
    <pivotField axis="axisCol" showAll="0">
      <items count="148">
        <item h="1" x="22"/>
        <item h="1" x="86"/>
        <item h="1" x="25"/>
        <item h="1" x="56"/>
        <item h="1" x="123"/>
        <item h="1" x="61"/>
        <item h="1" x="52"/>
        <item h="1" x="121"/>
        <item h="1" x="6"/>
        <item h="1" x="28"/>
        <item h="1" x="51"/>
        <item h="1" x="23"/>
        <item h="1" x="84"/>
        <item h="1" x="40"/>
        <item h="1" x="17"/>
        <item h="1" x="72"/>
        <item h="1" x="105"/>
        <item h="1" x="69"/>
        <item h="1" x="31"/>
        <item h="1" x="88"/>
        <item h="1" x="82"/>
        <item h="1" x="90"/>
        <item h="1" x="7"/>
        <item h="1" x="73"/>
        <item h="1" x="5"/>
        <item h="1" x="116"/>
        <item h="1" x="143"/>
        <item h="1" x="62"/>
        <item h="1" x="94"/>
        <item h="1" x="74"/>
        <item h="1" x="144"/>
        <item h="1" x="108"/>
        <item h="1" x="75"/>
        <item h="1" x="109"/>
        <item h="1" x="26"/>
        <item h="1" x="98"/>
        <item h="1" x="113"/>
        <item h="1" x="131"/>
        <item h="1" x="87"/>
        <item h="1" x="100"/>
        <item h="1" x="99"/>
        <item h="1" x="53"/>
        <item h="1" x="50"/>
        <item h="1" x="18"/>
        <item h="1" x="145"/>
        <item h="1" x="37"/>
        <item h="1" x="132"/>
        <item h="1" x="118"/>
        <item h="1" x="10"/>
        <item x="97"/>
        <item h="1" x="133"/>
        <item h="1" x="32"/>
        <item x="9"/>
        <item h="1" x="125"/>
        <item h="1" x="33"/>
        <item h="1" x="117"/>
        <item h="1" x="134"/>
        <item h="1" x="135"/>
        <item h="1" x="120"/>
        <item h="1" x="114"/>
        <item h="1" x="91"/>
        <item h="1" x="106"/>
        <item h="1" x="65"/>
        <item h="1" x="41"/>
        <item h="1" x="13"/>
        <item h="1" x="54"/>
        <item h="1" x="95"/>
        <item h="1" x="20"/>
        <item h="1" x="46"/>
        <item h="1" x="29"/>
        <item x="14"/>
        <item h="1" x="110"/>
        <item h="1" x="1"/>
        <item h="1" x="126"/>
        <item h="1" x="63"/>
        <item h="1" x="115"/>
        <item h="1" x="122"/>
        <item h="1" x="96"/>
        <item h="1" x="142"/>
        <item h="1" x="24"/>
        <item h="1" x="57"/>
        <item h="1" x="19"/>
        <item h="1" x="66"/>
        <item h="1" x="42"/>
        <item h="1" x="47"/>
        <item h="1" x="4"/>
        <item h="1" x="83"/>
        <item h="1" x="80"/>
        <item h="1" x="81"/>
        <item h="1" x="136"/>
        <item h="1" x="43"/>
        <item h="1" x="104"/>
        <item h="1" x="48"/>
        <item h="1" x="92"/>
        <item h="1" x="58"/>
        <item h="1" x="127"/>
        <item h="1" x="3"/>
        <item h="1" x="38"/>
        <item h="1" x="44"/>
        <item h="1" x="45"/>
        <item h="1" x="34"/>
        <item h="1" x="35"/>
        <item h="1" x="141"/>
        <item h="1" x="21"/>
        <item h="1" x="30"/>
        <item h="1" x="93"/>
        <item h="1" x="85"/>
        <item h="1" x="76"/>
        <item h="1" x="12"/>
        <item x="67"/>
        <item h="1" x="55"/>
        <item h="1" x="49"/>
        <item h="1" x="111"/>
        <item h="1" x="36"/>
        <item h="1" x="103"/>
        <item h="1" x="137"/>
        <item h="1" x="138"/>
        <item h="1" x="139"/>
        <item h="1" x="39"/>
        <item h="1" x="59"/>
        <item h="1" x="60"/>
        <item h="1" x="77"/>
        <item h="1" x="128"/>
        <item h="1" x="2"/>
        <item h="1" x="78"/>
        <item h="1" x="70"/>
        <item h="1" x="71"/>
        <item x="16"/>
        <item h="1" x="8"/>
        <item h="1" x="119"/>
        <item h="1" x="140"/>
        <item h="1" x="15"/>
        <item h="1" x="27"/>
        <item h="1" x="101"/>
        <item h="1" x="0"/>
        <item h="1" x="79"/>
        <item h="1" x="129"/>
        <item h="1" x="68"/>
        <item h="1" x="112"/>
        <item h="1" x="64"/>
        <item h="1" x="11"/>
        <item x="107"/>
        <item h="1" x="124"/>
        <item x="89"/>
        <item h="1" x="146"/>
        <item h="1" x="130"/>
        <item h="1" x="102"/>
        <item t="default"/>
      </items>
    </pivotField>
    <pivotField dataField="1" showAll="0"/>
    <pivotField axis="axisRow" showAll="0" sortType="ascending">
      <items count="109">
        <item m="1" x="103"/>
        <item m="1" x="55"/>
        <item m="1" x="60"/>
        <item m="1" x="66"/>
        <item m="1" x="82"/>
        <item m="1" x="98"/>
        <item m="1" x="105"/>
        <item m="1" x="56"/>
        <item m="1" x="81"/>
        <item m="1" x="97"/>
        <item m="1" x="87"/>
        <item m="1" x="61"/>
        <item m="1" x="76"/>
        <item m="1" x="83"/>
        <item m="1" x="99"/>
        <item m="1" x="106"/>
        <item m="1" x="57"/>
        <item m="1" x="63"/>
        <item m="1" x="78"/>
        <item m="1" x="85"/>
        <item m="1" x="101"/>
        <item m="1" x="88"/>
        <item m="1" x="62"/>
        <item m="1" x="77"/>
        <item m="1" x="84"/>
        <item m="1" x="100"/>
        <item m="1" x="107"/>
        <item m="1" x="58"/>
        <item m="1" x="64"/>
        <item m="1" x="79"/>
        <item m="1" x="86"/>
        <item m="1" x="102"/>
        <item m="1" x="89"/>
        <item m="1" x="90"/>
        <item m="1" x="91"/>
        <item m="1" x="92"/>
        <item m="1" x="93"/>
        <item m="1" x="94"/>
        <item m="1" x="95"/>
        <item m="1" x="67"/>
        <item m="1" x="54"/>
        <item m="1" x="59"/>
        <item m="1" x="65"/>
        <item m="1" x="80"/>
        <item m="1" x="96"/>
        <item m="1" x="104"/>
        <item m="1" x="68"/>
        <item m="1" x="69"/>
        <item m="1" x="70"/>
        <item m="1" x="71"/>
        <item m="1" x="72"/>
        <item m="1" x="73"/>
        <item m="1" x="74"/>
        <item m="1"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3"/>
  </rowFields>
  <rowItems count="55"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1"/>
  </colFields>
  <colItems count="8">
    <i>
      <x v="49"/>
    </i>
    <i>
      <x v="52"/>
    </i>
    <i>
      <x v="70"/>
    </i>
    <i>
      <x v="109"/>
    </i>
    <i>
      <x v="127"/>
    </i>
    <i>
      <x v="141"/>
    </i>
    <i>
      <x v="143"/>
    </i>
    <i t="grand">
      <x/>
    </i>
  </colItems>
  <dataFields count="1">
    <dataField name="Sum of Value" fld="2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pidemia_raw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1 - Bain A4">
  <a:themeElements>
    <a:clrScheme name="Custom 1">
      <a:dk1>
        <a:sysClr val="windowText" lastClr="000000"/>
      </a:dk1>
      <a:lt1>
        <a:srgbClr val="D6D6D6"/>
      </a:lt1>
      <a:dk2>
        <a:srgbClr val="858585"/>
      </a:dk2>
      <a:lt2>
        <a:srgbClr val="FFFFFF"/>
      </a:lt2>
      <a:accent1>
        <a:srgbClr val="B4B4B4"/>
      </a:accent1>
      <a:accent2>
        <a:srgbClr val="5C5C5C"/>
      </a:accent2>
      <a:accent3>
        <a:srgbClr val="333333"/>
      </a:accent3>
      <a:accent4>
        <a:srgbClr val="46647B"/>
      </a:accent4>
      <a:accent5>
        <a:srgbClr val="C6AA3D"/>
      </a:accent5>
      <a:accent6>
        <a:srgbClr val="507867"/>
      </a:accent6>
      <a:hlink>
        <a:srgbClr val="000000"/>
      </a:hlink>
      <a:folHlink>
        <a:srgbClr val="CC0000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4"/>
        </a:solidFill>
        <a:ln w="19050">
          <a:noFill/>
        </a:ln>
      </a:spPr>
      <a:bodyPr lIns="0" tIns="0" rIns="0" bIns="0" rtlCol="0" anchor="ctr"/>
      <a:lstStyle>
        <a:defPPr algn="ctr">
          <a:defRPr sz="2000" dirty="0" smtClean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080808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36000" tIns="36000" rIns="36000" bIns="36000" rtlCol="0">
        <a:spAutoFit/>
      </a:bodyPr>
      <a:lstStyle>
        <a:defPPr>
          <a:defRPr sz="2000" dirty="0" err="1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customProperty" Target="../customProperty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Index">
    <tabColor theme="3"/>
    <pageSetUpPr fitToPage="1"/>
  </sheetPr>
  <dimension ref="A1:K32"/>
  <sheetViews>
    <sheetView showGridLines="0" showRowColHeaders="0" zoomScaleNormal="100" workbookViewId="0">
      <selection activeCell="D13" sqref="D13"/>
    </sheetView>
  </sheetViews>
  <sheetFormatPr defaultColWidth="0" defaultRowHeight="12.75" zeroHeight="1" x14ac:dyDescent="0.2"/>
  <cols>
    <col min="1" max="2" width="1.42578125" style="1" customWidth="1"/>
    <col min="3" max="3" width="25.7109375" style="1" customWidth="1"/>
    <col min="4" max="4" width="57.140625" style="1" customWidth="1"/>
    <col min="5" max="5" width="19.28515625" style="1" customWidth="1"/>
    <col min="6" max="7" width="1.42578125" style="1" customWidth="1"/>
    <col min="8" max="8" width="9.140625" style="1" hidden="1" customWidth="1"/>
    <col min="9" max="9" width="17.28515625" style="1" hidden="1" customWidth="1"/>
    <col min="10" max="11" width="0" style="1" hidden="1" customWidth="1"/>
    <col min="12" max="16384" width="9.140625" style="1" hidden="1"/>
  </cols>
  <sheetData>
    <row r="1" spans="2:9" s="27" customFormat="1" ht="8.25" x14ac:dyDescent="0.15"/>
    <row r="2" spans="2:9" ht="21" customHeight="1" x14ac:dyDescent="0.2">
      <c r="B2" s="16"/>
      <c r="C2" s="17"/>
      <c r="D2" s="17"/>
      <c r="E2" s="17"/>
      <c r="F2" s="18"/>
      <c r="I2" s="1" t="s">
        <v>3</v>
      </c>
    </row>
    <row r="3" spans="2:9" ht="21" customHeight="1" x14ac:dyDescent="0.2">
      <c r="B3" s="19"/>
      <c r="C3" s="20"/>
      <c r="D3" s="20"/>
      <c r="E3" s="29" t="s">
        <v>12</v>
      </c>
      <c r="F3" s="21"/>
      <c r="I3" s="1" t="s">
        <v>4</v>
      </c>
    </row>
    <row r="4" spans="2:9" x14ac:dyDescent="0.2">
      <c r="B4" s="19"/>
      <c r="C4" s="20"/>
      <c r="D4" s="20"/>
      <c r="E4" s="20"/>
      <c r="F4" s="21"/>
      <c r="I4" s="1" t="s">
        <v>5</v>
      </c>
    </row>
    <row r="5" spans="2:9" s="26" customFormat="1" ht="6" thickBot="1" x14ac:dyDescent="0.2">
      <c r="B5" s="30"/>
      <c r="C5" s="31"/>
      <c r="D5" s="31"/>
      <c r="E5" s="31"/>
      <c r="F5" s="32"/>
      <c r="I5" s="26" t="s">
        <v>6</v>
      </c>
    </row>
    <row r="6" spans="2:9" ht="6" customHeight="1" x14ac:dyDescent="0.2">
      <c r="B6" s="2"/>
      <c r="C6" s="3"/>
      <c r="D6" s="3"/>
      <c r="E6" s="3"/>
      <c r="F6" s="4"/>
      <c r="I6" s="1" t="s">
        <v>7</v>
      </c>
    </row>
    <row r="7" spans="2:9" x14ac:dyDescent="0.2">
      <c r="B7" s="2"/>
      <c r="C7" s="79" t="s">
        <v>11</v>
      </c>
      <c r="D7" s="79"/>
      <c r="E7" s="79"/>
      <c r="F7" s="7"/>
    </row>
    <row r="8" spans="2:9" x14ac:dyDescent="0.2">
      <c r="B8" s="2"/>
      <c r="C8" s="80" t="s">
        <v>554</v>
      </c>
      <c r="D8" s="80"/>
      <c r="E8" s="80"/>
      <c r="F8" s="8"/>
    </row>
    <row r="9" spans="2:9" x14ac:dyDescent="0.2">
      <c r="B9" s="2"/>
      <c r="C9" s="3"/>
      <c r="D9" s="3"/>
      <c r="E9" s="3"/>
      <c r="F9" s="4"/>
    </row>
    <row r="10" spans="2:9" ht="66.75" customHeight="1" x14ac:dyDescent="0.2">
      <c r="B10" s="2"/>
      <c r="C10" s="78" t="s">
        <v>8</v>
      </c>
      <c r="D10" s="78"/>
      <c r="E10" s="78"/>
      <c r="F10" s="9"/>
    </row>
    <row r="11" spans="2:9" x14ac:dyDescent="0.2">
      <c r="B11" s="2"/>
      <c r="C11" s="3"/>
      <c r="D11" s="3"/>
      <c r="E11" s="3"/>
      <c r="F11" s="4"/>
    </row>
    <row r="12" spans="2:9" ht="15" customHeight="1" x14ac:dyDescent="0.2">
      <c r="B12" s="2"/>
      <c r="C12" s="5" t="s">
        <v>0</v>
      </c>
      <c r="D12" s="5" t="s">
        <v>1</v>
      </c>
      <c r="E12" s="12" t="s">
        <v>2</v>
      </c>
      <c r="F12" s="10"/>
    </row>
    <row r="13" spans="2:9" ht="15" customHeight="1" x14ac:dyDescent="0.2">
      <c r="B13" s="14" t="s">
        <v>27</v>
      </c>
      <c r="C13" s="25" t="s">
        <v>28</v>
      </c>
      <c r="D13" s="22"/>
      <c r="E13" s="23" t="s">
        <v>6</v>
      </c>
      <c r="F13" s="4"/>
    </row>
    <row r="14" spans="2:9" ht="15" customHeight="1" x14ac:dyDescent="0.2">
      <c r="B14" s="14" t="s">
        <v>29</v>
      </c>
      <c r="C14" s="41" t="s">
        <v>30</v>
      </c>
      <c r="D14" s="22"/>
      <c r="E14" s="23" t="s">
        <v>6</v>
      </c>
      <c r="F14" s="4"/>
    </row>
    <row r="15" spans="2:9" ht="15" customHeight="1" x14ac:dyDescent="0.2">
      <c r="B15" s="14" t="s">
        <v>9</v>
      </c>
      <c r="C15" s="41" t="s">
        <v>31</v>
      </c>
      <c r="D15" s="22" t="s">
        <v>10</v>
      </c>
      <c r="E15" s="23" t="s">
        <v>6</v>
      </c>
      <c r="F15" s="4"/>
    </row>
    <row r="16" spans="2:9" ht="15" customHeight="1" x14ac:dyDescent="0.2">
      <c r="B16" s="14" t="s">
        <v>32</v>
      </c>
      <c r="C16" s="41" t="s">
        <v>21</v>
      </c>
      <c r="D16" s="22"/>
      <c r="E16" s="23"/>
      <c r="F16" s="4"/>
    </row>
    <row r="17" spans="2:6" ht="15" customHeight="1" x14ac:dyDescent="0.2">
      <c r="B17" s="14" t="s">
        <v>33</v>
      </c>
      <c r="C17" s="41" t="s">
        <v>22</v>
      </c>
      <c r="D17" s="22"/>
      <c r="E17" s="23"/>
      <c r="F17" s="4"/>
    </row>
    <row r="18" spans="2:6" ht="15" customHeight="1" x14ac:dyDescent="0.2">
      <c r="B18" s="14" t="s">
        <v>34</v>
      </c>
      <c r="C18" s="41" t="s">
        <v>23</v>
      </c>
      <c r="D18" s="22"/>
      <c r="E18" s="23"/>
      <c r="F18" s="4"/>
    </row>
    <row r="19" spans="2:6" ht="15" customHeight="1" x14ac:dyDescent="0.2">
      <c r="B19" s="14" t="s">
        <v>35</v>
      </c>
      <c r="C19" s="41" t="s">
        <v>24</v>
      </c>
      <c r="D19" s="22"/>
      <c r="E19" s="23"/>
      <c r="F19" s="4"/>
    </row>
    <row r="20" spans="2:6" ht="15" customHeight="1" x14ac:dyDescent="0.2">
      <c r="B20" s="14" t="s">
        <v>36</v>
      </c>
      <c r="C20" s="41" t="s">
        <v>25</v>
      </c>
      <c r="D20" s="22"/>
      <c r="E20" s="23"/>
      <c r="F20" s="4"/>
    </row>
    <row r="21" spans="2:6" ht="15" customHeight="1" x14ac:dyDescent="0.2">
      <c r="B21" s="14" t="s">
        <v>37</v>
      </c>
      <c r="C21" s="41" t="s">
        <v>26</v>
      </c>
      <c r="D21" s="22"/>
      <c r="E21" s="23"/>
      <c r="F21" s="4"/>
    </row>
    <row r="22" spans="2:6" ht="15" customHeight="1" x14ac:dyDescent="0.2">
      <c r="B22" s="14" t="s">
        <v>38</v>
      </c>
      <c r="C22" s="41" t="s">
        <v>39</v>
      </c>
      <c r="D22" s="22"/>
      <c r="E22" s="23" t="s">
        <v>6</v>
      </c>
      <c r="F22" s="4"/>
    </row>
    <row r="23" spans="2:6" ht="15" customHeight="1" x14ac:dyDescent="0.2">
      <c r="B23" s="14" t="s">
        <v>40</v>
      </c>
      <c r="C23" s="41" t="s">
        <v>41</v>
      </c>
      <c r="D23" s="22"/>
      <c r="E23" s="23" t="s">
        <v>6</v>
      </c>
      <c r="F23" s="4"/>
    </row>
    <row r="24" spans="2:6" ht="15" customHeight="1" x14ac:dyDescent="0.2">
      <c r="B24" s="14" t="s">
        <v>497</v>
      </c>
      <c r="C24" s="41" t="s">
        <v>498</v>
      </c>
      <c r="D24" s="22"/>
      <c r="E24" s="23"/>
      <c r="F24" s="4"/>
    </row>
    <row r="25" spans="2:6" ht="15" customHeight="1" x14ac:dyDescent="0.2">
      <c r="B25" s="14"/>
      <c r="C25" s="24"/>
      <c r="D25" s="22"/>
      <c r="E25" s="23"/>
      <c r="F25" s="4"/>
    </row>
    <row r="26" spans="2:6" ht="15" customHeight="1" x14ac:dyDescent="0.2">
      <c r="B26" s="14"/>
      <c r="C26" s="24"/>
      <c r="D26" s="22"/>
      <c r="E26" s="23"/>
      <c r="F26" s="4"/>
    </row>
    <row r="27" spans="2:6" ht="15" customHeight="1" x14ac:dyDescent="0.2">
      <c r="B27" s="14"/>
      <c r="C27" s="24"/>
      <c r="D27" s="22"/>
      <c r="E27" s="23"/>
      <c r="F27" s="4"/>
    </row>
    <row r="28" spans="2:6" ht="15" customHeight="1" x14ac:dyDescent="0.2">
      <c r="B28" s="15"/>
      <c r="C28" s="13"/>
      <c r="D28" s="11"/>
      <c r="E28" s="11"/>
      <c r="F28" s="6"/>
    </row>
    <row r="29" spans="2:6" s="28" customFormat="1" ht="8.25" x14ac:dyDescent="0.15"/>
    <row r="30" spans="2:6" hidden="1" x14ac:dyDescent="0.2"/>
    <row r="31" spans="2:6" hidden="1" x14ac:dyDescent="0.2"/>
    <row r="32" spans="2:6" hidden="1" x14ac:dyDescent="0.2"/>
  </sheetData>
  <mergeCells count="3">
    <mergeCell ref="C10:E10"/>
    <mergeCell ref="C7:E7"/>
    <mergeCell ref="C8:E8"/>
  </mergeCells>
  <conditionalFormatting sqref="E13:E28">
    <cfRule type="cellIs" dxfId="3" priority="1" operator="equal">
      <formula>"Calculation"</formula>
    </cfRule>
    <cfRule type="cellIs" dxfId="2" priority="2" operator="equal">
      <formula>"Output"</formula>
    </cfRule>
    <cfRule type="cellIs" dxfId="1" priority="4" operator="equal">
      <formula>"Input: Assumptions"</formula>
    </cfRule>
    <cfRule type="cellIs" dxfId="0" priority="5" operator="equal">
      <formula>"Input: Facts"</formula>
    </cfRule>
  </conditionalFormatting>
  <dataValidations count="1">
    <dataValidation type="list" allowBlank="1" showInputMessage="1" showErrorMessage="1" promptTitle="Sheet Type" prompt="Select the type of data stored on this sheet. It is good practice to keep your fact inputs (e.g. last year's P&amp;L), assumption inputs (e.g. growth rate FC), calculations and outputs on different sheets. Helps you to understand the model's logic." sqref="E13:F28">
      <formula1>$I$3:$I$6</formula1>
    </dataValidation>
  </dataValidations>
  <hyperlinks>
    <hyperlink ref="C13" location="'Dashboard'!A1" tooltip="Jump to sheet" display="'Dashboard'!A1"/>
    <hyperlink ref="C14" location="'Dashboard_data'!A1" tooltip="Jump to sheet" display="'Dashboard_data'!A1"/>
    <hyperlink ref="C15" location="'Polska'!A1" tooltip="Jump to sheet" display="'Polska'!A1"/>
    <hyperlink ref="C16" location="'GER'!A1" tooltip="Jump to sheet" display="'GER'!A1"/>
    <hyperlink ref="C17" location="'FRA'!A1" tooltip="Jump to sheet" display="'FRA'!A1"/>
    <hyperlink ref="C18" location="'ESP'!A1" tooltip="Jump to sheet" display="'ESP'!A1"/>
    <hyperlink ref="C19" location="'ITA'!A1" tooltip="Jump to sheet" display="'ITA'!A1"/>
    <hyperlink ref="C20" location="'UK'!A1" tooltip="Jump to sheet" display="'UK'!A1"/>
    <hyperlink ref="C21" location="'USA'!A1" tooltip="Jump to sheet" display="'USA'!A1"/>
    <hyperlink ref="C22" location="'Norm'!A1" tooltip="Jump to sheet" display="'Norm'!A1"/>
    <hyperlink ref="C23" location="'Dane'!A1" tooltip="Jump to sheet" display="'Dane'!A1"/>
    <hyperlink ref="C24" location="'Dane_raw'!A1" tooltip="Jump to sheet" display="'Dane_raw'!A1"/>
  </hyperlinks>
  <printOptions horizontalCentered="1"/>
  <pageMargins left="0.23622047244094491" right="0.23622047244094491" top="0.74803149606299213" bottom="0.74803149606299213" header="0.31496062992125984" footer="0.31496062992125984"/>
  <pageSetup paperSize="9" scale="94" orientation="portrait" r:id="rId1"/>
  <customProperties>
    <customPr name="Sheet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4" sqref="C44"/>
    </sheetView>
  </sheetViews>
  <sheetFormatPr defaultRowHeight="12.75" x14ac:dyDescent="0.2"/>
  <sheetData/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8"/>
  <sheetViews>
    <sheetView workbookViewId="0">
      <selection activeCell="D34" sqref="D34"/>
    </sheetView>
  </sheetViews>
  <sheetFormatPr defaultRowHeight="12.75" x14ac:dyDescent="0.2"/>
  <cols>
    <col min="1" max="1" width="10.140625" style="37" bestFit="1" customWidth="1"/>
    <col min="4" max="4" width="12.42578125" bestFit="1" customWidth="1"/>
    <col min="8" max="8" width="12.42578125" bestFit="1" customWidth="1"/>
    <col min="9" max="10" width="9.140625" style="1"/>
    <col min="11" max="11" width="12.42578125" style="1" bestFit="1" customWidth="1"/>
    <col min="12" max="14" width="9.140625" style="1"/>
    <col min="15" max="15" width="11.42578125" style="1" bestFit="1" customWidth="1"/>
    <col min="18" max="18" width="12.42578125" bestFit="1" customWidth="1"/>
  </cols>
  <sheetData>
    <row r="1" spans="1:22" s="1" customFormat="1" x14ac:dyDescent="0.2">
      <c r="A1" s="37"/>
    </row>
    <row r="2" spans="1:22" s="1" customFormat="1" x14ac:dyDescent="0.2">
      <c r="A2" s="37"/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</row>
    <row r="3" spans="1:22" x14ac:dyDescent="0.2">
      <c r="A3" s="38">
        <v>43855</v>
      </c>
      <c r="B3">
        <f>IFERROR(VLOOKUP(A3,Polska!$H$2:$V$101,4,)/Polska!$B$3,0)</f>
        <v>0</v>
      </c>
      <c r="C3" s="1">
        <f>IFERROR(VLOOKUP(A3,#REF!,4,)/#REF!,0)</f>
        <v>0</v>
      </c>
      <c r="D3">
        <f>IFERROR(VLOOKUP(A3,#REF!,4,)/#REF!,0)</f>
        <v>0</v>
      </c>
      <c r="E3">
        <f>IFERROR(VLOOKUP(A3,#REF!,4,)/#REF!,0)</f>
        <v>0</v>
      </c>
      <c r="F3">
        <f>IFERROR(VLOOKUP(A3,#REF!,4,)/#REF!,0)</f>
        <v>0</v>
      </c>
      <c r="G3">
        <f>IFERROR(VLOOKUP(A3,#REF!,4,)/#REF!,0)</f>
        <v>0</v>
      </c>
      <c r="H3">
        <f>IFERROR(VLOOKUP(A3,#REF!,4,)/#REF!,0)</f>
        <v>0</v>
      </c>
      <c r="I3" s="1">
        <f>IFERROR(VLOOKUP(A3,Polska!$H$2:$V$151,4,),0)</f>
        <v>0</v>
      </c>
      <c r="J3" s="1">
        <f>IFERROR(VLOOKUP(A3,#REF!,4,),0)</f>
        <v>0</v>
      </c>
      <c r="K3" s="1">
        <f>IFERROR(VLOOKUP(A3,#REF!,4,),0)</f>
        <v>0</v>
      </c>
      <c r="L3" s="1">
        <f>IFERROR(VLOOKUP(A3,#REF!,4,),0)</f>
        <v>0</v>
      </c>
      <c r="M3" s="1">
        <f>IFERROR(VLOOKUP(A3,#REF!,4,),0)</f>
        <v>0</v>
      </c>
      <c r="N3" s="1">
        <f>IFERROR(VLOOKUP(A3,#REF!,4,),0)</f>
        <v>0</v>
      </c>
      <c r="O3" s="1">
        <f>IFERROR(VLOOKUP(A3,#REF!,4,),0)</f>
        <v>0</v>
      </c>
      <c r="P3" s="1">
        <f>IFERROR(VLOOKUP(A3,Polska!$H$2:$V$151,7,)/MAX(Polska!V:V),0)</f>
        <v>0</v>
      </c>
      <c r="Q3" s="1">
        <f>IFERROR(VLOOKUP(A3,#REF!,7,)/MAX(#REF!),0)</f>
        <v>0</v>
      </c>
      <c r="R3" s="1">
        <f>IFERROR(VLOOKUP(A3,#REF!,7,)/MAX(#REF!),0)</f>
        <v>0</v>
      </c>
      <c r="S3" s="1">
        <f>IFERROR(VLOOKUP(A3,#REF!,7,)/MAX(#REF!),0)</f>
        <v>0</v>
      </c>
      <c r="T3" s="1">
        <f>IFERROR(VLOOKUP(A3,#REF!,7,)/MAX(#REF!),0)</f>
        <v>0</v>
      </c>
      <c r="U3" s="1">
        <f>IFERROR(VLOOKUP(A3,#REF!,7,)/MAX(#REF!),0)</f>
        <v>0</v>
      </c>
      <c r="V3" s="1">
        <f>IFERROR(VLOOKUP(A3,#REF!,7,)/MAX(#REF!),0)</f>
        <v>0</v>
      </c>
    </row>
    <row r="4" spans="1:22" x14ac:dyDescent="0.2">
      <c r="A4" s="38">
        <v>43856</v>
      </c>
      <c r="B4" s="1">
        <f>IFERROR(VLOOKUP(A4,Polska!$H$2:$V$101,4,)/Polska!$B$3,0)</f>
        <v>0</v>
      </c>
      <c r="C4" s="1">
        <f>IFERROR(VLOOKUP(A4,#REF!,4,)/#REF!,0)</f>
        <v>0</v>
      </c>
      <c r="D4" s="1">
        <f>IFERROR(VLOOKUP(A4,#REF!,4,)/#REF!,0)</f>
        <v>0</v>
      </c>
      <c r="E4" s="1">
        <f>IFERROR(VLOOKUP(A4,#REF!,4,)/#REF!,0)</f>
        <v>0</v>
      </c>
      <c r="F4" s="1">
        <f>IFERROR(VLOOKUP(A4,#REF!,4,)/#REF!,0)</f>
        <v>0</v>
      </c>
      <c r="G4" s="1">
        <f>IFERROR(VLOOKUP(A4,#REF!,4,)/#REF!,0)</f>
        <v>0</v>
      </c>
      <c r="H4" s="1">
        <f>IFERROR(VLOOKUP(A4,#REF!,4,)/#REF!,0)</f>
        <v>0</v>
      </c>
      <c r="I4" s="1">
        <f>IFERROR(VLOOKUP(A4,Polska!$H$2:$V$151,4,),0)</f>
        <v>0</v>
      </c>
      <c r="J4" s="1">
        <f>IFERROR(VLOOKUP(A4,#REF!,4,),0)</f>
        <v>0</v>
      </c>
      <c r="K4" s="1">
        <f>IFERROR(VLOOKUP(A4,#REF!,4,),0)</f>
        <v>0</v>
      </c>
      <c r="L4" s="1">
        <f>IFERROR(VLOOKUP(A4,#REF!,4,),0)</f>
        <v>0</v>
      </c>
      <c r="M4" s="1">
        <f>IFERROR(VLOOKUP(A4,#REF!,4,),0)</f>
        <v>0</v>
      </c>
      <c r="N4" s="1">
        <f>IFERROR(VLOOKUP(A4,#REF!,4,),0)</f>
        <v>0</v>
      </c>
      <c r="O4" s="1">
        <f>IFERROR(VLOOKUP(A4,#REF!,4,),0)</f>
        <v>0</v>
      </c>
      <c r="P4" s="1">
        <f>IFERROR(VLOOKUP(A4,Polska!$H$2:$V$151,7,)/MAX(Polska!V:V),0)</f>
        <v>0</v>
      </c>
      <c r="Q4" s="1">
        <f>IFERROR(VLOOKUP(A4,#REF!,7,)/MAX(#REF!),0)</f>
        <v>0</v>
      </c>
      <c r="R4" s="1">
        <f>IFERROR(VLOOKUP(A4,#REF!,7,)/MAX(#REF!),0)</f>
        <v>0</v>
      </c>
      <c r="S4" s="1">
        <f>IFERROR(VLOOKUP(A4,#REF!,7,)/MAX(#REF!),0)</f>
        <v>0</v>
      </c>
      <c r="T4" s="1">
        <f>IFERROR(VLOOKUP(A4,#REF!,7,)/MAX(#REF!),0)</f>
        <v>0</v>
      </c>
      <c r="U4" s="1">
        <f>IFERROR(VLOOKUP(A4,#REF!,7,)/MAX(#REF!),0)</f>
        <v>0</v>
      </c>
      <c r="V4" s="1">
        <f>IFERROR(VLOOKUP(A4,#REF!,7,)/MAX(#REF!),0)</f>
        <v>0</v>
      </c>
    </row>
    <row r="5" spans="1:22" x14ac:dyDescent="0.2">
      <c r="A5" s="38">
        <v>43857</v>
      </c>
      <c r="B5" s="1">
        <f>IFERROR(VLOOKUP(A5,Polska!$H$2:$V$101,4,)/Polska!$B$3,0)</f>
        <v>0</v>
      </c>
      <c r="C5" s="1">
        <f>IFERROR(VLOOKUP(A5,#REF!,4,)/#REF!,0)</f>
        <v>0</v>
      </c>
      <c r="D5" s="1">
        <f>IFERROR(VLOOKUP(A5,#REF!,4,)/#REF!,0)</f>
        <v>0</v>
      </c>
      <c r="E5" s="1">
        <f>IFERROR(VLOOKUP(A5,#REF!,4,)/#REF!,0)</f>
        <v>0</v>
      </c>
      <c r="F5" s="1">
        <f>IFERROR(VLOOKUP(A5,#REF!,4,)/#REF!,0)</f>
        <v>0</v>
      </c>
      <c r="G5" s="1">
        <f>IFERROR(VLOOKUP(A5,#REF!,4,)/#REF!,0)</f>
        <v>0</v>
      </c>
      <c r="H5" s="1">
        <f>IFERROR(VLOOKUP(A5,#REF!,4,)/#REF!,0)</f>
        <v>0</v>
      </c>
      <c r="I5" s="1">
        <f>IFERROR(VLOOKUP(A5,Polska!$H$2:$V$151,4,),0)</f>
        <v>0</v>
      </c>
      <c r="J5" s="1">
        <f>IFERROR(VLOOKUP(A5,#REF!,4,),0)</f>
        <v>0</v>
      </c>
      <c r="K5" s="1">
        <f>IFERROR(VLOOKUP(A5,#REF!,4,),0)</f>
        <v>0</v>
      </c>
      <c r="L5" s="1">
        <f>IFERROR(VLOOKUP(A5,#REF!,4,),0)</f>
        <v>0</v>
      </c>
      <c r="M5" s="1">
        <f>IFERROR(VLOOKUP(A5,#REF!,4,),0)</f>
        <v>0</v>
      </c>
      <c r="N5" s="1">
        <f>IFERROR(VLOOKUP(A5,#REF!,4,),0)</f>
        <v>0</v>
      </c>
      <c r="O5" s="1">
        <f>IFERROR(VLOOKUP(A5,#REF!,4,),0)</f>
        <v>0</v>
      </c>
      <c r="P5" s="1">
        <f>IFERROR(VLOOKUP(A5,Polska!$H$2:$V$151,7,)/MAX(Polska!V:V),0)</f>
        <v>0</v>
      </c>
      <c r="Q5" s="1">
        <f>IFERROR(VLOOKUP(A5,#REF!,7,)/MAX(#REF!),0)</f>
        <v>0</v>
      </c>
      <c r="R5" s="1">
        <f>IFERROR(VLOOKUP(A5,#REF!,7,)/MAX(#REF!),0)</f>
        <v>0</v>
      </c>
      <c r="S5" s="1">
        <f>IFERROR(VLOOKUP(A5,#REF!,7,)/MAX(#REF!),0)</f>
        <v>0</v>
      </c>
      <c r="T5" s="1">
        <f>IFERROR(VLOOKUP(A5,#REF!,7,)/MAX(#REF!),0)</f>
        <v>0</v>
      </c>
      <c r="U5" s="1">
        <f>IFERROR(VLOOKUP(A5,#REF!,7,)/MAX(#REF!),0)</f>
        <v>0</v>
      </c>
      <c r="V5" s="1">
        <f>IFERROR(VLOOKUP(A5,#REF!,7,)/MAX(#REF!),0)</f>
        <v>0</v>
      </c>
    </row>
    <row r="6" spans="1:22" x14ac:dyDescent="0.2">
      <c r="A6" s="38">
        <v>43858</v>
      </c>
      <c r="B6" s="1">
        <f>IFERROR(VLOOKUP(A6,Polska!$H$2:$V$101,4,)/Polska!$B$3,0)</f>
        <v>0</v>
      </c>
      <c r="C6" s="1">
        <f>IFERROR(VLOOKUP(A6,#REF!,4,)/#REF!,0)</f>
        <v>0</v>
      </c>
      <c r="D6" s="1">
        <f>IFERROR(VLOOKUP(A6,#REF!,4,)/#REF!,0)</f>
        <v>0</v>
      </c>
      <c r="E6" s="1">
        <f>IFERROR(VLOOKUP(A6,#REF!,4,)/#REF!,0)</f>
        <v>0</v>
      </c>
      <c r="F6" s="1">
        <f>IFERROR(VLOOKUP(A6,#REF!,4,)/#REF!,0)</f>
        <v>0</v>
      </c>
      <c r="G6" s="1">
        <f>IFERROR(VLOOKUP(A6,#REF!,4,)/#REF!,0)</f>
        <v>0</v>
      </c>
      <c r="H6" s="1">
        <f>IFERROR(VLOOKUP(A6,#REF!,4,)/#REF!,0)</f>
        <v>0</v>
      </c>
      <c r="I6" s="1">
        <f>IFERROR(VLOOKUP(A6,Polska!$H$2:$V$151,4,),0)</f>
        <v>0</v>
      </c>
      <c r="J6" s="1">
        <f>IFERROR(VLOOKUP(A6,#REF!,4,),0)</f>
        <v>0</v>
      </c>
      <c r="K6" s="1">
        <f>IFERROR(VLOOKUP(A6,#REF!,4,),0)</f>
        <v>0</v>
      </c>
      <c r="L6" s="1">
        <f>IFERROR(VLOOKUP(A6,#REF!,4,),0)</f>
        <v>0</v>
      </c>
      <c r="M6" s="1">
        <f>IFERROR(VLOOKUP(A6,#REF!,4,),0)</f>
        <v>0</v>
      </c>
      <c r="N6" s="1">
        <f>IFERROR(VLOOKUP(A6,#REF!,4,),0)</f>
        <v>0</v>
      </c>
      <c r="O6" s="1">
        <f>IFERROR(VLOOKUP(A6,#REF!,4,),0)</f>
        <v>0</v>
      </c>
      <c r="P6" s="1">
        <f>IFERROR(VLOOKUP(A6,Polska!$H$2:$V$151,7,)/MAX(Polska!V:V),0)</f>
        <v>0</v>
      </c>
      <c r="Q6" s="1">
        <f>IFERROR(VLOOKUP(A6,#REF!,7,)/MAX(#REF!),0)</f>
        <v>0</v>
      </c>
      <c r="R6" s="1">
        <f>IFERROR(VLOOKUP(A6,#REF!,7,)/MAX(#REF!),0)</f>
        <v>0</v>
      </c>
      <c r="S6" s="1">
        <f>IFERROR(VLOOKUP(A6,#REF!,7,)/MAX(#REF!),0)</f>
        <v>0</v>
      </c>
      <c r="T6" s="1">
        <f>IFERROR(VLOOKUP(A6,#REF!,7,)/MAX(#REF!),0)</f>
        <v>0</v>
      </c>
      <c r="U6" s="1">
        <f>IFERROR(VLOOKUP(A6,#REF!,7,)/MAX(#REF!),0)</f>
        <v>0</v>
      </c>
      <c r="V6" s="1">
        <f>IFERROR(VLOOKUP(A6,#REF!,7,)/MAX(#REF!),0)</f>
        <v>0</v>
      </c>
    </row>
    <row r="7" spans="1:22" x14ac:dyDescent="0.2">
      <c r="A7" s="38">
        <v>43859</v>
      </c>
      <c r="B7" s="1">
        <f>IFERROR(VLOOKUP(A7,Polska!$H$2:$V$101,4,)/Polska!$B$3,0)</f>
        <v>0</v>
      </c>
      <c r="C7" s="1">
        <f>IFERROR(VLOOKUP(A7,#REF!,4,)/#REF!,0)</f>
        <v>0</v>
      </c>
      <c r="D7" s="1">
        <f>IFERROR(VLOOKUP(A7,#REF!,4,)/#REF!,0)</f>
        <v>0</v>
      </c>
      <c r="E7" s="1">
        <f>IFERROR(VLOOKUP(A7,#REF!,4,)/#REF!,0)</f>
        <v>0</v>
      </c>
      <c r="F7" s="1">
        <f>IFERROR(VLOOKUP(A7,#REF!,4,)/#REF!,0)</f>
        <v>0</v>
      </c>
      <c r="G7" s="1">
        <f>IFERROR(VLOOKUP(A7,#REF!,4,)/#REF!,0)</f>
        <v>0</v>
      </c>
      <c r="H7" s="1">
        <f>IFERROR(VLOOKUP(A7,#REF!,4,)/#REF!,0)</f>
        <v>0</v>
      </c>
      <c r="I7" s="1">
        <f>IFERROR(VLOOKUP(A7,Polska!$H$2:$V$151,4,),0)</f>
        <v>0</v>
      </c>
      <c r="J7" s="1">
        <f>IFERROR(VLOOKUP(A7,#REF!,4,),0)</f>
        <v>0</v>
      </c>
      <c r="K7" s="1">
        <f>IFERROR(VLOOKUP(A7,#REF!,4,),0)</f>
        <v>0</v>
      </c>
      <c r="L7" s="1">
        <f>IFERROR(VLOOKUP(A7,#REF!,4,),0)</f>
        <v>0</v>
      </c>
      <c r="M7" s="1">
        <f>IFERROR(VLOOKUP(A7,#REF!,4,),0)</f>
        <v>0</v>
      </c>
      <c r="N7" s="1">
        <f>IFERROR(VLOOKUP(A7,#REF!,4,),0)</f>
        <v>0</v>
      </c>
      <c r="O7" s="1">
        <f>IFERROR(VLOOKUP(A7,#REF!,4,),0)</f>
        <v>0</v>
      </c>
      <c r="P7" s="1">
        <f>IFERROR(VLOOKUP(A7,Polska!$H$2:$V$151,7,)/MAX(Polska!V:V),0)</f>
        <v>0</v>
      </c>
      <c r="Q7" s="1">
        <f>IFERROR(VLOOKUP(A7,#REF!,7,)/MAX(#REF!),0)</f>
        <v>0</v>
      </c>
      <c r="R7" s="1">
        <f>IFERROR(VLOOKUP(A7,#REF!,7,)/MAX(#REF!),0)</f>
        <v>0</v>
      </c>
      <c r="S7" s="1">
        <f>IFERROR(VLOOKUP(A7,#REF!,7,)/MAX(#REF!),0)</f>
        <v>0</v>
      </c>
      <c r="T7" s="1">
        <f>IFERROR(VLOOKUP(A7,#REF!,7,)/MAX(#REF!),0)</f>
        <v>0</v>
      </c>
      <c r="U7" s="1">
        <f>IFERROR(VLOOKUP(A7,#REF!,7,)/MAX(#REF!),0)</f>
        <v>0</v>
      </c>
      <c r="V7" s="1">
        <f>IFERROR(VLOOKUP(A7,#REF!,7,)/MAX(#REF!),0)</f>
        <v>0</v>
      </c>
    </row>
    <row r="8" spans="1:22" x14ac:dyDescent="0.2">
      <c r="A8" s="38">
        <v>43860</v>
      </c>
      <c r="B8" s="1">
        <f>IFERROR(VLOOKUP(A8,Polska!$H$2:$V$101,4,)/Polska!$B$3,0)</f>
        <v>0</v>
      </c>
      <c r="C8" s="1">
        <f>IFERROR(VLOOKUP(A8,#REF!,4,)/#REF!,0)</f>
        <v>0</v>
      </c>
      <c r="D8" s="1">
        <f>IFERROR(VLOOKUP(A8,#REF!,4,)/#REF!,0)</f>
        <v>0</v>
      </c>
      <c r="E8" s="1">
        <f>IFERROR(VLOOKUP(A8,#REF!,4,)/#REF!,0)</f>
        <v>0</v>
      </c>
      <c r="F8" s="1">
        <f>IFERROR(VLOOKUP(A8,#REF!,4,)/#REF!,0)</f>
        <v>0</v>
      </c>
      <c r="G8" s="1">
        <f>IFERROR(VLOOKUP(A8,#REF!,4,)/#REF!,0)</f>
        <v>0</v>
      </c>
      <c r="H8" s="1">
        <f>IFERROR(VLOOKUP(A8,#REF!,4,)/#REF!,0)</f>
        <v>0</v>
      </c>
      <c r="I8" s="1">
        <f>IFERROR(VLOOKUP(A8,Polska!$H$2:$V$151,4,),0)</f>
        <v>0</v>
      </c>
      <c r="J8" s="1">
        <f>IFERROR(VLOOKUP(A8,#REF!,4,),0)</f>
        <v>0</v>
      </c>
      <c r="K8" s="1">
        <f>IFERROR(VLOOKUP(A8,#REF!,4,),0)</f>
        <v>0</v>
      </c>
      <c r="L8" s="1">
        <f>IFERROR(VLOOKUP(A8,#REF!,4,),0)</f>
        <v>0</v>
      </c>
      <c r="M8" s="1">
        <f>IFERROR(VLOOKUP(A8,#REF!,4,),0)</f>
        <v>0</v>
      </c>
      <c r="N8" s="1">
        <f>IFERROR(VLOOKUP(A8,#REF!,4,),0)</f>
        <v>0</v>
      </c>
      <c r="O8" s="1">
        <f>IFERROR(VLOOKUP(A8,#REF!,4,),0)</f>
        <v>0</v>
      </c>
      <c r="P8" s="1">
        <f>IFERROR(VLOOKUP(A8,Polska!$H$2:$V$151,7,)/MAX(Polska!V:V),0)</f>
        <v>0</v>
      </c>
      <c r="Q8" s="1">
        <f>IFERROR(VLOOKUP(A8,#REF!,7,)/MAX(#REF!),0)</f>
        <v>0</v>
      </c>
      <c r="R8" s="1">
        <f>IFERROR(VLOOKUP(A8,#REF!,7,)/MAX(#REF!),0)</f>
        <v>0</v>
      </c>
      <c r="S8" s="1">
        <f>IFERROR(VLOOKUP(A8,#REF!,7,)/MAX(#REF!),0)</f>
        <v>0</v>
      </c>
      <c r="T8" s="1">
        <f>IFERROR(VLOOKUP(A8,#REF!,7,)/MAX(#REF!),0)</f>
        <v>0</v>
      </c>
      <c r="U8" s="1">
        <f>IFERROR(VLOOKUP(A8,#REF!,7,)/MAX(#REF!),0)</f>
        <v>0</v>
      </c>
      <c r="V8" s="1">
        <f>IFERROR(VLOOKUP(A8,#REF!,7,)/MAX(#REF!),0)</f>
        <v>0</v>
      </c>
    </row>
    <row r="9" spans="1:22" x14ac:dyDescent="0.2">
      <c r="A9" s="38">
        <v>43861</v>
      </c>
      <c r="B9" s="1">
        <f>IFERROR(VLOOKUP(A9,Polska!$H$2:$V$101,4,)/Polska!$B$3,0)</f>
        <v>0</v>
      </c>
      <c r="C9" s="1">
        <f>IFERROR(VLOOKUP(A9,#REF!,4,)/#REF!,0)</f>
        <v>0</v>
      </c>
      <c r="D9" s="1">
        <f>IFERROR(VLOOKUP(A9,#REF!,4,)/#REF!,0)</f>
        <v>0</v>
      </c>
      <c r="E9" s="1">
        <f>IFERROR(VLOOKUP(A9,#REF!,4,)/#REF!,0)</f>
        <v>0</v>
      </c>
      <c r="F9" s="1">
        <f>IFERROR(VLOOKUP(A9,#REF!,4,)/#REF!,0)</f>
        <v>0</v>
      </c>
      <c r="G9" s="1">
        <f>IFERROR(VLOOKUP(A9,#REF!,4,)/#REF!,0)</f>
        <v>0</v>
      </c>
      <c r="H9" s="1">
        <f>IFERROR(VLOOKUP(A9,#REF!,4,)/#REF!,0)</f>
        <v>0</v>
      </c>
      <c r="I9" s="1">
        <f>IFERROR(VLOOKUP(A9,Polska!$H$2:$V$151,4,),0)</f>
        <v>0</v>
      </c>
      <c r="J9" s="1">
        <f>IFERROR(VLOOKUP(A9,#REF!,4,),0)</f>
        <v>0</v>
      </c>
      <c r="K9" s="1">
        <f>IFERROR(VLOOKUP(A9,#REF!,4,),0)</f>
        <v>0</v>
      </c>
      <c r="L9" s="1">
        <f>IFERROR(VLOOKUP(A9,#REF!,4,),0)</f>
        <v>0</v>
      </c>
      <c r="M9" s="1">
        <f>IFERROR(VLOOKUP(A9,#REF!,4,),0)</f>
        <v>0</v>
      </c>
      <c r="N9" s="1">
        <f>IFERROR(VLOOKUP(A9,#REF!,4,),0)</f>
        <v>0</v>
      </c>
      <c r="O9" s="1">
        <f>IFERROR(VLOOKUP(A9,#REF!,4,),0)</f>
        <v>0</v>
      </c>
      <c r="P9" s="1">
        <f>IFERROR(VLOOKUP(A9,Polska!$H$2:$V$151,7,)/MAX(Polska!V:V),0)</f>
        <v>0</v>
      </c>
      <c r="Q9" s="1">
        <f>IFERROR(VLOOKUP(A9,#REF!,7,)/MAX(#REF!),0)</f>
        <v>0</v>
      </c>
      <c r="R9" s="1">
        <f>IFERROR(VLOOKUP(A9,#REF!,7,)/MAX(#REF!),0)</f>
        <v>0</v>
      </c>
      <c r="S9" s="1">
        <f>IFERROR(VLOOKUP(A9,#REF!,7,)/MAX(#REF!),0)</f>
        <v>0</v>
      </c>
      <c r="T9" s="1">
        <f>IFERROR(VLOOKUP(A9,#REF!,7,)/MAX(#REF!),0)</f>
        <v>0</v>
      </c>
      <c r="U9" s="1">
        <f>IFERROR(VLOOKUP(A9,#REF!,7,)/MAX(#REF!),0)</f>
        <v>0</v>
      </c>
      <c r="V9" s="1">
        <f>IFERROR(VLOOKUP(A9,#REF!,7,)/MAX(#REF!),0)</f>
        <v>0</v>
      </c>
    </row>
    <row r="10" spans="1:22" x14ac:dyDescent="0.2">
      <c r="A10" s="38">
        <v>43862</v>
      </c>
      <c r="B10" s="1">
        <f>IFERROR(VLOOKUP(A10,Polska!$H$2:$V$101,4,)/Polska!$B$3,0)</f>
        <v>0</v>
      </c>
      <c r="C10" s="1">
        <f>IFERROR(VLOOKUP(A10,#REF!,4,)/#REF!,0)</f>
        <v>0</v>
      </c>
      <c r="D10" s="1">
        <f>IFERROR(VLOOKUP(A10,#REF!,4,)/#REF!,0)</f>
        <v>0</v>
      </c>
      <c r="E10" s="1">
        <f>IFERROR(VLOOKUP(A10,#REF!,4,)/#REF!,0)</f>
        <v>0</v>
      </c>
      <c r="F10" s="1">
        <f>IFERROR(VLOOKUP(A10,#REF!,4,)/#REF!,0)</f>
        <v>0</v>
      </c>
      <c r="G10" s="1">
        <f>IFERROR(VLOOKUP(A10,#REF!,4,)/#REF!,0)</f>
        <v>0</v>
      </c>
      <c r="H10" s="1">
        <f>IFERROR(VLOOKUP(A10,#REF!,4,)/#REF!,0)</f>
        <v>0</v>
      </c>
      <c r="I10" s="1">
        <f>IFERROR(VLOOKUP(A10,Polska!$H$2:$V$151,4,),0)</f>
        <v>0</v>
      </c>
      <c r="J10" s="1">
        <f>IFERROR(VLOOKUP(A10,#REF!,4,),0)</f>
        <v>0</v>
      </c>
      <c r="K10" s="1">
        <f>IFERROR(VLOOKUP(A10,#REF!,4,),0)</f>
        <v>0</v>
      </c>
      <c r="L10" s="1">
        <f>IFERROR(VLOOKUP(A10,#REF!,4,),0)</f>
        <v>0</v>
      </c>
      <c r="M10" s="1">
        <f>IFERROR(VLOOKUP(A10,#REF!,4,),0)</f>
        <v>0</v>
      </c>
      <c r="N10" s="1">
        <f>IFERROR(VLOOKUP(A10,#REF!,4,),0)</f>
        <v>0</v>
      </c>
      <c r="O10" s="1">
        <f>IFERROR(VLOOKUP(A10,#REF!,4,),0)</f>
        <v>0</v>
      </c>
      <c r="P10" s="1">
        <f>IFERROR(VLOOKUP(A10,Polska!$H$2:$V$151,7,)/MAX(Polska!V:V),0)</f>
        <v>0</v>
      </c>
      <c r="Q10" s="1">
        <f>IFERROR(VLOOKUP(A10,#REF!,7,)/MAX(#REF!),0)</f>
        <v>0</v>
      </c>
      <c r="R10" s="1">
        <f>IFERROR(VLOOKUP(A10,#REF!,7,)/MAX(#REF!),0)</f>
        <v>0</v>
      </c>
      <c r="S10" s="1">
        <f>IFERROR(VLOOKUP(A10,#REF!,7,)/MAX(#REF!),0)</f>
        <v>0</v>
      </c>
      <c r="T10" s="1">
        <f>IFERROR(VLOOKUP(A10,#REF!,7,)/MAX(#REF!),0)</f>
        <v>0</v>
      </c>
      <c r="U10" s="1">
        <f>IFERROR(VLOOKUP(A10,#REF!,7,)/MAX(#REF!),0)</f>
        <v>0</v>
      </c>
      <c r="V10" s="1">
        <f>IFERROR(VLOOKUP(A10,#REF!,7,)/MAX(#REF!),0)</f>
        <v>0</v>
      </c>
    </row>
    <row r="11" spans="1:22" x14ac:dyDescent="0.2">
      <c r="A11" s="38">
        <v>43863</v>
      </c>
      <c r="B11" s="1">
        <f>IFERROR(VLOOKUP(A11,Polska!$H$2:$V$101,4,)/Polska!$B$3,0)</f>
        <v>0</v>
      </c>
      <c r="C11" s="1">
        <f>IFERROR(VLOOKUP(A11,#REF!,4,)/#REF!,0)</f>
        <v>0</v>
      </c>
      <c r="D11" s="1">
        <f>IFERROR(VLOOKUP(A11,#REF!,4,)/#REF!,0)</f>
        <v>0</v>
      </c>
      <c r="E11" s="1">
        <f>IFERROR(VLOOKUP(A11,#REF!,4,)/#REF!,0)</f>
        <v>0</v>
      </c>
      <c r="F11" s="1">
        <f>IFERROR(VLOOKUP(A11,#REF!,4,)/#REF!,0)</f>
        <v>0</v>
      </c>
      <c r="G11" s="1">
        <f>IFERROR(VLOOKUP(A11,#REF!,4,)/#REF!,0)</f>
        <v>0</v>
      </c>
      <c r="H11" s="1">
        <f>IFERROR(VLOOKUP(A11,#REF!,4,)/#REF!,0)</f>
        <v>0</v>
      </c>
      <c r="I11" s="1">
        <f>IFERROR(VLOOKUP(A11,Polska!$H$2:$V$151,4,),0)</f>
        <v>0</v>
      </c>
      <c r="J11" s="1">
        <f>IFERROR(VLOOKUP(A11,#REF!,4,),0)</f>
        <v>0</v>
      </c>
      <c r="K11" s="1">
        <f>IFERROR(VLOOKUP(A11,#REF!,4,),0)</f>
        <v>0</v>
      </c>
      <c r="L11" s="1">
        <f>IFERROR(VLOOKUP(A11,#REF!,4,),0)</f>
        <v>0</v>
      </c>
      <c r="M11" s="1">
        <f>IFERROR(VLOOKUP(A11,#REF!,4,),0)</f>
        <v>0</v>
      </c>
      <c r="N11" s="1">
        <f>IFERROR(VLOOKUP(A11,#REF!,4,),0)</f>
        <v>0</v>
      </c>
      <c r="O11" s="1">
        <f>IFERROR(VLOOKUP(A11,#REF!,4,),0)</f>
        <v>0</v>
      </c>
      <c r="P11" s="1">
        <f>IFERROR(VLOOKUP(A11,Polska!$H$2:$V$151,7,)/MAX(Polska!V:V),0)</f>
        <v>0</v>
      </c>
      <c r="Q11" s="1">
        <f>IFERROR(VLOOKUP(A11,#REF!,7,)/MAX(#REF!),0)</f>
        <v>0</v>
      </c>
      <c r="R11" s="1">
        <f>IFERROR(VLOOKUP(A11,#REF!,7,)/MAX(#REF!),0)</f>
        <v>0</v>
      </c>
      <c r="S11" s="1">
        <f>IFERROR(VLOOKUP(A11,#REF!,7,)/MAX(#REF!),0)</f>
        <v>0</v>
      </c>
      <c r="T11" s="1">
        <f>IFERROR(VLOOKUP(A11,#REF!,7,)/MAX(#REF!),0)</f>
        <v>0</v>
      </c>
      <c r="U11" s="1">
        <f>IFERROR(VLOOKUP(A11,#REF!,7,)/MAX(#REF!),0)</f>
        <v>0</v>
      </c>
      <c r="V11" s="1">
        <f>IFERROR(VLOOKUP(A11,#REF!,7,)/MAX(#REF!),0)</f>
        <v>0</v>
      </c>
    </row>
    <row r="12" spans="1:22" x14ac:dyDescent="0.2">
      <c r="A12" s="38">
        <v>43864</v>
      </c>
      <c r="B12" s="1">
        <f>IFERROR(VLOOKUP(A12,Polska!$H$2:$V$101,4,)/Polska!$B$3,0)</f>
        <v>0</v>
      </c>
      <c r="C12" s="1">
        <f>IFERROR(VLOOKUP(A12,#REF!,4,)/#REF!,0)</f>
        <v>0</v>
      </c>
      <c r="D12" s="1">
        <f>IFERROR(VLOOKUP(A12,#REF!,4,)/#REF!,0)</f>
        <v>0</v>
      </c>
      <c r="E12" s="1">
        <f>IFERROR(VLOOKUP(A12,#REF!,4,)/#REF!,0)</f>
        <v>0</v>
      </c>
      <c r="F12" s="1">
        <f>IFERROR(VLOOKUP(A12,#REF!,4,)/#REF!,0)</f>
        <v>0</v>
      </c>
      <c r="G12" s="1">
        <f>IFERROR(VLOOKUP(A12,#REF!,4,)/#REF!,0)</f>
        <v>0</v>
      </c>
      <c r="H12" s="1">
        <f>IFERROR(VLOOKUP(A12,#REF!,4,)/#REF!,0)</f>
        <v>0</v>
      </c>
      <c r="I12" s="1">
        <f>IFERROR(VLOOKUP(A12,Polska!$H$2:$V$151,4,),0)</f>
        <v>0</v>
      </c>
      <c r="J12" s="1">
        <f>IFERROR(VLOOKUP(A12,#REF!,4,),0)</f>
        <v>0</v>
      </c>
      <c r="K12" s="1">
        <f>IFERROR(VLOOKUP(A12,#REF!,4,),0)</f>
        <v>0</v>
      </c>
      <c r="L12" s="1">
        <f>IFERROR(VLOOKUP(A12,#REF!,4,),0)</f>
        <v>0</v>
      </c>
      <c r="M12" s="1">
        <f>IFERROR(VLOOKUP(A12,#REF!,4,),0)</f>
        <v>0</v>
      </c>
      <c r="N12" s="1">
        <f>IFERROR(VLOOKUP(A12,#REF!,4,),0)</f>
        <v>0</v>
      </c>
      <c r="O12" s="1">
        <f>IFERROR(VLOOKUP(A12,#REF!,4,),0)</f>
        <v>0</v>
      </c>
      <c r="P12" s="1">
        <f>IFERROR(VLOOKUP(A12,Polska!$H$2:$V$151,7,)/MAX(Polska!V:V),0)</f>
        <v>0</v>
      </c>
      <c r="Q12" s="1">
        <f>IFERROR(VLOOKUP(A12,#REF!,7,)/MAX(#REF!),0)</f>
        <v>0</v>
      </c>
      <c r="R12" s="1">
        <f>IFERROR(VLOOKUP(A12,#REF!,7,)/MAX(#REF!),0)</f>
        <v>0</v>
      </c>
      <c r="S12" s="1">
        <f>IFERROR(VLOOKUP(A12,#REF!,7,)/MAX(#REF!),0)</f>
        <v>0</v>
      </c>
      <c r="T12" s="1">
        <f>IFERROR(VLOOKUP(A12,#REF!,7,)/MAX(#REF!),0)</f>
        <v>0</v>
      </c>
      <c r="U12" s="1">
        <f>IFERROR(VLOOKUP(A12,#REF!,7,)/MAX(#REF!),0)</f>
        <v>0</v>
      </c>
      <c r="V12" s="1">
        <f>IFERROR(VLOOKUP(A12,#REF!,7,)/MAX(#REF!),0)</f>
        <v>0</v>
      </c>
    </row>
    <row r="13" spans="1:22" x14ac:dyDescent="0.2">
      <c r="A13" s="38">
        <v>43865</v>
      </c>
      <c r="B13" s="1">
        <f>IFERROR(VLOOKUP(A13,Polska!$H$2:$V$101,4,)/Polska!$B$3,0)</f>
        <v>0</v>
      </c>
      <c r="C13" s="1">
        <f>IFERROR(VLOOKUP(A13,#REF!,4,)/#REF!,0)</f>
        <v>0</v>
      </c>
      <c r="D13" s="1">
        <f>IFERROR(VLOOKUP(A13,#REF!,4,)/#REF!,0)</f>
        <v>0</v>
      </c>
      <c r="E13" s="1">
        <f>IFERROR(VLOOKUP(A13,#REF!,4,)/#REF!,0)</f>
        <v>0</v>
      </c>
      <c r="F13" s="1">
        <f>IFERROR(VLOOKUP(A13,#REF!,4,)/#REF!,0)</f>
        <v>0</v>
      </c>
      <c r="G13" s="1">
        <f>IFERROR(VLOOKUP(A13,#REF!,4,)/#REF!,0)</f>
        <v>0</v>
      </c>
      <c r="H13" s="1">
        <f>IFERROR(VLOOKUP(A13,#REF!,4,)/#REF!,0)</f>
        <v>0</v>
      </c>
      <c r="I13" s="1">
        <f>IFERROR(VLOOKUP(A13,Polska!$H$2:$V$151,4,),0)</f>
        <v>0</v>
      </c>
      <c r="J13" s="1">
        <f>IFERROR(VLOOKUP(A13,#REF!,4,),0)</f>
        <v>0</v>
      </c>
      <c r="K13" s="1">
        <f>IFERROR(VLOOKUP(A13,#REF!,4,),0)</f>
        <v>0</v>
      </c>
      <c r="L13" s="1">
        <f>IFERROR(VLOOKUP(A13,#REF!,4,),0)</f>
        <v>0</v>
      </c>
      <c r="M13" s="1">
        <f>IFERROR(VLOOKUP(A13,#REF!,4,),0)</f>
        <v>0</v>
      </c>
      <c r="N13" s="1">
        <f>IFERROR(VLOOKUP(A13,#REF!,4,),0)</f>
        <v>0</v>
      </c>
      <c r="O13" s="1">
        <f>IFERROR(VLOOKUP(A13,#REF!,4,),0)</f>
        <v>0</v>
      </c>
      <c r="P13" s="1">
        <f>IFERROR(VLOOKUP(A13,Polska!$H$2:$V$151,7,)/MAX(Polska!V:V),0)</f>
        <v>0</v>
      </c>
      <c r="Q13" s="1">
        <f>IFERROR(VLOOKUP(A13,#REF!,7,)/MAX(#REF!),0)</f>
        <v>0</v>
      </c>
      <c r="R13" s="1">
        <f>IFERROR(VLOOKUP(A13,#REF!,7,)/MAX(#REF!),0)</f>
        <v>0</v>
      </c>
      <c r="S13" s="1">
        <f>IFERROR(VLOOKUP(A13,#REF!,7,)/MAX(#REF!),0)</f>
        <v>0</v>
      </c>
      <c r="T13" s="1">
        <f>IFERROR(VLOOKUP(A13,#REF!,7,)/MAX(#REF!),0)</f>
        <v>0</v>
      </c>
      <c r="U13" s="1">
        <f>IFERROR(VLOOKUP(A13,#REF!,7,)/MAX(#REF!),0)</f>
        <v>0</v>
      </c>
      <c r="V13" s="1">
        <f>IFERROR(VLOOKUP(A13,#REF!,7,)/MAX(#REF!),0)</f>
        <v>0</v>
      </c>
    </row>
    <row r="14" spans="1:22" x14ac:dyDescent="0.2">
      <c r="A14" s="38">
        <v>43866</v>
      </c>
      <c r="B14" s="1">
        <f>IFERROR(VLOOKUP(A14,Polska!$H$2:$V$101,4,)/Polska!$B$3,0)</f>
        <v>0</v>
      </c>
      <c r="C14" s="1">
        <f>IFERROR(VLOOKUP(A14,#REF!,4,)/#REF!,0)</f>
        <v>0</v>
      </c>
      <c r="D14" s="1">
        <f>IFERROR(VLOOKUP(A14,#REF!,4,)/#REF!,0)</f>
        <v>0</v>
      </c>
      <c r="E14" s="1">
        <f>IFERROR(VLOOKUP(A14,#REF!,4,)/#REF!,0)</f>
        <v>0</v>
      </c>
      <c r="F14" s="1">
        <f>IFERROR(VLOOKUP(A14,#REF!,4,)/#REF!,0)</f>
        <v>0</v>
      </c>
      <c r="G14" s="1">
        <f>IFERROR(VLOOKUP(A14,#REF!,4,)/#REF!,0)</f>
        <v>0</v>
      </c>
      <c r="H14" s="1">
        <f>IFERROR(VLOOKUP(A14,#REF!,4,)/#REF!,0)</f>
        <v>0</v>
      </c>
      <c r="I14" s="1">
        <f>IFERROR(VLOOKUP(A14,Polska!$H$2:$V$151,4,),0)</f>
        <v>0</v>
      </c>
      <c r="J14" s="1">
        <f>IFERROR(VLOOKUP(A14,#REF!,4,),0)</f>
        <v>0</v>
      </c>
      <c r="K14" s="1">
        <f>IFERROR(VLOOKUP(A14,#REF!,4,),0)</f>
        <v>0</v>
      </c>
      <c r="L14" s="1">
        <f>IFERROR(VLOOKUP(A14,#REF!,4,),0)</f>
        <v>0</v>
      </c>
      <c r="M14" s="1">
        <f>IFERROR(VLOOKUP(A14,#REF!,4,),0)</f>
        <v>0</v>
      </c>
      <c r="N14" s="1">
        <f>IFERROR(VLOOKUP(A14,#REF!,4,),0)</f>
        <v>0</v>
      </c>
      <c r="O14" s="1">
        <f>IFERROR(VLOOKUP(A14,#REF!,4,),0)</f>
        <v>0</v>
      </c>
      <c r="P14" s="1">
        <f>IFERROR(VLOOKUP(A14,Polska!$H$2:$V$151,7,)/MAX(Polska!V:V),0)</f>
        <v>0</v>
      </c>
      <c r="Q14" s="1">
        <f>IFERROR(VLOOKUP(A14,#REF!,7,)/MAX(#REF!),0)</f>
        <v>0</v>
      </c>
      <c r="R14" s="1">
        <f>IFERROR(VLOOKUP(A14,#REF!,7,)/MAX(#REF!),0)</f>
        <v>0</v>
      </c>
      <c r="S14" s="1">
        <f>IFERROR(VLOOKUP(A14,#REF!,7,)/MAX(#REF!),0)</f>
        <v>0</v>
      </c>
      <c r="T14" s="1">
        <f>IFERROR(VLOOKUP(A14,#REF!,7,)/MAX(#REF!),0)</f>
        <v>0</v>
      </c>
      <c r="U14" s="1">
        <f>IFERROR(VLOOKUP(A14,#REF!,7,)/MAX(#REF!),0)</f>
        <v>0</v>
      </c>
      <c r="V14" s="1">
        <f>IFERROR(VLOOKUP(A14,#REF!,7,)/MAX(#REF!),0)</f>
        <v>0</v>
      </c>
    </row>
    <row r="15" spans="1:22" x14ac:dyDescent="0.2">
      <c r="A15" s="38">
        <v>43867</v>
      </c>
      <c r="B15" s="1">
        <f>IFERROR(VLOOKUP(A15,Polska!$H$2:$V$101,4,)/Polska!$B$3,0)</f>
        <v>0</v>
      </c>
      <c r="C15" s="1">
        <f>IFERROR(VLOOKUP(A15,#REF!,4,)/#REF!,0)</f>
        <v>0</v>
      </c>
      <c r="D15" s="1">
        <f>IFERROR(VLOOKUP(A15,#REF!,4,)/#REF!,0)</f>
        <v>0</v>
      </c>
      <c r="E15" s="1">
        <f>IFERROR(VLOOKUP(A15,#REF!,4,)/#REF!,0)</f>
        <v>0</v>
      </c>
      <c r="F15" s="1">
        <f>IFERROR(VLOOKUP(A15,#REF!,4,)/#REF!,0)</f>
        <v>0</v>
      </c>
      <c r="G15" s="1">
        <f>IFERROR(VLOOKUP(A15,#REF!,4,)/#REF!,0)</f>
        <v>0</v>
      </c>
      <c r="H15" s="1">
        <f>IFERROR(VLOOKUP(A15,#REF!,4,)/#REF!,0)</f>
        <v>0</v>
      </c>
      <c r="I15" s="1">
        <f>IFERROR(VLOOKUP(A15,Polska!$H$2:$V$151,4,),0)</f>
        <v>0</v>
      </c>
      <c r="J15" s="1">
        <f>IFERROR(VLOOKUP(A15,#REF!,4,),0)</f>
        <v>0</v>
      </c>
      <c r="K15" s="1">
        <f>IFERROR(VLOOKUP(A15,#REF!,4,),0)</f>
        <v>0</v>
      </c>
      <c r="L15" s="1">
        <f>IFERROR(VLOOKUP(A15,#REF!,4,),0)</f>
        <v>0</v>
      </c>
      <c r="M15" s="1">
        <f>IFERROR(VLOOKUP(A15,#REF!,4,),0)</f>
        <v>0</v>
      </c>
      <c r="N15" s="1">
        <f>IFERROR(VLOOKUP(A15,#REF!,4,),0)</f>
        <v>0</v>
      </c>
      <c r="O15" s="1">
        <f>IFERROR(VLOOKUP(A15,#REF!,4,),0)</f>
        <v>0</v>
      </c>
      <c r="P15" s="1">
        <f>IFERROR(VLOOKUP(A15,Polska!$H$2:$V$151,7,)/MAX(Polska!V:V),0)</f>
        <v>0</v>
      </c>
      <c r="Q15" s="1">
        <f>IFERROR(VLOOKUP(A15,#REF!,7,)/MAX(#REF!),0)</f>
        <v>0</v>
      </c>
      <c r="R15" s="1">
        <f>IFERROR(VLOOKUP(A15,#REF!,7,)/MAX(#REF!),0)</f>
        <v>0</v>
      </c>
      <c r="S15" s="1">
        <f>IFERROR(VLOOKUP(A15,#REF!,7,)/MAX(#REF!),0)</f>
        <v>0</v>
      </c>
      <c r="T15" s="1">
        <f>IFERROR(VLOOKUP(A15,#REF!,7,)/MAX(#REF!),0)</f>
        <v>0</v>
      </c>
      <c r="U15" s="1">
        <f>IFERROR(VLOOKUP(A15,#REF!,7,)/MAX(#REF!),0)</f>
        <v>0</v>
      </c>
      <c r="V15" s="1">
        <f>IFERROR(VLOOKUP(A15,#REF!,7,)/MAX(#REF!),0)</f>
        <v>0</v>
      </c>
    </row>
    <row r="16" spans="1:22" x14ac:dyDescent="0.2">
      <c r="A16" s="38">
        <v>43868</v>
      </c>
      <c r="B16" s="1">
        <f>IFERROR(VLOOKUP(A16,Polska!$H$2:$V$101,4,)/Polska!$B$3,0)</f>
        <v>0</v>
      </c>
      <c r="C16" s="1">
        <f>IFERROR(VLOOKUP(A16,#REF!,4,)/#REF!,0)</f>
        <v>0</v>
      </c>
      <c r="D16" s="1">
        <f>IFERROR(VLOOKUP(A16,#REF!,4,)/#REF!,0)</f>
        <v>0</v>
      </c>
      <c r="E16" s="1">
        <f>IFERROR(VLOOKUP(A16,#REF!,4,)/#REF!,0)</f>
        <v>0</v>
      </c>
      <c r="F16" s="1">
        <f>IFERROR(VLOOKUP(A16,#REF!,4,)/#REF!,0)</f>
        <v>0</v>
      </c>
      <c r="G16" s="1">
        <f>IFERROR(VLOOKUP(A16,#REF!,4,)/#REF!,0)</f>
        <v>0</v>
      </c>
      <c r="H16" s="1">
        <f>IFERROR(VLOOKUP(A16,#REF!,4,)/#REF!,0)</f>
        <v>0</v>
      </c>
      <c r="I16" s="1">
        <f>IFERROR(VLOOKUP(A16,Polska!$H$2:$V$151,4,),0)</f>
        <v>0</v>
      </c>
      <c r="J16" s="1">
        <f>IFERROR(VLOOKUP(A16,#REF!,4,),0)</f>
        <v>0</v>
      </c>
      <c r="K16" s="1">
        <f>IFERROR(VLOOKUP(A16,#REF!,4,),0)</f>
        <v>0</v>
      </c>
      <c r="L16" s="1">
        <f>IFERROR(VLOOKUP(A16,#REF!,4,),0)</f>
        <v>0</v>
      </c>
      <c r="M16" s="1">
        <f>IFERROR(VLOOKUP(A16,#REF!,4,),0)</f>
        <v>0</v>
      </c>
      <c r="N16" s="1">
        <f>IFERROR(VLOOKUP(A16,#REF!,4,),0)</f>
        <v>0</v>
      </c>
      <c r="O16" s="1">
        <f>IFERROR(VLOOKUP(A16,#REF!,4,),0)</f>
        <v>0</v>
      </c>
      <c r="P16" s="1">
        <f>IFERROR(VLOOKUP(A16,Polska!$H$2:$V$151,7,)/MAX(Polska!V:V),0)</f>
        <v>0</v>
      </c>
      <c r="Q16" s="1">
        <f>IFERROR(VLOOKUP(A16,#REF!,7,)/MAX(#REF!),0)</f>
        <v>0</v>
      </c>
      <c r="R16" s="1">
        <f>IFERROR(VLOOKUP(A16,#REF!,7,)/MAX(#REF!),0)</f>
        <v>0</v>
      </c>
      <c r="S16" s="1">
        <f>IFERROR(VLOOKUP(A16,#REF!,7,)/MAX(#REF!),0)</f>
        <v>0</v>
      </c>
      <c r="T16" s="1">
        <f>IFERROR(VLOOKUP(A16,#REF!,7,)/MAX(#REF!),0)</f>
        <v>0</v>
      </c>
      <c r="U16" s="1">
        <f>IFERROR(VLOOKUP(A16,#REF!,7,)/MAX(#REF!),0)</f>
        <v>0</v>
      </c>
      <c r="V16" s="1">
        <f>IFERROR(VLOOKUP(A16,#REF!,7,)/MAX(#REF!),0)</f>
        <v>0</v>
      </c>
    </row>
    <row r="17" spans="1:22" x14ac:dyDescent="0.2">
      <c r="A17" s="38">
        <v>43869</v>
      </c>
      <c r="B17" s="1">
        <f>IFERROR(VLOOKUP(A17,Polska!$H$2:$V$101,4,)/Polska!$B$3,0)</f>
        <v>0</v>
      </c>
      <c r="C17" s="1">
        <f>IFERROR(VLOOKUP(A17,#REF!,4,)/#REF!,0)</f>
        <v>0</v>
      </c>
      <c r="D17" s="1">
        <f>IFERROR(VLOOKUP(A17,#REF!,4,)/#REF!,0)</f>
        <v>0</v>
      </c>
      <c r="E17" s="1">
        <f>IFERROR(VLOOKUP(A17,#REF!,4,)/#REF!,0)</f>
        <v>0</v>
      </c>
      <c r="F17" s="1">
        <f>IFERROR(VLOOKUP(A17,#REF!,4,)/#REF!,0)</f>
        <v>0</v>
      </c>
      <c r="G17" s="1">
        <f>IFERROR(VLOOKUP(A17,#REF!,4,)/#REF!,0)</f>
        <v>0</v>
      </c>
      <c r="H17" s="1">
        <f>IFERROR(VLOOKUP(A17,#REF!,4,)/#REF!,0)</f>
        <v>0</v>
      </c>
      <c r="I17" s="1">
        <f>IFERROR(VLOOKUP(A17,Polska!$H$2:$V$151,4,),0)</f>
        <v>0</v>
      </c>
      <c r="J17" s="1">
        <f>IFERROR(VLOOKUP(A17,#REF!,4,),0)</f>
        <v>0</v>
      </c>
      <c r="K17" s="1">
        <f>IFERROR(VLOOKUP(A17,#REF!,4,),0)</f>
        <v>0</v>
      </c>
      <c r="L17" s="1">
        <f>IFERROR(VLOOKUP(A17,#REF!,4,),0)</f>
        <v>0</v>
      </c>
      <c r="M17" s="1">
        <f>IFERROR(VLOOKUP(A17,#REF!,4,),0)</f>
        <v>0</v>
      </c>
      <c r="N17" s="1">
        <f>IFERROR(VLOOKUP(A17,#REF!,4,),0)</f>
        <v>0</v>
      </c>
      <c r="O17" s="1">
        <f>IFERROR(VLOOKUP(A17,#REF!,4,),0)</f>
        <v>0</v>
      </c>
      <c r="P17" s="1">
        <f>IFERROR(VLOOKUP(A17,Polska!$H$2:$V$151,7,)/MAX(Polska!V:V),0)</f>
        <v>0</v>
      </c>
      <c r="Q17" s="1">
        <f>IFERROR(VLOOKUP(A17,#REF!,7,)/MAX(#REF!),0)</f>
        <v>0</v>
      </c>
      <c r="R17" s="1">
        <f>IFERROR(VLOOKUP(A17,#REF!,7,)/MAX(#REF!),0)</f>
        <v>0</v>
      </c>
      <c r="S17" s="1">
        <f>IFERROR(VLOOKUP(A17,#REF!,7,)/MAX(#REF!),0)</f>
        <v>0</v>
      </c>
      <c r="T17" s="1">
        <f>IFERROR(VLOOKUP(A17,#REF!,7,)/MAX(#REF!),0)</f>
        <v>0</v>
      </c>
      <c r="U17" s="1">
        <f>IFERROR(VLOOKUP(A17,#REF!,7,)/MAX(#REF!),0)</f>
        <v>0</v>
      </c>
      <c r="V17" s="1">
        <f>IFERROR(VLOOKUP(A17,#REF!,7,)/MAX(#REF!),0)</f>
        <v>0</v>
      </c>
    </row>
    <row r="18" spans="1:22" x14ac:dyDescent="0.2">
      <c r="A18" s="38">
        <v>43870</v>
      </c>
      <c r="B18" s="1">
        <f>IFERROR(VLOOKUP(A18,Polska!$H$2:$V$101,4,)/Polska!$B$3,0)</f>
        <v>0</v>
      </c>
      <c r="C18" s="1">
        <f>IFERROR(VLOOKUP(A18,#REF!,4,)/#REF!,0)</f>
        <v>0</v>
      </c>
      <c r="D18" s="1">
        <f>IFERROR(VLOOKUP(A18,#REF!,4,)/#REF!,0)</f>
        <v>0</v>
      </c>
      <c r="E18" s="1">
        <f>IFERROR(VLOOKUP(A18,#REF!,4,)/#REF!,0)</f>
        <v>0</v>
      </c>
      <c r="F18" s="1">
        <f>IFERROR(VLOOKUP(A18,#REF!,4,)/#REF!,0)</f>
        <v>0</v>
      </c>
      <c r="G18" s="1">
        <f>IFERROR(VLOOKUP(A18,#REF!,4,)/#REF!,0)</f>
        <v>0</v>
      </c>
      <c r="H18" s="1">
        <f>IFERROR(VLOOKUP(A18,#REF!,4,)/#REF!,0)</f>
        <v>0</v>
      </c>
      <c r="I18" s="1">
        <f>IFERROR(VLOOKUP(A18,Polska!$H$2:$V$151,4,),0)</f>
        <v>0</v>
      </c>
      <c r="J18" s="1">
        <f>IFERROR(VLOOKUP(A18,#REF!,4,),0)</f>
        <v>0</v>
      </c>
      <c r="K18" s="1">
        <f>IFERROR(VLOOKUP(A18,#REF!,4,),0)</f>
        <v>0</v>
      </c>
      <c r="L18" s="1">
        <f>IFERROR(VLOOKUP(A18,#REF!,4,),0)</f>
        <v>0</v>
      </c>
      <c r="M18" s="1">
        <f>IFERROR(VLOOKUP(A18,#REF!,4,),0)</f>
        <v>0</v>
      </c>
      <c r="N18" s="1">
        <f>IFERROR(VLOOKUP(A18,#REF!,4,),0)</f>
        <v>0</v>
      </c>
      <c r="O18" s="1">
        <f>IFERROR(VLOOKUP(A18,#REF!,4,),0)</f>
        <v>0</v>
      </c>
      <c r="P18" s="1">
        <f>IFERROR(VLOOKUP(A18,Polska!$H$2:$V$151,7,)/MAX(Polska!V:V),0)</f>
        <v>0</v>
      </c>
      <c r="Q18" s="1">
        <f>IFERROR(VLOOKUP(A18,#REF!,7,)/MAX(#REF!),0)</f>
        <v>0</v>
      </c>
      <c r="R18" s="1">
        <f>IFERROR(VLOOKUP(A18,#REF!,7,)/MAX(#REF!),0)</f>
        <v>0</v>
      </c>
      <c r="S18" s="1">
        <f>IFERROR(VLOOKUP(A18,#REF!,7,)/MAX(#REF!),0)</f>
        <v>0</v>
      </c>
      <c r="T18" s="1">
        <f>IFERROR(VLOOKUP(A18,#REF!,7,)/MAX(#REF!),0)</f>
        <v>0</v>
      </c>
      <c r="U18" s="1">
        <f>IFERROR(VLOOKUP(A18,#REF!,7,)/MAX(#REF!),0)</f>
        <v>0</v>
      </c>
      <c r="V18" s="1">
        <f>IFERROR(VLOOKUP(A18,#REF!,7,)/MAX(#REF!),0)</f>
        <v>0</v>
      </c>
    </row>
    <row r="19" spans="1:22" x14ac:dyDescent="0.2">
      <c r="A19" s="38">
        <v>43871</v>
      </c>
      <c r="B19" s="1">
        <f>IFERROR(VLOOKUP(A19,Polska!$H$2:$V$101,4,)/Polska!$B$3,0)</f>
        <v>0</v>
      </c>
      <c r="C19" s="1">
        <f>IFERROR(VLOOKUP(A19,#REF!,4,)/#REF!,0)</f>
        <v>0</v>
      </c>
      <c r="D19" s="1">
        <f>IFERROR(VLOOKUP(A19,#REF!,4,)/#REF!,0)</f>
        <v>0</v>
      </c>
      <c r="E19" s="1">
        <f>IFERROR(VLOOKUP(A19,#REF!,4,)/#REF!,0)</f>
        <v>0</v>
      </c>
      <c r="F19" s="1">
        <f>IFERROR(VLOOKUP(A19,#REF!,4,)/#REF!,0)</f>
        <v>0</v>
      </c>
      <c r="G19" s="1">
        <f>IFERROR(VLOOKUP(A19,#REF!,4,)/#REF!,0)</f>
        <v>0</v>
      </c>
      <c r="H19" s="1">
        <f>IFERROR(VLOOKUP(A19,#REF!,4,)/#REF!,0)</f>
        <v>0</v>
      </c>
      <c r="I19" s="1">
        <f>IFERROR(VLOOKUP(A19,Polska!$H$2:$V$151,4,),0)</f>
        <v>0</v>
      </c>
      <c r="J19" s="1">
        <f>IFERROR(VLOOKUP(A19,#REF!,4,),0)</f>
        <v>0</v>
      </c>
      <c r="K19" s="1">
        <f>IFERROR(VLOOKUP(A19,#REF!,4,),0)</f>
        <v>0</v>
      </c>
      <c r="L19" s="1">
        <f>IFERROR(VLOOKUP(A19,#REF!,4,),0)</f>
        <v>0</v>
      </c>
      <c r="M19" s="1">
        <f>IFERROR(VLOOKUP(A19,#REF!,4,),0)</f>
        <v>0</v>
      </c>
      <c r="N19" s="1">
        <f>IFERROR(VLOOKUP(A19,#REF!,4,),0)</f>
        <v>0</v>
      </c>
      <c r="O19" s="1">
        <f>IFERROR(VLOOKUP(A19,#REF!,4,),0)</f>
        <v>0</v>
      </c>
      <c r="P19" s="1">
        <f>IFERROR(VLOOKUP(A19,Polska!$H$2:$V$151,7,)/MAX(Polska!V:V),0)</f>
        <v>0</v>
      </c>
      <c r="Q19" s="1">
        <f>IFERROR(VLOOKUP(A19,#REF!,7,)/MAX(#REF!),0)</f>
        <v>0</v>
      </c>
      <c r="R19" s="1">
        <f>IFERROR(VLOOKUP(A19,#REF!,7,)/MAX(#REF!),0)</f>
        <v>0</v>
      </c>
      <c r="S19" s="1">
        <f>IFERROR(VLOOKUP(A19,#REF!,7,)/MAX(#REF!),0)</f>
        <v>0</v>
      </c>
      <c r="T19" s="1">
        <f>IFERROR(VLOOKUP(A19,#REF!,7,)/MAX(#REF!),0)</f>
        <v>0</v>
      </c>
      <c r="U19" s="1">
        <f>IFERROR(VLOOKUP(A19,#REF!,7,)/MAX(#REF!),0)</f>
        <v>0</v>
      </c>
      <c r="V19" s="1">
        <f>IFERROR(VLOOKUP(A19,#REF!,7,)/MAX(#REF!),0)</f>
        <v>0</v>
      </c>
    </row>
    <row r="20" spans="1:22" x14ac:dyDescent="0.2">
      <c r="A20" s="38">
        <v>43872</v>
      </c>
      <c r="B20" s="1">
        <f>IFERROR(VLOOKUP(A20,Polska!$H$2:$V$101,4,)/Polska!$B$3,0)</f>
        <v>0</v>
      </c>
      <c r="C20" s="1">
        <f>IFERROR(VLOOKUP(A20,#REF!,4,)/#REF!,0)</f>
        <v>0</v>
      </c>
      <c r="D20" s="1">
        <f>IFERROR(VLOOKUP(A20,#REF!,4,)/#REF!,0)</f>
        <v>0</v>
      </c>
      <c r="E20" s="1">
        <f>IFERROR(VLOOKUP(A20,#REF!,4,)/#REF!,0)</f>
        <v>0</v>
      </c>
      <c r="F20" s="1">
        <f>IFERROR(VLOOKUP(A20,#REF!,4,)/#REF!,0)</f>
        <v>0</v>
      </c>
      <c r="G20" s="1">
        <f>IFERROR(VLOOKUP(A20,#REF!,4,)/#REF!,0)</f>
        <v>0</v>
      </c>
      <c r="H20" s="1">
        <f>IFERROR(VLOOKUP(A20,#REF!,4,)/#REF!,0)</f>
        <v>0</v>
      </c>
      <c r="I20" s="1">
        <f>IFERROR(VLOOKUP(A20,Polska!$H$2:$V$151,4,),0)</f>
        <v>0</v>
      </c>
      <c r="J20" s="1">
        <f>IFERROR(VLOOKUP(A20,#REF!,4,),0)</f>
        <v>0</v>
      </c>
      <c r="K20" s="1">
        <f>IFERROR(VLOOKUP(A20,#REF!,4,),0)</f>
        <v>0</v>
      </c>
      <c r="L20" s="1">
        <f>IFERROR(VLOOKUP(A20,#REF!,4,),0)</f>
        <v>0</v>
      </c>
      <c r="M20" s="1">
        <f>IFERROR(VLOOKUP(A20,#REF!,4,),0)</f>
        <v>0</v>
      </c>
      <c r="N20" s="1">
        <f>IFERROR(VLOOKUP(A20,#REF!,4,),0)</f>
        <v>0</v>
      </c>
      <c r="O20" s="1">
        <f>IFERROR(VLOOKUP(A20,#REF!,4,),0)</f>
        <v>0</v>
      </c>
      <c r="P20" s="1">
        <f>IFERROR(VLOOKUP(A20,Polska!$H$2:$V$151,7,)/MAX(Polska!V:V),0)</f>
        <v>0</v>
      </c>
      <c r="Q20" s="1">
        <f>IFERROR(VLOOKUP(A20,#REF!,7,)/MAX(#REF!),0)</f>
        <v>0</v>
      </c>
      <c r="R20" s="1">
        <f>IFERROR(VLOOKUP(A20,#REF!,7,)/MAX(#REF!),0)</f>
        <v>0</v>
      </c>
      <c r="S20" s="1">
        <f>IFERROR(VLOOKUP(A20,#REF!,7,)/MAX(#REF!),0)</f>
        <v>0</v>
      </c>
      <c r="T20" s="1">
        <f>IFERROR(VLOOKUP(A20,#REF!,7,)/MAX(#REF!),0)</f>
        <v>0</v>
      </c>
      <c r="U20" s="1">
        <f>IFERROR(VLOOKUP(A20,#REF!,7,)/MAX(#REF!),0)</f>
        <v>0</v>
      </c>
      <c r="V20" s="1">
        <f>IFERROR(VLOOKUP(A20,#REF!,7,)/MAX(#REF!),0)</f>
        <v>0</v>
      </c>
    </row>
    <row r="21" spans="1:22" x14ac:dyDescent="0.2">
      <c r="A21" s="38">
        <v>43873</v>
      </c>
      <c r="B21" s="1">
        <f>IFERROR(VLOOKUP(A21,Polska!$H$2:$V$101,4,)/Polska!$B$3,0)</f>
        <v>0</v>
      </c>
      <c r="C21" s="1">
        <f>IFERROR(VLOOKUP(A21,#REF!,4,)/#REF!,0)</f>
        <v>0</v>
      </c>
      <c r="D21" s="1">
        <f>IFERROR(VLOOKUP(A21,#REF!,4,)/#REF!,0)</f>
        <v>0</v>
      </c>
      <c r="E21" s="1">
        <f>IFERROR(VLOOKUP(A21,#REF!,4,)/#REF!,0)</f>
        <v>0</v>
      </c>
      <c r="F21" s="1">
        <f>IFERROR(VLOOKUP(A21,#REF!,4,)/#REF!,0)</f>
        <v>0</v>
      </c>
      <c r="G21" s="1">
        <f>IFERROR(VLOOKUP(A21,#REF!,4,)/#REF!,0)</f>
        <v>0</v>
      </c>
      <c r="H21" s="1">
        <f>IFERROR(VLOOKUP(A21,#REF!,4,)/#REF!,0)</f>
        <v>0</v>
      </c>
      <c r="I21" s="1">
        <f>IFERROR(VLOOKUP(A21,Polska!$H$2:$V$151,4,),0)</f>
        <v>0</v>
      </c>
      <c r="J21" s="1">
        <f>IFERROR(VLOOKUP(A21,#REF!,4,),0)</f>
        <v>0</v>
      </c>
      <c r="K21" s="1">
        <f>IFERROR(VLOOKUP(A21,#REF!,4,),0)</f>
        <v>0</v>
      </c>
      <c r="L21" s="1">
        <f>IFERROR(VLOOKUP(A21,#REF!,4,),0)</f>
        <v>0</v>
      </c>
      <c r="M21" s="1">
        <f>IFERROR(VLOOKUP(A21,#REF!,4,),0)</f>
        <v>0</v>
      </c>
      <c r="N21" s="1">
        <f>IFERROR(VLOOKUP(A21,#REF!,4,),0)</f>
        <v>0</v>
      </c>
      <c r="O21" s="1">
        <f>IFERROR(VLOOKUP(A21,#REF!,4,),0)</f>
        <v>0</v>
      </c>
      <c r="P21" s="1">
        <f>IFERROR(VLOOKUP(A21,Polska!$H$2:$V$151,7,)/MAX(Polska!V:V),0)</f>
        <v>0</v>
      </c>
      <c r="Q21" s="1">
        <f>IFERROR(VLOOKUP(A21,#REF!,7,)/MAX(#REF!),0)</f>
        <v>0</v>
      </c>
      <c r="R21" s="1">
        <f>IFERROR(VLOOKUP(A21,#REF!,7,)/MAX(#REF!),0)</f>
        <v>0</v>
      </c>
      <c r="S21" s="1">
        <f>IFERROR(VLOOKUP(A21,#REF!,7,)/MAX(#REF!),0)</f>
        <v>0</v>
      </c>
      <c r="T21" s="1">
        <f>IFERROR(VLOOKUP(A21,#REF!,7,)/MAX(#REF!),0)</f>
        <v>0</v>
      </c>
      <c r="U21" s="1">
        <f>IFERROR(VLOOKUP(A21,#REF!,7,)/MAX(#REF!),0)</f>
        <v>0</v>
      </c>
      <c r="V21" s="1">
        <f>IFERROR(VLOOKUP(A21,#REF!,7,)/MAX(#REF!),0)</f>
        <v>0</v>
      </c>
    </row>
    <row r="22" spans="1:22" x14ac:dyDescent="0.2">
      <c r="A22" s="38">
        <v>43874</v>
      </c>
      <c r="B22" s="1">
        <f>IFERROR(VLOOKUP(A22,Polska!$H$2:$V$101,4,)/Polska!$B$3,0)</f>
        <v>0</v>
      </c>
      <c r="C22" s="1">
        <f>IFERROR(VLOOKUP(A22,#REF!,4,)/#REF!,0)</f>
        <v>0</v>
      </c>
      <c r="D22" s="1">
        <f>IFERROR(VLOOKUP(A22,#REF!,4,)/#REF!,0)</f>
        <v>0</v>
      </c>
      <c r="E22" s="1">
        <f>IFERROR(VLOOKUP(A22,#REF!,4,)/#REF!,0)</f>
        <v>0</v>
      </c>
      <c r="F22" s="1">
        <f>IFERROR(VLOOKUP(A22,#REF!,4,)/#REF!,0)</f>
        <v>0</v>
      </c>
      <c r="G22" s="1">
        <f>IFERROR(VLOOKUP(A22,#REF!,4,)/#REF!,0)</f>
        <v>0</v>
      </c>
      <c r="H22" s="1">
        <f>IFERROR(VLOOKUP(A22,#REF!,4,)/#REF!,0)</f>
        <v>0</v>
      </c>
      <c r="I22" s="1">
        <f>IFERROR(VLOOKUP(A22,Polska!$H$2:$V$151,4,),0)</f>
        <v>0</v>
      </c>
      <c r="J22" s="1">
        <f>IFERROR(VLOOKUP(A22,#REF!,4,),0)</f>
        <v>0</v>
      </c>
      <c r="K22" s="1">
        <f>IFERROR(VLOOKUP(A22,#REF!,4,),0)</f>
        <v>0</v>
      </c>
      <c r="L22" s="1">
        <f>IFERROR(VLOOKUP(A22,#REF!,4,),0)</f>
        <v>0</v>
      </c>
      <c r="M22" s="1">
        <f>IFERROR(VLOOKUP(A22,#REF!,4,),0)</f>
        <v>0</v>
      </c>
      <c r="N22" s="1">
        <f>IFERROR(VLOOKUP(A22,#REF!,4,),0)</f>
        <v>0</v>
      </c>
      <c r="O22" s="1">
        <f>IFERROR(VLOOKUP(A22,#REF!,4,),0)</f>
        <v>0</v>
      </c>
      <c r="P22" s="1">
        <f>IFERROR(VLOOKUP(A22,Polska!$H$2:$V$151,7,)/MAX(Polska!V:V),0)</f>
        <v>0</v>
      </c>
      <c r="Q22" s="1">
        <f>IFERROR(VLOOKUP(A22,#REF!,7,)/MAX(#REF!),0)</f>
        <v>0</v>
      </c>
      <c r="R22" s="1">
        <f>IFERROR(VLOOKUP(A22,#REF!,7,)/MAX(#REF!),0)</f>
        <v>0</v>
      </c>
      <c r="S22" s="1">
        <f>IFERROR(VLOOKUP(A22,#REF!,7,)/MAX(#REF!),0)</f>
        <v>0</v>
      </c>
      <c r="T22" s="1">
        <f>IFERROR(VLOOKUP(A22,#REF!,7,)/MAX(#REF!),0)</f>
        <v>0</v>
      </c>
      <c r="U22" s="1">
        <f>IFERROR(VLOOKUP(A22,#REF!,7,)/MAX(#REF!),0)</f>
        <v>0</v>
      </c>
      <c r="V22" s="1">
        <f>IFERROR(VLOOKUP(A22,#REF!,7,)/MAX(#REF!),0)</f>
        <v>0</v>
      </c>
    </row>
    <row r="23" spans="1:22" x14ac:dyDescent="0.2">
      <c r="A23" s="38">
        <v>43875</v>
      </c>
      <c r="B23" s="1">
        <f>IFERROR(VLOOKUP(A23,Polska!$H$2:$V$101,4,)/Polska!$B$3,0)</f>
        <v>0</v>
      </c>
      <c r="C23" s="1">
        <f>IFERROR(VLOOKUP(A23,#REF!,4,)/#REF!,0)</f>
        <v>0</v>
      </c>
      <c r="D23" s="1">
        <f>IFERROR(VLOOKUP(A23,#REF!,4,)/#REF!,0)</f>
        <v>0</v>
      </c>
      <c r="E23" s="1">
        <f>IFERROR(VLOOKUP(A23,#REF!,4,)/#REF!,0)</f>
        <v>0</v>
      </c>
      <c r="F23" s="1">
        <f>IFERROR(VLOOKUP(A23,#REF!,4,)/#REF!,0)</f>
        <v>0</v>
      </c>
      <c r="G23" s="1">
        <f>IFERROR(VLOOKUP(A23,#REF!,4,)/#REF!,0)</f>
        <v>0</v>
      </c>
      <c r="H23" s="1">
        <f>IFERROR(VLOOKUP(A23,#REF!,4,)/#REF!,0)</f>
        <v>0</v>
      </c>
      <c r="I23" s="1">
        <f>IFERROR(VLOOKUP(A23,Polska!$H$2:$V$151,4,),0)</f>
        <v>0</v>
      </c>
      <c r="J23" s="1">
        <f>IFERROR(VLOOKUP(A23,#REF!,4,),0)</f>
        <v>0</v>
      </c>
      <c r="K23" s="1">
        <f>IFERROR(VLOOKUP(A23,#REF!,4,),0)</f>
        <v>0</v>
      </c>
      <c r="L23" s="1">
        <f>IFERROR(VLOOKUP(A23,#REF!,4,),0)</f>
        <v>0</v>
      </c>
      <c r="M23" s="1">
        <f>IFERROR(VLOOKUP(A23,#REF!,4,),0)</f>
        <v>0</v>
      </c>
      <c r="N23" s="1">
        <f>IFERROR(VLOOKUP(A23,#REF!,4,),0)</f>
        <v>0</v>
      </c>
      <c r="O23" s="1">
        <f>IFERROR(VLOOKUP(A23,#REF!,4,),0)</f>
        <v>0</v>
      </c>
      <c r="P23" s="1">
        <f>IFERROR(VLOOKUP(A23,Polska!$H$2:$V$151,7,)/MAX(Polska!V:V),0)</f>
        <v>0</v>
      </c>
      <c r="Q23" s="1">
        <f>IFERROR(VLOOKUP(A23,#REF!,7,)/MAX(#REF!),0)</f>
        <v>0</v>
      </c>
      <c r="R23" s="1">
        <f>IFERROR(VLOOKUP(A23,#REF!,7,)/MAX(#REF!),0)</f>
        <v>0</v>
      </c>
      <c r="S23" s="1">
        <f>IFERROR(VLOOKUP(A23,#REF!,7,)/MAX(#REF!),0)</f>
        <v>0</v>
      </c>
      <c r="T23" s="1">
        <f>IFERROR(VLOOKUP(A23,#REF!,7,)/MAX(#REF!),0)</f>
        <v>0</v>
      </c>
      <c r="U23" s="1">
        <f>IFERROR(VLOOKUP(A23,#REF!,7,)/MAX(#REF!),0)</f>
        <v>0</v>
      </c>
      <c r="V23" s="1">
        <f>IFERROR(VLOOKUP(A23,#REF!,7,)/MAX(#REF!),0)</f>
        <v>0</v>
      </c>
    </row>
    <row r="24" spans="1:22" x14ac:dyDescent="0.2">
      <c r="A24" s="38">
        <v>43876</v>
      </c>
      <c r="B24" s="1">
        <f>IFERROR(VLOOKUP(A24,Polska!$H$2:$V$101,4,)/Polska!$B$3,0)</f>
        <v>0</v>
      </c>
      <c r="C24" s="1">
        <f>IFERROR(VLOOKUP(A24,#REF!,4,)/#REF!,0)</f>
        <v>0</v>
      </c>
      <c r="D24" s="1">
        <f>IFERROR(VLOOKUP(A24,#REF!,4,)/#REF!,0)</f>
        <v>0</v>
      </c>
      <c r="E24" s="1">
        <f>IFERROR(VLOOKUP(A24,#REF!,4,)/#REF!,0)</f>
        <v>0</v>
      </c>
      <c r="F24" s="1">
        <f>IFERROR(VLOOKUP(A24,#REF!,4,)/#REF!,0)</f>
        <v>0</v>
      </c>
      <c r="G24" s="1">
        <f>IFERROR(VLOOKUP(A24,#REF!,4,)/#REF!,0)</f>
        <v>0</v>
      </c>
      <c r="H24" s="1">
        <f>IFERROR(VLOOKUP(A24,#REF!,4,)/#REF!,0)</f>
        <v>0</v>
      </c>
      <c r="I24" s="1">
        <f>IFERROR(VLOOKUP(A24,Polska!$H$2:$V$151,4,),0)</f>
        <v>0</v>
      </c>
      <c r="J24" s="1">
        <f>IFERROR(VLOOKUP(A24,#REF!,4,),0)</f>
        <v>0</v>
      </c>
      <c r="K24" s="1">
        <f>IFERROR(VLOOKUP(A24,#REF!,4,),0)</f>
        <v>0</v>
      </c>
      <c r="L24" s="1">
        <f>IFERROR(VLOOKUP(A24,#REF!,4,),0)</f>
        <v>0</v>
      </c>
      <c r="M24" s="1">
        <f>IFERROR(VLOOKUP(A24,#REF!,4,),0)</f>
        <v>0</v>
      </c>
      <c r="N24" s="1">
        <f>IFERROR(VLOOKUP(A24,#REF!,4,),0)</f>
        <v>0</v>
      </c>
      <c r="O24" s="1">
        <f>IFERROR(VLOOKUP(A24,#REF!,4,),0)</f>
        <v>0</v>
      </c>
      <c r="P24" s="1">
        <f>IFERROR(VLOOKUP(A24,Polska!$H$2:$V$151,7,)/MAX(Polska!V:V),0)</f>
        <v>0</v>
      </c>
      <c r="Q24" s="1">
        <f>IFERROR(VLOOKUP(A24,#REF!,7,)/MAX(#REF!),0)</f>
        <v>0</v>
      </c>
      <c r="R24" s="1">
        <f>IFERROR(VLOOKUP(A24,#REF!,7,)/MAX(#REF!),0)</f>
        <v>0</v>
      </c>
      <c r="S24" s="1">
        <f>IFERROR(VLOOKUP(A24,#REF!,7,)/MAX(#REF!),0)</f>
        <v>0</v>
      </c>
      <c r="T24" s="1">
        <f>IFERROR(VLOOKUP(A24,#REF!,7,)/MAX(#REF!),0)</f>
        <v>0</v>
      </c>
      <c r="U24" s="1">
        <f>IFERROR(VLOOKUP(A24,#REF!,7,)/MAX(#REF!),0)</f>
        <v>0</v>
      </c>
      <c r="V24" s="1">
        <f>IFERROR(VLOOKUP(A24,#REF!,7,)/MAX(#REF!),0)</f>
        <v>0</v>
      </c>
    </row>
    <row r="25" spans="1:22" x14ac:dyDescent="0.2">
      <c r="A25" s="38">
        <v>43877</v>
      </c>
      <c r="B25" s="1">
        <f>IFERROR(VLOOKUP(A25,Polska!$H$2:$V$101,4,)/Polska!$B$3,0)</f>
        <v>0</v>
      </c>
      <c r="C25" s="1">
        <f>IFERROR(VLOOKUP(A25,#REF!,4,)/#REF!,0)</f>
        <v>0</v>
      </c>
      <c r="D25" s="1">
        <f>IFERROR(VLOOKUP(A25,#REF!,4,)/#REF!,0)</f>
        <v>0</v>
      </c>
      <c r="E25" s="1">
        <f>IFERROR(VLOOKUP(A25,#REF!,4,)/#REF!,0)</f>
        <v>0</v>
      </c>
      <c r="F25" s="1">
        <f>IFERROR(VLOOKUP(A25,#REF!,4,)/#REF!,0)</f>
        <v>0</v>
      </c>
      <c r="G25" s="1">
        <f>IFERROR(VLOOKUP(A25,#REF!,4,)/#REF!,0)</f>
        <v>0</v>
      </c>
      <c r="H25" s="1">
        <f>IFERROR(VLOOKUP(A25,#REF!,4,)/#REF!,0)</f>
        <v>0</v>
      </c>
      <c r="I25" s="1">
        <f>IFERROR(VLOOKUP(A25,Polska!$H$2:$V$151,4,),0)</f>
        <v>0</v>
      </c>
      <c r="J25" s="1">
        <f>IFERROR(VLOOKUP(A25,#REF!,4,),0)</f>
        <v>0</v>
      </c>
      <c r="K25" s="1">
        <f>IFERROR(VLOOKUP(A25,#REF!,4,),0)</f>
        <v>0</v>
      </c>
      <c r="L25" s="1">
        <f>IFERROR(VLOOKUP(A25,#REF!,4,),0)</f>
        <v>0</v>
      </c>
      <c r="M25" s="1">
        <f>IFERROR(VLOOKUP(A25,#REF!,4,),0)</f>
        <v>0</v>
      </c>
      <c r="N25" s="1">
        <f>IFERROR(VLOOKUP(A25,#REF!,4,),0)</f>
        <v>0</v>
      </c>
      <c r="O25" s="1">
        <f>IFERROR(VLOOKUP(A25,#REF!,4,),0)</f>
        <v>0</v>
      </c>
      <c r="P25" s="1">
        <f>IFERROR(VLOOKUP(A25,Polska!$H$2:$V$151,7,)/MAX(Polska!V:V),0)</f>
        <v>0</v>
      </c>
      <c r="Q25" s="1">
        <f>IFERROR(VLOOKUP(A25,#REF!,7,)/MAX(#REF!),0)</f>
        <v>0</v>
      </c>
      <c r="R25" s="1">
        <f>IFERROR(VLOOKUP(A25,#REF!,7,)/MAX(#REF!),0)</f>
        <v>0</v>
      </c>
      <c r="S25" s="1">
        <f>IFERROR(VLOOKUP(A25,#REF!,7,)/MAX(#REF!),0)</f>
        <v>0</v>
      </c>
      <c r="T25" s="1">
        <f>IFERROR(VLOOKUP(A25,#REF!,7,)/MAX(#REF!),0)</f>
        <v>0</v>
      </c>
      <c r="U25" s="1">
        <f>IFERROR(VLOOKUP(A25,#REF!,7,)/MAX(#REF!),0)</f>
        <v>0</v>
      </c>
      <c r="V25" s="1">
        <f>IFERROR(VLOOKUP(A25,#REF!,7,)/MAX(#REF!),0)</f>
        <v>0</v>
      </c>
    </row>
    <row r="26" spans="1:22" x14ac:dyDescent="0.2">
      <c r="A26" s="38">
        <v>43878</v>
      </c>
      <c r="B26" s="1">
        <f>IFERROR(VLOOKUP(A26,Polska!$H$2:$V$101,4,)/Polska!$B$3,0)</f>
        <v>0</v>
      </c>
      <c r="C26" s="1">
        <f>IFERROR(VLOOKUP(A26,#REF!,4,)/#REF!,0)</f>
        <v>0</v>
      </c>
      <c r="D26" s="1">
        <f>IFERROR(VLOOKUP(A26,#REF!,4,)/#REF!,0)</f>
        <v>0</v>
      </c>
      <c r="E26" s="1">
        <f>IFERROR(VLOOKUP(A26,#REF!,4,)/#REF!,0)</f>
        <v>0</v>
      </c>
      <c r="F26" s="1">
        <f>IFERROR(VLOOKUP(A26,#REF!,4,)/#REF!,0)</f>
        <v>0</v>
      </c>
      <c r="G26" s="1">
        <f>IFERROR(VLOOKUP(A26,#REF!,4,)/#REF!,0)</f>
        <v>0</v>
      </c>
      <c r="H26" s="1">
        <f>IFERROR(VLOOKUP(A26,#REF!,4,)/#REF!,0)</f>
        <v>0</v>
      </c>
      <c r="I26" s="1">
        <f>IFERROR(VLOOKUP(A26,Polska!$H$2:$V$151,4,),0)</f>
        <v>0</v>
      </c>
      <c r="J26" s="1">
        <f>IFERROR(VLOOKUP(A26,#REF!,4,),0)</f>
        <v>0</v>
      </c>
      <c r="K26" s="1">
        <f>IFERROR(VLOOKUP(A26,#REF!,4,),0)</f>
        <v>0</v>
      </c>
      <c r="L26" s="1">
        <f>IFERROR(VLOOKUP(A26,#REF!,4,),0)</f>
        <v>0</v>
      </c>
      <c r="M26" s="1">
        <f>IFERROR(VLOOKUP(A26,#REF!,4,),0)</f>
        <v>0</v>
      </c>
      <c r="N26" s="1">
        <f>IFERROR(VLOOKUP(A26,#REF!,4,),0)</f>
        <v>0</v>
      </c>
      <c r="O26" s="1">
        <f>IFERROR(VLOOKUP(A26,#REF!,4,),0)</f>
        <v>0</v>
      </c>
      <c r="P26" s="1">
        <f>IFERROR(VLOOKUP(A26,Polska!$H$2:$V$151,7,)/MAX(Polska!V:V),0)</f>
        <v>0</v>
      </c>
      <c r="Q26" s="1">
        <f>IFERROR(VLOOKUP(A26,#REF!,7,)/MAX(#REF!),0)</f>
        <v>0</v>
      </c>
      <c r="R26" s="1">
        <f>IFERROR(VLOOKUP(A26,#REF!,7,)/MAX(#REF!),0)</f>
        <v>0</v>
      </c>
      <c r="S26" s="1">
        <f>IFERROR(VLOOKUP(A26,#REF!,7,)/MAX(#REF!),0)</f>
        <v>0</v>
      </c>
      <c r="T26" s="1">
        <f>IFERROR(VLOOKUP(A26,#REF!,7,)/MAX(#REF!),0)</f>
        <v>0</v>
      </c>
      <c r="U26" s="1">
        <f>IFERROR(VLOOKUP(A26,#REF!,7,)/MAX(#REF!),0)</f>
        <v>0</v>
      </c>
      <c r="V26" s="1">
        <f>IFERROR(VLOOKUP(A26,#REF!,7,)/MAX(#REF!),0)</f>
        <v>0</v>
      </c>
    </row>
    <row r="27" spans="1:22" x14ac:dyDescent="0.2">
      <c r="A27" s="38">
        <v>43879</v>
      </c>
      <c r="B27" s="1">
        <f>IFERROR(VLOOKUP(A27,Polska!$H$2:$V$101,4,)/Polska!$B$3,0)</f>
        <v>0</v>
      </c>
      <c r="C27" s="1">
        <f>IFERROR(VLOOKUP(A27,#REF!,4,)/#REF!,0)</f>
        <v>0</v>
      </c>
      <c r="D27" s="1">
        <f>IFERROR(VLOOKUP(A27,#REF!,4,)/#REF!,0)</f>
        <v>0</v>
      </c>
      <c r="E27" s="1">
        <f>IFERROR(VLOOKUP(A27,#REF!,4,)/#REF!,0)</f>
        <v>0</v>
      </c>
      <c r="F27" s="1">
        <f>IFERROR(VLOOKUP(A27,#REF!,4,)/#REF!,0)</f>
        <v>0</v>
      </c>
      <c r="G27" s="1">
        <f>IFERROR(VLOOKUP(A27,#REF!,4,)/#REF!,0)</f>
        <v>0</v>
      </c>
      <c r="H27" s="1">
        <f>IFERROR(VLOOKUP(A27,#REF!,4,)/#REF!,0)</f>
        <v>0</v>
      </c>
      <c r="I27" s="1">
        <f>IFERROR(VLOOKUP(A27,Polska!$H$2:$V$151,4,),0)</f>
        <v>0</v>
      </c>
      <c r="J27" s="1">
        <f>IFERROR(VLOOKUP(A27,#REF!,4,),0)</f>
        <v>0</v>
      </c>
      <c r="K27" s="1">
        <f>IFERROR(VLOOKUP(A27,#REF!,4,),0)</f>
        <v>0</v>
      </c>
      <c r="L27" s="1">
        <f>IFERROR(VLOOKUP(A27,#REF!,4,),0)</f>
        <v>0</v>
      </c>
      <c r="M27" s="1">
        <f>IFERROR(VLOOKUP(A27,#REF!,4,),0)</f>
        <v>0</v>
      </c>
      <c r="N27" s="1">
        <f>IFERROR(VLOOKUP(A27,#REF!,4,),0)</f>
        <v>0</v>
      </c>
      <c r="O27" s="1">
        <f>IFERROR(VLOOKUP(A27,#REF!,4,),0)</f>
        <v>0</v>
      </c>
      <c r="P27" s="1">
        <f>IFERROR(VLOOKUP(A27,Polska!$H$2:$V$151,7,)/MAX(Polska!V:V),0)</f>
        <v>0</v>
      </c>
      <c r="Q27" s="1">
        <f>IFERROR(VLOOKUP(A27,#REF!,7,)/MAX(#REF!),0)</f>
        <v>0</v>
      </c>
      <c r="R27" s="1">
        <f>IFERROR(VLOOKUP(A27,#REF!,7,)/MAX(#REF!),0)</f>
        <v>0</v>
      </c>
      <c r="S27" s="1">
        <f>IFERROR(VLOOKUP(A27,#REF!,7,)/MAX(#REF!),0)</f>
        <v>0</v>
      </c>
      <c r="T27" s="1">
        <f>IFERROR(VLOOKUP(A27,#REF!,7,)/MAX(#REF!),0)</f>
        <v>0</v>
      </c>
      <c r="U27" s="1">
        <f>IFERROR(VLOOKUP(A27,#REF!,7,)/MAX(#REF!),0)</f>
        <v>0</v>
      </c>
      <c r="V27" s="1">
        <f>IFERROR(VLOOKUP(A27,#REF!,7,)/MAX(#REF!),0)</f>
        <v>0</v>
      </c>
    </row>
    <row r="28" spans="1:22" x14ac:dyDescent="0.2">
      <c r="A28" s="38">
        <v>43880</v>
      </c>
      <c r="B28" s="1">
        <f>IFERROR(VLOOKUP(A28,Polska!$H$2:$V$101,4,)/Polska!$B$3,0)</f>
        <v>0</v>
      </c>
      <c r="C28" s="1">
        <f>IFERROR(VLOOKUP(A28,#REF!,4,)/#REF!,0)</f>
        <v>0</v>
      </c>
      <c r="D28" s="1">
        <f>IFERROR(VLOOKUP(A28,#REF!,4,)/#REF!,0)</f>
        <v>0</v>
      </c>
      <c r="E28" s="1">
        <f>IFERROR(VLOOKUP(A28,#REF!,4,)/#REF!,0)</f>
        <v>0</v>
      </c>
      <c r="F28" s="1">
        <f>IFERROR(VLOOKUP(A28,#REF!,4,)/#REF!,0)</f>
        <v>0</v>
      </c>
      <c r="G28" s="1">
        <f>IFERROR(VLOOKUP(A28,#REF!,4,)/#REF!,0)</f>
        <v>0</v>
      </c>
      <c r="H28" s="1">
        <f>IFERROR(VLOOKUP(A28,#REF!,4,)/#REF!,0)</f>
        <v>0</v>
      </c>
      <c r="I28" s="1">
        <f>IFERROR(VLOOKUP(A28,Polska!$H$2:$V$151,4,),0)</f>
        <v>0</v>
      </c>
      <c r="J28" s="1">
        <f>IFERROR(VLOOKUP(A28,#REF!,4,),0)</f>
        <v>0</v>
      </c>
      <c r="K28" s="1">
        <f>IFERROR(VLOOKUP(A28,#REF!,4,),0)</f>
        <v>0</v>
      </c>
      <c r="L28" s="1">
        <f>IFERROR(VLOOKUP(A28,#REF!,4,),0)</f>
        <v>0</v>
      </c>
      <c r="M28" s="1">
        <f>IFERROR(VLOOKUP(A28,#REF!,4,),0)</f>
        <v>0</v>
      </c>
      <c r="N28" s="1">
        <f>IFERROR(VLOOKUP(A28,#REF!,4,),0)</f>
        <v>0</v>
      </c>
      <c r="O28" s="1">
        <f>IFERROR(VLOOKUP(A28,#REF!,4,),0)</f>
        <v>0</v>
      </c>
      <c r="P28" s="1">
        <f>IFERROR(VLOOKUP(A28,Polska!$H$2:$V$151,7,)/MAX(Polska!V:V),0)</f>
        <v>0</v>
      </c>
      <c r="Q28" s="1">
        <f>IFERROR(VLOOKUP(A28,#REF!,7,)/MAX(#REF!),0)</f>
        <v>0</v>
      </c>
      <c r="R28" s="1">
        <f>IFERROR(VLOOKUP(A28,#REF!,7,)/MAX(#REF!),0)</f>
        <v>0</v>
      </c>
      <c r="S28" s="1">
        <f>IFERROR(VLOOKUP(A28,#REF!,7,)/MAX(#REF!),0)</f>
        <v>0</v>
      </c>
      <c r="T28" s="1">
        <f>IFERROR(VLOOKUP(A28,#REF!,7,)/MAX(#REF!),0)</f>
        <v>0</v>
      </c>
      <c r="U28" s="1">
        <f>IFERROR(VLOOKUP(A28,#REF!,7,)/MAX(#REF!),0)</f>
        <v>0</v>
      </c>
      <c r="V28" s="1">
        <f>IFERROR(VLOOKUP(A28,#REF!,7,)/MAX(#REF!),0)</f>
        <v>0</v>
      </c>
    </row>
    <row r="29" spans="1:22" x14ac:dyDescent="0.2">
      <c r="A29" s="38">
        <v>43881</v>
      </c>
      <c r="B29" s="1">
        <f>IFERROR(VLOOKUP(A29,Polska!$H$2:$V$101,4,)/Polska!$B$3,0)</f>
        <v>0</v>
      </c>
      <c r="C29" s="1">
        <f>IFERROR(VLOOKUP(A29,#REF!,4,)/#REF!,0)</f>
        <v>0</v>
      </c>
      <c r="D29" s="1">
        <f>IFERROR(VLOOKUP(A29,#REF!,4,)/#REF!,0)</f>
        <v>0</v>
      </c>
      <c r="E29" s="1">
        <f>IFERROR(VLOOKUP(A29,#REF!,4,)/#REF!,0)</f>
        <v>0</v>
      </c>
      <c r="F29" s="1">
        <f>IFERROR(VLOOKUP(A29,#REF!,4,)/#REF!,0)</f>
        <v>0</v>
      </c>
      <c r="G29" s="1">
        <f>IFERROR(VLOOKUP(A29,#REF!,4,)/#REF!,0)</f>
        <v>0</v>
      </c>
      <c r="H29" s="1">
        <f>IFERROR(VLOOKUP(A29,#REF!,4,)/#REF!,0)</f>
        <v>0</v>
      </c>
      <c r="I29" s="1">
        <f>IFERROR(VLOOKUP(A29,Polska!$H$2:$V$151,4,),0)</f>
        <v>0</v>
      </c>
      <c r="J29" s="1">
        <f>IFERROR(VLOOKUP(A29,#REF!,4,),0)</f>
        <v>0</v>
      </c>
      <c r="K29" s="1">
        <f>IFERROR(VLOOKUP(A29,#REF!,4,),0)</f>
        <v>0</v>
      </c>
      <c r="L29" s="1">
        <f>IFERROR(VLOOKUP(A29,#REF!,4,),0)</f>
        <v>0</v>
      </c>
      <c r="M29" s="1">
        <f>IFERROR(VLOOKUP(A29,#REF!,4,),0)</f>
        <v>0</v>
      </c>
      <c r="N29" s="1">
        <f>IFERROR(VLOOKUP(A29,#REF!,4,),0)</f>
        <v>0</v>
      </c>
      <c r="O29" s="1">
        <f>IFERROR(VLOOKUP(A29,#REF!,4,),0)</f>
        <v>0</v>
      </c>
      <c r="P29" s="1">
        <f>IFERROR(VLOOKUP(A29,Polska!$H$2:$V$151,7,)/MAX(Polska!V:V),0)</f>
        <v>0</v>
      </c>
      <c r="Q29" s="1">
        <f>IFERROR(VLOOKUP(A29,#REF!,7,)/MAX(#REF!),0)</f>
        <v>0</v>
      </c>
      <c r="R29" s="1">
        <f>IFERROR(VLOOKUP(A29,#REF!,7,)/MAX(#REF!),0)</f>
        <v>0</v>
      </c>
      <c r="S29" s="1">
        <f>IFERROR(VLOOKUP(A29,#REF!,7,)/MAX(#REF!),0)</f>
        <v>0</v>
      </c>
      <c r="T29" s="1">
        <f>IFERROR(VLOOKUP(A29,#REF!,7,)/MAX(#REF!),0)</f>
        <v>0</v>
      </c>
      <c r="U29" s="1">
        <f>IFERROR(VLOOKUP(A29,#REF!,7,)/MAX(#REF!),0)</f>
        <v>0</v>
      </c>
      <c r="V29" s="1">
        <f>IFERROR(VLOOKUP(A29,#REF!,7,)/MAX(#REF!),0)</f>
        <v>0</v>
      </c>
    </row>
    <row r="30" spans="1:22" x14ac:dyDescent="0.2">
      <c r="A30" s="38">
        <v>43882</v>
      </c>
      <c r="B30" s="1">
        <f>IFERROR(VLOOKUP(A30,Polska!$H$2:$V$101,4,)/Polska!$B$3,0)</f>
        <v>0</v>
      </c>
      <c r="C30" s="1">
        <f>IFERROR(VLOOKUP(A30,#REF!,4,)/#REF!,0)</f>
        <v>0</v>
      </c>
      <c r="D30" s="1">
        <f>IFERROR(VLOOKUP(A30,#REF!,4,)/#REF!,0)</f>
        <v>0</v>
      </c>
      <c r="E30" s="1">
        <f>IFERROR(VLOOKUP(A30,#REF!,4,)/#REF!,0)</f>
        <v>0</v>
      </c>
      <c r="F30" s="1">
        <f>IFERROR(VLOOKUP(A30,#REF!,4,)/#REF!,0)</f>
        <v>0</v>
      </c>
      <c r="G30" s="1">
        <f>IFERROR(VLOOKUP(A30,#REF!,4,)/#REF!,0)</f>
        <v>0</v>
      </c>
      <c r="H30" s="1">
        <f>IFERROR(VLOOKUP(A30,#REF!,4,)/#REF!,0)</f>
        <v>0</v>
      </c>
      <c r="I30" s="1">
        <f>IFERROR(VLOOKUP(A30,Polska!$H$2:$V$151,4,),0)</f>
        <v>0</v>
      </c>
      <c r="J30" s="1">
        <f>IFERROR(VLOOKUP(A30,#REF!,4,),0)</f>
        <v>0</v>
      </c>
      <c r="K30" s="1">
        <f>IFERROR(VLOOKUP(A30,#REF!,4,),0)</f>
        <v>0</v>
      </c>
      <c r="L30" s="1">
        <f>IFERROR(VLOOKUP(A30,#REF!,4,),0)</f>
        <v>0</v>
      </c>
      <c r="M30" s="1">
        <f>IFERROR(VLOOKUP(A30,#REF!,4,),0)</f>
        <v>0</v>
      </c>
      <c r="N30" s="1">
        <f>IFERROR(VLOOKUP(A30,#REF!,4,),0)</f>
        <v>0</v>
      </c>
      <c r="O30" s="1">
        <f>IFERROR(VLOOKUP(A30,#REF!,4,),0)</f>
        <v>0</v>
      </c>
      <c r="P30" s="1">
        <f>IFERROR(VLOOKUP(A30,Polska!$H$2:$V$151,7,)/MAX(Polska!V:V),0)</f>
        <v>0</v>
      </c>
      <c r="Q30" s="1">
        <f>IFERROR(VLOOKUP(A30,#REF!,7,)/MAX(#REF!),0)</f>
        <v>0</v>
      </c>
      <c r="R30" s="1">
        <f>IFERROR(VLOOKUP(A30,#REF!,7,)/MAX(#REF!),0)</f>
        <v>0</v>
      </c>
      <c r="S30" s="1">
        <f>IFERROR(VLOOKUP(A30,#REF!,7,)/MAX(#REF!),0)</f>
        <v>0</v>
      </c>
      <c r="T30" s="1">
        <f>IFERROR(VLOOKUP(A30,#REF!,7,)/MAX(#REF!),0)</f>
        <v>0</v>
      </c>
      <c r="U30" s="1">
        <f>IFERROR(VLOOKUP(A30,#REF!,7,)/MAX(#REF!),0)</f>
        <v>0</v>
      </c>
      <c r="V30" s="1">
        <f>IFERROR(VLOOKUP(A30,#REF!,7,)/MAX(#REF!),0)</f>
        <v>0</v>
      </c>
    </row>
    <row r="31" spans="1:22" x14ac:dyDescent="0.2">
      <c r="A31" s="38">
        <v>43883</v>
      </c>
      <c r="B31" s="1">
        <f>IFERROR(VLOOKUP(A31,Polska!$H$2:$V$101,4,)/Polska!$B$3,0)</f>
        <v>0</v>
      </c>
      <c r="C31" s="1">
        <f>IFERROR(VLOOKUP(A31,#REF!,4,)/#REF!,0)</f>
        <v>0</v>
      </c>
      <c r="D31" s="1">
        <f>IFERROR(VLOOKUP(A31,#REF!,4,)/#REF!,0)</f>
        <v>0</v>
      </c>
      <c r="E31" s="1">
        <f>IFERROR(VLOOKUP(A31,#REF!,4,)/#REF!,0)</f>
        <v>0</v>
      </c>
      <c r="F31" s="1">
        <f>IFERROR(VLOOKUP(A31,#REF!,4,)/#REF!,0)</f>
        <v>0</v>
      </c>
      <c r="G31" s="1">
        <f>IFERROR(VLOOKUP(A31,#REF!,4,)/#REF!,0)</f>
        <v>0</v>
      </c>
      <c r="H31" s="1">
        <f>IFERROR(VLOOKUP(A31,#REF!,4,)/#REF!,0)</f>
        <v>0</v>
      </c>
      <c r="I31" s="1">
        <f>IFERROR(VLOOKUP(A31,Polska!$H$2:$V$151,4,),0)</f>
        <v>0</v>
      </c>
      <c r="J31" s="1">
        <f>IFERROR(VLOOKUP(A31,#REF!,4,),0)</f>
        <v>0</v>
      </c>
      <c r="K31" s="1">
        <f>IFERROR(VLOOKUP(A31,#REF!,4,),0)</f>
        <v>0</v>
      </c>
      <c r="L31" s="1">
        <f>IFERROR(VLOOKUP(A31,#REF!,4,),0)</f>
        <v>0</v>
      </c>
      <c r="M31" s="1">
        <f>IFERROR(VLOOKUP(A31,#REF!,4,),0)</f>
        <v>0</v>
      </c>
      <c r="N31" s="1">
        <f>IFERROR(VLOOKUP(A31,#REF!,4,),0)</f>
        <v>0</v>
      </c>
      <c r="O31" s="1">
        <f>IFERROR(VLOOKUP(A31,#REF!,4,),0)</f>
        <v>0</v>
      </c>
      <c r="P31" s="1">
        <f>IFERROR(VLOOKUP(A31,Polska!$H$2:$V$151,7,)/MAX(Polska!V:V),0)</f>
        <v>0</v>
      </c>
      <c r="Q31" s="1">
        <f>IFERROR(VLOOKUP(A31,#REF!,7,)/MAX(#REF!),0)</f>
        <v>0</v>
      </c>
      <c r="R31" s="1">
        <f>IFERROR(VLOOKUP(A31,#REF!,7,)/MAX(#REF!),0)</f>
        <v>0</v>
      </c>
      <c r="S31" s="1">
        <f>IFERROR(VLOOKUP(A31,#REF!,7,)/MAX(#REF!),0)</f>
        <v>0</v>
      </c>
      <c r="T31" s="1">
        <f>IFERROR(VLOOKUP(A31,#REF!,7,)/MAX(#REF!),0)</f>
        <v>0</v>
      </c>
      <c r="U31" s="1">
        <f>IFERROR(VLOOKUP(A31,#REF!,7,)/MAX(#REF!),0)</f>
        <v>0</v>
      </c>
      <c r="V31" s="1">
        <f>IFERROR(VLOOKUP(A31,#REF!,7,)/MAX(#REF!),0)</f>
        <v>0</v>
      </c>
    </row>
    <row r="32" spans="1:22" x14ac:dyDescent="0.2">
      <c r="A32" s="38">
        <v>43884</v>
      </c>
      <c r="B32" s="1">
        <f>IFERROR(VLOOKUP(A32,Polska!$H$2:$V$101,4,)/Polska!$B$3,0)</f>
        <v>0</v>
      </c>
      <c r="C32" s="1">
        <f>IFERROR(VLOOKUP(A32,#REF!,4,)/#REF!,0)</f>
        <v>0</v>
      </c>
      <c r="D32" s="1">
        <f>IFERROR(VLOOKUP(A32,#REF!,4,)/#REF!,0)</f>
        <v>0</v>
      </c>
      <c r="E32" s="1">
        <f>IFERROR(VLOOKUP(A32,#REF!,4,)/#REF!,0)</f>
        <v>0</v>
      </c>
      <c r="F32" s="1">
        <f>IFERROR(VLOOKUP(A32,#REF!,4,)/#REF!,0)</f>
        <v>0</v>
      </c>
      <c r="G32" s="1">
        <f>IFERROR(VLOOKUP(A32,#REF!,4,)/#REF!,0)</f>
        <v>0</v>
      </c>
      <c r="H32" s="1">
        <f>IFERROR(VLOOKUP(A32,#REF!,4,)/#REF!,0)</f>
        <v>0</v>
      </c>
      <c r="I32" s="1">
        <f>IFERROR(VLOOKUP(A32,Polska!$H$2:$V$151,4,),0)</f>
        <v>0</v>
      </c>
      <c r="J32" s="1">
        <f>IFERROR(VLOOKUP(A32,#REF!,4,),0)</f>
        <v>0</v>
      </c>
      <c r="K32" s="1">
        <f>IFERROR(VLOOKUP(A32,#REF!,4,),0)</f>
        <v>0</v>
      </c>
      <c r="L32" s="1">
        <f>IFERROR(VLOOKUP(A32,#REF!,4,),0)</f>
        <v>0</v>
      </c>
      <c r="M32" s="1">
        <f>IFERROR(VLOOKUP(A32,#REF!,4,),0)</f>
        <v>0</v>
      </c>
      <c r="N32" s="1">
        <f>IFERROR(VLOOKUP(A32,#REF!,4,),0)</f>
        <v>0</v>
      </c>
      <c r="O32" s="1">
        <f>IFERROR(VLOOKUP(A32,#REF!,4,),0)</f>
        <v>0</v>
      </c>
      <c r="P32" s="1">
        <f>IFERROR(VLOOKUP(A32,Polska!$H$2:$V$151,7,)/MAX(Polska!V:V),0)</f>
        <v>0</v>
      </c>
      <c r="Q32" s="1">
        <f>IFERROR(VLOOKUP(A32,#REF!,7,)/MAX(#REF!),0)</f>
        <v>0</v>
      </c>
      <c r="R32" s="1">
        <f>IFERROR(VLOOKUP(A32,#REF!,7,)/MAX(#REF!),0)</f>
        <v>0</v>
      </c>
      <c r="S32" s="1">
        <f>IFERROR(VLOOKUP(A32,#REF!,7,)/MAX(#REF!),0)</f>
        <v>0</v>
      </c>
      <c r="T32" s="1">
        <f>IFERROR(VLOOKUP(A32,#REF!,7,)/MAX(#REF!),0)</f>
        <v>0</v>
      </c>
      <c r="U32" s="1">
        <f>IFERROR(VLOOKUP(A32,#REF!,7,)/MAX(#REF!),0)</f>
        <v>0</v>
      </c>
      <c r="V32" s="1">
        <f>IFERROR(VLOOKUP(A32,#REF!,7,)/MAX(#REF!),0)</f>
        <v>0</v>
      </c>
    </row>
    <row r="33" spans="1:22" x14ac:dyDescent="0.2">
      <c r="A33" s="38">
        <v>43885</v>
      </c>
      <c r="B33" s="1">
        <f>IFERROR(VLOOKUP(A33,Polska!$H$2:$V$101,4,)/Polska!$B$3,0)</f>
        <v>0</v>
      </c>
      <c r="C33" s="1">
        <f>IFERROR(VLOOKUP(A33,#REF!,4,)/#REF!,0)</f>
        <v>0</v>
      </c>
      <c r="D33" s="1">
        <f>IFERROR(VLOOKUP(A33,#REF!,4,)/#REF!,0)</f>
        <v>0</v>
      </c>
      <c r="E33" s="1">
        <f>IFERROR(VLOOKUP(A33,#REF!,4,)/#REF!,0)</f>
        <v>0</v>
      </c>
      <c r="F33" s="1">
        <f>IFERROR(VLOOKUP(A33,#REF!,4,)/#REF!,0)</f>
        <v>0</v>
      </c>
      <c r="G33" s="1">
        <f>IFERROR(VLOOKUP(A33,#REF!,4,)/#REF!,0)</f>
        <v>0</v>
      </c>
      <c r="H33" s="1">
        <f>IFERROR(VLOOKUP(A33,#REF!,4,)/#REF!,0)</f>
        <v>0</v>
      </c>
      <c r="I33" s="1">
        <f>IFERROR(VLOOKUP(A33,Polska!$H$2:$V$151,4,),0)</f>
        <v>0</v>
      </c>
      <c r="J33" s="1">
        <f>IFERROR(VLOOKUP(A33,#REF!,4,),0)</f>
        <v>0</v>
      </c>
      <c r="K33" s="1">
        <f>IFERROR(VLOOKUP(A33,#REF!,4,),0)</f>
        <v>0</v>
      </c>
      <c r="L33" s="1">
        <f>IFERROR(VLOOKUP(A33,#REF!,4,),0)</f>
        <v>0</v>
      </c>
      <c r="M33" s="1">
        <f>IFERROR(VLOOKUP(A33,#REF!,4,),0)</f>
        <v>0</v>
      </c>
      <c r="N33" s="1">
        <f>IFERROR(VLOOKUP(A33,#REF!,4,),0)</f>
        <v>0</v>
      </c>
      <c r="O33" s="1">
        <f>IFERROR(VLOOKUP(A33,#REF!,4,),0)</f>
        <v>0</v>
      </c>
      <c r="P33" s="1">
        <f>IFERROR(VLOOKUP(A33,Polska!$H$2:$V$151,7,)/MAX(Polska!V:V),0)</f>
        <v>0</v>
      </c>
      <c r="Q33" s="1">
        <f>IFERROR(VLOOKUP(A33,#REF!,7,)/MAX(#REF!),0)</f>
        <v>0</v>
      </c>
      <c r="R33" s="1">
        <f>IFERROR(VLOOKUP(A33,#REF!,7,)/MAX(#REF!),0)</f>
        <v>0</v>
      </c>
      <c r="S33" s="1">
        <f>IFERROR(VLOOKUP(A33,#REF!,7,)/MAX(#REF!),0)</f>
        <v>0</v>
      </c>
      <c r="T33" s="1">
        <f>IFERROR(VLOOKUP(A33,#REF!,7,)/MAX(#REF!),0)</f>
        <v>0</v>
      </c>
      <c r="U33" s="1">
        <f>IFERROR(VLOOKUP(A33,#REF!,7,)/MAX(#REF!),0)</f>
        <v>0</v>
      </c>
      <c r="V33" s="1">
        <f>IFERROR(VLOOKUP(A33,#REF!,7,)/MAX(#REF!),0)</f>
        <v>0</v>
      </c>
    </row>
    <row r="34" spans="1:22" x14ac:dyDescent="0.2">
      <c r="A34" s="38">
        <v>43886</v>
      </c>
      <c r="B34" s="1">
        <f>IFERROR(VLOOKUP(A34,Polska!$H$2:$V$101,4,)/Polska!$B$3,0)</f>
        <v>0</v>
      </c>
      <c r="C34" s="1">
        <f>IFERROR(VLOOKUP(A34,#REF!,4,)/#REF!,0)</f>
        <v>0</v>
      </c>
      <c r="D34" s="1">
        <f>IFERROR(VLOOKUP(A34,#REF!,4,)/#REF!,0)</f>
        <v>0</v>
      </c>
      <c r="E34" s="1">
        <f>IFERROR(VLOOKUP(A34,#REF!,4,)/#REF!,0)</f>
        <v>0</v>
      </c>
      <c r="F34" s="1">
        <f>IFERROR(VLOOKUP(A34,#REF!,4,)/#REF!,0)</f>
        <v>0</v>
      </c>
      <c r="G34" s="1">
        <f>IFERROR(VLOOKUP(A34,#REF!,4,)/#REF!,0)</f>
        <v>0</v>
      </c>
      <c r="H34" s="1">
        <f>IFERROR(VLOOKUP(A34,#REF!,4,)/#REF!,0)</f>
        <v>0</v>
      </c>
      <c r="I34" s="1">
        <f>IFERROR(VLOOKUP(A34,Polska!$H$2:$V$151,4,),0)</f>
        <v>0</v>
      </c>
      <c r="J34" s="1">
        <f>IFERROR(VLOOKUP(A34,#REF!,4,),0)</f>
        <v>0</v>
      </c>
      <c r="K34" s="1">
        <f>IFERROR(VLOOKUP(A34,#REF!,4,),0)</f>
        <v>0</v>
      </c>
      <c r="L34" s="1">
        <f>IFERROR(VLOOKUP(A34,#REF!,4,),0)</f>
        <v>0</v>
      </c>
      <c r="M34" s="1">
        <f>IFERROR(VLOOKUP(A34,#REF!,4,),0)</f>
        <v>0</v>
      </c>
      <c r="N34" s="1">
        <f>IFERROR(VLOOKUP(A34,#REF!,4,),0)</f>
        <v>0</v>
      </c>
      <c r="O34" s="1">
        <f>IFERROR(VLOOKUP(A34,#REF!,4,),0)</f>
        <v>0</v>
      </c>
      <c r="P34" s="1">
        <f>IFERROR(VLOOKUP(A34,Polska!$H$2:$V$151,7,)/MAX(Polska!V:V),0)</f>
        <v>0</v>
      </c>
      <c r="Q34" s="1">
        <f>IFERROR(VLOOKUP(A34,#REF!,7,)/MAX(#REF!),0)</f>
        <v>0</v>
      </c>
      <c r="R34" s="1">
        <f>IFERROR(VLOOKUP(A34,#REF!,7,)/MAX(#REF!),0)</f>
        <v>0</v>
      </c>
      <c r="S34" s="1">
        <f>IFERROR(VLOOKUP(A34,#REF!,7,)/MAX(#REF!),0)</f>
        <v>0</v>
      </c>
      <c r="T34" s="1">
        <f>IFERROR(VLOOKUP(A34,#REF!,7,)/MAX(#REF!),0)</f>
        <v>0</v>
      </c>
      <c r="U34" s="1">
        <f>IFERROR(VLOOKUP(A34,#REF!,7,)/MAX(#REF!),0)</f>
        <v>0</v>
      </c>
      <c r="V34" s="1">
        <f>IFERROR(VLOOKUP(A34,#REF!,7,)/MAX(#REF!),0)</f>
        <v>0</v>
      </c>
    </row>
    <row r="35" spans="1:22" x14ac:dyDescent="0.2">
      <c r="A35" s="38">
        <v>43887</v>
      </c>
      <c r="B35" s="1">
        <f>IFERROR(VLOOKUP(A35,Polska!$H$2:$V$101,4,)/Polska!$B$3,0)</f>
        <v>0</v>
      </c>
      <c r="C35" s="1">
        <f>IFERROR(VLOOKUP(A35,#REF!,4,)/#REF!,0)</f>
        <v>0</v>
      </c>
      <c r="D35" s="1">
        <f>IFERROR(VLOOKUP(A35,#REF!,4,)/#REF!,0)</f>
        <v>0</v>
      </c>
      <c r="E35" s="1">
        <f>IFERROR(VLOOKUP(A35,#REF!,4,)/#REF!,0)</f>
        <v>0</v>
      </c>
      <c r="F35" s="1">
        <f>IFERROR(VLOOKUP(A35,#REF!,4,)/#REF!,0)</f>
        <v>0</v>
      </c>
      <c r="G35" s="1">
        <f>IFERROR(VLOOKUP(A35,#REF!,4,)/#REF!,0)</f>
        <v>0</v>
      </c>
      <c r="H35" s="1">
        <f>IFERROR(VLOOKUP(A35,#REF!,4,)/#REF!,0)</f>
        <v>0</v>
      </c>
      <c r="I35" s="1">
        <f>IFERROR(VLOOKUP(A35,Polska!$H$2:$V$151,4,),0)</f>
        <v>0</v>
      </c>
      <c r="J35" s="1">
        <f>IFERROR(VLOOKUP(A35,#REF!,4,),0)</f>
        <v>0</v>
      </c>
      <c r="K35" s="1">
        <f>IFERROR(VLOOKUP(A35,#REF!,4,),0)</f>
        <v>0</v>
      </c>
      <c r="L35" s="1">
        <f>IFERROR(VLOOKUP(A35,#REF!,4,),0)</f>
        <v>0</v>
      </c>
      <c r="M35" s="1">
        <f>IFERROR(VLOOKUP(A35,#REF!,4,),0)</f>
        <v>0</v>
      </c>
      <c r="N35" s="1">
        <f>IFERROR(VLOOKUP(A35,#REF!,4,),0)</f>
        <v>0</v>
      </c>
      <c r="O35" s="1">
        <f>IFERROR(VLOOKUP(A35,#REF!,4,),0)</f>
        <v>0</v>
      </c>
      <c r="P35" s="1">
        <f>IFERROR(VLOOKUP(A35,Polska!$H$2:$V$151,7,)/MAX(Polska!V:V),0)</f>
        <v>0</v>
      </c>
      <c r="Q35" s="1">
        <f>IFERROR(VLOOKUP(A35,#REF!,7,)/MAX(#REF!),0)</f>
        <v>0</v>
      </c>
      <c r="R35" s="1">
        <f>IFERROR(VLOOKUP(A35,#REF!,7,)/MAX(#REF!),0)</f>
        <v>0</v>
      </c>
      <c r="S35" s="1">
        <f>IFERROR(VLOOKUP(A35,#REF!,7,)/MAX(#REF!),0)</f>
        <v>0</v>
      </c>
      <c r="T35" s="1">
        <f>IFERROR(VLOOKUP(A35,#REF!,7,)/MAX(#REF!),0)</f>
        <v>0</v>
      </c>
      <c r="U35" s="1">
        <f>IFERROR(VLOOKUP(A35,#REF!,7,)/MAX(#REF!),0)</f>
        <v>0</v>
      </c>
      <c r="V35" s="1">
        <f>IFERROR(VLOOKUP(A35,#REF!,7,)/MAX(#REF!),0)</f>
        <v>0</v>
      </c>
    </row>
    <row r="36" spans="1:22" x14ac:dyDescent="0.2">
      <c r="A36" s="38">
        <v>43888</v>
      </c>
      <c r="B36" s="1">
        <f>IFERROR(VLOOKUP(A36,Polska!$H$2:$V$101,4,)/Polska!$B$3,0)</f>
        <v>0</v>
      </c>
      <c r="C36" s="1">
        <f>IFERROR(VLOOKUP(A36,#REF!,4,)/#REF!,0)</f>
        <v>0</v>
      </c>
      <c r="D36" s="1">
        <f>IFERROR(VLOOKUP(A36,#REF!,4,)/#REF!,0)</f>
        <v>0</v>
      </c>
      <c r="E36" s="1">
        <f>IFERROR(VLOOKUP(A36,#REF!,4,)/#REF!,0)</f>
        <v>0</v>
      </c>
      <c r="F36" s="1">
        <f>IFERROR(VLOOKUP(A36,#REF!,4,)/#REF!,0)</f>
        <v>0</v>
      </c>
      <c r="G36" s="1">
        <f>IFERROR(VLOOKUP(A36,#REF!,4,)/#REF!,0)</f>
        <v>0</v>
      </c>
      <c r="H36" s="1">
        <f>IFERROR(VLOOKUP(A36,#REF!,4,)/#REF!,0)</f>
        <v>0</v>
      </c>
      <c r="I36" s="1">
        <f>IFERROR(VLOOKUP(A36,Polska!$H$2:$V$151,4,),0)</f>
        <v>0</v>
      </c>
      <c r="J36" s="1">
        <f>IFERROR(VLOOKUP(A36,#REF!,4,),0)</f>
        <v>0</v>
      </c>
      <c r="K36" s="1">
        <f>IFERROR(VLOOKUP(A36,#REF!,4,),0)</f>
        <v>0</v>
      </c>
      <c r="L36" s="1">
        <f>IFERROR(VLOOKUP(A36,#REF!,4,),0)</f>
        <v>0</v>
      </c>
      <c r="M36" s="1">
        <f>IFERROR(VLOOKUP(A36,#REF!,4,),0)</f>
        <v>0</v>
      </c>
      <c r="N36" s="1">
        <f>IFERROR(VLOOKUP(A36,#REF!,4,),0)</f>
        <v>0</v>
      </c>
      <c r="O36" s="1">
        <f>IFERROR(VLOOKUP(A36,#REF!,4,),0)</f>
        <v>0</v>
      </c>
      <c r="P36" s="1">
        <f>IFERROR(VLOOKUP(A36,Polska!$H$2:$V$151,7,)/MAX(Polska!V:V),0)</f>
        <v>0</v>
      </c>
      <c r="Q36" s="1">
        <f>IFERROR(VLOOKUP(A36,#REF!,7,)/MAX(#REF!),0)</f>
        <v>0</v>
      </c>
      <c r="R36" s="1">
        <f>IFERROR(VLOOKUP(A36,#REF!,7,)/MAX(#REF!),0)</f>
        <v>0</v>
      </c>
      <c r="S36" s="1">
        <f>IFERROR(VLOOKUP(A36,#REF!,7,)/MAX(#REF!),0)</f>
        <v>0</v>
      </c>
      <c r="T36" s="1">
        <f>IFERROR(VLOOKUP(A36,#REF!,7,)/MAX(#REF!),0)</f>
        <v>0</v>
      </c>
      <c r="U36" s="1">
        <f>IFERROR(VLOOKUP(A36,#REF!,7,)/MAX(#REF!),0)</f>
        <v>0</v>
      </c>
      <c r="V36" s="1">
        <f>IFERROR(VLOOKUP(A36,#REF!,7,)/MAX(#REF!),0)</f>
        <v>0</v>
      </c>
    </row>
    <row r="37" spans="1:22" x14ac:dyDescent="0.2">
      <c r="A37" s="38">
        <v>43889</v>
      </c>
      <c r="B37" s="1">
        <f>IFERROR(VLOOKUP(A37,Polska!$H$2:$V$101,4,)/Polska!$B$3,0)</f>
        <v>0</v>
      </c>
      <c r="C37" s="1">
        <f>IFERROR(VLOOKUP(A37,#REF!,4,)/#REF!,0)</f>
        <v>0</v>
      </c>
      <c r="D37" s="1">
        <f>IFERROR(VLOOKUP(A37,#REF!,4,)/#REF!,0)</f>
        <v>0</v>
      </c>
      <c r="E37" s="1">
        <f>IFERROR(VLOOKUP(A37,#REF!,4,)/#REF!,0)</f>
        <v>0</v>
      </c>
      <c r="F37" s="1">
        <f>IFERROR(VLOOKUP(A37,#REF!,4,)/#REF!,0)</f>
        <v>0</v>
      </c>
      <c r="G37" s="1">
        <f>IFERROR(VLOOKUP(A37,#REF!,4,)/#REF!,0)</f>
        <v>0</v>
      </c>
      <c r="H37" s="1">
        <f>IFERROR(VLOOKUP(A37,#REF!,4,)/#REF!,0)</f>
        <v>0</v>
      </c>
      <c r="I37" s="1">
        <f>IFERROR(VLOOKUP(A37,Polska!$H$2:$V$151,4,),0)</f>
        <v>0</v>
      </c>
      <c r="J37" s="1">
        <f>IFERROR(VLOOKUP(A37,#REF!,4,),0)</f>
        <v>0</v>
      </c>
      <c r="K37" s="1">
        <f>IFERROR(VLOOKUP(A37,#REF!,4,),0)</f>
        <v>0</v>
      </c>
      <c r="L37" s="1">
        <f>IFERROR(VLOOKUP(A37,#REF!,4,),0)</f>
        <v>0</v>
      </c>
      <c r="M37" s="1">
        <f>IFERROR(VLOOKUP(A37,#REF!,4,),0)</f>
        <v>0</v>
      </c>
      <c r="N37" s="1">
        <f>IFERROR(VLOOKUP(A37,#REF!,4,),0)</f>
        <v>0</v>
      </c>
      <c r="O37" s="1">
        <f>IFERROR(VLOOKUP(A37,#REF!,4,),0)</f>
        <v>0</v>
      </c>
      <c r="P37" s="1">
        <f>IFERROR(VLOOKUP(A37,Polska!$H$2:$V$151,7,)/MAX(Polska!V:V),0)</f>
        <v>0</v>
      </c>
      <c r="Q37" s="1">
        <f>IFERROR(VLOOKUP(A37,#REF!,7,)/MAX(#REF!),0)</f>
        <v>0</v>
      </c>
      <c r="R37" s="1">
        <f>IFERROR(VLOOKUP(A37,#REF!,7,)/MAX(#REF!),0)</f>
        <v>0</v>
      </c>
      <c r="S37" s="1">
        <f>IFERROR(VLOOKUP(A37,#REF!,7,)/MAX(#REF!),0)</f>
        <v>0</v>
      </c>
      <c r="T37" s="1">
        <f>IFERROR(VLOOKUP(A37,#REF!,7,)/MAX(#REF!),0)</f>
        <v>0</v>
      </c>
      <c r="U37" s="1">
        <f>IFERROR(VLOOKUP(A37,#REF!,7,)/MAX(#REF!),0)</f>
        <v>0</v>
      </c>
      <c r="V37" s="1">
        <f>IFERROR(VLOOKUP(A37,#REF!,7,)/MAX(#REF!),0)</f>
        <v>0</v>
      </c>
    </row>
    <row r="38" spans="1:22" x14ac:dyDescent="0.2">
      <c r="A38" s="38">
        <v>43890</v>
      </c>
      <c r="B38" s="1">
        <f>IFERROR(VLOOKUP(A38,Polska!$H$2:$V$101,4,)/Polska!$B$3,0)</f>
        <v>0</v>
      </c>
      <c r="C38" s="1">
        <f>IFERROR(VLOOKUP(A38,#REF!,4,)/#REF!,0)</f>
        <v>0</v>
      </c>
      <c r="D38" s="1">
        <f>IFERROR(VLOOKUP(A38,#REF!,4,)/#REF!,0)</f>
        <v>0</v>
      </c>
      <c r="E38" s="1">
        <f>IFERROR(VLOOKUP(A38,#REF!,4,)/#REF!,0)</f>
        <v>0</v>
      </c>
      <c r="F38" s="1">
        <f>IFERROR(VLOOKUP(A38,#REF!,4,)/#REF!,0)</f>
        <v>0</v>
      </c>
      <c r="G38" s="1">
        <f>IFERROR(VLOOKUP(A38,#REF!,4,)/#REF!,0)</f>
        <v>0</v>
      </c>
      <c r="H38" s="1">
        <f>IFERROR(VLOOKUP(A38,#REF!,4,)/#REF!,0)</f>
        <v>0</v>
      </c>
      <c r="I38" s="1">
        <f>IFERROR(VLOOKUP(A38,Polska!$H$2:$V$151,4,),0)</f>
        <v>0</v>
      </c>
      <c r="J38" s="1">
        <f>IFERROR(VLOOKUP(A38,#REF!,4,),0)</f>
        <v>0</v>
      </c>
      <c r="K38" s="1">
        <f>IFERROR(VLOOKUP(A38,#REF!,4,),0)</f>
        <v>0</v>
      </c>
      <c r="L38" s="1">
        <f>IFERROR(VLOOKUP(A38,#REF!,4,),0)</f>
        <v>0</v>
      </c>
      <c r="M38" s="1">
        <f>IFERROR(VLOOKUP(A38,#REF!,4,),0)</f>
        <v>0</v>
      </c>
      <c r="N38" s="1">
        <f>IFERROR(VLOOKUP(A38,#REF!,4,),0)</f>
        <v>0</v>
      </c>
      <c r="O38" s="1">
        <f>IFERROR(VLOOKUP(A38,#REF!,4,),0)</f>
        <v>0</v>
      </c>
      <c r="P38" s="1">
        <f>IFERROR(VLOOKUP(A38,Polska!$H$2:$V$151,7,)/MAX(Polska!V:V),0)</f>
        <v>0</v>
      </c>
      <c r="Q38" s="1">
        <f>IFERROR(VLOOKUP(A38,#REF!,7,)/MAX(#REF!),0)</f>
        <v>0</v>
      </c>
      <c r="R38" s="1">
        <f>IFERROR(VLOOKUP(A38,#REF!,7,)/MAX(#REF!),0)</f>
        <v>0</v>
      </c>
      <c r="S38" s="1">
        <f>IFERROR(VLOOKUP(A38,#REF!,7,)/MAX(#REF!),0)</f>
        <v>0</v>
      </c>
      <c r="T38" s="1">
        <f>IFERROR(VLOOKUP(A38,#REF!,7,)/MAX(#REF!),0)</f>
        <v>0</v>
      </c>
      <c r="U38" s="1">
        <f>IFERROR(VLOOKUP(A38,#REF!,7,)/MAX(#REF!),0)</f>
        <v>0</v>
      </c>
      <c r="V38" s="1">
        <f>IFERROR(VLOOKUP(A38,#REF!,7,)/MAX(#REF!),0)</f>
        <v>0</v>
      </c>
    </row>
    <row r="39" spans="1:22" x14ac:dyDescent="0.2">
      <c r="A39" s="38">
        <v>43891</v>
      </c>
      <c r="B39" s="1">
        <f>IFERROR(VLOOKUP(A39,Polska!$H$2:$V$101,4,)/Polska!$B$3,0)</f>
        <v>0</v>
      </c>
      <c r="C39" s="1">
        <f>IFERROR(VLOOKUP(A39,#REF!,4,)/#REF!,0)</f>
        <v>0</v>
      </c>
      <c r="D39" s="1">
        <f>IFERROR(VLOOKUP(A39,#REF!,4,)/#REF!,0)</f>
        <v>0</v>
      </c>
      <c r="E39" s="1">
        <f>IFERROR(VLOOKUP(A39,#REF!,4,)/#REF!,0)</f>
        <v>0</v>
      </c>
      <c r="F39" s="1">
        <f>IFERROR(VLOOKUP(A39,#REF!,4,)/#REF!,0)</f>
        <v>0</v>
      </c>
      <c r="G39" s="1">
        <f>IFERROR(VLOOKUP(A39,#REF!,4,)/#REF!,0)</f>
        <v>0</v>
      </c>
      <c r="H39" s="1">
        <f>IFERROR(VLOOKUP(A39,#REF!,4,)/#REF!,0)</f>
        <v>0</v>
      </c>
      <c r="I39" s="1">
        <f>IFERROR(VLOOKUP(A39,Polska!$H$2:$V$151,4,),0)</f>
        <v>0</v>
      </c>
      <c r="J39" s="1">
        <f>IFERROR(VLOOKUP(A39,#REF!,4,),0)</f>
        <v>0</v>
      </c>
      <c r="K39" s="1">
        <f>IFERROR(VLOOKUP(A39,#REF!,4,),0)</f>
        <v>0</v>
      </c>
      <c r="L39" s="1">
        <f>IFERROR(VLOOKUP(A39,#REF!,4,),0)</f>
        <v>0</v>
      </c>
      <c r="M39" s="1">
        <f>IFERROR(VLOOKUP(A39,#REF!,4,),0)</f>
        <v>0</v>
      </c>
      <c r="N39" s="1">
        <f>IFERROR(VLOOKUP(A39,#REF!,4,),0)</f>
        <v>0</v>
      </c>
      <c r="O39" s="1">
        <f>IFERROR(VLOOKUP(A39,#REF!,4,),0)</f>
        <v>0</v>
      </c>
      <c r="P39" s="1">
        <f>IFERROR(VLOOKUP(A39,Polska!$H$2:$V$151,7,)/MAX(Polska!V:V),0)</f>
        <v>0</v>
      </c>
      <c r="Q39" s="1">
        <f>IFERROR(VLOOKUP(A39,#REF!,7,)/MAX(#REF!),0)</f>
        <v>0</v>
      </c>
      <c r="R39" s="1">
        <f>IFERROR(VLOOKUP(A39,#REF!,7,)/MAX(#REF!),0)</f>
        <v>0</v>
      </c>
      <c r="S39" s="1">
        <f>IFERROR(VLOOKUP(A39,#REF!,7,)/MAX(#REF!),0)</f>
        <v>0</v>
      </c>
      <c r="T39" s="1">
        <f>IFERROR(VLOOKUP(A39,#REF!,7,)/MAX(#REF!),0)</f>
        <v>0</v>
      </c>
      <c r="U39" s="1">
        <f>IFERROR(VLOOKUP(A39,#REF!,7,)/MAX(#REF!),0)</f>
        <v>0</v>
      </c>
      <c r="V39" s="1">
        <f>IFERROR(VLOOKUP(A39,#REF!,7,)/MAX(#REF!),0)</f>
        <v>0</v>
      </c>
    </row>
    <row r="40" spans="1:22" x14ac:dyDescent="0.2">
      <c r="A40" s="38">
        <v>43892</v>
      </c>
      <c r="B40" s="1">
        <f>IFERROR(VLOOKUP(A40,Polska!$H$2:$V$101,4,)/Polska!$B$3,0)</f>
        <v>0</v>
      </c>
      <c r="C40" s="1">
        <f>IFERROR(VLOOKUP(A40,#REF!,4,)/#REF!,0)</f>
        <v>0</v>
      </c>
      <c r="D40" s="1">
        <f>IFERROR(VLOOKUP(A40,#REF!,4,)/#REF!,0)</f>
        <v>0</v>
      </c>
      <c r="E40" s="1">
        <f>IFERROR(VLOOKUP(A40,#REF!,4,)/#REF!,0)</f>
        <v>0</v>
      </c>
      <c r="F40" s="1">
        <f>IFERROR(VLOOKUP(A40,#REF!,4,)/#REF!,0)</f>
        <v>0</v>
      </c>
      <c r="G40" s="1">
        <f>IFERROR(VLOOKUP(A40,#REF!,4,)/#REF!,0)</f>
        <v>0</v>
      </c>
      <c r="H40" s="1">
        <f>IFERROR(VLOOKUP(A40,#REF!,4,)/#REF!,0)</f>
        <v>0</v>
      </c>
      <c r="I40" s="1">
        <f>IFERROR(VLOOKUP(A40,Polska!$H$2:$V$151,4,),0)</f>
        <v>0</v>
      </c>
      <c r="J40" s="1">
        <f>IFERROR(VLOOKUP(A40,#REF!,4,),0)</f>
        <v>0</v>
      </c>
      <c r="K40" s="1">
        <f>IFERROR(VLOOKUP(A40,#REF!,4,),0)</f>
        <v>0</v>
      </c>
      <c r="L40" s="1">
        <f>IFERROR(VLOOKUP(A40,#REF!,4,),0)</f>
        <v>0</v>
      </c>
      <c r="M40" s="1">
        <f>IFERROR(VLOOKUP(A40,#REF!,4,),0)</f>
        <v>0</v>
      </c>
      <c r="N40" s="1">
        <f>IFERROR(VLOOKUP(A40,#REF!,4,),0)</f>
        <v>0</v>
      </c>
      <c r="O40" s="1">
        <f>IFERROR(VLOOKUP(A40,#REF!,4,),0)</f>
        <v>0</v>
      </c>
      <c r="P40" s="1">
        <f>IFERROR(VLOOKUP(A40,Polska!$H$2:$V$151,7,)/MAX(Polska!V:V),0)</f>
        <v>0</v>
      </c>
      <c r="Q40" s="1">
        <f>IFERROR(VLOOKUP(A40,#REF!,7,)/MAX(#REF!),0)</f>
        <v>0</v>
      </c>
      <c r="R40" s="1">
        <f>IFERROR(VLOOKUP(A40,#REF!,7,)/MAX(#REF!),0)</f>
        <v>0</v>
      </c>
      <c r="S40" s="1">
        <f>IFERROR(VLOOKUP(A40,#REF!,7,)/MAX(#REF!),0)</f>
        <v>0</v>
      </c>
      <c r="T40" s="1">
        <f>IFERROR(VLOOKUP(A40,#REF!,7,)/MAX(#REF!),0)</f>
        <v>0</v>
      </c>
      <c r="U40" s="1">
        <f>IFERROR(VLOOKUP(A40,#REF!,7,)/MAX(#REF!),0)</f>
        <v>0</v>
      </c>
      <c r="V40" s="1">
        <f>IFERROR(VLOOKUP(A40,#REF!,7,)/MAX(#REF!),0)</f>
        <v>0</v>
      </c>
    </row>
    <row r="41" spans="1:22" x14ac:dyDescent="0.2">
      <c r="A41" s="38">
        <v>43893</v>
      </c>
      <c r="B41" s="1">
        <f>IFERROR(VLOOKUP(A41,Polska!$H$2:$V$101,4,)/Polska!$B$3,0)</f>
        <v>0</v>
      </c>
      <c r="C41" s="1">
        <f>IFERROR(VLOOKUP(A41,#REF!,4,)/#REF!,0)</f>
        <v>0</v>
      </c>
      <c r="D41" s="1">
        <f>IFERROR(VLOOKUP(A41,#REF!,4,)/#REF!,0)</f>
        <v>0</v>
      </c>
      <c r="E41" s="1">
        <f>IFERROR(VLOOKUP(A41,#REF!,4,)/#REF!,0)</f>
        <v>0</v>
      </c>
      <c r="F41" s="1">
        <f>IFERROR(VLOOKUP(A41,#REF!,4,)/#REF!,0)</f>
        <v>0</v>
      </c>
      <c r="G41" s="1">
        <f>IFERROR(VLOOKUP(A41,#REF!,4,)/#REF!,0)</f>
        <v>0</v>
      </c>
      <c r="H41" s="1">
        <f>IFERROR(VLOOKUP(A41,#REF!,4,)/#REF!,0)</f>
        <v>0</v>
      </c>
      <c r="I41" s="1">
        <f>IFERROR(VLOOKUP(A41,Polska!$H$2:$V$151,4,),0)</f>
        <v>0</v>
      </c>
      <c r="J41" s="1">
        <f>IFERROR(VLOOKUP(A41,#REF!,4,),0)</f>
        <v>0</v>
      </c>
      <c r="K41" s="1">
        <f>IFERROR(VLOOKUP(A41,#REF!,4,),0)</f>
        <v>0</v>
      </c>
      <c r="L41" s="1">
        <f>IFERROR(VLOOKUP(A41,#REF!,4,),0)</f>
        <v>0</v>
      </c>
      <c r="M41" s="1">
        <f>IFERROR(VLOOKUP(A41,#REF!,4,),0)</f>
        <v>0</v>
      </c>
      <c r="N41" s="1">
        <f>IFERROR(VLOOKUP(A41,#REF!,4,),0)</f>
        <v>0</v>
      </c>
      <c r="O41" s="1">
        <f>IFERROR(VLOOKUP(A41,#REF!,4,),0)</f>
        <v>0</v>
      </c>
      <c r="P41" s="1">
        <f>IFERROR(VLOOKUP(A41,Polska!$H$2:$V$151,7,)/MAX(Polska!V:V),0)</f>
        <v>0</v>
      </c>
      <c r="Q41" s="1">
        <f>IFERROR(VLOOKUP(A41,#REF!,7,)/MAX(#REF!),0)</f>
        <v>0</v>
      </c>
      <c r="R41" s="1">
        <f>IFERROR(VLOOKUP(A41,#REF!,7,)/MAX(#REF!),0)</f>
        <v>0</v>
      </c>
      <c r="S41" s="1">
        <f>IFERROR(VLOOKUP(A41,#REF!,7,)/MAX(#REF!),0)</f>
        <v>0</v>
      </c>
      <c r="T41" s="1">
        <f>IFERROR(VLOOKUP(A41,#REF!,7,)/MAX(#REF!),0)</f>
        <v>0</v>
      </c>
      <c r="U41" s="1">
        <f>IFERROR(VLOOKUP(A41,#REF!,7,)/MAX(#REF!),0)</f>
        <v>0</v>
      </c>
      <c r="V41" s="1">
        <f>IFERROR(VLOOKUP(A41,#REF!,7,)/MAX(#REF!),0)</f>
        <v>0</v>
      </c>
    </row>
    <row r="42" spans="1:22" x14ac:dyDescent="0.2">
      <c r="A42" s="38">
        <v>43894</v>
      </c>
      <c r="B42" s="1">
        <f>IFERROR(VLOOKUP(A42,Polska!$H$2:$V$101,4,)/Polska!$B$3,0)</f>
        <v>0</v>
      </c>
      <c r="C42" s="1">
        <f>IFERROR(VLOOKUP(A42,#REF!,4,)/#REF!,0)</f>
        <v>0</v>
      </c>
      <c r="D42" s="1">
        <f>IFERROR(VLOOKUP(A42,#REF!,4,)/#REF!,0)</f>
        <v>0</v>
      </c>
      <c r="E42" s="1">
        <f>IFERROR(VLOOKUP(A42,#REF!,4,)/#REF!,0)</f>
        <v>0</v>
      </c>
      <c r="F42" s="1">
        <f>IFERROR(VLOOKUP(A42,#REF!,4,)/#REF!,0)</f>
        <v>0</v>
      </c>
      <c r="G42" s="1">
        <f>IFERROR(VLOOKUP(A42,#REF!,4,)/#REF!,0)</f>
        <v>0</v>
      </c>
      <c r="H42" s="1">
        <f>IFERROR(VLOOKUP(A42,#REF!,4,)/#REF!,0)</f>
        <v>0</v>
      </c>
      <c r="I42" s="1">
        <f>IFERROR(VLOOKUP(A42,Polska!$H$2:$V$151,4,),0)</f>
        <v>0</v>
      </c>
      <c r="J42" s="1">
        <f>IFERROR(VLOOKUP(A42,#REF!,4,),0)</f>
        <v>0</v>
      </c>
      <c r="K42" s="1">
        <f>IFERROR(VLOOKUP(A42,#REF!,4,),0)</f>
        <v>0</v>
      </c>
      <c r="L42" s="1">
        <f>IFERROR(VLOOKUP(A42,#REF!,4,),0)</f>
        <v>0</v>
      </c>
      <c r="M42" s="1">
        <f>IFERROR(VLOOKUP(A42,#REF!,4,),0)</f>
        <v>0</v>
      </c>
      <c r="N42" s="1">
        <f>IFERROR(VLOOKUP(A42,#REF!,4,),0)</f>
        <v>0</v>
      </c>
      <c r="O42" s="1">
        <f>IFERROR(VLOOKUP(A42,#REF!,4,),0)</f>
        <v>0</v>
      </c>
      <c r="P42" s="1">
        <f>IFERROR(VLOOKUP(A42,Polska!$H$2:$V$151,7,)/MAX(Polska!V:V),0)</f>
        <v>0</v>
      </c>
      <c r="Q42" s="1">
        <f>IFERROR(VLOOKUP(A42,#REF!,7,)/MAX(#REF!),0)</f>
        <v>0</v>
      </c>
      <c r="R42" s="1">
        <f>IFERROR(VLOOKUP(A42,#REF!,7,)/MAX(#REF!),0)</f>
        <v>0</v>
      </c>
      <c r="S42" s="1">
        <f>IFERROR(VLOOKUP(A42,#REF!,7,)/MAX(#REF!),0)</f>
        <v>0</v>
      </c>
      <c r="T42" s="1">
        <f>IFERROR(VLOOKUP(A42,#REF!,7,)/MAX(#REF!),0)</f>
        <v>0</v>
      </c>
      <c r="U42" s="1">
        <f>IFERROR(VLOOKUP(A42,#REF!,7,)/MAX(#REF!),0)</f>
        <v>0</v>
      </c>
      <c r="V42" s="1">
        <f>IFERROR(VLOOKUP(A42,#REF!,7,)/MAX(#REF!),0)</f>
        <v>0</v>
      </c>
    </row>
    <row r="43" spans="1:22" x14ac:dyDescent="0.2">
      <c r="A43" s="38">
        <v>43895</v>
      </c>
      <c r="B43" s="1">
        <f>IFERROR(VLOOKUP(A43,Polska!$H$2:$V$101,4,)/Polska!$B$3,0)</f>
        <v>0</v>
      </c>
      <c r="C43" s="1">
        <f>IFERROR(VLOOKUP(A43,#REF!,4,)/#REF!,0)</f>
        <v>0</v>
      </c>
      <c r="D43" s="1">
        <f>IFERROR(VLOOKUP(A43,#REF!,4,)/#REF!,0)</f>
        <v>0</v>
      </c>
      <c r="E43" s="1">
        <f>IFERROR(VLOOKUP(A43,#REF!,4,)/#REF!,0)</f>
        <v>0</v>
      </c>
      <c r="F43" s="1">
        <f>IFERROR(VLOOKUP(A43,#REF!,4,)/#REF!,0)</f>
        <v>0</v>
      </c>
      <c r="G43" s="1">
        <f>IFERROR(VLOOKUP(A43,#REF!,4,)/#REF!,0)</f>
        <v>0</v>
      </c>
      <c r="H43" s="1">
        <f>IFERROR(VLOOKUP(A43,#REF!,4,)/#REF!,0)</f>
        <v>0</v>
      </c>
      <c r="I43" s="1">
        <f>IFERROR(VLOOKUP(A43,Polska!$H$2:$V$151,4,),0)</f>
        <v>0</v>
      </c>
      <c r="J43" s="1">
        <f>IFERROR(VLOOKUP(A43,#REF!,4,),0)</f>
        <v>0</v>
      </c>
      <c r="K43" s="1">
        <f>IFERROR(VLOOKUP(A43,#REF!,4,),0)</f>
        <v>0</v>
      </c>
      <c r="L43" s="1">
        <f>IFERROR(VLOOKUP(A43,#REF!,4,),0)</f>
        <v>0</v>
      </c>
      <c r="M43" s="1">
        <f>IFERROR(VLOOKUP(A43,#REF!,4,),0)</f>
        <v>0</v>
      </c>
      <c r="N43" s="1">
        <f>IFERROR(VLOOKUP(A43,#REF!,4,),0)</f>
        <v>0</v>
      </c>
      <c r="O43" s="1">
        <f>IFERROR(VLOOKUP(A43,#REF!,4,),0)</f>
        <v>0</v>
      </c>
      <c r="P43" s="1">
        <f>IFERROR(VLOOKUP(A43,Polska!$H$2:$V$151,7,)/MAX(Polska!V:V),0)</f>
        <v>0</v>
      </c>
      <c r="Q43" s="1">
        <f>IFERROR(VLOOKUP(A43,#REF!,7,)/MAX(#REF!),0)</f>
        <v>0</v>
      </c>
      <c r="R43" s="1">
        <f>IFERROR(VLOOKUP(A43,#REF!,7,)/MAX(#REF!),0)</f>
        <v>0</v>
      </c>
      <c r="S43" s="1">
        <f>IFERROR(VLOOKUP(A43,#REF!,7,)/MAX(#REF!),0)</f>
        <v>0</v>
      </c>
      <c r="T43" s="1">
        <f>IFERROR(VLOOKUP(A43,#REF!,7,)/MAX(#REF!),0)</f>
        <v>0</v>
      </c>
      <c r="U43" s="1">
        <f>IFERROR(VLOOKUP(A43,#REF!,7,)/MAX(#REF!),0)</f>
        <v>0</v>
      </c>
      <c r="V43" s="1">
        <f>IFERROR(VLOOKUP(A43,#REF!,7,)/MAX(#REF!),0)</f>
        <v>0</v>
      </c>
    </row>
    <row r="44" spans="1:22" x14ac:dyDescent="0.2">
      <c r="A44" s="38">
        <v>43896</v>
      </c>
      <c r="B44" s="1">
        <f>IFERROR(VLOOKUP(A44,Polska!$H$2:$V$101,4,)/Polska!$B$3,0)</f>
        <v>0</v>
      </c>
      <c r="C44" s="1">
        <f>IFERROR(VLOOKUP(A44,#REF!,4,)/#REF!,0)</f>
        <v>0</v>
      </c>
      <c r="D44" s="1">
        <f>IFERROR(VLOOKUP(A44,#REF!,4,)/#REF!,0)</f>
        <v>0</v>
      </c>
      <c r="E44" s="1">
        <f>IFERROR(VLOOKUP(A44,#REF!,4,)/#REF!,0)</f>
        <v>0</v>
      </c>
      <c r="F44" s="1">
        <f>IFERROR(VLOOKUP(A44,#REF!,4,)/#REF!,0)</f>
        <v>0</v>
      </c>
      <c r="G44" s="1">
        <f>IFERROR(VLOOKUP(A44,#REF!,4,)/#REF!,0)</f>
        <v>0</v>
      </c>
      <c r="H44" s="1">
        <f>IFERROR(VLOOKUP(A44,#REF!,4,)/#REF!,0)</f>
        <v>0</v>
      </c>
      <c r="I44" s="1">
        <f>IFERROR(VLOOKUP(A44,Polska!$H$2:$V$151,4,),0)</f>
        <v>0</v>
      </c>
      <c r="J44" s="1">
        <f>IFERROR(VLOOKUP(A44,#REF!,4,),0)</f>
        <v>0</v>
      </c>
      <c r="K44" s="1">
        <f>IFERROR(VLOOKUP(A44,#REF!,4,),0)</f>
        <v>0</v>
      </c>
      <c r="L44" s="1">
        <f>IFERROR(VLOOKUP(A44,#REF!,4,),0)</f>
        <v>0</v>
      </c>
      <c r="M44" s="1">
        <f>IFERROR(VLOOKUP(A44,#REF!,4,),0)</f>
        <v>0</v>
      </c>
      <c r="N44" s="1">
        <f>IFERROR(VLOOKUP(A44,#REF!,4,),0)</f>
        <v>0</v>
      </c>
      <c r="O44" s="1">
        <f>IFERROR(VLOOKUP(A44,#REF!,4,),0)</f>
        <v>0</v>
      </c>
      <c r="P44" s="1">
        <f>IFERROR(VLOOKUP(A44,Polska!$H$2:$V$151,7,)/MAX(Polska!V:V),0)</f>
        <v>0</v>
      </c>
      <c r="Q44" s="1">
        <f>IFERROR(VLOOKUP(A44,#REF!,7,)/MAX(#REF!),0)</f>
        <v>0</v>
      </c>
      <c r="R44" s="1">
        <f>IFERROR(VLOOKUP(A44,#REF!,7,)/MAX(#REF!),0)</f>
        <v>0</v>
      </c>
      <c r="S44" s="1">
        <f>IFERROR(VLOOKUP(A44,#REF!,7,)/MAX(#REF!),0)</f>
        <v>0</v>
      </c>
      <c r="T44" s="1">
        <f>IFERROR(VLOOKUP(A44,#REF!,7,)/MAX(#REF!),0)</f>
        <v>0</v>
      </c>
      <c r="U44" s="1">
        <f>IFERROR(VLOOKUP(A44,#REF!,7,)/MAX(#REF!),0)</f>
        <v>0</v>
      </c>
      <c r="V44" s="1">
        <f>IFERROR(VLOOKUP(A44,#REF!,7,)/MAX(#REF!),0)</f>
        <v>0</v>
      </c>
    </row>
    <row r="45" spans="1:22" x14ac:dyDescent="0.2">
      <c r="A45" s="38">
        <v>43897</v>
      </c>
      <c r="B45" s="1">
        <f>IFERROR(VLOOKUP(A45,Polska!$H$2:$V$101,4,)/Polska!$B$3,0)</f>
        <v>0</v>
      </c>
      <c r="C45" s="1">
        <f>IFERROR(VLOOKUP(A45,#REF!,4,)/#REF!,0)</f>
        <v>0</v>
      </c>
      <c r="D45" s="1">
        <f>IFERROR(VLOOKUP(A45,#REF!,4,)/#REF!,0)</f>
        <v>0</v>
      </c>
      <c r="E45" s="1">
        <f>IFERROR(VLOOKUP(A45,#REF!,4,)/#REF!,0)</f>
        <v>0</v>
      </c>
      <c r="F45" s="1">
        <f>IFERROR(VLOOKUP(A45,#REF!,4,)/#REF!,0)</f>
        <v>0</v>
      </c>
      <c r="G45" s="1">
        <f>IFERROR(VLOOKUP(A45,#REF!,4,)/#REF!,0)</f>
        <v>0</v>
      </c>
      <c r="H45" s="1">
        <f>IFERROR(VLOOKUP(A45,#REF!,4,)/#REF!,0)</f>
        <v>0</v>
      </c>
      <c r="I45" s="1">
        <f>IFERROR(VLOOKUP(A45,Polska!$H$2:$V$151,4,),0)</f>
        <v>0</v>
      </c>
      <c r="J45" s="1">
        <f>IFERROR(VLOOKUP(A45,#REF!,4,),0)</f>
        <v>0</v>
      </c>
      <c r="K45" s="1">
        <f>IFERROR(VLOOKUP(A45,#REF!,4,),0)</f>
        <v>0</v>
      </c>
      <c r="L45" s="1">
        <f>IFERROR(VLOOKUP(A45,#REF!,4,),0)</f>
        <v>0</v>
      </c>
      <c r="M45" s="1">
        <f>IFERROR(VLOOKUP(A45,#REF!,4,),0)</f>
        <v>0</v>
      </c>
      <c r="N45" s="1">
        <f>IFERROR(VLOOKUP(A45,#REF!,4,),0)</f>
        <v>0</v>
      </c>
      <c r="O45" s="1">
        <f>IFERROR(VLOOKUP(A45,#REF!,4,),0)</f>
        <v>0</v>
      </c>
      <c r="P45" s="1">
        <f>IFERROR(VLOOKUP(A45,Polska!$H$2:$V$151,7,)/MAX(Polska!V:V),0)</f>
        <v>0</v>
      </c>
      <c r="Q45" s="1">
        <f>IFERROR(VLOOKUP(A45,#REF!,7,)/MAX(#REF!),0)</f>
        <v>0</v>
      </c>
      <c r="R45" s="1">
        <f>IFERROR(VLOOKUP(A45,#REF!,7,)/MAX(#REF!),0)</f>
        <v>0</v>
      </c>
      <c r="S45" s="1">
        <f>IFERROR(VLOOKUP(A45,#REF!,7,)/MAX(#REF!),0)</f>
        <v>0</v>
      </c>
      <c r="T45" s="1">
        <f>IFERROR(VLOOKUP(A45,#REF!,7,)/MAX(#REF!),0)</f>
        <v>0</v>
      </c>
      <c r="U45" s="1">
        <f>IFERROR(VLOOKUP(A45,#REF!,7,)/MAX(#REF!),0)</f>
        <v>0</v>
      </c>
      <c r="V45" s="1">
        <f>IFERROR(VLOOKUP(A45,#REF!,7,)/MAX(#REF!),0)</f>
        <v>0</v>
      </c>
    </row>
    <row r="46" spans="1:22" x14ac:dyDescent="0.2">
      <c r="A46" s="38">
        <v>43898</v>
      </c>
      <c r="B46" s="1">
        <f>IFERROR(VLOOKUP(A46,Polska!$H$2:$V$101,4,)/Polska!$B$3,0)</f>
        <v>0</v>
      </c>
      <c r="C46" s="1">
        <f>IFERROR(VLOOKUP(A46,#REF!,4,)/#REF!,0)</f>
        <v>0</v>
      </c>
      <c r="D46" s="1">
        <f>IFERROR(VLOOKUP(A46,#REF!,4,)/#REF!,0)</f>
        <v>0</v>
      </c>
      <c r="E46" s="1">
        <f>IFERROR(VLOOKUP(A46,#REF!,4,)/#REF!,0)</f>
        <v>0</v>
      </c>
      <c r="F46" s="1">
        <f>IFERROR(VLOOKUP(A46,#REF!,4,)/#REF!,0)</f>
        <v>0</v>
      </c>
      <c r="G46" s="1">
        <f>IFERROR(VLOOKUP(A46,#REF!,4,)/#REF!,0)</f>
        <v>0</v>
      </c>
      <c r="H46" s="1">
        <f>IFERROR(VLOOKUP(A46,#REF!,4,)/#REF!,0)</f>
        <v>0</v>
      </c>
      <c r="I46" s="1">
        <f>IFERROR(VLOOKUP(A46,Polska!$H$2:$V$151,4,),0)</f>
        <v>0</v>
      </c>
      <c r="J46" s="1">
        <f>IFERROR(VLOOKUP(A46,#REF!,4,),0)</f>
        <v>0</v>
      </c>
      <c r="K46" s="1">
        <f>IFERROR(VLOOKUP(A46,#REF!,4,),0)</f>
        <v>0</v>
      </c>
      <c r="L46" s="1">
        <f>IFERROR(VLOOKUP(A46,#REF!,4,),0)</f>
        <v>0</v>
      </c>
      <c r="M46" s="1">
        <f>IFERROR(VLOOKUP(A46,#REF!,4,),0)</f>
        <v>0</v>
      </c>
      <c r="N46" s="1">
        <f>IFERROR(VLOOKUP(A46,#REF!,4,),0)</f>
        <v>0</v>
      </c>
      <c r="O46" s="1">
        <f>IFERROR(VLOOKUP(A46,#REF!,4,),0)</f>
        <v>0</v>
      </c>
      <c r="P46" s="1">
        <f>IFERROR(VLOOKUP(A46,Polska!$H$2:$V$151,7,)/MAX(Polska!V:V),0)</f>
        <v>0</v>
      </c>
      <c r="Q46" s="1">
        <f>IFERROR(VLOOKUP(A46,#REF!,7,)/MAX(#REF!),0)</f>
        <v>0</v>
      </c>
      <c r="R46" s="1">
        <f>IFERROR(VLOOKUP(A46,#REF!,7,)/MAX(#REF!),0)</f>
        <v>0</v>
      </c>
      <c r="S46" s="1">
        <f>IFERROR(VLOOKUP(A46,#REF!,7,)/MAX(#REF!),0)</f>
        <v>0</v>
      </c>
      <c r="T46" s="1">
        <f>IFERROR(VLOOKUP(A46,#REF!,7,)/MAX(#REF!),0)</f>
        <v>0</v>
      </c>
      <c r="U46" s="1">
        <f>IFERROR(VLOOKUP(A46,#REF!,7,)/MAX(#REF!),0)</f>
        <v>0</v>
      </c>
      <c r="V46" s="1">
        <f>IFERROR(VLOOKUP(A46,#REF!,7,)/MAX(#REF!),0)</f>
        <v>0</v>
      </c>
    </row>
    <row r="47" spans="1:22" x14ac:dyDescent="0.2">
      <c r="A47" s="38">
        <v>43899</v>
      </c>
      <c r="B47" s="1">
        <f>IFERROR(VLOOKUP(A47,Polska!$H$2:$V$101,4,)/Polska!$B$3,0)</f>
        <v>0</v>
      </c>
      <c r="C47" s="1">
        <f>IFERROR(VLOOKUP(A47,#REF!,4,)/#REF!,0)</f>
        <v>0</v>
      </c>
      <c r="D47" s="1">
        <f>IFERROR(VLOOKUP(A47,#REF!,4,)/#REF!,0)</f>
        <v>0</v>
      </c>
      <c r="E47" s="1">
        <f>IFERROR(VLOOKUP(A47,#REF!,4,)/#REF!,0)</f>
        <v>0</v>
      </c>
      <c r="F47" s="1">
        <f>IFERROR(VLOOKUP(A47,#REF!,4,)/#REF!,0)</f>
        <v>0</v>
      </c>
      <c r="G47" s="1">
        <f>IFERROR(VLOOKUP(A47,#REF!,4,)/#REF!,0)</f>
        <v>0</v>
      </c>
      <c r="H47" s="1">
        <f>IFERROR(VLOOKUP(A47,#REF!,4,)/#REF!,0)</f>
        <v>0</v>
      </c>
      <c r="I47" s="1">
        <f>IFERROR(VLOOKUP(A47,Polska!$H$2:$V$151,4,),0)</f>
        <v>0</v>
      </c>
      <c r="J47" s="1">
        <f>IFERROR(VLOOKUP(A47,#REF!,4,),0)</f>
        <v>0</v>
      </c>
      <c r="K47" s="1">
        <f>IFERROR(VLOOKUP(A47,#REF!,4,),0)</f>
        <v>0</v>
      </c>
      <c r="L47" s="1">
        <f>IFERROR(VLOOKUP(A47,#REF!,4,),0)</f>
        <v>0</v>
      </c>
      <c r="M47" s="1">
        <f>IFERROR(VLOOKUP(A47,#REF!,4,),0)</f>
        <v>0</v>
      </c>
      <c r="N47" s="1">
        <f>IFERROR(VLOOKUP(A47,#REF!,4,),0)</f>
        <v>0</v>
      </c>
      <c r="O47" s="1">
        <f>IFERROR(VLOOKUP(A47,#REF!,4,),0)</f>
        <v>0</v>
      </c>
      <c r="P47" s="1">
        <f>IFERROR(VLOOKUP(A47,Polska!$H$2:$V$151,7,)/MAX(Polska!V:V),0)</f>
        <v>0</v>
      </c>
      <c r="Q47" s="1">
        <f>IFERROR(VLOOKUP(A47,#REF!,7,)/MAX(#REF!),0)</f>
        <v>0</v>
      </c>
      <c r="R47" s="1">
        <f>IFERROR(VLOOKUP(A47,#REF!,7,)/MAX(#REF!),0)</f>
        <v>0</v>
      </c>
      <c r="S47" s="1">
        <f>IFERROR(VLOOKUP(A47,#REF!,7,)/MAX(#REF!),0)</f>
        <v>0</v>
      </c>
      <c r="T47" s="1">
        <f>IFERROR(VLOOKUP(A47,#REF!,7,)/MAX(#REF!),0)</f>
        <v>0</v>
      </c>
      <c r="U47" s="1">
        <f>IFERROR(VLOOKUP(A47,#REF!,7,)/MAX(#REF!),0)</f>
        <v>0</v>
      </c>
      <c r="V47" s="1">
        <f>IFERROR(VLOOKUP(A47,#REF!,7,)/MAX(#REF!),0)</f>
        <v>0</v>
      </c>
    </row>
    <row r="48" spans="1:22" x14ac:dyDescent="0.2">
      <c r="A48" s="38">
        <v>43900</v>
      </c>
      <c r="B48" s="1">
        <f>IFERROR(VLOOKUP(A48,Polska!$H$2:$V$101,4,)/Polska!$B$3,0)</f>
        <v>0</v>
      </c>
      <c r="C48" s="1">
        <f>IFERROR(VLOOKUP(A48,#REF!,4,)/#REF!,0)</f>
        <v>0</v>
      </c>
      <c r="D48" s="1">
        <f>IFERROR(VLOOKUP(A48,#REF!,4,)/#REF!,0)</f>
        <v>0</v>
      </c>
      <c r="E48" s="1">
        <f>IFERROR(VLOOKUP(A48,#REF!,4,)/#REF!,0)</f>
        <v>0</v>
      </c>
      <c r="F48" s="1">
        <f>IFERROR(VLOOKUP(A48,#REF!,4,)/#REF!,0)</f>
        <v>0</v>
      </c>
      <c r="G48" s="1">
        <f>IFERROR(VLOOKUP(A48,#REF!,4,)/#REF!,0)</f>
        <v>0</v>
      </c>
      <c r="H48" s="1">
        <f>IFERROR(VLOOKUP(A48,#REF!,4,)/#REF!,0)</f>
        <v>0</v>
      </c>
      <c r="I48" s="1">
        <f>IFERROR(VLOOKUP(A48,Polska!$H$2:$V$151,4,),0)</f>
        <v>0</v>
      </c>
      <c r="J48" s="1">
        <f>IFERROR(VLOOKUP(A48,#REF!,4,),0)</f>
        <v>0</v>
      </c>
      <c r="K48" s="1">
        <f>IFERROR(VLOOKUP(A48,#REF!,4,),0)</f>
        <v>0</v>
      </c>
      <c r="L48" s="1">
        <f>IFERROR(VLOOKUP(A48,#REF!,4,),0)</f>
        <v>0</v>
      </c>
      <c r="M48" s="1">
        <f>IFERROR(VLOOKUP(A48,#REF!,4,),0)</f>
        <v>0</v>
      </c>
      <c r="N48" s="1">
        <f>IFERROR(VLOOKUP(A48,#REF!,4,),0)</f>
        <v>0</v>
      </c>
      <c r="O48" s="1">
        <f>IFERROR(VLOOKUP(A48,#REF!,4,),0)</f>
        <v>0</v>
      </c>
      <c r="P48" s="1">
        <f>IFERROR(VLOOKUP(A48,Polska!$H$2:$V$151,7,)/MAX(Polska!V:V),0)</f>
        <v>0</v>
      </c>
      <c r="Q48" s="1">
        <f>IFERROR(VLOOKUP(A48,#REF!,7,)/MAX(#REF!),0)</f>
        <v>0</v>
      </c>
      <c r="R48" s="1">
        <f>IFERROR(VLOOKUP(A48,#REF!,7,)/MAX(#REF!),0)</f>
        <v>0</v>
      </c>
      <c r="S48" s="1">
        <f>IFERROR(VLOOKUP(A48,#REF!,7,)/MAX(#REF!),0)</f>
        <v>0</v>
      </c>
      <c r="T48" s="1">
        <f>IFERROR(VLOOKUP(A48,#REF!,7,)/MAX(#REF!),0)</f>
        <v>0</v>
      </c>
      <c r="U48" s="1">
        <f>IFERROR(VLOOKUP(A48,#REF!,7,)/MAX(#REF!),0)</f>
        <v>0</v>
      </c>
      <c r="V48" s="1">
        <f>IFERROR(VLOOKUP(A48,#REF!,7,)/MAX(#REF!),0)</f>
        <v>0</v>
      </c>
    </row>
    <row r="49" spans="1:22" x14ac:dyDescent="0.2">
      <c r="A49" s="38">
        <v>43901</v>
      </c>
      <c r="B49" s="1">
        <f>IFERROR(VLOOKUP(A49,Polska!$H$2:$V$101,4,)/Polska!$B$3,0)</f>
        <v>0</v>
      </c>
      <c r="C49" s="1">
        <f>IFERROR(VLOOKUP(A49,#REF!,4,)/#REF!,0)</f>
        <v>0</v>
      </c>
      <c r="D49" s="1">
        <f>IFERROR(VLOOKUP(A49,#REF!,4,)/#REF!,0)</f>
        <v>0</v>
      </c>
      <c r="E49" s="1">
        <f>IFERROR(VLOOKUP(A49,#REF!,4,)/#REF!,0)</f>
        <v>0</v>
      </c>
      <c r="F49" s="1">
        <f>IFERROR(VLOOKUP(A49,#REF!,4,)/#REF!,0)</f>
        <v>0</v>
      </c>
      <c r="G49" s="1">
        <f>IFERROR(VLOOKUP(A49,#REF!,4,)/#REF!,0)</f>
        <v>0</v>
      </c>
      <c r="H49" s="1">
        <f>IFERROR(VLOOKUP(A49,#REF!,4,)/#REF!,0)</f>
        <v>0</v>
      </c>
      <c r="I49" s="1">
        <f>IFERROR(VLOOKUP(A49,Polska!$H$2:$V$151,4,),0)</f>
        <v>0</v>
      </c>
      <c r="J49" s="1">
        <f>IFERROR(VLOOKUP(A49,#REF!,4,),0)</f>
        <v>0</v>
      </c>
      <c r="K49" s="1">
        <f>IFERROR(VLOOKUP(A49,#REF!,4,),0)</f>
        <v>0</v>
      </c>
      <c r="L49" s="1">
        <f>IFERROR(VLOOKUP(A49,#REF!,4,),0)</f>
        <v>0</v>
      </c>
      <c r="M49" s="1">
        <f>IFERROR(VLOOKUP(A49,#REF!,4,),0)</f>
        <v>0</v>
      </c>
      <c r="N49" s="1">
        <f>IFERROR(VLOOKUP(A49,#REF!,4,),0)</f>
        <v>0</v>
      </c>
      <c r="O49" s="1">
        <f>IFERROR(VLOOKUP(A49,#REF!,4,),0)</f>
        <v>0</v>
      </c>
      <c r="P49" s="1">
        <f>IFERROR(VLOOKUP(A49,Polska!$H$2:$V$151,7,)/MAX(Polska!V:V),0)</f>
        <v>0</v>
      </c>
      <c r="Q49" s="1">
        <f>IFERROR(VLOOKUP(A49,#REF!,7,)/MAX(#REF!),0)</f>
        <v>0</v>
      </c>
      <c r="R49" s="1">
        <f>IFERROR(VLOOKUP(A49,#REF!,7,)/MAX(#REF!),0)</f>
        <v>0</v>
      </c>
      <c r="S49" s="1">
        <f>IFERROR(VLOOKUP(A49,#REF!,7,)/MAX(#REF!),0)</f>
        <v>0</v>
      </c>
      <c r="T49" s="1">
        <f>IFERROR(VLOOKUP(A49,#REF!,7,)/MAX(#REF!),0)</f>
        <v>0</v>
      </c>
      <c r="U49" s="1">
        <f>IFERROR(VLOOKUP(A49,#REF!,7,)/MAX(#REF!),0)</f>
        <v>0</v>
      </c>
      <c r="V49" s="1">
        <f>IFERROR(VLOOKUP(A49,#REF!,7,)/MAX(#REF!),0)</f>
        <v>0</v>
      </c>
    </row>
    <row r="50" spans="1:22" x14ac:dyDescent="0.2">
      <c r="A50" s="38">
        <v>43902</v>
      </c>
      <c r="B50" s="1">
        <f>IFERROR(VLOOKUP(A50,Polska!$H$2:$V$101,4,)/Polska!$B$3,0)</f>
        <v>2.2757098436939856E-5</v>
      </c>
      <c r="C50" s="1">
        <f>IFERROR(VLOOKUP(A50,#REF!,4,)/#REF!,0)</f>
        <v>0</v>
      </c>
      <c r="D50" s="1">
        <f>IFERROR(VLOOKUP(A50,#REF!,4,)/#REF!,0)</f>
        <v>0</v>
      </c>
      <c r="E50" s="1">
        <f>IFERROR(VLOOKUP(A50,#REF!,4,)/#REF!,0)</f>
        <v>0</v>
      </c>
      <c r="F50" s="1">
        <f>IFERROR(VLOOKUP(A50,#REF!,4,)/#REF!,0)</f>
        <v>0</v>
      </c>
      <c r="G50" s="1">
        <f>IFERROR(VLOOKUP(A50,#REF!,4,)/#REF!,0)</f>
        <v>0</v>
      </c>
      <c r="H50" s="1">
        <f>IFERROR(VLOOKUP(A50,#REF!,4,)/#REF!,0)</f>
        <v>0</v>
      </c>
      <c r="I50" s="1">
        <f>IFERROR(VLOOKUP(A50,Polska!$H$2:$V$151,4,),0)</f>
        <v>1</v>
      </c>
      <c r="J50" s="1">
        <f>IFERROR(VLOOKUP(A50,#REF!,4,),0)</f>
        <v>0</v>
      </c>
      <c r="K50" s="1">
        <f>IFERROR(VLOOKUP(A50,#REF!,4,),0)</f>
        <v>0</v>
      </c>
      <c r="L50" s="1">
        <f>IFERROR(VLOOKUP(A50,#REF!,4,),0)</f>
        <v>0</v>
      </c>
      <c r="M50" s="1">
        <f>IFERROR(VLOOKUP(A50,#REF!,4,),0)</f>
        <v>0</v>
      </c>
      <c r="N50" s="1">
        <f>IFERROR(VLOOKUP(A50,#REF!,4,),0)</f>
        <v>0</v>
      </c>
      <c r="O50" s="1">
        <f>IFERROR(VLOOKUP(A50,#REF!,4,),0)</f>
        <v>0</v>
      </c>
      <c r="P50" s="1">
        <f>IFERROR(VLOOKUP(A50,Polska!$H$2:$V$151,7,)/MAX(Polska!V:V),0)</f>
        <v>4.6931218399613222E-5</v>
      </c>
      <c r="Q50" s="1">
        <f>IFERROR(VLOOKUP(A50,#REF!,7,)/MAX(#REF!),0)</f>
        <v>0</v>
      </c>
      <c r="R50" s="1">
        <f>IFERROR(VLOOKUP(A50,#REF!,7,)/MAX(#REF!),0)</f>
        <v>0</v>
      </c>
      <c r="S50" s="1">
        <f>IFERROR(VLOOKUP(A50,#REF!,7,)/MAX(#REF!),0)</f>
        <v>0</v>
      </c>
      <c r="T50" s="1">
        <f>IFERROR(VLOOKUP(A50,#REF!,7,)/MAX(#REF!),0)</f>
        <v>0</v>
      </c>
      <c r="U50" s="1">
        <f>IFERROR(VLOOKUP(A50,#REF!,7,)/MAX(#REF!),0)</f>
        <v>0</v>
      </c>
      <c r="V50" s="1">
        <f>IFERROR(VLOOKUP(A50,#REF!,7,)/MAX(#REF!),0)</f>
        <v>0</v>
      </c>
    </row>
    <row r="51" spans="1:22" x14ac:dyDescent="0.2">
      <c r="A51" s="38">
        <v>43903</v>
      </c>
      <c r="B51" s="1">
        <f>IFERROR(VLOOKUP(A51,Polska!$H$2:$V$101,4,)/Polska!$B$3,0)</f>
        <v>4.5514196873879712E-5</v>
      </c>
      <c r="C51" s="1">
        <f>IFERROR(VLOOKUP(A51,#REF!,4,)/#REF!,0)</f>
        <v>0</v>
      </c>
      <c r="D51" s="1">
        <f>IFERROR(VLOOKUP(A51,#REF!,4,)/#REF!,0)</f>
        <v>0</v>
      </c>
      <c r="E51" s="1">
        <f>IFERROR(VLOOKUP(A51,#REF!,4,)/#REF!,0)</f>
        <v>0</v>
      </c>
      <c r="F51" s="1">
        <f>IFERROR(VLOOKUP(A51,#REF!,4,)/#REF!,0)</f>
        <v>0</v>
      </c>
      <c r="G51" s="1">
        <f>IFERROR(VLOOKUP(A51,#REF!,4,)/#REF!,0)</f>
        <v>0</v>
      </c>
      <c r="H51" s="1">
        <f>IFERROR(VLOOKUP(A51,#REF!,4,)/#REF!,0)</f>
        <v>0</v>
      </c>
      <c r="I51" s="1">
        <f>IFERROR(VLOOKUP(A51,Polska!$H$2:$V$151,4,),0)</f>
        <v>2</v>
      </c>
      <c r="J51" s="1">
        <f>IFERROR(VLOOKUP(A51,#REF!,4,),0)</f>
        <v>0</v>
      </c>
      <c r="K51" s="1">
        <f>IFERROR(VLOOKUP(A51,#REF!,4,),0)</f>
        <v>0</v>
      </c>
      <c r="L51" s="1">
        <f>IFERROR(VLOOKUP(A51,#REF!,4,),0)</f>
        <v>0</v>
      </c>
      <c r="M51" s="1">
        <f>IFERROR(VLOOKUP(A51,#REF!,4,),0)</f>
        <v>0</v>
      </c>
      <c r="N51" s="1">
        <f>IFERROR(VLOOKUP(A51,#REF!,4,),0)</f>
        <v>0</v>
      </c>
      <c r="O51" s="1">
        <f>IFERROR(VLOOKUP(A51,#REF!,4,),0)</f>
        <v>0</v>
      </c>
      <c r="P51" s="1">
        <f>IFERROR(VLOOKUP(A51,Polska!$H$2:$V$151,7,)/MAX(Polska!V:V),0)</f>
        <v>7.039682759941983E-5</v>
      </c>
      <c r="Q51" s="1">
        <f>IFERROR(VLOOKUP(A51,#REF!,7,)/MAX(#REF!),0)</f>
        <v>0</v>
      </c>
      <c r="R51" s="1">
        <f>IFERROR(VLOOKUP(A51,#REF!,7,)/MAX(#REF!),0)</f>
        <v>0</v>
      </c>
      <c r="S51" s="1">
        <f>IFERROR(VLOOKUP(A51,#REF!,7,)/MAX(#REF!),0)</f>
        <v>0</v>
      </c>
      <c r="T51" s="1">
        <f>IFERROR(VLOOKUP(A51,#REF!,7,)/MAX(#REF!),0)</f>
        <v>0</v>
      </c>
      <c r="U51" s="1">
        <f>IFERROR(VLOOKUP(A51,#REF!,7,)/MAX(#REF!),0)</f>
        <v>0</v>
      </c>
      <c r="V51" s="1">
        <f>IFERROR(VLOOKUP(A51,#REF!,7,)/MAX(#REF!),0)</f>
        <v>0</v>
      </c>
    </row>
    <row r="52" spans="1:22" x14ac:dyDescent="0.2">
      <c r="A52" s="38">
        <v>43904</v>
      </c>
      <c r="B52" s="1">
        <f>IFERROR(VLOOKUP(A52,Polska!$H$2:$V$101,4,)/Polska!$B$3,0)</f>
        <v>6.8271295310819564E-5</v>
      </c>
      <c r="C52" s="1">
        <f>IFERROR(VLOOKUP(A52,#REF!,4,)/#REF!,0)</f>
        <v>0</v>
      </c>
      <c r="D52" s="1">
        <f>IFERROR(VLOOKUP(A52,#REF!,4,)/#REF!,0)</f>
        <v>0</v>
      </c>
      <c r="E52" s="1">
        <f>IFERROR(VLOOKUP(A52,#REF!,4,)/#REF!,0)</f>
        <v>0</v>
      </c>
      <c r="F52" s="1">
        <f>IFERROR(VLOOKUP(A52,#REF!,4,)/#REF!,0)</f>
        <v>0</v>
      </c>
      <c r="G52" s="1">
        <f>IFERROR(VLOOKUP(A52,#REF!,4,)/#REF!,0)</f>
        <v>0</v>
      </c>
      <c r="H52" s="1">
        <f>IFERROR(VLOOKUP(A52,#REF!,4,)/#REF!,0)</f>
        <v>0</v>
      </c>
      <c r="I52" s="1">
        <f>IFERROR(VLOOKUP(A52,Polska!$H$2:$V$151,4,),0)</f>
        <v>3</v>
      </c>
      <c r="J52" s="1">
        <f>IFERROR(VLOOKUP(A52,#REF!,4,),0)</f>
        <v>0</v>
      </c>
      <c r="K52" s="1">
        <f>IFERROR(VLOOKUP(A52,#REF!,4,),0)</f>
        <v>0</v>
      </c>
      <c r="L52" s="1">
        <f>IFERROR(VLOOKUP(A52,#REF!,4,),0)</f>
        <v>0</v>
      </c>
      <c r="M52" s="1">
        <f>IFERROR(VLOOKUP(A52,#REF!,4,),0)</f>
        <v>0</v>
      </c>
      <c r="N52" s="1">
        <f>IFERROR(VLOOKUP(A52,#REF!,4,),0)</f>
        <v>0</v>
      </c>
      <c r="O52" s="1">
        <f>IFERROR(VLOOKUP(A52,#REF!,4,),0)</f>
        <v>0</v>
      </c>
      <c r="P52" s="1">
        <f>IFERROR(VLOOKUP(A52,Polska!$H$2:$V$151,7,)/MAX(Polska!V:V),0)</f>
        <v>6.904304245327715E-5</v>
      </c>
      <c r="Q52" s="1">
        <f>IFERROR(VLOOKUP(A52,#REF!,7,)/MAX(#REF!),0)</f>
        <v>0</v>
      </c>
      <c r="R52" s="1">
        <f>IFERROR(VLOOKUP(A52,#REF!,7,)/MAX(#REF!),0)</f>
        <v>0</v>
      </c>
      <c r="S52" s="1">
        <f>IFERROR(VLOOKUP(A52,#REF!,7,)/MAX(#REF!),0)</f>
        <v>0</v>
      </c>
      <c r="T52" s="1">
        <f>IFERROR(VLOOKUP(A52,#REF!,7,)/MAX(#REF!),0)</f>
        <v>0</v>
      </c>
      <c r="U52" s="1">
        <f>IFERROR(VLOOKUP(A52,#REF!,7,)/MAX(#REF!),0)</f>
        <v>0</v>
      </c>
      <c r="V52" s="1">
        <f>IFERROR(VLOOKUP(A52,#REF!,7,)/MAX(#REF!),0)</f>
        <v>0</v>
      </c>
    </row>
    <row r="53" spans="1:22" x14ac:dyDescent="0.2">
      <c r="A53" s="38">
        <v>43905</v>
      </c>
      <c r="B53" s="1">
        <f>IFERROR(VLOOKUP(A53,Polska!$H$2:$V$101,4,)/Polska!$B$3,0)</f>
        <v>6.8271295310819564E-5</v>
      </c>
      <c r="C53" s="1">
        <f>IFERROR(VLOOKUP(A53,#REF!,4,)/#REF!,0)</f>
        <v>0</v>
      </c>
      <c r="D53" s="1">
        <f>IFERROR(VLOOKUP(A53,#REF!,4,)/#REF!,0)</f>
        <v>0</v>
      </c>
      <c r="E53" s="1">
        <f>IFERROR(VLOOKUP(A53,#REF!,4,)/#REF!,0)</f>
        <v>0</v>
      </c>
      <c r="F53" s="1">
        <f>IFERROR(VLOOKUP(A53,#REF!,4,)/#REF!,0)</f>
        <v>0</v>
      </c>
      <c r="G53" s="1">
        <f>IFERROR(VLOOKUP(A53,#REF!,4,)/#REF!,0)</f>
        <v>0</v>
      </c>
      <c r="H53" s="1">
        <f>IFERROR(VLOOKUP(A53,#REF!,4,)/#REF!,0)</f>
        <v>0</v>
      </c>
      <c r="I53" s="1">
        <f>IFERROR(VLOOKUP(A53,Polska!$H$2:$V$151,4,),0)</f>
        <v>3</v>
      </c>
      <c r="J53" s="1">
        <f>IFERROR(VLOOKUP(A53,#REF!,4,),0)</f>
        <v>0</v>
      </c>
      <c r="K53" s="1">
        <f>IFERROR(VLOOKUP(A53,#REF!,4,),0)</f>
        <v>0</v>
      </c>
      <c r="L53" s="1">
        <f>IFERROR(VLOOKUP(A53,#REF!,4,),0)</f>
        <v>0</v>
      </c>
      <c r="M53" s="1">
        <f>IFERROR(VLOOKUP(A53,#REF!,4,),0)</f>
        <v>0</v>
      </c>
      <c r="N53" s="1">
        <f>IFERROR(VLOOKUP(A53,#REF!,4,),0)</f>
        <v>0</v>
      </c>
      <c r="O53" s="1">
        <f>IFERROR(VLOOKUP(A53,#REF!,4,),0)</f>
        <v>0</v>
      </c>
      <c r="P53" s="1">
        <f>IFERROR(VLOOKUP(A53,Polska!$H$2:$V$151,7,)/MAX(Polska!V:V),0)</f>
        <v>5.7443811321126579E-5</v>
      </c>
      <c r="Q53" s="1">
        <f>IFERROR(VLOOKUP(A53,#REF!,7,)/MAX(#REF!),0)</f>
        <v>0</v>
      </c>
      <c r="R53" s="1">
        <f>IFERROR(VLOOKUP(A53,#REF!,7,)/MAX(#REF!),0)</f>
        <v>0</v>
      </c>
      <c r="S53" s="1">
        <f>IFERROR(VLOOKUP(A53,#REF!,7,)/MAX(#REF!),0)</f>
        <v>0</v>
      </c>
      <c r="T53" s="1">
        <f>IFERROR(VLOOKUP(A53,#REF!,7,)/MAX(#REF!),0)</f>
        <v>0</v>
      </c>
      <c r="U53" s="1">
        <f>IFERROR(VLOOKUP(A53,#REF!,7,)/MAX(#REF!),0)</f>
        <v>0</v>
      </c>
      <c r="V53" s="1">
        <f>IFERROR(VLOOKUP(A53,#REF!,7,)/MAX(#REF!),0)</f>
        <v>0</v>
      </c>
    </row>
    <row r="54" spans="1:22" x14ac:dyDescent="0.2">
      <c r="A54" s="38">
        <v>43906</v>
      </c>
      <c r="B54" s="1">
        <f>IFERROR(VLOOKUP(A54,Polska!$H$2:$V$101,4,)/Polska!$B$3,0)</f>
        <v>9.1028393747759424E-5</v>
      </c>
      <c r="C54" s="1">
        <f>IFERROR(VLOOKUP(A54,#REF!,4,)/#REF!,0)</f>
        <v>0</v>
      </c>
      <c r="D54" s="1">
        <f>IFERROR(VLOOKUP(A54,#REF!,4,)/#REF!,0)</f>
        <v>0</v>
      </c>
      <c r="E54" s="1">
        <f>IFERROR(VLOOKUP(A54,#REF!,4,)/#REF!,0)</f>
        <v>0</v>
      </c>
      <c r="F54" s="1">
        <f>IFERROR(VLOOKUP(A54,#REF!,4,)/#REF!,0)</f>
        <v>0</v>
      </c>
      <c r="G54" s="1">
        <f>IFERROR(VLOOKUP(A54,#REF!,4,)/#REF!,0)</f>
        <v>0</v>
      </c>
      <c r="H54" s="1">
        <f>IFERROR(VLOOKUP(A54,#REF!,4,)/#REF!,0)</f>
        <v>0</v>
      </c>
      <c r="I54" s="1">
        <f>IFERROR(VLOOKUP(A54,Polska!$H$2:$V$151,4,),0)</f>
        <v>4</v>
      </c>
      <c r="J54" s="1">
        <f>IFERROR(VLOOKUP(A54,#REF!,4,),0)</f>
        <v>0</v>
      </c>
      <c r="K54" s="1">
        <f>IFERROR(VLOOKUP(A54,#REF!,4,),0)</f>
        <v>0</v>
      </c>
      <c r="L54" s="1">
        <f>IFERROR(VLOOKUP(A54,#REF!,4,),0)</f>
        <v>0</v>
      </c>
      <c r="M54" s="1">
        <f>IFERROR(VLOOKUP(A54,#REF!,4,),0)</f>
        <v>0</v>
      </c>
      <c r="N54" s="1">
        <f>IFERROR(VLOOKUP(A54,#REF!,4,),0)</f>
        <v>0</v>
      </c>
      <c r="O54" s="1">
        <f>IFERROR(VLOOKUP(A54,#REF!,4,),0)</f>
        <v>0</v>
      </c>
      <c r="P54" s="1">
        <f>IFERROR(VLOOKUP(A54,Polska!$H$2:$V$151,7,)/MAX(Polska!V:V),0)</f>
        <v>5.4090217816503372E-5</v>
      </c>
      <c r="Q54" s="1">
        <f>IFERROR(VLOOKUP(A54,#REF!,7,)/MAX(#REF!),0)</f>
        <v>0</v>
      </c>
      <c r="R54" s="1">
        <f>IFERROR(VLOOKUP(A54,#REF!,7,)/MAX(#REF!),0)</f>
        <v>0</v>
      </c>
      <c r="S54" s="1">
        <f>IFERROR(VLOOKUP(A54,#REF!,7,)/MAX(#REF!),0)</f>
        <v>0</v>
      </c>
      <c r="T54" s="1">
        <f>IFERROR(VLOOKUP(A54,#REF!,7,)/MAX(#REF!),0)</f>
        <v>0</v>
      </c>
      <c r="U54" s="1">
        <f>IFERROR(VLOOKUP(A54,#REF!,7,)/MAX(#REF!),0)</f>
        <v>0</v>
      </c>
      <c r="V54" s="1">
        <f>IFERROR(VLOOKUP(A54,#REF!,7,)/MAX(#REF!),0)</f>
        <v>0</v>
      </c>
    </row>
    <row r="55" spans="1:22" x14ac:dyDescent="0.2">
      <c r="A55" s="38">
        <v>43907</v>
      </c>
      <c r="B55" s="1">
        <f>IFERROR(VLOOKUP(A55,Polska!$H$2:$V$101,4,)/Polska!$B$3,0)</f>
        <v>1.1378549218469927E-4</v>
      </c>
      <c r="C55" s="1">
        <f>IFERROR(VLOOKUP(A55,#REF!,4,)/#REF!,0)</f>
        <v>0</v>
      </c>
      <c r="D55" s="1">
        <f>IFERROR(VLOOKUP(A55,#REF!,4,)/#REF!,0)</f>
        <v>0</v>
      </c>
      <c r="E55" s="1">
        <f>IFERROR(VLOOKUP(A55,#REF!,4,)/#REF!,0)</f>
        <v>0</v>
      </c>
      <c r="F55" s="1">
        <f>IFERROR(VLOOKUP(A55,#REF!,4,)/#REF!,0)</f>
        <v>0</v>
      </c>
      <c r="G55" s="1">
        <f>IFERROR(VLOOKUP(A55,#REF!,4,)/#REF!,0)</f>
        <v>0</v>
      </c>
      <c r="H55" s="1">
        <f>IFERROR(VLOOKUP(A55,#REF!,4,)/#REF!,0)</f>
        <v>0</v>
      </c>
      <c r="I55" s="1">
        <f>IFERROR(VLOOKUP(A55,Polska!$H$2:$V$151,4,),0)</f>
        <v>5</v>
      </c>
      <c r="J55" s="1">
        <f>IFERROR(VLOOKUP(A55,#REF!,4,),0)</f>
        <v>0</v>
      </c>
      <c r="K55" s="1">
        <f>IFERROR(VLOOKUP(A55,#REF!,4,),0)</f>
        <v>0</v>
      </c>
      <c r="L55" s="1">
        <f>IFERROR(VLOOKUP(A55,#REF!,4,),0)</f>
        <v>0</v>
      </c>
      <c r="M55" s="1">
        <f>IFERROR(VLOOKUP(A55,#REF!,4,),0)</f>
        <v>0</v>
      </c>
      <c r="N55" s="1">
        <f>IFERROR(VLOOKUP(A55,#REF!,4,),0)</f>
        <v>0</v>
      </c>
      <c r="O55" s="1">
        <f>IFERROR(VLOOKUP(A55,#REF!,4,),0)</f>
        <v>0</v>
      </c>
      <c r="P55" s="1">
        <f>IFERROR(VLOOKUP(A55,Polska!$H$2:$V$151,7,)/MAX(Polska!V:V),0)</f>
        <v>5.0283448285299885E-5</v>
      </c>
      <c r="Q55" s="1">
        <f>IFERROR(VLOOKUP(A55,#REF!,7,)/MAX(#REF!),0)</f>
        <v>0</v>
      </c>
      <c r="R55" s="1">
        <f>IFERROR(VLOOKUP(A55,#REF!,7,)/MAX(#REF!),0)</f>
        <v>0</v>
      </c>
      <c r="S55" s="1">
        <f>IFERROR(VLOOKUP(A55,#REF!,7,)/MAX(#REF!),0)</f>
        <v>0</v>
      </c>
      <c r="T55" s="1">
        <f>IFERROR(VLOOKUP(A55,#REF!,7,)/MAX(#REF!),0)</f>
        <v>0</v>
      </c>
      <c r="U55" s="1">
        <f>IFERROR(VLOOKUP(A55,#REF!,7,)/MAX(#REF!),0)</f>
        <v>0</v>
      </c>
      <c r="V55" s="1">
        <f>IFERROR(VLOOKUP(A55,#REF!,7,)/MAX(#REF!),0)</f>
        <v>0</v>
      </c>
    </row>
    <row r="56" spans="1:22" x14ac:dyDescent="0.2">
      <c r="A56" s="38">
        <v>43908</v>
      </c>
      <c r="B56" s="1">
        <f>IFERROR(VLOOKUP(A56,Polska!$H$2:$V$101,4,)/Polska!$B$3,0)</f>
        <v>1.1378549218469927E-4</v>
      </c>
      <c r="C56" s="1">
        <f>IFERROR(VLOOKUP(A56,#REF!,4,)/#REF!,0)</f>
        <v>0</v>
      </c>
      <c r="D56" s="1">
        <f>IFERROR(VLOOKUP(A56,#REF!,4,)/#REF!,0)</f>
        <v>0</v>
      </c>
      <c r="E56" s="1">
        <f>IFERROR(VLOOKUP(A56,#REF!,4,)/#REF!,0)</f>
        <v>0</v>
      </c>
      <c r="F56" s="1">
        <f>IFERROR(VLOOKUP(A56,#REF!,4,)/#REF!,0)</f>
        <v>0</v>
      </c>
      <c r="G56" s="1">
        <f>IFERROR(VLOOKUP(A56,#REF!,4,)/#REF!,0)</f>
        <v>0</v>
      </c>
      <c r="H56" s="1">
        <f>IFERROR(VLOOKUP(A56,#REF!,4,)/#REF!,0)</f>
        <v>0</v>
      </c>
      <c r="I56" s="1">
        <f>IFERROR(VLOOKUP(A56,Polska!$H$2:$V$151,4,),0)</f>
        <v>5</v>
      </c>
      <c r="J56" s="1">
        <f>IFERROR(VLOOKUP(A56,#REF!,4,),0)</f>
        <v>0</v>
      </c>
      <c r="K56" s="1">
        <f>IFERROR(VLOOKUP(A56,#REF!,4,),0)</f>
        <v>0</v>
      </c>
      <c r="L56" s="1">
        <f>IFERROR(VLOOKUP(A56,#REF!,4,),0)</f>
        <v>0</v>
      </c>
      <c r="M56" s="1">
        <f>IFERROR(VLOOKUP(A56,#REF!,4,),0)</f>
        <v>0</v>
      </c>
      <c r="N56" s="1">
        <f>IFERROR(VLOOKUP(A56,#REF!,4,),0)</f>
        <v>0</v>
      </c>
      <c r="O56" s="1">
        <f>IFERROR(VLOOKUP(A56,#REF!,4,),0)</f>
        <v>0</v>
      </c>
      <c r="P56" s="1">
        <f>IFERROR(VLOOKUP(A56,Polska!$H$2:$V$151,7,)/MAX(Polska!V:V),0)</f>
        <v>4.1698469309760873E-5</v>
      </c>
      <c r="Q56" s="1">
        <f>IFERROR(VLOOKUP(A56,#REF!,7,)/MAX(#REF!),0)</f>
        <v>0</v>
      </c>
      <c r="R56" s="1">
        <f>IFERROR(VLOOKUP(A56,#REF!,7,)/MAX(#REF!),0)</f>
        <v>0</v>
      </c>
      <c r="S56" s="1">
        <f>IFERROR(VLOOKUP(A56,#REF!,7,)/MAX(#REF!),0)</f>
        <v>0</v>
      </c>
      <c r="T56" s="1">
        <f>IFERROR(VLOOKUP(A56,#REF!,7,)/MAX(#REF!),0)</f>
        <v>0</v>
      </c>
      <c r="U56" s="1">
        <f>IFERROR(VLOOKUP(A56,#REF!,7,)/MAX(#REF!),0)</f>
        <v>0</v>
      </c>
      <c r="V56" s="1">
        <f>IFERROR(VLOOKUP(A56,#REF!,7,)/MAX(#REF!),0)</f>
        <v>0</v>
      </c>
    </row>
    <row r="57" spans="1:22" x14ac:dyDescent="0.2">
      <c r="A57" s="38">
        <v>43909</v>
      </c>
      <c r="B57" s="1">
        <f>IFERROR(VLOOKUP(A57,Polska!$H$2:$V$101,4,)/Polska!$B$3,0)</f>
        <v>1.1378549218469927E-4</v>
      </c>
      <c r="C57" s="1">
        <f>IFERROR(VLOOKUP(A57,#REF!,4,)/#REF!,0)</f>
        <v>0</v>
      </c>
      <c r="D57" s="1">
        <f>IFERROR(VLOOKUP(A57,#REF!,4,)/#REF!,0)</f>
        <v>0</v>
      </c>
      <c r="E57" s="1">
        <f>IFERROR(VLOOKUP(A57,#REF!,4,)/#REF!,0)</f>
        <v>0</v>
      </c>
      <c r="F57" s="1">
        <f>IFERROR(VLOOKUP(A57,#REF!,4,)/#REF!,0)</f>
        <v>0</v>
      </c>
      <c r="G57" s="1">
        <f>IFERROR(VLOOKUP(A57,#REF!,4,)/#REF!,0)</f>
        <v>0</v>
      </c>
      <c r="H57" s="1">
        <f>IFERROR(VLOOKUP(A57,#REF!,4,)/#REF!,0)</f>
        <v>0</v>
      </c>
      <c r="I57" s="1">
        <f>IFERROR(VLOOKUP(A57,Polska!$H$2:$V$151,4,),0)</f>
        <v>5</v>
      </c>
      <c r="J57" s="1">
        <f>IFERROR(VLOOKUP(A57,#REF!,4,),0)</f>
        <v>0</v>
      </c>
      <c r="K57" s="1">
        <f>IFERROR(VLOOKUP(A57,#REF!,4,),0)</f>
        <v>0</v>
      </c>
      <c r="L57" s="1">
        <f>IFERROR(VLOOKUP(A57,#REF!,4,),0)</f>
        <v>0</v>
      </c>
      <c r="M57" s="1">
        <f>IFERROR(VLOOKUP(A57,#REF!,4,),0)</f>
        <v>0</v>
      </c>
      <c r="N57" s="1">
        <f>IFERROR(VLOOKUP(A57,#REF!,4,),0)</f>
        <v>0</v>
      </c>
      <c r="O57" s="1">
        <f>IFERROR(VLOOKUP(A57,#REF!,4,),0)</f>
        <v>0</v>
      </c>
      <c r="P57" s="1">
        <f>IFERROR(VLOOKUP(A57,Polska!$H$2:$V$151,7,)/MAX(Polska!V:V),0)</f>
        <v>3.371115687859541E-5</v>
      </c>
      <c r="Q57" s="1">
        <f>IFERROR(VLOOKUP(A57,#REF!,7,)/MAX(#REF!),0)</f>
        <v>0</v>
      </c>
      <c r="R57" s="1">
        <f>IFERROR(VLOOKUP(A57,#REF!,7,)/MAX(#REF!),0)</f>
        <v>0</v>
      </c>
      <c r="S57" s="1">
        <f>IFERROR(VLOOKUP(A57,#REF!,7,)/MAX(#REF!),0)</f>
        <v>0</v>
      </c>
      <c r="T57" s="1">
        <f>IFERROR(VLOOKUP(A57,#REF!,7,)/MAX(#REF!),0)</f>
        <v>0</v>
      </c>
      <c r="U57" s="1">
        <f>IFERROR(VLOOKUP(A57,#REF!,7,)/MAX(#REF!),0)</f>
        <v>0</v>
      </c>
      <c r="V57" s="1">
        <f>IFERROR(VLOOKUP(A57,#REF!,7,)/MAX(#REF!),0)</f>
        <v>0</v>
      </c>
    </row>
    <row r="58" spans="1:22" x14ac:dyDescent="0.2">
      <c r="A58" s="38">
        <v>43910</v>
      </c>
      <c r="B58" s="1">
        <f>IFERROR(VLOOKUP(A58,Polska!$H$2:$V$101,4,)/Polska!$B$3,0)</f>
        <v>1.1378549218469927E-4</v>
      </c>
      <c r="C58" s="1">
        <f>IFERROR(VLOOKUP(A58,#REF!,4,)/#REF!,0)</f>
        <v>0</v>
      </c>
      <c r="D58" s="1">
        <f>IFERROR(VLOOKUP(A58,#REF!,4,)/#REF!,0)</f>
        <v>0</v>
      </c>
      <c r="E58" s="1">
        <f>IFERROR(VLOOKUP(A58,#REF!,4,)/#REF!,0)</f>
        <v>0</v>
      </c>
      <c r="F58" s="1">
        <f>IFERROR(VLOOKUP(A58,#REF!,4,)/#REF!,0)</f>
        <v>0</v>
      </c>
      <c r="G58" s="1">
        <f>IFERROR(VLOOKUP(A58,#REF!,4,)/#REF!,0)</f>
        <v>0</v>
      </c>
      <c r="H58" s="1">
        <f>IFERROR(VLOOKUP(A58,#REF!,4,)/#REF!,0)</f>
        <v>0</v>
      </c>
      <c r="I58" s="1">
        <f>IFERROR(VLOOKUP(A58,Polska!$H$2:$V$151,4,),0)</f>
        <v>5</v>
      </c>
      <c r="J58" s="1">
        <f>IFERROR(VLOOKUP(A58,#REF!,4,),0)</f>
        <v>0</v>
      </c>
      <c r="K58" s="1">
        <f>IFERROR(VLOOKUP(A58,#REF!,4,),0)</f>
        <v>0</v>
      </c>
      <c r="L58" s="1">
        <f>IFERROR(VLOOKUP(A58,#REF!,4,),0)</f>
        <v>0</v>
      </c>
      <c r="M58" s="1">
        <f>IFERROR(VLOOKUP(A58,#REF!,4,),0)</f>
        <v>0</v>
      </c>
      <c r="N58" s="1">
        <f>IFERROR(VLOOKUP(A58,#REF!,4,),0)</f>
        <v>0</v>
      </c>
      <c r="O58" s="1">
        <f>IFERROR(VLOOKUP(A58,#REF!,4,),0)</f>
        <v>0</v>
      </c>
      <c r="P58" s="1">
        <f>IFERROR(VLOOKUP(A58,Polska!$H$2:$V$151,7,)/MAX(Polska!V:V),0)</f>
        <v>2.8158731039767933E-5</v>
      </c>
      <c r="Q58" s="1">
        <f>IFERROR(VLOOKUP(A58,#REF!,7,)/MAX(#REF!),0)</f>
        <v>0</v>
      </c>
      <c r="R58" s="1">
        <f>IFERROR(VLOOKUP(A58,#REF!,7,)/MAX(#REF!),0)</f>
        <v>0</v>
      </c>
      <c r="S58" s="1">
        <f>IFERROR(VLOOKUP(A58,#REF!,7,)/MAX(#REF!),0)</f>
        <v>0</v>
      </c>
      <c r="T58" s="1">
        <f>IFERROR(VLOOKUP(A58,#REF!,7,)/MAX(#REF!),0)</f>
        <v>0</v>
      </c>
      <c r="U58" s="1">
        <f>IFERROR(VLOOKUP(A58,#REF!,7,)/MAX(#REF!),0)</f>
        <v>0</v>
      </c>
      <c r="V58" s="1">
        <f>IFERROR(VLOOKUP(A58,#REF!,7,)/MAX(#REF!),0)</f>
        <v>0</v>
      </c>
    </row>
    <row r="59" spans="1:22" x14ac:dyDescent="0.2">
      <c r="A59" s="38">
        <v>43911</v>
      </c>
      <c r="B59" s="1">
        <f>IFERROR(VLOOKUP(A59,Polska!$H$2:$V$101,4,)/Polska!$B$3,0)</f>
        <v>1.1378549218469927E-4</v>
      </c>
      <c r="C59" s="1">
        <f>IFERROR(VLOOKUP(A59,#REF!,4,)/#REF!,0)</f>
        <v>0</v>
      </c>
      <c r="D59" s="1">
        <f>IFERROR(VLOOKUP(A59,#REF!,4,)/#REF!,0)</f>
        <v>0</v>
      </c>
      <c r="E59" s="1">
        <f>IFERROR(VLOOKUP(A59,#REF!,4,)/#REF!,0)</f>
        <v>0</v>
      </c>
      <c r="F59" s="1">
        <f>IFERROR(VLOOKUP(A59,#REF!,4,)/#REF!,0)</f>
        <v>0</v>
      </c>
      <c r="G59" s="1">
        <f>IFERROR(VLOOKUP(A59,#REF!,4,)/#REF!,0)</f>
        <v>0</v>
      </c>
      <c r="H59" s="1">
        <f>IFERROR(VLOOKUP(A59,#REF!,4,)/#REF!,0)</f>
        <v>0</v>
      </c>
      <c r="I59" s="1">
        <f>IFERROR(VLOOKUP(A59,Polska!$H$2:$V$151,4,),0)</f>
        <v>5</v>
      </c>
      <c r="J59" s="1">
        <f>IFERROR(VLOOKUP(A59,#REF!,4,),0)</f>
        <v>0</v>
      </c>
      <c r="K59" s="1">
        <f>IFERROR(VLOOKUP(A59,#REF!,4,),0)</f>
        <v>0</v>
      </c>
      <c r="L59" s="1">
        <f>IFERROR(VLOOKUP(A59,#REF!,4,),0)</f>
        <v>0</v>
      </c>
      <c r="M59" s="1">
        <f>IFERROR(VLOOKUP(A59,#REF!,4,),0)</f>
        <v>0</v>
      </c>
      <c r="N59" s="1">
        <f>IFERROR(VLOOKUP(A59,#REF!,4,),0)</f>
        <v>0</v>
      </c>
      <c r="O59" s="1">
        <f>IFERROR(VLOOKUP(A59,#REF!,4,),0)</f>
        <v>0</v>
      </c>
      <c r="P59" s="1">
        <f>IFERROR(VLOOKUP(A59,Polska!$H$2:$V$151,7,)/MAX(Polska!V:V),0)</f>
        <v>2.2327352037129423E-5</v>
      </c>
      <c r="Q59" s="1">
        <f>IFERROR(VLOOKUP(A59,#REF!,7,)/MAX(#REF!),0)</f>
        <v>0</v>
      </c>
      <c r="R59" s="1">
        <f>IFERROR(VLOOKUP(A59,#REF!,7,)/MAX(#REF!),0)</f>
        <v>0</v>
      </c>
      <c r="S59" s="1">
        <f>IFERROR(VLOOKUP(A59,#REF!,7,)/MAX(#REF!),0)</f>
        <v>0</v>
      </c>
      <c r="T59" s="1">
        <f>IFERROR(VLOOKUP(A59,#REF!,7,)/MAX(#REF!),0)</f>
        <v>0</v>
      </c>
      <c r="U59" s="1">
        <f>IFERROR(VLOOKUP(A59,#REF!,7,)/MAX(#REF!),0)</f>
        <v>0</v>
      </c>
      <c r="V59" s="1">
        <f>IFERROR(VLOOKUP(A59,#REF!,7,)/MAX(#REF!),0)</f>
        <v>0</v>
      </c>
    </row>
    <row r="60" spans="1:22" x14ac:dyDescent="0.2">
      <c r="A60" s="38">
        <v>43912</v>
      </c>
      <c r="B60" s="1">
        <f>IFERROR(VLOOKUP(A60,Polska!$H$2:$V$101,4,)/Polska!$B$3,0)</f>
        <v>1.5929968905857897E-4</v>
      </c>
      <c r="C60" s="1">
        <f>IFERROR(VLOOKUP(A60,#REF!,4,)/#REF!,0)</f>
        <v>0</v>
      </c>
      <c r="D60" s="1">
        <f>IFERROR(VLOOKUP(A60,#REF!,4,)/#REF!,0)</f>
        <v>0</v>
      </c>
      <c r="E60" s="1">
        <f>IFERROR(VLOOKUP(A60,#REF!,4,)/#REF!,0)</f>
        <v>0</v>
      </c>
      <c r="F60" s="1">
        <f>IFERROR(VLOOKUP(A60,#REF!,4,)/#REF!,0)</f>
        <v>0</v>
      </c>
      <c r="G60" s="1">
        <f>IFERROR(VLOOKUP(A60,#REF!,4,)/#REF!,0)</f>
        <v>0</v>
      </c>
      <c r="H60" s="1">
        <f>IFERROR(VLOOKUP(A60,#REF!,4,)/#REF!,0)</f>
        <v>0</v>
      </c>
      <c r="I60" s="1">
        <f>IFERROR(VLOOKUP(A60,Polska!$H$2:$V$151,4,),0)</f>
        <v>7</v>
      </c>
      <c r="J60" s="1">
        <f>IFERROR(VLOOKUP(A60,#REF!,4,),0)</f>
        <v>0</v>
      </c>
      <c r="K60" s="1">
        <f>IFERROR(VLOOKUP(A60,#REF!,4,),0)</f>
        <v>0</v>
      </c>
      <c r="L60" s="1">
        <f>IFERROR(VLOOKUP(A60,#REF!,4,),0)</f>
        <v>0</v>
      </c>
      <c r="M60" s="1">
        <f>IFERROR(VLOOKUP(A60,#REF!,4,),0)</f>
        <v>0</v>
      </c>
      <c r="N60" s="1">
        <f>IFERROR(VLOOKUP(A60,#REF!,4,),0)</f>
        <v>0</v>
      </c>
      <c r="O60" s="1">
        <f>IFERROR(VLOOKUP(A60,#REF!,4,),0)</f>
        <v>0</v>
      </c>
      <c r="P60" s="1">
        <f>IFERROR(VLOOKUP(A60,Polska!$H$2:$V$151,7,)/MAX(Polska!V:V),0)</f>
        <v>2.6426569351201768E-5</v>
      </c>
      <c r="Q60" s="1">
        <f>IFERROR(VLOOKUP(A60,#REF!,7,)/MAX(#REF!),0)</f>
        <v>0</v>
      </c>
      <c r="R60" s="1">
        <f>IFERROR(VLOOKUP(A60,#REF!,7,)/MAX(#REF!),0)</f>
        <v>0</v>
      </c>
      <c r="S60" s="1">
        <f>IFERROR(VLOOKUP(A60,#REF!,7,)/MAX(#REF!),0)</f>
        <v>0</v>
      </c>
      <c r="T60" s="1">
        <f>IFERROR(VLOOKUP(A60,#REF!,7,)/MAX(#REF!),0)</f>
        <v>0</v>
      </c>
      <c r="U60" s="1">
        <f>IFERROR(VLOOKUP(A60,#REF!,7,)/MAX(#REF!),0)</f>
        <v>0</v>
      </c>
      <c r="V60" s="1">
        <f>IFERROR(VLOOKUP(A60,#REF!,7,)/MAX(#REF!),0)</f>
        <v>0</v>
      </c>
    </row>
    <row r="61" spans="1:22" x14ac:dyDescent="0.2">
      <c r="A61" s="38">
        <v>43913</v>
      </c>
      <c r="B61" s="1">
        <f>IFERROR(VLOOKUP(A61,Polska!$H$2:$V$101,4,)/Polska!$B$3,0)</f>
        <v>1.8205678749551885E-4</v>
      </c>
      <c r="C61" s="1">
        <f>IFERROR(VLOOKUP(A61,#REF!,4,)/#REF!,0)</f>
        <v>0</v>
      </c>
      <c r="D61" s="1">
        <f>IFERROR(VLOOKUP(A61,#REF!,4,)/#REF!,0)</f>
        <v>0</v>
      </c>
      <c r="E61" s="1">
        <f>IFERROR(VLOOKUP(A61,#REF!,4,)/#REF!,0)</f>
        <v>0</v>
      </c>
      <c r="F61" s="1">
        <f>IFERROR(VLOOKUP(A61,#REF!,4,)/#REF!,0)</f>
        <v>0</v>
      </c>
      <c r="G61" s="1">
        <f>IFERROR(VLOOKUP(A61,#REF!,4,)/#REF!,0)</f>
        <v>0</v>
      </c>
      <c r="H61" s="1">
        <f>IFERROR(VLOOKUP(A61,#REF!,4,)/#REF!,0)</f>
        <v>0</v>
      </c>
      <c r="I61" s="1">
        <f>IFERROR(VLOOKUP(A61,Polska!$H$2:$V$151,4,),0)</f>
        <v>8</v>
      </c>
      <c r="J61" s="1">
        <f>IFERROR(VLOOKUP(A61,#REF!,4,),0)</f>
        <v>0</v>
      </c>
      <c r="K61" s="1">
        <f>IFERROR(VLOOKUP(A61,#REF!,4,),0)</f>
        <v>0</v>
      </c>
      <c r="L61" s="1">
        <f>IFERROR(VLOOKUP(A61,#REF!,4,),0)</f>
        <v>0</v>
      </c>
      <c r="M61" s="1">
        <f>IFERROR(VLOOKUP(A61,#REF!,4,),0)</f>
        <v>0</v>
      </c>
      <c r="N61" s="1">
        <f>IFERROR(VLOOKUP(A61,#REF!,4,),0)</f>
        <v>0</v>
      </c>
      <c r="O61" s="1">
        <f>IFERROR(VLOOKUP(A61,#REF!,4,),0)</f>
        <v>0</v>
      </c>
      <c r="P61" s="1">
        <f>IFERROR(VLOOKUP(A61,Polska!$H$2:$V$151,7,)/MAX(Polska!V:V),0)</f>
        <v>2.5564669034769284E-5</v>
      </c>
      <c r="Q61" s="1">
        <f>IFERROR(VLOOKUP(A61,#REF!,7,)/MAX(#REF!),0)</f>
        <v>0</v>
      </c>
      <c r="R61" s="1">
        <f>IFERROR(VLOOKUP(A61,#REF!,7,)/MAX(#REF!),0)</f>
        <v>0</v>
      </c>
      <c r="S61" s="1">
        <f>IFERROR(VLOOKUP(A61,#REF!,7,)/MAX(#REF!),0)</f>
        <v>0</v>
      </c>
      <c r="T61" s="1">
        <f>IFERROR(VLOOKUP(A61,#REF!,7,)/MAX(#REF!),0)</f>
        <v>0</v>
      </c>
      <c r="U61" s="1">
        <f>IFERROR(VLOOKUP(A61,#REF!,7,)/MAX(#REF!),0)</f>
        <v>0</v>
      </c>
      <c r="V61" s="1">
        <f>IFERROR(VLOOKUP(A61,#REF!,7,)/MAX(#REF!),0)</f>
        <v>0</v>
      </c>
    </row>
    <row r="62" spans="1:22" x14ac:dyDescent="0.2">
      <c r="A62" s="38">
        <v>43914</v>
      </c>
      <c r="B62" s="1">
        <f>IFERROR(VLOOKUP(A62,Polska!$H$2:$V$101,4,)/Polska!$B$3,0)</f>
        <v>2.2757098436939854E-4</v>
      </c>
      <c r="C62" s="1">
        <f>IFERROR(VLOOKUP(A62,#REF!,4,)/#REF!,0)</f>
        <v>0</v>
      </c>
      <c r="D62" s="1">
        <f>IFERROR(VLOOKUP(A62,#REF!,4,)/#REF!,0)</f>
        <v>0</v>
      </c>
      <c r="E62" s="1">
        <f>IFERROR(VLOOKUP(A62,#REF!,4,)/#REF!,0)</f>
        <v>0</v>
      </c>
      <c r="F62" s="1">
        <f>IFERROR(VLOOKUP(A62,#REF!,4,)/#REF!,0)</f>
        <v>0</v>
      </c>
      <c r="G62" s="1">
        <f>IFERROR(VLOOKUP(A62,#REF!,4,)/#REF!,0)</f>
        <v>0</v>
      </c>
      <c r="H62" s="1">
        <f>IFERROR(VLOOKUP(A62,#REF!,4,)/#REF!,0)</f>
        <v>0</v>
      </c>
      <c r="I62" s="1">
        <f>IFERROR(VLOOKUP(A62,Polska!$H$2:$V$151,4,),0)</f>
        <v>10</v>
      </c>
      <c r="J62" s="1">
        <f>IFERROR(VLOOKUP(A62,#REF!,4,),0)</f>
        <v>0</v>
      </c>
      <c r="K62" s="1">
        <f>IFERROR(VLOOKUP(A62,#REF!,4,),0)</f>
        <v>0</v>
      </c>
      <c r="L62" s="1">
        <f>IFERROR(VLOOKUP(A62,#REF!,4,),0)</f>
        <v>0</v>
      </c>
      <c r="M62" s="1">
        <f>IFERROR(VLOOKUP(A62,#REF!,4,),0)</f>
        <v>0</v>
      </c>
      <c r="N62" s="1">
        <f>IFERROR(VLOOKUP(A62,#REF!,4,),0)</f>
        <v>0</v>
      </c>
      <c r="O62" s="1">
        <f>IFERROR(VLOOKUP(A62,#REF!,4,),0)</f>
        <v>0</v>
      </c>
      <c r="P62" s="1">
        <f>IFERROR(VLOOKUP(A62,Polska!$H$2:$V$151,7,)/MAX(Polska!V:V),0)</f>
        <v>2.6564840603554651E-5</v>
      </c>
      <c r="Q62" s="1">
        <f>IFERROR(VLOOKUP(A62,#REF!,7,)/MAX(#REF!),0)</f>
        <v>0</v>
      </c>
      <c r="R62" s="1">
        <f>IFERROR(VLOOKUP(A62,#REF!,7,)/MAX(#REF!),0)</f>
        <v>0</v>
      </c>
      <c r="S62" s="1">
        <f>IFERROR(VLOOKUP(A62,#REF!,7,)/MAX(#REF!),0)</f>
        <v>0</v>
      </c>
      <c r="T62" s="1">
        <f>IFERROR(VLOOKUP(A62,#REF!,7,)/MAX(#REF!),0)</f>
        <v>0</v>
      </c>
      <c r="U62" s="1">
        <f>IFERROR(VLOOKUP(A62,#REF!,7,)/MAX(#REF!),0)</f>
        <v>0</v>
      </c>
      <c r="V62" s="1">
        <f>IFERROR(VLOOKUP(A62,#REF!,7,)/MAX(#REF!),0)</f>
        <v>0</v>
      </c>
    </row>
    <row r="63" spans="1:22" x14ac:dyDescent="0.2">
      <c r="A63" s="38">
        <v>43915</v>
      </c>
      <c r="B63" s="1">
        <f>IFERROR(VLOOKUP(A63,Polska!$H$2:$V$101,4,)/Polska!$B$3,0)</f>
        <v>2.958422796802181E-4</v>
      </c>
      <c r="C63" s="1">
        <f>IFERROR(VLOOKUP(A63,#REF!,4,)/#REF!,0)</f>
        <v>0</v>
      </c>
      <c r="D63" s="1">
        <f>IFERROR(VLOOKUP(A63,#REF!,4,)/#REF!,0)</f>
        <v>0</v>
      </c>
      <c r="E63" s="1">
        <f>IFERROR(VLOOKUP(A63,#REF!,4,)/#REF!,0)</f>
        <v>0</v>
      </c>
      <c r="F63" s="1">
        <f>IFERROR(VLOOKUP(A63,#REF!,4,)/#REF!,0)</f>
        <v>0</v>
      </c>
      <c r="G63" s="1">
        <f>IFERROR(VLOOKUP(A63,#REF!,4,)/#REF!,0)</f>
        <v>0</v>
      </c>
      <c r="H63" s="1">
        <f>IFERROR(VLOOKUP(A63,#REF!,4,)/#REF!,0)</f>
        <v>0</v>
      </c>
      <c r="I63" s="1">
        <f>IFERROR(VLOOKUP(A63,Polska!$H$2:$V$151,4,),0)</f>
        <v>13</v>
      </c>
      <c r="J63" s="1">
        <f>IFERROR(VLOOKUP(A63,#REF!,4,),0)</f>
        <v>0</v>
      </c>
      <c r="K63" s="1">
        <f>IFERROR(VLOOKUP(A63,#REF!,4,),0)</f>
        <v>0</v>
      </c>
      <c r="L63" s="1">
        <f>IFERROR(VLOOKUP(A63,#REF!,4,),0)</f>
        <v>0</v>
      </c>
      <c r="M63" s="1">
        <f>IFERROR(VLOOKUP(A63,#REF!,4,),0)</f>
        <v>0</v>
      </c>
      <c r="N63" s="1">
        <f>IFERROR(VLOOKUP(A63,#REF!,4,),0)</f>
        <v>0</v>
      </c>
      <c r="O63" s="1">
        <f>IFERROR(VLOOKUP(A63,#REF!,4,),0)</f>
        <v>0</v>
      </c>
      <c r="P63" s="1">
        <f>IFERROR(VLOOKUP(A63,Polska!$H$2:$V$151,7,)/MAX(Polska!V:V),0)</f>
        <v>2.9605516459508625E-5</v>
      </c>
      <c r="Q63" s="1">
        <f>IFERROR(VLOOKUP(A63,#REF!,7,)/MAX(#REF!),0)</f>
        <v>0</v>
      </c>
      <c r="R63" s="1">
        <f>IFERROR(VLOOKUP(A63,#REF!,7,)/MAX(#REF!),0)</f>
        <v>0</v>
      </c>
      <c r="S63" s="1">
        <f>IFERROR(VLOOKUP(A63,#REF!,7,)/MAX(#REF!),0)</f>
        <v>0</v>
      </c>
      <c r="T63" s="1">
        <f>IFERROR(VLOOKUP(A63,#REF!,7,)/MAX(#REF!),0)</f>
        <v>0</v>
      </c>
      <c r="U63" s="1">
        <f>IFERROR(VLOOKUP(A63,#REF!,7,)/MAX(#REF!),0)</f>
        <v>0</v>
      </c>
      <c r="V63" s="1">
        <f>IFERROR(VLOOKUP(A63,#REF!,7,)/MAX(#REF!),0)</f>
        <v>0</v>
      </c>
    </row>
    <row r="64" spans="1:22" x14ac:dyDescent="0.2">
      <c r="A64" s="38">
        <v>43916</v>
      </c>
      <c r="B64" s="1">
        <f>IFERROR(VLOOKUP(A64,Polska!$H$2:$V$101,4,)/Polska!$B$3,0)</f>
        <v>3.6411357499103769E-4</v>
      </c>
      <c r="C64" s="1">
        <f>IFERROR(VLOOKUP(A64,#REF!,4,)/#REF!,0)</f>
        <v>0</v>
      </c>
      <c r="D64" s="1">
        <f>IFERROR(VLOOKUP(A64,#REF!,4,)/#REF!,0)</f>
        <v>0</v>
      </c>
      <c r="E64" s="1">
        <f>IFERROR(VLOOKUP(A64,#REF!,4,)/#REF!,0)</f>
        <v>0</v>
      </c>
      <c r="F64" s="1">
        <f>IFERROR(VLOOKUP(A64,#REF!,4,)/#REF!,0)</f>
        <v>0</v>
      </c>
      <c r="G64" s="1">
        <f>IFERROR(VLOOKUP(A64,#REF!,4,)/#REF!,0)</f>
        <v>0</v>
      </c>
      <c r="H64" s="1">
        <f>IFERROR(VLOOKUP(A64,#REF!,4,)/#REF!,0)</f>
        <v>0</v>
      </c>
      <c r="I64" s="1">
        <f>IFERROR(VLOOKUP(A64,Polska!$H$2:$V$151,4,),0)</f>
        <v>16</v>
      </c>
      <c r="J64" s="1">
        <f>IFERROR(VLOOKUP(A64,#REF!,4,),0)</f>
        <v>0</v>
      </c>
      <c r="K64" s="1">
        <f>IFERROR(VLOOKUP(A64,#REF!,4,),0)</f>
        <v>0</v>
      </c>
      <c r="L64" s="1">
        <f>IFERROR(VLOOKUP(A64,#REF!,4,),0)</f>
        <v>0</v>
      </c>
      <c r="M64" s="1">
        <f>IFERROR(VLOOKUP(A64,#REF!,4,),0)</f>
        <v>0</v>
      </c>
      <c r="N64" s="1">
        <f>IFERROR(VLOOKUP(A64,#REF!,4,),0)</f>
        <v>0</v>
      </c>
      <c r="O64" s="1">
        <f>IFERROR(VLOOKUP(A64,#REF!,4,),0)</f>
        <v>0</v>
      </c>
      <c r="P64" s="1">
        <f>IFERROR(VLOOKUP(A64,Polska!$H$2:$V$151,7,)/MAX(Polska!V:V),0)</f>
        <v>3.1364352345687464E-5</v>
      </c>
      <c r="Q64" s="1">
        <f>IFERROR(VLOOKUP(A64,#REF!,7,)/MAX(#REF!),0)</f>
        <v>0</v>
      </c>
      <c r="R64" s="1">
        <f>IFERROR(VLOOKUP(A64,#REF!,7,)/MAX(#REF!),0)</f>
        <v>0</v>
      </c>
      <c r="S64" s="1">
        <f>IFERROR(VLOOKUP(A64,#REF!,7,)/MAX(#REF!),0)</f>
        <v>0</v>
      </c>
      <c r="T64" s="1">
        <f>IFERROR(VLOOKUP(A64,#REF!,7,)/MAX(#REF!),0)</f>
        <v>0</v>
      </c>
      <c r="U64" s="1">
        <f>IFERROR(VLOOKUP(A64,#REF!,7,)/MAX(#REF!),0)</f>
        <v>0</v>
      </c>
      <c r="V64" s="1">
        <f>IFERROR(VLOOKUP(A64,#REF!,7,)/MAX(#REF!),0)</f>
        <v>0</v>
      </c>
    </row>
    <row r="65" spans="1:22" x14ac:dyDescent="0.2">
      <c r="A65" s="38">
        <v>43917</v>
      </c>
      <c r="B65" s="1">
        <f>IFERROR(VLOOKUP(A65,Polska!$H$2:$V$101,4,)/Polska!$B$3,0)</f>
        <v>3.6411357499103769E-4</v>
      </c>
      <c r="C65" s="1">
        <f>IFERROR(VLOOKUP(A65,#REF!,4,)/#REF!,0)</f>
        <v>0</v>
      </c>
      <c r="D65" s="1">
        <f>IFERROR(VLOOKUP(A65,#REF!,4,)/#REF!,0)</f>
        <v>0</v>
      </c>
      <c r="E65" s="1">
        <f>IFERROR(VLOOKUP(A65,#REF!,4,)/#REF!,0)</f>
        <v>0</v>
      </c>
      <c r="F65" s="1">
        <f>IFERROR(VLOOKUP(A65,#REF!,4,)/#REF!,0)</f>
        <v>0</v>
      </c>
      <c r="G65" s="1">
        <f>IFERROR(VLOOKUP(A65,#REF!,4,)/#REF!,0)</f>
        <v>0</v>
      </c>
      <c r="H65" s="1">
        <f>IFERROR(VLOOKUP(A65,#REF!,4,)/#REF!,0)</f>
        <v>0</v>
      </c>
      <c r="I65" s="1">
        <f>IFERROR(VLOOKUP(A65,Polska!$H$2:$V$151,4,),0)</f>
        <v>16</v>
      </c>
      <c r="J65" s="1">
        <f>IFERROR(VLOOKUP(A65,#REF!,4,),0)</f>
        <v>0</v>
      </c>
      <c r="K65" s="1">
        <f>IFERROR(VLOOKUP(A65,#REF!,4,),0)</f>
        <v>0</v>
      </c>
      <c r="L65" s="1">
        <f>IFERROR(VLOOKUP(A65,#REF!,4,),0)</f>
        <v>0</v>
      </c>
      <c r="M65" s="1">
        <f>IFERROR(VLOOKUP(A65,#REF!,4,),0)</f>
        <v>0</v>
      </c>
      <c r="N65" s="1">
        <f>IFERROR(VLOOKUP(A65,#REF!,4,),0)</f>
        <v>0</v>
      </c>
      <c r="O65" s="1">
        <f>IFERROR(VLOOKUP(A65,#REF!,4,),0)</f>
        <v>0</v>
      </c>
      <c r="P65" s="1">
        <f>IFERROR(VLOOKUP(A65,Polska!$H$2:$V$151,7,)/MAX(Polska!V:V),0)</f>
        <v>2.75708237682393E-5</v>
      </c>
      <c r="Q65" s="1">
        <f>IFERROR(VLOOKUP(A65,#REF!,7,)/MAX(#REF!),0)</f>
        <v>0</v>
      </c>
      <c r="R65" s="1">
        <f>IFERROR(VLOOKUP(A65,#REF!,7,)/MAX(#REF!),0)</f>
        <v>0</v>
      </c>
      <c r="S65" s="1">
        <f>IFERROR(VLOOKUP(A65,#REF!,7,)/MAX(#REF!),0)</f>
        <v>0</v>
      </c>
      <c r="T65" s="1">
        <f>IFERROR(VLOOKUP(A65,#REF!,7,)/MAX(#REF!),0)</f>
        <v>0</v>
      </c>
      <c r="U65" s="1">
        <f>IFERROR(VLOOKUP(A65,#REF!,7,)/MAX(#REF!),0)</f>
        <v>0</v>
      </c>
      <c r="V65" s="1">
        <f>IFERROR(VLOOKUP(A65,#REF!,7,)/MAX(#REF!),0)</f>
        <v>0</v>
      </c>
    </row>
    <row r="66" spans="1:22" x14ac:dyDescent="0.2">
      <c r="A66" s="38">
        <v>43918</v>
      </c>
      <c r="B66" s="1">
        <f>IFERROR(VLOOKUP(A66,Polska!$H$2:$V$101,4,)/Polska!$B$3,0)</f>
        <v>4.0962777186491739E-4</v>
      </c>
      <c r="C66" s="1">
        <f>IFERROR(VLOOKUP(A66,#REF!,4,)/#REF!,0)</f>
        <v>0</v>
      </c>
      <c r="D66" s="1">
        <f>IFERROR(VLOOKUP(A66,#REF!,4,)/#REF!,0)</f>
        <v>0</v>
      </c>
      <c r="E66" s="1">
        <f>IFERROR(VLOOKUP(A66,#REF!,4,)/#REF!,0)</f>
        <v>0</v>
      </c>
      <c r="F66" s="1">
        <f>IFERROR(VLOOKUP(A66,#REF!,4,)/#REF!,0)</f>
        <v>0</v>
      </c>
      <c r="G66" s="1">
        <f>IFERROR(VLOOKUP(A66,#REF!,4,)/#REF!,0)</f>
        <v>0</v>
      </c>
      <c r="H66" s="1">
        <f>IFERROR(VLOOKUP(A66,#REF!,4,)/#REF!,0)</f>
        <v>0</v>
      </c>
      <c r="I66" s="1">
        <f>IFERROR(VLOOKUP(A66,Polska!$H$2:$V$151,4,),0)</f>
        <v>18</v>
      </c>
      <c r="J66" s="1">
        <f>IFERROR(VLOOKUP(A66,#REF!,4,),0)</f>
        <v>0</v>
      </c>
      <c r="K66" s="1">
        <f>IFERROR(VLOOKUP(A66,#REF!,4,),0)</f>
        <v>0</v>
      </c>
      <c r="L66" s="1">
        <f>IFERROR(VLOOKUP(A66,#REF!,4,),0)</f>
        <v>0</v>
      </c>
      <c r="M66" s="1">
        <f>IFERROR(VLOOKUP(A66,#REF!,4,),0)</f>
        <v>0</v>
      </c>
      <c r="N66" s="1">
        <f>IFERROR(VLOOKUP(A66,#REF!,4,),0)</f>
        <v>0</v>
      </c>
      <c r="O66" s="1">
        <f>IFERROR(VLOOKUP(A66,#REF!,4,),0)</f>
        <v>0</v>
      </c>
      <c r="P66" s="1">
        <f>IFERROR(VLOOKUP(A66,Polska!$H$2:$V$151,7,)/MAX(Polska!V:V),0)</f>
        <v>2.6302111410772247E-5</v>
      </c>
      <c r="Q66" s="1">
        <f>IFERROR(VLOOKUP(A66,#REF!,7,)/MAX(#REF!),0)</f>
        <v>0</v>
      </c>
      <c r="R66" s="1">
        <f>IFERROR(VLOOKUP(A66,#REF!,7,)/MAX(#REF!),0)</f>
        <v>0</v>
      </c>
      <c r="S66" s="1">
        <f>IFERROR(VLOOKUP(A66,#REF!,7,)/MAX(#REF!),0)</f>
        <v>0</v>
      </c>
      <c r="T66" s="1">
        <f>IFERROR(VLOOKUP(A66,#REF!,7,)/MAX(#REF!),0)</f>
        <v>0</v>
      </c>
      <c r="U66" s="1">
        <f>IFERROR(VLOOKUP(A66,#REF!,7,)/MAX(#REF!),0)</f>
        <v>0</v>
      </c>
      <c r="V66" s="1">
        <f>IFERROR(VLOOKUP(A66,#REF!,7,)/MAX(#REF!),0)</f>
        <v>0</v>
      </c>
    </row>
    <row r="67" spans="1:22" x14ac:dyDescent="0.2">
      <c r="A67" s="38">
        <v>43919</v>
      </c>
      <c r="B67" s="1">
        <f>IFERROR(VLOOKUP(A67,Polska!$H$2:$V$101,4,)/Polska!$B$3,0)</f>
        <v>5.0065616561267682E-4</v>
      </c>
      <c r="C67" s="1">
        <f>IFERROR(VLOOKUP(A67,#REF!,4,)/#REF!,0)</f>
        <v>0</v>
      </c>
      <c r="D67" s="1">
        <f>IFERROR(VLOOKUP(A67,#REF!,4,)/#REF!,0)</f>
        <v>0</v>
      </c>
      <c r="E67" s="1">
        <f>IFERROR(VLOOKUP(A67,#REF!,4,)/#REF!,0)</f>
        <v>0</v>
      </c>
      <c r="F67" s="1">
        <f>IFERROR(VLOOKUP(A67,#REF!,4,)/#REF!,0)</f>
        <v>0</v>
      </c>
      <c r="G67" s="1">
        <f>IFERROR(VLOOKUP(A67,#REF!,4,)/#REF!,0)</f>
        <v>0</v>
      </c>
      <c r="H67" s="1">
        <f>IFERROR(VLOOKUP(A67,#REF!,4,)/#REF!,0)</f>
        <v>0</v>
      </c>
      <c r="I67" s="1">
        <f>IFERROR(VLOOKUP(A67,Polska!$H$2:$V$151,4,),0)</f>
        <v>22</v>
      </c>
      <c r="J67" s="1">
        <f>IFERROR(VLOOKUP(A67,#REF!,4,),0)</f>
        <v>0</v>
      </c>
      <c r="K67" s="1">
        <f>IFERROR(VLOOKUP(A67,#REF!,4,),0)</f>
        <v>0</v>
      </c>
      <c r="L67" s="1">
        <f>IFERROR(VLOOKUP(A67,#REF!,4,),0)</f>
        <v>0</v>
      </c>
      <c r="M67" s="1">
        <f>IFERROR(VLOOKUP(A67,#REF!,4,),0)</f>
        <v>0</v>
      </c>
      <c r="N67" s="1">
        <f>IFERROR(VLOOKUP(A67,#REF!,4,),0)</f>
        <v>0</v>
      </c>
      <c r="O67" s="1">
        <f>IFERROR(VLOOKUP(A67,#REF!,4,),0)</f>
        <v>0</v>
      </c>
      <c r="P67" s="1">
        <f>IFERROR(VLOOKUP(A67,Polska!$H$2:$V$151,7,)/MAX(Polska!V:V),0)</f>
        <v>2.8279713772484444E-5</v>
      </c>
      <c r="Q67" s="1">
        <f>IFERROR(VLOOKUP(A67,#REF!,7,)/MAX(#REF!),0)</f>
        <v>0</v>
      </c>
      <c r="R67" s="1">
        <f>IFERROR(VLOOKUP(A67,#REF!,7,)/MAX(#REF!),0)</f>
        <v>0</v>
      </c>
      <c r="S67" s="1">
        <f>IFERROR(VLOOKUP(A67,#REF!,7,)/MAX(#REF!),0)</f>
        <v>0</v>
      </c>
      <c r="T67" s="1">
        <f>IFERROR(VLOOKUP(A67,#REF!,7,)/MAX(#REF!),0)</f>
        <v>0</v>
      </c>
      <c r="U67" s="1">
        <f>IFERROR(VLOOKUP(A67,#REF!,7,)/MAX(#REF!),0)</f>
        <v>0</v>
      </c>
      <c r="V67" s="1">
        <f>IFERROR(VLOOKUP(A67,#REF!,7,)/MAX(#REF!),0)</f>
        <v>0</v>
      </c>
    </row>
    <row r="68" spans="1:22" x14ac:dyDescent="0.2">
      <c r="A68" s="38">
        <v>43920</v>
      </c>
      <c r="B68" s="1">
        <f>IFERROR(VLOOKUP(A68,Polska!$H$2:$V$101,4,)/Polska!$B$3,0)</f>
        <v>7.0547005154513549E-4</v>
      </c>
      <c r="C68" s="1">
        <f>IFERROR(VLOOKUP(A68,#REF!,4,)/#REF!,0)</f>
        <v>0</v>
      </c>
      <c r="D68" s="1">
        <f>IFERROR(VLOOKUP(A68,#REF!,4,)/#REF!,0)</f>
        <v>0</v>
      </c>
      <c r="E68" s="1">
        <f>IFERROR(VLOOKUP(A68,#REF!,4,)/#REF!,0)</f>
        <v>0</v>
      </c>
      <c r="F68" s="1">
        <f>IFERROR(VLOOKUP(A68,#REF!,4,)/#REF!,0)</f>
        <v>0</v>
      </c>
      <c r="G68" s="1">
        <f>IFERROR(VLOOKUP(A68,#REF!,4,)/#REF!,0)</f>
        <v>0</v>
      </c>
      <c r="H68" s="1">
        <f>IFERROR(VLOOKUP(A68,#REF!,4,)/#REF!,0)</f>
        <v>0</v>
      </c>
      <c r="I68" s="1">
        <f>IFERROR(VLOOKUP(A68,Polska!$H$2:$V$151,4,),0)</f>
        <v>31</v>
      </c>
      <c r="J68" s="1">
        <f>IFERROR(VLOOKUP(A68,#REF!,4,),0)</f>
        <v>0</v>
      </c>
      <c r="K68" s="1">
        <f>IFERROR(VLOOKUP(A68,#REF!,4,),0)</f>
        <v>0</v>
      </c>
      <c r="L68" s="1">
        <f>IFERROR(VLOOKUP(A68,#REF!,4,),0)</f>
        <v>0</v>
      </c>
      <c r="M68" s="1">
        <f>IFERROR(VLOOKUP(A68,#REF!,4,),0)</f>
        <v>0</v>
      </c>
      <c r="N68" s="1">
        <f>IFERROR(VLOOKUP(A68,#REF!,4,),0)</f>
        <v>0</v>
      </c>
      <c r="O68" s="1">
        <f>IFERROR(VLOOKUP(A68,#REF!,4,),0)</f>
        <v>0</v>
      </c>
      <c r="P68" s="1">
        <f>IFERROR(VLOOKUP(A68,Polska!$H$2:$V$151,7,)/MAX(Polska!V:V),0)</f>
        <v>3.6106207440286373E-5</v>
      </c>
      <c r="Q68" s="1">
        <f>IFERROR(VLOOKUP(A68,#REF!,7,)/MAX(#REF!),0)</f>
        <v>0</v>
      </c>
      <c r="R68" s="1">
        <f>IFERROR(VLOOKUP(A68,#REF!,7,)/MAX(#REF!),0)</f>
        <v>0</v>
      </c>
      <c r="S68" s="1">
        <f>IFERROR(VLOOKUP(A68,#REF!,7,)/MAX(#REF!),0)</f>
        <v>0</v>
      </c>
      <c r="T68" s="1">
        <f>IFERROR(VLOOKUP(A68,#REF!,7,)/MAX(#REF!),0)</f>
        <v>0</v>
      </c>
      <c r="U68" s="1">
        <f>IFERROR(VLOOKUP(A68,#REF!,7,)/MAX(#REF!),0)</f>
        <v>0</v>
      </c>
      <c r="V68" s="1">
        <f>IFERROR(VLOOKUP(A68,#REF!,7,)/MAX(#REF!),0)</f>
        <v>0</v>
      </c>
    </row>
    <row r="69" spans="1:22" x14ac:dyDescent="0.2">
      <c r="A69" s="38">
        <v>43921</v>
      </c>
      <c r="B69" s="1">
        <f>IFERROR(VLOOKUP(A69,Polska!$H$2:$V$101,4,)/Polska!$B$3,0)</f>
        <v>7.5098424841901518E-4</v>
      </c>
      <c r="C69" s="1">
        <f>IFERROR(VLOOKUP(A69,#REF!,4,)/#REF!,0)</f>
        <v>0</v>
      </c>
      <c r="D69" s="1">
        <f>IFERROR(VLOOKUP(A69,#REF!,4,)/#REF!,0)</f>
        <v>0</v>
      </c>
      <c r="E69" s="1">
        <f>IFERROR(VLOOKUP(A69,#REF!,4,)/#REF!,0)</f>
        <v>0</v>
      </c>
      <c r="F69" s="1">
        <f>IFERROR(VLOOKUP(A69,#REF!,4,)/#REF!,0)</f>
        <v>0</v>
      </c>
      <c r="G69" s="1">
        <f>IFERROR(VLOOKUP(A69,#REF!,4,)/#REF!,0)</f>
        <v>0</v>
      </c>
      <c r="H69" s="1">
        <f>IFERROR(VLOOKUP(A69,#REF!,4,)/#REF!,0)</f>
        <v>0</v>
      </c>
      <c r="I69" s="1">
        <f>IFERROR(VLOOKUP(A69,Polska!$H$2:$V$151,4,),0)</f>
        <v>33</v>
      </c>
      <c r="J69" s="1">
        <f>IFERROR(VLOOKUP(A69,#REF!,4,),0)</f>
        <v>0</v>
      </c>
      <c r="K69" s="1">
        <f>IFERROR(VLOOKUP(A69,#REF!,4,),0)</f>
        <v>0</v>
      </c>
      <c r="L69" s="1">
        <f>IFERROR(VLOOKUP(A69,#REF!,4,),0)</f>
        <v>0</v>
      </c>
      <c r="M69" s="1">
        <f>IFERROR(VLOOKUP(A69,#REF!,4,),0)</f>
        <v>0</v>
      </c>
      <c r="N69" s="1">
        <f>IFERROR(VLOOKUP(A69,#REF!,4,),0)</f>
        <v>0</v>
      </c>
      <c r="O69" s="1">
        <f>IFERROR(VLOOKUP(A69,#REF!,4,),0)</f>
        <v>0</v>
      </c>
      <c r="P69" s="1">
        <f>IFERROR(VLOOKUP(A69,Polska!$H$2:$V$151,7,)/MAX(Polska!V:V),0)</f>
        <v>3.4177949185006081E-5</v>
      </c>
      <c r="Q69" s="1">
        <f>IFERROR(VLOOKUP(A69,#REF!,7,)/MAX(#REF!),0)</f>
        <v>0</v>
      </c>
      <c r="R69" s="1">
        <f>IFERROR(VLOOKUP(A69,#REF!,7,)/MAX(#REF!),0)</f>
        <v>0</v>
      </c>
      <c r="S69" s="1">
        <f>IFERROR(VLOOKUP(A69,#REF!,7,)/MAX(#REF!),0)</f>
        <v>0</v>
      </c>
      <c r="T69" s="1">
        <f>IFERROR(VLOOKUP(A69,#REF!,7,)/MAX(#REF!),0)</f>
        <v>0</v>
      </c>
      <c r="U69" s="1">
        <f>IFERROR(VLOOKUP(A69,#REF!,7,)/MAX(#REF!),0)</f>
        <v>0</v>
      </c>
      <c r="V69" s="1">
        <f>IFERROR(VLOOKUP(A69,#REF!,7,)/MAX(#REF!),0)</f>
        <v>0</v>
      </c>
    </row>
    <row r="70" spans="1:22" x14ac:dyDescent="0.2">
      <c r="A70" s="38">
        <v>43922</v>
      </c>
      <c r="B70" s="1">
        <f>IFERROR(VLOOKUP(A70,Polska!$H$2:$V$101,4,)/Polska!$B$3,0)</f>
        <v>9.7855523278841386E-4</v>
      </c>
      <c r="C70" s="1">
        <f>IFERROR(VLOOKUP(A70,#REF!,4,)/#REF!,0)</f>
        <v>0</v>
      </c>
      <c r="D70" s="1">
        <f>IFERROR(VLOOKUP(A70,#REF!,4,)/#REF!,0)</f>
        <v>0</v>
      </c>
      <c r="E70" s="1">
        <f>IFERROR(VLOOKUP(A70,#REF!,4,)/#REF!,0)</f>
        <v>0</v>
      </c>
      <c r="F70" s="1">
        <f>IFERROR(VLOOKUP(A70,#REF!,4,)/#REF!,0)</f>
        <v>0</v>
      </c>
      <c r="G70" s="1">
        <f>IFERROR(VLOOKUP(A70,#REF!,4,)/#REF!,0)</f>
        <v>0</v>
      </c>
      <c r="H70" s="1">
        <f>IFERROR(VLOOKUP(A70,#REF!,4,)/#REF!,0)</f>
        <v>0</v>
      </c>
      <c r="I70" s="1">
        <f>IFERROR(VLOOKUP(A70,Polska!$H$2:$V$151,4,),0)</f>
        <v>43</v>
      </c>
      <c r="J70" s="1">
        <f>IFERROR(VLOOKUP(A70,#REF!,4,),0)</f>
        <v>0</v>
      </c>
      <c r="K70" s="1">
        <f>IFERROR(VLOOKUP(A70,#REF!,4,),0)</f>
        <v>0</v>
      </c>
      <c r="L70" s="1">
        <f>IFERROR(VLOOKUP(A70,#REF!,4,),0)</f>
        <v>0</v>
      </c>
      <c r="M70" s="1">
        <f>IFERROR(VLOOKUP(A70,#REF!,4,),0)</f>
        <v>0</v>
      </c>
      <c r="N70" s="1">
        <f>IFERROR(VLOOKUP(A70,#REF!,4,),0)</f>
        <v>0</v>
      </c>
      <c r="O70" s="1">
        <f>IFERROR(VLOOKUP(A70,#REF!,4,),0)</f>
        <v>0</v>
      </c>
      <c r="P70" s="1">
        <f>IFERROR(VLOOKUP(A70,Polska!$H$2:$V$151,7,)/MAX(Polska!V:V),0)</f>
        <v>4.0297635845869925E-5</v>
      </c>
      <c r="Q70" s="1">
        <f>IFERROR(VLOOKUP(A70,#REF!,7,)/MAX(#REF!),0)</f>
        <v>0</v>
      </c>
      <c r="R70" s="1">
        <f>IFERROR(VLOOKUP(A70,#REF!,7,)/MAX(#REF!),0)</f>
        <v>0</v>
      </c>
      <c r="S70" s="1">
        <f>IFERROR(VLOOKUP(A70,#REF!,7,)/MAX(#REF!),0)</f>
        <v>0</v>
      </c>
      <c r="T70" s="1">
        <f>IFERROR(VLOOKUP(A70,#REF!,7,)/MAX(#REF!),0)</f>
        <v>0</v>
      </c>
      <c r="U70" s="1">
        <f>IFERROR(VLOOKUP(A70,#REF!,7,)/MAX(#REF!),0)</f>
        <v>0</v>
      </c>
      <c r="V70" s="1">
        <f>IFERROR(VLOOKUP(A70,#REF!,7,)/MAX(#REF!),0)</f>
        <v>0</v>
      </c>
    </row>
    <row r="71" spans="1:22" x14ac:dyDescent="0.2">
      <c r="A71" s="38">
        <v>43923</v>
      </c>
      <c r="B71" s="1">
        <f>IFERROR(VLOOKUP(A71,Polska!$H$2:$V$101,4,)/Polska!$B$3,0)</f>
        <v>1.2971546109055718E-3</v>
      </c>
      <c r="C71" s="1">
        <f>IFERROR(VLOOKUP(A71,#REF!,4,)/#REF!,0)</f>
        <v>0</v>
      </c>
      <c r="D71" s="1">
        <f>IFERROR(VLOOKUP(A71,#REF!,4,)/#REF!,0)</f>
        <v>0</v>
      </c>
      <c r="E71" s="1">
        <f>IFERROR(VLOOKUP(A71,#REF!,4,)/#REF!,0)</f>
        <v>0</v>
      </c>
      <c r="F71" s="1">
        <f>IFERROR(VLOOKUP(A71,#REF!,4,)/#REF!,0)</f>
        <v>0</v>
      </c>
      <c r="G71" s="1">
        <f>IFERROR(VLOOKUP(A71,#REF!,4,)/#REF!,0)</f>
        <v>0</v>
      </c>
      <c r="H71" s="1">
        <f>IFERROR(VLOOKUP(A71,#REF!,4,)/#REF!,0)</f>
        <v>0</v>
      </c>
      <c r="I71" s="1">
        <f>IFERROR(VLOOKUP(A71,Polska!$H$2:$V$151,4,),0)</f>
        <v>57</v>
      </c>
      <c r="J71" s="1">
        <f>IFERROR(VLOOKUP(A71,#REF!,4,),0)</f>
        <v>0</v>
      </c>
      <c r="K71" s="1">
        <f>IFERROR(VLOOKUP(A71,#REF!,4,),0)</f>
        <v>0</v>
      </c>
      <c r="L71" s="1">
        <f>IFERROR(VLOOKUP(A71,#REF!,4,),0)</f>
        <v>0</v>
      </c>
      <c r="M71" s="1">
        <f>IFERROR(VLOOKUP(A71,#REF!,4,),0)</f>
        <v>0</v>
      </c>
      <c r="N71" s="1">
        <f>IFERROR(VLOOKUP(A71,#REF!,4,),0)</f>
        <v>0</v>
      </c>
      <c r="O71" s="1">
        <f>IFERROR(VLOOKUP(A71,#REF!,4,),0)</f>
        <v>0</v>
      </c>
      <c r="P71" s="1">
        <f>IFERROR(VLOOKUP(A71,Polska!$H$2:$V$151,7,)/MAX(Polska!V:V),0)</f>
        <v>4.6309929357663146E-5</v>
      </c>
      <c r="Q71" s="1">
        <f>IFERROR(VLOOKUP(A71,#REF!,7,)/MAX(#REF!),0)</f>
        <v>0</v>
      </c>
      <c r="R71" s="1">
        <f>IFERROR(VLOOKUP(A71,#REF!,7,)/MAX(#REF!),0)</f>
        <v>0</v>
      </c>
      <c r="S71" s="1">
        <f>IFERROR(VLOOKUP(A71,#REF!,7,)/MAX(#REF!),0)</f>
        <v>0</v>
      </c>
      <c r="T71" s="1">
        <f>IFERROR(VLOOKUP(A71,#REF!,7,)/MAX(#REF!),0)</f>
        <v>0</v>
      </c>
      <c r="U71" s="1">
        <f>IFERROR(VLOOKUP(A71,#REF!,7,)/MAX(#REF!),0)</f>
        <v>0</v>
      </c>
      <c r="V71" s="1">
        <f>IFERROR(VLOOKUP(A71,#REF!,7,)/MAX(#REF!),0)</f>
        <v>0</v>
      </c>
    </row>
    <row r="72" spans="1:22" x14ac:dyDescent="0.2">
      <c r="A72" s="38">
        <v>43924</v>
      </c>
      <c r="B72" s="1">
        <f>IFERROR(VLOOKUP(A72,Polska!$H$2:$V$101,4,)/Polska!$B$3,0)</f>
        <v>1.6157539890227298E-3</v>
      </c>
      <c r="C72" s="1">
        <f>IFERROR(VLOOKUP(A72,#REF!,4,)/#REF!,0)</f>
        <v>0</v>
      </c>
      <c r="D72" s="1">
        <f>IFERROR(VLOOKUP(A72,#REF!,4,)/#REF!,0)</f>
        <v>0</v>
      </c>
      <c r="E72" s="1">
        <f>IFERROR(VLOOKUP(A72,#REF!,4,)/#REF!,0)</f>
        <v>0</v>
      </c>
      <c r="F72" s="1">
        <f>IFERROR(VLOOKUP(A72,#REF!,4,)/#REF!,0)</f>
        <v>0</v>
      </c>
      <c r="G72" s="1">
        <f>IFERROR(VLOOKUP(A72,#REF!,4,)/#REF!,0)</f>
        <v>0</v>
      </c>
      <c r="H72" s="1">
        <f>IFERROR(VLOOKUP(A72,#REF!,4,)/#REF!,0)</f>
        <v>0</v>
      </c>
      <c r="I72" s="1">
        <f>IFERROR(VLOOKUP(A72,Polska!$H$2:$V$151,4,),0)</f>
        <v>71</v>
      </c>
      <c r="J72" s="1">
        <f>IFERROR(VLOOKUP(A72,#REF!,4,),0)</f>
        <v>0</v>
      </c>
      <c r="K72" s="1">
        <f>IFERROR(VLOOKUP(A72,#REF!,4,),0)</f>
        <v>0</v>
      </c>
      <c r="L72" s="1">
        <f>IFERROR(VLOOKUP(A72,#REF!,4,),0)</f>
        <v>0</v>
      </c>
      <c r="M72" s="1">
        <f>IFERROR(VLOOKUP(A72,#REF!,4,),0)</f>
        <v>0</v>
      </c>
      <c r="N72" s="1">
        <f>IFERROR(VLOOKUP(A72,#REF!,4,),0)</f>
        <v>0</v>
      </c>
      <c r="O72" s="1">
        <f>IFERROR(VLOOKUP(A72,#REF!,4,),0)</f>
        <v>0</v>
      </c>
      <c r="P72" s="1">
        <f>IFERROR(VLOOKUP(A72,Polska!$H$2:$V$151,7,)/MAX(Polska!V:V),0)</f>
        <v>5.023291215636993E-5</v>
      </c>
      <c r="Q72" s="1">
        <f>IFERROR(VLOOKUP(A72,#REF!,7,)/MAX(#REF!),0)</f>
        <v>0</v>
      </c>
      <c r="R72" s="1">
        <f>IFERROR(VLOOKUP(A72,#REF!,7,)/MAX(#REF!),0)</f>
        <v>0</v>
      </c>
      <c r="S72" s="1">
        <f>IFERROR(VLOOKUP(A72,#REF!,7,)/MAX(#REF!),0)</f>
        <v>0</v>
      </c>
      <c r="T72" s="1">
        <f>IFERROR(VLOOKUP(A72,#REF!,7,)/MAX(#REF!),0)</f>
        <v>0</v>
      </c>
      <c r="U72" s="1">
        <f>IFERROR(VLOOKUP(A72,#REF!,7,)/MAX(#REF!),0)</f>
        <v>0</v>
      </c>
      <c r="V72" s="1">
        <f>IFERROR(VLOOKUP(A72,#REF!,7,)/MAX(#REF!),0)</f>
        <v>0</v>
      </c>
    </row>
    <row r="73" spans="1:22" x14ac:dyDescent="0.2">
      <c r="A73" s="38">
        <v>43925</v>
      </c>
      <c r="B73" s="1">
        <f>IFERROR(VLOOKUP(A73,Polska!$H$2:$V$101,4,)/Polska!$B$3,0)</f>
        <v>1.7978107765182485E-3</v>
      </c>
      <c r="C73" s="1">
        <f>IFERROR(VLOOKUP(A73,#REF!,4,)/#REF!,0)</f>
        <v>0</v>
      </c>
      <c r="D73" s="1">
        <f>IFERROR(VLOOKUP(A73,#REF!,4,)/#REF!,0)</f>
        <v>0</v>
      </c>
      <c r="E73" s="1">
        <f>IFERROR(VLOOKUP(A73,#REF!,4,)/#REF!,0)</f>
        <v>0</v>
      </c>
      <c r="F73" s="1">
        <f>IFERROR(VLOOKUP(A73,#REF!,4,)/#REF!,0)</f>
        <v>0</v>
      </c>
      <c r="G73" s="1">
        <f>IFERROR(VLOOKUP(A73,#REF!,4,)/#REF!,0)</f>
        <v>0</v>
      </c>
      <c r="H73" s="1">
        <f>IFERROR(VLOOKUP(A73,#REF!,4,)/#REF!,0)</f>
        <v>0</v>
      </c>
      <c r="I73" s="1">
        <f>IFERROR(VLOOKUP(A73,Polska!$H$2:$V$151,4,),0)</f>
        <v>79</v>
      </c>
      <c r="J73" s="1">
        <f>IFERROR(VLOOKUP(A73,#REF!,4,),0)</f>
        <v>0</v>
      </c>
      <c r="K73" s="1">
        <f>IFERROR(VLOOKUP(A73,#REF!,4,),0)</f>
        <v>0</v>
      </c>
      <c r="L73" s="1">
        <f>IFERROR(VLOOKUP(A73,#REF!,4,),0)</f>
        <v>0</v>
      </c>
      <c r="M73" s="1">
        <f>IFERROR(VLOOKUP(A73,#REF!,4,),0)</f>
        <v>0</v>
      </c>
      <c r="N73" s="1">
        <f>IFERROR(VLOOKUP(A73,#REF!,4,),0)</f>
        <v>0</v>
      </c>
      <c r="O73" s="1">
        <f>IFERROR(VLOOKUP(A73,#REF!,4,),0)</f>
        <v>0</v>
      </c>
      <c r="P73" s="1">
        <f>IFERROR(VLOOKUP(A73,Polska!$H$2:$V$151,7,)/MAX(Polska!V:V),0)</f>
        <v>5.2132858817767209E-5</v>
      </c>
      <c r="Q73" s="1">
        <f>IFERROR(VLOOKUP(A73,#REF!,7,)/MAX(#REF!),0)</f>
        <v>0</v>
      </c>
      <c r="R73" s="1">
        <f>IFERROR(VLOOKUP(A73,#REF!,7,)/MAX(#REF!),0)</f>
        <v>0</v>
      </c>
      <c r="S73" s="1">
        <f>IFERROR(VLOOKUP(A73,#REF!,7,)/MAX(#REF!),0)</f>
        <v>0</v>
      </c>
      <c r="T73" s="1">
        <f>IFERROR(VLOOKUP(A73,#REF!,7,)/MAX(#REF!),0)</f>
        <v>0</v>
      </c>
      <c r="U73" s="1">
        <f>IFERROR(VLOOKUP(A73,#REF!,7,)/MAX(#REF!),0)</f>
        <v>0</v>
      </c>
      <c r="V73" s="1">
        <f>IFERROR(VLOOKUP(A73,#REF!,7,)/MAX(#REF!),0)</f>
        <v>0</v>
      </c>
    </row>
    <row r="74" spans="1:22" x14ac:dyDescent="0.2">
      <c r="A74" s="38">
        <v>43926</v>
      </c>
      <c r="B74" s="1">
        <f>IFERROR(VLOOKUP(A74,Polska!$H$2:$V$101,4,)/Polska!$B$3,0)</f>
        <v>2.1391672530723465E-3</v>
      </c>
      <c r="C74" s="1">
        <f>IFERROR(VLOOKUP(A74,#REF!,4,)/#REF!,0)</f>
        <v>0</v>
      </c>
      <c r="D74" s="1">
        <f>IFERROR(VLOOKUP(A74,#REF!,4,)/#REF!,0)</f>
        <v>0</v>
      </c>
      <c r="E74" s="1">
        <f>IFERROR(VLOOKUP(A74,#REF!,4,)/#REF!,0)</f>
        <v>0</v>
      </c>
      <c r="F74" s="1">
        <f>IFERROR(VLOOKUP(A74,#REF!,4,)/#REF!,0)</f>
        <v>0</v>
      </c>
      <c r="G74" s="1">
        <f>IFERROR(VLOOKUP(A74,#REF!,4,)/#REF!,0)</f>
        <v>0</v>
      </c>
      <c r="H74" s="1">
        <f>IFERROR(VLOOKUP(A74,#REF!,4,)/#REF!,0)</f>
        <v>0</v>
      </c>
      <c r="I74" s="1">
        <f>IFERROR(VLOOKUP(A74,Polska!$H$2:$V$151,4,),0)</f>
        <v>94</v>
      </c>
      <c r="J74" s="1">
        <f>IFERROR(VLOOKUP(A74,#REF!,4,),0)</f>
        <v>0</v>
      </c>
      <c r="K74" s="1">
        <f>IFERROR(VLOOKUP(A74,#REF!,4,),0)</f>
        <v>0</v>
      </c>
      <c r="L74" s="1">
        <f>IFERROR(VLOOKUP(A74,#REF!,4,),0)</f>
        <v>0</v>
      </c>
      <c r="M74" s="1">
        <f>IFERROR(VLOOKUP(A74,#REF!,4,),0)</f>
        <v>0</v>
      </c>
      <c r="N74" s="1">
        <f>IFERROR(VLOOKUP(A74,#REF!,4,),0)</f>
        <v>0</v>
      </c>
      <c r="O74" s="1">
        <f>IFERROR(VLOOKUP(A74,#REF!,4,),0)</f>
        <v>0</v>
      </c>
      <c r="P74" s="1">
        <f>IFERROR(VLOOKUP(A74,Polska!$H$2:$V$151,7,)/MAX(Polska!V:V),0)</f>
        <v>5.4848430279801502E-5</v>
      </c>
      <c r="Q74" s="1">
        <f>IFERROR(VLOOKUP(A74,#REF!,7,)/MAX(#REF!),0)</f>
        <v>0</v>
      </c>
      <c r="R74" s="1">
        <f>IFERROR(VLOOKUP(A74,#REF!,7,)/MAX(#REF!),0)</f>
        <v>0</v>
      </c>
      <c r="S74" s="1">
        <f>IFERROR(VLOOKUP(A74,#REF!,7,)/MAX(#REF!),0)</f>
        <v>0</v>
      </c>
      <c r="T74" s="1">
        <f>IFERROR(VLOOKUP(A74,#REF!,7,)/MAX(#REF!),0)</f>
        <v>0</v>
      </c>
      <c r="U74" s="1">
        <f>IFERROR(VLOOKUP(A74,#REF!,7,)/MAX(#REF!),0)</f>
        <v>0</v>
      </c>
      <c r="V74" s="1">
        <f>IFERROR(VLOOKUP(A74,#REF!,7,)/MAX(#REF!),0)</f>
        <v>0</v>
      </c>
    </row>
    <row r="75" spans="1:22" x14ac:dyDescent="0.2">
      <c r="A75" s="38">
        <v>43927</v>
      </c>
      <c r="B75" s="1">
        <f>IFERROR(VLOOKUP(A75,Polska!$H$2:$V$101,4,)/Polska!$B$3,0)</f>
        <v>2.4350095327525644E-3</v>
      </c>
      <c r="C75" s="1">
        <f>IFERROR(VLOOKUP(A75,#REF!,4,)/#REF!,0)</f>
        <v>0</v>
      </c>
      <c r="D75" s="1">
        <f>IFERROR(VLOOKUP(A75,#REF!,4,)/#REF!,0)</f>
        <v>0</v>
      </c>
      <c r="E75" s="1">
        <f>IFERROR(VLOOKUP(A75,#REF!,4,)/#REF!,0)</f>
        <v>0</v>
      </c>
      <c r="F75" s="1">
        <f>IFERROR(VLOOKUP(A75,#REF!,4,)/#REF!,0)</f>
        <v>0</v>
      </c>
      <c r="G75" s="1">
        <f>IFERROR(VLOOKUP(A75,#REF!,4,)/#REF!,0)</f>
        <v>0</v>
      </c>
      <c r="H75" s="1">
        <f>IFERROR(VLOOKUP(A75,#REF!,4,)/#REF!,0)</f>
        <v>0</v>
      </c>
      <c r="I75" s="1">
        <f>IFERROR(VLOOKUP(A75,Polska!$H$2:$V$151,4,),0)</f>
        <v>107</v>
      </c>
      <c r="J75" s="1">
        <f>IFERROR(VLOOKUP(A75,#REF!,4,),0)</f>
        <v>0</v>
      </c>
      <c r="K75" s="1">
        <f>IFERROR(VLOOKUP(A75,#REF!,4,),0)</f>
        <v>0</v>
      </c>
      <c r="L75" s="1">
        <f>IFERROR(VLOOKUP(A75,#REF!,4,),0)</f>
        <v>0</v>
      </c>
      <c r="M75" s="1">
        <f>IFERROR(VLOOKUP(A75,#REF!,4,),0)</f>
        <v>0</v>
      </c>
      <c r="N75" s="1">
        <f>IFERROR(VLOOKUP(A75,#REF!,4,),0)</f>
        <v>0</v>
      </c>
      <c r="O75" s="1">
        <f>IFERROR(VLOOKUP(A75,#REF!,4,),0)</f>
        <v>0</v>
      </c>
      <c r="P75" s="1">
        <f>IFERROR(VLOOKUP(A75,Polska!$H$2:$V$151,7,)/MAX(Polska!V:V),0)</f>
        <v>5.8033913167162774E-5</v>
      </c>
      <c r="Q75" s="1">
        <f>IFERROR(VLOOKUP(A75,#REF!,7,)/MAX(#REF!),0)</f>
        <v>0</v>
      </c>
      <c r="R75" s="1">
        <f>IFERROR(VLOOKUP(A75,#REF!,7,)/MAX(#REF!),0)</f>
        <v>0</v>
      </c>
      <c r="S75" s="1">
        <f>IFERROR(VLOOKUP(A75,#REF!,7,)/MAX(#REF!),0)</f>
        <v>0</v>
      </c>
      <c r="T75" s="1">
        <f>IFERROR(VLOOKUP(A75,#REF!,7,)/MAX(#REF!),0)</f>
        <v>0</v>
      </c>
      <c r="U75" s="1">
        <f>IFERROR(VLOOKUP(A75,#REF!,7,)/MAX(#REF!),0)</f>
        <v>0</v>
      </c>
      <c r="V75" s="1">
        <f>IFERROR(VLOOKUP(A75,#REF!,7,)/MAX(#REF!),0)</f>
        <v>0</v>
      </c>
    </row>
    <row r="76" spans="1:22" x14ac:dyDescent="0.2">
      <c r="A76" s="38">
        <v>43928</v>
      </c>
      <c r="B76" s="1">
        <f>IFERROR(VLOOKUP(A76,Polska!$H$2:$V$101,4,)/Polska!$B$3,0)</f>
        <v>2.9356656983652411E-3</v>
      </c>
      <c r="C76" s="1">
        <f>IFERROR(VLOOKUP(A76,#REF!,4,)/#REF!,0)</f>
        <v>0</v>
      </c>
      <c r="D76" s="1">
        <f>IFERROR(VLOOKUP(A76,#REF!,4,)/#REF!,0)</f>
        <v>0</v>
      </c>
      <c r="E76" s="1">
        <f>IFERROR(VLOOKUP(A76,#REF!,4,)/#REF!,0)</f>
        <v>0</v>
      </c>
      <c r="F76" s="1">
        <f>IFERROR(VLOOKUP(A76,#REF!,4,)/#REF!,0)</f>
        <v>0</v>
      </c>
      <c r="G76" s="1">
        <f>IFERROR(VLOOKUP(A76,#REF!,4,)/#REF!,0)</f>
        <v>0</v>
      </c>
      <c r="H76" s="1">
        <f>IFERROR(VLOOKUP(A76,#REF!,4,)/#REF!,0)</f>
        <v>0</v>
      </c>
      <c r="I76" s="1">
        <f>IFERROR(VLOOKUP(A76,Polska!$H$2:$V$151,4,),0)</f>
        <v>129</v>
      </c>
      <c r="J76" s="1">
        <f>IFERROR(VLOOKUP(A76,#REF!,4,),0)</f>
        <v>0</v>
      </c>
      <c r="K76" s="1">
        <f>IFERROR(VLOOKUP(A76,#REF!,4,),0)</f>
        <v>0</v>
      </c>
      <c r="L76" s="1">
        <f>IFERROR(VLOOKUP(A76,#REF!,4,),0)</f>
        <v>0</v>
      </c>
      <c r="M76" s="1">
        <f>IFERROR(VLOOKUP(A76,#REF!,4,),0)</f>
        <v>0</v>
      </c>
      <c r="N76" s="1">
        <f>IFERROR(VLOOKUP(A76,#REF!,4,),0)</f>
        <v>0</v>
      </c>
      <c r="O76" s="1">
        <f>IFERROR(VLOOKUP(A76,#REF!,4,),0)</f>
        <v>0</v>
      </c>
      <c r="P76" s="1">
        <f>IFERROR(VLOOKUP(A76,Polska!$H$2:$V$151,7,)/MAX(Polska!V:V),0)</f>
        <v>6.3688219028683039E-5</v>
      </c>
      <c r="Q76" s="1">
        <f>IFERROR(VLOOKUP(A76,#REF!,7,)/MAX(#REF!),0)</f>
        <v>0</v>
      </c>
      <c r="R76" s="1">
        <f>IFERROR(VLOOKUP(A76,#REF!,7,)/MAX(#REF!),0)</f>
        <v>0</v>
      </c>
      <c r="S76" s="1">
        <f>IFERROR(VLOOKUP(A76,#REF!,7,)/MAX(#REF!),0)</f>
        <v>0</v>
      </c>
      <c r="T76" s="1">
        <f>IFERROR(VLOOKUP(A76,#REF!,7,)/MAX(#REF!),0)</f>
        <v>0</v>
      </c>
      <c r="U76" s="1">
        <f>IFERROR(VLOOKUP(A76,#REF!,7,)/MAX(#REF!),0)</f>
        <v>0</v>
      </c>
      <c r="V76" s="1">
        <f>IFERROR(VLOOKUP(A76,#REF!,7,)/MAX(#REF!),0)</f>
        <v>0</v>
      </c>
    </row>
    <row r="77" spans="1:22" x14ac:dyDescent="0.2">
      <c r="A77" s="38">
        <v>43929</v>
      </c>
      <c r="B77" s="1">
        <f>IFERROR(VLOOKUP(A77,Polska!$H$2:$V$101,4,)/Polska!$B$3,0)</f>
        <v>3.595621553036497E-3</v>
      </c>
      <c r="C77" s="1">
        <f>IFERROR(VLOOKUP(A77,#REF!,4,)/#REF!,0)</f>
        <v>0</v>
      </c>
      <c r="D77" s="1">
        <f>IFERROR(VLOOKUP(A77,#REF!,4,)/#REF!,0)</f>
        <v>0</v>
      </c>
      <c r="E77" s="1">
        <f>IFERROR(VLOOKUP(A77,#REF!,4,)/#REF!,0)</f>
        <v>0</v>
      </c>
      <c r="F77" s="1">
        <f>IFERROR(VLOOKUP(A77,#REF!,4,)/#REF!,0)</f>
        <v>0</v>
      </c>
      <c r="G77" s="1">
        <f>IFERROR(VLOOKUP(A77,#REF!,4,)/#REF!,0)</f>
        <v>0</v>
      </c>
      <c r="H77" s="1">
        <f>IFERROR(VLOOKUP(A77,#REF!,4,)/#REF!,0)</f>
        <v>0</v>
      </c>
      <c r="I77" s="1">
        <f>IFERROR(VLOOKUP(A77,Polska!$H$2:$V$151,4,),0)</f>
        <v>158</v>
      </c>
      <c r="J77" s="1">
        <f>IFERROR(VLOOKUP(A77,#REF!,4,),0)</f>
        <v>0</v>
      </c>
      <c r="K77" s="1">
        <f>IFERROR(VLOOKUP(A77,#REF!,4,),0)</f>
        <v>0</v>
      </c>
      <c r="L77" s="1">
        <f>IFERROR(VLOOKUP(A77,#REF!,4,),0)</f>
        <v>0</v>
      </c>
      <c r="M77" s="1">
        <f>IFERROR(VLOOKUP(A77,#REF!,4,),0)</f>
        <v>0</v>
      </c>
      <c r="N77" s="1">
        <f>IFERROR(VLOOKUP(A77,#REF!,4,),0)</f>
        <v>0</v>
      </c>
      <c r="O77" s="1">
        <f>IFERROR(VLOOKUP(A77,#REF!,4,),0)</f>
        <v>0</v>
      </c>
      <c r="P77" s="1">
        <f>IFERROR(VLOOKUP(A77,Polska!$H$2:$V$151,7,)/MAX(Polska!V:V),0)</f>
        <v>7.2655477015193717E-5</v>
      </c>
      <c r="Q77" s="1">
        <f>IFERROR(VLOOKUP(A77,#REF!,7,)/MAX(#REF!),0)</f>
        <v>0</v>
      </c>
      <c r="R77" s="1">
        <f>IFERROR(VLOOKUP(A77,#REF!,7,)/MAX(#REF!),0)</f>
        <v>0</v>
      </c>
      <c r="S77" s="1">
        <f>IFERROR(VLOOKUP(A77,#REF!,7,)/MAX(#REF!),0)</f>
        <v>0</v>
      </c>
      <c r="T77" s="1">
        <f>IFERROR(VLOOKUP(A77,#REF!,7,)/MAX(#REF!),0)</f>
        <v>0</v>
      </c>
      <c r="U77" s="1">
        <f>IFERROR(VLOOKUP(A77,#REF!,7,)/MAX(#REF!),0)</f>
        <v>0</v>
      </c>
      <c r="V77" s="1">
        <f>IFERROR(VLOOKUP(A77,#REF!,7,)/MAX(#REF!),0)</f>
        <v>0</v>
      </c>
    </row>
    <row r="78" spans="1:22" x14ac:dyDescent="0.2">
      <c r="A78" s="38">
        <v>43930</v>
      </c>
      <c r="B78" s="1">
        <f>IFERROR(VLOOKUP(A78,Polska!$H$2:$V$101,4,)/Polska!$B$3,0)</f>
        <v>3.9597351280275346E-3</v>
      </c>
      <c r="C78" s="1">
        <f>IFERROR(VLOOKUP(A78,#REF!,4,)/#REF!,0)</f>
        <v>0</v>
      </c>
      <c r="D78" s="1">
        <f>IFERROR(VLOOKUP(A78,#REF!,4,)/#REF!,0)</f>
        <v>0</v>
      </c>
      <c r="E78" s="1">
        <f>IFERROR(VLOOKUP(A78,#REF!,4,)/#REF!,0)</f>
        <v>0</v>
      </c>
      <c r="F78" s="1">
        <f>IFERROR(VLOOKUP(A78,#REF!,4,)/#REF!,0)</f>
        <v>0</v>
      </c>
      <c r="G78" s="1">
        <f>IFERROR(VLOOKUP(A78,#REF!,4,)/#REF!,0)</f>
        <v>0</v>
      </c>
      <c r="H78" s="1">
        <f>IFERROR(VLOOKUP(A78,#REF!,4,)/#REF!,0)</f>
        <v>0</v>
      </c>
      <c r="I78" s="1">
        <f>IFERROR(VLOOKUP(A78,Polska!$H$2:$V$151,4,),0)</f>
        <v>174</v>
      </c>
      <c r="J78" s="1">
        <f>IFERROR(VLOOKUP(A78,#REF!,4,),0)</f>
        <v>0</v>
      </c>
      <c r="K78" s="1">
        <f>IFERROR(VLOOKUP(A78,#REF!,4,),0)</f>
        <v>0</v>
      </c>
      <c r="L78" s="1">
        <f>IFERROR(VLOOKUP(A78,#REF!,4,),0)</f>
        <v>0</v>
      </c>
      <c r="M78" s="1">
        <f>IFERROR(VLOOKUP(A78,#REF!,4,),0)</f>
        <v>0</v>
      </c>
      <c r="N78" s="1">
        <f>IFERROR(VLOOKUP(A78,#REF!,4,),0)</f>
        <v>0</v>
      </c>
      <c r="O78" s="1">
        <f>IFERROR(VLOOKUP(A78,#REF!,4,),0)</f>
        <v>0</v>
      </c>
      <c r="P78" s="1">
        <f>IFERROR(VLOOKUP(A78,Polska!$H$2:$V$151,7,)/MAX(Polska!V:V),0)</f>
        <v>7.4702714274110809E-5</v>
      </c>
      <c r="Q78" s="1">
        <f>IFERROR(VLOOKUP(A78,#REF!,7,)/MAX(#REF!),0)</f>
        <v>0</v>
      </c>
      <c r="R78" s="1">
        <f>IFERROR(VLOOKUP(A78,#REF!,7,)/MAX(#REF!),0)</f>
        <v>0</v>
      </c>
      <c r="S78" s="1">
        <f>IFERROR(VLOOKUP(A78,#REF!,7,)/MAX(#REF!),0)</f>
        <v>0</v>
      </c>
      <c r="T78" s="1">
        <f>IFERROR(VLOOKUP(A78,#REF!,7,)/MAX(#REF!),0)</f>
        <v>0</v>
      </c>
      <c r="U78" s="1">
        <f>IFERROR(VLOOKUP(A78,#REF!,7,)/MAX(#REF!),0)</f>
        <v>0</v>
      </c>
      <c r="V78" s="1">
        <f>IFERROR(VLOOKUP(A78,#REF!,7,)/MAX(#REF!),0)</f>
        <v>0</v>
      </c>
    </row>
    <row r="79" spans="1:22" x14ac:dyDescent="0.2">
      <c r="A79" s="38">
        <v>43931</v>
      </c>
      <c r="B79" s="1">
        <f>IFERROR(VLOOKUP(A79,Polska!$H$2:$V$101,4,)/Polska!$B$3,0)</f>
        <v>4.1190348170861138E-3</v>
      </c>
      <c r="C79" s="1">
        <f>IFERROR(VLOOKUP(A79,#REF!,4,)/#REF!,0)</f>
        <v>0</v>
      </c>
      <c r="D79" s="1">
        <f>IFERROR(VLOOKUP(A79,#REF!,4,)/#REF!,0)</f>
        <v>0</v>
      </c>
      <c r="E79" s="1">
        <f>IFERROR(VLOOKUP(A79,#REF!,4,)/#REF!,0)</f>
        <v>0</v>
      </c>
      <c r="F79" s="1">
        <f>IFERROR(VLOOKUP(A79,#REF!,4,)/#REF!,0)</f>
        <v>0</v>
      </c>
      <c r="G79" s="1">
        <f>IFERROR(VLOOKUP(A79,#REF!,4,)/#REF!,0)</f>
        <v>0</v>
      </c>
      <c r="H79" s="1">
        <f>IFERROR(VLOOKUP(A79,#REF!,4,)/#REF!,0)</f>
        <v>0</v>
      </c>
      <c r="I79" s="1">
        <f>IFERROR(VLOOKUP(A79,Polska!$H$2:$V$151,4,),0)</f>
        <v>181</v>
      </c>
      <c r="J79" s="1">
        <f>IFERROR(VLOOKUP(A79,#REF!,4,),0)</f>
        <v>0</v>
      </c>
      <c r="K79" s="1">
        <f>IFERROR(VLOOKUP(A79,#REF!,4,),0)</f>
        <v>0</v>
      </c>
      <c r="L79" s="1">
        <f>IFERROR(VLOOKUP(A79,#REF!,4,),0)</f>
        <v>0</v>
      </c>
      <c r="M79" s="1">
        <f>IFERROR(VLOOKUP(A79,#REF!,4,),0)</f>
        <v>0</v>
      </c>
      <c r="N79" s="1">
        <f>IFERROR(VLOOKUP(A79,#REF!,4,),0)</f>
        <v>0</v>
      </c>
      <c r="O79" s="1">
        <f>IFERROR(VLOOKUP(A79,#REF!,4,),0)</f>
        <v>0</v>
      </c>
      <c r="P79" s="1">
        <f>IFERROR(VLOOKUP(A79,Polska!$H$2:$V$151,7,)/MAX(Polska!V:V),0)</f>
        <v>7.2749299252196419E-5</v>
      </c>
      <c r="Q79" s="1">
        <f>IFERROR(VLOOKUP(A79,#REF!,7,)/MAX(#REF!),0)</f>
        <v>0</v>
      </c>
      <c r="R79" s="1">
        <f>IFERROR(VLOOKUP(A79,#REF!,7,)/MAX(#REF!),0)</f>
        <v>0</v>
      </c>
      <c r="S79" s="1">
        <f>IFERROR(VLOOKUP(A79,#REF!,7,)/MAX(#REF!),0)</f>
        <v>0</v>
      </c>
      <c r="T79" s="1">
        <f>IFERROR(VLOOKUP(A79,#REF!,7,)/MAX(#REF!),0)</f>
        <v>0</v>
      </c>
      <c r="U79" s="1">
        <f>IFERROR(VLOOKUP(A79,#REF!,7,)/MAX(#REF!),0)</f>
        <v>0</v>
      </c>
      <c r="V79" s="1">
        <f>IFERROR(VLOOKUP(A79,#REF!,7,)/MAX(#REF!),0)</f>
        <v>0</v>
      </c>
    </row>
    <row r="80" spans="1:22" x14ac:dyDescent="0.2">
      <c r="A80" s="38">
        <v>43932</v>
      </c>
      <c r="B80" s="1">
        <f>IFERROR(VLOOKUP(A80,Polska!$H$2:$V$101,4,)/Polska!$B$3,0)</f>
        <v>4.7334764748834897E-3</v>
      </c>
      <c r="C80" s="1">
        <f>IFERROR(VLOOKUP(A80,#REF!,4,)/#REF!,0)</f>
        <v>0</v>
      </c>
      <c r="D80" s="1">
        <f>IFERROR(VLOOKUP(A80,#REF!,4,)/#REF!,0)</f>
        <v>0</v>
      </c>
      <c r="E80" s="1">
        <f>IFERROR(VLOOKUP(A80,#REF!,4,)/#REF!,0)</f>
        <v>0</v>
      </c>
      <c r="F80" s="1">
        <f>IFERROR(VLOOKUP(A80,#REF!,4,)/#REF!,0)</f>
        <v>0</v>
      </c>
      <c r="G80" s="1">
        <f>IFERROR(VLOOKUP(A80,#REF!,4,)/#REF!,0)</f>
        <v>0</v>
      </c>
      <c r="H80" s="1">
        <f>IFERROR(VLOOKUP(A80,#REF!,4,)/#REF!,0)</f>
        <v>0</v>
      </c>
      <c r="I80" s="1">
        <f>IFERROR(VLOOKUP(A80,Polska!$H$2:$V$151,4,),0)</f>
        <v>208</v>
      </c>
      <c r="J80" s="1">
        <f>IFERROR(VLOOKUP(A80,#REF!,4,),0)</f>
        <v>0</v>
      </c>
      <c r="K80" s="1">
        <f>IFERROR(VLOOKUP(A80,#REF!,4,),0)</f>
        <v>0</v>
      </c>
      <c r="L80" s="1">
        <f>IFERROR(VLOOKUP(A80,#REF!,4,),0)</f>
        <v>0</v>
      </c>
      <c r="M80" s="1">
        <f>IFERROR(VLOOKUP(A80,#REF!,4,),0)</f>
        <v>0</v>
      </c>
      <c r="N80" s="1">
        <f>IFERROR(VLOOKUP(A80,#REF!,4,),0)</f>
        <v>0</v>
      </c>
      <c r="O80" s="1">
        <f>IFERROR(VLOOKUP(A80,#REF!,4,),0)</f>
        <v>0</v>
      </c>
      <c r="P80" s="1">
        <f>IFERROR(VLOOKUP(A80,Polska!$H$2:$V$151,7,)/MAX(Polska!V:V),0)</f>
        <v>7.8326992571286496E-5</v>
      </c>
      <c r="Q80" s="1">
        <f>IFERROR(VLOOKUP(A80,#REF!,7,)/MAX(#REF!),0)</f>
        <v>0</v>
      </c>
      <c r="R80" s="1">
        <f>IFERROR(VLOOKUP(A80,#REF!,7,)/MAX(#REF!),0)</f>
        <v>0</v>
      </c>
      <c r="S80" s="1">
        <f>IFERROR(VLOOKUP(A80,#REF!,7,)/MAX(#REF!),0)</f>
        <v>0</v>
      </c>
      <c r="T80" s="1">
        <f>IFERROR(VLOOKUP(A80,#REF!,7,)/MAX(#REF!),0)</f>
        <v>0</v>
      </c>
      <c r="U80" s="1">
        <f>IFERROR(VLOOKUP(A80,#REF!,7,)/MAX(#REF!),0)</f>
        <v>0</v>
      </c>
      <c r="V80" s="1">
        <f>IFERROR(VLOOKUP(A80,#REF!,7,)/MAX(#REF!),0)</f>
        <v>0</v>
      </c>
    </row>
    <row r="81" spans="1:22" x14ac:dyDescent="0.2">
      <c r="A81" s="38">
        <v>43933</v>
      </c>
      <c r="B81" s="1">
        <f>IFERROR(VLOOKUP(A81,Polska!$H$2:$V$101,4,)/Polska!$B$3,0)</f>
        <v>5.2796468373700464E-3</v>
      </c>
      <c r="C81" s="1">
        <f>IFERROR(VLOOKUP(A81,#REF!,4,)/#REF!,0)</f>
        <v>0</v>
      </c>
      <c r="D81" s="1">
        <f>IFERROR(VLOOKUP(A81,#REF!,4,)/#REF!,0)</f>
        <v>0</v>
      </c>
      <c r="E81" s="1">
        <f>IFERROR(VLOOKUP(A81,#REF!,4,)/#REF!,0)</f>
        <v>0</v>
      </c>
      <c r="F81" s="1">
        <f>IFERROR(VLOOKUP(A81,#REF!,4,)/#REF!,0)</f>
        <v>0</v>
      </c>
      <c r="G81" s="1">
        <f>IFERROR(VLOOKUP(A81,#REF!,4,)/#REF!,0)</f>
        <v>0</v>
      </c>
      <c r="H81" s="1">
        <f>IFERROR(VLOOKUP(A81,#REF!,4,)/#REF!,0)</f>
        <v>0</v>
      </c>
      <c r="I81" s="1">
        <f>IFERROR(VLOOKUP(A81,Polska!$H$2:$V$151,4,),0)</f>
        <v>232</v>
      </c>
      <c r="J81" s="1">
        <f>IFERROR(VLOOKUP(A81,#REF!,4,),0)</f>
        <v>0</v>
      </c>
      <c r="K81" s="1">
        <f>IFERROR(VLOOKUP(A81,#REF!,4,),0)</f>
        <v>0</v>
      </c>
      <c r="L81" s="1">
        <f>IFERROR(VLOOKUP(A81,#REF!,4,),0)</f>
        <v>0</v>
      </c>
      <c r="M81" s="1">
        <f>IFERROR(VLOOKUP(A81,#REF!,4,),0)</f>
        <v>0</v>
      </c>
      <c r="N81" s="1">
        <f>IFERROR(VLOOKUP(A81,#REF!,4,),0)</f>
        <v>0</v>
      </c>
      <c r="O81" s="1">
        <f>IFERROR(VLOOKUP(A81,#REF!,4,),0)</f>
        <v>0</v>
      </c>
      <c r="P81" s="1">
        <f>IFERROR(VLOOKUP(A81,Polska!$H$2:$V$151,7,)/MAX(Polska!V:V),0)</f>
        <v>8.3202004211001442E-5</v>
      </c>
      <c r="Q81" s="1">
        <f>IFERROR(VLOOKUP(A81,#REF!,7,)/MAX(#REF!),0)</f>
        <v>0</v>
      </c>
      <c r="R81" s="1">
        <f>IFERROR(VLOOKUP(A81,#REF!,7,)/MAX(#REF!),0)</f>
        <v>0</v>
      </c>
      <c r="S81" s="1">
        <f>IFERROR(VLOOKUP(A81,#REF!,7,)/MAX(#REF!),0)</f>
        <v>0</v>
      </c>
      <c r="T81" s="1">
        <f>IFERROR(VLOOKUP(A81,#REF!,7,)/MAX(#REF!),0)</f>
        <v>0</v>
      </c>
      <c r="U81" s="1">
        <f>IFERROR(VLOOKUP(A81,#REF!,7,)/MAX(#REF!),0)</f>
        <v>0</v>
      </c>
      <c r="V81" s="1">
        <f>IFERROR(VLOOKUP(A81,#REF!,7,)/MAX(#REF!),0)</f>
        <v>0</v>
      </c>
    </row>
    <row r="82" spans="1:22" x14ac:dyDescent="0.2">
      <c r="A82" s="38">
        <v>43934</v>
      </c>
      <c r="B82" s="1">
        <f>IFERROR(VLOOKUP(A82,Polska!$H$2:$V$101,4,)/Polska!$B$3,0)</f>
        <v>5.5754891170502648E-3</v>
      </c>
      <c r="C82" s="1">
        <f>IFERROR(VLOOKUP(A82,#REF!,4,)/#REF!,0)</f>
        <v>0</v>
      </c>
      <c r="D82" s="1">
        <f>IFERROR(VLOOKUP(A82,#REF!,4,)/#REF!,0)</f>
        <v>0</v>
      </c>
      <c r="E82" s="1">
        <f>IFERROR(VLOOKUP(A82,#REF!,4,)/#REF!,0)</f>
        <v>0</v>
      </c>
      <c r="F82" s="1">
        <f>IFERROR(VLOOKUP(A82,#REF!,4,)/#REF!,0)</f>
        <v>0</v>
      </c>
      <c r="G82" s="1">
        <f>IFERROR(VLOOKUP(A82,#REF!,4,)/#REF!,0)</f>
        <v>0</v>
      </c>
      <c r="H82" s="1">
        <f>IFERROR(VLOOKUP(A82,#REF!,4,)/#REF!,0)</f>
        <v>0</v>
      </c>
      <c r="I82" s="1">
        <f>IFERROR(VLOOKUP(A82,Polska!$H$2:$V$151,4,),0)</f>
        <v>245</v>
      </c>
      <c r="J82" s="1">
        <f>IFERROR(VLOOKUP(A82,#REF!,4,),0)</f>
        <v>0</v>
      </c>
      <c r="K82" s="1">
        <f>IFERROR(VLOOKUP(A82,#REF!,4,),0)</f>
        <v>0</v>
      </c>
      <c r="L82" s="1">
        <f>IFERROR(VLOOKUP(A82,#REF!,4,),0)</f>
        <v>0</v>
      </c>
      <c r="M82" s="1">
        <f>IFERROR(VLOOKUP(A82,#REF!,4,),0)</f>
        <v>0</v>
      </c>
      <c r="N82" s="1">
        <f>IFERROR(VLOOKUP(A82,#REF!,4,),0)</f>
        <v>0</v>
      </c>
      <c r="O82" s="1">
        <f>IFERROR(VLOOKUP(A82,#REF!,4,),0)</f>
        <v>0</v>
      </c>
      <c r="P82" s="1">
        <f>IFERROR(VLOOKUP(A82,Polska!$H$2:$V$151,7,)/MAX(Polska!V:V),0)</f>
        <v>8.4569595313407439E-5</v>
      </c>
      <c r="Q82" s="1">
        <f>IFERROR(VLOOKUP(A82,#REF!,7,)/MAX(#REF!),0)</f>
        <v>0</v>
      </c>
      <c r="R82" s="1">
        <f>IFERROR(VLOOKUP(A82,#REF!,7,)/MAX(#REF!),0)</f>
        <v>0</v>
      </c>
      <c r="S82" s="1">
        <f>IFERROR(VLOOKUP(A82,#REF!,7,)/MAX(#REF!),0)</f>
        <v>0</v>
      </c>
      <c r="T82" s="1">
        <f>IFERROR(VLOOKUP(A82,#REF!,7,)/MAX(#REF!),0)</f>
        <v>0</v>
      </c>
      <c r="U82" s="1">
        <f>IFERROR(VLOOKUP(A82,#REF!,7,)/MAX(#REF!),0)</f>
        <v>0</v>
      </c>
      <c r="V82" s="1">
        <f>IFERROR(VLOOKUP(A82,#REF!,7,)/MAX(#REF!),0)</f>
        <v>0</v>
      </c>
    </row>
    <row r="83" spans="1:22" x14ac:dyDescent="0.2">
      <c r="A83" s="38">
        <v>43935</v>
      </c>
      <c r="B83" s="1">
        <f>IFERROR(VLOOKUP(A83,Polska!$H$2:$V$101,4,)/Polska!$B$3,0)</f>
        <v>5.9851168889151814E-3</v>
      </c>
      <c r="C83" s="1">
        <f>IFERROR(VLOOKUP(A83,#REF!,4,)/#REF!,0)</f>
        <v>0</v>
      </c>
      <c r="D83" s="1">
        <f>IFERROR(VLOOKUP(A83,#REF!,4,)/#REF!,0)</f>
        <v>0</v>
      </c>
      <c r="E83" s="1">
        <f>IFERROR(VLOOKUP(A83,#REF!,4,)/#REF!,0)</f>
        <v>0</v>
      </c>
      <c r="F83" s="1">
        <f>IFERROR(VLOOKUP(A83,#REF!,4,)/#REF!,0)</f>
        <v>0</v>
      </c>
      <c r="G83" s="1">
        <f>IFERROR(VLOOKUP(A83,#REF!,4,)/#REF!,0)</f>
        <v>0</v>
      </c>
      <c r="H83" s="1">
        <f>IFERROR(VLOOKUP(A83,#REF!,4,)/#REF!,0)</f>
        <v>0</v>
      </c>
      <c r="I83" s="1">
        <f>IFERROR(VLOOKUP(A83,Polska!$H$2:$V$151,4,),0)</f>
        <v>263</v>
      </c>
      <c r="J83" s="1">
        <f>IFERROR(VLOOKUP(A83,#REF!,4,),0)</f>
        <v>0</v>
      </c>
      <c r="K83" s="1">
        <f>IFERROR(VLOOKUP(A83,#REF!,4,),0)</f>
        <v>0</v>
      </c>
      <c r="L83" s="1">
        <f>IFERROR(VLOOKUP(A83,#REF!,4,),0)</f>
        <v>0</v>
      </c>
      <c r="M83" s="1">
        <f>IFERROR(VLOOKUP(A83,#REF!,4,),0)</f>
        <v>0</v>
      </c>
      <c r="N83" s="1">
        <f>IFERROR(VLOOKUP(A83,#REF!,4,),0)</f>
        <v>0</v>
      </c>
      <c r="O83" s="1">
        <f>IFERROR(VLOOKUP(A83,#REF!,4,),0)</f>
        <v>0</v>
      </c>
      <c r="P83" s="1">
        <f>IFERROR(VLOOKUP(A83,Polska!$H$2:$V$151,7,)/MAX(Polska!V:V),0)</f>
        <v>8.7404669868649284E-5</v>
      </c>
      <c r="Q83" s="1">
        <f>IFERROR(VLOOKUP(A83,#REF!,7,)/MAX(#REF!),0)</f>
        <v>0</v>
      </c>
      <c r="R83" s="1">
        <f>IFERROR(VLOOKUP(A83,#REF!,7,)/MAX(#REF!),0)</f>
        <v>0</v>
      </c>
      <c r="S83" s="1">
        <f>IFERROR(VLOOKUP(A83,#REF!,7,)/MAX(#REF!),0)</f>
        <v>0</v>
      </c>
      <c r="T83" s="1">
        <f>IFERROR(VLOOKUP(A83,#REF!,7,)/MAX(#REF!),0)</f>
        <v>0</v>
      </c>
      <c r="U83" s="1">
        <f>IFERROR(VLOOKUP(A83,#REF!,7,)/MAX(#REF!),0)</f>
        <v>0</v>
      </c>
      <c r="V83" s="1">
        <f>IFERROR(VLOOKUP(A83,#REF!,7,)/MAX(#REF!),0)</f>
        <v>0</v>
      </c>
    </row>
    <row r="84" spans="1:22" x14ac:dyDescent="0.2">
      <c r="A84" s="38">
        <v>43936</v>
      </c>
      <c r="B84" s="1">
        <f>IFERROR(VLOOKUP(A84,Polska!$H$2:$V$101,4,)/Polska!$B$3,0)</f>
        <v>6.5085301529647982E-3</v>
      </c>
      <c r="C84" s="1">
        <f>IFERROR(VLOOKUP(A84,#REF!,4,)/#REF!,0)</f>
        <v>0</v>
      </c>
      <c r="D84" s="1">
        <f>IFERROR(VLOOKUP(A84,#REF!,4,)/#REF!,0)</f>
        <v>0</v>
      </c>
      <c r="E84" s="1">
        <f>IFERROR(VLOOKUP(A84,#REF!,4,)/#REF!,0)</f>
        <v>0</v>
      </c>
      <c r="F84" s="1">
        <f>IFERROR(VLOOKUP(A84,#REF!,4,)/#REF!,0)</f>
        <v>0</v>
      </c>
      <c r="G84" s="1">
        <f>IFERROR(VLOOKUP(A84,#REF!,4,)/#REF!,0)</f>
        <v>0</v>
      </c>
      <c r="H84" s="1">
        <f>IFERROR(VLOOKUP(A84,#REF!,4,)/#REF!,0)</f>
        <v>0</v>
      </c>
      <c r="I84" s="1">
        <f>IFERROR(VLOOKUP(A84,Polska!$H$2:$V$151,4,),0)</f>
        <v>286</v>
      </c>
      <c r="J84" s="1">
        <f>IFERROR(VLOOKUP(A84,#REF!,4,),0)</f>
        <v>0</v>
      </c>
      <c r="K84" s="1">
        <f>IFERROR(VLOOKUP(A84,#REF!,4,),0)</f>
        <v>0</v>
      </c>
      <c r="L84" s="1">
        <f>IFERROR(VLOOKUP(A84,#REF!,4,),0)</f>
        <v>0</v>
      </c>
      <c r="M84" s="1">
        <f>IFERROR(VLOOKUP(A84,#REF!,4,),0)</f>
        <v>0</v>
      </c>
      <c r="N84" s="1">
        <f>IFERROR(VLOOKUP(A84,#REF!,4,),0)</f>
        <v>0</v>
      </c>
      <c r="O84" s="1">
        <f>IFERROR(VLOOKUP(A84,#REF!,4,),0)</f>
        <v>0</v>
      </c>
      <c r="P84" s="1">
        <f>IFERROR(VLOOKUP(A84,Polska!$H$2:$V$151,7,)/MAX(Polska!V:V),0)</f>
        <v>9.0284720598359064E-5</v>
      </c>
      <c r="Q84" s="1">
        <f>IFERROR(VLOOKUP(A84,#REF!,7,)/MAX(#REF!),0)</f>
        <v>0</v>
      </c>
      <c r="R84" s="1">
        <f>IFERROR(VLOOKUP(A84,#REF!,7,)/MAX(#REF!),0)</f>
        <v>0</v>
      </c>
      <c r="S84" s="1">
        <f>IFERROR(VLOOKUP(A84,#REF!,7,)/MAX(#REF!),0)</f>
        <v>0</v>
      </c>
      <c r="T84" s="1">
        <f>IFERROR(VLOOKUP(A84,#REF!,7,)/MAX(#REF!),0)</f>
        <v>0</v>
      </c>
      <c r="U84" s="1">
        <f>IFERROR(VLOOKUP(A84,#REF!,7,)/MAX(#REF!),0)</f>
        <v>0</v>
      </c>
      <c r="V84" s="1">
        <f>IFERROR(VLOOKUP(A84,#REF!,7,)/MAX(#REF!),0)</f>
        <v>0</v>
      </c>
    </row>
    <row r="85" spans="1:22" x14ac:dyDescent="0.2">
      <c r="A85" s="38">
        <v>43937</v>
      </c>
      <c r="B85" s="1">
        <f>IFERROR(VLOOKUP(A85,Polska!$H$2:$V$101,4,)/Polska!$B$3,0)</f>
        <v>7.1457289091991141E-3</v>
      </c>
      <c r="C85" s="1">
        <f>IFERROR(VLOOKUP(A85,#REF!,4,)/#REF!,0)</f>
        <v>0</v>
      </c>
      <c r="D85" s="1">
        <f>IFERROR(VLOOKUP(A85,#REF!,4,)/#REF!,0)</f>
        <v>0</v>
      </c>
      <c r="E85" s="1">
        <f>IFERROR(VLOOKUP(A85,#REF!,4,)/#REF!,0)</f>
        <v>0</v>
      </c>
      <c r="F85" s="1">
        <f>IFERROR(VLOOKUP(A85,#REF!,4,)/#REF!,0)</f>
        <v>0</v>
      </c>
      <c r="G85" s="1">
        <f>IFERROR(VLOOKUP(A85,#REF!,4,)/#REF!,0)</f>
        <v>0</v>
      </c>
      <c r="H85" s="1">
        <f>IFERROR(VLOOKUP(A85,#REF!,4,)/#REF!,0)</f>
        <v>0</v>
      </c>
      <c r="I85" s="1">
        <f>IFERROR(VLOOKUP(A85,Polska!$H$2:$V$151,4,),0)</f>
        <v>314</v>
      </c>
      <c r="J85" s="1">
        <f>IFERROR(VLOOKUP(A85,#REF!,4,),0)</f>
        <v>0</v>
      </c>
      <c r="K85" s="1">
        <f>IFERROR(VLOOKUP(A85,#REF!,4,),0)</f>
        <v>0</v>
      </c>
      <c r="L85" s="1">
        <f>IFERROR(VLOOKUP(A85,#REF!,4,),0)</f>
        <v>0</v>
      </c>
      <c r="M85" s="1">
        <f>IFERROR(VLOOKUP(A85,#REF!,4,),0)</f>
        <v>0</v>
      </c>
      <c r="N85" s="1">
        <f>IFERROR(VLOOKUP(A85,#REF!,4,),0)</f>
        <v>0</v>
      </c>
      <c r="O85" s="1">
        <f>IFERROR(VLOOKUP(A85,#REF!,4,),0)</f>
        <v>0</v>
      </c>
      <c r="P85" s="1">
        <f>IFERROR(VLOOKUP(A85,Polska!$H$2:$V$151,7,)/MAX(Polska!V:V),0)</f>
        <v>9.4917470504092717E-5</v>
      </c>
      <c r="Q85" s="1">
        <f>IFERROR(VLOOKUP(A85,#REF!,7,)/MAX(#REF!),0)</f>
        <v>0</v>
      </c>
      <c r="R85" s="1">
        <f>IFERROR(VLOOKUP(A85,#REF!,7,)/MAX(#REF!),0)</f>
        <v>0</v>
      </c>
      <c r="S85" s="1">
        <f>IFERROR(VLOOKUP(A85,#REF!,7,)/MAX(#REF!),0)</f>
        <v>0</v>
      </c>
      <c r="T85" s="1">
        <f>IFERROR(VLOOKUP(A85,#REF!,7,)/MAX(#REF!),0)</f>
        <v>0</v>
      </c>
      <c r="U85" s="1">
        <f>IFERROR(VLOOKUP(A85,#REF!,7,)/MAX(#REF!),0)</f>
        <v>0</v>
      </c>
      <c r="V85" s="1">
        <f>IFERROR(VLOOKUP(A85,#REF!,7,)/MAX(#REF!),0)</f>
        <v>0</v>
      </c>
    </row>
    <row r="86" spans="1:22" x14ac:dyDescent="0.2">
      <c r="A86" s="38">
        <v>43938</v>
      </c>
      <c r="B86" s="1">
        <f>IFERROR(VLOOKUP(A86,Polska!$H$2:$V$101,4,)/Polska!$B$3,0)</f>
        <v>7.5553566810640316E-3</v>
      </c>
      <c r="C86" s="1">
        <f>IFERROR(VLOOKUP(A86,#REF!,4,)/#REF!,0)</f>
        <v>0</v>
      </c>
      <c r="D86" s="1">
        <f>IFERROR(VLOOKUP(A86,#REF!,4,)/#REF!,0)</f>
        <v>0</v>
      </c>
      <c r="E86" s="1">
        <f>IFERROR(VLOOKUP(A86,#REF!,4,)/#REF!,0)</f>
        <v>0</v>
      </c>
      <c r="F86" s="1">
        <f>IFERROR(VLOOKUP(A86,#REF!,4,)/#REF!,0)</f>
        <v>0</v>
      </c>
      <c r="G86" s="1">
        <f>IFERROR(VLOOKUP(A86,#REF!,4,)/#REF!,0)</f>
        <v>0</v>
      </c>
      <c r="H86" s="1">
        <f>IFERROR(VLOOKUP(A86,#REF!,4,)/#REF!,0)</f>
        <v>0</v>
      </c>
      <c r="I86" s="1">
        <f>IFERROR(VLOOKUP(A86,Polska!$H$2:$V$151,4,),0)</f>
        <v>332</v>
      </c>
      <c r="J86" s="1">
        <f>IFERROR(VLOOKUP(A86,#REF!,4,),0)</f>
        <v>0</v>
      </c>
      <c r="K86" s="1">
        <f>IFERROR(VLOOKUP(A86,#REF!,4,),0)</f>
        <v>0</v>
      </c>
      <c r="L86" s="1">
        <f>IFERROR(VLOOKUP(A86,#REF!,4,),0)</f>
        <v>0</v>
      </c>
      <c r="M86" s="1">
        <f>IFERROR(VLOOKUP(A86,#REF!,4,),0)</f>
        <v>0</v>
      </c>
      <c r="N86" s="1">
        <f>IFERROR(VLOOKUP(A86,#REF!,4,),0)</f>
        <v>0</v>
      </c>
      <c r="O86" s="1">
        <f>IFERROR(VLOOKUP(A86,#REF!,4,),0)</f>
        <v>0</v>
      </c>
      <c r="P86" s="1">
        <f>IFERROR(VLOOKUP(A86,Polska!$H$2:$V$151,7,)/MAX(Polska!V:V),0)</f>
        <v>9.483701992388722E-5</v>
      </c>
      <c r="Q86" s="1">
        <f>IFERROR(VLOOKUP(A86,#REF!,7,)/MAX(#REF!),0)</f>
        <v>0</v>
      </c>
      <c r="R86" s="1">
        <f>IFERROR(VLOOKUP(A86,#REF!,7,)/MAX(#REF!),0)</f>
        <v>0</v>
      </c>
      <c r="S86" s="1">
        <f>IFERROR(VLOOKUP(A86,#REF!,7,)/MAX(#REF!),0)</f>
        <v>0</v>
      </c>
      <c r="T86" s="1">
        <f>IFERROR(VLOOKUP(A86,#REF!,7,)/MAX(#REF!),0)</f>
        <v>0</v>
      </c>
      <c r="U86" s="1">
        <f>IFERROR(VLOOKUP(A86,#REF!,7,)/MAX(#REF!),0)</f>
        <v>0</v>
      </c>
      <c r="V86" s="1">
        <f>IFERROR(VLOOKUP(A86,#REF!,7,)/MAX(#REF!),0)</f>
        <v>0</v>
      </c>
    </row>
    <row r="87" spans="1:22" x14ac:dyDescent="0.2">
      <c r="A87" s="38">
        <v>43939</v>
      </c>
      <c r="B87" s="1">
        <f>IFERROR(VLOOKUP(A87,Polska!$H$2:$V$101,4,)/Polska!$B$3,0)</f>
        <v>7.89671315761813E-3</v>
      </c>
      <c r="C87" s="1">
        <f>IFERROR(VLOOKUP(A87,#REF!,4,)/#REF!,0)</f>
        <v>0</v>
      </c>
      <c r="D87" s="1">
        <f>IFERROR(VLOOKUP(A87,#REF!,4,)/#REF!,0)</f>
        <v>0</v>
      </c>
      <c r="E87" s="1">
        <f>IFERROR(VLOOKUP(A87,#REF!,4,)/#REF!,0)</f>
        <v>0</v>
      </c>
      <c r="F87" s="1">
        <f>IFERROR(VLOOKUP(A87,#REF!,4,)/#REF!,0)</f>
        <v>0</v>
      </c>
      <c r="G87" s="1">
        <f>IFERROR(VLOOKUP(A87,#REF!,4,)/#REF!,0)</f>
        <v>0</v>
      </c>
      <c r="H87" s="1">
        <f>IFERROR(VLOOKUP(A87,#REF!,4,)/#REF!,0)</f>
        <v>0</v>
      </c>
      <c r="I87" s="1">
        <f>IFERROR(VLOOKUP(A87,Polska!$H$2:$V$151,4,),0)</f>
        <v>347</v>
      </c>
      <c r="J87" s="1">
        <f>IFERROR(VLOOKUP(A87,#REF!,4,),0)</f>
        <v>0</v>
      </c>
      <c r="K87" s="1">
        <f>IFERROR(VLOOKUP(A87,#REF!,4,),0)</f>
        <v>0</v>
      </c>
      <c r="L87" s="1">
        <f>IFERROR(VLOOKUP(A87,#REF!,4,),0)</f>
        <v>0</v>
      </c>
      <c r="M87" s="1">
        <f>IFERROR(VLOOKUP(A87,#REF!,4,),0)</f>
        <v>0</v>
      </c>
      <c r="N87" s="1">
        <f>IFERROR(VLOOKUP(A87,#REF!,4,),0)</f>
        <v>0</v>
      </c>
      <c r="O87" s="1">
        <f>IFERROR(VLOOKUP(A87,#REF!,4,),0)</f>
        <v>0</v>
      </c>
      <c r="P87" s="1">
        <f>IFERROR(VLOOKUP(A87,Polska!$H$2:$V$151,7,)/MAX(Polska!V:V),0)</f>
        <v>9.5005922216650094E-5</v>
      </c>
      <c r="Q87" s="1">
        <f>IFERROR(VLOOKUP(A87,#REF!,7,)/MAX(#REF!),0)</f>
        <v>0</v>
      </c>
      <c r="R87" s="1">
        <f>IFERROR(VLOOKUP(A87,#REF!,7,)/MAX(#REF!),0)</f>
        <v>0</v>
      </c>
      <c r="S87" s="1">
        <f>IFERROR(VLOOKUP(A87,#REF!,7,)/MAX(#REF!),0)</f>
        <v>0</v>
      </c>
      <c r="T87" s="1">
        <f>IFERROR(VLOOKUP(A87,#REF!,7,)/MAX(#REF!),0)</f>
        <v>0</v>
      </c>
      <c r="U87" s="1">
        <f>IFERROR(VLOOKUP(A87,#REF!,7,)/MAX(#REF!),0)</f>
        <v>0</v>
      </c>
      <c r="V87" s="1">
        <f>IFERROR(VLOOKUP(A87,#REF!,7,)/MAX(#REF!),0)</f>
        <v>0</v>
      </c>
    </row>
    <row r="88" spans="1:22" x14ac:dyDescent="0.2">
      <c r="A88" s="38">
        <v>43940</v>
      </c>
      <c r="B88" s="1">
        <f>IFERROR(VLOOKUP(A88,Polska!$H$2:$V$101,4,)/Polska!$B$3,0)</f>
        <v>8.1925554372983475E-3</v>
      </c>
      <c r="C88" s="1">
        <f>IFERROR(VLOOKUP(A88,#REF!,4,)/#REF!,0)</f>
        <v>0</v>
      </c>
      <c r="D88" s="1">
        <f>IFERROR(VLOOKUP(A88,#REF!,4,)/#REF!,0)</f>
        <v>0</v>
      </c>
      <c r="E88" s="1">
        <f>IFERROR(VLOOKUP(A88,#REF!,4,)/#REF!,0)</f>
        <v>0</v>
      </c>
      <c r="F88" s="1">
        <f>IFERROR(VLOOKUP(A88,#REF!,4,)/#REF!,0)</f>
        <v>0</v>
      </c>
      <c r="G88" s="1">
        <f>IFERROR(VLOOKUP(A88,#REF!,4,)/#REF!,0)</f>
        <v>0</v>
      </c>
      <c r="H88" s="1">
        <f>IFERROR(VLOOKUP(A88,#REF!,4,)/#REF!,0)</f>
        <v>0</v>
      </c>
      <c r="I88" s="1">
        <f>IFERROR(VLOOKUP(A88,Polska!$H$2:$V$151,4,),0)</f>
        <v>360</v>
      </c>
      <c r="J88" s="1">
        <f>IFERROR(VLOOKUP(A88,#REF!,4,),0)</f>
        <v>0</v>
      </c>
      <c r="K88" s="1">
        <f>IFERROR(VLOOKUP(A88,#REF!,4,),0)</f>
        <v>0</v>
      </c>
      <c r="L88" s="1">
        <f>IFERROR(VLOOKUP(A88,#REF!,4,),0)</f>
        <v>0</v>
      </c>
      <c r="M88" s="1">
        <f>IFERROR(VLOOKUP(A88,#REF!,4,),0)</f>
        <v>0</v>
      </c>
      <c r="N88" s="1">
        <f>IFERROR(VLOOKUP(A88,#REF!,4,),0)</f>
        <v>0</v>
      </c>
      <c r="O88" s="1">
        <f>IFERROR(VLOOKUP(A88,#REF!,4,),0)</f>
        <v>0</v>
      </c>
      <c r="P88" s="1">
        <f>IFERROR(VLOOKUP(A88,Polska!$H$2:$V$151,7,)/MAX(Polska!V:V),0)</f>
        <v>9.2781002456864293E-5</v>
      </c>
      <c r="Q88" s="1">
        <f>IFERROR(VLOOKUP(A88,#REF!,7,)/MAX(#REF!),0)</f>
        <v>0</v>
      </c>
      <c r="R88" s="1">
        <f>IFERROR(VLOOKUP(A88,#REF!,7,)/MAX(#REF!),0)</f>
        <v>0</v>
      </c>
      <c r="S88" s="1">
        <f>IFERROR(VLOOKUP(A88,#REF!,7,)/MAX(#REF!),0)</f>
        <v>0</v>
      </c>
      <c r="T88" s="1">
        <f>IFERROR(VLOOKUP(A88,#REF!,7,)/MAX(#REF!),0)</f>
        <v>0</v>
      </c>
      <c r="U88" s="1">
        <f>IFERROR(VLOOKUP(A88,#REF!,7,)/MAX(#REF!),0)</f>
        <v>0</v>
      </c>
      <c r="V88" s="1">
        <f>IFERROR(VLOOKUP(A88,#REF!,7,)/MAX(#REF!),0)</f>
        <v>0</v>
      </c>
    </row>
    <row r="89" spans="1:22" x14ac:dyDescent="0.2">
      <c r="A89" s="38">
        <v>43941</v>
      </c>
      <c r="B89" s="1">
        <f>IFERROR(VLOOKUP(A89,Polska!$H$2:$V$101,4,)/Polska!$B$3,0)</f>
        <v>8.6476974060371442E-3</v>
      </c>
      <c r="C89" s="1">
        <f>IFERROR(VLOOKUP(A89,#REF!,4,)/#REF!,0)</f>
        <v>0</v>
      </c>
      <c r="D89" s="1">
        <f>IFERROR(VLOOKUP(A89,#REF!,4,)/#REF!,0)</f>
        <v>0</v>
      </c>
      <c r="E89" s="1">
        <f>IFERROR(VLOOKUP(A89,#REF!,4,)/#REF!,0)</f>
        <v>0</v>
      </c>
      <c r="F89" s="1">
        <f>IFERROR(VLOOKUP(A89,#REF!,4,)/#REF!,0)</f>
        <v>0</v>
      </c>
      <c r="G89" s="1">
        <f>IFERROR(VLOOKUP(A89,#REF!,4,)/#REF!,0)</f>
        <v>0</v>
      </c>
      <c r="H89" s="1">
        <f>IFERROR(VLOOKUP(A89,#REF!,4,)/#REF!,0)</f>
        <v>0</v>
      </c>
      <c r="I89" s="1">
        <f>IFERROR(VLOOKUP(A89,Polska!$H$2:$V$151,4,),0)</f>
        <v>380</v>
      </c>
      <c r="J89" s="1">
        <f>IFERROR(VLOOKUP(A89,#REF!,4,),0)</f>
        <v>0</v>
      </c>
      <c r="K89" s="1">
        <f>IFERROR(VLOOKUP(A89,#REF!,4,),0)</f>
        <v>0</v>
      </c>
      <c r="L89" s="1">
        <f>IFERROR(VLOOKUP(A89,#REF!,4,),0)</f>
        <v>0</v>
      </c>
      <c r="M89" s="1">
        <f>IFERROR(VLOOKUP(A89,#REF!,4,),0)</f>
        <v>0</v>
      </c>
      <c r="N89" s="1">
        <f>IFERROR(VLOOKUP(A89,#REF!,4,),0)</f>
        <v>0</v>
      </c>
      <c r="O89" s="1">
        <f>IFERROR(VLOOKUP(A89,#REF!,4,),0)</f>
        <v>0</v>
      </c>
      <c r="P89" s="1">
        <f>IFERROR(VLOOKUP(A89,Polska!$H$2:$V$151,7,)/MAX(Polska!V:V),0)</f>
        <v>9.4811530551913286E-5</v>
      </c>
      <c r="Q89" s="1">
        <f>IFERROR(VLOOKUP(A89,#REF!,7,)/MAX(#REF!),0)</f>
        <v>0</v>
      </c>
      <c r="R89" s="1">
        <f>IFERROR(VLOOKUP(A89,#REF!,7,)/MAX(#REF!),0)</f>
        <v>0</v>
      </c>
      <c r="S89" s="1">
        <f>IFERROR(VLOOKUP(A89,#REF!,7,)/MAX(#REF!),0)</f>
        <v>0</v>
      </c>
      <c r="T89" s="1">
        <f>IFERROR(VLOOKUP(A89,#REF!,7,)/MAX(#REF!),0)</f>
        <v>0</v>
      </c>
      <c r="U89" s="1">
        <f>IFERROR(VLOOKUP(A89,#REF!,7,)/MAX(#REF!),0)</f>
        <v>0</v>
      </c>
      <c r="V89" s="1">
        <f>IFERROR(VLOOKUP(A89,#REF!,7,)/MAX(#REF!),0)</f>
        <v>0</v>
      </c>
    </row>
    <row r="90" spans="1:22" x14ac:dyDescent="0.2">
      <c r="A90" s="38">
        <v>43942</v>
      </c>
      <c r="B90" s="1">
        <f>IFERROR(VLOOKUP(A90,Polska!$H$2:$V$101,4,)/Polska!$B$3,0)</f>
        <v>9.1255964732128818E-3</v>
      </c>
      <c r="C90" s="1">
        <f>IFERROR(VLOOKUP(A90,#REF!,4,)/#REF!,0)</f>
        <v>0</v>
      </c>
      <c r="D90" s="1">
        <f>IFERROR(VLOOKUP(A90,#REF!,4,)/#REF!,0)</f>
        <v>0</v>
      </c>
      <c r="E90" s="1">
        <f>IFERROR(VLOOKUP(A90,#REF!,4,)/#REF!,0)</f>
        <v>0</v>
      </c>
      <c r="F90" s="1">
        <f>IFERROR(VLOOKUP(A90,#REF!,4,)/#REF!,0)</f>
        <v>0</v>
      </c>
      <c r="G90" s="1">
        <f>IFERROR(VLOOKUP(A90,#REF!,4,)/#REF!,0)</f>
        <v>0</v>
      </c>
      <c r="H90" s="1">
        <f>IFERROR(VLOOKUP(A90,#REF!,4,)/#REF!,0)</f>
        <v>0</v>
      </c>
      <c r="I90" s="1">
        <f>IFERROR(VLOOKUP(A90,Polska!$H$2:$V$151,4,),0)</f>
        <v>401</v>
      </c>
      <c r="J90" s="1">
        <f>IFERROR(VLOOKUP(A90,#REF!,4,),0)</f>
        <v>0</v>
      </c>
      <c r="K90" s="1">
        <f>IFERROR(VLOOKUP(A90,#REF!,4,),0)</f>
        <v>0</v>
      </c>
      <c r="L90" s="1">
        <f>IFERROR(VLOOKUP(A90,#REF!,4,),0)</f>
        <v>0</v>
      </c>
      <c r="M90" s="1">
        <f>IFERROR(VLOOKUP(A90,#REF!,4,),0)</f>
        <v>0</v>
      </c>
      <c r="N90" s="1">
        <f>IFERROR(VLOOKUP(A90,#REF!,4,),0)</f>
        <v>0</v>
      </c>
      <c r="O90" s="1">
        <f>IFERROR(VLOOKUP(A90,#REF!,4,),0)</f>
        <v>0</v>
      </c>
      <c r="P90" s="1">
        <f>IFERROR(VLOOKUP(A90,Polska!$H$2:$V$151,7,)/MAX(Polska!V:V),0)</f>
        <v>9.7381325841161732E-5</v>
      </c>
      <c r="Q90" s="1">
        <f>IFERROR(VLOOKUP(A90,#REF!,7,)/MAX(#REF!),0)</f>
        <v>0</v>
      </c>
      <c r="R90" s="1">
        <f>IFERROR(VLOOKUP(A90,#REF!,7,)/MAX(#REF!),0)</f>
        <v>0</v>
      </c>
      <c r="S90" s="1">
        <f>IFERROR(VLOOKUP(A90,#REF!,7,)/MAX(#REF!),0)</f>
        <v>0</v>
      </c>
      <c r="T90" s="1">
        <f>IFERROR(VLOOKUP(A90,#REF!,7,)/MAX(#REF!),0)</f>
        <v>0</v>
      </c>
      <c r="U90" s="1">
        <f>IFERROR(VLOOKUP(A90,#REF!,7,)/MAX(#REF!),0)</f>
        <v>0</v>
      </c>
      <c r="V90" s="1">
        <f>IFERROR(VLOOKUP(A90,#REF!,7,)/MAX(#REF!),0)</f>
        <v>0</v>
      </c>
    </row>
    <row r="91" spans="1:22" x14ac:dyDescent="0.2">
      <c r="A91" s="38">
        <v>43943</v>
      </c>
      <c r="B91" s="1">
        <f>IFERROR(VLOOKUP(A91,Polska!$H$2:$V$101,4,)/Polska!$B$3,0)</f>
        <v>9.6945239341363777E-3</v>
      </c>
      <c r="C91" s="1">
        <f>IFERROR(VLOOKUP(A91,#REF!,4,)/#REF!,0)</f>
        <v>0</v>
      </c>
      <c r="D91" s="1">
        <f>IFERROR(VLOOKUP(A91,#REF!,4,)/#REF!,0)</f>
        <v>0</v>
      </c>
      <c r="E91" s="1">
        <f>IFERROR(VLOOKUP(A91,#REF!,4,)/#REF!,0)</f>
        <v>0</v>
      </c>
      <c r="F91" s="1">
        <f>IFERROR(VLOOKUP(A91,#REF!,4,)/#REF!,0)</f>
        <v>0</v>
      </c>
      <c r="G91" s="1">
        <f>IFERROR(VLOOKUP(A91,#REF!,4,)/#REF!,0)</f>
        <v>0</v>
      </c>
      <c r="H91" s="1">
        <f>IFERROR(VLOOKUP(A91,#REF!,4,)/#REF!,0)</f>
        <v>0</v>
      </c>
      <c r="I91" s="1">
        <f>IFERROR(VLOOKUP(A91,Polska!$H$2:$V$151,4,),0)</f>
        <v>426</v>
      </c>
      <c r="J91" s="1">
        <f>IFERROR(VLOOKUP(A91,#REF!,4,),0)</f>
        <v>0</v>
      </c>
      <c r="K91" s="1">
        <f>IFERROR(VLOOKUP(A91,#REF!,4,),0)</f>
        <v>0</v>
      </c>
      <c r="L91" s="1">
        <f>IFERROR(VLOOKUP(A91,#REF!,4,),0)</f>
        <v>0</v>
      </c>
      <c r="M91" s="1">
        <f>IFERROR(VLOOKUP(A91,#REF!,4,),0)</f>
        <v>0</v>
      </c>
      <c r="N91" s="1">
        <f>IFERROR(VLOOKUP(A91,#REF!,4,),0)</f>
        <v>0</v>
      </c>
      <c r="O91" s="1">
        <f>IFERROR(VLOOKUP(A91,#REF!,4,),0)</f>
        <v>0</v>
      </c>
      <c r="P91" s="1">
        <f>IFERROR(VLOOKUP(A91,Polska!$H$2:$V$151,7,)/MAX(Polska!V:V),0)</f>
        <v>1.0026823197462847E-4</v>
      </c>
      <c r="Q91" s="1">
        <f>IFERROR(VLOOKUP(A91,#REF!,7,)/MAX(#REF!),0)</f>
        <v>0</v>
      </c>
      <c r="R91" s="1">
        <f>IFERROR(VLOOKUP(A91,#REF!,7,)/MAX(#REF!),0)</f>
        <v>0</v>
      </c>
      <c r="S91" s="1">
        <f>IFERROR(VLOOKUP(A91,#REF!,7,)/MAX(#REF!),0)</f>
        <v>0</v>
      </c>
      <c r="T91" s="1">
        <f>IFERROR(VLOOKUP(A91,#REF!,7,)/MAX(#REF!),0)</f>
        <v>0</v>
      </c>
      <c r="U91" s="1">
        <f>IFERROR(VLOOKUP(A91,#REF!,7,)/MAX(#REF!),0)</f>
        <v>0</v>
      </c>
      <c r="V91" s="1">
        <f>IFERROR(VLOOKUP(A91,#REF!,7,)/MAX(#REF!),0)</f>
        <v>0</v>
      </c>
    </row>
    <row r="92" spans="1:22" x14ac:dyDescent="0.2">
      <c r="A92" s="38">
        <v>43944</v>
      </c>
      <c r="B92" s="1">
        <f>IFERROR(VLOOKUP(A92,Polska!$H$2:$V$101,4,)/Polska!$B$3,0)</f>
        <v>1.0331722690370694E-2</v>
      </c>
      <c r="C92" s="1">
        <f>IFERROR(VLOOKUP(A92,#REF!,4,)/#REF!,0)</f>
        <v>0</v>
      </c>
      <c r="D92" s="1">
        <f>IFERROR(VLOOKUP(A92,#REF!,4,)/#REF!,0)</f>
        <v>0</v>
      </c>
      <c r="E92" s="1">
        <f>IFERROR(VLOOKUP(A92,#REF!,4,)/#REF!,0)</f>
        <v>0</v>
      </c>
      <c r="F92" s="1">
        <f>IFERROR(VLOOKUP(A92,#REF!,4,)/#REF!,0)</f>
        <v>0</v>
      </c>
      <c r="G92" s="1">
        <f>IFERROR(VLOOKUP(A92,#REF!,4,)/#REF!,0)</f>
        <v>0</v>
      </c>
      <c r="H92" s="1">
        <f>IFERROR(VLOOKUP(A92,#REF!,4,)/#REF!,0)</f>
        <v>0</v>
      </c>
      <c r="I92" s="1">
        <f>IFERROR(VLOOKUP(A92,Polska!$H$2:$V$151,4,),0)</f>
        <v>454</v>
      </c>
      <c r="J92" s="1">
        <f>IFERROR(VLOOKUP(A92,#REF!,4,),0)</f>
        <v>0</v>
      </c>
      <c r="K92" s="1">
        <f>IFERROR(VLOOKUP(A92,#REF!,4,),0)</f>
        <v>0</v>
      </c>
      <c r="L92" s="1">
        <f>IFERROR(VLOOKUP(A92,#REF!,4,),0)</f>
        <v>0</v>
      </c>
      <c r="M92" s="1">
        <f>IFERROR(VLOOKUP(A92,#REF!,4,),0)</f>
        <v>0</v>
      </c>
      <c r="N92" s="1">
        <f>IFERROR(VLOOKUP(A92,#REF!,4,),0)</f>
        <v>0</v>
      </c>
      <c r="O92" s="1">
        <f>IFERROR(VLOOKUP(A92,#REF!,4,),0)</f>
        <v>0</v>
      </c>
      <c r="P92" s="1">
        <f>IFERROR(VLOOKUP(A92,Polska!$H$2:$V$151,7,)/MAX(Polska!V:V),0)</f>
        <v>1.029898048360008E-4</v>
      </c>
      <c r="Q92" s="1">
        <f>IFERROR(VLOOKUP(A92,#REF!,7,)/MAX(#REF!),0)</f>
        <v>0</v>
      </c>
      <c r="R92" s="1">
        <f>IFERROR(VLOOKUP(A92,#REF!,7,)/MAX(#REF!),0)</f>
        <v>0</v>
      </c>
      <c r="S92" s="1">
        <f>IFERROR(VLOOKUP(A92,#REF!,7,)/MAX(#REF!),0)</f>
        <v>0</v>
      </c>
      <c r="T92" s="1">
        <f>IFERROR(VLOOKUP(A92,#REF!,7,)/MAX(#REF!),0)</f>
        <v>0</v>
      </c>
      <c r="U92" s="1">
        <f>IFERROR(VLOOKUP(A92,#REF!,7,)/MAX(#REF!),0)</f>
        <v>0</v>
      </c>
      <c r="V92" s="1">
        <f>IFERROR(VLOOKUP(A92,#REF!,7,)/MAX(#REF!),0)</f>
        <v>0</v>
      </c>
    </row>
    <row r="93" spans="1:22" x14ac:dyDescent="0.2">
      <c r="A93" s="38">
        <v>43945</v>
      </c>
      <c r="B93" s="1">
        <f>IFERROR(VLOOKUP(A93,Polska!$H$2:$V$101,4,)/Polska!$B$3,0)</f>
        <v>1.1242006627848288E-2</v>
      </c>
      <c r="C93" s="1">
        <f>IFERROR(VLOOKUP(A93,#REF!,4,)/#REF!,0)</f>
        <v>0</v>
      </c>
      <c r="D93" s="1">
        <f>IFERROR(VLOOKUP(A93,#REF!,4,)/#REF!,0)</f>
        <v>0</v>
      </c>
      <c r="E93" s="1">
        <f>IFERROR(VLOOKUP(A93,#REF!,4,)/#REF!,0)</f>
        <v>0</v>
      </c>
      <c r="F93" s="1">
        <f>IFERROR(VLOOKUP(A93,#REF!,4,)/#REF!,0)</f>
        <v>0</v>
      </c>
      <c r="G93" s="1">
        <f>IFERROR(VLOOKUP(A93,#REF!,4,)/#REF!,0)</f>
        <v>0</v>
      </c>
      <c r="H93" s="1">
        <f>IFERROR(VLOOKUP(A93,#REF!,4,)/#REF!,0)</f>
        <v>0</v>
      </c>
      <c r="I93" s="1">
        <f>IFERROR(VLOOKUP(A93,Polska!$H$2:$V$151,4,),0)</f>
        <v>494</v>
      </c>
      <c r="J93" s="1">
        <f>IFERROR(VLOOKUP(A93,#REF!,4,),0)</f>
        <v>0</v>
      </c>
      <c r="K93" s="1">
        <f>IFERROR(VLOOKUP(A93,#REF!,4,),0)</f>
        <v>0</v>
      </c>
      <c r="L93" s="1">
        <f>IFERROR(VLOOKUP(A93,#REF!,4,),0)</f>
        <v>0</v>
      </c>
      <c r="M93" s="1">
        <f>IFERROR(VLOOKUP(A93,#REF!,4,),0)</f>
        <v>0</v>
      </c>
      <c r="N93" s="1">
        <f>IFERROR(VLOOKUP(A93,#REF!,4,),0)</f>
        <v>0</v>
      </c>
      <c r="O93" s="1">
        <f>IFERROR(VLOOKUP(A93,#REF!,4,),0)</f>
        <v>0</v>
      </c>
      <c r="P93" s="1">
        <f>IFERROR(VLOOKUP(A93,Polska!$H$2:$V$151,7,)/MAX(Polska!V:V),0)</f>
        <v>1.0855537241643918E-4</v>
      </c>
      <c r="Q93" s="1">
        <f>IFERROR(VLOOKUP(A93,#REF!,7,)/MAX(#REF!),0)</f>
        <v>0</v>
      </c>
      <c r="R93" s="1">
        <f>IFERROR(VLOOKUP(A93,#REF!,7,)/MAX(#REF!),0)</f>
        <v>0</v>
      </c>
      <c r="S93" s="1">
        <f>IFERROR(VLOOKUP(A93,#REF!,7,)/MAX(#REF!),0)</f>
        <v>0</v>
      </c>
      <c r="T93" s="1">
        <f>IFERROR(VLOOKUP(A93,#REF!,7,)/MAX(#REF!),0)</f>
        <v>0</v>
      </c>
      <c r="U93" s="1">
        <f>IFERROR(VLOOKUP(A93,#REF!,7,)/MAX(#REF!),0)</f>
        <v>0</v>
      </c>
      <c r="V93" s="1">
        <f>IFERROR(VLOOKUP(A93,#REF!,7,)/MAX(#REF!),0)</f>
        <v>0</v>
      </c>
    </row>
    <row r="94" spans="1:22" x14ac:dyDescent="0.2">
      <c r="A94" s="38">
        <v>43946</v>
      </c>
      <c r="B94" s="1">
        <f>IFERROR(VLOOKUP(A94,Polska!$H$2:$V$101,4,)/Polska!$B$3,0)</f>
        <v>1.1924719580956485E-2</v>
      </c>
      <c r="C94" s="1">
        <f>IFERROR(VLOOKUP(A94,#REF!,4,)/#REF!,0)</f>
        <v>0</v>
      </c>
      <c r="D94" s="1">
        <f>IFERROR(VLOOKUP(A94,#REF!,4,)/#REF!,0)</f>
        <v>0</v>
      </c>
      <c r="E94" s="1">
        <f>IFERROR(VLOOKUP(A94,#REF!,4,)/#REF!,0)</f>
        <v>0</v>
      </c>
      <c r="F94" s="1">
        <f>IFERROR(VLOOKUP(A94,#REF!,4,)/#REF!,0)</f>
        <v>0</v>
      </c>
      <c r="G94" s="1">
        <f>IFERROR(VLOOKUP(A94,#REF!,4,)/#REF!,0)</f>
        <v>0</v>
      </c>
      <c r="H94" s="1">
        <f>IFERROR(VLOOKUP(A94,#REF!,4,)/#REF!,0)</f>
        <v>0</v>
      </c>
      <c r="I94" s="1">
        <f>IFERROR(VLOOKUP(A94,Polska!$H$2:$V$151,4,),0)</f>
        <v>524</v>
      </c>
      <c r="J94" s="1">
        <f>IFERROR(VLOOKUP(A94,#REF!,4,),0)</f>
        <v>0</v>
      </c>
      <c r="K94" s="1">
        <f>IFERROR(VLOOKUP(A94,#REF!,4,),0)</f>
        <v>0</v>
      </c>
      <c r="L94" s="1">
        <f>IFERROR(VLOOKUP(A94,#REF!,4,),0)</f>
        <v>0</v>
      </c>
      <c r="M94" s="1">
        <f>IFERROR(VLOOKUP(A94,#REF!,4,),0)</f>
        <v>0</v>
      </c>
      <c r="N94" s="1">
        <f>IFERROR(VLOOKUP(A94,#REF!,4,),0)</f>
        <v>0</v>
      </c>
      <c r="O94" s="1">
        <f>IFERROR(VLOOKUP(A94,#REF!,4,),0)</f>
        <v>0</v>
      </c>
      <c r="P94" s="1">
        <f>IFERROR(VLOOKUP(A94,Polska!$H$2:$V$151,7,)/MAX(Polska!V:V),0)</f>
        <v>1.1125608804322396E-4</v>
      </c>
      <c r="Q94" s="1">
        <f>IFERROR(VLOOKUP(A94,#REF!,7,)/MAX(#REF!),0)</f>
        <v>0</v>
      </c>
      <c r="R94" s="1">
        <f>IFERROR(VLOOKUP(A94,#REF!,7,)/MAX(#REF!),0)</f>
        <v>0</v>
      </c>
      <c r="S94" s="1">
        <f>IFERROR(VLOOKUP(A94,#REF!,7,)/MAX(#REF!),0)</f>
        <v>0</v>
      </c>
      <c r="T94" s="1">
        <f>IFERROR(VLOOKUP(A94,#REF!,7,)/MAX(#REF!),0)</f>
        <v>0</v>
      </c>
      <c r="U94" s="1">
        <f>IFERROR(VLOOKUP(A94,#REF!,7,)/MAX(#REF!),0)</f>
        <v>0</v>
      </c>
      <c r="V94" s="1">
        <f>IFERROR(VLOOKUP(A94,#REF!,7,)/MAX(#REF!),0)</f>
        <v>0</v>
      </c>
    </row>
    <row r="95" spans="1:22" x14ac:dyDescent="0.2">
      <c r="A95" s="38">
        <v>43947</v>
      </c>
      <c r="B95" s="1">
        <f>IFERROR(VLOOKUP(A95,Polska!$H$2:$V$101,4,)/Polska!$B$3,0)</f>
        <v>1.2175047663762822E-2</v>
      </c>
      <c r="C95" s="1">
        <f>IFERROR(VLOOKUP(A95,#REF!,4,)/#REF!,0)</f>
        <v>0</v>
      </c>
      <c r="D95" s="1">
        <f>IFERROR(VLOOKUP(A95,#REF!,4,)/#REF!,0)</f>
        <v>0</v>
      </c>
      <c r="E95" s="1">
        <f>IFERROR(VLOOKUP(A95,#REF!,4,)/#REF!,0)</f>
        <v>0</v>
      </c>
      <c r="F95" s="1">
        <f>IFERROR(VLOOKUP(A95,#REF!,4,)/#REF!,0)</f>
        <v>0</v>
      </c>
      <c r="G95" s="1">
        <f>IFERROR(VLOOKUP(A95,#REF!,4,)/#REF!,0)</f>
        <v>0</v>
      </c>
      <c r="H95" s="1">
        <f>IFERROR(VLOOKUP(A95,#REF!,4,)/#REF!,0)</f>
        <v>0</v>
      </c>
      <c r="I95" s="1">
        <f>IFERROR(VLOOKUP(A95,Polska!$H$2:$V$151,4,),0)</f>
        <v>535</v>
      </c>
      <c r="J95" s="1">
        <f>IFERROR(VLOOKUP(A95,#REF!,4,),0)</f>
        <v>0</v>
      </c>
      <c r="K95" s="1">
        <f>IFERROR(VLOOKUP(A95,#REF!,4,),0)</f>
        <v>0</v>
      </c>
      <c r="L95" s="1">
        <f>IFERROR(VLOOKUP(A95,#REF!,4,),0)</f>
        <v>0</v>
      </c>
      <c r="M95" s="1">
        <f>IFERROR(VLOOKUP(A95,#REF!,4,),0)</f>
        <v>0</v>
      </c>
      <c r="N95" s="1">
        <f>IFERROR(VLOOKUP(A95,#REF!,4,),0)</f>
        <v>0</v>
      </c>
      <c r="O95" s="1">
        <f>IFERROR(VLOOKUP(A95,#REF!,4,),0)</f>
        <v>0</v>
      </c>
      <c r="P95" s="1">
        <f>IFERROR(VLOOKUP(A95,Polska!$H$2:$V$151,7,)/MAX(Polska!V:V),0)</f>
        <v>1.1022796712003502E-4</v>
      </c>
      <c r="Q95" s="1">
        <f>IFERROR(VLOOKUP(A95,#REF!,7,)/MAX(#REF!),0)</f>
        <v>0</v>
      </c>
      <c r="R95" s="1">
        <f>IFERROR(VLOOKUP(A95,#REF!,7,)/MAX(#REF!),0)</f>
        <v>0</v>
      </c>
      <c r="S95" s="1">
        <f>IFERROR(VLOOKUP(A95,#REF!,7,)/MAX(#REF!),0)</f>
        <v>0</v>
      </c>
      <c r="T95" s="1">
        <f>IFERROR(VLOOKUP(A95,#REF!,7,)/MAX(#REF!),0)</f>
        <v>0</v>
      </c>
      <c r="U95" s="1">
        <f>IFERROR(VLOOKUP(A95,#REF!,7,)/MAX(#REF!),0)</f>
        <v>0</v>
      </c>
      <c r="V95" s="1">
        <f>IFERROR(VLOOKUP(A95,#REF!,7,)/MAX(#REF!),0)</f>
        <v>0</v>
      </c>
    </row>
    <row r="96" spans="1:22" x14ac:dyDescent="0.2">
      <c r="A96" s="38">
        <v>43948</v>
      </c>
      <c r="B96" s="1">
        <f>IFERROR(VLOOKUP(A96,Polska!$H$2:$V$101,4,)/Polska!$B$3,0)</f>
        <v>1.2789489321560198E-2</v>
      </c>
      <c r="C96" s="1">
        <f>IFERROR(VLOOKUP(A96,#REF!,4,)/#REF!,0)</f>
        <v>0</v>
      </c>
      <c r="D96" s="1">
        <f>IFERROR(VLOOKUP(A96,#REF!,4,)/#REF!,0)</f>
        <v>0</v>
      </c>
      <c r="E96" s="1">
        <f>IFERROR(VLOOKUP(A96,#REF!,4,)/#REF!,0)</f>
        <v>0</v>
      </c>
      <c r="F96" s="1">
        <f>IFERROR(VLOOKUP(A96,#REF!,4,)/#REF!,0)</f>
        <v>0</v>
      </c>
      <c r="G96" s="1">
        <f>IFERROR(VLOOKUP(A96,#REF!,4,)/#REF!,0)</f>
        <v>0</v>
      </c>
      <c r="H96" s="1">
        <f>IFERROR(VLOOKUP(A96,#REF!,4,)/#REF!,0)</f>
        <v>0</v>
      </c>
      <c r="I96" s="1">
        <f>IFERROR(VLOOKUP(A96,Polska!$H$2:$V$151,4,),0)</f>
        <v>562</v>
      </c>
      <c r="J96" s="1">
        <f>IFERROR(VLOOKUP(A96,#REF!,4,),0)</f>
        <v>0</v>
      </c>
      <c r="K96" s="1">
        <f>IFERROR(VLOOKUP(A96,#REF!,4,),0)</f>
        <v>0</v>
      </c>
      <c r="L96" s="1">
        <f>IFERROR(VLOOKUP(A96,#REF!,4,),0)</f>
        <v>0</v>
      </c>
      <c r="M96" s="1">
        <f>IFERROR(VLOOKUP(A96,#REF!,4,),0)</f>
        <v>0</v>
      </c>
      <c r="N96" s="1">
        <f>IFERROR(VLOOKUP(A96,#REF!,4,),0)</f>
        <v>0</v>
      </c>
      <c r="O96" s="1">
        <f>IFERROR(VLOOKUP(A96,#REF!,4,),0)</f>
        <v>0</v>
      </c>
      <c r="P96" s="1">
        <f>IFERROR(VLOOKUP(A96,Polska!$H$2:$V$151,7,)/MAX(Polska!V:V),0)</f>
        <v>1.1301819709038096E-4</v>
      </c>
      <c r="Q96" s="1">
        <f>IFERROR(VLOOKUP(A96,#REF!,7,)/MAX(#REF!),0)</f>
        <v>0</v>
      </c>
      <c r="R96" s="1">
        <f>IFERROR(VLOOKUP(A96,#REF!,7,)/MAX(#REF!),0)</f>
        <v>0</v>
      </c>
      <c r="S96" s="1">
        <f>IFERROR(VLOOKUP(A96,#REF!,7,)/MAX(#REF!),0)</f>
        <v>0</v>
      </c>
      <c r="T96" s="1">
        <f>IFERROR(VLOOKUP(A96,#REF!,7,)/MAX(#REF!),0)</f>
        <v>0</v>
      </c>
      <c r="U96" s="1">
        <f>IFERROR(VLOOKUP(A96,#REF!,7,)/MAX(#REF!),0)</f>
        <v>0</v>
      </c>
      <c r="V96" s="1">
        <f>IFERROR(VLOOKUP(A96,#REF!,7,)/MAX(#REF!),0)</f>
        <v>0</v>
      </c>
    </row>
    <row r="97" spans="1:22" x14ac:dyDescent="0.2">
      <c r="A97" s="38">
        <v>43949</v>
      </c>
      <c r="B97" s="1">
        <f>IFERROR(VLOOKUP(A97,Polska!$H$2:$V$101,4,)/Polska!$B$3,0)</f>
        <v>1.3563230668416153E-2</v>
      </c>
      <c r="C97" s="1">
        <f>IFERROR(VLOOKUP(A97,#REF!,4,)/#REF!,0)</f>
        <v>0</v>
      </c>
      <c r="D97" s="1">
        <f>IFERROR(VLOOKUP(A97,#REF!,4,)/#REF!,0)</f>
        <v>0</v>
      </c>
      <c r="E97" s="1">
        <f>IFERROR(VLOOKUP(A97,#REF!,4,)/#REF!,0)</f>
        <v>0</v>
      </c>
      <c r="F97" s="1">
        <f>IFERROR(VLOOKUP(A97,#REF!,4,)/#REF!,0)</f>
        <v>0</v>
      </c>
      <c r="G97" s="1">
        <f>IFERROR(VLOOKUP(A97,#REF!,4,)/#REF!,0)</f>
        <v>0</v>
      </c>
      <c r="H97" s="1">
        <f>IFERROR(VLOOKUP(A97,#REF!,4,)/#REF!,0)</f>
        <v>0</v>
      </c>
      <c r="I97" s="1">
        <f>IFERROR(VLOOKUP(A97,Polska!$H$2:$V$151,4,),0)</f>
        <v>596</v>
      </c>
      <c r="J97" s="1">
        <f>IFERROR(VLOOKUP(A97,#REF!,4,),0)</f>
        <v>0</v>
      </c>
      <c r="K97" s="1">
        <f>IFERROR(VLOOKUP(A97,#REF!,4,),0)</f>
        <v>0</v>
      </c>
      <c r="L97" s="1">
        <f>IFERROR(VLOOKUP(A97,#REF!,4,),0)</f>
        <v>0</v>
      </c>
      <c r="M97" s="1">
        <f>IFERROR(VLOOKUP(A97,#REF!,4,),0)</f>
        <v>0</v>
      </c>
      <c r="N97" s="1">
        <f>IFERROR(VLOOKUP(A97,#REF!,4,),0)</f>
        <v>0</v>
      </c>
      <c r="O97" s="1">
        <f>IFERROR(VLOOKUP(A97,#REF!,4,),0)</f>
        <v>0</v>
      </c>
      <c r="P97" s="1">
        <f>IFERROR(VLOOKUP(A97,Polska!$H$2:$V$151,7,)/MAX(Polska!V:V),0)</f>
        <v>1.1675571406733046E-4</v>
      </c>
      <c r="Q97" s="1">
        <f>IFERROR(VLOOKUP(A97,#REF!,7,)/MAX(#REF!),0)</f>
        <v>0</v>
      </c>
      <c r="R97" s="1">
        <f>IFERROR(VLOOKUP(A97,#REF!,7,)/MAX(#REF!),0)</f>
        <v>0</v>
      </c>
      <c r="S97" s="1">
        <f>IFERROR(VLOOKUP(A97,#REF!,7,)/MAX(#REF!),0)</f>
        <v>0</v>
      </c>
      <c r="T97" s="1">
        <f>IFERROR(VLOOKUP(A97,#REF!,7,)/MAX(#REF!),0)</f>
        <v>0</v>
      </c>
      <c r="U97" s="1">
        <f>IFERROR(VLOOKUP(A97,#REF!,7,)/MAX(#REF!),0)</f>
        <v>0</v>
      </c>
      <c r="V97" s="1">
        <f>IFERROR(VLOOKUP(A97,#REF!,7,)/MAX(#REF!),0)</f>
        <v>0</v>
      </c>
    </row>
    <row r="98" spans="1:22" x14ac:dyDescent="0.2">
      <c r="A98" s="38">
        <v>43950</v>
      </c>
      <c r="B98" s="1">
        <f>IFERROR(VLOOKUP(A98,Polska!$H$2:$V$101,4,)/Polska!$B$3,0)</f>
        <v>1.420042942465047E-2</v>
      </c>
      <c r="C98" s="1">
        <f>IFERROR(VLOOKUP(A98,#REF!,4,)/#REF!,0)</f>
        <v>0</v>
      </c>
      <c r="D98" s="1">
        <f>IFERROR(VLOOKUP(A98,#REF!,4,)/#REF!,0)</f>
        <v>0</v>
      </c>
      <c r="E98" s="1">
        <f>IFERROR(VLOOKUP(A98,#REF!,4,)/#REF!,0)</f>
        <v>0</v>
      </c>
      <c r="F98" s="1">
        <f>IFERROR(VLOOKUP(A98,#REF!,4,)/#REF!,0)</f>
        <v>0</v>
      </c>
      <c r="G98" s="1">
        <f>IFERROR(VLOOKUP(A98,#REF!,4,)/#REF!,0)</f>
        <v>0</v>
      </c>
      <c r="H98" s="1">
        <f>IFERROR(VLOOKUP(A98,#REF!,4,)/#REF!,0)</f>
        <v>0</v>
      </c>
      <c r="I98" s="1">
        <f>IFERROR(VLOOKUP(A98,Polska!$H$2:$V$151,4,),0)</f>
        <v>624</v>
      </c>
      <c r="J98" s="1">
        <f>IFERROR(VLOOKUP(A98,#REF!,4,),0)</f>
        <v>0</v>
      </c>
      <c r="K98" s="1">
        <f>IFERROR(VLOOKUP(A98,#REF!,4,),0)</f>
        <v>0</v>
      </c>
      <c r="L98" s="1">
        <f>IFERROR(VLOOKUP(A98,#REF!,4,),0)</f>
        <v>0</v>
      </c>
      <c r="M98" s="1">
        <f>IFERROR(VLOOKUP(A98,#REF!,4,),0)</f>
        <v>0</v>
      </c>
      <c r="N98" s="1">
        <f>IFERROR(VLOOKUP(A98,#REF!,4,),0)</f>
        <v>0</v>
      </c>
      <c r="O98" s="1">
        <f>IFERROR(VLOOKUP(A98,#REF!,4,),0)</f>
        <v>0</v>
      </c>
      <c r="P98" s="1">
        <f>IFERROR(VLOOKUP(A98,Polska!$H$2:$V$151,7,)/MAX(Polska!V:V),0)</f>
        <v>1.1815973847700088E-4</v>
      </c>
      <c r="Q98" s="1">
        <f>IFERROR(VLOOKUP(A98,#REF!,7,)/MAX(#REF!),0)</f>
        <v>0</v>
      </c>
      <c r="R98" s="1">
        <f>IFERROR(VLOOKUP(A98,#REF!,7,)/MAX(#REF!),0)</f>
        <v>0</v>
      </c>
      <c r="S98" s="1">
        <f>IFERROR(VLOOKUP(A98,#REF!,7,)/MAX(#REF!),0)</f>
        <v>0</v>
      </c>
      <c r="T98" s="1">
        <f>IFERROR(VLOOKUP(A98,#REF!,7,)/MAX(#REF!),0)</f>
        <v>0</v>
      </c>
      <c r="U98" s="1">
        <f>IFERROR(VLOOKUP(A98,#REF!,7,)/MAX(#REF!),0)</f>
        <v>0</v>
      </c>
      <c r="V98" s="1">
        <f>IFERROR(VLOOKUP(A98,#REF!,7,)/MAX(#REF!),0)</f>
        <v>0</v>
      </c>
    </row>
    <row r="99" spans="1:22" x14ac:dyDescent="0.2">
      <c r="A99" s="38">
        <v>43951</v>
      </c>
      <c r="B99" s="1">
        <f>IFERROR(VLOOKUP(A99,Polska!$H$2:$V$101,4,)/Polska!$B$3,0)</f>
        <v>1.4655571393389267E-2</v>
      </c>
      <c r="C99" s="1">
        <f>IFERROR(VLOOKUP(A99,#REF!,4,)/#REF!,0)</f>
        <v>0</v>
      </c>
      <c r="D99" s="1">
        <f>IFERROR(VLOOKUP(A99,#REF!,4,)/#REF!,0)</f>
        <v>0</v>
      </c>
      <c r="E99" s="1">
        <f>IFERROR(VLOOKUP(A99,#REF!,4,)/#REF!,0)</f>
        <v>0</v>
      </c>
      <c r="F99" s="1">
        <f>IFERROR(VLOOKUP(A99,#REF!,4,)/#REF!,0)</f>
        <v>0</v>
      </c>
      <c r="G99" s="1">
        <f>IFERROR(VLOOKUP(A99,#REF!,4,)/#REF!,0)</f>
        <v>0</v>
      </c>
      <c r="H99" s="1">
        <f>IFERROR(VLOOKUP(A99,#REF!,4,)/#REF!,0)</f>
        <v>0</v>
      </c>
      <c r="I99" s="1">
        <f>IFERROR(VLOOKUP(A99,Polska!$H$2:$V$151,4,),0)</f>
        <v>644</v>
      </c>
      <c r="J99" s="1">
        <f>IFERROR(VLOOKUP(A99,#REF!,4,),0)</f>
        <v>0</v>
      </c>
      <c r="K99" s="1">
        <f>IFERROR(VLOOKUP(A99,#REF!,4,),0)</f>
        <v>0</v>
      </c>
      <c r="L99" s="1">
        <f>IFERROR(VLOOKUP(A99,#REF!,4,),0)</f>
        <v>0</v>
      </c>
      <c r="M99" s="1">
        <f>IFERROR(VLOOKUP(A99,#REF!,4,),0)</f>
        <v>0</v>
      </c>
      <c r="N99" s="1">
        <f>IFERROR(VLOOKUP(A99,#REF!,4,),0)</f>
        <v>0</v>
      </c>
      <c r="O99" s="1">
        <f>IFERROR(VLOOKUP(A99,#REF!,4,),0)</f>
        <v>0</v>
      </c>
      <c r="P99" s="1">
        <f>IFERROR(VLOOKUP(A99,Polska!$H$2:$V$151,7,)/MAX(Polska!V:V),0)</f>
        <v>1.1970248793328389E-4</v>
      </c>
      <c r="Q99" s="1">
        <f>IFERROR(VLOOKUP(A99,#REF!,7,)/MAX(#REF!),0)</f>
        <v>0</v>
      </c>
      <c r="R99" s="1">
        <f>IFERROR(VLOOKUP(A99,#REF!,7,)/MAX(#REF!),0)</f>
        <v>0</v>
      </c>
      <c r="S99" s="1">
        <f>IFERROR(VLOOKUP(A99,#REF!,7,)/MAX(#REF!),0)</f>
        <v>0</v>
      </c>
      <c r="T99" s="1">
        <f>IFERROR(VLOOKUP(A99,#REF!,7,)/MAX(#REF!),0)</f>
        <v>0</v>
      </c>
      <c r="U99" s="1">
        <f>IFERROR(VLOOKUP(A99,#REF!,7,)/MAX(#REF!),0)</f>
        <v>0</v>
      </c>
      <c r="V99" s="1">
        <f>IFERROR(VLOOKUP(A99,#REF!,7,)/MAX(#REF!),0)</f>
        <v>0</v>
      </c>
    </row>
    <row r="100" spans="1:22" x14ac:dyDescent="0.2">
      <c r="A100" s="38"/>
      <c r="B100" s="1"/>
      <c r="C100" s="1"/>
    </row>
    <row r="101" spans="1:22" x14ac:dyDescent="0.2">
      <c r="A101" s="38"/>
      <c r="B101" s="1"/>
      <c r="C101" s="1"/>
    </row>
    <row r="102" spans="1:22" x14ac:dyDescent="0.2">
      <c r="A102" s="38"/>
      <c r="B102" s="1"/>
      <c r="C102" s="1"/>
    </row>
    <row r="103" spans="1:22" x14ac:dyDescent="0.2">
      <c r="A103"/>
    </row>
    <row r="104" spans="1:22" x14ac:dyDescent="0.2">
      <c r="A104"/>
    </row>
    <row r="105" spans="1:22" x14ac:dyDescent="0.2">
      <c r="A105"/>
    </row>
    <row r="106" spans="1:22" x14ac:dyDescent="0.2">
      <c r="A106"/>
    </row>
    <row r="107" spans="1:22" x14ac:dyDescent="0.2">
      <c r="A107"/>
    </row>
    <row r="108" spans="1:22" x14ac:dyDescent="0.2">
      <c r="A108"/>
    </row>
    <row r="109" spans="1:22" x14ac:dyDescent="0.2">
      <c r="A109"/>
    </row>
    <row r="110" spans="1:22" x14ac:dyDescent="0.2">
      <c r="A110"/>
    </row>
    <row r="111" spans="1:22" x14ac:dyDescent="0.2">
      <c r="A111"/>
    </row>
    <row r="112" spans="1:22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</sheetData>
  <sortState ref="A1:A406">
    <sortCondition ref="A1"/>
  </sortState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B251"/>
  <sheetViews>
    <sheetView topLeftCell="A141" zoomScaleNormal="100" workbookViewId="0">
      <selection activeCell="AO31" sqref="AO31"/>
    </sheetView>
  </sheetViews>
  <sheetFormatPr defaultRowHeight="12.75" x14ac:dyDescent="0.2"/>
  <cols>
    <col min="1" max="1" width="9.140625" style="1"/>
    <col min="2" max="2" width="12" style="1" bestFit="1" customWidth="1"/>
    <col min="3" max="3" width="5.42578125" style="1" customWidth="1"/>
    <col min="4" max="5" width="2" style="1" bestFit="1" customWidth="1"/>
    <col min="6" max="6" width="4" style="1" bestFit="1" customWidth="1"/>
    <col min="7" max="7" width="4" style="47" bestFit="1" customWidth="1"/>
    <col min="8" max="8" width="10.140625" style="47" bestFit="1" customWidth="1"/>
    <col min="9" max="9" width="9.140625" style="1"/>
    <col min="10" max="10" width="6.28515625" style="37" bestFit="1" customWidth="1"/>
    <col min="11" max="11" width="5" style="49" bestFit="1" customWidth="1"/>
    <col min="12" max="12" width="9.5703125" style="46" bestFit="1" customWidth="1"/>
    <col min="13" max="13" width="8.5703125" style="50" bestFit="1" customWidth="1"/>
    <col min="14" max="14" width="7" style="55" bestFit="1" customWidth="1"/>
    <col min="15" max="15" width="7.28515625" style="56" bestFit="1" customWidth="1"/>
    <col min="16" max="16" width="7.28515625" style="56" customWidth="1"/>
    <col min="17" max="17" width="12.42578125" style="73" customWidth="1"/>
    <col min="18" max="18" width="16.85546875" style="73" bestFit="1" customWidth="1"/>
    <col min="19" max="19" width="9.140625" style="1" hidden="1" customWidth="1"/>
    <col min="20" max="20" width="5" style="1" customWidth="1"/>
    <col min="21" max="21" width="12" style="1" customWidth="1"/>
    <col min="22" max="24" width="9.140625" style="1" hidden="1" customWidth="1"/>
    <col min="25" max="25" width="12" style="1" hidden="1" customWidth="1"/>
    <col min="26" max="26" width="0" style="1" hidden="1" customWidth="1"/>
    <col min="27" max="50" width="9.140625" style="1"/>
    <col min="51" max="51" width="6.28515625" style="1" customWidth="1"/>
    <col min="52" max="16384" width="9.140625" style="1"/>
  </cols>
  <sheetData>
    <row r="1" spans="1:54" x14ac:dyDescent="0.2">
      <c r="A1" s="1" t="s">
        <v>505</v>
      </c>
      <c r="D1" s="47"/>
      <c r="E1" s="47"/>
      <c r="F1" s="47"/>
      <c r="H1" s="47" t="s">
        <v>509</v>
      </c>
      <c r="I1" s="1" t="s">
        <v>39</v>
      </c>
      <c r="J1" s="37" t="s">
        <v>510</v>
      </c>
      <c r="K1" s="49" t="s">
        <v>511</v>
      </c>
      <c r="L1" s="46" t="s">
        <v>512</v>
      </c>
      <c r="M1" s="50" t="s">
        <v>513</v>
      </c>
      <c r="N1" s="55" t="s">
        <v>514</v>
      </c>
      <c r="O1" s="56" t="s">
        <v>515</v>
      </c>
      <c r="P1" s="56" t="s">
        <v>516</v>
      </c>
      <c r="Q1" s="73" t="s">
        <v>549</v>
      </c>
      <c r="R1" s="73" t="s">
        <v>550</v>
      </c>
    </row>
    <row r="2" spans="1:54" x14ac:dyDescent="0.2">
      <c r="A2" s="36">
        <v>1.782041101747144</v>
      </c>
      <c r="B2" s="36">
        <v>4.2472131596739578E-2</v>
      </c>
      <c r="C2" s="36">
        <f>SQRT(J2)</f>
        <v>1</v>
      </c>
      <c r="D2" s="47">
        <f>IF(U3="",1,0)</f>
        <v>1</v>
      </c>
      <c r="E2" s="47">
        <v>1</v>
      </c>
      <c r="F2" s="47">
        <v>-8</v>
      </c>
      <c r="G2" s="47">
        <v>1</v>
      </c>
      <c r="H2" s="48">
        <v>43894</v>
      </c>
      <c r="I2" s="36">
        <v>-3.5421546546487779</v>
      </c>
      <c r="J2" s="37">
        <v>1</v>
      </c>
      <c r="K2" s="49">
        <v>0</v>
      </c>
      <c r="L2" s="46">
        <v>0</v>
      </c>
      <c r="M2" s="50">
        <f>(L2+K2)</f>
        <v>0</v>
      </c>
      <c r="N2" s="55">
        <f>K2/J2</f>
        <v>0</v>
      </c>
      <c r="O2" s="56">
        <f>(IFERROR(K2/M2,0))</f>
        <v>0</v>
      </c>
      <c r="P2" s="56">
        <f>O2-N2</f>
        <v>0</v>
      </c>
      <c r="Q2" s="73">
        <f>MultiNorm_PL!Q2</f>
        <v>12.083841658523509</v>
      </c>
      <c r="R2" s="73">
        <f>Q2</f>
        <v>12.083841658523509</v>
      </c>
      <c r="S2" s="1">
        <f t="shared" ref="S2:S65" si="0">_xlfn.NORM.DIST(I2,0,$A$2,TRUE)*$B$16</f>
        <v>1029.2481571364599</v>
      </c>
      <c r="W2" s="1">
        <f t="shared" ref="W2:W65" si="1">_xlfn.GAMMA.DIST(G2,$A$9,$A$10,TRUE)*$B$17</f>
        <v>2.4366587235554019E-2</v>
      </c>
      <c r="Z2" s="1">
        <f t="shared" ref="Z2:Z33" si="2">(S2-J2)^2*$B$13+(W2-J2)^2*$B$14</f>
        <v>1057294.2726545259</v>
      </c>
      <c r="AA2" s="1">
        <f>SUM(Z:Z)/SUM(C:C)</f>
        <v>13331.966306028235</v>
      </c>
      <c r="AB2" s="1">
        <v>3726.5262874394471</v>
      </c>
      <c r="AX2" s="1" t="str">
        <f>"c(" &amp;J2 &amp; ","</f>
        <v>c(1,</v>
      </c>
      <c r="AY2" s="1" t="str">
        <f>"c(" &amp;M2 &amp; ","</f>
        <v>c(0,</v>
      </c>
      <c r="AZ2" s="1" t="str">
        <f>"c(" &amp;K2 &amp; ","</f>
        <v>c(0,</v>
      </c>
      <c r="BA2" s="1" t="str">
        <f>"c(" &amp;L2 &amp; ","</f>
        <v>c(0,</v>
      </c>
      <c r="BB2" s="1" t="str">
        <f>""</f>
        <v/>
      </c>
    </row>
    <row r="3" spans="1:54" x14ac:dyDescent="0.2">
      <c r="B3" s="52">
        <f>B16*B13+B17*B14</f>
        <v>43942.333104152531</v>
      </c>
      <c r="C3" s="36">
        <f t="shared" ref="C3:C114" si="3">SQRT(J3)</f>
        <v>1</v>
      </c>
      <c r="D3" s="47">
        <f>IF(U4="",1,0)</f>
        <v>1</v>
      </c>
      <c r="E3" s="47">
        <f t="shared" ref="E3:E66" si="4">IF(U3=$B$20,0,E2)</f>
        <v>1</v>
      </c>
      <c r="F3" s="47">
        <v>-7</v>
      </c>
      <c r="G3" s="47">
        <v>2</v>
      </c>
      <c r="H3" s="48">
        <v>43895</v>
      </c>
      <c r="I3" s="1">
        <f t="shared" ref="I3:I66" si="5">I2+$B$2</f>
        <v>-3.4996825230520381</v>
      </c>
      <c r="J3" s="37">
        <v>1</v>
      </c>
      <c r="K3" s="49">
        <v>0</v>
      </c>
      <c r="L3" s="46">
        <v>0</v>
      </c>
      <c r="M3" s="50">
        <f t="shared" ref="M3:M59" si="6">(L3+K3)</f>
        <v>0</v>
      </c>
      <c r="N3" s="55">
        <f t="shared" ref="N3:N66" si="7">K3/J3</f>
        <v>0</v>
      </c>
      <c r="O3" s="56">
        <f>(IFERROR(K3/M3,0))</f>
        <v>0</v>
      </c>
      <c r="P3" s="56">
        <f t="shared" ref="P3:P66" si="8">O3-N3</f>
        <v>0</v>
      </c>
      <c r="Q3" s="73">
        <f>MultiNorm_PL!Q3</f>
        <v>13.625669133121837</v>
      </c>
      <c r="R3" s="73">
        <f>R2+Q3</f>
        <v>25.709510791645346</v>
      </c>
      <c r="S3" s="1">
        <f t="shared" si="0"/>
        <v>1088.5859634872563</v>
      </c>
      <c r="T3" s="1">
        <f t="shared" ref="T3:T34" si="9">IF(J3-J2&lt;0,0,J3-J2)</f>
        <v>0</v>
      </c>
      <c r="V3" s="1">
        <f t="shared" ref="V3:V34" si="10">S3-S2</f>
        <v>59.337806350796427</v>
      </c>
      <c r="W3" s="1">
        <f t="shared" si="1"/>
        <v>0.30086956580349672</v>
      </c>
      <c r="X3" s="1">
        <f>W3-W2</f>
        <v>0.2765029785679427</v>
      </c>
      <c r="Y3" s="1">
        <f>IF(E2=1,S3,Y2+$B$20-COUNTIF($E$2:$E3,0)*$B$23)</f>
        <v>1088.5859634872563</v>
      </c>
      <c r="Z3" s="1">
        <f t="shared" si="2"/>
        <v>1182843.2279745035</v>
      </c>
      <c r="AX3" s="1" t="str">
        <f t="shared" ref="AX3:AX34" si="11">AX2 &amp;J3 &amp;","</f>
        <v>c(1,1,</v>
      </c>
      <c r="AY3" s="1" t="str">
        <f t="shared" ref="AY3:AY34" si="12">AY2 &amp;M3 &amp;","</f>
        <v>c(0,0,</v>
      </c>
      <c r="AZ3" s="1" t="str">
        <f t="shared" ref="AZ3:AZ34" si="13">AZ2 &amp;K3 &amp;","</f>
        <v>c(0,0,</v>
      </c>
      <c r="BA3" s="1" t="str">
        <f t="shared" ref="BA3:BA34" si="14">BA2 &amp;L3 &amp;","</f>
        <v>c(0,0,</v>
      </c>
      <c r="BB3" s="1" t="str">
        <f>""</f>
        <v/>
      </c>
    </row>
    <row r="4" spans="1:54" x14ac:dyDescent="0.2">
      <c r="A4" s="1" t="s">
        <v>18</v>
      </c>
      <c r="B4" s="1">
        <f>(3-I2)/B2</f>
        <v>154.03405500728374</v>
      </c>
      <c r="C4" s="36">
        <f t="shared" si="3"/>
        <v>2.2360679774997898</v>
      </c>
      <c r="D4" s="47">
        <f t="shared" ref="D4:D67" si="15">IF(U5="",1,0)</f>
        <v>0</v>
      </c>
      <c r="E4" s="47">
        <f t="shared" si="4"/>
        <v>1</v>
      </c>
      <c r="F4" s="47">
        <v>-6</v>
      </c>
      <c r="G4" s="47">
        <v>3</v>
      </c>
      <c r="H4" s="48">
        <v>43896</v>
      </c>
      <c r="I4" s="1">
        <f t="shared" si="5"/>
        <v>-3.4572103914552983</v>
      </c>
      <c r="J4" s="37">
        <v>5</v>
      </c>
      <c r="K4" s="49">
        <v>0</v>
      </c>
      <c r="L4" s="46">
        <v>0</v>
      </c>
      <c r="M4" s="50">
        <f t="shared" si="6"/>
        <v>0</v>
      </c>
      <c r="N4" s="55">
        <f t="shared" si="7"/>
        <v>0</v>
      </c>
      <c r="O4" s="56">
        <f t="shared" ref="O4:O66" si="16">(IFERROR(K4/M4,0))</f>
        <v>0</v>
      </c>
      <c r="P4" s="56">
        <f t="shared" si="8"/>
        <v>0</v>
      </c>
      <c r="Q4" s="73">
        <f>MultiNorm_PL!Q4</f>
        <v>15.404749182940911</v>
      </c>
      <c r="R4" s="73">
        <f t="shared" ref="R4:R67" si="17">R3+Q4</f>
        <v>41.114259974586261</v>
      </c>
      <c r="S4" s="1">
        <f t="shared" si="0"/>
        <v>1150.7669936984389</v>
      </c>
      <c r="T4" s="1">
        <f t="shared" si="9"/>
        <v>4</v>
      </c>
      <c r="V4" s="1">
        <f t="shared" si="10"/>
        <v>62.181030211182588</v>
      </c>
      <c r="W4" s="1">
        <f t="shared" si="1"/>
        <v>1.2913343181247137</v>
      </c>
      <c r="X4" s="1">
        <f t="shared" ref="X4:X67" si="18">W4-W3</f>
        <v>0.99046475232121689</v>
      </c>
      <c r="Y4" s="1">
        <f>IF(E3=1,S4,Y3+$B$20-COUNTIF($E$2:$E4,0)*$B$23)</f>
        <v>1150.7669936984389</v>
      </c>
      <c r="Z4" s="1">
        <f t="shared" si="2"/>
        <v>1312782.0038487585</v>
      </c>
      <c r="AX4" s="1" t="str">
        <f t="shared" si="11"/>
        <v>c(1,1,5,</v>
      </c>
      <c r="AY4" s="1" t="str">
        <f t="shared" si="12"/>
        <v>c(0,0,0,</v>
      </c>
      <c r="AZ4" s="1" t="str">
        <f t="shared" si="13"/>
        <v>c(0,0,0,</v>
      </c>
      <c r="BA4" s="1" t="str">
        <f t="shared" si="14"/>
        <v>c(0,0,0,</v>
      </c>
      <c r="BB4" s="1" t="str">
        <f>""</f>
        <v/>
      </c>
    </row>
    <row r="5" spans="1:54" x14ac:dyDescent="0.2">
      <c r="B5" s="33">
        <f>H2+B4</f>
        <v>44048.034055007287</v>
      </c>
      <c r="C5" s="36">
        <f t="shared" si="3"/>
        <v>2.4494897427831779</v>
      </c>
      <c r="D5" s="47">
        <f t="shared" si="15"/>
        <v>0</v>
      </c>
      <c r="E5" s="47">
        <f t="shared" si="4"/>
        <v>1</v>
      </c>
      <c r="F5" s="47">
        <v>-5</v>
      </c>
      <c r="G5" s="47">
        <v>4</v>
      </c>
      <c r="H5" s="48">
        <v>43897</v>
      </c>
      <c r="I5" s="1">
        <f t="shared" si="5"/>
        <v>-3.4147382598585585</v>
      </c>
      <c r="J5" s="37">
        <v>6</v>
      </c>
      <c r="K5" s="49">
        <v>0</v>
      </c>
      <c r="L5" s="46">
        <v>0</v>
      </c>
      <c r="M5" s="50">
        <f t="shared" si="6"/>
        <v>0</v>
      </c>
      <c r="N5" s="55">
        <f t="shared" si="7"/>
        <v>0</v>
      </c>
      <c r="O5" s="56">
        <f t="shared" si="16"/>
        <v>0</v>
      </c>
      <c r="P5" s="56">
        <f t="shared" si="8"/>
        <v>0</v>
      </c>
      <c r="Q5" s="73">
        <f>MultiNorm_PL!Q5</f>
        <v>17.459909369018334</v>
      </c>
      <c r="R5" s="73">
        <f t="shared" si="17"/>
        <v>58.574169343604595</v>
      </c>
      <c r="S5" s="1">
        <f t="shared" si="0"/>
        <v>1215.890482402659</v>
      </c>
      <c r="T5" s="1">
        <f t="shared" si="9"/>
        <v>1</v>
      </c>
      <c r="U5" s="1">
        <f>AVERAGE(T2:T8)</f>
        <v>3.5</v>
      </c>
      <c r="V5" s="1">
        <f t="shared" si="10"/>
        <v>65.123488704220108</v>
      </c>
      <c r="W5" s="1">
        <f t="shared" si="1"/>
        <v>3.596002859641835</v>
      </c>
      <c r="X5" s="1">
        <f t="shared" si="18"/>
        <v>2.3046685415171213</v>
      </c>
      <c r="Y5" s="1">
        <f>IF(E4=1,S5,Y4+$B$20-COUNTIF($E$2:$E5,0)*$B$23)</f>
        <v>1215.890482402659</v>
      </c>
      <c r="Z5" s="1">
        <f t="shared" si="2"/>
        <v>1463834.9794085389</v>
      </c>
      <c r="AX5" s="1" t="str">
        <f t="shared" si="11"/>
        <v>c(1,1,5,6,</v>
      </c>
      <c r="AY5" s="1" t="str">
        <f t="shared" si="12"/>
        <v>c(0,0,0,0,</v>
      </c>
      <c r="AZ5" s="1" t="str">
        <f t="shared" si="13"/>
        <v>c(0,0,0,0,</v>
      </c>
      <c r="BA5" s="1" t="str">
        <f t="shared" si="14"/>
        <v>c(0,0,0,0,</v>
      </c>
      <c r="BB5" s="1" t="str">
        <f>""</f>
        <v/>
      </c>
    </row>
    <row r="6" spans="1:54" x14ac:dyDescent="0.2">
      <c r="A6" s="1" t="s">
        <v>19</v>
      </c>
      <c r="B6" s="1">
        <f>-I2/B2</f>
        <v>83.399502720524993</v>
      </c>
      <c r="C6" s="36">
        <f t="shared" si="3"/>
        <v>3.3166247903553998</v>
      </c>
      <c r="D6" s="47">
        <f t="shared" si="15"/>
        <v>0</v>
      </c>
      <c r="E6" s="47">
        <f t="shared" si="4"/>
        <v>1</v>
      </c>
      <c r="F6" s="47">
        <v>-4</v>
      </c>
      <c r="G6" s="47">
        <v>5</v>
      </c>
      <c r="H6" s="48">
        <v>43898</v>
      </c>
      <c r="I6" s="1">
        <f t="shared" si="5"/>
        <v>-3.3722661282618187</v>
      </c>
      <c r="J6" s="37">
        <v>11</v>
      </c>
      <c r="K6" s="49">
        <v>0</v>
      </c>
      <c r="L6" s="46">
        <v>0</v>
      </c>
      <c r="M6" s="50">
        <f t="shared" si="6"/>
        <v>0</v>
      </c>
      <c r="N6" s="55">
        <f t="shared" si="7"/>
        <v>0</v>
      </c>
      <c r="O6" s="56">
        <f t="shared" si="16"/>
        <v>0</v>
      </c>
      <c r="P6" s="56">
        <f t="shared" si="8"/>
        <v>0</v>
      </c>
      <c r="Q6" s="73">
        <f>MultiNorm_PL!Q6</f>
        <v>19.834817073500002</v>
      </c>
      <c r="R6" s="73">
        <f t="shared" si="17"/>
        <v>78.4089864171046</v>
      </c>
      <c r="S6" s="1">
        <f t="shared" si="0"/>
        <v>1284.0569393193944</v>
      </c>
      <c r="T6" s="1">
        <f t="shared" si="9"/>
        <v>5</v>
      </c>
      <c r="U6" s="1">
        <f>AVERAGE(T3:T9)</f>
        <v>4.2857142857142856</v>
      </c>
      <c r="V6" s="1">
        <f t="shared" si="10"/>
        <v>68.166456916735342</v>
      </c>
      <c r="W6" s="1">
        <f t="shared" si="1"/>
        <v>7.9006829230698221</v>
      </c>
      <c r="X6" s="1">
        <f t="shared" si="18"/>
        <v>4.3046800634279876</v>
      </c>
      <c r="Y6" s="1">
        <f>IF(E5=1,S6,Y5+$B$20-COUNTIF($E$2:$E6,0)*$B$23)</f>
        <v>1284.0569393193944</v>
      </c>
      <c r="Z6" s="1">
        <f t="shared" si="2"/>
        <v>1620673.9707492641</v>
      </c>
      <c r="AX6" s="1" t="str">
        <f t="shared" si="11"/>
        <v>c(1,1,5,6,11,</v>
      </c>
      <c r="AY6" s="1" t="str">
        <f t="shared" si="12"/>
        <v>c(0,0,0,0,0,</v>
      </c>
      <c r="AZ6" s="1" t="str">
        <f t="shared" si="13"/>
        <v>c(0,0,0,0,0,</v>
      </c>
      <c r="BA6" s="1" t="str">
        <f t="shared" si="14"/>
        <v>c(0,0,0,0,0,</v>
      </c>
      <c r="BB6" s="1" t="str">
        <f>""</f>
        <v/>
      </c>
    </row>
    <row r="7" spans="1:54" x14ac:dyDescent="0.2">
      <c r="B7" s="33">
        <f>H2+B6</f>
        <v>43977.399502720524</v>
      </c>
      <c r="C7" s="36">
        <f t="shared" si="3"/>
        <v>4.1231056256176606</v>
      </c>
      <c r="D7" s="47">
        <f t="shared" si="15"/>
        <v>0</v>
      </c>
      <c r="E7" s="47">
        <f t="shared" si="4"/>
        <v>1</v>
      </c>
      <c r="F7" s="47">
        <v>-3</v>
      </c>
      <c r="G7" s="47">
        <v>6</v>
      </c>
      <c r="H7" s="48">
        <v>43899</v>
      </c>
      <c r="I7" s="1">
        <f t="shared" si="5"/>
        <v>-3.3297939966650789</v>
      </c>
      <c r="J7" s="37">
        <v>17</v>
      </c>
      <c r="K7" s="49">
        <v>0</v>
      </c>
      <c r="L7" s="46">
        <v>0</v>
      </c>
      <c r="M7" s="50">
        <f t="shared" si="6"/>
        <v>0</v>
      </c>
      <c r="N7" s="55">
        <f t="shared" si="7"/>
        <v>0</v>
      </c>
      <c r="O7" s="56">
        <f t="shared" si="16"/>
        <v>0</v>
      </c>
      <c r="P7" s="56">
        <f t="shared" si="8"/>
        <v>0</v>
      </c>
      <c r="Q7" s="73">
        <f>MultiNorm_PL!Q7</f>
        <v>22.577982834339402</v>
      </c>
      <c r="R7" s="73">
        <f t="shared" si="17"/>
        <v>100.98696925144401</v>
      </c>
      <c r="S7" s="1">
        <f t="shared" si="0"/>
        <v>1355.3680339977627</v>
      </c>
      <c r="T7" s="1">
        <f t="shared" si="9"/>
        <v>6</v>
      </c>
      <c r="U7" s="1">
        <f t="shared" ref="U7:U50" si="19">AVERAGE(T4:T10)</f>
        <v>7.1428571428571432</v>
      </c>
      <c r="V7" s="1">
        <f t="shared" si="10"/>
        <v>71.311094678368363</v>
      </c>
      <c r="W7" s="1">
        <f t="shared" si="1"/>
        <v>14.941981397980442</v>
      </c>
      <c r="X7" s="1">
        <f t="shared" si="18"/>
        <v>7.0412984749106196</v>
      </c>
      <c r="Y7" s="1">
        <f>IF(E6=1,S7,Y6+$B$20-COUNTIF($E$2:$E7,0)*$B$23)</f>
        <v>1355.3680339977627</v>
      </c>
      <c r="Z7" s="1">
        <f t="shared" si="2"/>
        <v>1791228.9944270365</v>
      </c>
      <c r="AX7" s="1" t="str">
        <f t="shared" si="11"/>
        <v>c(1,1,5,6,11,17,</v>
      </c>
      <c r="AY7" s="1" t="str">
        <f t="shared" si="12"/>
        <v>c(0,0,0,0,0,0,</v>
      </c>
      <c r="AZ7" s="1" t="str">
        <f t="shared" si="13"/>
        <v>c(0,0,0,0,0,0,</v>
      </c>
      <c r="BA7" s="1" t="str">
        <f t="shared" si="14"/>
        <v>c(0,0,0,0,0,0,</v>
      </c>
      <c r="BB7" s="1" t="str">
        <f>""</f>
        <v/>
      </c>
    </row>
    <row r="8" spans="1:54" x14ac:dyDescent="0.2">
      <c r="B8" s="1">
        <f>(-5.4-I2)/B2</f>
        <v>-43.742691395640762</v>
      </c>
      <c r="C8" s="36">
        <f t="shared" si="3"/>
        <v>4.6904157598234297</v>
      </c>
      <c r="D8" s="47">
        <f t="shared" si="15"/>
        <v>0</v>
      </c>
      <c r="E8" s="47">
        <f t="shared" si="4"/>
        <v>1</v>
      </c>
      <c r="F8" s="47">
        <v>-2</v>
      </c>
      <c r="G8" s="47">
        <v>7</v>
      </c>
      <c r="H8" s="48">
        <v>43900</v>
      </c>
      <c r="I8" s="1">
        <f t="shared" si="5"/>
        <v>-3.2873218650683391</v>
      </c>
      <c r="J8" s="37">
        <v>22</v>
      </c>
      <c r="K8" s="49">
        <v>0</v>
      </c>
      <c r="L8" s="46">
        <v>0</v>
      </c>
      <c r="M8" s="50">
        <f t="shared" si="6"/>
        <v>0</v>
      </c>
      <c r="N8" s="55">
        <f t="shared" si="7"/>
        <v>0</v>
      </c>
      <c r="O8" s="56">
        <f t="shared" si="16"/>
        <v>0</v>
      </c>
      <c r="P8" s="56">
        <f t="shared" si="8"/>
        <v>0</v>
      </c>
      <c r="Q8" s="73">
        <f>MultiNorm_PL!Q8</f>
        <v>25.742575048964813</v>
      </c>
      <c r="R8" s="73">
        <f t="shared" si="17"/>
        <v>126.72954430040882</v>
      </c>
      <c r="S8" s="1">
        <f t="shared" si="0"/>
        <v>1429.9264724797704</v>
      </c>
      <c r="T8" s="1">
        <f t="shared" si="9"/>
        <v>5</v>
      </c>
      <c r="U8" s="1">
        <f t="shared" si="19"/>
        <v>9</v>
      </c>
      <c r="V8" s="1">
        <f t="shared" si="10"/>
        <v>74.558438482007659</v>
      </c>
      <c r="W8" s="1">
        <f t="shared" si="1"/>
        <v>25.481998636297899</v>
      </c>
      <c r="X8" s="1">
        <f t="shared" si="18"/>
        <v>10.540017238317457</v>
      </c>
      <c r="Y8" s="1">
        <f>IF(E7=1,S8,Y7+$B$20-COUNTIF($E$2:$E8,0)*$B$23)</f>
        <v>1429.9264724797704</v>
      </c>
      <c r="Z8" s="1">
        <f t="shared" si="2"/>
        <v>1982256.9519093297</v>
      </c>
      <c r="AX8" s="1" t="str">
        <f t="shared" si="11"/>
        <v>c(1,1,5,6,11,17,22,</v>
      </c>
      <c r="AY8" s="1" t="str">
        <f t="shared" si="12"/>
        <v>c(0,0,0,0,0,0,0,</v>
      </c>
      <c r="AZ8" s="1" t="str">
        <f t="shared" si="13"/>
        <v>c(0,0,0,0,0,0,0,</v>
      </c>
      <c r="BA8" s="1" t="str">
        <f t="shared" si="14"/>
        <v>c(0,0,0,0,0,0,0,</v>
      </c>
      <c r="BB8" s="1" t="str">
        <f>""</f>
        <v/>
      </c>
    </row>
    <row r="9" spans="1:54" x14ac:dyDescent="0.2">
      <c r="A9" s="36">
        <v>3.6733672065423328</v>
      </c>
      <c r="C9" s="36">
        <f t="shared" si="3"/>
        <v>5.5677643628300215</v>
      </c>
      <c r="D9" s="47">
        <f t="shared" si="15"/>
        <v>0</v>
      </c>
      <c r="E9" s="47">
        <f t="shared" si="4"/>
        <v>1</v>
      </c>
      <c r="F9" s="47">
        <v>-1</v>
      </c>
      <c r="G9" s="47">
        <v>8</v>
      </c>
      <c r="H9" s="48">
        <v>43901</v>
      </c>
      <c r="I9" s="1">
        <f t="shared" si="5"/>
        <v>-3.2448497334715993</v>
      </c>
      <c r="J9" s="37">
        <v>31</v>
      </c>
      <c r="K9" s="49">
        <v>0</v>
      </c>
      <c r="L9" s="46">
        <v>0</v>
      </c>
      <c r="M9" s="50">
        <f t="shared" si="6"/>
        <v>0</v>
      </c>
      <c r="N9" s="55">
        <f t="shared" si="7"/>
        <v>0</v>
      </c>
      <c r="O9" s="56">
        <f t="shared" si="16"/>
        <v>0</v>
      </c>
      <c r="P9" s="56">
        <f t="shared" si="8"/>
        <v>0</v>
      </c>
      <c r="Q9" s="73">
        <f>MultiNorm_PL!Q9</f>
        <v>29.386005028165219</v>
      </c>
      <c r="R9" s="73">
        <f t="shared" si="17"/>
        <v>156.11554932857405</v>
      </c>
      <c r="S9" s="1">
        <f t="shared" si="0"/>
        <v>1507.8358658671129</v>
      </c>
      <c r="T9" s="1">
        <f t="shared" si="9"/>
        <v>9</v>
      </c>
      <c r="U9" s="1">
        <f t="shared" si="19"/>
        <v>14</v>
      </c>
      <c r="V9" s="1">
        <f t="shared" si="10"/>
        <v>77.909393387342561</v>
      </c>
      <c r="W9" s="1">
        <f t="shared" si="1"/>
        <v>40.289132132421585</v>
      </c>
      <c r="X9" s="1">
        <f t="shared" si="18"/>
        <v>14.807133496123686</v>
      </c>
      <c r="Y9" s="1">
        <f>IF(E8=1,S9,Y8+$B$20-COUNTIF($E$2:$E9,0)*$B$23)</f>
        <v>1507.8358658671129</v>
      </c>
      <c r="Z9" s="1">
        <f t="shared" si="2"/>
        <v>2181044.1747114654</v>
      </c>
      <c r="AX9" s="1" t="str">
        <f t="shared" si="11"/>
        <v>c(1,1,5,6,11,17,22,31,</v>
      </c>
      <c r="AY9" s="1" t="str">
        <f t="shared" si="12"/>
        <v>c(0,0,0,0,0,0,0,0,</v>
      </c>
      <c r="AZ9" s="1" t="str">
        <f t="shared" si="13"/>
        <v>c(0,0,0,0,0,0,0,0,</v>
      </c>
      <c r="BA9" s="1" t="str">
        <f t="shared" si="14"/>
        <v>c(0,0,0,0,0,0,0,0,</v>
      </c>
      <c r="BB9" s="1" t="str">
        <f>""</f>
        <v/>
      </c>
    </row>
    <row r="10" spans="1:54" x14ac:dyDescent="0.2">
      <c r="A10" s="36">
        <v>23.965559617039823</v>
      </c>
      <c r="C10" s="36">
        <f t="shared" si="3"/>
        <v>7.1414284285428504</v>
      </c>
      <c r="D10" s="47">
        <f t="shared" si="15"/>
        <v>0</v>
      </c>
      <c r="E10" s="47">
        <f t="shared" si="4"/>
        <v>1</v>
      </c>
      <c r="F10" s="47">
        <v>0</v>
      </c>
      <c r="G10" s="47">
        <v>9</v>
      </c>
      <c r="H10" s="48">
        <v>43902</v>
      </c>
      <c r="I10" s="1">
        <f t="shared" si="5"/>
        <v>-3.2023776018748595</v>
      </c>
      <c r="J10" s="37">
        <v>51</v>
      </c>
      <c r="K10" s="49">
        <v>1</v>
      </c>
      <c r="L10" s="46">
        <v>0</v>
      </c>
      <c r="M10" s="50">
        <f t="shared" si="6"/>
        <v>1</v>
      </c>
      <c r="N10" s="55">
        <f>K10/J10</f>
        <v>1.9607843137254902E-2</v>
      </c>
      <c r="O10" s="56">
        <f>(IFERROR(K10/M10,0))</f>
        <v>1</v>
      </c>
      <c r="P10" s="56">
        <f>O10-N10</f>
        <v>0.98039215686274506</v>
      </c>
      <c r="Q10" s="73">
        <f>MultiNorm_PL!Q10</f>
        <v>33.569243518494567</v>
      </c>
      <c r="R10" s="73">
        <f t="shared" si="17"/>
        <v>189.68479284706862</v>
      </c>
      <c r="S10" s="1">
        <f t="shared" si="0"/>
        <v>1589.2005908020853</v>
      </c>
      <c r="T10" s="1">
        <f t="shared" si="9"/>
        <v>20</v>
      </c>
      <c r="U10" s="1">
        <f t="shared" si="19"/>
        <v>16.285714285714285</v>
      </c>
      <c r="V10" s="1">
        <f t="shared" si="10"/>
        <v>81.364724934972401</v>
      </c>
      <c r="W10" s="1">
        <f t="shared" si="1"/>
        <v>60.123234401383364</v>
      </c>
      <c r="X10" s="1">
        <f t="shared" si="18"/>
        <v>19.834102268961779</v>
      </c>
      <c r="Y10" s="1">
        <f>IF(E9=1,S10,Y9+$B$20-COUNTIF($E$2:$E10,0)*$B$23)</f>
        <v>1589.2005908020853</v>
      </c>
      <c r="Z10" s="1">
        <f t="shared" si="2"/>
        <v>2366061.0575438845</v>
      </c>
      <c r="AX10" s="1" t="str">
        <f t="shared" si="11"/>
        <v>c(1,1,5,6,11,17,22,31,51,</v>
      </c>
      <c r="AY10" s="1" t="str">
        <f t="shared" si="12"/>
        <v>c(0,0,0,0,0,0,0,0,1,</v>
      </c>
      <c r="AZ10" s="1" t="str">
        <f t="shared" si="13"/>
        <v>c(0,0,0,0,0,0,0,0,1,</v>
      </c>
      <c r="BA10" s="1" t="str">
        <f t="shared" si="14"/>
        <v>c(0,0,0,0,0,0,0,0,0,</v>
      </c>
      <c r="BB10" s="1" t="str">
        <f>""</f>
        <v/>
      </c>
    </row>
    <row r="11" spans="1:54" x14ac:dyDescent="0.2">
      <c r="A11" s="51">
        <f>A9*A10</f>
        <v>88.034300783669309</v>
      </c>
      <c r="C11" s="36">
        <f t="shared" si="3"/>
        <v>8.2462112512353212</v>
      </c>
      <c r="D11" s="47">
        <f t="shared" si="15"/>
        <v>0</v>
      </c>
      <c r="E11" s="47">
        <f t="shared" si="4"/>
        <v>1</v>
      </c>
      <c r="F11" s="47">
        <v>1</v>
      </c>
      <c r="G11" s="47">
        <v>10</v>
      </c>
      <c r="H11" s="48">
        <v>43903</v>
      </c>
      <c r="I11" s="1">
        <f t="shared" si="5"/>
        <v>-3.1599054702781197</v>
      </c>
      <c r="J11" s="37">
        <v>68</v>
      </c>
      <c r="K11" s="49">
        <v>2</v>
      </c>
      <c r="L11" s="46">
        <v>0</v>
      </c>
      <c r="M11" s="50">
        <f t="shared" si="6"/>
        <v>2</v>
      </c>
      <c r="N11" s="55">
        <f t="shared" si="7"/>
        <v>2.9411764705882353E-2</v>
      </c>
      <c r="O11" s="56">
        <f t="shared" si="16"/>
        <v>1</v>
      </c>
      <c r="P11" s="56">
        <f t="shared" si="8"/>
        <v>0.97058823529411764</v>
      </c>
      <c r="Q11" s="73">
        <f>MultiNorm_PL!Q11</f>
        <v>38.355834963929645</v>
      </c>
      <c r="R11" s="73">
        <f t="shared" si="17"/>
        <v>228.04062781099827</v>
      </c>
      <c r="S11" s="1">
        <f t="shared" si="0"/>
        <v>1674.1256419018073</v>
      </c>
      <c r="T11" s="1">
        <f t="shared" si="9"/>
        <v>17</v>
      </c>
      <c r="U11" s="1">
        <f t="shared" si="19"/>
        <v>22.857142857142858</v>
      </c>
      <c r="V11" s="1">
        <f t="shared" si="10"/>
        <v>84.925051099721941</v>
      </c>
      <c r="W11" s="1">
        <f t="shared" si="1"/>
        <v>85.724055377658573</v>
      </c>
      <c r="X11" s="1">
        <f t="shared" si="18"/>
        <v>25.600820976275209</v>
      </c>
      <c r="Y11" s="1">
        <f>IF(E10=1,S11,Y10+$B$20-COUNTIF($E$2:$E11,0)*$B$23)</f>
        <v>1674.1256419018073</v>
      </c>
      <c r="Z11" s="1">
        <f t="shared" si="2"/>
        <v>2579639.5775744924</v>
      </c>
      <c r="AX11" s="1" t="str">
        <f t="shared" si="11"/>
        <v>c(1,1,5,6,11,17,22,31,51,68,</v>
      </c>
      <c r="AY11" s="1" t="str">
        <f t="shared" si="12"/>
        <v>c(0,0,0,0,0,0,0,0,1,2,</v>
      </c>
      <c r="AZ11" s="1" t="str">
        <f t="shared" si="13"/>
        <v>c(0,0,0,0,0,0,0,0,1,2,</v>
      </c>
      <c r="BA11" s="1" t="str">
        <f t="shared" si="14"/>
        <v>c(0,0,0,0,0,0,0,0,0,0,</v>
      </c>
      <c r="BB11" s="1" t="str">
        <f>""</f>
        <v/>
      </c>
    </row>
    <row r="12" spans="1:54" x14ac:dyDescent="0.2">
      <c r="C12" s="36">
        <f t="shared" si="3"/>
        <v>10.198039027185569</v>
      </c>
      <c r="D12" s="47">
        <f t="shared" si="15"/>
        <v>0</v>
      </c>
      <c r="E12" s="47">
        <f t="shared" si="4"/>
        <v>1</v>
      </c>
      <c r="F12" s="47">
        <v>2</v>
      </c>
      <c r="G12" s="47">
        <v>11</v>
      </c>
      <c r="H12" s="48">
        <v>43904</v>
      </c>
      <c r="I12" s="1">
        <f t="shared" si="5"/>
        <v>-3.11743333868138</v>
      </c>
      <c r="J12" s="37">
        <v>104</v>
      </c>
      <c r="K12" s="49">
        <v>3</v>
      </c>
      <c r="L12" s="46">
        <v>0</v>
      </c>
      <c r="M12" s="50">
        <f t="shared" si="6"/>
        <v>3</v>
      </c>
      <c r="N12" s="55">
        <f t="shared" si="7"/>
        <v>2.8846153846153848E-2</v>
      </c>
      <c r="O12" s="56">
        <f t="shared" si="16"/>
        <v>1</v>
      </c>
      <c r="P12" s="56">
        <f t="shared" si="8"/>
        <v>0.97115384615384615</v>
      </c>
      <c r="Q12" s="73">
        <f>MultiNorm_PL!Q12</f>
        <v>43.81058433234989</v>
      </c>
      <c r="R12" s="73">
        <f t="shared" si="17"/>
        <v>271.85121214334816</v>
      </c>
      <c r="S12" s="1">
        <f t="shared" si="0"/>
        <v>1762.7164762147208</v>
      </c>
      <c r="T12" s="1">
        <f t="shared" si="9"/>
        <v>36</v>
      </c>
      <c r="U12" s="1">
        <f t="shared" si="19"/>
        <v>30.857142857142858</v>
      </c>
      <c r="V12" s="1">
        <f t="shared" si="10"/>
        <v>88.590834312913557</v>
      </c>
      <c r="W12" s="1">
        <f t="shared" si="1"/>
        <v>117.80225243001151</v>
      </c>
      <c r="X12" s="1">
        <f t="shared" si="18"/>
        <v>32.078197052352934</v>
      </c>
      <c r="Y12" s="1">
        <f>IF(E11=1,S12,Y11+$B$20-COUNTIF($E$2:$E12,0)*$B$23)</f>
        <v>1762.7164762147208</v>
      </c>
      <c r="Z12" s="1">
        <f t="shared" si="2"/>
        <v>2751340.3484661807</v>
      </c>
      <c r="AX12" s="1" t="str">
        <f t="shared" si="11"/>
        <v>c(1,1,5,6,11,17,22,31,51,68,104,</v>
      </c>
      <c r="AY12" s="1" t="str">
        <f t="shared" si="12"/>
        <v>c(0,0,0,0,0,0,0,0,1,2,3,</v>
      </c>
      <c r="AZ12" s="1" t="str">
        <f t="shared" si="13"/>
        <v>c(0,0,0,0,0,0,0,0,1,2,3,</v>
      </c>
      <c r="BA12" s="1" t="str">
        <f t="shared" si="14"/>
        <v>c(0,0,0,0,0,0,0,0,0,0,0,</v>
      </c>
      <c r="BB12" s="1" t="str">
        <f>""</f>
        <v/>
      </c>
    </row>
    <row r="13" spans="1:54" x14ac:dyDescent="0.2">
      <c r="A13" s="51" t="s">
        <v>39</v>
      </c>
      <c r="B13" s="36">
        <v>1</v>
      </c>
      <c r="C13" s="36">
        <f t="shared" si="3"/>
        <v>11.180339887498949</v>
      </c>
      <c r="D13" s="47">
        <f t="shared" si="15"/>
        <v>0</v>
      </c>
      <c r="E13" s="47">
        <f t="shared" si="4"/>
        <v>1</v>
      </c>
      <c r="F13" s="47">
        <v>3</v>
      </c>
      <c r="G13" s="47">
        <v>12</v>
      </c>
      <c r="H13" s="48">
        <v>43905</v>
      </c>
      <c r="I13" s="1">
        <f t="shared" si="5"/>
        <v>-3.0749612070846402</v>
      </c>
      <c r="J13" s="37">
        <v>125</v>
      </c>
      <c r="K13" s="49">
        <v>3</v>
      </c>
      <c r="L13" s="46">
        <v>0</v>
      </c>
      <c r="M13" s="50">
        <f t="shared" si="6"/>
        <v>3</v>
      </c>
      <c r="N13" s="55">
        <f t="shared" si="7"/>
        <v>2.4E-2</v>
      </c>
      <c r="O13" s="56">
        <f t="shared" si="16"/>
        <v>1</v>
      </c>
      <c r="P13" s="56">
        <f t="shared" si="8"/>
        <v>0.97599999999999998</v>
      </c>
      <c r="Q13" s="73">
        <f>MultiNorm_PL!Q13</f>
        <v>49.997903502830624</v>
      </c>
      <c r="R13" s="73">
        <f t="shared" si="17"/>
        <v>321.8491156461788</v>
      </c>
      <c r="S13" s="1">
        <f t="shared" si="0"/>
        <v>1855.0788497991928</v>
      </c>
      <c r="T13" s="1">
        <f t="shared" si="9"/>
        <v>21</v>
      </c>
      <c r="U13" s="1">
        <f t="shared" si="19"/>
        <v>36.571428571428569</v>
      </c>
      <c r="V13" s="1">
        <f t="shared" si="10"/>
        <v>92.362373584471925</v>
      </c>
      <c r="W13" s="1">
        <f t="shared" si="1"/>
        <v>157.03245536763947</v>
      </c>
      <c r="X13" s="1">
        <f t="shared" si="18"/>
        <v>39.230202937627965</v>
      </c>
      <c r="Y13" s="1">
        <f>IF(E12=1,S13,Y12+$B$20-COUNTIF($E$2:$E13,0)*$B$23)</f>
        <v>1855.0788497991928</v>
      </c>
      <c r="Z13" s="1">
        <f t="shared" si="2"/>
        <v>2993172.8265224979</v>
      </c>
      <c r="AX13" s="1" t="str">
        <f t="shared" si="11"/>
        <v>c(1,1,5,6,11,17,22,31,51,68,104,125,</v>
      </c>
      <c r="AY13" s="1" t="str">
        <f t="shared" si="12"/>
        <v>c(0,0,0,0,0,0,0,0,1,2,3,3,</v>
      </c>
      <c r="AZ13" s="1" t="str">
        <f t="shared" si="13"/>
        <v>c(0,0,0,0,0,0,0,0,1,2,3,3,</v>
      </c>
      <c r="BA13" s="1" t="str">
        <f t="shared" si="14"/>
        <v>c(0,0,0,0,0,0,0,0,0,0,0,0,</v>
      </c>
      <c r="BB13" s="1" t="str">
        <f>""</f>
        <v/>
      </c>
    </row>
    <row r="14" spans="1:54" x14ac:dyDescent="0.2">
      <c r="A14" s="51" t="s">
        <v>500</v>
      </c>
      <c r="B14" s="51">
        <f>1-B13</f>
        <v>0</v>
      </c>
      <c r="C14" s="36">
        <f t="shared" si="3"/>
        <v>13.30413469565007</v>
      </c>
      <c r="D14" s="47">
        <f t="shared" si="15"/>
        <v>0</v>
      </c>
      <c r="E14" s="47">
        <f t="shared" si="4"/>
        <v>1</v>
      </c>
      <c r="F14" s="47">
        <v>4</v>
      </c>
      <c r="G14" s="47">
        <v>13</v>
      </c>
      <c r="H14" s="48">
        <v>43906</v>
      </c>
      <c r="I14" s="1">
        <f t="shared" si="5"/>
        <v>-3.0324890754879004</v>
      </c>
      <c r="J14" s="37">
        <v>177</v>
      </c>
      <c r="K14" s="49">
        <v>4</v>
      </c>
      <c r="L14" s="46">
        <v>0</v>
      </c>
      <c r="M14" s="50">
        <f t="shared" si="6"/>
        <v>4</v>
      </c>
      <c r="N14" s="55">
        <f t="shared" si="7"/>
        <v>2.2598870056497175E-2</v>
      </c>
      <c r="O14" s="56">
        <f t="shared" si="16"/>
        <v>1</v>
      </c>
      <c r="P14" s="56">
        <f t="shared" si="8"/>
        <v>0.97740112994350281</v>
      </c>
      <c r="Q14" s="73">
        <f>MultiNorm_PL!Q14</f>
        <v>56.979819974749589</v>
      </c>
      <c r="R14" s="73">
        <f t="shared" si="17"/>
        <v>378.82893562092841</v>
      </c>
      <c r="S14" s="1">
        <f t="shared" si="0"/>
        <v>1951.3186465557753</v>
      </c>
      <c r="T14" s="1">
        <f t="shared" si="9"/>
        <v>52</v>
      </c>
      <c r="U14" s="1">
        <f t="shared" si="19"/>
        <v>43.428571428571431</v>
      </c>
      <c r="V14" s="1">
        <f t="shared" si="10"/>
        <v>96.239796756582564</v>
      </c>
      <c r="W14" s="1">
        <f t="shared" si="1"/>
        <v>204.04800252673803</v>
      </c>
      <c r="X14" s="1">
        <f t="shared" si="18"/>
        <v>47.01554715909856</v>
      </c>
      <c r="Y14" s="1">
        <f>IF(E13=1,S14,Y13+$B$20-COUNTIF($E$2:$E14,0)*$B$23)</f>
        <v>1951.3186465557753</v>
      </c>
      <c r="Z14" s="1">
        <f t="shared" si="2"/>
        <v>3148206.6595155182</v>
      </c>
      <c r="AX14" s="1" t="str">
        <f t="shared" si="11"/>
        <v>c(1,1,5,6,11,17,22,31,51,68,104,125,177,</v>
      </c>
      <c r="AY14" s="1" t="str">
        <f t="shared" si="12"/>
        <v>c(0,0,0,0,0,0,0,0,1,2,3,3,4,</v>
      </c>
      <c r="AZ14" s="1" t="str">
        <f t="shared" si="13"/>
        <v>c(0,0,0,0,0,0,0,0,1,2,3,3,4,</v>
      </c>
      <c r="BA14" s="1" t="str">
        <f t="shared" si="14"/>
        <v>c(0,0,0,0,0,0,0,0,0,0,0,0,0,</v>
      </c>
      <c r="BB14" s="1" t="str">
        <f>""</f>
        <v/>
      </c>
    </row>
    <row r="15" spans="1:54" x14ac:dyDescent="0.2">
      <c r="C15" s="36">
        <f t="shared" si="3"/>
        <v>15.427248620541512</v>
      </c>
      <c r="D15" s="47">
        <f t="shared" si="15"/>
        <v>0</v>
      </c>
      <c r="E15" s="47">
        <f t="shared" si="4"/>
        <v>1</v>
      </c>
      <c r="F15" s="47">
        <v>5</v>
      </c>
      <c r="G15" s="47">
        <v>14</v>
      </c>
      <c r="H15" s="48">
        <v>43907</v>
      </c>
      <c r="I15" s="1">
        <f t="shared" si="5"/>
        <v>-2.9900169438911606</v>
      </c>
      <c r="J15" s="37">
        <v>238</v>
      </c>
      <c r="K15" s="49">
        <v>5</v>
      </c>
      <c r="L15" s="46">
        <v>1</v>
      </c>
      <c r="M15" s="50">
        <f t="shared" si="6"/>
        <v>6</v>
      </c>
      <c r="N15" s="55">
        <f t="shared" si="7"/>
        <v>2.100840336134454E-2</v>
      </c>
      <c r="O15" s="56">
        <f t="shared" si="16"/>
        <v>0.83333333333333337</v>
      </c>
      <c r="P15" s="56">
        <f t="shared" si="8"/>
        <v>0.8123249299719888</v>
      </c>
      <c r="Q15" s="73">
        <f>MultiNorm_PL!Q15</f>
        <v>64.813669711543582</v>
      </c>
      <c r="R15" s="73">
        <f t="shared" si="17"/>
        <v>443.64260533247199</v>
      </c>
      <c r="S15" s="1">
        <f t="shared" si="0"/>
        <v>2051.54169947737</v>
      </c>
      <c r="T15" s="1">
        <f t="shared" si="9"/>
        <v>61</v>
      </c>
      <c r="U15" s="1">
        <f t="shared" si="19"/>
        <v>51</v>
      </c>
      <c r="V15" s="1">
        <f t="shared" si="10"/>
        <v>100.22305292159467</v>
      </c>
      <c r="W15" s="1">
        <f t="shared" si="1"/>
        <v>259.43705045712278</v>
      </c>
      <c r="X15" s="1">
        <f t="shared" si="18"/>
        <v>55.389047930384748</v>
      </c>
      <c r="Y15" s="1">
        <f>IF(E14=1,S15,Y14+$B$20-COUNTIF($E$2:$E15,0)*$B$23)</f>
        <v>2051.54169947737</v>
      </c>
      <c r="Z15" s="1">
        <f t="shared" si="2"/>
        <v>3288933.4957432672</v>
      </c>
      <c r="AX15" s="1" t="str">
        <f t="shared" si="11"/>
        <v>c(1,1,5,6,11,17,22,31,51,68,104,125,177,238,</v>
      </c>
      <c r="AY15" s="1" t="str">
        <f t="shared" si="12"/>
        <v>c(0,0,0,0,0,0,0,0,1,2,3,3,4,6,</v>
      </c>
      <c r="AZ15" s="1" t="str">
        <f t="shared" si="13"/>
        <v>c(0,0,0,0,0,0,0,0,1,2,3,3,4,5,</v>
      </c>
      <c r="BA15" s="1" t="str">
        <f t="shared" si="14"/>
        <v>c(0,0,0,0,0,0,0,0,0,0,0,0,0,1,</v>
      </c>
      <c r="BB15" s="1" t="str">
        <f>""</f>
        <v/>
      </c>
    </row>
    <row r="16" spans="1:54" x14ac:dyDescent="0.2">
      <c r="A16" s="1" t="s">
        <v>39</v>
      </c>
      <c r="B16" s="75">
        <v>43942.333104152531</v>
      </c>
      <c r="C16" s="36">
        <f t="shared" si="3"/>
        <v>16.941074346097416</v>
      </c>
      <c r="D16" s="47">
        <f t="shared" si="15"/>
        <v>0</v>
      </c>
      <c r="E16" s="47">
        <f t="shared" si="4"/>
        <v>1</v>
      </c>
      <c r="F16" s="47">
        <v>6</v>
      </c>
      <c r="G16" s="47">
        <v>15</v>
      </c>
      <c r="H16" s="48">
        <v>43908</v>
      </c>
      <c r="I16" s="1">
        <f t="shared" si="5"/>
        <v>-2.9475448122944208</v>
      </c>
      <c r="J16" s="37">
        <v>287</v>
      </c>
      <c r="K16" s="49">
        <v>5</v>
      </c>
      <c r="L16" s="46">
        <v>1</v>
      </c>
      <c r="M16" s="50">
        <f t="shared" si="6"/>
        <v>6</v>
      </c>
      <c r="N16" s="55">
        <f t="shared" si="7"/>
        <v>1.7421602787456445E-2</v>
      </c>
      <c r="O16" s="56">
        <f t="shared" si="16"/>
        <v>0.83333333333333337</v>
      </c>
      <c r="P16" s="56">
        <f t="shared" si="8"/>
        <v>0.81591173054587696</v>
      </c>
      <c r="Q16" s="73">
        <f>MultiNorm_PL!Q16</f>
        <v>73.549517638459648</v>
      </c>
      <c r="R16" s="73">
        <f t="shared" si="17"/>
        <v>517.19212297093168</v>
      </c>
      <c r="S16" s="1">
        <f t="shared" si="0"/>
        <v>2155.8536045148335</v>
      </c>
      <c r="T16" s="1">
        <f t="shared" si="9"/>
        <v>49</v>
      </c>
      <c r="U16" s="1">
        <f t="shared" si="19"/>
        <v>61.714285714285715</v>
      </c>
      <c r="V16" s="1">
        <f>S16-S15</f>
        <v>104.31190503746348</v>
      </c>
      <c r="W16" s="1">
        <f t="shared" si="1"/>
        <v>323.7398207149339</v>
      </c>
      <c r="X16" s="1">
        <f t="shared" si="18"/>
        <v>64.302770257811119</v>
      </c>
      <c r="Y16" s="1">
        <f>IF(E15=1,S16,Y15+$B$20-COUNTIF($E$2:$E16,0)*$B$23)</f>
        <v>2155.8536045148335</v>
      </c>
      <c r="Z16" s="1">
        <f t="shared" si="2"/>
        <v>3492613.7951080855</v>
      </c>
      <c r="AX16" s="1" t="str">
        <f t="shared" si="11"/>
        <v>c(1,1,5,6,11,17,22,31,51,68,104,125,177,238,287,</v>
      </c>
      <c r="AY16" s="1" t="str">
        <f t="shared" si="12"/>
        <v>c(0,0,0,0,0,0,0,0,1,2,3,3,4,6,6,</v>
      </c>
      <c r="AZ16" s="1" t="str">
        <f t="shared" si="13"/>
        <v>c(0,0,0,0,0,0,0,0,1,2,3,3,4,5,5,</v>
      </c>
      <c r="BA16" s="1" t="str">
        <f t="shared" si="14"/>
        <v>c(0,0,0,0,0,0,0,0,0,0,0,0,0,1,1,</v>
      </c>
      <c r="BB16" s="1" t="str">
        <f>""</f>
        <v/>
      </c>
    </row>
    <row r="17" spans="1:54" x14ac:dyDescent="0.2">
      <c r="A17" s="1" t="s">
        <v>500</v>
      </c>
      <c r="B17" s="75">
        <v>43709.466735013018</v>
      </c>
      <c r="C17" s="36">
        <f t="shared" si="3"/>
        <v>18.841443681416774</v>
      </c>
      <c r="D17" s="47">
        <f t="shared" si="15"/>
        <v>0</v>
      </c>
      <c r="E17" s="47">
        <f t="shared" si="4"/>
        <v>1</v>
      </c>
      <c r="F17" s="47">
        <v>7</v>
      </c>
      <c r="G17" s="47">
        <v>16</v>
      </c>
      <c r="H17" s="48">
        <v>43909</v>
      </c>
      <c r="I17" s="1">
        <f t="shared" si="5"/>
        <v>-2.905072680697681</v>
      </c>
      <c r="J17" s="37">
        <v>355</v>
      </c>
      <c r="K17" s="49">
        <v>5</v>
      </c>
      <c r="L17" s="46">
        <v>1</v>
      </c>
      <c r="M17" s="50">
        <f t="shared" si="6"/>
        <v>6</v>
      </c>
      <c r="N17" s="55">
        <f t="shared" si="7"/>
        <v>1.4084507042253521E-2</v>
      </c>
      <c r="O17" s="56">
        <f t="shared" si="16"/>
        <v>0.83333333333333337</v>
      </c>
      <c r="P17" s="56">
        <f t="shared" si="8"/>
        <v>0.81924882629107987</v>
      </c>
      <c r="Q17" s="73">
        <f>MultiNorm_PL!Q17</f>
        <v>83.227372702803621</v>
      </c>
      <c r="R17" s="73">
        <f t="shared" si="17"/>
        <v>600.41949567373536</v>
      </c>
      <c r="S17" s="1">
        <f t="shared" si="0"/>
        <v>2264.3595272895946</v>
      </c>
      <c r="T17" s="1">
        <f t="shared" si="9"/>
        <v>68</v>
      </c>
      <c r="U17" s="1">
        <f t="shared" si="19"/>
        <v>72.714285714285708</v>
      </c>
      <c r="V17" s="1">
        <f t="shared" si="10"/>
        <v>108.50592277476107</v>
      </c>
      <c r="W17" s="1">
        <f t="shared" si="1"/>
        <v>397.4467920308029</v>
      </c>
      <c r="X17" s="1">
        <f t="shared" si="18"/>
        <v>73.706971315868998</v>
      </c>
      <c r="Y17" s="1">
        <f>IF(E16=1,S17,Y16+$B$20-COUNTIF($E$2:$E17,0)*$B$23)</f>
        <v>2264.3595272895946</v>
      </c>
      <c r="Z17" s="1">
        <f t="shared" si="2"/>
        <v>3645653.8044515438</v>
      </c>
      <c r="AX17" s="1" t="str">
        <f t="shared" si="11"/>
        <v>c(1,1,5,6,11,17,22,31,51,68,104,125,177,238,287,355,</v>
      </c>
      <c r="AY17" s="1" t="str">
        <f t="shared" si="12"/>
        <v>c(0,0,0,0,0,0,0,0,1,2,3,3,4,6,6,6,</v>
      </c>
      <c r="AZ17" s="1" t="str">
        <f t="shared" si="13"/>
        <v>c(0,0,0,0,0,0,0,0,1,2,3,3,4,5,5,5,</v>
      </c>
      <c r="BA17" s="1" t="str">
        <f t="shared" si="14"/>
        <v>c(0,0,0,0,0,0,0,0,0,0,0,0,0,1,1,1,</v>
      </c>
      <c r="BB17" s="1" t="str">
        <f>""</f>
        <v/>
      </c>
    </row>
    <row r="18" spans="1:54" x14ac:dyDescent="0.2">
      <c r="B18" s="76"/>
      <c r="C18" s="36">
        <f t="shared" si="3"/>
        <v>20.615528128088304</v>
      </c>
      <c r="D18" s="47">
        <f t="shared" si="15"/>
        <v>0</v>
      </c>
      <c r="E18" s="47">
        <f t="shared" si="4"/>
        <v>1</v>
      </c>
      <c r="F18" s="47">
        <v>8</v>
      </c>
      <c r="G18" s="47">
        <v>17</v>
      </c>
      <c r="H18" s="48">
        <v>43910</v>
      </c>
      <c r="I18" s="1">
        <f t="shared" si="5"/>
        <v>-2.8626005491009412</v>
      </c>
      <c r="J18" s="37">
        <v>425</v>
      </c>
      <c r="K18" s="49">
        <v>5</v>
      </c>
      <c r="L18" s="46">
        <v>3</v>
      </c>
      <c r="M18" s="50">
        <f t="shared" si="6"/>
        <v>8</v>
      </c>
      <c r="N18" s="55">
        <f t="shared" si="7"/>
        <v>1.1764705882352941E-2</v>
      </c>
      <c r="O18" s="56">
        <f t="shared" si="16"/>
        <v>0.625</v>
      </c>
      <c r="P18" s="56">
        <f t="shared" si="8"/>
        <v>0.6132352941176471</v>
      </c>
      <c r="Q18" s="73">
        <f>MultiNorm_PL!Q18</f>
        <v>93.87428817799902</v>
      </c>
      <c r="R18" s="73">
        <f t="shared" si="17"/>
        <v>694.29378385173436</v>
      </c>
      <c r="S18" s="1">
        <f t="shared" si="0"/>
        <v>2377.1640029192258</v>
      </c>
      <c r="T18" s="1">
        <f t="shared" si="9"/>
        <v>70</v>
      </c>
      <c r="U18" s="1">
        <f t="shared" si="19"/>
        <v>81.714285714285708</v>
      </c>
      <c r="V18" s="1">
        <f t="shared" si="10"/>
        <v>112.80447562963127</v>
      </c>
      <c r="W18" s="1">
        <f t="shared" si="1"/>
        <v>480.99768004153856</v>
      </c>
      <c r="X18" s="1">
        <f t="shared" si="18"/>
        <v>83.550888010735662</v>
      </c>
      <c r="Y18" s="1">
        <f>IF(E17=1,S18,Y17+$B$20-COUNTIF($E$2:$E18,0)*$B$23)</f>
        <v>2377.1640029192258</v>
      </c>
      <c r="Z18" s="1">
        <f t="shared" si="2"/>
        <v>3810944.294293615</v>
      </c>
      <c r="AX18" s="1" t="str">
        <f t="shared" si="11"/>
        <v>c(1,1,5,6,11,17,22,31,51,68,104,125,177,238,287,355,425,</v>
      </c>
      <c r="AY18" s="1" t="str">
        <f t="shared" si="12"/>
        <v>c(0,0,0,0,0,0,0,0,1,2,3,3,4,6,6,6,8,</v>
      </c>
      <c r="AZ18" s="1" t="str">
        <f t="shared" si="13"/>
        <v>c(0,0,0,0,0,0,0,0,1,2,3,3,4,5,5,5,5,</v>
      </c>
      <c r="BA18" s="1" t="str">
        <f t="shared" si="14"/>
        <v>c(0,0,0,0,0,0,0,0,0,0,0,0,0,1,1,1,3,</v>
      </c>
      <c r="BB18" s="1" t="str">
        <f>""</f>
        <v/>
      </c>
    </row>
    <row r="19" spans="1:54" x14ac:dyDescent="0.2">
      <c r="A19" s="1" t="s">
        <v>501</v>
      </c>
      <c r="B19" s="75">
        <f>SUMIFS(J:J,U:U,B20)+B25</f>
        <v>-33513.089180182171</v>
      </c>
      <c r="C19" s="36">
        <f t="shared" si="3"/>
        <v>23.151673805580451</v>
      </c>
      <c r="D19" s="47">
        <f t="shared" si="15"/>
        <v>0</v>
      </c>
      <c r="E19" s="47">
        <f t="shared" si="4"/>
        <v>1</v>
      </c>
      <c r="F19" s="47">
        <v>9</v>
      </c>
      <c r="G19" s="47">
        <v>18</v>
      </c>
      <c r="H19" s="48">
        <v>43911</v>
      </c>
      <c r="I19" s="1">
        <f t="shared" si="5"/>
        <v>-2.8201284175042014</v>
      </c>
      <c r="J19" s="37">
        <v>536</v>
      </c>
      <c r="K19" s="49">
        <v>5</v>
      </c>
      <c r="L19" s="46">
        <v>3</v>
      </c>
      <c r="M19" s="50">
        <f t="shared" si="6"/>
        <v>8</v>
      </c>
      <c r="N19" s="55">
        <f t="shared" si="7"/>
        <v>9.3283582089552231E-3</v>
      </c>
      <c r="O19" s="56">
        <f t="shared" si="16"/>
        <v>0.625</v>
      </c>
      <c r="P19" s="56">
        <f t="shared" si="8"/>
        <v>0.61567164179104483</v>
      </c>
      <c r="Q19" s="73">
        <f>MultiNorm_PL!Q19</f>
        <v>105.50146046917594</v>
      </c>
      <c r="R19" s="73">
        <f t="shared" si="17"/>
        <v>799.79524432091034</v>
      </c>
      <c r="S19" s="1">
        <f t="shared" si="0"/>
        <v>2494.3707292567719</v>
      </c>
      <c r="T19" s="1">
        <f t="shared" si="9"/>
        <v>111</v>
      </c>
      <c r="U19" s="1">
        <f t="shared" si="19"/>
        <v>94.714285714285708</v>
      </c>
      <c r="V19" s="1">
        <f t="shared" si="10"/>
        <v>117.20672633754612</v>
      </c>
      <c r="W19" s="1">
        <f t="shared" si="1"/>
        <v>574.78107315128864</v>
      </c>
      <c r="X19" s="1">
        <f t="shared" si="18"/>
        <v>93.783393109750079</v>
      </c>
      <c r="Y19" s="1">
        <f>IF(E18=1,S19,Y18+$B$20-COUNTIF($E$2:$E19,0)*$B$23)</f>
        <v>2494.3707292567719</v>
      </c>
      <c r="Z19" s="1">
        <f t="shared" si="2"/>
        <v>3835215.913209701</v>
      </c>
      <c r="AX19" s="1" t="str">
        <f t="shared" si="11"/>
        <v>c(1,1,5,6,11,17,22,31,51,68,104,125,177,238,287,355,425,536,</v>
      </c>
      <c r="AY19" s="1" t="str">
        <f t="shared" si="12"/>
        <v>c(0,0,0,0,0,0,0,0,1,2,3,3,4,6,6,6,8,8,</v>
      </c>
      <c r="AZ19" s="1" t="str">
        <f t="shared" si="13"/>
        <v>c(0,0,0,0,0,0,0,0,1,2,3,3,4,5,5,5,5,5,</v>
      </c>
      <c r="BA19" s="1" t="str">
        <f t="shared" si="14"/>
        <v>c(0,0,0,0,0,0,0,0,0,0,0,0,0,1,1,1,3,3,</v>
      </c>
      <c r="BB19" s="1" t="str">
        <f>""</f>
        <v/>
      </c>
    </row>
    <row r="20" spans="1:54" x14ac:dyDescent="0.2">
      <c r="A20" s="1" t="s">
        <v>508</v>
      </c>
      <c r="B20" s="76">
        <f>SUMIFS(U:U,H:H,"08/04/2020")</f>
        <v>389.85714285714283</v>
      </c>
      <c r="C20" s="36">
        <f t="shared" si="3"/>
        <v>25.179356624028344</v>
      </c>
      <c r="D20" s="47">
        <f t="shared" si="15"/>
        <v>0</v>
      </c>
      <c r="E20" s="47">
        <f t="shared" si="4"/>
        <v>1</v>
      </c>
      <c r="F20" s="47">
        <v>10</v>
      </c>
      <c r="G20" s="47">
        <v>19</v>
      </c>
      <c r="H20" s="48">
        <v>43912</v>
      </c>
      <c r="I20" s="1">
        <f t="shared" si="5"/>
        <v>-2.7776562859074616</v>
      </c>
      <c r="J20" s="37">
        <v>634</v>
      </c>
      <c r="K20" s="49">
        <v>7</v>
      </c>
      <c r="L20" s="46">
        <v>3</v>
      </c>
      <c r="M20" s="50">
        <f t="shared" si="6"/>
        <v>10</v>
      </c>
      <c r="N20" s="55">
        <f t="shared" si="7"/>
        <v>1.1041009463722398E-2</v>
      </c>
      <c r="O20" s="56">
        <f t="shared" si="16"/>
        <v>0.7</v>
      </c>
      <c r="P20" s="56">
        <f t="shared" si="8"/>
        <v>0.68895899053627752</v>
      </c>
      <c r="Q20" s="73">
        <f>MultiNorm_PL!Q20</f>
        <v>118.10145927768696</v>
      </c>
      <c r="R20" s="73">
        <f t="shared" si="17"/>
        <v>917.89670359859724</v>
      </c>
      <c r="S20" s="1">
        <f t="shared" si="0"/>
        <v>2616.0823538795412</v>
      </c>
      <c r="T20" s="1">
        <f t="shared" si="9"/>
        <v>98</v>
      </c>
      <c r="U20" s="1">
        <f t="shared" si="19"/>
        <v>109.14285714285714</v>
      </c>
      <c r="V20" s="1">
        <f t="shared" si="10"/>
        <v>121.71162462276925</v>
      </c>
      <c r="W20" s="1">
        <f t="shared" si="1"/>
        <v>679.13461404488135</v>
      </c>
      <c r="X20" s="1">
        <f t="shared" si="18"/>
        <v>104.35354089359271</v>
      </c>
      <c r="Y20" s="1">
        <f>IF(E19=1,S20,Y19+$B$20-COUNTIF($E$2:$E20,0)*$B$23)</f>
        <v>2616.0823538795412</v>
      </c>
      <c r="Z20" s="1">
        <f t="shared" si="2"/>
        <v>3928650.4575606626</v>
      </c>
      <c r="AX20" s="1" t="str">
        <f t="shared" si="11"/>
        <v>c(1,1,5,6,11,17,22,31,51,68,104,125,177,238,287,355,425,536,634,</v>
      </c>
      <c r="AY20" s="1" t="str">
        <f t="shared" si="12"/>
        <v>c(0,0,0,0,0,0,0,0,1,2,3,3,4,6,6,6,8,8,10,</v>
      </c>
      <c r="AZ20" s="1" t="str">
        <f t="shared" si="13"/>
        <v>c(0,0,0,0,0,0,0,0,1,2,3,3,4,5,5,5,5,5,7,</v>
      </c>
      <c r="BA20" s="1" t="str">
        <f t="shared" si="14"/>
        <v>c(0,0,0,0,0,0,0,0,0,0,0,0,0,1,1,1,3,3,3,</v>
      </c>
      <c r="BB20" s="1" t="str">
        <f>""</f>
        <v/>
      </c>
    </row>
    <row r="21" spans="1:54" x14ac:dyDescent="0.2">
      <c r="A21" s="1" t="s">
        <v>503</v>
      </c>
      <c r="B21" s="76">
        <f>SUMIFS(U:U,D:D,1,E:E,0)</f>
        <v>619.5</v>
      </c>
      <c r="C21" s="36">
        <f t="shared" si="3"/>
        <v>27.367864366808018</v>
      </c>
      <c r="D21" s="47">
        <f t="shared" si="15"/>
        <v>0</v>
      </c>
      <c r="E21" s="47">
        <f t="shared" si="4"/>
        <v>1</v>
      </c>
      <c r="F21" s="47">
        <v>11</v>
      </c>
      <c r="G21" s="47">
        <v>20</v>
      </c>
      <c r="H21" s="48">
        <v>43913</v>
      </c>
      <c r="I21" s="1">
        <f t="shared" si="5"/>
        <v>-2.7351841543107218</v>
      </c>
      <c r="J21" s="37">
        <v>749</v>
      </c>
      <c r="K21" s="49">
        <v>8</v>
      </c>
      <c r="L21" s="46">
        <v>3</v>
      </c>
      <c r="M21" s="50">
        <f t="shared" si="6"/>
        <v>11</v>
      </c>
      <c r="N21" s="55">
        <f t="shared" si="7"/>
        <v>1.0680907877169559E-2</v>
      </c>
      <c r="O21" s="56">
        <f t="shared" si="16"/>
        <v>0.72727272727272729</v>
      </c>
      <c r="P21" s="56">
        <f t="shared" si="8"/>
        <v>0.71659181939555772</v>
      </c>
      <c r="Q21" s="73">
        <f>MultiNorm_PL!Q21</f>
        <v>131.64573673845979</v>
      </c>
      <c r="R21" s="73">
        <f t="shared" si="17"/>
        <v>1049.5424403370571</v>
      </c>
      <c r="S21" s="1">
        <f t="shared" si="0"/>
        <v>2742.4002551980934</v>
      </c>
      <c r="T21" s="1">
        <f t="shared" si="9"/>
        <v>115</v>
      </c>
      <c r="U21" s="1">
        <f t="shared" si="19"/>
        <v>123.71428571428571</v>
      </c>
      <c r="V21" s="1">
        <f t="shared" si="10"/>
        <v>126.31790131855223</v>
      </c>
      <c r="W21" s="1">
        <f t="shared" si="1"/>
        <v>794.34563332309119</v>
      </c>
      <c r="X21" s="1">
        <f t="shared" si="18"/>
        <v>115.21101927820985</v>
      </c>
      <c r="Y21" s="1">
        <f>IF(E20=1,S21,Y20+$B$20-COUNTIF($E$2:$E21,0)*$B$23)</f>
        <v>2742.4002551980934</v>
      </c>
      <c r="Z21" s="1">
        <f t="shared" si="2"/>
        <v>3973644.577423824</v>
      </c>
      <c r="AX21" s="1" t="str">
        <f t="shared" si="11"/>
        <v>c(1,1,5,6,11,17,22,31,51,68,104,125,177,238,287,355,425,536,634,749,</v>
      </c>
      <c r="AY21" s="1" t="str">
        <f t="shared" si="12"/>
        <v>c(0,0,0,0,0,0,0,0,1,2,3,3,4,6,6,6,8,8,10,11,</v>
      </c>
      <c r="AZ21" s="1" t="str">
        <f t="shared" si="13"/>
        <v>c(0,0,0,0,0,0,0,0,1,2,3,3,4,5,5,5,5,5,7,8,</v>
      </c>
      <c r="BA21" s="1" t="str">
        <f t="shared" si="14"/>
        <v>c(0,0,0,0,0,0,0,0,0,0,0,0,0,1,1,1,3,3,3,3,</v>
      </c>
      <c r="BB21" s="1" t="str">
        <f>""</f>
        <v/>
      </c>
    </row>
    <row r="22" spans="1:54" x14ac:dyDescent="0.2">
      <c r="A22" s="1" t="s">
        <v>504</v>
      </c>
      <c r="B22" s="76">
        <f>COUNTIFS(E:E,0,J:J,"&gt;0")</f>
        <v>117</v>
      </c>
      <c r="C22" s="36">
        <f t="shared" si="3"/>
        <v>30.016662039607269</v>
      </c>
      <c r="D22" s="47">
        <f t="shared" si="15"/>
        <v>0</v>
      </c>
      <c r="E22" s="47">
        <f t="shared" si="4"/>
        <v>1</v>
      </c>
      <c r="F22" s="47">
        <v>12</v>
      </c>
      <c r="G22" s="47">
        <v>21</v>
      </c>
      <c r="H22" s="48">
        <v>43914</v>
      </c>
      <c r="I22" s="1">
        <f t="shared" si="5"/>
        <v>-2.692712022713982</v>
      </c>
      <c r="J22" s="37">
        <v>901</v>
      </c>
      <c r="K22" s="49">
        <v>10</v>
      </c>
      <c r="L22" s="46">
        <v>4</v>
      </c>
      <c r="M22" s="50">
        <f t="shared" si="6"/>
        <v>14</v>
      </c>
      <c r="N22" s="55">
        <f t="shared" si="7"/>
        <v>1.1098779134295227E-2</v>
      </c>
      <c r="O22" s="56">
        <f t="shared" si="16"/>
        <v>0.7142857142857143</v>
      </c>
      <c r="P22" s="56">
        <f t="shared" si="8"/>
        <v>0.70318693515141906</v>
      </c>
      <c r="Q22" s="73">
        <f>MultiNorm_PL!Q22</f>
        <v>146.08257124717619</v>
      </c>
      <c r="R22" s="73">
        <f t="shared" si="17"/>
        <v>1195.6250115842333</v>
      </c>
      <c r="S22" s="1">
        <f t="shared" si="0"/>
        <v>2873.4243180910585</v>
      </c>
      <c r="T22" s="1">
        <f t="shared" si="9"/>
        <v>152</v>
      </c>
      <c r="U22" s="1">
        <f t="shared" si="19"/>
        <v>137.71428571428572</v>
      </c>
      <c r="V22" s="1">
        <f t="shared" si="10"/>
        <v>131.02406289296505</v>
      </c>
      <c r="W22" s="1">
        <f t="shared" si="1"/>
        <v>920.65215563714139</v>
      </c>
      <c r="X22" s="1">
        <f t="shared" si="18"/>
        <v>126.3065223140502</v>
      </c>
      <c r="Y22" s="1">
        <f>IF(E21=1,S22,Y21+$B$20-COUNTIF($E$2:$E22,0)*$B$23)</f>
        <v>2873.4243180910585</v>
      </c>
      <c r="Z22" s="1">
        <f t="shared" si="2"/>
        <v>3890457.6905969768</v>
      </c>
      <c r="AX22" s="1" t="str">
        <f t="shared" si="11"/>
        <v>c(1,1,5,6,11,17,22,31,51,68,104,125,177,238,287,355,425,536,634,749,901,</v>
      </c>
      <c r="AY22" s="1" t="str">
        <f t="shared" si="12"/>
        <v>c(0,0,0,0,0,0,0,0,1,2,3,3,4,6,6,6,8,8,10,11,14,</v>
      </c>
      <c r="AZ22" s="1" t="str">
        <f t="shared" si="13"/>
        <v>c(0,0,0,0,0,0,0,0,1,2,3,3,4,5,5,5,5,5,7,8,10,</v>
      </c>
      <c r="BA22" s="1" t="str">
        <f t="shared" si="14"/>
        <v>c(0,0,0,0,0,0,0,0,0,0,0,0,0,1,1,1,3,3,3,3,4,</v>
      </c>
      <c r="BB22" s="1" t="str">
        <f>""</f>
        <v/>
      </c>
    </row>
    <row r="23" spans="1:54" x14ac:dyDescent="0.2">
      <c r="A23" s="1" t="s">
        <v>505</v>
      </c>
      <c r="B23" s="76">
        <f>(B20-B21)/B22</f>
        <v>-1.9627594627594629</v>
      </c>
      <c r="C23" s="36">
        <f t="shared" si="3"/>
        <v>32.419130154894653</v>
      </c>
      <c r="D23" s="47">
        <f t="shared" si="15"/>
        <v>0</v>
      </c>
      <c r="E23" s="47">
        <f t="shared" si="4"/>
        <v>1</v>
      </c>
      <c r="F23" s="47">
        <v>13</v>
      </c>
      <c r="G23" s="47">
        <v>22</v>
      </c>
      <c r="H23" s="48">
        <v>43915</v>
      </c>
      <c r="I23" s="1">
        <f t="shared" si="5"/>
        <v>-2.6502398911172422</v>
      </c>
      <c r="J23" s="37">
        <v>1051</v>
      </c>
      <c r="K23" s="49">
        <v>13</v>
      </c>
      <c r="L23" s="46">
        <v>10</v>
      </c>
      <c r="M23" s="50">
        <f t="shared" si="6"/>
        <v>23</v>
      </c>
      <c r="N23" s="55">
        <f t="shared" si="7"/>
        <v>1.2369172216936251E-2</v>
      </c>
      <c r="O23" s="56">
        <f t="shared" si="16"/>
        <v>0.56521739130434778</v>
      </c>
      <c r="P23" s="56">
        <f t="shared" si="8"/>
        <v>0.55284821908741155</v>
      </c>
      <c r="Q23" s="73">
        <f>MultiNorm_PL!Q23</f>
        <v>161.33560155081614</v>
      </c>
      <c r="R23" s="73">
        <f t="shared" si="17"/>
        <v>1356.9606131350495</v>
      </c>
      <c r="S23" s="1">
        <f t="shared" si="0"/>
        <v>3009.2527045059524</v>
      </c>
      <c r="T23" s="1">
        <f t="shared" si="9"/>
        <v>150</v>
      </c>
      <c r="U23" s="1">
        <f t="shared" si="19"/>
        <v>157.42857142857142</v>
      </c>
      <c r="V23" s="1">
        <f t="shared" si="10"/>
        <v>135.82838641489388</v>
      </c>
      <c r="W23" s="1">
        <f t="shared" si="1"/>
        <v>1058.2442102541554</v>
      </c>
      <c r="X23" s="1">
        <f t="shared" si="18"/>
        <v>137.59205461701401</v>
      </c>
      <c r="Y23" s="1">
        <f>IF(E22=1,S23,Y22+$B$20-COUNTIF($E$2:$E23,0)*$B$23)</f>
        <v>3009.2527045059524</v>
      </c>
      <c r="Z23" s="1">
        <f t="shared" si="2"/>
        <v>3834753.6547048767</v>
      </c>
      <c r="AX23" s="1" t="str">
        <f t="shared" si="11"/>
        <v>c(1,1,5,6,11,17,22,31,51,68,104,125,177,238,287,355,425,536,634,749,901,1051,</v>
      </c>
      <c r="AY23" s="1" t="str">
        <f t="shared" si="12"/>
        <v>c(0,0,0,0,0,0,0,0,1,2,3,3,4,6,6,6,8,8,10,11,14,23,</v>
      </c>
      <c r="AZ23" s="1" t="str">
        <f t="shared" si="13"/>
        <v>c(0,0,0,0,0,0,0,0,1,2,3,3,4,5,5,5,5,5,7,8,10,13,</v>
      </c>
      <c r="BA23" s="1" t="str">
        <f t="shared" si="14"/>
        <v>c(0,0,0,0,0,0,0,0,0,0,0,0,0,1,1,1,3,3,3,3,4,10,</v>
      </c>
      <c r="BB23" s="1" t="str">
        <f>""</f>
        <v/>
      </c>
    </row>
    <row r="24" spans="1:54" x14ac:dyDescent="0.2">
      <c r="A24" s="1" t="s">
        <v>506</v>
      </c>
      <c r="B24" s="76">
        <f>B20/B23</f>
        <v>-198.62706065318815</v>
      </c>
      <c r="C24" s="36">
        <f t="shared" si="3"/>
        <v>34.942810419312295</v>
      </c>
      <c r="D24" s="47">
        <f t="shared" si="15"/>
        <v>0</v>
      </c>
      <c r="E24" s="47">
        <f t="shared" si="4"/>
        <v>1</v>
      </c>
      <c r="F24" s="47">
        <v>14</v>
      </c>
      <c r="G24" s="47">
        <v>23</v>
      </c>
      <c r="H24" s="48">
        <v>43916</v>
      </c>
      <c r="I24" s="1">
        <f t="shared" si="5"/>
        <v>-2.6077677595205024</v>
      </c>
      <c r="J24" s="37">
        <v>1221</v>
      </c>
      <c r="K24" s="49">
        <v>16</v>
      </c>
      <c r="L24" s="46">
        <v>19</v>
      </c>
      <c r="M24" s="50">
        <f t="shared" si="6"/>
        <v>35</v>
      </c>
      <c r="N24" s="55">
        <f t="shared" si="7"/>
        <v>1.3104013104013105E-2</v>
      </c>
      <c r="O24" s="56">
        <f t="shared" si="16"/>
        <v>0.45714285714285713</v>
      </c>
      <c r="P24" s="56">
        <f t="shared" si="8"/>
        <v>0.44403884403884403</v>
      </c>
      <c r="Q24" s="73">
        <f>MultiNorm_PL!Q24</f>
        <v>177.30309707616283</v>
      </c>
      <c r="R24" s="73">
        <f t="shared" si="17"/>
        <v>1534.2637102112124</v>
      </c>
      <c r="S24" s="1">
        <f t="shared" si="0"/>
        <v>3149.9816195003473</v>
      </c>
      <c r="T24" s="1">
        <f t="shared" si="9"/>
        <v>170</v>
      </c>
      <c r="U24" s="1">
        <f t="shared" si="19"/>
        <v>175.42857142857142</v>
      </c>
      <c r="V24" s="1">
        <f t="shared" si="10"/>
        <v>140.72891499439493</v>
      </c>
      <c r="W24" s="1">
        <f t="shared" si="1"/>
        <v>1207.265387683816</v>
      </c>
      <c r="X24" s="1">
        <f t="shared" si="18"/>
        <v>149.02117742966061</v>
      </c>
      <c r="Y24" s="1">
        <f>IF(E23=1,S24,Y23+$B$20-COUNTIF($E$2:$E24,0)*$B$23)</f>
        <v>3149.9816195003473</v>
      </c>
      <c r="Z24" s="1">
        <f t="shared" si="2"/>
        <v>3720970.0883701826</v>
      </c>
      <c r="AX24" s="1" t="str">
        <f t="shared" si="11"/>
        <v>c(1,1,5,6,11,17,22,31,51,68,104,125,177,238,287,355,425,536,634,749,901,1051,1221,</v>
      </c>
      <c r="AY24" s="1" t="str">
        <f t="shared" si="12"/>
        <v>c(0,0,0,0,0,0,0,0,1,2,3,3,4,6,6,6,8,8,10,11,14,23,35,</v>
      </c>
      <c r="AZ24" s="1" t="str">
        <f t="shared" si="13"/>
        <v>c(0,0,0,0,0,0,0,0,1,2,3,3,4,5,5,5,5,5,7,8,10,13,16,</v>
      </c>
      <c r="BA24" s="1" t="str">
        <f t="shared" si="14"/>
        <v>c(0,0,0,0,0,0,0,0,0,0,0,0,0,1,1,1,3,3,3,3,4,10,19,</v>
      </c>
      <c r="BB24" s="1" t="str">
        <f>""</f>
        <v/>
      </c>
    </row>
    <row r="25" spans="1:54" x14ac:dyDescent="0.2">
      <c r="A25" s="1" t="s">
        <v>507</v>
      </c>
      <c r="B25" s="76">
        <f>B20*B24/2</f>
        <v>-38718.089180182171</v>
      </c>
      <c r="C25" s="36">
        <f t="shared" si="3"/>
        <v>37.269290307168447</v>
      </c>
      <c r="D25" s="47">
        <f t="shared" si="15"/>
        <v>0</v>
      </c>
      <c r="E25" s="47">
        <f t="shared" si="4"/>
        <v>1</v>
      </c>
      <c r="F25" s="47">
        <v>15</v>
      </c>
      <c r="G25" s="47">
        <v>24</v>
      </c>
      <c r="H25" s="48">
        <v>43917</v>
      </c>
      <c r="I25" s="1">
        <f t="shared" si="5"/>
        <v>-2.5652956279237626</v>
      </c>
      <c r="J25" s="37">
        <v>1389</v>
      </c>
      <c r="K25" s="49">
        <v>16</v>
      </c>
      <c r="L25" s="46">
        <v>20</v>
      </c>
      <c r="M25" s="50">
        <f t="shared" si="6"/>
        <v>36</v>
      </c>
      <c r="N25" s="55">
        <f t="shared" si="7"/>
        <v>1.1519078473722102E-2</v>
      </c>
      <c r="O25" s="56">
        <f t="shared" si="16"/>
        <v>0.44444444444444442</v>
      </c>
      <c r="P25" s="56">
        <f t="shared" si="8"/>
        <v>0.43292536597072234</v>
      </c>
      <c r="Q25" s="73">
        <f>MultiNorm_PL!Q25</f>
        <v>193.85809074897085</v>
      </c>
      <c r="R25" s="73">
        <f t="shared" si="17"/>
        <v>1728.1218009601832</v>
      </c>
      <c r="S25" s="1">
        <f t="shared" si="0"/>
        <v>3295.7050732311855</v>
      </c>
      <c r="T25" s="1">
        <f t="shared" si="9"/>
        <v>168</v>
      </c>
      <c r="U25" s="1">
        <f t="shared" si="19"/>
        <v>186.57142857142858</v>
      </c>
      <c r="V25" s="1">
        <f t="shared" si="10"/>
        <v>145.72345373083817</v>
      </c>
      <c r="W25" s="1">
        <f t="shared" si="1"/>
        <v>1367.8145922077499</v>
      </c>
      <c r="X25" s="1">
        <f t="shared" si="18"/>
        <v>160.54920452393389</v>
      </c>
      <c r="Y25" s="1">
        <f>IF(E24=1,S25,Y24+$B$20-COUNTIF($E$2:$E25,0)*$B$23)</f>
        <v>3295.7050732311855</v>
      </c>
      <c r="Z25" s="1">
        <f t="shared" si="2"/>
        <v>3635524.2362855403</v>
      </c>
      <c r="AX25" s="1" t="str">
        <f t="shared" si="11"/>
        <v>c(1,1,5,6,11,17,22,31,51,68,104,125,177,238,287,355,425,536,634,749,901,1051,1221,1389,</v>
      </c>
      <c r="AY25" s="1" t="str">
        <f t="shared" si="12"/>
        <v>c(0,0,0,0,0,0,0,0,1,2,3,3,4,6,6,6,8,8,10,11,14,23,35,36,</v>
      </c>
      <c r="AZ25" s="1" t="str">
        <f t="shared" si="13"/>
        <v>c(0,0,0,0,0,0,0,0,1,2,3,3,4,5,5,5,5,5,7,8,10,13,16,16,</v>
      </c>
      <c r="BA25" s="1" t="str">
        <f t="shared" si="14"/>
        <v>c(0,0,0,0,0,0,0,0,0,0,0,0,0,1,1,1,3,3,3,3,4,10,19,20,</v>
      </c>
      <c r="BB25" s="1" t="str">
        <f>""</f>
        <v/>
      </c>
    </row>
    <row r="26" spans="1:54" x14ac:dyDescent="0.2">
      <c r="A26" s="1" t="s">
        <v>18</v>
      </c>
      <c r="B26" s="77">
        <f>SUMIFS(H:H,U:U,B20)+B24</f>
        <v>43730.372939346809</v>
      </c>
      <c r="C26" s="36">
        <f t="shared" si="3"/>
        <v>40.472212689696121</v>
      </c>
      <c r="D26" s="47">
        <f t="shared" si="15"/>
        <v>0</v>
      </c>
      <c r="E26" s="47">
        <f t="shared" si="4"/>
        <v>1</v>
      </c>
      <c r="F26" s="47">
        <v>16</v>
      </c>
      <c r="G26" s="47">
        <v>25</v>
      </c>
      <c r="H26" s="48">
        <v>43918</v>
      </c>
      <c r="I26" s="1">
        <f t="shared" si="5"/>
        <v>-2.5228234963270229</v>
      </c>
      <c r="J26" s="37">
        <v>1638</v>
      </c>
      <c r="K26" s="49">
        <v>18</v>
      </c>
      <c r="L26" s="46">
        <v>23</v>
      </c>
      <c r="M26" s="50">
        <f t="shared" si="6"/>
        <v>41</v>
      </c>
      <c r="N26" s="55">
        <f t="shared" si="7"/>
        <v>1.098901098901099E-2</v>
      </c>
      <c r="O26" s="56">
        <f t="shared" si="16"/>
        <v>0.43902439024390244</v>
      </c>
      <c r="P26" s="56">
        <f t="shared" si="8"/>
        <v>0.42803537925489143</v>
      </c>
      <c r="Q26" s="73">
        <f>MultiNorm_PL!Q26</f>
        <v>210.84947071664851</v>
      </c>
      <c r="R26" s="73">
        <f t="shared" si="17"/>
        <v>1938.9712716768317</v>
      </c>
      <c r="S26" s="1">
        <f t="shared" si="0"/>
        <v>3446.5146394326871</v>
      </c>
      <c r="T26" s="1">
        <f t="shared" si="9"/>
        <v>249</v>
      </c>
      <c r="U26" s="1">
        <f t="shared" si="19"/>
        <v>201.42857142857142</v>
      </c>
      <c r="V26" s="1">
        <f t="shared" si="10"/>
        <v>150.80956620150164</v>
      </c>
      <c r="W26" s="1">
        <f t="shared" si="1"/>
        <v>1539.9479471557518</v>
      </c>
      <c r="X26" s="1">
        <f t="shared" si="18"/>
        <v>172.13335494800185</v>
      </c>
      <c r="Y26" s="1">
        <f>IF(E25=1,S26,Y25+$B$20-COUNTIF($E$2:$E26,0)*$B$23)</f>
        <v>3446.5146394326871</v>
      </c>
      <c r="Z26" s="1">
        <f t="shared" si="2"/>
        <v>3270725.201042342</v>
      </c>
      <c r="AX26" s="1" t="str">
        <f t="shared" si="11"/>
        <v>c(1,1,5,6,11,17,22,31,51,68,104,125,177,238,287,355,425,536,634,749,901,1051,1221,1389,1638,</v>
      </c>
      <c r="AY26" s="1" t="str">
        <f t="shared" si="12"/>
        <v>c(0,0,0,0,0,0,0,0,1,2,3,3,4,6,6,6,8,8,10,11,14,23,35,36,41,</v>
      </c>
      <c r="AZ26" s="1" t="str">
        <f t="shared" si="13"/>
        <v>c(0,0,0,0,0,0,0,0,1,2,3,3,4,5,5,5,5,5,7,8,10,13,16,16,18,</v>
      </c>
      <c r="BA26" s="1" t="str">
        <f t="shared" si="14"/>
        <v>c(0,0,0,0,0,0,0,0,0,0,0,0,0,1,1,1,3,3,3,3,4,10,19,20,23,</v>
      </c>
      <c r="BB26" s="1" t="str">
        <f>""</f>
        <v/>
      </c>
    </row>
    <row r="27" spans="1:54" x14ac:dyDescent="0.2">
      <c r="C27" s="36">
        <f t="shared" si="3"/>
        <v>43.150898020782833</v>
      </c>
      <c r="D27" s="47">
        <f t="shared" si="15"/>
        <v>0</v>
      </c>
      <c r="E27" s="47">
        <f t="shared" si="4"/>
        <v>1</v>
      </c>
      <c r="F27" s="47">
        <v>17</v>
      </c>
      <c r="G27" s="47">
        <v>26</v>
      </c>
      <c r="H27" s="48">
        <v>43919</v>
      </c>
      <c r="I27" s="1">
        <f t="shared" si="5"/>
        <v>-2.4803513647302831</v>
      </c>
      <c r="J27" s="37">
        <v>1862</v>
      </c>
      <c r="K27" s="49">
        <v>22</v>
      </c>
      <c r="L27" s="46">
        <v>28</v>
      </c>
      <c r="M27" s="50">
        <f t="shared" si="6"/>
        <v>50</v>
      </c>
      <c r="N27" s="55">
        <f t="shared" si="7"/>
        <v>1.1815252416756176E-2</v>
      </c>
      <c r="O27" s="56">
        <f t="shared" si="16"/>
        <v>0.44</v>
      </c>
      <c r="P27" s="56">
        <f t="shared" si="8"/>
        <v>0.42818474758324382</v>
      </c>
      <c r="Q27" s="73">
        <f>MultiNorm_PL!Q27</f>
        <v>228.10408819489203</v>
      </c>
      <c r="R27" s="73">
        <f t="shared" si="17"/>
        <v>2167.0753598717238</v>
      </c>
      <c r="S27" s="1">
        <f t="shared" si="0"/>
        <v>3602.4992109550508</v>
      </c>
      <c r="T27" s="1">
        <f t="shared" si="9"/>
        <v>224</v>
      </c>
      <c r="U27" s="1">
        <f t="shared" si="19"/>
        <v>214.71428571428572</v>
      </c>
      <c r="V27" s="1">
        <f t="shared" si="10"/>
        <v>155.98457152236369</v>
      </c>
      <c r="W27" s="1">
        <f t="shared" si="1"/>
        <v>1723.6808157810271</v>
      </c>
      <c r="X27" s="1">
        <f t="shared" si="18"/>
        <v>183.73286862527539</v>
      </c>
      <c r="Y27" s="1">
        <f>IF(E26=1,S27,Y26+$B$20-COUNTIF($E$2:$E27,0)*$B$23)</f>
        <v>3602.4992109550508</v>
      </c>
      <c r="Z27" s="1">
        <f t="shared" si="2"/>
        <v>3029337.5033351541</v>
      </c>
      <c r="AX27" s="1" t="str">
        <f t="shared" si="11"/>
        <v>c(1,1,5,6,11,17,22,31,51,68,104,125,177,238,287,355,425,536,634,749,901,1051,1221,1389,1638,1862,</v>
      </c>
      <c r="AY27" s="1" t="str">
        <f t="shared" si="12"/>
        <v>c(0,0,0,0,0,0,0,0,1,2,3,3,4,6,6,6,8,8,10,11,14,23,35,36,41,50,</v>
      </c>
      <c r="AZ27" s="1" t="str">
        <f t="shared" si="13"/>
        <v>c(0,0,0,0,0,0,0,0,1,2,3,3,4,5,5,5,5,5,7,8,10,13,16,16,18,22,</v>
      </c>
      <c r="BA27" s="1" t="str">
        <f t="shared" si="14"/>
        <v>c(0,0,0,0,0,0,0,0,0,0,0,0,0,1,1,1,3,3,3,3,4,10,19,20,23,28,</v>
      </c>
      <c r="BB27" s="1" t="str">
        <f>""</f>
        <v/>
      </c>
    </row>
    <row r="28" spans="1:54" x14ac:dyDescent="0.2">
      <c r="A28" s="1" t="s">
        <v>531</v>
      </c>
      <c r="B28" s="40">
        <f>MultiNorm_PL!T2</f>
        <v>75366.486258141129</v>
      </c>
      <c r="C28" s="36">
        <f t="shared" si="3"/>
        <v>45.332107826572546</v>
      </c>
      <c r="D28" s="47">
        <f t="shared" si="15"/>
        <v>0</v>
      </c>
      <c r="E28" s="47">
        <f t="shared" si="4"/>
        <v>1</v>
      </c>
      <c r="F28" s="47">
        <v>18</v>
      </c>
      <c r="G28" s="47">
        <v>27</v>
      </c>
      <c r="H28" s="48">
        <v>43920</v>
      </c>
      <c r="I28" s="1">
        <f t="shared" si="5"/>
        <v>-2.4378792331335433</v>
      </c>
      <c r="J28" s="37">
        <v>2055</v>
      </c>
      <c r="K28" s="49">
        <v>31</v>
      </c>
      <c r="L28" s="46">
        <v>35</v>
      </c>
      <c r="M28" s="50">
        <f t="shared" si="6"/>
        <v>66</v>
      </c>
      <c r="N28" s="55">
        <f t="shared" si="7"/>
        <v>1.5085158150851581E-2</v>
      </c>
      <c r="O28" s="56">
        <f t="shared" si="16"/>
        <v>0.46969696969696972</v>
      </c>
      <c r="P28" s="56">
        <f t="shared" si="8"/>
        <v>0.45461181154611813</v>
      </c>
      <c r="Q28" s="73">
        <f>MultiNorm_PL!Q28</f>
        <v>245.42989167041949</v>
      </c>
      <c r="R28" s="73">
        <f t="shared" si="17"/>
        <v>2412.5052515421435</v>
      </c>
      <c r="S28" s="1">
        <f t="shared" si="0"/>
        <v>3763.744752966501</v>
      </c>
      <c r="T28" s="1">
        <f t="shared" si="9"/>
        <v>193</v>
      </c>
      <c r="U28" s="1">
        <f t="shared" si="19"/>
        <v>246.42857142857142</v>
      </c>
      <c r="V28" s="1">
        <f t="shared" si="10"/>
        <v>161.2455420114502</v>
      </c>
      <c r="W28" s="1">
        <f t="shared" si="1"/>
        <v>1918.9899057677378</v>
      </c>
      <c r="X28" s="1">
        <f t="shared" si="18"/>
        <v>195.30908998671066</v>
      </c>
      <c r="Y28" s="1">
        <f>IF(E27=1,S28,Y27+$B$20-COUNTIF($E$2:$E28,0)*$B$23)</f>
        <v>3763.744752966501</v>
      </c>
      <c r="Z28" s="1">
        <f t="shared" si="2"/>
        <v>2919808.6307905484</v>
      </c>
      <c r="AX28" s="1" t="str">
        <f t="shared" si="11"/>
        <v>c(1,1,5,6,11,17,22,31,51,68,104,125,177,238,287,355,425,536,634,749,901,1051,1221,1389,1638,1862,2055,</v>
      </c>
      <c r="AY28" s="1" t="str">
        <f t="shared" si="12"/>
        <v>c(0,0,0,0,0,0,0,0,1,2,3,3,4,6,6,6,8,8,10,11,14,23,35,36,41,50,66,</v>
      </c>
      <c r="AZ28" s="1" t="str">
        <f t="shared" si="13"/>
        <v>c(0,0,0,0,0,0,0,0,1,2,3,3,4,5,5,5,5,5,7,8,10,13,16,16,18,22,31,</v>
      </c>
      <c r="BA28" s="1" t="str">
        <f t="shared" si="14"/>
        <v>c(0,0,0,0,0,0,0,0,0,0,0,0,0,1,1,1,3,3,3,3,4,10,19,20,23,28,35,</v>
      </c>
      <c r="BB28" s="1" t="str">
        <f>""</f>
        <v/>
      </c>
    </row>
    <row r="29" spans="1:54" x14ac:dyDescent="0.2">
      <c r="C29" s="36">
        <f t="shared" si="3"/>
        <v>48.072861366887658</v>
      </c>
      <c r="D29" s="47">
        <f t="shared" si="15"/>
        <v>0</v>
      </c>
      <c r="E29" s="47">
        <f t="shared" si="4"/>
        <v>1</v>
      </c>
      <c r="F29" s="47">
        <v>19</v>
      </c>
      <c r="G29" s="47">
        <v>28</v>
      </c>
      <c r="H29" s="48">
        <v>43921</v>
      </c>
      <c r="I29" s="1">
        <f t="shared" si="5"/>
        <v>-2.3954071015368035</v>
      </c>
      <c r="J29" s="37">
        <v>2311</v>
      </c>
      <c r="K29" s="49">
        <v>33</v>
      </c>
      <c r="L29" s="46">
        <v>35</v>
      </c>
      <c r="M29" s="50">
        <f t="shared" si="6"/>
        <v>68</v>
      </c>
      <c r="N29" s="55">
        <f t="shared" si="7"/>
        <v>1.4279532669839896E-2</v>
      </c>
      <c r="O29" s="56">
        <f t="shared" si="16"/>
        <v>0.48529411764705882</v>
      </c>
      <c r="P29" s="56">
        <f t="shared" si="8"/>
        <v>0.47101458497721893</v>
      </c>
      <c r="Q29" s="73">
        <f>MultiNorm_PL!Q29</f>
        <v>262.62004521937803</v>
      </c>
      <c r="R29" s="73">
        <f t="shared" si="17"/>
        <v>2675.1252967615214</v>
      </c>
      <c r="S29" s="1">
        <f t="shared" si="0"/>
        <v>3930.3340544504986</v>
      </c>
      <c r="T29" s="1">
        <f t="shared" si="9"/>
        <v>256</v>
      </c>
      <c r="U29" s="1">
        <f t="shared" si="19"/>
        <v>284.85714285714283</v>
      </c>
      <c r="V29" s="1">
        <f t="shared" si="10"/>
        <v>166.58930148399759</v>
      </c>
      <c r="W29" s="1">
        <f t="shared" si="1"/>
        <v>2125.8154298908948</v>
      </c>
      <c r="X29" s="1">
        <f t="shared" si="18"/>
        <v>206.82552412315704</v>
      </c>
      <c r="Y29" s="1">
        <f>IF(E28=1,S29,Y28+$B$20-COUNTIF($E$2:$E29,0)*$B$23)</f>
        <v>3930.3340544504986</v>
      </c>
      <c r="Z29" s="1">
        <f t="shared" si="2"/>
        <v>2622242.7799030901</v>
      </c>
      <c r="AX29" s="1" t="str">
        <f t="shared" si="11"/>
        <v>c(1,1,5,6,11,17,22,31,51,68,104,125,177,238,287,355,425,536,634,749,901,1051,1221,1389,1638,1862,2055,2311,</v>
      </c>
      <c r="AY29" s="1" t="str">
        <f t="shared" si="12"/>
        <v>c(0,0,0,0,0,0,0,0,1,2,3,3,4,6,6,6,8,8,10,11,14,23,35,36,41,50,66,68,</v>
      </c>
      <c r="AZ29" s="1" t="str">
        <f t="shared" si="13"/>
        <v>c(0,0,0,0,0,0,0,0,1,2,3,3,4,5,5,5,5,5,7,8,10,13,16,16,18,22,31,33,</v>
      </c>
      <c r="BA29" s="1" t="str">
        <f t="shared" si="14"/>
        <v>c(0,0,0,0,0,0,0,0,0,0,0,0,0,1,1,1,3,3,3,3,4,10,19,20,23,28,35,35,</v>
      </c>
      <c r="BB29" s="1" t="str">
        <f>""</f>
        <v/>
      </c>
    </row>
    <row r="30" spans="1:54" x14ac:dyDescent="0.2">
      <c r="C30" s="36">
        <f t="shared" si="3"/>
        <v>50.537115073973112</v>
      </c>
      <c r="D30" s="47">
        <f t="shared" si="15"/>
        <v>0</v>
      </c>
      <c r="E30" s="47">
        <f t="shared" si="4"/>
        <v>1</v>
      </c>
      <c r="F30" s="47">
        <v>20</v>
      </c>
      <c r="G30" s="47">
        <v>29</v>
      </c>
      <c r="H30" s="48">
        <v>43922</v>
      </c>
      <c r="I30" s="1">
        <f t="shared" si="5"/>
        <v>-2.3529349699400637</v>
      </c>
      <c r="J30" s="37">
        <v>2554</v>
      </c>
      <c r="K30" s="49">
        <v>43</v>
      </c>
      <c r="L30" s="46">
        <v>35</v>
      </c>
      <c r="M30" s="50">
        <f t="shared" si="6"/>
        <v>78</v>
      </c>
      <c r="N30" s="55">
        <f t="shared" si="7"/>
        <v>1.6836335160532498E-2</v>
      </c>
      <c r="O30" s="56">
        <f t="shared" si="16"/>
        <v>0.55128205128205132</v>
      </c>
      <c r="P30" s="56">
        <f t="shared" si="8"/>
        <v>0.53444571612151881</v>
      </c>
      <c r="Q30" s="73">
        <f>MultiNorm_PL!Q30</f>
        <v>279.45793370290113</v>
      </c>
      <c r="R30" s="73">
        <f t="shared" si="17"/>
        <v>2954.5832304644227</v>
      </c>
      <c r="S30" s="1">
        <f t="shared" si="0"/>
        <v>4102.3464786573868</v>
      </c>
      <c r="T30" s="1">
        <f t="shared" si="9"/>
        <v>243</v>
      </c>
      <c r="U30" s="1">
        <f t="shared" si="19"/>
        <v>284.14285714285717</v>
      </c>
      <c r="V30" s="1">
        <f t="shared" si="10"/>
        <v>172.01242420688823</v>
      </c>
      <c r="W30" s="1">
        <f t="shared" si="1"/>
        <v>2344.0632992478131</v>
      </c>
      <c r="X30" s="1">
        <f t="shared" si="18"/>
        <v>218.24786935691827</v>
      </c>
      <c r="Y30" s="1">
        <f>IF(E29=1,S30,Y29+$B$20-COUNTIF($E$2:$E30,0)*$B$23)</f>
        <v>4102.3464786573868</v>
      </c>
      <c r="Z30" s="1">
        <f t="shared" si="2"/>
        <v>2397376.8179707294</v>
      </c>
      <c r="AX30" s="1" t="str">
        <f t="shared" si="11"/>
        <v>c(1,1,5,6,11,17,22,31,51,68,104,125,177,238,287,355,425,536,634,749,901,1051,1221,1389,1638,1862,2055,2311,2554,</v>
      </c>
      <c r="AY30" s="1" t="str">
        <f t="shared" si="12"/>
        <v>c(0,0,0,0,0,0,0,0,1,2,3,3,4,6,6,6,8,8,10,11,14,23,35,36,41,50,66,68,78,</v>
      </c>
      <c r="AZ30" s="1" t="str">
        <f t="shared" si="13"/>
        <v>c(0,0,0,0,0,0,0,0,1,2,3,3,4,5,5,5,5,5,7,8,10,13,16,16,18,22,31,33,43,</v>
      </c>
      <c r="BA30" s="1" t="str">
        <f t="shared" si="14"/>
        <v>c(0,0,0,0,0,0,0,0,0,0,0,0,0,1,1,1,3,3,3,3,4,10,19,20,23,28,35,35,35,</v>
      </c>
      <c r="BB30" s="1" t="str">
        <f>""</f>
        <v/>
      </c>
    </row>
    <row r="31" spans="1:54" x14ac:dyDescent="0.2">
      <c r="C31" s="36">
        <f t="shared" si="3"/>
        <v>54.277066980447643</v>
      </c>
      <c r="D31" s="47">
        <f t="shared" si="15"/>
        <v>0</v>
      </c>
      <c r="E31" s="47">
        <f t="shared" si="4"/>
        <v>1</v>
      </c>
      <c r="F31" s="47">
        <v>21</v>
      </c>
      <c r="G31" s="47">
        <v>30</v>
      </c>
      <c r="H31" s="48">
        <v>43923</v>
      </c>
      <c r="I31" s="1">
        <f t="shared" si="5"/>
        <v>-2.3104628383433239</v>
      </c>
      <c r="J31" s="37">
        <v>2946</v>
      </c>
      <c r="K31" s="49">
        <v>57</v>
      </c>
      <c r="L31" s="46">
        <v>47</v>
      </c>
      <c r="M31" s="50">
        <f t="shared" si="6"/>
        <v>104</v>
      </c>
      <c r="N31" s="55">
        <f t="shared" si="7"/>
        <v>1.9348268839103868E-2</v>
      </c>
      <c r="O31" s="56">
        <f t="shared" si="16"/>
        <v>0.54807692307692313</v>
      </c>
      <c r="P31" s="56">
        <f t="shared" si="8"/>
        <v>0.52872865423781923</v>
      </c>
      <c r="Q31" s="73">
        <f>MultiNorm_PL!Q31</f>
        <v>295.72290350709176</v>
      </c>
      <c r="R31" s="73">
        <f t="shared" si="17"/>
        <v>3250.3061339715146</v>
      </c>
      <c r="S31" s="1">
        <f t="shared" si="0"/>
        <v>4279.8577131957127</v>
      </c>
      <c r="T31" s="1">
        <f t="shared" si="9"/>
        <v>392</v>
      </c>
      <c r="U31" s="1">
        <f t="shared" si="19"/>
        <v>320</v>
      </c>
      <c r="V31" s="1">
        <f t="shared" si="10"/>
        <v>177.51123453832588</v>
      </c>
      <c r="W31" s="1">
        <f t="shared" si="1"/>
        <v>2573.6073288784264</v>
      </c>
      <c r="X31" s="1">
        <f t="shared" si="18"/>
        <v>229.5440296306133</v>
      </c>
      <c r="Y31" s="1">
        <f>IF(E30=1,S31,Y30+$B$20-COUNTIF($E$2:$E31,0)*$B$23)</f>
        <v>4279.8577131957127</v>
      </c>
      <c r="Z31" s="1">
        <f t="shared" si="2"/>
        <v>1779176.3990516961</v>
      </c>
      <c r="AJ31" s="1" t="s">
        <v>517</v>
      </c>
      <c r="AK31" s="1">
        <v>160</v>
      </c>
      <c r="AX31" s="1" t="str">
        <f t="shared" si="11"/>
        <v>c(1,1,5,6,11,17,22,31,51,68,104,125,177,238,287,355,425,536,634,749,901,1051,1221,1389,1638,1862,2055,2311,2554,2946,</v>
      </c>
      <c r="AY31" s="1" t="str">
        <f t="shared" si="12"/>
        <v>c(0,0,0,0,0,0,0,0,1,2,3,3,4,6,6,6,8,8,10,11,14,23,35,36,41,50,66,68,78,104,</v>
      </c>
      <c r="AZ31" s="1" t="str">
        <f t="shared" si="13"/>
        <v>c(0,0,0,0,0,0,0,0,1,2,3,3,4,5,5,5,5,5,7,8,10,13,16,16,18,22,31,33,43,57,</v>
      </c>
      <c r="BA31" s="1" t="str">
        <f t="shared" si="14"/>
        <v>c(0,0,0,0,0,0,0,0,0,0,0,0,0,1,1,1,3,3,3,3,4,10,19,20,23,28,35,35,35,47,</v>
      </c>
      <c r="BB31" s="1" t="str">
        <f>""</f>
        <v/>
      </c>
    </row>
    <row r="32" spans="1:54" x14ac:dyDescent="0.2">
      <c r="C32" s="36">
        <f t="shared" si="3"/>
        <v>58.163562476863468</v>
      </c>
      <c r="D32" s="47">
        <f t="shared" si="15"/>
        <v>0</v>
      </c>
      <c r="E32" s="47">
        <f t="shared" si="4"/>
        <v>1</v>
      </c>
      <c r="F32" s="47">
        <v>22</v>
      </c>
      <c r="G32" s="47">
        <v>31</v>
      </c>
      <c r="H32" s="48">
        <v>43924</v>
      </c>
      <c r="I32" s="1">
        <f t="shared" si="5"/>
        <v>-2.2679907067465841</v>
      </c>
      <c r="J32" s="37">
        <v>3383</v>
      </c>
      <c r="K32" s="49">
        <v>71</v>
      </c>
      <c r="L32" s="46">
        <v>47</v>
      </c>
      <c r="M32" s="50">
        <f t="shared" si="6"/>
        <v>118</v>
      </c>
      <c r="N32" s="55">
        <f t="shared" si="7"/>
        <v>2.0987289388117055E-2</v>
      </c>
      <c r="O32" s="56">
        <f t="shared" si="16"/>
        <v>0.60169491525423724</v>
      </c>
      <c r="P32" s="56">
        <f t="shared" si="8"/>
        <v>0.58070762586612024</v>
      </c>
      <c r="Q32" s="73">
        <f>MultiNorm_PL!Q32</f>
        <v>311.1965379694355</v>
      </c>
      <c r="R32" s="73">
        <f t="shared" si="17"/>
        <v>3561.5026719409502</v>
      </c>
      <c r="S32" s="1">
        <f t="shared" si="0"/>
        <v>4462.9395204722832</v>
      </c>
      <c r="T32" s="1">
        <f t="shared" si="9"/>
        <v>437</v>
      </c>
      <c r="U32" s="1">
        <f t="shared" si="19"/>
        <v>336.85714285714283</v>
      </c>
      <c r="V32" s="1">
        <f t="shared" si="10"/>
        <v>183.08180727657054</v>
      </c>
      <c r="W32" s="1">
        <f t="shared" si="1"/>
        <v>2814.2914385599038</v>
      </c>
      <c r="X32" s="1">
        <f t="shared" si="18"/>
        <v>240.68410968147737</v>
      </c>
      <c r="Y32" s="1">
        <f>IF(E31=1,S32,Y31+$B$20-COUNTIF($E$2:$E32,0)*$B$23)</f>
        <v>4462.9395204722832</v>
      </c>
      <c r="Z32" s="1">
        <f t="shared" si="2"/>
        <v>1166269.367877905</v>
      </c>
      <c r="AJ32" s="58">
        <f>-0.0005*LN(AK31)+0.0432</f>
        <v>4.0662413092383089E-2</v>
      </c>
      <c r="AK32" s="74">
        <f>AJ32*B17</f>
        <v>1777.3323924268764</v>
      </c>
      <c r="AL32" s="59">
        <f>AJ32*B28</f>
        <v>3064.5831975499482</v>
      </c>
      <c r="AX32" s="1" t="str">
        <f t="shared" si="11"/>
        <v>c(1,1,5,6,11,17,22,31,51,68,104,125,177,238,287,355,425,536,634,749,901,1051,1221,1389,1638,1862,2055,2311,2554,2946,3383,</v>
      </c>
      <c r="AY32" s="1" t="str">
        <f t="shared" si="12"/>
        <v>c(0,0,0,0,0,0,0,0,1,2,3,3,4,6,6,6,8,8,10,11,14,23,35,36,41,50,66,68,78,104,118,</v>
      </c>
      <c r="AZ32" s="1" t="str">
        <f t="shared" si="13"/>
        <v>c(0,0,0,0,0,0,0,0,1,2,3,3,4,5,5,5,5,5,7,8,10,13,16,16,18,22,31,33,43,57,71,</v>
      </c>
      <c r="BA32" s="1" t="str">
        <f t="shared" si="14"/>
        <v>c(0,0,0,0,0,0,0,0,0,0,0,0,0,1,1,1,3,3,3,3,4,10,19,20,23,28,35,35,35,47,47,</v>
      </c>
      <c r="BB32" s="1" t="str">
        <f>""</f>
        <v/>
      </c>
    </row>
    <row r="33" spans="3:54" x14ac:dyDescent="0.2">
      <c r="C33" s="36">
        <f t="shared" si="3"/>
        <v>60.224579699654193</v>
      </c>
      <c r="D33" s="47">
        <f t="shared" si="15"/>
        <v>0</v>
      </c>
      <c r="E33" s="47">
        <f t="shared" si="4"/>
        <v>1</v>
      </c>
      <c r="F33" s="47">
        <v>23</v>
      </c>
      <c r="G33" s="47">
        <v>32</v>
      </c>
      <c r="H33" s="48">
        <v>43925</v>
      </c>
      <c r="I33" s="1">
        <f t="shared" si="5"/>
        <v>-2.2255185751498443</v>
      </c>
      <c r="J33" s="37">
        <v>3627</v>
      </c>
      <c r="K33" s="49">
        <v>79</v>
      </c>
      <c r="L33" s="46">
        <v>116</v>
      </c>
      <c r="M33" s="50">
        <f t="shared" si="6"/>
        <v>195</v>
      </c>
      <c r="N33" s="55">
        <f t="shared" si="7"/>
        <v>2.178108629721533E-2</v>
      </c>
      <c r="O33" s="56">
        <f t="shared" si="16"/>
        <v>0.40512820512820513</v>
      </c>
      <c r="P33" s="56">
        <f t="shared" si="8"/>
        <v>0.38334711883098982</v>
      </c>
      <c r="Q33" s="73">
        <f>MultiNorm_PL!Q33</f>
        <v>325.66922530131689</v>
      </c>
      <c r="R33" s="73">
        <f t="shared" si="17"/>
        <v>3887.1718972422673</v>
      </c>
      <c r="S33" s="1">
        <f t="shared" si="0"/>
        <v>4651.6594892120256</v>
      </c>
      <c r="T33" s="1">
        <f t="shared" si="9"/>
        <v>244</v>
      </c>
      <c r="U33" s="1">
        <f t="shared" si="19"/>
        <v>362.42857142857144</v>
      </c>
      <c r="V33" s="1">
        <f t="shared" si="10"/>
        <v>188.7199687397424</v>
      </c>
      <c r="W33" s="1">
        <f t="shared" si="1"/>
        <v>3065.9318341584017</v>
      </c>
      <c r="X33" s="1">
        <f t="shared" si="18"/>
        <v>251.64039559849789</v>
      </c>
      <c r="Y33" s="1">
        <f>IF(E32=1,S33,Y32+$B$20-COUNTIF($E$2:$E33,0)*$B$23)</f>
        <v>4651.6594892120256</v>
      </c>
      <c r="Z33" s="1">
        <f t="shared" si="2"/>
        <v>1049927.0688322491</v>
      </c>
      <c r="AL33" s="59"/>
      <c r="AX33" s="1" t="str">
        <f t="shared" si="11"/>
        <v>c(1,1,5,6,11,17,22,31,51,68,104,125,177,238,287,355,425,536,634,749,901,1051,1221,1389,1638,1862,2055,2311,2554,2946,3383,3627,</v>
      </c>
      <c r="AY33" s="1" t="str">
        <f t="shared" si="12"/>
        <v>c(0,0,0,0,0,0,0,0,1,2,3,3,4,6,6,6,8,8,10,11,14,23,35,36,41,50,66,68,78,104,118,195,</v>
      </c>
      <c r="AZ33" s="1" t="str">
        <f t="shared" si="13"/>
        <v>c(0,0,0,0,0,0,0,0,1,2,3,3,4,5,5,5,5,5,7,8,10,13,16,16,18,22,31,33,43,57,71,79,</v>
      </c>
      <c r="BA33" s="1" t="str">
        <f t="shared" si="14"/>
        <v>c(0,0,0,0,0,0,0,0,0,0,0,0,0,1,1,1,3,3,3,3,4,10,19,20,23,28,35,35,35,47,47,116,</v>
      </c>
      <c r="BB33" s="1" t="str">
        <f>""</f>
        <v/>
      </c>
    </row>
    <row r="34" spans="3:54" x14ac:dyDescent="0.2">
      <c r="C34" s="36">
        <f t="shared" si="3"/>
        <v>64.046857846423663</v>
      </c>
      <c r="D34" s="47">
        <f t="shared" si="15"/>
        <v>0</v>
      </c>
      <c r="E34" s="47">
        <f t="shared" si="4"/>
        <v>1</v>
      </c>
      <c r="F34" s="47">
        <v>24</v>
      </c>
      <c r="G34" s="47">
        <v>33</v>
      </c>
      <c r="H34" s="48">
        <v>43926</v>
      </c>
      <c r="I34" s="1">
        <f t="shared" si="5"/>
        <v>-2.1830464435531045</v>
      </c>
      <c r="J34" s="37">
        <v>4102</v>
      </c>
      <c r="K34" s="49">
        <v>94</v>
      </c>
      <c r="L34" s="46">
        <v>134</v>
      </c>
      <c r="M34" s="50">
        <f t="shared" si="6"/>
        <v>228</v>
      </c>
      <c r="N34" s="55">
        <f t="shared" si="7"/>
        <v>2.2915650901999023E-2</v>
      </c>
      <c r="O34" s="56">
        <f t="shared" si="16"/>
        <v>0.41228070175438597</v>
      </c>
      <c r="P34" s="56">
        <f t="shared" si="8"/>
        <v>0.38936505085238693</v>
      </c>
      <c r="Q34" s="73">
        <f>MultiNorm_PL!Q34</f>
        <v>338.94674696479717</v>
      </c>
      <c r="R34" s="73">
        <f t="shared" si="17"/>
        <v>4226.1186442070648</v>
      </c>
      <c r="S34" s="1">
        <f t="shared" si="0"/>
        <v>4846.080787808226</v>
      </c>
      <c r="T34" s="1">
        <f t="shared" si="9"/>
        <v>475</v>
      </c>
      <c r="U34" s="1">
        <f t="shared" si="19"/>
        <v>378.71428571428572</v>
      </c>
      <c r="V34" s="1">
        <f t="shared" si="10"/>
        <v>194.42129859620036</v>
      </c>
      <c r="W34" s="1">
        <f t="shared" si="1"/>
        <v>3328.3191571963685</v>
      </c>
      <c r="X34" s="1">
        <f t="shared" si="18"/>
        <v>262.38732303796678</v>
      </c>
      <c r="Y34" s="1">
        <f>IF(E33=1,S34,Y33+$B$20-COUNTIF($E$2:$E34,0)*$B$23)</f>
        <v>4846.080787808226</v>
      </c>
      <c r="Z34" s="1">
        <f t="shared" ref="Z34:Z65" si="20">(S34-J34)^2*$B$13+(W34-J34)^2*$B$14</f>
        <v>553656.21878531016</v>
      </c>
      <c r="AX34" s="1" t="str">
        <f t="shared" si="11"/>
        <v>c(1,1,5,6,11,17,22,31,51,68,104,125,177,238,287,355,425,536,634,749,901,1051,1221,1389,1638,1862,2055,2311,2554,2946,3383,3627,4102,</v>
      </c>
      <c r="AY34" s="1" t="str">
        <f t="shared" si="12"/>
        <v>c(0,0,0,0,0,0,0,0,1,2,3,3,4,6,6,6,8,8,10,11,14,23,35,36,41,50,66,68,78,104,118,195,228,</v>
      </c>
      <c r="AZ34" s="1" t="str">
        <f t="shared" si="13"/>
        <v>c(0,0,0,0,0,0,0,0,1,2,3,3,4,5,5,5,5,5,7,8,10,13,16,16,18,22,31,33,43,57,71,79,94,</v>
      </c>
      <c r="BA34" s="1" t="str">
        <f t="shared" si="14"/>
        <v>c(0,0,0,0,0,0,0,0,0,0,0,0,0,1,1,1,3,3,3,3,4,10,19,20,23,28,35,35,35,47,47,116,134,</v>
      </c>
      <c r="BB34" s="1" t="str">
        <f>""</f>
        <v/>
      </c>
    </row>
    <row r="35" spans="3:54" x14ac:dyDescent="0.2">
      <c r="C35" s="36">
        <f t="shared" si="3"/>
        <v>66.430414720969495</v>
      </c>
      <c r="D35" s="47">
        <f t="shared" si="15"/>
        <v>0</v>
      </c>
      <c r="E35" s="47">
        <f t="shared" si="4"/>
        <v>1</v>
      </c>
      <c r="F35" s="47">
        <v>25</v>
      </c>
      <c r="G35" s="47">
        <v>34</v>
      </c>
      <c r="H35" s="48">
        <v>43927</v>
      </c>
      <c r="I35" s="1">
        <f t="shared" si="5"/>
        <v>-2.1405743119563647</v>
      </c>
      <c r="J35" s="37">
        <v>4413</v>
      </c>
      <c r="K35" s="49">
        <v>107</v>
      </c>
      <c r="L35" s="46">
        <v>162</v>
      </c>
      <c r="M35" s="50">
        <f t="shared" si="6"/>
        <v>269</v>
      </c>
      <c r="N35" s="55">
        <f t="shared" si="7"/>
        <v>2.4246544300929072E-2</v>
      </c>
      <c r="O35" s="56">
        <f t="shared" si="16"/>
        <v>0.39776951672862454</v>
      </c>
      <c r="P35" s="56">
        <f t="shared" si="8"/>
        <v>0.37352297242769544</v>
      </c>
      <c r="Q35" s="73">
        <f>MultiNorm_PL!Q35</f>
        <v>350.85659875556945</v>
      </c>
      <c r="R35" s="73">
        <f t="shared" si="17"/>
        <v>4576.9752429626342</v>
      </c>
      <c r="S35" s="1">
        <f t="shared" si="0"/>
        <v>5046.261920271003</v>
      </c>
      <c r="T35" s="1">
        <f t="shared" ref="T35:T66" si="21">IF(J35-J34&lt;0,0,J35-J34)</f>
        <v>311</v>
      </c>
      <c r="U35" s="1">
        <f t="shared" si="19"/>
        <v>375.57142857142856</v>
      </c>
      <c r="V35" s="1">
        <f t="shared" ref="V35:V59" si="22">S35-S34</f>
        <v>200.18113246277699</v>
      </c>
      <c r="W35" s="1">
        <f t="shared" si="1"/>
        <v>3601.2205922895891</v>
      </c>
      <c r="X35" s="1">
        <f t="shared" si="18"/>
        <v>272.9014350932207</v>
      </c>
      <c r="Y35" s="1">
        <f>IF(E34=1,S35,Y34+$B$20-COUNTIF($E$2:$E35,0)*$B$23)</f>
        <v>5046.261920271003</v>
      </c>
      <c r="Z35" s="1">
        <f t="shared" si="20"/>
        <v>401020.65966531809</v>
      </c>
      <c r="AX35" s="1" t="str">
        <f t="shared" ref="AX35:AX55" si="23">AX34 &amp;J35 &amp;","</f>
        <v>c(1,1,5,6,11,17,22,31,51,68,104,125,177,238,287,355,425,536,634,749,901,1051,1221,1389,1638,1862,2055,2311,2554,2946,3383,3627,4102,4413,</v>
      </c>
      <c r="AY35" s="1" t="str">
        <f t="shared" ref="AY35:AY55" si="24">AY34 &amp;M35 &amp;","</f>
        <v>c(0,0,0,0,0,0,0,0,1,2,3,3,4,6,6,6,8,8,10,11,14,23,35,36,41,50,66,68,78,104,118,195,228,269,</v>
      </c>
      <c r="AZ35" s="1" t="str">
        <f t="shared" ref="AZ35:AZ55" si="25">AZ34 &amp;K35 &amp;","</f>
        <v>c(0,0,0,0,0,0,0,0,1,2,3,3,4,5,5,5,5,5,7,8,10,13,16,16,18,22,31,33,43,57,71,79,94,107,</v>
      </c>
      <c r="BA35" s="1" t="str">
        <f t="shared" ref="BA35:BA55" si="26">BA34 &amp;L35 &amp;","</f>
        <v>c(0,0,0,0,0,0,0,0,0,0,0,0,0,1,1,1,3,3,3,3,4,10,19,20,23,28,35,35,35,47,47,116,134,162,</v>
      </c>
      <c r="BB35" s="1" t="str">
        <f>""</f>
        <v/>
      </c>
    </row>
    <row r="36" spans="3:54" x14ac:dyDescent="0.2">
      <c r="C36" s="36">
        <f t="shared" si="3"/>
        <v>69.627580742116848</v>
      </c>
      <c r="D36" s="47">
        <f t="shared" si="15"/>
        <v>0</v>
      </c>
      <c r="E36" s="47">
        <f t="shared" si="4"/>
        <v>1</v>
      </c>
      <c r="F36" s="47">
        <v>26</v>
      </c>
      <c r="G36" s="47">
        <v>35</v>
      </c>
      <c r="H36" s="48">
        <v>43928</v>
      </c>
      <c r="I36" s="1">
        <f t="shared" si="5"/>
        <v>-2.0981021803596249</v>
      </c>
      <c r="J36" s="37">
        <v>4848</v>
      </c>
      <c r="K36" s="49">
        <v>129</v>
      </c>
      <c r="L36" s="46">
        <v>191</v>
      </c>
      <c r="M36" s="50">
        <f t="shared" si="6"/>
        <v>320</v>
      </c>
      <c r="N36" s="55">
        <f t="shared" si="7"/>
        <v>2.6608910891089108E-2</v>
      </c>
      <c r="O36" s="56">
        <f t="shared" si="16"/>
        <v>0.40312500000000001</v>
      </c>
      <c r="P36" s="56">
        <f t="shared" si="8"/>
        <v>0.37651608910891088</v>
      </c>
      <c r="Q36" s="73">
        <f>MultiNorm_PL!Q36</f>
        <v>361.25375707277738</v>
      </c>
      <c r="R36" s="73">
        <f t="shared" si="17"/>
        <v>4938.2290000354114</v>
      </c>
      <c r="S36" s="1">
        <f t="shared" si="0"/>
        <v>5252.2564855565388</v>
      </c>
      <c r="T36" s="1">
        <f t="shared" si="21"/>
        <v>435</v>
      </c>
      <c r="U36" s="1">
        <f t="shared" si="19"/>
        <v>367.42857142857144</v>
      </c>
      <c r="V36" s="1">
        <f t="shared" si="22"/>
        <v>205.99456528553583</v>
      </c>
      <c r="W36" s="1">
        <f t="shared" si="1"/>
        <v>3884.3819238591818</v>
      </c>
      <c r="X36" s="1">
        <f t="shared" si="18"/>
        <v>283.16133156959268</v>
      </c>
      <c r="Y36" s="1">
        <f>IF(E35=1,S36,Y35+$B$20-COUNTIF($E$2:$E36,0)*$B$23)</f>
        <v>5252.2564855565388</v>
      </c>
      <c r="Z36" s="1">
        <f t="shared" si="20"/>
        <v>163423.30611452405</v>
      </c>
      <c r="AX36" s="1" t="str">
        <f t="shared" si="23"/>
        <v>c(1,1,5,6,11,17,22,31,51,68,104,125,177,238,287,355,425,536,634,749,901,1051,1221,1389,1638,1862,2055,2311,2554,2946,3383,3627,4102,4413,4848,</v>
      </c>
      <c r="AY36" s="1" t="str">
        <f t="shared" si="24"/>
        <v>c(0,0,0,0,0,0,0,0,1,2,3,3,4,6,6,6,8,8,10,11,14,23,35,36,41,50,66,68,78,104,118,195,228,269,320,</v>
      </c>
      <c r="AZ36" s="1" t="str">
        <f t="shared" si="25"/>
        <v>c(0,0,0,0,0,0,0,0,1,2,3,3,4,5,5,5,5,5,7,8,10,13,16,16,18,22,31,33,43,57,71,79,94,107,129,</v>
      </c>
      <c r="BA36" s="1" t="str">
        <f t="shared" si="26"/>
        <v>c(0,0,0,0,0,0,0,0,0,0,0,0,0,1,1,1,3,3,3,3,4,10,19,20,23,28,35,35,35,47,47,116,134,162,191,</v>
      </c>
      <c r="BB36" s="1" t="str">
        <f>""</f>
        <v/>
      </c>
    </row>
    <row r="37" spans="3:54" x14ac:dyDescent="0.2">
      <c r="C37" s="36">
        <f t="shared" si="3"/>
        <v>72.145685941711022</v>
      </c>
      <c r="D37" s="47">
        <f t="shared" si="15"/>
        <v>0</v>
      </c>
      <c r="E37" s="47">
        <f t="shared" si="4"/>
        <v>0</v>
      </c>
      <c r="F37" s="47">
        <v>27</v>
      </c>
      <c r="G37" s="47">
        <v>36</v>
      </c>
      <c r="H37" s="48">
        <v>43929</v>
      </c>
      <c r="I37" s="1">
        <f t="shared" si="5"/>
        <v>-2.0556300487628851</v>
      </c>
      <c r="J37" s="37">
        <v>5205</v>
      </c>
      <c r="K37" s="49">
        <v>158</v>
      </c>
      <c r="L37" s="46">
        <v>222</v>
      </c>
      <c r="M37" s="50">
        <f t="shared" si="6"/>
        <v>380</v>
      </c>
      <c r="N37" s="55">
        <f t="shared" si="7"/>
        <v>3.0355427473583094E-2</v>
      </c>
      <c r="O37" s="56">
        <f t="shared" si="16"/>
        <v>0.41578947368421054</v>
      </c>
      <c r="P37" s="56">
        <f t="shared" si="8"/>
        <v>0.38543404621062743</v>
      </c>
      <c r="Q37" s="73">
        <f>MultiNorm_PL!Q37</f>
        <v>370.02561974527049</v>
      </c>
      <c r="R37" s="73">
        <f t="shared" si="17"/>
        <v>5308.2546197806823</v>
      </c>
      <c r="S37" s="1">
        <f t="shared" si="0"/>
        <v>5464.1129410714684</v>
      </c>
      <c r="T37" s="1">
        <f t="shared" si="21"/>
        <v>357</v>
      </c>
      <c r="U37" s="1">
        <f t="shared" si="19"/>
        <v>389.85714285714283</v>
      </c>
      <c r="V37" s="1">
        <f t="shared" si="22"/>
        <v>211.85645551492962</v>
      </c>
      <c r="W37" s="1">
        <f t="shared" si="1"/>
        <v>4177.5295350601809</v>
      </c>
      <c r="X37" s="1">
        <f t="shared" si="18"/>
        <v>293.14761120099911</v>
      </c>
      <c r="Y37" s="1">
        <f>IF(E36=1,S37,Y36+$B$20-COUNTIF($E$2:$E37,0)*$B$23)</f>
        <v>5464.1129410714684</v>
      </c>
      <c r="Z37" s="1">
        <f t="shared" si="20"/>
        <v>67139.516230706256</v>
      </c>
      <c r="AX37" s="1" t="str">
        <f t="shared" si="23"/>
        <v>c(1,1,5,6,11,17,22,31,51,68,104,125,177,238,287,355,425,536,634,749,901,1051,1221,1389,1638,1862,2055,2311,2554,2946,3383,3627,4102,4413,4848,5205,</v>
      </c>
      <c r="AY37" s="1" t="str">
        <f t="shared" si="24"/>
        <v>c(0,0,0,0,0,0,0,0,1,2,3,3,4,6,6,6,8,8,10,11,14,23,35,36,41,50,66,68,78,104,118,195,228,269,320,380,</v>
      </c>
      <c r="AZ37" s="1" t="str">
        <f t="shared" si="25"/>
        <v>c(0,0,0,0,0,0,0,0,1,2,3,3,4,5,5,5,5,5,7,8,10,13,16,16,18,22,31,33,43,57,71,79,94,107,129,158,</v>
      </c>
      <c r="BA37" s="1" t="str">
        <f t="shared" si="26"/>
        <v>c(0,0,0,0,0,0,0,0,0,0,0,0,0,1,1,1,3,3,3,3,4,10,19,20,23,28,35,35,35,47,47,116,134,162,191,222,</v>
      </c>
      <c r="BB37" s="1" t="str">
        <f>""</f>
        <v/>
      </c>
    </row>
    <row r="38" spans="3:54" x14ac:dyDescent="0.2">
      <c r="C38" s="36">
        <f t="shared" si="3"/>
        <v>74.665922615340392</v>
      </c>
      <c r="D38" s="47">
        <f t="shared" si="15"/>
        <v>0</v>
      </c>
      <c r="E38" s="47">
        <f t="shared" si="4"/>
        <v>0</v>
      </c>
      <c r="F38" s="47">
        <v>28</v>
      </c>
      <c r="G38" s="47">
        <v>37</v>
      </c>
      <c r="H38" s="48">
        <v>43930</v>
      </c>
      <c r="I38" s="1">
        <f t="shared" si="5"/>
        <v>-2.0131579171661453</v>
      </c>
      <c r="J38" s="37">
        <v>5575</v>
      </c>
      <c r="K38" s="49">
        <v>174</v>
      </c>
      <c r="L38" s="46">
        <v>284</v>
      </c>
      <c r="M38" s="50">
        <f t="shared" si="6"/>
        <v>458</v>
      </c>
      <c r="N38" s="55">
        <f t="shared" si="7"/>
        <v>3.1210762331838567E-2</v>
      </c>
      <c r="O38" s="56">
        <f t="shared" si="16"/>
        <v>0.37991266375545851</v>
      </c>
      <c r="P38" s="56">
        <f t="shared" si="8"/>
        <v>0.34870190142361995</v>
      </c>
      <c r="Q38" s="73">
        <f>MultiNorm_PL!Q38</f>
        <v>377.09588388651912</v>
      </c>
      <c r="R38" s="73">
        <f t="shared" si="17"/>
        <v>5685.3505036672013</v>
      </c>
      <c r="S38" s="1">
        <f t="shared" si="0"/>
        <v>5681.8743711559928</v>
      </c>
      <c r="T38" s="1">
        <f t="shared" si="21"/>
        <v>370</v>
      </c>
      <c r="U38" s="1">
        <f t="shared" si="19"/>
        <v>367.42857142857144</v>
      </c>
      <c r="V38" s="1">
        <f t="shared" si="22"/>
        <v>217.76143008452436</v>
      </c>
      <c r="W38" s="1">
        <f t="shared" si="1"/>
        <v>4480.3723432162333</v>
      </c>
      <c r="X38" s="1">
        <f t="shared" si="18"/>
        <v>302.84280815605234</v>
      </c>
      <c r="Y38" s="1">
        <f>IF(E37=1,S38,Y37+$B$20-COUNTIF($E$2:$E38,0)*$B$23)</f>
        <v>5857.8956028541306</v>
      </c>
      <c r="Z38" s="1">
        <f t="shared" si="20"/>
        <v>11422.1312099889</v>
      </c>
      <c r="AX38" s="1" t="str">
        <f t="shared" si="23"/>
        <v>c(1,1,5,6,11,17,22,31,51,68,104,125,177,238,287,355,425,536,634,749,901,1051,1221,1389,1638,1862,2055,2311,2554,2946,3383,3627,4102,4413,4848,5205,5575,</v>
      </c>
      <c r="AY38" s="1" t="str">
        <f t="shared" si="24"/>
        <v>c(0,0,0,0,0,0,0,0,1,2,3,3,4,6,6,6,8,8,10,11,14,23,35,36,41,50,66,68,78,104,118,195,228,269,320,380,458,</v>
      </c>
      <c r="AZ38" s="1" t="str">
        <f t="shared" si="25"/>
        <v>c(0,0,0,0,0,0,0,0,1,2,3,3,4,5,5,5,5,5,7,8,10,13,16,16,18,22,31,33,43,57,71,79,94,107,129,158,174,</v>
      </c>
      <c r="BA38" s="1" t="str">
        <f t="shared" si="26"/>
        <v>c(0,0,0,0,0,0,0,0,0,0,0,0,0,1,1,1,3,3,3,3,4,10,19,20,23,28,35,35,35,47,47,116,134,162,191,222,284,</v>
      </c>
      <c r="BB38" s="1" t="str">
        <f>""</f>
        <v/>
      </c>
    </row>
    <row r="39" spans="3:54" x14ac:dyDescent="0.2">
      <c r="C39" s="36">
        <f t="shared" si="3"/>
        <v>77.168646482881897</v>
      </c>
      <c r="D39" s="47">
        <f t="shared" si="15"/>
        <v>0</v>
      </c>
      <c r="E39" s="47">
        <f t="shared" si="4"/>
        <v>0</v>
      </c>
      <c r="F39" s="47">
        <v>29</v>
      </c>
      <c r="G39" s="47">
        <v>38</v>
      </c>
      <c r="H39" s="48">
        <v>43931</v>
      </c>
      <c r="I39" s="1">
        <f t="shared" si="5"/>
        <v>-1.9706857855694058</v>
      </c>
      <c r="J39" s="37">
        <v>5955</v>
      </c>
      <c r="K39" s="49">
        <v>181</v>
      </c>
      <c r="L39" s="46">
        <v>318</v>
      </c>
      <c r="M39" s="50">
        <f t="shared" si="6"/>
        <v>499</v>
      </c>
      <c r="N39" s="55">
        <f t="shared" si="7"/>
        <v>3.0394626364399664E-2</v>
      </c>
      <c r="O39" s="56">
        <f t="shared" si="16"/>
        <v>0.36272545090180358</v>
      </c>
      <c r="P39" s="56">
        <f t="shared" si="8"/>
        <v>0.33233082453740392</v>
      </c>
      <c r="Q39" s="73">
        <f>MultiNorm_PL!Q39</f>
        <v>382.42717093857897</v>
      </c>
      <c r="R39" s="73">
        <f t="shared" si="17"/>
        <v>6067.7776746057807</v>
      </c>
      <c r="S39" s="1">
        <f t="shared" si="0"/>
        <v>5905.5782613553929</v>
      </c>
      <c r="T39" s="1">
        <f t="shared" si="21"/>
        <v>380</v>
      </c>
      <c r="U39" s="1">
        <f t="shared" si="19"/>
        <v>360.14285714285717</v>
      </c>
      <c r="V39" s="1">
        <f t="shared" si="22"/>
        <v>223.70389019940012</v>
      </c>
      <c r="W39" s="1">
        <f t="shared" si="1"/>
        <v>4792.6036672315313</v>
      </c>
      <c r="X39" s="1">
        <f t="shared" si="18"/>
        <v>312.23132401529801</v>
      </c>
      <c r="Y39" s="1">
        <f>IF(E38=1,S39,Y38+$B$20-COUNTIF($E$2:$E39,0)*$B$23)</f>
        <v>6253.6410240995519</v>
      </c>
      <c r="Z39" s="1">
        <f t="shared" si="20"/>
        <v>2442.508250655851</v>
      </c>
      <c r="AX39" s="1" t="str">
        <f t="shared" si="23"/>
        <v>c(1,1,5,6,11,17,22,31,51,68,104,125,177,238,287,355,425,536,634,749,901,1051,1221,1389,1638,1862,2055,2311,2554,2946,3383,3627,4102,4413,4848,5205,5575,5955,</v>
      </c>
      <c r="AY39" s="1" t="str">
        <f t="shared" si="24"/>
        <v>c(0,0,0,0,0,0,0,0,1,2,3,3,4,6,6,6,8,8,10,11,14,23,35,36,41,50,66,68,78,104,118,195,228,269,320,380,458,499,</v>
      </c>
      <c r="AZ39" s="1" t="str">
        <f t="shared" si="25"/>
        <v>c(0,0,0,0,0,0,0,0,1,2,3,3,4,5,5,5,5,5,7,8,10,13,16,16,18,22,31,33,43,57,71,79,94,107,129,158,174,181,</v>
      </c>
      <c r="BA39" s="1" t="str">
        <f t="shared" si="26"/>
        <v>c(0,0,0,0,0,0,0,0,0,0,0,0,0,1,1,1,3,3,3,3,4,10,19,20,23,28,35,35,35,47,47,116,134,162,191,222,284,318,</v>
      </c>
      <c r="BB39" s="1" t="str">
        <f>""</f>
        <v/>
      </c>
    </row>
    <row r="40" spans="3:54" x14ac:dyDescent="0.2">
      <c r="C40" s="36">
        <f t="shared" si="3"/>
        <v>79.724525711978998</v>
      </c>
      <c r="D40" s="47">
        <f t="shared" si="15"/>
        <v>0</v>
      </c>
      <c r="E40" s="47">
        <f t="shared" si="4"/>
        <v>0</v>
      </c>
      <c r="F40" s="47">
        <v>30</v>
      </c>
      <c r="G40" s="47">
        <v>39</v>
      </c>
      <c r="H40" s="48">
        <v>43932</v>
      </c>
      <c r="I40" s="1">
        <f t="shared" si="5"/>
        <v>-1.9282136539726662</v>
      </c>
      <c r="J40" s="37">
        <v>6356</v>
      </c>
      <c r="K40" s="49">
        <v>208</v>
      </c>
      <c r="L40" s="46">
        <v>375</v>
      </c>
      <c r="M40" s="50">
        <f t="shared" si="6"/>
        <v>583</v>
      </c>
      <c r="N40" s="55">
        <f t="shared" si="7"/>
        <v>3.2724984266834484E-2</v>
      </c>
      <c r="O40" s="56">
        <f t="shared" si="16"/>
        <v>0.35677530017152659</v>
      </c>
      <c r="P40" s="56">
        <f t="shared" si="8"/>
        <v>0.32405031590469213</v>
      </c>
      <c r="Q40" s="73">
        <f>MultiNorm_PL!Q40</f>
        <v>386.02226862024554</v>
      </c>
      <c r="R40" s="73">
        <f t="shared" si="17"/>
        <v>6453.7999432260258</v>
      </c>
      <c r="S40" s="1">
        <f t="shared" si="0"/>
        <v>6135.2562792926219</v>
      </c>
      <c r="T40" s="1">
        <f t="shared" si="21"/>
        <v>401</v>
      </c>
      <c r="U40" s="1">
        <f t="shared" si="19"/>
        <v>336.28571428571428</v>
      </c>
      <c r="V40" s="1">
        <f t="shared" si="22"/>
        <v>229.67801793722901</v>
      </c>
      <c r="W40" s="1">
        <f t="shared" si="1"/>
        <v>5113.9030234860902</v>
      </c>
      <c r="X40" s="1">
        <f t="shared" si="18"/>
        <v>321.29935625455892</v>
      </c>
      <c r="Y40" s="1">
        <f>IF(E39=1,S40,Y39+$B$20-COUNTIF($E$2:$E40,0)*$B$23)</f>
        <v>6651.3492048077333</v>
      </c>
      <c r="Z40" s="1">
        <f t="shared" si="20"/>
        <v>48727.790231736944</v>
      </c>
      <c r="AX40" s="1" t="str">
        <f t="shared" si="23"/>
        <v>c(1,1,5,6,11,17,22,31,51,68,104,125,177,238,287,355,425,536,634,749,901,1051,1221,1389,1638,1862,2055,2311,2554,2946,3383,3627,4102,4413,4848,5205,5575,5955,6356,</v>
      </c>
      <c r="AY40" s="1" t="str">
        <f t="shared" si="24"/>
        <v>c(0,0,0,0,0,0,0,0,1,2,3,3,4,6,6,6,8,8,10,11,14,23,35,36,41,50,66,68,78,104,118,195,228,269,320,380,458,499,583,</v>
      </c>
      <c r="AZ40" s="1" t="str">
        <f t="shared" si="25"/>
        <v>c(0,0,0,0,0,0,0,0,1,2,3,3,4,5,5,5,5,5,7,8,10,13,16,16,18,22,31,33,43,57,71,79,94,107,129,158,174,181,208,</v>
      </c>
      <c r="BA40" s="1" t="str">
        <f t="shared" si="26"/>
        <v>c(0,0,0,0,0,0,0,0,0,0,0,0,0,1,1,1,3,3,3,3,4,10,19,20,23,28,35,35,35,47,47,116,134,162,191,222,284,318,375,</v>
      </c>
      <c r="BB40" s="1" t="str">
        <f>""</f>
        <v/>
      </c>
    </row>
    <row r="41" spans="3:54" x14ac:dyDescent="0.2">
      <c r="C41" s="36">
        <f t="shared" si="3"/>
        <v>81.694553062000409</v>
      </c>
      <c r="D41" s="47">
        <f t="shared" si="15"/>
        <v>0</v>
      </c>
      <c r="E41" s="47">
        <f t="shared" si="4"/>
        <v>0</v>
      </c>
      <c r="F41" s="47">
        <v>31</v>
      </c>
      <c r="G41" s="47">
        <v>40</v>
      </c>
      <c r="H41" s="48">
        <v>43933</v>
      </c>
      <c r="I41" s="1">
        <f t="shared" si="5"/>
        <v>-1.8857415223759266</v>
      </c>
      <c r="J41" s="37">
        <v>6674</v>
      </c>
      <c r="K41" s="49">
        <v>232</v>
      </c>
      <c r="L41" s="46">
        <v>439</v>
      </c>
      <c r="M41" s="50">
        <f t="shared" si="6"/>
        <v>671</v>
      </c>
      <c r="N41" s="55">
        <f t="shared" si="7"/>
        <v>3.4761762061732093E-2</v>
      </c>
      <c r="O41" s="56">
        <f t="shared" si="16"/>
        <v>0.34575260804769004</v>
      </c>
      <c r="P41" s="56">
        <f t="shared" si="8"/>
        <v>0.31099084598595794</v>
      </c>
      <c r="Q41" s="73">
        <f>MultiNorm_PL!Q41</f>
        <v>387.92392729332755</v>
      </c>
      <c r="R41" s="73">
        <f t="shared" si="17"/>
        <v>6841.7238705193531</v>
      </c>
      <c r="S41" s="1">
        <f t="shared" si="0"/>
        <v>6370.9340629545768</v>
      </c>
      <c r="T41" s="1">
        <f t="shared" si="21"/>
        <v>318</v>
      </c>
      <c r="U41" s="1">
        <f t="shared" si="19"/>
        <v>339.57142857142856</v>
      </c>
      <c r="V41" s="1">
        <f t="shared" si="22"/>
        <v>235.67778366195489</v>
      </c>
      <c r="W41" s="1">
        <f t="shared" si="1"/>
        <v>5443.9378476252077</v>
      </c>
      <c r="X41" s="1">
        <f t="shared" si="18"/>
        <v>330.03482413911752</v>
      </c>
      <c r="Y41" s="1">
        <f>IF(E40=1,S41,Y40+$B$20-COUNTIF($E$2:$E41,0)*$B$23)</f>
        <v>7051.0201449786737</v>
      </c>
      <c r="Z41" s="1">
        <f t="shared" si="20"/>
        <v>91848.962197220419</v>
      </c>
      <c r="AX41" s="1" t="str">
        <f t="shared" si="23"/>
        <v>c(1,1,5,6,11,17,22,31,51,68,104,125,177,238,287,355,425,536,634,749,901,1051,1221,1389,1638,1862,2055,2311,2554,2946,3383,3627,4102,4413,4848,5205,5575,5955,6356,6674,</v>
      </c>
      <c r="AY41" s="1" t="str">
        <f t="shared" si="24"/>
        <v>c(0,0,0,0,0,0,0,0,1,2,3,3,4,6,6,6,8,8,10,11,14,23,35,36,41,50,66,68,78,104,118,195,228,269,320,380,458,499,583,671,</v>
      </c>
      <c r="AZ41" s="1" t="str">
        <f t="shared" si="25"/>
        <v>c(0,0,0,0,0,0,0,0,1,2,3,3,4,5,5,5,5,5,7,8,10,13,16,16,18,22,31,33,43,57,71,79,94,107,129,158,174,181,208,232,</v>
      </c>
      <c r="BA41" s="1" t="str">
        <f t="shared" si="26"/>
        <v>c(0,0,0,0,0,0,0,0,0,0,0,0,0,1,1,1,3,3,3,3,4,10,19,20,23,28,35,35,35,47,47,116,134,162,191,222,284,318,375,439,</v>
      </c>
      <c r="BB41" s="1" t="str">
        <f>""</f>
        <v/>
      </c>
    </row>
    <row r="42" spans="3:54" x14ac:dyDescent="0.2">
      <c r="C42" s="36">
        <f t="shared" si="3"/>
        <v>83.270643086264201</v>
      </c>
      <c r="D42" s="47">
        <f t="shared" si="15"/>
        <v>0</v>
      </c>
      <c r="E42" s="47">
        <f t="shared" si="4"/>
        <v>0</v>
      </c>
      <c r="F42" s="47">
        <v>32</v>
      </c>
      <c r="G42" s="47">
        <v>41</v>
      </c>
      <c r="H42" s="48">
        <v>43934</v>
      </c>
      <c r="I42" s="1">
        <f t="shared" si="5"/>
        <v>-1.8432693907791871</v>
      </c>
      <c r="J42" s="37">
        <v>6934</v>
      </c>
      <c r="K42" s="49">
        <v>245</v>
      </c>
      <c r="L42" s="46">
        <v>487</v>
      </c>
      <c r="M42" s="50">
        <f t="shared" si="6"/>
        <v>732</v>
      </c>
      <c r="N42" s="55">
        <f t="shared" si="7"/>
        <v>3.5333141044130371E-2</v>
      </c>
      <c r="O42" s="56">
        <f t="shared" si="16"/>
        <v>0.33469945355191255</v>
      </c>
      <c r="P42" s="56">
        <f t="shared" si="8"/>
        <v>0.29936631250778217</v>
      </c>
      <c r="Q42" s="73">
        <f>MultiNorm_PL!Q42</f>
        <v>388.21322004601399</v>
      </c>
      <c r="R42" s="73">
        <f t="shared" si="17"/>
        <v>7229.9370905653668</v>
      </c>
      <c r="S42" s="1">
        <f t="shared" si="0"/>
        <v>6612.6310172011154</v>
      </c>
      <c r="T42" s="1">
        <f t="shared" si="21"/>
        <v>260</v>
      </c>
      <c r="U42" s="1">
        <f t="shared" si="19"/>
        <v>334.71428571428572</v>
      </c>
      <c r="V42" s="1">
        <f t="shared" si="22"/>
        <v>241.69695424653855</v>
      </c>
      <c r="W42" s="1">
        <f t="shared" si="1"/>
        <v>5782.3651404442262</v>
      </c>
      <c r="X42" s="1">
        <f t="shared" si="18"/>
        <v>338.42729281901848</v>
      </c>
      <c r="Y42" s="1">
        <f>IF(E41=1,S42,Y41+$B$20-COUNTIF($E$2:$E42,0)*$B$23)</f>
        <v>7452.6538446123732</v>
      </c>
      <c r="Z42" s="1">
        <f t="shared" si="20"/>
        <v>103278.02310518982</v>
      </c>
      <c r="AX42" s="1" t="str">
        <f t="shared" si="23"/>
        <v>c(1,1,5,6,11,17,22,31,51,68,104,125,177,238,287,355,425,536,634,749,901,1051,1221,1389,1638,1862,2055,2311,2554,2946,3383,3627,4102,4413,4848,5205,5575,5955,6356,6674,6934,</v>
      </c>
      <c r="AY42" s="1" t="str">
        <f t="shared" si="24"/>
        <v>c(0,0,0,0,0,0,0,0,1,2,3,3,4,6,6,6,8,8,10,11,14,23,35,36,41,50,66,68,78,104,118,195,228,269,320,380,458,499,583,671,732,</v>
      </c>
      <c r="AZ42" s="1" t="str">
        <f t="shared" si="25"/>
        <v>c(0,0,0,0,0,0,0,0,1,2,3,3,4,5,5,5,5,5,7,8,10,13,16,16,18,22,31,33,43,57,71,79,94,107,129,158,174,181,208,232,245,</v>
      </c>
      <c r="BA42" s="1" t="str">
        <f t="shared" si="26"/>
        <v>c(0,0,0,0,0,0,0,0,0,0,0,0,0,1,1,1,3,3,3,3,4,10,19,20,23,28,35,35,35,47,47,116,134,162,191,222,284,318,375,439,487,</v>
      </c>
      <c r="BB42" s="1" t="str">
        <f>""</f>
        <v/>
      </c>
    </row>
    <row r="43" spans="3:54" x14ac:dyDescent="0.2">
      <c r="C43" s="36">
        <f t="shared" si="3"/>
        <v>84.864598037108507</v>
      </c>
      <c r="D43" s="47">
        <f t="shared" si="15"/>
        <v>0</v>
      </c>
      <c r="E43" s="47">
        <f t="shared" si="4"/>
        <v>0</v>
      </c>
      <c r="F43" s="47">
        <v>33</v>
      </c>
      <c r="G43" s="47">
        <v>42</v>
      </c>
      <c r="H43" s="48">
        <v>43935</v>
      </c>
      <c r="I43" s="1">
        <f t="shared" si="5"/>
        <v>-1.8007972591824475</v>
      </c>
      <c r="J43" s="37">
        <v>7202</v>
      </c>
      <c r="K43" s="49">
        <v>263</v>
      </c>
      <c r="L43" s="46">
        <v>618</v>
      </c>
      <c r="M43" s="50">
        <f t="shared" si="6"/>
        <v>881</v>
      </c>
      <c r="N43" s="55">
        <f t="shared" si="7"/>
        <v>3.6517633990558178E-2</v>
      </c>
      <c r="O43" s="56">
        <f t="shared" si="16"/>
        <v>0.29852440408626563</v>
      </c>
      <c r="P43" s="56">
        <f t="shared" si="8"/>
        <v>0.26200677009570744</v>
      </c>
      <c r="Q43" s="73">
        <f>MultiNorm_PL!Q43</f>
        <v>387.00654699654979</v>
      </c>
      <c r="R43" s="73">
        <f t="shared" si="17"/>
        <v>7616.9436375619171</v>
      </c>
      <c r="S43" s="1">
        <f t="shared" si="0"/>
        <v>6860.3601192992764</v>
      </c>
      <c r="T43" s="1">
        <f t="shared" si="21"/>
        <v>268</v>
      </c>
      <c r="U43" s="1">
        <f t="shared" si="19"/>
        <v>346.28571428571428</v>
      </c>
      <c r="V43" s="1">
        <f t="shared" si="22"/>
        <v>247.72910209816109</v>
      </c>
      <c r="W43" s="1">
        <f t="shared" si="1"/>
        <v>6128.8330367574026</v>
      </c>
      <c r="X43" s="1">
        <f t="shared" si="18"/>
        <v>346.46789631317642</v>
      </c>
      <c r="Y43" s="1">
        <f>IF(E42=1,S43,Y42+$B$20-COUNTIF($E$2:$E43,0)*$B$23)</f>
        <v>7856.2503037088327</v>
      </c>
      <c r="Z43" s="1">
        <f t="shared" si="20"/>
        <v>116717.80808520463</v>
      </c>
      <c r="AX43" s="1" t="str">
        <f t="shared" si="23"/>
        <v>c(1,1,5,6,11,17,22,31,51,68,104,125,177,238,287,355,425,536,634,749,901,1051,1221,1389,1638,1862,2055,2311,2554,2946,3383,3627,4102,4413,4848,5205,5575,5955,6356,6674,6934,7202,</v>
      </c>
      <c r="AY43" s="1" t="str">
        <f t="shared" si="24"/>
        <v>c(0,0,0,0,0,0,0,0,1,2,3,3,4,6,6,6,8,8,10,11,14,23,35,36,41,50,66,68,78,104,118,195,228,269,320,380,458,499,583,671,732,881,</v>
      </c>
      <c r="AZ43" s="1" t="str">
        <f t="shared" si="25"/>
        <v>c(0,0,0,0,0,0,0,0,1,2,3,3,4,5,5,5,5,5,7,8,10,13,16,16,18,22,31,33,43,57,71,79,94,107,129,158,174,181,208,232,245,263,</v>
      </c>
      <c r="BA43" s="1" t="str">
        <f t="shared" si="26"/>
        <v>c(0,0,0,0,0,0,0,0,0,0,0,0,0,1,1,1,3,3,3,3,4,10,19,20,23,28,35,35,35,47,47,116,134,162,191,222,284,318,375,439,487,618,</v>
      </c>
      <c r="BB43" s="1" t="str">
        <f>""</f>
        <v/>
      </c>
    </row>
    <row r="44" spans="3:54" x14ac:dyDescent="0.2">
      <c r="C44" s="36">
        <f t="shared" si="3"/>
        <v>87.074680590858321</v>
      </c>
      <c r="D44" s="47">
        <f t="shared" si="15"/>
        <v>0</v>
      </c>
      <c r="E44" s="47">
        <f t="shared" si="4"/>
        <v>0</v>
      </c>
      <c r="F44" s="47">
        <v>34</v>
      </c>
      <c r="G44" s="47">
        <v>43</v>
      </c>
      <c r="H44" s="48">
        <v>43936</v>
      </c>
      <c r="I44" s="1">
        <f t="shared" si="5"/>
        <v>-1.7583251275857079</v>
      </c>
      <c r="J44" s="37">
        <v>7582</v>
      </c>
      <c r="K44" s="49">
        <v>286</v>
      </c>
      <c r="L44" s="46">
        <v>668</v>
      </c>
      <c r="M44" s="50">
        <f t="shared" si="6"/>
        <v>954</v>
      </c>
      <c r="N44" s="55">
        <f t="shared" si="7"/>
        <v>3.7720917963597993E-2</v>
      </c>
      <c r="O44" s="56">
        <f t="shared" si="16"/>
        <v>0.29979035639412999</v>
      </c>
      <c r="P44" s="56">
        <f t="shared" si="8"/>
        <v>0.26206943843053199</v>
      </c>
      <c r="Q44" s="73">
        <f>MultiNorm_PL!Q44</f>
        <v>384.45143042180854</v>
      </c>
      <c r="R44" s="73">
        <f t="shared" si="17"/>
        <v>8001.3950679837253</v>
      </c>
      <c r="S44" s="1">
        <f t="shared" si="0"/>
        <v>7114.1277342747599</v>
      </c>
      <c r="T44" s="1">
        <f t="shared" si="21"/>
        <v>380</v>
      </c>
      <c r="U44" s="1">
        <f t="shared" si="19"/>
        <v>340.85714285714283</v>
      </c>
      <c r="V44" s="1">
        <f t="shared" si="22"/>
        <v>253.76761497548341</v>
      </c>
      <c r="W44" s="1">
        <f t="shared" si="1"/>
        <v>6482.9822967373011</v>
      </c>
      <c r="X44" s="1">
        <f t="shared" si="18"/>
        <v>354.14925997989849</v>
      </c>
      <c r="Y44" s="1">
        <f>IF(E43=1,S44,Y43+$B$20-COUNTIF($E$2:$E44,0)*$B$23)</f>
        <v>8261.8095222680513</v>
      </c>
      <c r="Z44" s="1">
        <f t="shared" si="20"/>
        <v>218904.45703486973</v>
      </c>
      <c r="AX44" s="1" t="str">
        <f t="shared" si="23"/>
        <v>c(1,1,5,6,11,17,22,31,51,68,104,125,177,238,287,355,425,536,634,749,901,1051,1221,1389,1638,1862,2055,2311,2554,2946,3383,3627,4102,4413,4848,5205,5575,5955,6356,6674,6934,7202,7582,</v>
      </c>
      <c r="AY44" s="1" t="str">
        <f t="shared" si="24"/>
        <v>c(0,0,0,0,0,0,0,0,1,2,3,3,4,6,6,6,8,8,10,11,14,23,35,36,41,50,66,68,78,104,118,195,228,269,320,380,458,499,583,671,732,881,954,</v>
      </c>
      <c r="AZ44" s="1" t="str">
        <f t="shared" si="25"/>
        <v>c(0,0,0,0,0,0,0,0,1,2,3,3,4,5,5,5,5,5,7,8,10,13,16,16,18,22,31,33,43,57,71,79,94,107,129,158,174,181,208,232,245,263,286,</v>
      </c>
      <c r="BA44" s="1" t="str">
        <f t="shared" si="26"/>
        <v>c(0,0,0,0,0,0,0,0,0,0,0,0,0,1,1,1,3,3,3,3,4,10,19,20,23,28,35,35,35,47,47,116,134,162,191,222,284,318,375,439,487,618,668,</v>
      </c>
      <c r="BB44" s="1" t="str">
        <f>""</f>
        <v/>
      </c>
    </row>
    <row r="45" spans="3:54" x14ac:dyDescent="0.2">
      <c r="C45" s="36">
        <f t="shared" si="3"/>
        <v>88.983144471298601</v>
      </c>
      <c r="D45" s="47">
        <f t="shared" si="15"/>
        <v>0</v>
      </c>
      <c r="E45" s="47">
        <f t="shared" si="4"/>
        <v>0</v>
      </c>
      <c r="F45" s="47">
        <v>35</v>
      </c>
      <c r="G45" s="47">
        <v>44</v>
      </c>
      <c r="H45" s="48">
        <v>43937</v>
      </c>
      <c r="I45" s="1">
        <f t="shared" si="5"/>
        <v>-1.7158529959889683</v>
      </c>
      <c r="J45" s="37">
        <v>7918</v>
      </c>
      <c r="K45" s="49">
        <v>314</v>
      </c>
      <c r="L45" s="46">
        <v>774</v>
      </c>
      <c r="M45" s="50">
        <f t="shared" si="6"/>
        <v>1088</v>
      </c>
      <c r="N45" s="55">
        <f t="shared" si="7"/>
        <v>3.9656478908815358E-2</v>
      </c>
      <c r="O45" s="56">
        <f t="shared" si="16"/>
        <v>0.28860294117647056</v>
      </c>
      <c r="P45" s="56">
        <f t="shared" si="8"/>
        <v>0.24894646226765521</v>
      </c>
      <c r="Q45" s="73">
        <f>MultiNorm_PL!Q45</f>
        <v>380.72130418696196</v>
      </c>
      <c r="R45" s="73">
        <f t="shared" si="17"/>
        <v>8382.1163721706871</v>
      </c>
      <c r="S45" s="1">
        <f t="shared" si="0"/>
        <v>7373.9334408593104</v>
      </c>
      <c r="T45" s="1">
        <f t="shared" si="21"/>
        <v>336</v>
      </c>
      <c r="U45" s="1">
        <f t="shared" si="19"/>
        <v>373.28571428571428</v>
      </c>
      <c r="V45" s="1">
        <f t="shared" si="22"/>
        <v>259.80570658455053</v>
      </c>
      <c r="W45" s="1">
        <f t="shared" si="1"/>
        <v>6844.4477197278984</v>
      </c>
      <c r="X45" s="1">
        <f t="shared" si="18"/>
        <v>361.46542299059729</v>
      </c>
      <c r="Y45" s="1">
        <f>IF(E44=1,S45,Y44+$B$20-COUNTIF($E$2:$E45,0)*$B$23)</f>
        <v>8669.331500290029</v>
      </c>
      <c r="Z45" s="1">
        <f t="shared" si="20"/>
        <v>296008.42077518947</v>
      </c>
      <c r="AX45" s="1" t="str">
        <f t="shared" si="23"/>
        <v>c(1,1,5,6,11,17,22,31,51,68,104,125,177,238,287,355,425,536,634,749,901,1051,1221,1389,1638,1862,2055,2311,2554,2946,3383,3627,4102,4413,4848,5205,5575,5955,6356,6674,6934,7202,7582,7918,</v>
      </c>
      <c r="AY45" s="1" t="str">
        <f t="shared" si="24"/>
        <v>c(0,0,0,0,0,0,0,0,1,2,3,3,4,6,6,6,8,8,10,11,14,23,35,36,41,50,66,68,78,104,118,195,228,269,320,380,458,499,583,671,732,881,954,1088,</v>
      </c>
      <c r="AZ45" s="1" t="str">
        <f t="shared" si="25"/>
        <v>c(0,0,0,0,0,0,0,0,1,2,3,3,4,5,5,5,5,5,7,8,10,13,16,16,18,22,31,33,43,57,71,79,94,107,129,158,174,181,208,232,245,263,286,314,</v>
      </c>
      <c r="BA45" s="1" t="str">
        <f t="shared" si="26"/>
        <v>c(0,0,0,0,0,0,0,0,0,0,0,0,0,1,1,1,3,3,3,3,4,10,19,20,23,28,35,35,35,47,47,116,134,162,191,222,284,318,375,439,487,618,668,774,</v>
      </c>
      <c r="BB45" s="1" t="str">
        <f>""</f>
        <v/>
      </c>
    </row>
    <row r="46" spans="3:54" x14ac:dyDescent="0.2">
      <c r="C46" s="36">
        <f t="shared" si="3"/>
        <v>91.536877814354142</v>
      </c>
      <c r="D46" s="47">
        <f t="shared" si="15"/>
        <v>0</v>
      </c>
      <c r="E46" s="47">
        <f t="shared" si="4"/>
        <v>0</v>
      </c>
      <c r="F46" s="47">
        <v>36</v>
      </c>
      <c r="G46" s="47">
        <v>45</v>
      </c>
      <c r="H46" s="48">
        <v>43938</v>
      </c>
      <c r="I46" s="1">
        <f t="shared" si="5"/>
        <v>-1.6733808643922288</v>
      </c>
      <c r="J46" s="37">
        <v>8379</v>
      </c>
      <c r="K46" s="49">
        <v>332</v>
      </c>
      <c r="L46" s="46">
        <v>866</v>
      </c>
      <c r="M46" s="50">
        <f t="shared" si="6"/>
        <v>1198</v>
      </c>
      <c r="N46" s="55">
        <f t="shared" si="7"/>
        <v>3.9622866690535864E-2</v>
      </c>
      <c r="O46" s="56">
        <f t="shared" si="16"/>
        <v>0.27712854757929883</v>
      </c>
      <c r="P46" s="56">
        <f t="shared" si="8"/>
        <v>0.23750568088876298</v>
      </c>
      <c r="Q46" s="73">
        <f>MultiNorm_PL!Q46</f>
        <v>376.00954517662171</v>
      </c>
      <c r="R46" s="73">
        <f t="shared" si="17"/>
        <v>8758.1259173473081</v>
      </c>
      <c r="S46" s="1">
        <f t="shared" si="0"/>
        <v>7639.7698687953207</v>
      </c>
      <c r="T46" s="1">
        <f t="shared" si="21"/>
        <v>461</v>
      </c>
      <c r="U46" s="1">
        <f t="shared" si="19"/>
        <v>379.85714285714283</v>
      </c>
      <c r="V46" s="1">
        <f t="shared" si="22"/>
        <v>265.8364279360103</v>
      </c>
      <c r="W46" s="1">
        <f t="shared" si="1"/>
        <v>7212.8594809803544</v>
      </c>
      <c r="X46" s="1">
        <f t="shared" si="18"/>
        <v>368.41176125245602</v>
      </c>
      <c r="Y46" s="1">
        <f>IF(E45=1,S46,Y45+$B$20-COUNTIF($E$2:$E46,0)*$B$23)</f>
        <v>9078.8162377747667</v>
      </c>
      <c r="Z46" s="1">
        <f t="shared" si="20"/>
        <v>546461.18688088737</v>
      </c>
      <c r="AX46" s="1" t="str">
        <f t="shared" si="23"/>
        <v>c(1,1,5,6,11,17,22,31,51,68,104,125,177,238,287,355,425,536,634,749,901,1051,1221,1389,1638,1862,2055,2311,2554,2946,3383,3627,4102,4413,4848,5205,5575,5955,6356,6674,6934,7202,7582,7918,8379,</v>
      </c>
      <c r="AY46" s="1" t="str">
        <f t="shared" si="24"/>
        <v>c(0,0,0,0,0,0,0,0,1,2,3,3,4,6,6,6,8,8,10,11,14,23,35,36,41,50,66,68,78,104,118,195,228,269,320,380,458,499,583,671,732,881,954,1088,1198,</v>
      </c>
      <c r="AZ46" s="1" t="str">
        <f t="shared" si="25"/>
        <v>c(0,0,0,0,0,0,0,0,1,2,3,3,4,5,5,5,5,5,7,8,10,13,16,16,18,22,31,33,43,57,71,79,94,107,129,158,174,181,208,232,245,263,286,314,332,</v>
      </c>
      <c r="BA46" s="1" t="str">
        <f t="shared" si="26"/>
        <v>c(0,0,0,0,0,0,0,0,0,0,0,0,0,1,1,1,3,3,3,3,4,10,19,20,23,28,35,35,35,47,47,116,134,162,191,222,284,318,375,439,487,618,668,774,866,</v>
      </c>
      <c r="BB46" s="1" t="str">
        <f>""</f>
        <v/>
      </c>
    </row>
    <row r="47" spans="3:54" x14ac:dyDescent="0.2">
      <c r="C47" s="36">
        <f t="shared" si="3"/>
        <v>93.498663092046399</v>
      </c>
      <c r="D47" s="47">
        <f t="shared" si="15"/>
        <v>0</v>
      </c>
      <c r="E47" s="47">
        <f t="shared" si="4"/>
        <v>0</v>
      </c>
      <c r="F47" s="47">
        <v>37</v>
      </c>
      <c r="G47" s="47">
        <v>46</v>
      </c>
      <c r="H47" s="48">
        <v>43939</v>
      </c>
      <c r="I47" s="1">
        <f t="shared" si="5"/>
        <v>-1.6309087327954892</v>
      </c>
      <c r="J47" s="37">
        <v>8742</v>
      </c>
      <c r="K47" s="49">
        <v>347</v>
      </c>
      <c r="L47" s="46">
        <v>981</v>
      </c>
      <c r="M47" s="50">
        <f t="shared" si="6"/>
        <v>1328</v>
      </c>
      <c r="N47" s="55">
        <f>K47/J47</f>
        <v>3.9693433996797069E-2</v>
      </c>
      <c r="O47" s="56">
        <f t="shared" si="16"/>
        <v>0.26129518072289154</v>
      </c>
      <c r="P47" s="56">
        <f t="shared" si="8"/>
        <v>0.22160174672609448</v>
      </c>
      <c r="Q47" s="73">
        <f>MultiNorm_PL!Q47</f>
        <v>370.52302354593195</v>
      </c>
      <c r="R47" s="73">
        <f t="shared" si="17"/>
        <v>9128.6489408932393</v>
      </c>
      <c r="S47" s="1">
        <f t="shared" si="0"/>
        <v>7911.6225482385753</v>
      </c>
      <c r="T47" s="1">
        <f t="shared" si="21"/>
        <v>363</v>
      </c>
      <c r="U47" s="1">
        <f t="shared" si="19"/>
        <v>379.14285714285717</v>
      </c>
      <c r="V47" s="1">
        <f t="shared" si="22"/>
        <v>271.8526794432546</v>
      </c>
      <c r="W47" s="1">
        <f t="shared" si="1"/>
        <v>7587.8443921420503</v>
      </c>
      <c r="X47" s="1">
        <f t="shared" si="18"/>
        <v>374.98491116169589</v>
      </c>
      <c r="Y47" s="1">
        <f>IF(E46=1,S47,Y46+$B$20-COUNTIF($E$2:$E47,0)*$B$23)</f>
        <v>9490.2637347222644</v>
      </c>
      <c r="Z47" s="1">
        <f t="shared" si="20"/>
        <v>689526.71239379724</v>
      </c>
      <c r="AX47" s="1" t="str">
        <f t="shared" si="23"/>
        <v>c(1,1,5,6,11,17,22,31,51,68,104,125,177,238,287,355,425,536,634,749,901,1051,1221,1389,1638,1862,2055,2311,2554,2946,3383,3627,4102,4413,4848,5205,5575,5955,6356,6674,6934,7202,7582,7918,8379,8742,</v>
      </c>
      <c r="AY47" s="1" t="str">
        <f t="shared" si="24"/>
        <v>c(0,0,0,0,0,0,0,0,1,2,3,3,4,6,6,6,8,8,10,11,14,23,35,36,41,50,66,68,78,104,118,195,228,269,320,380,458,499,583,671,732,881,954,1088,1198,1328,</v>
      </c>
      <c r="AZ47" s="1" t="str">
        <f t="shared" si="25"/>
        <v>c(0,0,0,0,0,0,0,0,1,2,3,3,4,5,5,5,5,5,7,8,10,13,16,16,18,22,31,33,43,57,71,79,94,107,129,158,174,181,208,232,245,263,286,314,332,347,</v>
      </c>
      <c r="BA47" s="1" t="str">
        <f t="shared" si="26"/>
        <v>c(0,0,0,0,0,0,0,0,0,0,0,0,0,1,1,1,3,3,3,3,4,10,19,20,23,28,35,35,35,47,47,116,134,162,191,222,284,318,375,439,487,618,668,774,866,981,</v>
      </c>
      <c r="BB47" s="1" t="str">
        <f>""</f>
        <v/>
      </c>
    </row>
    <row r="48" spans="3:54" x14ac:dyDescent="0.2">
      <c r="C48" s="36">
        <f t="shared" si="3"/>
        <v>96.369082178881413</v>
      </c>
      <c r="D48" s="47">
        <f t="shared" si="15"/>
        <v>0</v>
      </c>
      <c r="E48" s="47">
        <f t="shared" si="4"/>
        <v>0</v>
      </c>
      <c r="F48" s="47">
        <v>38</v>
      </c>
      <c r="G48" s="47">
        <v>47</v>
      </c>
      <c r="H48" s="48">
        <v>43940</v>
      </c>
      <c r="I48" s="1">
        <f t="shared" si="5"/>
        <v>-1.5884366011987496</v>
      </c>
      <c r="J48" s="37">
        <v>9287</v>
      </c>
      <c r="K48" s="49">
        <v>360</v>
      </c>
      <c r="L48" s="46">
        <v>1040</v>
      </c>
      <c r="M48" s="50">
        <f t="shared" si="6"/>
        <v>1400</v>
      </c>
      <c r="N48" s="55">
        <f t="shared" si="7"/>
        <v>3.8763863465058682E-2</v>
      </c>
      <c r="O48" s="56">
        <f t="shared" si="16"/>
        <v>0.25714285714285712</v>
      </c>
      <c r="P48" s="56">
        <f t="shared" si="8"/>
        <v>0.21837899367779845</v>
      </c>
      <c r="Q48" s="73">
        <f>MultiNorm_PL!Q48</f>
        <v>364.47546128658098</v>
      </c>
      <c r="R48" s="73">
        <f t="shared" si="17"/>
        <v>9493.1244021798211</v>
      </c>
      <c r="S48" s="1">
        <f t="shared" si="0"/>
        <v>8189.4697719758533</v>
      </c>
      <c r="T48" s="1">
        <f t="shared" si="21"/>
        <v>545</v>
      </c>
      <c r="U48" s="1">
        <f t="shared" si="19"/>
        <v>369.57142857142856</v>
      </c>
      <c r="V48" s="1">
        <f t="shared" si="22"/>
        <v>277.847223737278</v>
      </c>
      <c r="W48" s="1">
        <f t="shared" si="1"/>
        <v>7969.0270866554038</v>
      </c>
      <c r="X48" s="1">
        <f t="shared" si="18"/>
        <v>381.18269451335345</v>
      </c>
      <c r="Y48" s="1">
        <f>IF(E47=1,S48,Y47+$B$20-COUNTIF($E$2:$E48,0)*$B$23)</f>
        <v>9903.6739911325203</v>
      </c>
      <c r="Z48" s="1">
        <f t="shared" si="20"/>
        <v>1204572.6014267355</v>
      </c>
      <c r="AX48" s="1" t="str">
        <f t="shared" si="23"/>
        <v>c(1,1,5,6,11,17,22,31,51,68,104,125,177,238,287,355,425,536,634,749,901,1051,1221,1389,1638,1862,2055,2311,2554,2946,3383,3627,4102,4413,4848,5205,5575,5955,6356,6674,6934,7202,7582,7918,8379,8742,9287,</v>
      </c>
      <c r="AY48" s="1" t="str">
        <f t="shared" si="24"/>
        <v>c(0,0,0,0,0,0,0,0,1,2,3,3,4,6,6,6,8,8,10,11,14,23,35,36,41,50,66,68,78,104,118,195,228,269,320,380,458,499,583,671,732,881,954,1088,1198,1328,1400,</v>
      </c>
      <c r="AZ48" s="1" t="str">
        <f t="shared" si="25"/>
        <v>c(0,0,0,0,0,0,0,0,1,2,3,3,4,5,5,5,5,5,7,8,10,13,16,16,18,22,31,33,43,57,71,79,94,107,129,158,174,181,208,232,245,263,286,314,332,347,360,</v>
      </c>
      <c r="BA48" s="1" t="str">
        <f t="shared" si="26"/>
        <v>c(0,0,0,0,0,0,0,0,0,0,0,0,0,1,1,1,3,3,3,3,4,10,19,20,23,28,35,35,35,47,47,116,134,162,191,222,284,318,375,439,487,618,668,774,866,981,1040,</v>
      </c>
      <c r="BB48" s="1" t="str">
        <f>""</f>
        <v/>
      </c>
    </row>
    <row r="49" spans="3:54" x14ac:dyDescent="0.2">
      <c r="C49" s="36">
        <f t="shared" si="3"/>
        <v>97.943861471763512</v>
      </c>
      <c r="D49" s="47">
        <f t="shared" si="15"/>
        <v>0</v>
      </c>
      <c r="E49" s="47">
        <f t="shared" si="4"/>
        <v>0</v>
      </c>
      <c r="F49" s="47">
        <v>39</v>
      </c>
      <c r="G49" s="47">
        <v>48</v>
      </c>
      <c r="H49" s="48">
        <v>43941</v>
      </c>
      <c r="I49" s="1">
        <f t="shared" si="5"/>
        <v>-1.5459644696020101</v>
      </c>
      <c r="J49" s="37">
        <v>9593</v>
      </c>
      <c r="K49" s="49">
        <v>380</v>
      </c>
      <c r="L49" s="46">
        <v>1113</v>
      </c>
      <c r="M49" s="50">
        <f t="shared" si="6"/>
        <v>1493</v>
      </c>
      <c r="N49" s="55">
        <f t="shared" si="7"/>
        <v>3.9612217241738766E-2</v>
      </c>
      <c r="O49" s="56">
        <f t="shared" si="16"/>
        <v>0.25452109845947757</v>
      </c>
      <c r="P49" s="56">
        <f t="shared" si="8"/>
        <v>0.2149088812177388</v>
      </c>
      <c r="Q49" s="73">
        <f>MultiNorm_PL!Q49</f>
        <v>358.08088469082401</v>
      </c>
      <c r="R49" s="73">
        <f t="shared" si="17"/>
        <v>9851.2052868706451</v>
      </c>
      <c r="S49" s="1">
        <f t="shared" si="0"/>
        <v>8473.2824711465746</v>
      </c>
      <c r="T49" s="1">
        <f t="shared" si="21"/>
        <v>306</v>
      </c>
      <c r="U49" s="1">
        <f t="shared" si="19"/>
        <v>376.14285714285717</v>
      </c>
      <c r="V49" s="1">
        <f t="shared" si="22"/>
        <v>283.81269917072132</v>
      </c>
      <c r="W49" s="1">
        <f t="shared" si="1"/>
        <v>8356.0311314979754</v>
      </c>
      <c r="X49" s="1">
        <f t="shared" si="18"/>
        <v>387.0040448425716</v>
      </c>
      <c r="Y49" s="1">
        <f>IF(E48=1,S49,Y48+$B$20-COUNTIF($E$2:$E49,0)*$B$23)</f>
        <v>10319.047007005536</v>
      </c>
      <c r="Z49" s="1">
        <f t="shared" si="20"/>
        <v>1253767.3444216214</v>
      </c>
      <c r="AX49" s="1" t="str">
        <f t="shared" si="23"/>
        <v>c(1,1,5,6,11,17,22,31,51,68,104,125,177,238,287,355,425,536,634,749,901,1051,1221,1389,1638,1862,2055,2311,2554,2946,3383,3627,4102,4413,4848,5205,5575,5955,6356,6674,6934,7202,7582,7918,8379,8742,9287,9593,</v>
      </c>
      <c r="AY49" s="1" t="str">
        <f t="shared" si="24"/>
        <v>c(0,0,0,0,0,0,0,0,1,2,3,3,4,6,6,6,8,8,10,11,14,23,35,36,41,50,66,68,78,104,118,195,228,269,320,380,458,499,583,671,732,881,954,1088,1198,1328,1400,1493,</v>
      </c>
      <c r="AZ49" s="1" t="str">
        <f t="shared" si="25"/>
        <v>c(0,0,0,0,0,0,0,0,1,2,3,3,4,5,5,5,5,5,7,8,10,13,16,16,18,22,31,33,43,57,71,79,94,107,129,158,174,181,208,232,245,263,286,314,332,347,360,380,</v>
      </c>
      <c r="BA49" s="1" t="str">
        <f t="shared" si="26"/>
        <v>c(0,0,0,0,0,0,0,0,0,0,0,0,0,1,1,1,3,3,3,3,4,10,19,20,23,28,35,35,35,47,47,116,134,162,191,222,284,318,375,439,487,618,668,774,866,981,1040,1113,</v>
      </c>
      <c r="BB49" s="1" t="str">
        <f>""</f>
        <v/>
      </c>
    </row>
    <row r="50" spans="3:54" x14ac:dyDescent="0.2">
      <c r="C50" s="36">
        <f t="shared" si="3"/>
        <v>99.277389167926856</v>
      </c>
      <c r="D50" s="47">
        <f t="shared" si="15"/>
        <v>0</v>
      </c>
      <c r="E50" s="47">
        <f t="shared" si="4"/>
        <v>0</v>
      </c>
      <c r="F50" s="47">
        <v>40</v>
      </c>
      <c r="G50" s="47">
        <v>49</v>
      </c>
      <c r="H50" s="48">
        <v>43942</v>
      </c>
      <c r="I50" s="1">
        <f t="shared" si="5"/>
        <v>-1.5034923380052705</v>
      </c>
      <c r="J50" s="37">
        <v>9856</v>
      </c>
      <c r="K50" s="49">
        <v>401</v>
      </c>
      <c r="L50" s="46">
        <v>1297</v>
      </c>
      <c r="M50" s="50">
        <f t="shared" si="6"/>
        <v>1698</v>
      </c>
      <c r="N50" s="55">
        <f t="shared" si="7"/>
        <v>4.0685876623376624E-2</v>
      </c>
      <c r="O50" s="56">
        <f t="shared" si="16"/>
        <v>0.23616018845700826</v>
      </c>
      <c r="P50" s="56">
        <f t="shared" si="8"/>
        <v>0.19547431183363162</v>
      </c>
      <c r="Q50" s="73">
        <f>MultiNorm_PL!Q50</f>
        <v>351.54743680296332</v>
      </c>
      <c r="R50" s="73">
        <f t="shared" si="17"/>
        <v>10202.752723673608</v>
      </c>
      <c r="S50" s="1">
        <f t="shared" si="0"/>
        <v>8763.0241051269204</v>
      </c>
      <c r="T50" s="1">
        <f t="shared" si="21"/>
        <v>263</v>
      </c>
      <c r="U50" s="1">
        <f t="shared" si="19"/>
        <v>359</v>
      </c>
      <c r="V50" s="1">
        <f t="shared" si="22"/>
        <v>289.7416339803458</v>
      </c>
      <c r="W50" s="1">
        <f t="shared" si="1"/>
        <v>8748.4800669266187</v>
      </c>
      <c r="X50" s="1">
        <f t="shared" si="18"/>
        <v>392.44893542864338</v>
      </c>
      <c r="Y50" s="1">
        <f>IF(E49=1,S50,Y49+$B$20-COUNTIF($E$2:$E50,0)*$B$23)</f>
        <v>10736.382782341312</v>
      </c>
      <c r="Z50" s="1">
        <f t="shared" si="20"/>
        <v>1194596.3067736092</v>
      </c>
      <c r="AX50" s="1" t="str">
        <f t="shared" si="23"/>
        <v>c(1,1,5,6,11,17,22,31,51,68,104,125,177,238,287,355,425,536,634,749,901,1051,1221,1389,1638,1862,2055,2311,2554,2946,3383,3627,4102,4413,4848,5205,5575,5955,6356,6674,6934,7202,7582,7918,8379,8742,9287,9593,9856,</v>
      </c>
      <c r="AY50" s="1" t="str">
        <f t="shared" si="24"/>
        <v>c(0,0,0,0,0,0,0,0,1,2,3,3,4,6,6,6,8,8,10,11,14,23,35,36,41,50,66,68,78,104,118,195,228,269,320,380,458,499,583,671,732,881,954,1088,1198,1328,1400,1493,1698,</v>
      </c>
      <c r="AZ50" s="1" t="str">
        <f t="shared" si="25"/>
        <v>c(0,0,0,0,0,0,0,0,1,2,3,3,4,5,5,5,5,5,7,8,10,13,16,16,18,22,31,33,43,57,71,79,94,107,129,158,174,181,208,232,245,263,286,314,332,347,360,380,401,</v>
      </c>
      <c r="BA50" s="1" t="str">
        <f t="shared" si="26"/>
        <v>c(0,0,0,0,0,0,0,0,0,0,0,0,0,1,1,1,3,3,3,3,4,10,19,20,23,28,35,35,35,47,47,116,134,162,191,222,284,318,375,439,487,618,668,774,866,981,1040,1113,1297,</v>
      </c>
      <c r="BB50" s="1" t="str">
        <f>""</f>
        <v/>
      </c>
    </row>
    <row r="51" spans="3:54" x14ac:dyDescent="0.2">
      <c r="C51" s="36">
        <f t="shared" si="3"/>
        <v>100.84145972763385</v>
      </c>
      <c r="D51" s="47">
        <f t="shared" si="15"/>
        <v>0</v>
      </c>
      <c r="E51" s="47">
        <f t="shared" si="4"/>
        <v>0</v>
      </c>
      <c r="F51" s="47">
        <v>41</v>
      </c>
      <c r="G51" s="47">
        <v>50</v>
      </c>
      <c r="H51" s="48">
        <v>43943</v>
      </c>
      <c r="I51" s="1">
        <f t="shared" si="5"/>
        <v>-1.4610202064085309</v>
      </c>
      <c r="J51" s="37">
        <v>10169</v>
      </c>
      <c r="K51" s="49">
        <v>426</v>
      </c>
      <c r="L51" s="46">
        <v>1513</v>
      </c>
      <c r="M51" s="50">
        <f t="shared" si="6"/>
        <v>1939</v>
      </c>
      <c r="N51" s="55">
        <f t="shared" si="7"/>
        <v>4.1892024781197759E-2</v>
      </c>
      <c r="O51" s="56">
        <f t="shared" si="16"/>
        <v>0.21970087674058794</v>
      </c>
      <c r="P51" s="56">
        <f t="shared" si="8"/>
        <v>0.17780885195939017</v>
      </c>
      <c r="Q51" s="73">
        <f>MultiNorm_PL!Q51</f>
        <v>345.07178290285816</v>
      </c>
      <c r="R51" s="73">
        <f t="shared" si="17"/>
        <v>10547.824506576466</v>
      </c>
      <c r="S51" s="1">
        <f t="shared" si="0"/>
        <v>9058.6505662003819</v>
      </c>
      <c r="T51" s="1">
        <f t="shared" si="21"/>
        <v>313</v>
      </c>
      <c r="U51" s="1">
        <f t="shared" ref="U51:U82" si="27">AVERAGE(T48:T54)</f>
        <v>361.57142857142856</v>
      </c>
      <c r="V51" s="1">
        <f t="shared" si="22"/>
        <v>295.62646107346154</v>
      </c>
      <c r="W51" s="1">
        <f t="shared" si="1"/>
        <v>9145.9983760793584</v>
      </c>
      <c r="X51" s="1">
        <f t="shared" si="18"/>
        <v>397.51830915273968</v>
      </c>
      <c r="Y51" s="1">
        <f>IF(E50=1,S51,Y50+$B$20-COUNTIF($E$2:$E51,0)*$B$23)</f>
        <v>11155.681317139848</v>
      </c>
      <c r="Z51" s="1">
        <f t="shared" si="20"/>
        <v>1232875.8651391324</v>
      </c>
      <c r="AX51" s="1" t="str">
        <f t="shared" si="23"/>
        <v>c(1,1,5,6,11,17,22,31,51,68,104,125,177,238,287,355,425,536,634,749,901,1051,1221,1389,1638,1862,2055,2311,2554,2946,3383,3627,4102,4413,4848,5205,5575,5955,6356,6674,6934,7202,7582,7918,8379,8742,9287,9593,9856,10169,</v>
      </c>
      <c r="AY51" s="1" t="str">
        <f t="shared" si="24"/>
        <v>c(0,0,0,0,0,0,0,0,1,2,3,3,4,6,6,6,8,8,10,11,14,23,35,36,41,50,66,68,78,104,118,195,228,269,320,380,458,499,583,671,732,881,954,1088,1198,1328,1400,1493,1698,1939,</v>
      </c>
      <c r="AZ51" s="1" t="str">
        <f t="shared" si="25"/>
        <v>c(0,0,0,0,0,0,0,0,1,2,3,3,4,5,5,5,5,5,7,8,10,13,16,16,18,22,31,33,43,57,71,79,94,107,129,158,174,181,208,232,245,263,286,314,332,347,360,380,401,426,</v>
      </c>
      <c r="BA51" s="1" t="str">
        <f t="shared" si="26"/>
        <v>c(0,0,0,0,0,0,0,0,0,0,0,0,0,1,1,1,3,3,3,3,4,10,19,20,23,28,35,35,35,47,47,116,134,162,191,222,284,318,375,439,487,618,668,774,866,981,1040,1113,1297,1513,</v>
      </c>
      <c r="BB51" s="1" t="str">
        <f>""</f>
        <v/>
      </c>
    </row>
    <row r="52" spans="3:54" x14ac:dyDescent="0.2">
      <c r="C52" s="36">
        <f t="shared" si="3"/>
        <v>102.71806072935762</v>
      </c>
      <c r="D52" s="47">
        <f t="shared" si="15"/>
        <v>0</v>
      </c>
      <c r="E52" s="47">
        <f t="shared" si="4"/>
        <v>0</v>
      </c>
      <c r="F52" s="47">
        <v>42</v>
      </c>
      <c r="G52" s="47">
        <v>51</v>
      </c>
      <c r="H52" s="48">
        <v>43944</v>
      </c>
      <c r="I52" s="1">
        <f t="shared" si="5"/>
        <v>-1.4185480748117913</v>
      </c>
      <c r="J52" s="37">
        <v>10551</v>
      </c>
      <c r="K52" s="49">
        <v>454</v>
      </c>
      <c r="L52" s="46">
        <v>1740</v>
      </c>
      <c r="M52" s="50">
        <f t="shared" si="6"/>
        <v>2194</v>
      </c>
      <c r="N52" s="55">
        <f t="shared" si="7"/>
        <v>4.3029096768078853E-2</v>
      </c>
      <c r="O52" s="56">
        <f t="shared" si="16"/>
        <v>0.20692798541476753</v>
      </c>
      <c r="P52" s="56">
        <f t="shared" si="8"/>
        <v>0.16389888864668867</v>
      </c>
      <c r="Q52" s="73">
        <f>MultiNorm_PL!Q52</f>
        <v>338.83429831690245</v>
      </c>
      <c r="R52" s="73">
        <f t="shared" si="17"/>
        <v>10886.658804893368</v>
      </c>
      <c r="S52" s="1">
        <f t="shared" si="0"/>
        <v>9360.1100996013374</v>
      </c>
      <c r="T52" s="1">
        <f t="shared" si="21"/>
        <v>382</v>
      </c>
      <c r="U52" s="1">
        <f t="shared" si="27"/>
        <v>332.85714285714283</v>
      </c>
      <c r="V52" s="1">
        <f>S52-S51</f>
        <v>301.45953340095548</v>
      </c>
      <c r="W52" s="1">
        <f t="shared" si="1"/>
        <v>9548.2123864452424</v>
      </c>
      <c r="X52" s="1">
        <f t="shared" si="18"/>
        <v>402.21401036588395</v>
      </c>
      <c r="Y52" s="1">
        <f>IF(E51=1,S52,Y51+$B$20-COUNTIF($E$2:$E52,0)*$B$23)</f>
        <v>11576.942611401142</v>
      </c>
      <c r="Z52" s="1">
        <f t="shared" si="20"/>
        <v>1418218.7548715365</v>
      </c>
      <c r="AX52" s="1" t="str">
        <f t="shared" si="23"/>
        <v>c(1,1,5,6,11,17,22,31,51,68,104,125,177,238,287,355,425,536,634,749,901,1051,1221,1389,1638,1862,2055,2311,2554,2946,3383,3627,4102,4413,4848,5205,5575,5955,6356,6674,6934,7202,7582,7918,8379,8742,9287,9593,9856,10169,10551,</v>
      </c>
      <c r="AY52" s="1" t="str">
        <f t="shared" si="24"/>
        <v>c(0,0,0,0,0,0,0,0,1,2,3,3,4,6,6,6,8,8,10,11,14,23,35,36,41,50,66,68,78,104,118,195,228,269,320,380,458,499,583,671,732,881,954,1088,1198,1328,1400,1493,1698,1939,2194,</v>
      </c>
      <c r="AZ52" s="1" t="str">
        <f t="shared" si="25"/>
        <v>c(0,0,0,0,0,0,0,0,1,2,3,3,4,5,5,5,5,5,7,8,10,13,16,16,18,22,31,33,43,57,71,79,94,107,129,158,174,181,208,232,245,263,286,314,332,347,360,380,401,426,454,</v>
      </c>
      <c r="BA52" s="1" t="str">
        <f t="shared" si="26"/>
        <v>c(0,0,0,0,0,0,0,0,0,0,0,0,0,1,1,1,3,3,3,3,4,10,19,20,23,28,35,35,35,47,47,116,134,162,191,222,284,318,375,439,487,618,668,774,866,981,1040,1113,1297,1513,1740,</v>
      </c>
      <c r="BB52" s="1" t="str">
        <f>""</f>
        <v/>
      </c>
    </row>
    <row r="53" spans="3:54" x14ac:dyDescent="0.2">
      <c r="C53" s="36">
        <f t="shared" si="3"/>
        <v>104.36474500519799</v>
      </c>
      <c r="D53" s="47">
        <f t="shared" si="15"/>
        <v>0</v>
      </c>
      <c r="E53" s="47">
        <f t="shared" si="4"/>
        <v>0</v>
      </c>
      <c r="F53" s="47">
        <v>43</v>
      </c>
      <c r="G53" s="47">
        <v>52</v>
      </c>
      <c r="H53" s="48">
        <v>43945</v>
      </c>
      <c r="I53" s="1">
        <f t="shared" si="5"/>
        <v>-1.3760759432150518</v>
      </c>
      <c r="J53" s="37">
        <v>10892</v>
      </c>
      <c r="K53" s="49">
        <v>494</v>
      </c>
      <c r="L53" s="46">
        <v>1944</v>
      </c>
      <c r="M53" s="50">
        <f t="shared" si="6"/>
        <v>2438</v>
      </c>
      <c r="N53" s="55">
        <f t="shared" si="7"/>
        <v>4.5354388542049213E-2</v>
      </c>
      <c r="O53" s="56">
        <f t="shared" si="16"/>
        <v>0.20262510254306809</v>
      </c>
      <c r="P53" s="56">
        <f t="shared" si="8"/>
        <v>0.15727071400101889</v>
      </c>
      <c r="Q53" s="73">
        <f>MultiNorm_PL!Q53</f>
        <v>332.9951767989358</v>
      </c>
      <c r="R53" s="73">
        <f t="shared" si="17"/>
        <v>11219.653981692303</v>
      </c>
      <c r="S53" s="1">
        <f t="shared" si="0"/>
        <v>9667.3432394776246</v>
      </c>
      <c r="T53" s="1">
        <f t="shared" si="21"/>
        <v>341</v>
      </c>
      <c r="U53" s="1">
        <f t="shared" si="27"/>
        <v>329.85714285714283</v>
      </c>
      <c r="V53" s="1">
        <f t="shared" si="22"/>
        <v>307.23313987628717</v>
      </c>
      <c r="W53" s="1">
        <f t="shared" si="1"/>
        <v>9954.7511053374765</v>
      </c>
      <c r="X53" s="1">
        <f t="shared" si="18"/>
        <v>406.5387188922341</v>
      </c>
      <c r="Y53" s="1">
        <f>IF(E52=1,S53,Y52+$B$20-COUNTIF($E$2:$E53,0)*$B$23)</f>
        <v>12000.166665125196</v>
      </c>
      <c r="Z53" s="1">
        <f t="shared" si="20"/>
        <v>1499784.1810931587</v>
      </c>
      <c r="AX53" s="1" t="str">
        <f t="shared" si="23"/>
        <v>c(1,1,5,6,11,17,22,31,51,68,104,125,177,238,287,355,425,536,634,749,901,1051,1221,1389,1638,1862,2055,2311,2554,2946,3383,3627,4102,4413,4848,5205,5575,5955,6356,6674,6934,7202,7582,7918,8379,8742,9287,9593,9856,10169,10551,10892,</v>
      </c>
      <c r="AY53" s="1" t="str">
        <f t="shared" si="24"/>
        <v>c(0,0,0,0,0,0,0,0,1,2,3,3,4,6,6,6,8,8,10,11,14,23,35,36,41,50,66,68,78,104,118,195,228,269,320,380,458,499,583,671,732,881,954,1088,1198,1328,1400,1493,1698,1939,2194,2438,</v>
      </c>
      <c r="AZ53" s="1" t="str">
        <f t="shared" si="25"/>
        <v>c(0,0,0,0,0,0,0,0,1,2,3,3,4,5,5,5,5,5,7,8,10,13,16,16,18,22,31,33,43,57,71,79,94,107,129,158,174,181,208,232,245,263,286,314,332,347,360,380,401,426,454,494,</v>
      </c>
      <c r="BA53" s="1" t="str">
        <f t="shared" si="26"/>
        <v>c(0,0,0,0,0,0,0,0,0,0,0,0,0,1,1,1,3,3,3,3,4,10,19,20,23,28,35,35,35,47,47,116,134,162,191,222,284,318,375,439,487,618,668,774,866,981,1040,1113,1297,1513,1740,1944,</v>
      </c>
      <c r="BB53" s="1" t="str">
        <f>""</f>
        <v/>
      </c>
    </row>
    <row r="54" spans="3:54" x14ac:dyDescent="0.2">
      <c r="C54" s="36">
        <f t="shared" si="3"/>
        <v>106.17438485811914</v>
      </c>
      <c r="D54" s="47">
        <f t="shared" si="15"/>
        <v>0</v>
      </c>
      <c r="E54" s="47">
        <f t="shared" si="4"/>
        <v>0</v>
      </c>
      <c r="F54" s="47">
        <v>44</v>
      </c>
      <c r="G54" s="47">
        <v>53</v>
      </c>
      <c r="H54" s="48">
        <v>43946</v>
      </c>
      <c r="I54" s="1">
        <f t="shared" si="5"/>
        <v>-1.3336038116183122</v>
      </c>
      <c r="J54" s="37">
        <v>11273</v>
      </c>
      <c r="K54" s="49">
        <v>524</v>
      </c>
      <c r="L54" s="46">
        <v>2126</v>
      </c>
      <c r="M54" s="50">
        <f t="shared" si="6"/>
        <v>2650</v>
      </c>
      <c r="N54" s="55">
        <f t="shared" si="7"/>
        <v>4.6482746385168104E-2</v>
      </c>
      <c r="O54" s="56">
        <f t="shared" si="16"/>
        <v>0.19773584905660377</v>
      </c>
      <c r="P54" s="56">
        <f t="shared" si="8"/>
        <v>0.15125310267143566</v>
      </c>
      <c r="Q54" s="73">
        <f>MultiNorm_PL!Q54</f>
        <v>327.69154302882214</v>
      </c>
      <c r="R54" s="73">
        <f t="shared" si="17"/>
        <v>11547.345524721126</v>
      </c>
      <c r="S54" s="1">
        <f t="shared" si="0"/>
        <v>9980.2827612741985</v>
      </c>
      <c r="T54" s="1">
        <f t="shared" si="21"/>
        <v>381</v>
      </c>
      <c r="U54" s="1">
        <f t="shared" si="27"/>
        <v>337.42857142857144</v>
      </c>
      <c r="V54" s="1">
        <f t="shared" si="22"/>
        <v>312.9395217965739</v>
      </c>
      <c r="W54" s="1">
        <f t="shared" si="1"/>
        <v>10365.24699160301</v>
      </c>
      <c r="X54" s="1">
        <f t="shared" si="18"/>
        <v>410.49588626553304</v>
      </c>
      <c r="Y54" s="1">
        <f>IF(E53=1,S54,Y53+$B$20-COUNTIF($E$2:$E54,0)*$B$23)</f>
        <v>12425.35347831201</v>
      </c>
      <c r="Z54" s="1">
        <f t="shared" si="20"/>
        <v>1671117.8592988609</v>
      </c>
      <c r="AX54" s="1" t="str">
        <f t="shared" si="23"/>
        <v>c(1,1,5,6,11,17,22,31,51,68,104,125,177,238,287,355,425,536,634,749,901,1051,1221,1389,1638,1862,2055,2311,2554,2946,3383,3627,4102,4413,4848,5205,5575,5955,6356,6674,6934,7202,7582,7918,8379,8742,9287,9593,9856,10169,10551,10892,11273,</v>
      </c>
      <c r="AY54" s="1" t="str">
        <f t="shared" si="24"/>
        <v>c(0,0,0,0,0,0,0,0,1,2,3,3,4,6,6,6,8,8,10,11,14,23,35,36,41,50,66,68,78,104,118,195,228,269,320,380,458,499,583,671,732,881,954,1088,1198,1328,1400,1493,1698,1939,2194,2438,2650,</v>
      </c>
      <c r="AZ54" s="1" t="str">
        <f t="shared" si="25"/>
        <v>c(0,0,0,0,0,0,0,0,1,2,3,3,4,5,5,5,5,5,7,8,10,13,16,16,18,22,31,33,43,57,71,79,94,107,129,158,174,181,208,232,245,263,286,314,332,347,360,380,401,426,454,494,524,</v>
      </c>
      <c r="BA54" s="1" t="str">
        <f t="shared" si="26"/>
        <v>c(0,0,0,0,0,0,0,0,0,0,0,0,0,1,1,1,3,3,3,3,4,10,19,20,23,28,35,35,35,47,47,116,134,162,191,222,284,318,375,439,487,618,668,774,866,981,1040,1113,1297,1513,1740,1944,2126,</v>
      </c>
      <c r="BB54" s="1" t="str">
        <f>""</f>
        <v/>
      </c>
    </row>
    <row r="55" spans="3:54" x14ac:dyDescent="0.2">
      <c r="C55" s="36">
        <f t="shared" si="3"/>
        <v>107.78218776773832</v>
      </c>
      <c r="D55" s="47">
        <f t="shared" si="15"/>
        <v>0</v>
      </c>
      <c r="E55" s="47">
        <f t="shared" si="4"/>
        <v>0</v>
      </c>
      <c r="F55" s="47">
        <v>45</v>
      </c>
      <c r="G55" s="47">
        <v>54</v>
      </c>
      <c r="H55" s="48">
        <v>43947</v>
      </c>
      <c r="I55" s="1">
        <f t="shared" si="5"/>
        <v>-1.2911316800215726</v>
      </c>
      <c r="J55" s="37">
        <v>11617</v>
      </c>
      <c r="K55" s="49">
        <v>535</v>
      </c>
      <c r="L55" s="46">
        <v>2265</v>
      </c>
      <c r="M55" s="50">
        <f t="shared" si="6"/>
        <v>2800</v>
      </c>
      <c r="N55" s="55">
        <f t="shared" si="7"/>
        <v>4.6053197899629854E-2</v>
      </c>
      <c r="O55" s="56">
        <f t="shared" si="16"/>
        <v>0.19107142857142856</v>
      </c>
      <c r="P55" s="56">
        <f t="shared" si="8"/>
        <v>0.1450182306717987</v>
      </c>
      <c r="Q55" s="73">
        <f>MultiNorm_PL!Q55</f>
        <v>323.03559807071906</v>
      </c>
      <c r="R55" s="73">
        <f t="shared" si="17"/>
        <v>11870.381122791845</v>
      </c>
      <c r="S55" s="1">
        <f t="shared" si="0"/>
        <v>10298.853650993629</v>
      </c>
      <c r="T55" s="1">
        <f t="shared" si="21"/>
        <v>344</v>
      </c>
      <c r="U55" s="1">
        <f t="shared" si="27"/>
        <v>353</v>
      </c>
      <c r="V55" s="1">
        <f t="shared" si="22"/>
        <v>318.57088971943085</v>
      </c>
      <c r="W55" s="1">
        <f t="shared" si="1"/>
        <v>10779.336665875302</v>
      </c>
      <c r="X55" s="1">
        <f t="shared" si="18"/>
        <v>414.08967427229254</v>
      </c>
      <c r="Y55" s="1">
        <f>IF(E54=1,S55,Y54+$B$20-COUNTIF($E$2:$E55,0)*$B$23)</f>
        <v>12852.503050961583</v>
      </c>
      <c r="Z55" s="1">
        <f t="shared" si="20"/>
        <v>1737509.7973988247</v>
      </c>
      <c r="AX55" s="1" t="str">
        <f t="shared" si="23"/>
        <v>c(1,1,5,6,11,17,22,31,51,68,104,125,177,238,287,355,425,536,634,749,901,1051,1221,1389,1638,1862,2055,2311,2554,2946,3383,3627,4102,4413,4848,5205,5575,5955,6356,6674,6934,7202,7582,7918,8379,8742,9287,9593,9856,10169,10551,10892,11273,11617,</v>
      </c>
      <c r="AY55" s="1" t="str">
        <f t="shared" si="24"/>
        <v>c(0,0,0,0,0,0,0,0,1,2,3,3,4,6,6,6,8,8,10,11,14,23,35,36,41,50,66,68,78,104,118,195,228,269,320,380,458,499,583,671,732,881,954,1088,1198,1328,1400,1493,1698,1939,2194,2438,2650,2800,</v>
      </c>
      <c r="AZ55" s="1" t="str">
        <f t="shared" si="25"/>
        <v>c(0,0,0,0,0,0,0,0,1,2,3,3,4,5,5,5,5,5,7,8,10,13,16,16,18,22,31,33,43,57,71,79,94,107,129,158,174,181,208,232,245,263,286,314,332,347,360,380,401,426,454,494,524,535,</v>
      </c>
      <c r="BA55" s="1" t="str">
        <f t="shared" si="26"/>
        <v>c(0,0,0,0,0,0,0,0,0,0,0,0,0,1,1,1,3,3,3,3,4,10,19,20,23,28,35,35,35,47,47,116,134,162,191,222,284,318,375,439,487,618,668,774,866,981,1040,1113,1297,1513,1740,1944,2126,2265,</v>
      </c>
      <c r="BB55" s="1" t="str">
        <f>""</f>
        <v/>
      </c>
    </row>
    <row r="56" spans="3:54" x14ac:dyDescent="0.2">
      <c r="C56" s="36">
        <f t="shared" si="3"/>
        <v>109.09628774619236</v>
      </c>
      <c r="D56" s="47">
        <f t="shared" si="15"/>
        <v>0</v>
      </c>
      <c r="E56" s="47">
        <f t="shared" si="4"/>
        <v>0</v>
      </c>
      <c r="F56" s="47">
        <v>46</v>
      </c>
      <c r="G56" s="47">
        <v>55</v>
      </c>
      <c r="H56" s="48">
        <v>43948</v>
      </c>
      <c r="I56" s="1">
        <f t="shared" si="5"/>
        <v>-1.2486595484248331</v>
      </c>
      <c r="J56" s="37">
        <v>11902</v>
      </c>
      <c r="K56" s="49">
        <v>562</v>
      </c>
      <c r="L56" s="46">
        <v>2466</v>
      </c>
      <c r="M56" s="50">
        <f t="shared" si="6"/>
        <v>3028</v>
      </c>
      <c r="N56" s="55">
        <f t="shared" si="7"/>
        <v>4.7218954797513021E-2</v>
      </c>
      <c r="O56" s="56">
        <f t="shared" si="16"/>
        <v>0.18560105680317041</v>
      </c>
      <c r="P56" s="56">
        <f t="shared" si="8"/>
        <v>0.13838210200565737</v>
      </c>
      <c r="Q56" s="73">
        <f>MultiNorm_PL!Q56</f>
        <v>319.11377524781602</v>
      </c>
      <c r="R56" s="73">
        <f t="shared" si="17"/>
        <v>12189.49489803966</v>
      </c>
      <c r="S56" s="1">
        <f t="shared" si="0"/>
        <v>10622.973091739754</v>
      </c>
      <c r="T56" s="1">
        <f t="shared" si="21"/>
        <v>285</v>
      </c>
      <c r="U56" s="1">
        <f t="shared" si="27"/>
        <v>332.28571428571428</v>
      </c>
      <c r="V56" s="1">
        <f t="shared" si="22"/>
        <v>324.11944074612438</v>
      </c>
      <c r="W56" s="1">
        <f t="shared" si="1"/>
        <v>11196.661561729165</v>
      </c>
      <c r="X56" s="1">
        <f t="shared" si="18"/>
        <v>417.32489585386247</v>
      </c>
      <c r="Y56" s="1">
        <f>IF(E55=1,S56,Y55+$B$20-COUNTIF($E$2:$E56,0)*$B$23)</f>
        <v>13281.615383073915</v>
      </c>
      <c r="Z56" s="1">
        <f t="shared" si="20"/>
        <v>1635909.8320537645</v>
      </c>
    </row>
    <row r="57" spans="3:54" x14ac:dyDescent="0.2">
      <c r="C57" s="36">
        <f t="shared" si="3"/>
        <v>110.53506231056279</v>
      </c>
      <c r="D57" s="47">
        <f t="shared" si="15"/>
        <v>0</v>
      </c>
      <c r="E57" s="47">
        <f t="shared" si="4"/>
        <v>0</v>
      </c>
      <c r="F57" s="47">
        <v>47</v>
      </c>
      <c r="G57" s="47">
        <v>56</v>
      </c>
      <c r="H57" s="48">
        <v>43949</v>
      </c>
      <c r="I57" s="1">
        <f t="shared" si="5"/>
        <v>-1.2061874168280935</v>
      </c>
      <c r="J57" s="37">
        <v>12218</v>
      </c>
      <c r="K57" s="49">
        <v>596</v>
      </c>
      <c r="L57" s="46">
        <v>2655</v>
      </c>
      <c r="M57" s="50">
        <f t="shared" si="6"/>
        <v>3251</v>
      </c>
      <c r="N57" s="55">
        <f t="shared" si="7"/>
        <v>4.878048780487805E-2</v>
      </c>
      <c r="O57" s="56">
        <f t="shared" si="16"/>
        <v>0.18332820670562905</v>
      </c>
      <c r="P57" s="56">
        <f t="shared" si="8"/>
        <v>0.13454771890075101</v>
      </c>
      <c r="Q57" s="73">
        <f>MultiNorm_PL!Q57</f>
        <v>315.98683863587451</v>
      </c>
      <c r="R57" s="73">
        <f t="shared" si="17"/>
        <v>12505.481736675534</v>
      </c>
      <c r="S57" s="1">
        <f t="shared" si="0"/>
        <v>10952.55046789898</v>
      </c>
      <c r="T57" s="1">
        <f t="shared" si="21"/>
        <v>316</v>
      </c>
      <c r="U57" s="1">
        <f t="shared" si="27"/>
        <v>316.14285714285717</v>
      </c>
      <c r="V57" s="1">
        <f t="shared" si="22"/>
        <v>329.57737615922633</v>
      </c>
      <c r="W57" s="1">
        <f t="shared" si="1"/>
        <v>11616.868520130121</v>
      </c>
      <c r="X57" s="1">
        <f t="shared" si="18"/>
        <v>420.20695840095686</v>
      </c>
      <c r="Y57" s="1">
        <f>IF(E56=1,S57,Y56+$B$20-COUNTIF($E$2:$E57,0)*$B$23)</f>
        <v>13712.690474649007</v>
      </c>
      <c r="Z57" s="1">
        <f t="shared" si="20"/>
        <v>1601362.5182946904</v>
      </c>
    </row>
    <row r="58" spans="3:54" x14ac:dyDescent="0.2">
      <c r="C58" s="36">
        <f t="shared" si="3"/>
        <v>112.42775458044157</v>
      </c>
      <c r="D58" s="47">
        <f t="shared" si="15"/>
        <v>0</v>
      </c>
      <c r="E58" s="47">
        <f t="shared" si="4"/>
        <v>0</v>
      </c>
      <c r="F58" s="47">
        <v>48</v>
      </c>
      <c r="G58" s="47">
        <v>57</v>
      </c>
      <c r="H58" s="48">
        <v>43950</v>
      </c>
      <c r="I58" s="1">
        <f t="shared" si="5"/>
        <v>-1.1637152852313539</v>
      </c>
      <c r="J58" s="37">
        <v>12640</v>
      </c>
      <c r="K58" s="49">
        <v>624</v>
      </c>
      <c r="L58" s="46">
        <v>3025</v>
      </c>
      <c r="M58" s="50">
        <f t="shared" si="6"/>
        <v>3649</v>
      </c>
      <c r="N58" s="55">
        <f t="shared" si="7"/>
        <v>4.9367088607594936E-2</v>
      </c>
      <c r="O58" s="56">
        <f t="shared" si="16"/>
        <v>0.17100575500137025</v>
      </c>
      <c r="P58" s="56">
        <f t="shared" si="8"/>
        <v>0.12163866639377531</v>
      </c>
      <c r="Q58" s="73">
        <f>MultiNorm_PL!Q58</f>
        <v>313.69081938368009</v>
      </c>
      <c r="R58" s="73">
        <f t="shared" si="17"/>
        <v>12819.172556059215</v>
      </c>
      <c r="S58" s="1">
        <f t="shared" si="0"/>
        <v>11287.487387259385</v>
      </c>
      <c r="T58" s="1">
        <f t="shared" si="21"/>
        <v>422</v>
      </c>
      <c r="U58" s="1">
        <f t="shared" si="27"/>
        <v>300.28571428571428</v>
      </c>
      <c r="V58" s="1">
        <f t="shared" si="22"/>
        <v>334.93691936040523</v>
      </c>
      <c r="W58" s="1">
        <f t="shared" si="1"/>
        <v>12039.61032958766</v>
      </c>
      <c r="X58" s="1">
        <f t="shared" si="18"/>
        <v>422.74180945753869</v>
      </c>
      <c r="Y58" s="1">
        <f>IF(E57=1,S58,Y57+$B$20-COUNTIF($E$2:$E58,0)*$B$23)</f>
        <v>14145.728325686858</v>
      </c>
      <c r="Z58" s="1">
        <f t="shared" si="20"/>
        <v>1829290.3676224439</v>
      </c>
    </row>
    <row r="59" spans="3:54" x14ac:dyDescent="0.2">
      <c r="C59" s="36">
        <f t="shared" si="3"/>
        <v>113.47686988985905</v>
      </c>
      <c r="D59" s="47">
        <f t="shared" si="15"/>
        <v>0</v>
      </c>
      <c r="E59" s="47">
        <f t="shared" si="4"/>
        <v>0</v>
      </c>
      <c r="F59" s="47">
        <v>49</v>
      </c>
      <c r="G59" s="47">
        <v>58</v>
      </c>
      <c r="H59" s="48">
        <v>43951</v>
      </c>
      <c r="I59" s="1">
        <f t="shared" si="5"/>
        <v>-1.1212431536346144</v>
      </c>
      <c r="J59" s="37">
        <v>12877</v>
      </c>
      <c r="K59" s="49">
        <v>644</v>
      </c>
      <c r="L59" s="46">
        <v>3236</v>
      </c>
      <c r="M59" s="50">
        <f t="shared" si="6"/>
        <v>3880</v>
      </c>
      <c r="N59" s="55">
        <f t="shared" si="7"/>
        <v>5.0011648675933836E-2</v>
      </c>
      <c r="O59" s="56">
        <f t="shared" si="16"/>
        <v>0.16597938144329896</v>
      </c>
      <c r="P59" s="56">
        <f t="shared" si="8"/>
        <v>0.11596773276736513</v>
      </c>
      <c r="Q59" s="73">
        <f>MultiNorm_PL!Q59</f>
        <v>312.23865769319815</v>
      </c>
      <c r="R59" s="73">
        <f t="shared" si="17"/>
        <v>13131.411213752413</v>
      </c>
      <c r="S59" s="1">
        <f t="shared" si="0"/>
        <v>11627.677721311595</v>
      </c>
      <c r="T59" s="1">
        <f t="shared" si="21"/>
        <v>237</v>
      </c>
      <c r="U59" s="1">
        <f t="shared" si="27"/>
        <v>296.57142857142856</v>
      </c>
      <c r="V59" s="1">
        <f t="shared" si="22"/>
        <v>340.19033405220944</v>
      </c>
      <c r="W59" s="1">
        <f t="shared" si="1"/>
        <v>12464.546214424525</v>
      </c>
      <c r="X59" s="1">
        <f t="shared" si="18"/>
        <v>424.93588483686472</v>
      </c>
      <c r="Y59" s="1">
        <f>IF(E58=1,S59,Y58+$B$20-COUNTIF($E$2:$E59,0)*$B$23)</f>
        <v>14580.728936187468</v>
      </c>
      <c r="Z59" s="1">
        <f t="shared" si="20"/>
        <v>1560806.1560271895</v>
      </c>
    </row>
    <row r="60" spans="3:54" x14ac:dyDescent="0.2">
      <c r="C60" s="36">
        <f t="shared" si="3"/>
        <v>114.47707194019246</v>
      </c>
      <c r="D60" s="47">
        <f t="shared" si="15"/>
        <v>0</v>
      </c>
      <c r="E60" s="47">
        <f t="shared" si="4"/>
        <v>0</v>
      </c>
      <c r="F60" s="47">
        <v>50</v>
      </c>
      <c r="G60" s="47">
        <v>59</v>
      </c>
      <c r="H60" s="48">
        <v>43952</v>
      </c>
      <c r="I60" s="1">
        <f t="shared" si="5"/>
        <v>-1.0787710220378748</v>
      </c>
      <c r="J60" s="37">
        <v>13105</v>
      </c>
      <c r="K60" s="49">
        <v>651</v>
      </c>
      <c r="L60" s="46">
        <v>3491</v>
      </c>
      <c r="M60" s="50">
        <f t="shared" ref="M60:M113" si="28">(L60+K60)</f>
        <v>4142</v>
      </c>
      <c r="N60" s="55">
        <f t="shared" si="7"/>
        <v>4.9675696299122475E-2</v>
      </c>
      <c r="O60" s="56">
        <f t="shared" si="16"/>
        <v>0.15717044905842589</v>
      </c>
      <c r="P60" s="56">
        <f t="shared" si="8"/>
        <v>0.10749475275930342</v>
      </c>
      <c r="Q60" s="73">
        <f>MultiNorm_PL!Q60</f>
        <v>311.62240110499374</v>
      </c>
      <c r="R60" s="73">
        <f t="shared" si="17"/>
        <v>13443.033614857408</v>
      </c>
      <c r="S60" s="1">
        <f t="shared" si="0"/>
        <v>11973.007663916898</v>
      </c>
      <c r="T60" s="1">
        <f t="shared" si="21"/>
        <v>228</v>
      </c>
      <c r="U60" s="1">
        <f t="shared" si="27"/>
        <v>300.57142857142856</v>
      </c>
      <c r="V60" s="1">
        <f t="shared" ref="V60:V81" si="29">S60-S59</f>
        <v>345.32994260530359</v>
      </c>
      <c r="W60" s="1">
        <f t="shared" si="1"/>
        <v>12891.342273564302</v>
      </c>
      <c r="X60" s="1">
        <f t="shared" si="18"/>
        <v>426.79605913977684</v>
      </c>
      <c r="Y60" s="1">
        <f>IF(E59=1,S60,Y59+$B$20-COUNTIF($E$2:$E60,0)*$B$23)</f>
        <v>15017.692306150839</v>
      </c>
      <c r="Z60" s="1">
        <f t="shared" si="20"/>
        <v>1281406.6489508778</v>
      </c>
    </row>
    <row r="61" spans="3:54" x14ac:dyDescent="0.2">
      <c r="C61" s="36">
        <f t="shared" si="3"/>
        <v>115.65033506220378</v>
      </c>
      <c r="D61" s="47">
        <f t="shared" si="15"/>
        <v>0</v>
      </c>
      <c r="E61" s="47">
        <f t="shared" si="4"/>
        <v>0</v>
      </c>
      <c r="F61" s="47">
        <v>51</v>
      </c>
      <c r="G61" s="47">
        <v>60</v>
      </c>
      <c r="H61" s="48">
        <v>43953</v>
      </c>
      <c r="I61" s="1">
        <f t="shared" si="5"/>
        <v>-1.0362988904411352</v>
      </c>
      <c r="J61" s="37">
        <v>13375</v>
      </c>
      <c r="K61" s="49">
        <v>664</v>
      </c>
      <c r="L61" s="46">
        <v>3792</v>
      </c>
      <c r="M61" s="50">
        <f t="shared" si="28"/>
        <v>4456</v>
      </c>
      <c r="N61" s="55">
        <f t="shared" si="7"/>
        <v>4.9644859813084113E-2</v>
      </c>
      <c r="O61" s="56">
        <f t="shared" si="16"/>
        <v>0.1490125673249551</v>
      </c>
      <c r="P61" s="56">
        <f t="shared" si="8"/>
        <v>9.936770751187099E-2</v>
      </c>
      <c r="Q61" s="73">
        <f>MultiNorm_PL!Q61</f>
        <v>311.81580256131031</v>
      </c>
      <c r="R61" s="73">
        <f t="shared" si="17"/>
        <v>13754.849417418718</v>
      </c>
      <c r="S61" s="1">
        <f t="shared" si="0"/>
        <v>12323.355808467993</v>
      </c>
      <c r="T61" s="1">
        <f t="shared" si="21"/>
        <v>270</v>
      </c>
      <c r="U61" s="1">
        <f t="shared" si="27"/>
        <v>316.14285714285717</v>
      </c>
      <c r="V61" s="1">
        <f t="shared" si="29"/>
        <v>350.34814455109517</v>
      </c>
      <c r="W61" s="1">
        <f t="shared" si="1"/>
        <v>13319.671872218934</v>
      </c>
      <c r="X61" s="1">
        <f t="shared" si="18"/>
        <v>428.32959865463272</v>
      </c>
      <c r="Y61" s="1">
        <f>IF(E60=1,S61,Y60+$B$20-COUNTIF($E$2:$E61,0)*$B$23)</f>
        <v>15456.618435576969</v>
      </c>
      <c r="Z61" s="1">
        <f t="shared" si="20"/>
        <v>1105955.5055830076</v>
      </c>
    </row>
    <row r="62" spans="3:54" x14ac:dyDescent="0.2">
      <c r="C62" s="36">
        <f t="shared" si="3"/>
        <v>117.01709276853532</v>
      </c>
      <c r="D62" s="47">
        <f t="shared" si="15"/>
        <v>0</v>
      </c>
      <c r="E62" s="47">
        <f t="shared" si="4"/>
        <v>0</v>
      </c>
      <c r="F62" s="47">
        <v>52</v>
      </c>
      <c r="G62" s="47">
        <v>61</v>
      </c>
      <c r="H62" s="48">
        <v>43954</v>
      </c>
      <c r="I62" s="1">
        <f t="shared" si="5"/>
        <v>-0.99382675884439564</v>
      </c>
      <c r="J62" s="37">
        <v>13693</v>
      </c>
      <c r="K62" s="49">
        <v>678</v>
      </c>
      <c r="L62" s="46">
        <v>3945</v>
      </c>
      <c r="M62" s="50">
        <f t="shared" si="28"/>
        <v>4623</v>
      </c>
      <c r="N62" s="55">
        <f t="shared" si="7"/>
        <v>4.9514350398013586E-2</v>
      </c>
      <c r="O62" s="56">
        <f t="shared" si="16"/>
        <v>0.14665801427644387</v>
      </c>
      <c r="P62" s="56">
        <f t="shared" si="8"/>
        <v>9.7143663878430292E-2</v>
      </c>
      <c r="Q62" s="73">
        <f>MultiNorm_PL!Q62</f>
        <v>312.77716374319533</v>
      </c>
      <c r="R62" s="73">
        <f t="shared" si="17"/>
        <v>14067.626581161914</v>
      </c>
      <c r="S62" s="1">
        <f t="shared" si="0"/>
        <v>12678.593243606379</v>
      </c>
      <c r="T62" s="1">
        <f t="shared" si="21"/>
        <v>318</v>
      </c>
      <c r="U62" s="1">
        <f t="shared" si="27"/>
        <v>300</v>
      </c>
      <c r="V62" s="1">
        <f t="shared" si="29"/>
        <v>355.23743513838599</v>
      </c>
      <c r="W62" s="1">
        <f t="shared" si="1"/>
        <v>13749.215988827931</v>
      </c>
      <c r="X62" s="1">
        <f t="shared" si="18"/>
        <v>429.54411660899677</v>
      </c>
      <c r="Y62" s="1">
        <f>IF(E61=1,S62,Y61+$B$20-COUNTIF($E$2:$E62,0)*$B$23)</f>
        <v>15897.507324465858</v>
      </c>
      <c r="Z62" s="1">
        <f t="shared" si="20"/>
        <v>1029021.0674170261</v>
      </c>
    </row>
    <row r="63" spans="3:54" x14ac:dyDescent="0.2">
      <c r="C63" s="36">
        <f t="shared" si="3"/>
        <v>118.34694757364889</v>
      </c>
      <c r="D63" s="47">
        <f t="shared" si="15"/>
        <v>0</v>
      </c>
      <c r="E63" s="47">
        <f t="shared" si="4"/>
        <v>0</v>
      </c>
      <c r="F63" s="47">
        <v>53</v>
      </c>
      <c r="G63" s="47">
        <v>62</v>
      </c>
      <c r="H63" s="48">
        <v>43955</v>
      </c>
      <c r="I63" s="1">
        <f t="shared" si="5"/>
        <v>-0.95135462724765607</v>
      </c>
      <c r="J63" s="37">
        <v>14006</v>
      </c>
      <c r="K63" s="49">
        <v>698</v>
      </c>
      <c r="L63" s="46">
        <v>4095</v>
      </c>
      <c r="M63" s="50">
        <f t="shared" si="28"/>
        <v>4793</v>
      </c>
      <c r="N63" s="55">
        <f t="shared" si="7"/>
        <v>4.9835784663715549E-2</v>
      </c>
      <c r="O63" s="56">
        <f t="shared" si="16"/>
        <v>0.14562904235343208</v>
      </c>
      <c r="P63" s="56">
        <f t="shared" si="8"/>
        <v>9.5793257689716527E-2</v>
      </c>
      <c r="Q63" s="73">
        <f>MultiNorm_PL!Q63</f>
        <v>314.45227907850654</v>
      </c>
      <c r="R63" s="73">
        <f t="shared" si="17"/>
        <v>14382.078860240421</v>
      </c>
      <c r="S63" s="1">
        <f t="shared" si="0"/>
        <v>13038.583667497616</v>
      </c>
      <c r="T63" s="1">
        <f t="shared" si="21"/>
        <v>313</v>
      </c>
      <c r="U63" s="1">
        <f t="shared" si="27"/>
        <v>310</v>
      </c>
      <c r="V63" s="1">
        <f t="shared" si="29"/>
        <v>359.99042389123679</v>
      </c>
      <c r="W63" s="1">
        <f t="shared" si="1"/>
        <v>14179.663519562993</v>
      </c>
      <c r="X63" s="1">
        <f t="shared" si="18"/>
        <v>430.44753073506217</v>
      </c>
      <c r="Y63" s="1">
        <f>IF(E62=1,S63,Y62+$B$20-COUNTIF($E$2:$E63,0)*$B$23)</f>
        <v>16340.358972817507</v>
      </c>
      <c r="Z63" s="1">
        <f t="shared" si="20"/>
        <v>935894.36039236269</v>
      </c>
    </row>
    <row r="64" spans="3:54" x14ac:dyDescent="0.2">
      <c r="C64" s="36">
        <f t="shared" si="3"/>
        <v>120.12909722461083</v>
      </c>
      <c r="D64" s="47">
        <f t="shared" si="15"/>
        <v>0</v>
      </c>
      <c r="E64" s="47">
        <f t="shared" si="4"/>
        <v>0</v>
      </c>
      <c r="F64" s="47">
        <v>54</v>
      </c>
      <c r="G64" s="47">
        <v>63</v>
      </c>
      <c r="H64" s="48">
        <v>43956</v>
      </c>
      <c r="I64" s="1">
        <f t="shared" si="5"/>
        <v>-0.9088824956509165</v>
      </c>
      <c r="J64" s="37">
        <v>14431</v>
      </c>
      <c r="K64" s="49">
        <v>716</v>
      </c>
      <c r="L64" s="46">
        <v>4280</v>
      </c>
      <c r="M64" s="50">
        <f t="shared" si="28"/>
        <v>4996</v>
      </c>
      <c r="N64" s="55">
        <f t="shared" si="7"/>
        <v>4.9615411267410439E-2</v>
      </c>
      <c r="O64" s="56">
        <f t="shared" si="16"/>
        <v>0.14331465172137711</v>
      </c>
      <c r="P64" s="56">
        <f t="shared" si="8"/>
        <v>9.3699240453966673E-2</v>
      </c>
      <c r="Q64" s="73">
        <f>MultiNorm_PL!Q64</f>
        <v>316.7773519314535</v>
      </c>
      <c r="R64" s="73">
        <f t="shared" si="17"/>
        <v>14698.856212171875</v>
      </c>
      <c r="S64" s="1">
        <f t="shared" si="0"/>
        <v>13403.183520602041</v>
      </c>
      <c r="T64" s="1">
        <f t="shared" si="21"/>
        <v>425</v>
      </c>
      <c r="U64" s="1">
        <f t="shared" si="27"/>
        <v>323</v>
      </c>
      <c r="V64" s="1">
        <f t="shared" si="29"/>
        <v>364.59985310442426</v>
      </c>
      <c r="W64" s="1">
        <f t="shared" si="1"/>
        <v>14610.711542667186</v>
      </c>
      <c r="X64" s="1">
        <f t="shared" si="18"/>
        <v>431.04802310419291</v>
      </c>
      <c r="Y64" s="1">
        <f>IF(E63=1,S64,Y63+$B$20-COUNTIF($E$2:$E64,0)*$B$23)</f>
        <v>16785.173380631913</v>
      </c>
      <c r="Z64" s="1">
        <f t="shared" si="20"/>
        <v>1056406.715322016</v>
      </c>
    </row>
    <row r="65" spans="3:26" x14ac:dyDescent="0.2">
      <c r="C65" s="36">
        <f t="shared" si="3"/>
        <v>121.40840168620952</v>
      </c>
      <c r="D65" s="47">
        <f t="shared" si="15"/>
        <v>0</v>
      </c>
      <c r="E65" s="47">
        <f t="shared" si="4"/>
        <v>0</v>
      </c>
      <c r="F65" s="47">
        <v>55</v>
      </c>
      <c r="G65" s="47">
        <v>64</v>
      </c>
      <c r="H65" s="48">
        <v>43957</v>
      </c>
      <c r="I65" s="1">
        <f t="shared" si="5"/>
        <v>-0.86641036405417693</v>
      </c>
      <c r="J65" s="37">
        <v>14740</v>
      </c>
      <c r="K65" s="49">
        <v>733</v>
      </c>
      <c r="L65" s="46">
        <v>4655</v>
      </c>
      <c r="M65" s="50">
        <f t="shared" si="28"/>
        <v>5388</v>
      </c>
      <c r="N65" s="55">
        <f t="shared" si="7"/>
        <v>4.9728629579375849E-2</v>
      </c>
      <c r="O65" s="56">
        <f t="shared" si="16"/>
        <v>0.1360430586488493</v>
      </c>
      <c r="P65" s="56">
        <f t="shared" si="8"/>
        <v>8.6314429069473453E-2</v>
      </c>
      <c r="Q65" s="73">
        <f>MultiNorm_PL!Q65</f>
        <v>319.68177497284682</v>
      </c>
      <c r="R65" s="73">
        <f t="shared" si="17"/>
        <v>15018.537987144722</v>
      </c>
      <c r="S65" s="1">
        <f t="shared" si="0"/>
        <v>13772.242136814168</v>
      </c>
      <c r="T65" s="1">
        <f t="shared" si="21"/>
        <v>309</v>
      </c>
      <c r="U65" s="1">
        <f t="shared" si="27"/>
        <v>325.14285714285717</v>
      </c>
      <c r="V65" s="1">
        <f t="shared" si="29"/>
        <v>369.05861621212716</v>
      </c>
      <c r="W65" s="1">
        <f t="shared" si="1"/>
        <v>15042.065544847361</v>
      </c>
      <c r="X65" s="1">
        <f t="shared" si="18"/>
        <v>431.35400218017458</v>
      </c>
      <c r="Y65" s="1">
        <f>IF(E64=1,S65,Y64+$B$20-COUNTIF($E$2:$E65,0)*$B$23)</f>
        <v>17231.95054790908</v>
      </c>
      <c r="Z65" s="1">
        <f t="shared" si="20"/>
        <v>936555.28175800818</v>
      </c>
    </row>
    <row r="66" spans="3:26" x14ac:dyDescent="0.2">
      <c r="C66" s="36">
        <f t="shared" si="3"/>
        <v>122.66621376727987</v>
      </c>
      <c r="D66" s="47">
        <f t="shared" si="15"/>
        <v>0</v>
      </c>
      <c r="E66" s="47">
        <f t="shared" si="4"/>
        <v>0</v>
      </c>
      <c r="F66" s="47">
        <v>56</v>
      </c>
      <c r="G66" s="47">
        <v>65</v>
      </c>
      <c r="H66" s="48">
        <v>43958</v>
      </c>
      <c r="I66" s="1">
        <f t="shared" si="5"/>
        <v>-0.82393823245743736</v>
      </c>
      <c r="J66" s="37">
        <v>15047</v>
      </c>
      <c r="K66" s="49">
        <v>755</v>
      </c>
      <c r="L66" s="46">
        <v>4862</v>
      </c>
      <c r="M66" s="50">
        <f t="shared" si="28"/>
        <v>5617</v>
      </c>
      <c r="N66" s="55">
        <f t="shared" si="7"/>
        <v>5.0176114840167478E-2</v>
      </c>
      <c r="O66" s="56">
        <f t="shared" si="16"/>
        <v>0.13441338792949972</v>
      </c>
      <c r="P66" s="56">
        <f t="shared" si="8"/>
        <v>8.4237273089332237E-2</v>
      </c>
      <c r="Q66" s="73">
        <f>MultiNorm_PL!Q66</f>
        <v>323.0906897365906</v>
      </c>
      <c r="R66" s="73">
        <f t="shared" si="17"/>
        <v>15341.628676881313</v>
      </c>
      <c r="S66" s="1">
        <f t="shared" ref="S66:S129" si="30">_xlfn.NORM.DIST(I66,0,$A$2,TRUE)*$B$16</f>
        <v>14145.601912779488</v>
      </c>
      <c r="T66" s="1">
        <f t="shared" si="21"/>
        <v>307</v>
      </c>
      <c r="U66" s="1">
        <f t="shared" si="27"/>
        <v>329</v>
      </c>
      <c r="V66" s="1">
        <f t="shared" si="29"/>
        <v>373.3597759653203</v>
      </c>
      <c r="W66" s="1">
        <f t="shared" ref="W66:W129" si="31">_xlfn.GAMMA.DIST(G66,$A$9,$A$10,TRUE)*$B$17</f>
        <v>15473.439611883396</v>
      </c>
      <c r="X66" s="1">
        <f t="shared" si="18"/>
        <v>431.37406703603483</v>
      </c>
      <c r="Y66" s="1">
        <f>IF(E65=1,S66,Y65+$B$20-COUNTIF($E$2:$E66,0)*$B$23)</f>
        <v>17680.690474649007</v>
      </c>
      <c r="Z66" s="1">
        <f t="shared" ref="Z66:Z97" si="32">(S66-J66)^2*$B$13+(W66-J66)^2*$B$14</f>
        <v>812518.51164479775</v>
      </c>
    </row>
    <row r="67" spans="3:26" x14ac:dyDescent="0.2">
      <c r="C67" s="36">
        <f t="shared" si="3"/>
        <v>123.95967086113129</v>
      </c>
      <c r="D67" s="47">
        <f t="shared" si="15"/>
        <v>0</v>
      </c>
      <c r="E67" s="47">
        <f t="shared" ref="E67:E130" si="33">IF(U67=$B$20,0,E66)</f>
        <v>0</v>
      </c>
      <c r="F67" s="47">
        <v>57</v>
      </c>
      <c r="G67" s="47">
        <v>66</v>
      </c>
      <c r="H67" s="48">
        <v>43959</v>
      </c>
      <c r="I67" s="1">
        <f t="shared" ref="I67:I130" si="34">I66+$B$2</f>
        <v>-0.78146610086069779</v>
      </c>
      <c r="J67" s="37">
        <v>15366</v>
      </c>
      <c r="K67" s="49">
        <v>776</v>
      </c>
      <c r="L67" s="46">
        <v>5184</v>
      </c>
      <c r="M67" s="50">
        <f t="shared" si="28"/>
        <v>5960</v>
      </c>
      <c r="N67" s="55">
        <f t="shared" ref="N67:N113" si="35">K67/J67</f>
        <v>5.0501106338669791E-2</v>
      </c>
      <c r="O67" s="56">
        <f t="shared" ref="O67:O113" si="36">(IFERROR(K67/M67,0))</f>
        <v>0.13020134228187918</v>
      </c>
      <c r="P67" s="56">
        <f t="shared" ref="P67:P113" si="37">O67-N67</f>
        <v>7.9700235943209394E-2</v>
      </c>
      <c r="Q67" s="73">
        <f>MultiNorm_PL!Q67</f>
        <v>326.92726415302747</v>
      </c>
      <c r="R67" s="73">
        <f t="shared" si="17"/>
        <v>15668.555941034341</v>
      </c>
      <c r="S67" s="1">
        <f t="shared" si="30"/>
        <v>14523.098495132408</v>
      </c>
      <c r="T67" s="1">
        <f t="shared" ref="T67:T98" si="38">IF(J67-J66&lt;0,0,J67-J66)</f>
        <v>319</v>
      </c>
      <c r="U67" s="1">
        <f t="shared" si="27"/>
        <v>331.42857142857144</v>
      </c>
      <c r="V67" s="1">
        <f t="shared" si="29"/>
        <v>377.49658235292009</v>
      </c>
      <c r="W67" s="1">
        <f t="shared" si="31"/>
        <v>15904.556585558823</v>
      </c>
      <c r="X67" s="1">
        <f t="shared" si="18"/>
        <v>431.11697367542729</v>
      </c>
      <c r="Y67" s="1">
        <f>IF(E66=1,S67,Y66+$B$20-COUNTIF($E$2:$E67,0)*$B$23)</f>
        <v>18131.39316085169</v>
      </c>
      <c r="Z67" s="1">
        <f t="shared" si="32"/>
        <v>710482.94690805115</v>
      </c>
    </row>
    <row r="68" spans="3:26" x14ac:dyDescent="0.2">
      <c r="C68" s="36">
        <f t="shared" si="3"/>
        <v>125.10395677195825</v>
      </c>
      <c r="D68" s="47">
        <f t="shared" ref="D68:D131" si="39">IF(U69="",1,0)</f>
        <v>0</v>
      </c>
      <c r="E68" s="47">
        <f t="shared" si="33"/>
        <v>0</v>
      </c>
      <c r="F68" s="47">
        <v>58</v>
      </c>
      <c r="G68" s="47">
        <v>67</v>
      </c>
      <c r="H68" s="48">
        <v>43960</v>
      </c>
      <c r="I68" s="1">
        <f t="shared" si="34"/>
        <v>-0.73899396926395822</v>
      </c>
      <c r="J68" s="37">
        <v>15651</v>
      </c>
      <c r="K68" s="49">
        <v>785</v>
      </c>
      <c r="L68" s="46">
        <v>5437</v>
      </c>
      <c r="M68" s="50">
        <f t="shared" si="28"/>
        <v>6222</v>
      </c>
      <c r="N68" s="55">
        <f t="shared" si="35"/>
        <v>5.0156539518241644E-2</v>
      </c>
      <c r="O68" s="56">
        <f t="shared" si="36"/>
        <v>0.12616522018643522</v>
      </c>
      <c r="P68" s="56">
        <f t="shared" si="37"/>
        <v>7.6008680668193579E-2</v>
      </c>
      <c r="Q68" s="73">
        <f>MultiNorm_PL!Q68</f>
        <v>331.11464989824145</v>
      </c>
      <c r="R68" s="73">
        <f t="shared" ref="R68:R131" si="40">R67+Q68</f>
        <v>15999.670590932583</v>
      </c>
      <c r="S68" s="1">
        <f t="shared" si="30"/>
        <v>14904.560985334712</v>
      </c>
      <c r="T68" s="1">
        <f t="shared" si="38"/>
        <v>285</v>
      </c>
      <c r="U68" s="1">
        <f t="shared" si="27"/>
        <v>350.14285714285717</v>
      </c>
      <c r="V68" s="1">
        <f t="shared" si="29"/>
        <v>381.46249020230425</v>
      </c>
      <c r="W68" s="1">
        <f t="shared" si="31"/>
        <v>16335.148188955369</v>
      </c>
      <c r="X68" s="1">
        <f t="shared" ref="X68:X131" si="41">W68-W67</f>
        <v>430.59160339654591</v>
      </c>
      <c r="Y68" s="1">
        <f>IF(E67=1,S68,Y67+$B$20-COUNTIF($E$2:$E68,0)*$B$23)</f>
        <v>18584.058606517134</v>
      </c>
      <c r="Z68" s="1">
        <f t="shared" si="32"/>
        <v>557171.20261448552</v>
      </c>
    </row>
    <row r="69" spans="3:26" x14ac:dyDescent="0.2">
      <c r="C69" s="36">
        <f t="shared" si="3"/>
        <v>126.47529403009902</v>
      </c>
      <c r="D69" s="47">
        <f t="shared" si="39"/>
        <v>0</v>
      </c>
      <c r="E69" s="47">
        <f t="shared" si="33"/>
        <v>0</v>
      </c>
      <c r="F69" s="47">
        <v>59</v>
      </c>
      <c r="G69" s="47">
        <v>68</v>
      </c>
      <c r="H69" s="48">
        <v>43961</v>
      </c>
      <c r="I69" s="1">
        <f t="shared" si="34"/>
        <v>-0.69652183766721865</v>
      </c>
      <c r="J69" s="37">
        <v>15996</v>
      </c>
      <c r="K69" s="49">
        <v>800</v>
      </c>
      <c r="L69" s="46">
        <v>5698</v>
      </c>
      <c r="M69" s="50">
        <f t="shared" si="28"/>
        <v>6498</v>
      </c>
      <c r="N69" s="55">
        <f t="shared" si="35"/>
        <v>5.0012503125781448E-2</v>
      </c>
      <c r="O69" s="56">
        <f t="shared" si="36"/>
        <v>0.12311480455524777</v>
      </c>
      <c r="P69" s="56">
        <f t="shared" si="37"/>
        <v>7.3102301429466332E-2</v>
      </c>
      <c r="Q69" s="73">
        <f>MultiNorm_PL!Q69</f>
        <v>335.57760249092007</v>
      </c>
      <c r="R69" s="73">
        <f t="shared" si="40"/>
        <v>16335.248193423504</v>
      </c>
      <c r="S69" s="1">
        <f t="shared" si="30"/>
        <v>15289.812161729809</v>
      </c>
      <c r="T69" s="1">
        <f t="shared" si="38"/>
        <v>345</v>
      </c>
      <c r="U69" s="1">
        <f t="shared" si="27"/>
        <v>352</v>
      </c>
      <c r="V69" s="1">
        <f t="shared" si="29"/>
        <v>385.25117639509699</v>
      </c>
      <c r="W69" s="1">
        <f t="shared" si="31"/>
        <v>16764.955122089294</v>
      </c>
      <c r="X69" s="1">
        <f t="shared" si="41"/>
        <v>429.80693313392476</v>
      </c>
      <c r="Y69" s="1">
        <f>IF(E68=1,S69,Y68+$B$20-COUNTIF($E$2:$E69,0)*$B$23)</f>
        <v>19038.686811645337</v>
      </c>
      <c r="Z69" s="1">
        <f t="shared" si="32"/>
        <v>498701.26292072498</v>
      </c>
    </row>
    <row r="70" spans="3:26" x14ac:dyDescent="0.2">
      <c r="C70" s="36">
        <f t="shared" si="3"/>
        <v>127.77323663428112</v>
      </c>
      <c r="D70" s="47">
        <f t="shared" si="39"/>
        <v>0</v>
      </c>
      <c r="E70" s="47">
        <f t="shared" si="33"/>
        <v>0</v>
      </c>
      <c r="F70" s="47">
        <v>60</v>
      </c>
      <c r="G70" s="47">
        <v>69</v>
      </c>
      <c r="H70" s="48">
        <v>43962</v>
      </c>
      <c r="I70" s="1">
        <f t="shared" si="34"/>
        <v>-0.65404970607047908</v>
      </c>
      <c r="J70" s="37">
        <v>16326</v>
      </c>
      <c r="K70" s="49">
        <v>811</v>
      </c>
      <c r="L70" s="46">
        <v>5816</v>
      </c>
      <c r="M70" s="50">
        <f t="shared" si="28"/>
        <v>6627</v>
      </c>
      <c r="N70" s="55">
        <f t="shared" si="35"/>
        <v>4.9675364449344603E-2</v>
      </c>
      <c r="O70" s="56">
        <f t="shared" si="36"/>
        <v>0.12237814999245511</v>
      </c>
      <c r="P70" s="56">
        <f t="shared" si="37"/>
        <v>7.2702785543110507E-2</v>
      </c>
      <c r="Q70" s="73">
        <f>MultiNorm_PL!Q70</f>
        <v>340.24376531861907</v>
      </c>
      <c r="R70" s="73">
        <f t="shared" si="40"/>
        <v>16675.491958742125</v>
      </c>
      <c r="S70" s="1">
        <f t="shared" si="30"/>
        <v>15678.668718364794</v>
      </c>
      <c r="T70" s="1">
        <f t="shared" si="38"/>
        <v>330</v>
      </c>
      <c r="U70" s="1">
        <f t="shared" si="27"/>
        <v>366.85714285714283</v>
      </c>
      <c r="V70" s="1">
        <f t="shared" si="29"/>
        <v>388.85655663498437</v>
      </c>
      <c r="W70" s="1">
        <f t="shared" si="31"/>
        <v>17193.727129800871</v>
      </c>
      <c r="X70" s="1">
        <f t="shared" si="41"/>
        <v>428.77200771157732</v>
      </c>
      <c r="Y70" s="1">
        <f>IF(E69=1,S70,Y69+$B$20-COUNTIF($E$2:$E70,0)*$B$23)</f>
        <v>19495.2777762363</v>
      </c>
      <c r="Z70" s="1">
        <f t="shared" si="32"/>
        <v>419037.78818347881</v>
      </c>
    </row>
    <row r="71" spans="3:26" x14ac:dyDescent="0.2">
      <c r="C71" s="36">
        <f t="shared" si="3"/>
        <v>129.93075078671714</v>
      </c>
      <c r="D71" s="47">
        <f t="shared" si="39"/>
        <v>0</v>
      </c>
      <c r="E71" s="47">
        <f t="shared" si="33"/>
        <v>0</v>
      </c>
      <c r="F71" s="47">
        <v>61</v>
      </c>
      <c r="G71" s="47">
        <v>70</v>
      </c>
      <c r="H71" s="48">
        <v>43963</v>
      </c>
      <c r="I71" s="1">
        <f t="shared" si="34"/>
        <v>-0.6115775744737395</v>
      </c>
      <c r="J71" s="37">
        <v>16882</v>
      </c>
      <c r="K71" s="49">
        <v>839</v>
      </c>
      <c r="L71" s="46">
        <v>6131</v>
      </c>
      <c r="M71" s="50">
        <f t="shared" si="28"/>
        <v>6970</v>
      </c>
      <c r="N71" s="55">
        <f t="shared" si="35"/>
        <v>4.9697903092050702E-2</v>
      </c>
      <c r="O71" s="56">
        <f t="shared" si="36"/>
        <v>0.12037302725968436</v>
      </c>
      <c r="P71" s="56">
        <f t="shared" si="37"/>
        <v>7.0675124167633663E-2</v>
      </c>
      <c r="Q71" s="73">
        <f>MultiNorm_PL!Q71</f>
        <v>345.04463363543152</v>
      </c>
      <c r="R71" s="73">
        <f t="shared" si="40"/>
        <v>17020.536592377557</v>
      </c>
      <c r="S71" s="1">
        <f t="shared" si="30"/>
        <v>16070.941520070286</v>
      </c>
      <c r="T71" s="1">
        <f t="shared" si="38"/>
        <v>556</v>
      </c>
      <c r="U71" s="1">
        <f t="shared" si="27"/>
        <v>378.57142857142856</v>
      </c>
      <c r="V71" s="1">
        <f t="shared" si="29"/>
        <v>392.27280170549238</v>
      </c>
      <c r="W71" s="1">
        <f t="shared" si="31"/>
        <v>17621.22304374128</v>
      </c>
      <c r="X71" s="1">
        <f t="shared" si="41"/>
        <v>427.49591394040908</v>
      </c>
      <c r="Y71" s="1">
        <f>IF(E70=1,S71,Y70+$B$20-COUNTIF($E$2:$E71,0)*$B$23)</f>
        <v>19953.831500290024</v>
      </c>
      <c r="Z71" s="1">
        <f t="shared" si="32"/>
        <v>657815.85786589817</v>
      </c>
    </row>
    <row r="72" spans="3:26" x14ac:dyDescent="0.2">
      <c r="C72" s="36">
        <f t="shared" si="3"/>
        <v>131.16401945655676</v>
      </c>
      <c r="D72" s="47">
        <f t="shared" si="39"/>
        <v>0</v>
      </c>
      <c r="E72" s="47">
        <f t="shared" si="33"/>
        <v>0</v>
      </c>
      <c r="F72" s="47">
        <v>62</v>
      </c>
      <c r="G72" s="47">
        <v>71</v>
      </c>
      <c r="H72" s="48">
        <v>43964</v>
      </c>
      <c r="I72" s="1">
        <f t="shared" si="34"/>
        <v>-0.56910544287699993</v>
      </c>
      <c r="J72" s="37">
        <v>17204</v>
      </c>
      <c r="K72" s="49">
        <v>861</v>
      </c>
      <c r="L72" s="46">
        <v>6410</v>
      </c>
      <c r="M72" s="50">
        <f t="shared" si="28"/>
        <v>7271</v>
      </c>
      <c r="N72" s="55">
        <f t="shared" si="35"/>
        <v>5.0046500813764244E-2</v>
      </c>
      <c r="O72" s="56">
        <f t="shared" si="36"/>
        <v>0.11841562371063127</v>
      </c>
      <c r="P72" s="56">
        <f t="shared" si="37"/>
        <v>6.8369122896867029E-2</v>
      </c>
      <c r="Q72" s="73">
        <f>MultiNorm_PL!Q72</f>
        <v>349.91622581203029</v>
      </c>
      <c r="R72" s="73">
        <f t="shared" si="40"/>
        <v>17370.452818189588</v>
      </c>
      <c r="S72" s="1">
        <f t="shared" si="30"/>
        <v>16466.435873227303</v>
      </c>
      <c r="T72" s="1">
        <f t="shared" si="38"/>
        <v>322</v>
      </c>
      <c r="U72" s="1">
        <f t="shared" si="27"/>
        <v>372.28571428571428</v>
      </c>
      <c r="V72" s="1">
        <f t="shared" si="29"/>
        <v>395.49435315701703</v>
      </c>
      <c r="W72" s="1">
        <f t="shared" si="31"/>
        <v>18047.210800231693</v>
      </c>
      <c r="X72" s="1">
        <f t="shared" si="41"/>
        <v>425.98775649041272</v>
      </c>
      <c r="Y72" s="1">
        <f>IF(E71=1,S72,Y71+$B$20-COUNTIF($E$2:$E72,0)*$B$23)</f>
        <v>20414.347983806507</v>
      </c>
      <c r="Z72" s="1">
        <f t="shared" si="32"/>
        <v>544000.84110197087</v>
      </c>
    </row>
    <row r="73" spans="3:26" x14ac:dyDescent="0.2">
      <c r="C73" s="36">
        <f t="shared" si="3"/>
        <v>132.72151295099073</v>
      </c>
      <c r="D73" s="47">
        <f t="shared" si="39"/>
        <v>0</v>
      </c>
      <c r="E73" s="47">
        <f t="shared" si="33"/>
        <v>0</v>
      </c>
      <c r="F73" s="47">
        <v>63</v>
      </c>
      <c r="G73" s="47">
        <v>72</v>
      </c>
      <c r="H73" s="48">
        <v>43965</v>
      </c>
      <c r="I73" s="1">
        <f t="shared" si="34"/>
        <v>-0.52663331128026036</v>
      </c>
      <c r="J73" s="37">
        <v>17615</v>
      </c>
      <c r="K73" s="49">
        <v>883</v>
      </c>
      <c r="L73" s="46">
        <v>6696</v>
      </c>
      <c r="M73" s="50">
        <f t="shared" si="28"/>
        <v>7579</v>
      </c>
      <c r="N73" s="55">
        <f t="shared" si="35"/>
        <v>5.0127732046551236E-2</v>
      </c>
      <c r="O73" s="56">
        <f t="shared" si="36"/>
        <v>0.1165061353740599</v>
      </c>
      <c r="P73" s="56">
        <f t="shared" si="37"/>
        <v>6.6378403327508662E-2</v>
      </c>
      <c r="Q73" s="73">
        <f>MultiNorm_PL!Q73</f>
        <v>354.79949678039281</v>
      </c>
      <c r="R73" s="73">
        <f t="shared" si="40"/>
        <v>17725.252314969981</v>
      </c>
      <c r="S73" s="1">
        <f t="shared" si="30"/>
        <v>16864.951811591331</v>
      </c>
      <c r="T73" s="1">
        <f t="shared" si="38"/>
        <v>411</v>
      </c>
      <c r="U73" s="1">
        <f t="shared" si="27"/>
        <v>361.85714285714283</v>
      </c>
      <c r="V73" s="1">
        <f t="shared" si="29"/>
        <v>398.51593836402753</v>
      </c>
      <c r="W73" s="1">
        <f t="shared" si="31"/>
        <v>18471.467435701332</v>
      </c>
      <c r="X73" s="1">
        <f t="shared" si="41"/>
        <v>424.25663546963915</v>
      </c>
      <c r="Y73" s="1">
        <f>IF(E72=1,S73,Y72+$B$20-COUNTIF($E$2:$E73,0)*$B$23)</f>
        <v>20876.827226785746</v>
      </c>
      <c r="Z73" s="1">
        <f t="shared" si="32"/>
        <v>562572.28493512678</v>
      </c>
    </row>
    <row r="74" spans="3:26" x14ac:dyDescent="0.2">
      <c r="C74" s="36">
        <f t="shared" si="3"/>
        <v>134.22369388450014</v>
      </c>
      <c r="D74" s="47">
        <f t="shared" si="39"/>
        <v>0</v>
      </c>
      <c r="E74" s="47">
        <f t="shared" si="33"/>
        <v>0</v>
      </c>
      <c r="F74" s="47">
        <v>64</v>
      </c>
      <c r="G74" s="47">
        <v>73</v>
      </c>
      <c r="H74" s="48">
        <v>43966</v>
      </c>
      <c r="I74" s="1">
        <f t="shared" si="34"/>
        <v>-0.48416117968352079</v>
      </c>
      <c r="J74" s="37">
        <v>18016</v>
      </c>
      <c r="K74" s="49">
        <v>907</v>
      </c>
      <c r="L74" s="46">
        <v>6918</v>
      </c>
      <c r="M74" s="50">
        <f t="shared" si="28"/>
        <v>7825</v>
      </c>
      <c r="N74" s="55">
        <f t="shared" si="35"/>
        <v>5.0344138543516874E-2</v>
      </c>
      <c r="O74" s="56">
        <f t="shared" si="36"/>
        <v>0.11591054313099042</v>
      </c>
      <c r="P74" s="56">
        <f t="shared" si="37"/>
        <v>6.5566404587473537E-2</v>
      </c>
      <c r="Q74" s="73">
        <f>MultiNorm_PL!Q74</f>
        <v>359.64053296223165</v>
      </c>
      <c r="R74" s="73">
        <f t="shared" si="40"/>
        <v>18084.892847932213</v>
      </c>
      <c r="S74" s="1">
        <f t="shared" si="30"/>
        <v>17266.284396486808</v>
      </c>
      <c r="T74" s="1">
        <f t="shared" si="38"/>
        <v>401</v>
      </c>
      <c r="U74" s="1">
        <f t="shared" si="27"/>
        <v>365.57142857142856</v>
      </c>
      <c r="V74" s="1">
        <f t="shared" si="29"/>
        <v>401.33258489547734</v>
      </c>
      <c r="W74" s="1">
        <f t="shared" si="31"/>
        <v>18893.779061341946</v>
      </c>
      <c r="X74" s="1">
        <f t="shared" si="41"/>
        <v>422.31162564061378</v>
      </c>
      <c r="Y74" s="1">
        <f>IF(E73=1,S74,Y73+$B$20-COUNTIF($E$2:$E74,0)*$B$23)</f>
        <v>21341.269229227746</v>
      </c>
      <c r="Z74" s="1">
        <f t="shared" si="32"/>
        <v>562073.48615114973</v>
      </c>
    </row>
    <row r="75" spans="3:26" x14ac:dyDescent="0.2">
      <c r="C75" s="36">
        <f t="shared" si="3"/>
        <v>135.11846653955189</v>
      </c>
      <c r="D75" s="47">
        <f t="shared" si="39"/>
        <v>0</v>
      </c>
      <c r="E75" s="47">
        <f t="shared" si="33"/>
        <v>0</v>
      </c>
      <c r="F75" s="47">
        <v>65</v>
      </c>
      <c r="G75" s="47">
        <v>74</v>
      </c>
      <c r="H75" s="48">
        <v>43967</v>
      </c>
      <c r="I75" s="1">
        <f t="shared" si="34"/>
        <v>-0.44168904808678122</v>
      </c>
      <c r="J75" s="37">
        <v>18257</v>
      </c>
      <c r="K75" s="49">
        <v>915</v>
      </c>
      <c r="L75" s="46">
        <v>7175</v>
      </c>
      <c r="M75" s="50">
        <f t="shared" si="28"/>
        <v>8090</v>
      </c>
      <c r="N75" s="55">
        <f t="shared" si="35"/>
        <v>5.011776304978912E-2</v>
      </c>
      <c r="O75" s="56">
        <f t="shared" si="36"/>
        <v>0.11310259579728059</v>
      </c>
      <c r="P75" s="56">
        <f t="shared" si="37"/>
        <v>6.2984832747491476E-2</v>
      </c>
      <c r="Q75" s="73">
        <f>MultiNorm_PL!Q75</f>
        <v>364.39056942346429</v>
      </c>
      <c r="R75" s="73">
        <f t="shared" si="40"/>
        <v>18449.283417355677</v>
      </c>
      <c r="S75" s="1">
        <f t="shared" si="30"/>
        <v>17670.224030630347</v>
      </c>
      <c r="T75" s="1">
        <f t="shared" si="38"/>
        <v>241</v>
      </c>
      <c r="U75" s="1">
        <f t="shared" si="27"/>
        <v>340.85714285714283</v>
      </c>
      <c r="V75" s="1">
        <f t="shared" si="29"/>
        <v>403.93963414353857</v>
      </c>
      <c r="W75" s="1">
        <f t="shared" si="31"/>
        <v>19313.940818546991</v>
      </c>
      <c r="X75" s="1">
        <f t="shared" si="41"/>
        <v>420.16175720504543</v>
      </c>
      <c r="Y75" s="1">
        <f>IF(E74=1,S75,Y74+$B$20-COUNTIF($E$2:$E75,0)*$B$23)</f>
        <v>21807.673991132506</v>
      </c>
      <c r="Z75" s="1">
        <f t="shared" si="32"/>
        <v>344306.03822969651</v>
      </c>
    </row>
    <row r="76" spans="3:26" x14ac:dyDescent="0.2">
      <c r="C76" s="36">
        <f t="shared" si="3"/>
        <v>136.12126946219684</v>
      </c>
      <c r="D76" s="47">
        <f t="shared" si="39"/>
        <v>0</v>
      </c>
      <c r="E76" s="47">
        <f t="shared" si="33"/>
        <v>0</v>
      </c>
      <c r="F76" s="47">
        <v>66</v>
      </c>
      <c r="G76" s="47">
        <v>75</v>
      </c>
      <c r="H76" s="48">
        <v>43968</v>
      </c>
      <c r="I76" s="1">
        <f t="shared" si="34"/>
        <v>-0.39921691649004165</v>
      </c>
      <c r="J76" s="37">
        <v>18529</v>
      </c>
      <c r="K76" s="49">
        <v>925</v>
      </c>
      <c r="L76" s="46">
        <v>7451</v>
      </c>
      <c r="M76" s="50">
        <f t="shared" si="28"/>
        <v>8376</v>
      </c>
      <c r="N76" s="55">
        <f t="shared" si="35"/>
        <v>4.9921744292730316E-2</v>
      </c>
      <c r="O76" s="56">
        <f t="shared" si="36"/>
        <v>0.11043457497612226</v>
      </c>
      <c r="P76" s="56">
        <f t="shared" si="37"/>
        <v>6.0512830683391944E-2</v>
      </c>
      <c r="Q76" s="73">
        <f>MultiNorm_PL!Q76</f>
        <v>369.00586907521182</v>
      </c>
      <c r="R76" s="73">
        <f t="shared" si="40"/>
        <v>18818.289286430889</v>
      </c>
      <c r="S76" s="1">
        <f t="shared" si="30"/>
        <v>18076.556784788943</v>
      </c>
      <c r="T76" s="1">
        <f t="shared" si="38"/>
        <v>272</v>
      </c>
      <c r="U76" s="1">
        <f t="shared" si="27"/>
        <v>362.14285714285717</v>
      </c>
      <c r="V76" s="1">
        <f t="shared" si="29"/>
        <v>406.3327541585968</v>
      </c>
      <c r="W76" s="1">
        <f t="shared" si="31"/>
        <v>19731.756816636793</v>
      </c>
      <c r="X76" s="1">
        <f t="shared" si="41"/>
        <v>417.81599808980172</v>
      </c>
      <c r="Y76" s="1">
        <f>IF(E75=1,S76,Y75+$B$20-COUNTIF($E$2:$E76,0)*$B$23)</f>
        <v>22276.041512500025</v>
      </c>
      <c r="Z76" s="1">
        <f t="shared" si="32"/>
        <v>204704.86299051854</v>
      </c>
    </row>
    <row r="77" spans="3:26" x14ac:dyDescent="0.2">
      <c r="C77" s="36">
        <f t="shared" si="3"/>
        <v>137.4227055475186</v>
      </c>
      <c r="D77" s="47">
        <f t="shared" si="39"/>
        <v>0</v>
      </c>
      <c r="E77" s="47">
        <f t="shared" si="33"/>
        <v>0</v>
      </c>
      <c r="F77" s="47">
        <v>67</v>
      </c>
      <c r="G77" s="47">
        <v>76</v>
      </c>
      <c r="H77" s="48">
        <v>43969</v>
      </c>
      <c r="I77" s="1">
        <f t="shared" si="34"/>
        <v>-0.35674478489330208</v>
      </c>
      <c r="J77" s="37">
        <v>18885</v>
      </c>
      <c r="K77" s="49">
        <v>936</v>
      </c>
      <c r="L77" s="46">
        <v>7628</v>
      </c>
      <c r="M77" s="50">
        <f t="shared" si="28"/>
        <v>8564</v>
      </c>
      <c r="N77" s="55">
        <f t="shared" si="35"/>
        <v>4.9563145353455122E-2</v>
      </c>
      <c r="O77" s="56">
        <f t="shared" si="36"/>
        <v>0.10929472209248015</v>
      </c>
      <c r="P77" s="56">
        <f t="shared" si="37"/>
        <v>5.9731576739025023E-2</v>
      </c>
      <c r="Q77" s="73">
        <f>MultiNorm_PL!Q77</f>
        <v>373.44750100415746</v>
      </c>
      <c r="R77" s="73">
        <f t="shared" si="40"/>
        <v>19191.736787435046</v>
      </c>
      <c r="S77" s="1">
        <f t="shared" si="30"/>
        <v>18485.064736429667</v>
      </c>
      <c r="T77" s="1">
        <f t="shared" si="38"/>
        <v>356</v>
      </c>
      <c r="U77" s="1">
        <f t="shared" si="27"/>
        <v>361.14285714285717</v>
      </c>
      <c r="V77" s="1">
        <f t="shared" si="29"/>
        <v>408.50795164072406</v>
      </c>
      <c r="W77" s="1">
        <f t="shared" si="31"/>
        <v>20147.040054302353</v>
      </c>
      <c r="X77" s="1">
        <f t="shared" si="41"/>
        <v>415.28323766556059</v>
      </c>
      <c r="Y77" s="1">
        <f>IF(E76=1,S77,Y76+$B$20-COUNTIF($E$2:$E77,0)*$B$23)</f>
        <v>22746.371793330305</v>
      </c>
      <c r="Z77" s="1">
        <f t="shared" si="32"/>
        <v>159948.21504707143</v>
      </c>
    </row>
    <row r="78" spans="3:26" x14ac:dyDescent="0.2">
      <c r="C78" s="36">
        <f t="shared" si="3"/>
        <v>138.80922159568507</v>
      </c>
      <c r="D78" s="47">
        <f t="shared" si="39"/>
        <v>0</v>
      </c>
      <c r="E78" s="47">
        <f t="shared" si="33"/>
        <v>0</v>
      </c>
      <c r="F78" s="47">
        <v>68</v>
      </c>
      <c r="G78" s="47">
        <v>77</v>
      </c>
      <c r="H78" s="48">
        <v>43970</v>
      </c>
      <c r="I78" s="1">
        <f t="shared" si="34"/>
        <v>-0.31427265329656251</v>
      </c>
      <c r="J78" s="37">
        <v>19268</v>
      </c>
      <c r="K78" s="49">
        <v>948</v>
      </c>
      <c r="L78" s="46">
        <v>7903</v>
      </c>
      <c r="M78" s="50">
        <f t="shared" si="28"/>
        <v>8851</v>
      </c>
      <c r="N78" s="55">
        <f t="shared" si="35"/>
        <v>4.9200747353124352E-2</v>
      </c>
      <c r="O78" s="56">
        <f t="shared" si="36"/>
        <v>0.10710654163371371</v>
      </c>
      <c r="P78" s="56">
        <f t="shared" si="37"/>
        <v>5.7905794280589354E-2</v>
      </c>
      <c r="Q78" s="73">
        <f>MultiNorm_PL!Q78</f>
        <v>377.68105101465926</v>
      </c>
      <c r="R78" s="73">
        <f t="shared" si="40"/>
        <v>19569.417838449706</v>
      </c>
      <c r="S78" s="1">
        <f t="shared" si="30"/>
        <v>18895.526319471162</v>
      </c>
      <c r="T78" s="1">
        <f t="shared" si="38"/>
        <v>383</v>
      </c>
      <c r="U78" s="1">
        <f t="shared" si="27"/>
        <v>371.85714285714283</v>
      </c>
      <c r="V78" s="1">
        <f t="shared" si="29"/>
        <v>410.46158304149503</v>
      </c>
      <c r="W78" s="1">
        <f t="shared" si="31"/>
        <v>20559.612326135</v>
      </c>
      <c r="X78" s="1">
        <f t="shared" si="41"/>
        <v>412.57227183264695</v>
      </c>
      <c r="Y78" s="1">
        <f>IF(E77=1,S78,Y77+$B$20-COUNTIF($E$2:$E78,0)*$B$23)</f>
        <v>23218.664833623345</v>
      </c>
      <c r="Z78" s="1">
        <f t="shared" si="32"/>
        <v>138736.64268669856</v>
      </c>
    </row>
    <row r="79" spans="3:26" x14ac:dyDescent="0.2">
      <c r="C79" s="36">
        <f t="shared" si="3"/>
        <v>140.49555153100044</v>
      </c>
      <c r="D79" s="47">
        <f t="shared" si="39"/>
        <v>0</v>
      </c>
      <c r="E79" s="47">
        <f t="shared" si="33"/>
        <v>0</v>
      </c>
      <c r="F79" s="47">
        <v>69</v>
      </c>
      <c r="G79" s="47">
        <v>78</v>
      </c>
      <c r="H79" s="48">
        <v>43971</v>
      </c>
      <c r="I79" s="1">
        <f t="shared" si="34"/>
        <v>-0.27180052169982294</v>
      </c>
      <c r="J79" s="37">
        <v>19739</v>
      </c>
      <c r="K79" s="49">
        <v>962</v>
      </c>
      <c r="L79" s="46">
        <v>8183</v>
      </c>
      <c r="M79" s="50">
        <f t="shared" si="28"/>
        <v>9145</v>
      </c>
      <c r="N79" s="55">
        <f t="shared" si="35"/>
        <v>4.8736004863468262E-2</v>
      </c>
      <c r="O79" s="56">
        <f t="shared" si="36"/>
        <v>0.10519409513395298</v>
      </c>
      <c r="P79" s="56">
        <f t="shared" si="37"/>
        <v>5.6458090270484713E-2</v>
      </c>
      <c r="Q79" s="73">
        <f>MultiNorm_PL!Q79</f>
        <v>381.67629271185734</v>
      </c>
      <c r="R79" s="73">
        <f t="shared" si="40"/>
        <v>19951.094131161564</v>
      </c>
      <c r="S79" s="1">
        <f t="shared" si="30"/>
        <v>19307.716684203875</v>
      </c>
      <c r="T79" s="1">
        <f t="shared" si="38"/>
        <v>471</v>
      </c>
      <c r="U79" s="1">
        <f t="shared" si="27"/>
        <v>381.71428571428572</v>
      </c>
      <c r="V79" s="1">
        <f t="shared" si="29"/>
        <v>412.19036473271262</v>
      </c>
      <c r="W79" s="1">
        <f t="shared" si="31"/>
        <v>20969.304115543629</v>
      </c>
      <c r="X79" s="1">
        <f t="shared" si="41"/>
        <v>409.69178940862912</v>
      </c>
      <c r="Y79" s="1">
        <f>IF(E78=1,S79,Y78+$B$20-COUNTIF($E$2:$E79,0)*$B$23)</f>
        <v>23692.920633379144</v>
      </c>
      <c r="Z79" s="1">
        <f t="shared" si="32"/>
        <v>186005.29848410003</v>
      </c>
    </row>
    <row r="80" spans="3:26" x14ac:dyDescent="0.2">
      <c r="C80" s="36">
        <f t="shared" si="3"/>
        <v>141.92603707565431</v>
      </c>
      <c r="D80" s="47">
        <f t="shared" si="39"/>
        <v>0</v>
      </c>
      <c r="E80" s="47">
        <f t="shared" si="33"/>
        <v>0</v>
      </c>
      <c r="F80" s="47">
        <v>70</v>
      </c>
      <c r="G80" s="47">
        <v>79</v>
      </c>
      <c r="H80" s="48">
        <v>43972</v>
      </c>
      <c r="I80" s="1">
        <f t="shared" si="34"/>
        <v>-0.22932839010308337</v>
      </c>
      <c r="J80" s="37">
        <v>20143</v>
      </c>
      <c r="K80" s="49">
        <v>972</v>
      </c>
      <c r="L80" s="46">
        <v>8452</v>
      </c>
      <c r="M80" s="50">
        <f t="shared" si="28"/>
        <v>9424</v>
      </c>
      <c r="N80" s="55">
        <f t="shared" si="35"/>
        <v>4.825497691505734E-2</v>
      </c>
      <c r="O80" s="56">
        <f t="shared" si="36"/>
        <v>0.10314091680814941</v>
      </c>
      <c r="P80" s="56">
        <f t="shared" si="37"/>
        <v>5.4885939893092067E-2</v>
      </c>
      <c r="Q80" s="73">
        <f>MultiNorm_PL!Q80</f>
        <v>385.4068423908754</v>
      </c>
      <c r="R80" s="73">
        <f t="shared" si="40"/>
        <v>20336.50097355244</v>
      </c>
      <c r="S80" s="1">
        <f t="shared" si="30"/>
        <v>19721.408066406359</v>
      </c>
      <c r="T80" s="1">
        <f t="shared" si="38"/>
        <v>404</v>
      </c>
      <c r="U80" s="1">
        <f t="shared" si="27"/>
        <v>394.42857142857144</v>
      </c>
      <c r="V80" s="1">
        <f t="shared" si="29"/>
        <v>413.69138220248351</v>
      </c>
      <c r="W80" s="1">
        <f t="shared" si="31"/>
        <v>21375.95447529724</v>
      </c>
      <c r="X80" s="1">
        <f t="shared" si="41"/>
        <v>406.65035975361025</v>
      </c>
      <c r="Y80" s="1">
        <f>IF(E79=1,S80,Y79+$B$20-COUNTIF($E$2:$E80,0)*$B$23)</f>
        <v>24169.1391925977</v>
      </c>
      <c r="Z80" s="1">
        <f t="shared" si="32"/>
        <v>177739.75847122539</v>
      </c>
    </row>
    <row r="81" spans="3:26" x14ac:dyDescent="0.2">
      <c r="C81" s="36">
        <f t="shared" si="3"/>
        <v>143.59317532529184</v>
      </c>
      <c r="D81" s="47">
        <f t="shared" si="39"/>
        <v>0</v>
      </c>
      <c r="E81" s="47">
        <f t="shared" si="33"/>
        <v>0</v>
      </c>
      <c r="F81" s="47">
        <v>71</v>
      </c>
      <c r="G81" s="47">
        <v>80</v>
      </c>
      <c r="H81" s="48">
        <v>43973</v>
      </c>
      <c r="I81" s="1">
        <f t="shared" si="34"/>
        <v>-0.1868562585063438</v>
      </c>
      <c r="J81" s="37">
        <v>20619</v>
      </c>
      <c r="K81" s="49">
        <v>982</v>
      </c>
      <c r="L81" s="46">
        <v>8731</v>
      </c>
      <c r="M81" s="50">
        <f t="shared" si="28"/>
        <v>9713</v>
      </c>
      <c r="N81" s="55">
        <f t="shared" si="35"/>
        <v>4.7625976041515104E-2</v>
      </c>
      <c r="O81" s="56">
        <f t="shared" si="36"/>
        <v>0.10110161639040462</v>
      </c>
      <c r="P81" s="56">
        <f t="shared" si="37"/>
        <v>5.3475640348889512E-2</v>
      </c>
      <c r="Q81" s="73">
        <f>MultiNorm_PL!Q81</f>
        <v>388.84981598091161</v>
      </c>
      <c r="R81" s="73">
        <f t="shared" si="40"/>
        <v>20725.350789533353</v>
      </c>
      <c r="S81" s="1">
        <f t="shared" si="30"/>
        <v>20136.370164648848</v>
      </c>
      <c r="T81" s="1">
        <f t="shared" si="38"/>
        <v>476</v>
      </c>
      <c r="U81" s="1">
        <f t="shared" si="27"/>
        <v>392.28571428571428</v>
      </c>
      <c r="V81" s="1">
        <f t="shared" si="29"/>
        <v>414.96209824248945</v>
      </c>
      <c r="W81" s="1">
        <f t="shared" si="31"/>
        <v>21779.410896868671</v>
      </c>
      <c r="X81" s="1">
        <f t="shared" si="41"/>
        <v>403.45642157143084</v>
      </c>
      <c r="Y81" s="1">
        <f>IF(E80=1,S81,Y80+$B$20-COUNTIF($E$2:$E81,0)*$B$23)</f>
        <v>24647.320511279017</v>
      </c>
      <c r="Z81" s="1">
        <f t="shared" si="32"/>
        <v>232931.5579710801</v>
      </c>
    </row>
    <row r="82" spans="3:26" x14ac:dyDescent="0.2">
      <c r="C82" s="36">
        <f t="shared" si="3"/>
        <v>144.66858677681205</v>
      </c>
      <c r="D82" s="47">
        <f t="shared" si="39"/>
        <v>0</v>
      </c>
      <c r="E82" s="47">
        <f t="shared" si="33"/>
        <v>0</v>
      </c>
      <c r="F82" s="47">
        <v>72</v>
      </c>
      <c r="G82" s="47">
        <v>81</v>
      </c>
      <c r="H82" s="48">
        <v>43974</v>
      </c>
      <c r="I82" s="1">
        <f t="shared" si="34"/>
        <v>-0.14438412690960423</v>
      </c>
      <c r="J82" s="37">
        <v>20929</v>
      </c>
      <c r="K82" s="49">
        <v>993</v>
      </c>
      <c r="L82" s="46">
        <v>8977</v>
      </c>
      <c r="M82" s="50">
        <f t="shared" si="28"/>
        <v>9970</v>
      </c>
      <c r="N82" s="55">
        <f t="shared" si="35"/>
        <v>4.7446127383057E-2</v>
      </c>
      <c r="O82" s="56">
        <f t="shared" si="36"/>
        <v>9.9598796389167507E-2</v>
      </c>
      <c r="P82" s="56">
        <f t="shared" si="37"/>
        <v>5.2152669006110507E-2</v>
      </c>
      <c r="Q82" s="73">
        <f>MultiNorm_PL!Q82</f>
        <v>391.98550159551132</v>
      </c>
      <c r="R82" s="73">
        <f t="shared" si="40"/>
        <v>21117.336291128864</v>
      </c>
      <c r="S82" s="1">
        <f t="shared" si="30"/>
        <v>20552.370524743157</v>
      </c>
      <c r="T82" s="1">
        <f t="shared" si="38"/>
        <v>310</v>
      </c>
      <c r="U82" s="1">
        <f t="shared" si="27"/>
        <v>400.85714285714283</v>
      </c>
      <c r="V82" s="1">
        <f t="shared" ref="V82:V90" si="42">S82-S81</f>
        <v>416.00036009430914</v>
      </c>
      <c r="W82" s="1">
        <f t="shared" si="31"/>
        <v>22179.52916969384</v>
      </c>
      <c r="X82" s="1">
        <f t="shared" si="41"/>
        <v>400.1182728251697</v>
      </c>
      <c r="Y82" s="1">
        <f>IF(E81=1,S82,Y81+$B$20-COUNTIF($E$2:$E82,0)*$B$23)</f>
        <v>25127.464589423093</v>
      </c>
      <c r="Z82" s="1">
        <f t="shared" si="32"/>
        <v>141849.7616322448</v>
      </c>
    </row>
    <row r="83" spans="3:26" x14ac:dyDescent="0.2">
      <c r="C83" s="36">
        <f t="shared" si="3"/>
        <v>145.91093173576817</v>
      </c>
      <c r="D83" s="47">
        <f t="shared" si="39"/>
        <v>0</v>
      </c>
      <c r="E83" s="47">
        <f t="shared" si="33"/>
        <v>0</v>
      </c>
      <c r="F83" s="47">
        <v>73</v>
      </c>
      <c r="G83" s="47">
        <v>82</v>
      </c>
      <c r="H83" s="48">
        <v>43975</v>
      </c>
      <c r="I83" s="1">
        <f t="shared" si="34"/>
        <v>-0.10191199531286466</v>
      </c>
      <c r="J83" s="37">
        <v>21290</v>
      </c>
      <c r="K83" s="49">
        <v>996</v>
      </c>
      <c r="L83" s="46">
        <v>9194</v>
      </c>
      <c r="M83" s="50">
        <f t="shared" si="28"/>
        <v>10190</v>
      </c>
      <c r="N83" s="55">
        <f t="shared" si="35"/>
        <v>4.6782527007984971E-2</v>
      </c>
      <c r="O83" s="56">
        <f t="shared" si="36"/>
        <v>9.774288518155054E-2</v>
      </c>
      <c r="P83" s="56">
        <f t="shared" si="37"/>
        <v>5.0960358173565569E-2</v>
      </c>
      <c r="Q83" s="73">
        <f>MultiNorm_PL!Q83</f>
        <v>394.79705704735881</v>
      </c>
      <c r="R83" s="73">
        <f t="shared" si="40"/>
        <v>21512.133348176223</v>
      </c>
      <c r="S83" s="1">
        <f t="shared" si="30"/>
        <v>20969.174930269783</v>
      </c>
      <c r="T83" s="1">
        <f t="shared" si="38"/>
        <v>361</v>
      </c>
      <c r="U83" s="1">
        <f t="shared" ref="U83:U114" si="43">AVERAGE(T80:T86)</f>
        <v>390.14285714285717</v>
      </c>
      <c r="V83" s="1">
        <f t="shared" si="42"/>
        <v>416.80440552662549</v>
      </c>
      <c r="W83" s="1">
        <f t="shared" si="31"/>
        <v>22576.17323140251</v>
      </c>
      <c r="X83" s="1">
        <f t="shared" si="41"/>
        <v>396.64406170867005</v>
      </c>
      <c r="Y83" s="1">
        <f>IF(E82=1,S83,Y82+$B$20-COUNTIF($E$2:$E83,0)*$B$23)</f>
        <v>25609.571427029929</v>
      </c>
      <c r="Z83" s="1">
        <f t="shared" si="32"/>
        <v>102928.72536739883</v>
      </c>
    </row>
    <row r="84" spans="3:26" x14ac:dyDescent="0.2">
      <c r="C84" s="36">
        <f t="shared" si="3"/>
        <v>147.07481089567989</v>
      </c>
      <c r="D84" s="47">
        <f t="shared" si="39"/>
        <v>0</v>
      </c>
      <c r="E84" s="47">
        <f t="shared" si="33"/>
        <v>0</v>
      </c>
      <c r="F84" s="47">
        <v>74</v>
      </c>
      <c r="G84" s="47">
        <v>83</v>
      </c>
      <c r="H84" s="48">
        <v>43976</v>
      </c>
      <c r="I84" s="1">
        <f t="shared" si="34"/>
        <v>-5.9439863716125078E-2</v>
      </c>
      <c r="J84" s="37">
        <v>21631</v>
      </c>
      <c r="K84" s="49">
        <v>1007</v>
      </c>
      <c r="L84" s="46">
        <v>9276</v>
      </c>
      <c r="M84" s="50">
        <f t="shared" si="28"/>
        <v>10283</v>
      </c>
      <c r="N84" s="55">
        <f t="shared" si="35"/>
        <v>4.6553557394480145E-2</v>
      </c>
      <c r="O84" s="56">
        <f t="shared" si="36"/>
        <v>9.7928620052513862E-2</v>
      </c>
      <c r="P84" s="56">
        <f t="shared" si="37"/>
        <v>5.1375062658033717E-2</v>
      </c>
      <c r="Q84" s="73">
        <f>MultiNorm_PL!Q84</f>
        <v>397.27023810639878</v>
      </c>
      <c r="R84" s="73">
        <f t="shared" si="40"/>
        <v>21909.40358628262</v>
      </c>
      <c r="S84" s="1">
        <f t="shared" si="30"/>
        <v>21386.547798089086</v>
      </c>
      <c r="T84" s="1">
        <f t="shared" si="38"/>
        <v>341</v>
      </c>
      <c r="U84" s="1">
        <f t="shared" si="43"/>
        <v>382.71428571428572</v>
      </c>
      <c r="V84" s="1">
        <f t="shared" si="42"/>
        <v>417.37286781930379</v>
      </c>
      <c r="W84" s="1">
        <f t="shared" si="31"/>
        <v>22969.215010018208</v>
      </c>
      <c r="X84" s="1">
        <f t="shared" si="41"/>
        <v>393.04177861569769</v>
      </c>
      <c r="Y84" s="1">
        <f>IF(E83=1,S84,Y83+$B$20-COUNTIF($E$2:$E84,0)*$B$23)</f>
        <v>26093.641024099525</v>
      </c>
      <c r="Z84" s="1">
        <f t="shared" si="32"/>
        <v>59756.879019094056</v>
      </c>
    </row>
    <row r="85" spans="3:26" x14ac:dyDescent="0.2">
      <c r="C85" s="36">
        <f t="shared" si="3"/>
        <v>148.57321427498294</v>
      </c>
      <c r="D85" s="47">
        <f t="shared" si="39"/>
        <v>0</v>
      </c>
      <c r="E85" s="47">
        <f t="shared" si="33"/>
        <v>0</v>
      </c>
      <c r="F85" s="47">
        <v>75</v>
      </c>
      <c r="G85" s="47">
        <v>84</v>
      </c>
      <c r="H85" s="48">
        <v>43977</v>
      </c>
      <c r="I85" s="1">
        <f t="shared" si="34"/>
        <v>-1.6967732119385501E-2</v>
      </c>
      <c r="J85" s="37">
        <v>22074</v>
      </c>
      <c r="K85" s="49">
        <v>1024</v>
      </c>
      <c r="L85" s="46">
        <v>10020</v>
      </c>
      <c r="M85" s="50">
        <f t="shared" si="28"/>
        <v>11044</v>
      </c>
      <c r="N85" s="55">
        <f t="shared" si="35"/>
        <v>4.6389417414152395E-2</v>
      </c>
      <c r="O85" s="56">
        <f t="shared" si="36"/>
        <v>9.2720028975009056E-2</v>
      </c>
      <c r="P85" s="56">
        <f t="shared" si="37"/>
        <v>4.633061156085666E-2</v>
      </c>
      <c r="Q85" s="73">
        <f>MultiNorm_PL!Q85</f>
        <v>399.39316035786783</v>
      </c>
      <c r="R85" s="73">
        <f t="shared" si="40"/>
        <v>22308.796746640488</v>
      </c>
      <c r="S85" s="1">
        <f t="shared" si="30"/>
        <v>21804.252577723641</v>
      </c>
      <c r="T85" s="1">
        <f t="shared" si="38"/>
        <v>443</v>
      </c>
      <c r="U85" s="1">
        <f t="shared" si="43"/>
        <v>362.28571428571428</v>
      </c>
      <c r="V85" s="1">
        <f t="shared" si="42"/>
        <v>417.70477963455414</v>
      </c>
      <c r="W85" s="1">
        <f t="shared" si="31"/>
        <v>23358.534259070431</v>
      </c>
      <c r="X85" s="1">
        <f t="shared" si="41"/>
        <v>389.31924905222331</v>
      </c>
      <c r="Y85" s="1">
        <f>IF(E84=1,S85,Y84+$B$20-COUNTIF($E$2:$E85,0)*$B$23)</f>
        <v>26579.673380631881</v>
      </c>
      <c r="Z85" s="1">
        <f t="shared" si="32"/>
        <v>72763.671824740566</v>
      </c>
    </row>
    <row r="86" spans="3:26" x14ac:dyDescent="0.2">
      <c r="C86" s="36">
        <f t="shared" si="3"/>
        <v>149.89996664442592</v>
      </c>
      <c r="D86" s="47">
        <f t="shared" si="39"/>
        <v>0</v>
      </c>
      <c r="E86" s="47">
        <f t="shared" si="33"/>
        <v>0</v>
      </c>
      <c r="F86" s="47">
        <v>76</v>
      </c>
      <c r="G86" s="47">
        <v>85</v>
      </c>
      <c r="H86" s="48">
        <v>43978</v>
      </c>
      <c r="I86" s="1">
        <f t="shared" si="34"/>
        <v>2.5504399477354077E-2</v>
      </c>
      <c r="J86" s="37">
        <v>22470</v>
      </c>
      <c r="K86" s="49">
        <v>1028</v>
      </c>
      <c r="L86" s="46">
        <v>10330</v>
      </c>
      <c r="M86" s="50">
        <f t="shared" si="28"/>
        <v>11358</v>
      </c>
      <c r="N86" s="55">
        <f t="shared" si="35"/>
        <v>4.5749888740542949E-2</v>
      </c>
      <c r="O86" s="56">
        <f t="shared" si="36"/>
        <v>9.0508892410635672E-2</v>
      </c>
      <c r="P86" s="56">
        <f t="shared" si="37"/>
        <v>4.4759003670092723E-2</v>
      </c>
      <c r="Q86" s="73">
        <f>MultiNorm_PL!Q86</f>
        <v>401.15609524446631</v>
      </c>
      <c r="R86" s="73">
        <f t="shared" si="40"/>
        <v>22709.952841884955</v>
      </c>
      <c r="S86" s="1">
        <f t="shared" si="30"/>
        <v>22222.052153483568</v>
      </c>
      <c r="T86" s="1">
        <f t="shared" si="38"/>
        <v>396</v>
      </c>
      <c r="U86" s="1">
        <f t="shared" si="43"/>
        <v>376.85714285714283</v>
      </c>
      <c r="V86" s="1">
        <f t="shared" si="42"/>
        <v>417.79957575992739</v>
      </c>
      <c r="W86" s="1">
        <f t="shared" si="31"/>
        <v>23744.018386506908</v>
      </c>
      <c r="X86" s="1">
        <f t="shared" si="41"/>
        <v>385.48412743647714</v>
      </c>
      <c r="Y86" s="1">
        <f>IF(E85=1,S86,Y85+$B$20-COUNTIF($E$2:$E86,0)*$B$23)</f>
        <v>27067.668496626997</v>
      </c>
      <c r="Z86" s="1">
        <f t="shared" si="32"/>
        <v>61478.134592136135</v>
      </c>
    </row>
    <row r="87" spans="3:26" x14ac:dyDescent="0.2">
      <c r="C87" s="36">
        <f t="shared" si="3"/>
        <v>151.06952042023568</v>
      </c>
      <c r="D87" s="47">
        <f t="shared" si="39"/>
        <v>0</v>
      </c>
      <c r="E87" s="47">
        <f t="shared" si="33"/>
        <v>0</v>
      </c>
      <c r="F87" s="47">
        <v>77</v>
      </c>
      <c r="G87" s="47">
        <v>86</v>
      </c>
      <c r="H87" s="48">
        <v>43979</v>
      </c>
      <c r="I87" s="1">
        <f t="shared" si="34"/>
        <v>6.7976531074093655E-2</v>
      </c>
      <c r="J87" s="37">
        <v>22822</v>
      </c>
      <c r="K87" s="49">
        <v>1038</v>
      </c>
      <c r="L87" s="46">
        <v>10560</v>
      </c>
      <c r="M87" s="50">
        <f t="shared" si="28"/>
        <v>11598</v>
      </c>
      <c r="N87" s="55">
        <f t="shared" si="35"/>
        <v>4.5482429234948732E-2</v>
      </c>
      <c r="O87" s="56">
        <f t="shared" si="36"/>
        <v>8.949818934299017E-2</v>
      </c>
      <c r="P87" s="56">
        <f t="shared" si="37"/>
        <v>4.4015760108041438E-2</v>
      </c>
      <c r="Q87" s="73">
        <f>MultiNorm_PL!Q87</f>
        <v>402.55129920943727</v>
      </c>
      <c r="R87" s="73">
        <f t="shared" si="40"/>
        <v>23112.504141094392</v>
      </c>
      <c r="S87" s="1">
        <f t="shared" si="30"/>
        <v>22639.709248195748</v>
      </c>
      <c r="T87" s="1">
        <f t="shared" si="38"/>
        <v>352</v>
      </c>
      <c r="U87" s="1">
        <f t="shared" si="43"/>
        <v>356.42857142857144</v>
      </c>
      <c r="V87" s="1">
        <f t="shared" si="42"/>
        <v>417.65709471217997</v>
      </c>
      <c r="W87" s="1">
        <f t="shared" si="31"/>
        <v>24125.562278243422</v>
      </c>
      <c r="X87" s="1">
        <f t="shared" si="41"/>
        <v>381.54389173651361</v>
      </c>
      <c r="Y87" s="1">
        <f>IF(E86=1,S87,Y86+$B$20-COUNTIF($E$2:$E87,0)*$B$23)</f>
        <v>27557.626372084869</v>
      </c>
      <c r="Z87" s="1">
        <f t="shared" si="32"/>
        <v>33229.91819335943</v>
      </c>
    </row>
    <row r="88" spans="3:26" x14ac:dyDescent="0.2">
      <c r="C88" s="36">
        <f t="shared" si="3"/>
        <v>152.16767067941862</v>
      </c>
      <c r="D88" s="47">
        <f t="shared" si="39"/>
        <v>0</v>
      </c>
      <c r="E88" s="47">
        <f t="shared" si="33"/>
        <v>0</v>
      </c>
      <c r="F88" s="47">
        <v>78</v>
      </c>
      <c r="G88" s="47">
        <v>87</v>
      </c>
      <c r="H88" s="48">
        <v>43980</v>
      </c>
      <c r="I88" s="1">
        <f t="shared" si="34"/>
        <v>0.11044866267083323</v>
      </c>
      <c r="J88" s="37">
        <v>23155</v>
      </c>
      <c r="K88" s="49">
        <v>1051</v>
      </c>
      <c r="L88" s="46">
        <v>10692</v>
      </c>
      <c r="M88" s="50">
        <f t="shared" si="28"/>
        <v>11743</v>
      </c>
      <c r="N88" s="55">
        <f t="shared" si="35"/>
        <v>4.5389764629669621E-2</v>
      </c>
      <c r="O88" s="56">
        <f t="shared" si="36"/>
        <v>8.9500127735672314E-2</v>
      </c>
      <c r="P88" s="56">
        <f t="shared" si="37"/>
        <v>4.4110363106002692E-2</v>
      </c>
      <c r="Q88" s="73">
        <f>MultiNorm_PL!Q88</f>
        <v>403.57287372524848</v>
      </c>
      <c r="R88" s="73">
        <f t="shared" si="40"/>
        <v>23516.077014819642</v>
      </c>
      <c r="S88" s="1">
        <f t="shared" si="30"/>
        <v>23056.986827391334</v>
      </c>
      <c r="T88" s="1">
        <f t="shared" si="38"/>
        <v>333</v>
      </c>
      <c r="U88" s="1">
        <f t="shared" si="43"/>
        <v>362</v>
      </c>
      <c r="V88" s="1">
        <f t="shared" si="42"/>
        <v>417.27757919558644</v>
      </c>
      <c r="W88" s="1">
        <f t="shared" si="31"/>
        <v>24503.068117136609</v>
      </c>
      <c r="X88" s="1">
        <f t="shared" si="41"/>
        <v>377.50583889318659</v>
      </c>
      <c r="Y88" s="1">
        <f>IF(E87=1,S88,Y87+$B$20-COUNTIF($E$2:$E88,0)*$B$23)</f>
        <v>28049.547007005502</v>
      </c>
      <c r="Z88" s="1">
        <f t="shared" si="32"/>
        <v>9606.5820048160822</v>
      </c>
    </row>
    <row r="89" spans="3:26" x14ac:dyDescent="0.2">
      <c r="C89" s="36">
        <f t="shared" si="3"/>
        <v>153.51547153300217</v>
      </c>
      <c r="D89" s="47">
        <f t="shared" si="39"/>
        <v>0</v>
      </c>
      <c r="E89" s="47">
        <f t="shared" si="33"/>
        <v>0</v>
      </c>
      <c r="F89" s="47">
        <v>79</v>
      </c>
      <c r="G89" s="47">
        <v>88</v>
      </c>
      <c r="H89" s="48">
        <v>43981</v>
      </c>
      <c r="I89" s="1">
        <f t="shared" si="34"/>
        <v>0.1529207942675728</v>
      </c>
      <c r="J89" s="37">
        <v>23567</v>
      </c>
      <c r="K89" s="49">
        <v>1061</v>
      </c>
      <c r="L89" s="46">
        <v>11016</v>
      </c>
      <c r="M89" s="50">
        <f t="shared" si="28"/>
        <v>12077</v>
      </c>
      <c r="N89" s="55">
        <f t="shared" si="35"/>
        <v>4.502057962405058E-2</v>
      </c>
      <c r="O89" s="56">
        <f t="shared" si="36"/>
        <v>8.7852943611824122E-2</v>
      </c>
      <c r="P89" s="56">
        <f t="shared" si="37"/>
        <v>4.2832363987773542E-2</v>
      </c>
      <c r="Q89" s="73">
        <f>MultiNorm_PL!Q89</f>
        <v>404.21665331292428</v>
      </c>
      <c r="R89" s="73">
        <f t="shared" si="40"/>
        <v>23920.293668132566</v>
      </c>
      <c r="S89" s="1">
        <f t="shared" si="30"/>
        <v>23473.648502804503</v>
      </c>
      <c r="T89" s="1">
        <f t="shared" si="38"/>
        <v>412</v>
      </c>
      <c r="U89" s="1">
        <f t="shared" si="43"/>
        <v>331.57142857142856</v>
      </c>
      <c r="V89" s="1">
        <f t="shared" si="42"/>
        <v>416.66167541316827</v>
      </c>
      <c r="W89" s="1">
        <f t="shared" si="31"/>
        <v>24876.44519811869</v>
      </c>
      <c r="X89" s="1">
        <f t="shared" si="41"/>
        <v>373.37708098208168</v>
      </c>
      <c r="Y89" s="1">
        <f>IF(E88=1,S89,Y88+$B$20-COUNTIF($E$2:$E89,0)*$B$23)</f>
        <v>28543.430401388894</v>
      </c>
      <c r="Z89" s="1">
        <f t="shared" si="32"/>
        <v>8714.5020286409508</v>
      </c>
    </row>
    <row r="90" spans="3:26" x14ac:dyDescent="0.2">
      <c r="C90" s="36">
        <f t="shared" si="3"/>
        <v>154.22386326376343</v>
      </c>
      <c r="D90" s="47">
        <f t="shared" si="39"/>
        <v>0</v>
      </c>
      <c r="E90" s="47">
        <f t="shared" si="33"/>
        <v>0</v>
      </c>
      <c r="F90" s="47">
        <v>80</v>
      </c>
      <c r="G90" s="47">
        <v>89</v>
      </c>
      <c r="H90" s="48">
        <v>43982</v>
      </c>
      <c r="I90" s="1">
        <f t="shared" si="34"/>
        <v>0.19539292586431237</v>
      </c>
      <c r="J90" s="37">
        <v>23785</v>
      </c>
      <c r="K90" s="49">
        <v>1064</v>
      </c>
      <c r="L90" s="46">
        <v>11271</v>
      </c>
      <c r="M90" s="50">
        <f t="shared" si="28"/>
        <v>12335</v>
      </c>
      <c r="N90" s="55">
        <f t="shared" si="35"/>
        <v>4.4734076098381335E-2</v>
      </c>
      <c r="O90" s="56">
        <f t="shared" si="36"/>
        <v>8.6258613700851236E-2</v>
      </c>
      <c r="P90" s="56">
        <f t="shared" si="37"/>
        <v>4.1524537602469901E-2</v>
      </c>
      <c r="Q90" s="73">
        <f>MultiNorm_PL!Q90</f>
        <v>404.48011834261752</v>
      </c>
      <c r="R90" s="73">
        <f t="shared" si="40"/>
        <v>24324.773786475183</v>
      </c>
      <c r="S90" s="1">
        <f t="shared" si="30"/>
        <v>23889.458934037586</v>
      </c>
      <c r="T90" s="1">
        <f t="shared" si="38"/>
        <v>218</v>
      </c>
      <c r="U90" s="1">
        <f t="shared" si="43"/>
        <v>316.71428571428572</v>
      </c>
      <c r="V90" s="1">
        <f t="shared" si="42"/>
        <v>415.81043123308336</v>
      </c>
      <c r="W90" s="1">
        <f t="shared" si="31"/>
        <v>25245.609740185067</v>
      </c>
      <c r="X90" s="1">
        <f t="shared" si="41"/>
        <v>369.16454206637718</v>
      </c>
      <c r="Y90" s="1">
        <f>IF(E89=1,S90,Y89+$B$20-COUNTIF($E$2:$E90,0)*$B$23)</f>
        <v>29039.276555235047</v>
      </c>
      <c r="Z90" s="1">
        <f t="shared" si="32"/>
        <v>10911.668900268744</v>
      </c>
    </row>
    <row r="91" spans="3:26" x14ac:dyDescent="0.2">
      <c r="C91" s="36">
        <f t="shared" si="3"/>
        <v>155.45095689637938</v>
      </c>
      <c r="D91" s="47">
        <f t="shared" si="39"/>
        <v>0</v>
      </c>
      <c r="E91" s="47">
        <f t="shared" si="33"/>
        <v>0</v>
      </c>
      <c r="F91" s="47">
        <v>81</v>
      </c>
      <c r="G91" s="47">
        <v>90</v>
      </c>
      <c r="H91" s="48">
        <v>43983</v>
      </c>
      <c r="I91" s="1">
        <f t="shared" si="34"/>
        <v>0.23786505746105194</v>
      </c>
      <c r="J91" s="37">
        <v>24165</v>
      </c>
      <c r="K91" s="49">
        <v>1074</v>
      </c>
      <c r="L91" s="46">
        <v>11448</v>
      </c>
      <c r="M91" s="50">
        <f t="shared" si="28"/>
        <v>12522</v>
      </c>
      <c r="N91" s="55">
        <f t="shared" si="35"/>
        <v>4.4444444444444446E-2</v>
      </c>
      <c r="O91" s="56">
        <f t="shared" si="36"/>
        <v>8.5769046478198371E-2</v>
      </c>
      <c r="P91" s="56">
        <f t="shared" si="37"/>
        <v>4.1324602033753925E-2</v>
      </c>
      <c r="Q91" s="73">
        <f>MultiNorm_PL!Q91</f>
        <v>404.36232937197292</v>
      </c>
      <c r="R91" s="73">
        <f t="shared" si="40"/>
        <v>24729.136115847155</v>
      </c>
      <c r="S91" s="1">
        <f t="shared" si="30"/>
        <v>24304.184227255522</v>
      </c>
      <c r="T91" s="1">
        <f t="shared" si="38"/>
        <v>380</v>
      </c>
      <c r="U91" s="1">
        <f t="shared" si="43"/>
        <v>318</v>
      </c>
      <c r="V91" s="1">
        <f t="shared" ref="V91:V154" si="44">S91-S90</f>
        <v>414.72529321793627</v>
      </c>
      <c r="W91" s="1">
        <f t="shared" si="31"/>
        <v>25610.484695882111</v>
      </c>
      <c r="X91" s="1">
        <f t="shared" si="41"/>
        <v>364.87495569704333</v>
      </c>
      <c r="Y91" s="1">
        <f>IF(E90=1,S91,Y90+$B$20-COUNTIF($E$2:$E91,0)*$B$23)</f>
        <v>29537.085468543959</v>
      </c>
      <c r="Z91" s="1">
        <f t="shared" si="32"/>
        <v>19372.24911671687</v>
      </c>
    </row>
    <row r="92" spans="3:26" x14ac:dyDescent="0.2">
      <c r="C92" s="36">
        <f t="shared" si="3"/>
        <v>156.18898808814916</v>
      </c>
      <c r="D92" s="47">
        <f t="shared" si="39"/>
        <v>0</v>
      </c>
      <c r="E92" s="47">
        <f t="shared" si="33"/>
        <v>0</v>
      </c>
      <c r="F92" s="47">
        <v>82</v>
      </c>
      <c r="G92" s="47">
        <v>91</v>
      </c>
      <c r="H92" s="48">
        <v>43984</v>
      </c>
      <c r="I92" s="1">
        <f t="shared" si="34"/>
        <v>0.28033718905779154</v>
      </c>
      <c r="J92" s="37">
        <v>24395</v>
      </c>
      <c r="K92" s="49">
        <v>1092</v>
      </c>
      <c r="L92" s="46">
        <v>11726</v>
      </c>
      <c r="M92" s="50">
        <f t="shared" si="28"/>
        <v>12818</v>
      </c>
      <c r="N92" s="55">
        <f t="shared" si="35"/>
        <v>4.4763271162123384E-2</v>
      </c>
      <c r="O92" s="56">
        <f t="shared" si="36"/>
        <v>8.5192697768762676E-2</v>
      </c>
      <c r="P92" s="56">
        <f t="shared" si="37"/>
        <v>4.0429426606639292E-2</v>
      </c>
      <c r="Q92" s="73">
        <f>MultiNorm_PL!Q92</f>
        <v>403.86387994763487</v>
      </c>
      <c r="R92" s="73">
        <f t="shared" si="40"/>
        <v>25132.999995794791</v>
      </c>
      <c r="S92" s="1">
        <f t="shared" si="30"/>
        <v>24717.592329784049</v>
      </c>
      <c r="T92" s="1">
        <f t="shared" si="38"/>
        <v>230</v>
      </c>
      <c r="U92" s="1">
        <f t="shared" si="43"/>
        <v>322.14285714285717</v>
      </c>
      <c r="V92" s="1">
        <f t="shared" si="44"/>
        <v>413.4081025285268</v>
      </c>
      <c r="W92" s="1">
        <f t="shared" si="31"/>
        <v>25970.99955889913</v>
      </c>
      <c r="X92" s="1">
        <f t="shared" si="41"/>
        <v>360.5148630170188</v>
      </c>
      <c r="Y92" s="1">
        <f>IF(E91=1,S92,Y91+$B$20-COUNTIF($E$2:$E92,0)*$B$23)</f>
        <v>30036.857141315631</v>
      </c>
      <c r="Z92" s="1">
        <f t="shared" si="32"/>
        <v>104065.81123550067</v>
      </c>
    </row>
    <row r="93" spans="3:26" x14ac:dyDescent="0.2">
      <c r="C93" s="36">
        <f t="shared" si="3"/>
        <v>157.12097250208197</v>
      </c>
      <c r="D93" s="47">
        <f t="shared" si="39"/>
        <v>0</v>
      </c>
      <c r="E93" s="47">
        <f t="shared" si="33"/>
        <v>0</v>
      </c>
      <c r="F93" s="47">
        <v>83</v>
      </c>
      <c r="G93" s="47">
        <v>92</v>
      </c>
      <c r="H93" s="48">
        <v>43985</v>
      </c>
      <c r="I93" s="1">
        <f t="shared" si="34"/>
        <v>0.32280932065453111</v>
      </c>
      <c r="J93" s="37">
        <v>24687</v>
      </c>
      <c r="K93" s="49">
        <v>1115</v>
      </c>
      <c r="L93" s="46">
        <v>12014</v>
      </c>
      <c r="M93" s="50">
        <f t="shared" si="28"/>
        <v>13129</v>
      </c>
      <c r="N93" s="55">
        <f t="shared" si="35"/>
        <v>4.5165471705756063E-2</v>
      </c>
      <c r="O93" s="56">
        <f t="shared" si="36"/>
        <v>8.4926498590905633E-2</v>
      </c>
      <c r="P93" s="56">
        <f t="shared" si="37"/>
        <v>3.976102688514957E-2</v>
      </c>
      <c r="Q93" s="73">
        <f>MultiNorm_PL!Q93</f>
        <v>402.98686509925801</v>
      </c>
      <c r="R93" s="73">
        <f t="shared" si="40"/>
        <v>25535.986860894049</v>
      </c>
      <c r="S93" s="1">
        <f t="shared" si="30"/>
        <v>25129.453419502388</v>
      </c>
      <c r="T93" s="1">
        <f t="shared" si="38"/>
        <v>292</v>
      </c>
      <c r="U93" s="1">
        <f t="shared" si="43"/>
        <v>345.57142857142856</v>
      </c>
      <c r="V93" s="1">
        <f t="shared" si="44"/>
        <v>411.86108971833892</v>
      </c>
      <c r="W93" s="1">
        <f t="shared" si="31"/>
        <v>26327.090170327774</v>
      </c>
      <c r="X93" s="1">
        <f t="shared" si="41"/>
        <v>356.09061142864448</v>
      </c>
      <c r="Y93" s="1">
        <f>IF(E92=1,S93,Y92+$B$20-COUNTIF($E$2:$E93,0)*$B$23)</f>
        <v>30538.591573550064</v>
      </c>
      <c r="Z93" s="1">
        <f t="shared" si="32"/>
        <v>195765.02842935611</v>
      </c>
    </row>
    <row r="94" spans="3:26" x14ac:dyDescent="0.2">
      <c r="C94" s="36">
        <f t="shared" si="3"/>
        <v>158.26559954709046</v>
      </c>
      <c r="D94" s="47">
        <f t="shared" si="39"/>
        <v>0</v>
      </c>
      <c r="E94" s="47">
        <f t="shared" si="33"/>
        <v>0</v>
      </c>
      <c r="F94" s="47">
        <v>84</v>
      </c>
      <c r="G94" s="47">
        <v>93</v>
      </c>
      <c r="H94" s="48">
        <v>43986</v>
      </c>
      <c r="I94" s="1">
        <f t="shared" si="34"/>
        <v>0.36528145225127068</v>
      </c>
      <c r="J94" s="37">
        <v>25048</v>
      </c>
      <c r="K94" s="49">
        <v>1117</v>
      </c>
      <c r="L94" s="46">
        <v>12227</v>
      </c>
      <c r="M94" s="50">
        <f t="shared" si="28"/>
        <v>13344</v>
      </c>
      <c r="N94" s="55">
        <f t="shared" si="35"/>
        <v>4.4594378792717979E-2</v>
      </c>
      <c r="O94" s="56">
        <f t="shared" si="36"/>
        <v>8.3708033573141494E-2</v>
      </c>
      <c r="P94" s="56">
        <f t="shared" si="37"/>
        <v>3.9113654780423515E-2</v>
      </c>
      <c r="Q94" s="73">
        <f>MultiNorm_PL!Q94</f>
        <v>401.73486313813356</v>
      </c>
      <c r="R94" s="73">
        <f t="shared" si="40"/>
        <v>25937.721724032181</v>
      </c>
      <c r="S94" s="1">
        <f t="shared" si="30"/>
        <v>25539.540287941782</v>
      </c>
      <c r="T94" s="1">
        <f t="shared" si="38"/>
        <v>361</v>
      </c>
      <c r="U94" s="1">
        <f t="shared" si="43"/>
        <v>396.57142857142856</v>
      </c>
      <c r="V94" s="1">
        <f t="shared" si="44"/>
        <v>410.08686843939358</v>
      </c>
      <c r="W94" s="1">
        <f t="shared" si="31"/>
        <v>26678.698524112719</v>
      </c>
      <c r="X94" s="1">
        <f t="shared" si="41"/>
        <v>351.60835378494448</v>
      </c>
      <c r="Y94" s="1">
        <f>IF(E93=1,S94,Y93+$B$20-COUNTIF($E$2:$E94,0)*$B$23)</f>
        <v>31042.288765247253</v>
      </c>
      <c r="Z94" s="1">
        <f t="shared" si="32"/>
        <v>241611.85466988955</v>
      </c>
    </row>
    <row r="95" spans="3:26" x14ac:dyDescent="0.2">
      <c r="C95" s="36">
        <f t="shared" si="3"/>
        <v>159.40514420808381</v>
      </c>
      <c r="D95" s="47">
        <f t="shared" si="39"/>
        <v>0</v>
      </c>
      <c r="E95" s="47">
        <f t="shared" si="33"/>
        <v>0</v>
      </c>
      <c r="F95" s="47">
        <v>85</v>
      </c>
      <c r="G95" s="47">
        <v>94</v>
      </c>
      <c r="H95" s="48">
        <v>43987</v>
      </c>
      <c r="I95" s="1">
        <f t="shared" si="34"/>
        <v>0.40775358384801025</v>
      </c>
      <c r="J95" s="37">
        <v>25410</v>
      </c>
      <c r="K95" s="49">
        <v>1132</v>
      </c>
      <c r="L95" s="46">
        <v>12410</v>
      </c>
      <c r="M95" s="50">
        <f t="shared" si="28"/>
        <v>13542</v>
      </c>
      <c r="N95" s="55">
        <f t="shared" si="35"/>
        <v>4.4549390003935457E-2</v>
      </c>
      <c r="O95" s="56">
        <f t="shared" si="36"/>
        <v>8.3591788509821296E-2</v>
      </c>
      <c r="P95" s="56">
        <f t="shared" si="37"/>
        <v>3.9042398505885839E-2</v>
      </c>
      <c r="Q95" s="73">
        <f>MultiNorm_PL!Q95</f>
        <v>400.11292878880289</v>
      </c>
      <c r="R95" s="73">
        <f t="shared" si="40"/>
        <v>26337.834652820984</v>
      </c>
      <c r="S95" s="1">
        <f t="shared" si="30"/>
        <v>25947.628716026076</v>
      </c>
      <c r="T95" s="1">
        <f t="shared" si="38"/>
        <v>362</v>
      </c>
      <c r="U95" s="1">
        <f t="shared" si="43"/>
        <v>427.85714285714283</v>
      </c>
      <c r="V95" s="1">
        <f t="shared" si="44"/>
        <v>408.08842808429472</v>
      </c>
      <c r="W95" s="1">
        <f t="shared" si="31"/>
        <v>27025.772572180074</v>
      </c>
      <c r="X95" s="1">
        <f t="shared" si="41"/>
        <v>347.07404806735576</v>
      </c>
      <c r="Y95" s="1">
        <f>IF(E94=1,S95,Y94+$B$20-COUNTIF($E$2:$E95,0)*$B$23)</f>
        <v>31547.948716407202</v>
      </c>
      <c r="Z95" s="1">
        <f t="shared" si="32"/>
        <v>289044.63629584736</v>
      </c>
    </row>
    <row r="96" spans="3:26" x14ac:dyDescent="0.2">
      <c r="C96" s="36">
        <f t="shared" si="3"/>
        <v>161.20173696334663</v>
      </c>
      <c r="D96" s="47">
        <f t="shared" si="39"/>
        <v>0</v>
      </c>
      <c r="E96" s="47">
        <f t="shared" si="33"/>
        <v>0</v>
      </c>
      <c r="F96" s="47">
        <v>86</v>
      </c>
      <c r="G96" s="47">
        <v>95</v>
      </c>
      <c r="H96" s="48">
        <v>43988</v>
      </c>
      <c r="I96" s="1">
        <f t="shared" si="34"/>
        <v>0.45022571544474982</v>
      </c>
      <c r="J96" s="37">
        <v>25986</v>
      </c>
      <c r="K96" s="49">
        <v>1153</v>
      </c>
      <c r="L96" s="46">
        <v>12641</v>
      </c>
      <c r="M96" s="50">
        <f t="shared" si="28"/>
        <v>13794</v>
      </c>
      <c r="N96" s="55">
        <f t="shared" si="35"/>
        <v>4.4370045409066423E-2</v>
      </c>
      <c r="O96" s="56">
        <f t="shared" si="36"/>
        <v>8.3587066840655352E-2</v>
      </c>
      <c r="P96" s="56">
        <f t="shared" si="37"/>
        <v>3.9217021431588929E-2</v>
      </c>
      <c r="Q96" s="73">
        <f>MultiNorm_PL!Q96</f>
        <v>398.12759609697804</v>
      </c>
      <c r="R96" s="73">
        <f t="shared" si="40"/>
        <v>26735.962248917964</v>
      </c>
      <c r="S96" s="1">
        <f t="shared" si="30"/>
        <v>26353.497841419561</v>
      </c>
      <c r="T96" s="1">
        <f t="shared" si="38"/>
        <v>576</v>
      </c>
      <c r="U96" s="1">
        <f t="shared" si="43"/>
        <v>452.14285714285717</v>
      </c>
      <c r="V96" s="1">
        <f t="shared" si="44"/>
        <v>405.86912539348486</v>
      </c>
      <c r="W96" s="1">
        <f t="shared" si="31"/>
        <v>27368.266029694314</v>
      </c>
      <c r="X96" s="1">
        <f t="shared" si="41"/>
        <v>342.49345751423971</v>
      </c>
      <c r="Y96" s="1">
        <f>IF(E95=1,S96,Y95+$B$20-COUNTIF($E$2:$E96,0)*$B$23)</f>
        <v>32055.57142702991</v>
      </c>
      <c r="Z96" s="1">
        <f t="shared" si="32"/>
        <v>135054.66344803691</v>
      </c>
    </row>
    <row r="97" spans="3:26" x14ac:dyDescent="0.2">
      <c r="C97" s="36">
        <f t="shared" si="3"/>
        <v>162.97545827516484</v>
      </c>
      <c r="D97" s="47">
        <f t="shared" si="39"/>
        <v>0</v>
      </c>
      <c r="E97" s="47">
        <f t="shared" si="33"/>
        <v>0</v>
      </c>
      <c r="F97" s="47">
        <v>87</v>
      </c>
      <c r="G97" s="47">
        <v>96</v>
      </c>
      <c r="H97" s="48">
        <v>43989</v>
      </c>
      <c r="I97" s="1">
        <f t="shared" si="34"/>
        <v>0.49269784704148939</v>
      </c>
      <c r="J97" s="37">
        <v>26561</v>
      </c>
      <c r="K97" s="49">
        <v>1157</v>
      </c>
      <c r="L97" s="46">
        <v>12855</v>
      </c>
      <c r="M97" s="50">
        <f t="shared" si="28"/>
        <v>14012</v>
      </c>
      <c r="N97" s="55">
        <f t="shared" si="35"/>
        <v>4.3560106923685102E-2</v>
      </c>
      <c r="O97" s="56">
        <f t="shared" si="36"/>
        <v>8.257208107336568E-2</v>
      </c>
      <c r="P97" s="56">
        <f t="shared" si="37"/>
        <v>3.9011974149680578E-2</v>
      </c>
      <c r="Q97" s="73">
        <f>MultiNorm_PL!Q97</f>
        <v>395.78688994503761</v>
      </c>
      <c r="R97" s="73">
        <f t="shared" si="40"/>
        <v>27131.749138863001</v>
      </c>
      <c r="S97" s="1">
        <f t="shared" si="30"/>
        <v>26756.930516480206</v>
      </c>
      <c r="T97" s="1">
        <f t="shared" si="38"/>
        <v>575</v>
      </c>
      <c r="U97" s="1">
        <f t="shared" si="43"/>
        <v>450.71428571428572</v>
      </c>
      <c r="V97" s="1">
        <f t="shared" si="44"/>
        <v>403.43267506064512</v>
      </c>
      <c r="W97" s="1">
        <f t="shared" si="31"/>
        <v>27706.138180859856</v>
      </c>
      <c r="X97" s="1">
        <f t="shared" si="41"/>
        <v>337.87215116554216</v>
      </c>
      <c r="Y97" s="1">
        <f>IF(E96=1,S97,Y96+$B$20-COUNTIF($E$2:$E97,0)*$B$23)</f>
        <v>32565.156897115379</v>
      </c>
      <c r="Z97" s="1">
        <f t="shared" si="32"/>
        <v>38388.767288200383</v>
      </c>
    </row>
    <row r="98" spans="3:26" x14ac:dyDescent="0.2">
      <c r="C98" s="36">
        <f t="shared" si="3"/>
        <v>164.80291259562131</v>
      </c>
      <c r="D98" s="47">
        <f t="shared" si="39"/>
        <v>0</v>
      </c>
      <c r="E98" s="47">
        <f t="shared" si="33"/>
        <v>0</v>
      </c>
      <c r="F98" s="47">
        <v>88</v>
      </c>
      <c r="G98" s="47">
        <v>97</v>
      </c>
      <c r="H98" s="48">
        <v>43990</v>
      </c>
      <c r="I98" s="1">
        <f t="shared" si="34"/>
        <v>0.53516997863822902</v>
      </c>
      <c r="J98" s="37">
        <v>27160</v>
      </c>
      <c r="K98" s="49">
        <v>1166</v>
      </c>
      <c r="L98" s="46">
        <v>12998</v>
      </c>
      <c r="M98" s="50">
        <f t="shared" si="28"/>
        <v>14164</v>
      </c>
      <c r="N98" s="55">
        <f t="shared" si="35"/>
        <v>4.2930780559646539E-2</v>
      </c>
      <c r="O98" s="56">
        <f t="shared" si="36"/>
        <v>8.2321378141767862E-2</v>
      </c>
      <c r="P98" s="56">
        <f t="shared" si="37"/>
        <v>3.9390597582121323E-2</v>
      </c>
      <c r="Q98" s="73">
        <f>MultiNorm_PL!Q98</f>
        <v>393.10034534921977</v>
      </c>
      <c r="R98" s="73">
        <f t="shared" si="40"/>
        <v>27524.84948421222</v>
      </c>
      <c r="S98" s="1">
        <f t="shared" si="30"/>
        <v>27157.713655853353</v>
      </c>
      <c r="T98" s="1">
        <f t="shared" si="38"/>
        <v>599</v>
      </c>
      <c r="U98" s="1">
        <f t="shared" si="43"/>
        <v>450.42857142857144</v>
      </c>
      <c r="V98" s="1">
        <f t="shared" si="44"/>
        <v>400.7831393731467</v>
      </c>
      <c r="W98" s="1">
        <f t="shared" si="31"/>
        <v>28039.353685652273</v>
      </c>
      <c r="X98" s="1">
        <f t="shared" si="41"/>
        <v>333.21550479241705</v>
      </c>
      <c r="Y98" s="1">
        <f>IF(E97=1,S98,Y97+$B$20-COUNTIF($E$2:$E98,0)*$B$23)</f>
        <v>33076.705126663604</v>
      </c>
      <c r="Z98" s="1">
        <f t="shared" ref="Z98:Z129" si="45">(S98-J98)^2*$B$13+(W98-J98)^2*$B$14</f>
        <v>5.2273695569071128</v>
      </c>
    </row>
    <row r="99" spans="3:26" x14ac:dyDescent="0.2">
      <c r="C99" s="36">
        <f t="shared" si="3"/>
        <v>166.01204775557707</v>
      </c>
      <c r="D99" s="47">
        <f t="shared" si="39"/>
        <v>0</v>
      </c>
      <c r="E99" s="47">
        <f t="shared" si="33"/>
        <v>0</v>
      </c>
      <c r="F99" s="47">
        <v>89</v>
      </c>
      <c r="G99" s="47">
        <v>98</v>
      </c>
      <c r="H99" s="48">
        <v>43991</v>
      </c>
      <c r="I99" s="1">
        <f t="shared" si="34"/>
        <v>0.57764211023496859</v>
      </c>
      <c r="J99" s="37">
        <v>27560</v>
      </c>
      <c r="K99" s="49">
        <v>1183</v>
      </c>
      <c r="L99" s="46">
        <v>13196</v>
      </c>
      <c r="M99" s="50">
        <f t="shared" si="28"/>
        <v>14379</v>
      </c>
      <c r="N99" s="55">
        <f t="shared" si="35"/>
        <v>4.292452830188679E-2</v>
      </c>
      <c r="O99" s="56">
        <f t="shared" si="36"/>
        <v>8.2272758884484321E-2</v>
      </c>
      <c r="P99" s="56">
        <f t="shared" si="37"/>
        <v>3.9348230582597531E-2</v>
      </c>
      <c r="Q99" s="73">
        <f>MultiNorm_PL!Q99</f>
        <v>390.07903399831406</v>
      </c>
      <c r="R99" s="73">
        <f t="shared" si="40"/>
        <v>27914.928518210534</v>
      </c>
      <c r="S99" s="1">
        <f t="shared" si="30"/>
        <v>27555.638572781198</v>
      </c>
      <c r="T99" s="1">
        <f t="shared" ref="T99:T130" si="46">IF(J99-J98&lt;0,0,J99-J98)</f>
        <v>400</v>
      </c>
      <c r="U99" s="1">
        <f t="shared" si="43"/>
        <v>452.42857142857144</v>
      </c>
      <c r="V99" s="1">
        <f t="shared" si="44"/>
        <v>397.92491692784461</v>
      </c>
      <c r="W99" s="1">
        <f t="shared" si="31"/>
        <v>28367.882387831265</v>
      </c>
      <c r="X99" s="1">
        <f t="shared" si="41"/>
        <v>328.52870217899181</v>
      </c>
      <c r="Y99" s="1">
        <f>IF(E98=1,S99,Y98+$B$20-COUNTIF($E$2:$E99,0)*$B$23)</f>
        <v>33590.216115674593</v>
      </c>
      <c r="Z99" s="1">
        <f t="shared" si="45"/>
        <v>19.022047384910604</v>
      </c>
    </row>
    <row r="100" spans="3:26" x14ac:dyDescent="0.2">
      <c r="C100" s="36">
        <f t="shared" si="3"/>
        <v>166.85922210054798</v>
      </c>
      <c r="D100" s="47">
        <f t="shared" si="39"/>
        <v>0</v>
      </c>
      <c r="E100" s="47">
        <f t="shared" si="33"/>
        <v>0</v>
      </c>
      <c r="F100" s="47">
        <v>90</v>
      </c>
      <c r="G100" s="47">
        <v>99</v>
      </c>
      <c r="H100" s="48">
        <v>43992</v>
      </c>
      <c r="I100" s="1">
        <f t="shared" si="34"/>
        <v>0.62011424183170816</v>
      </c>
      <c r="J100" s="37">
        <v>27842</v>
      </c>
      <c r="K100" s="49">
        <v>1206</v>
      </c>
      <c r="L100" s="46">
        <v>13411</v>
      </c>
      <c r="M100" s="50">
        <f t="shared" si="28"/>
        <v>14617</v>
      </c>
      <c r="N100" s="55">
        <f t="shared" si="35"/>
        <v>4.331585374613893E-2</v>
      </c>
      <c r="O100" s="56">
        <f t="shared" si="36"/>
        <v>8.2506670315386194E-2</v>
      </c>
      <c r="P100" s="56">
        <f t="shared" si="37"/>
        <v>3.9190816569247264E-2</v>
      </c>
      <c r="Q100" s="73">
        <f>MultiNorm_PL!Q100</f>
        <v>386.73559771462811</v>
      </c>
      <c r="R100" s="73">
        <f t="shared" si="40"/>
        <v>28301.664115925163</v>
      </c>
      <c r="S100" s="1">
        <f t="shared" si="30"/>
        <v>27950.501303247365</v>
      </c>
      <c r="T100" s="1">
        <f t="shared" si="46"/>
        <v>282</v>
      </c>
      <c r="U100" s="1">
        <f t="shared" si="43"/>
        <v>433</v>
      </c>
      <c r="V100" s="1">
        <f t="shared" si="44"/>
        <v>394.8627304661677</v>
      </c>
      <c r="W100" s="1">
        <f t="shared" si="31"/>
        <v>28691.699124559738</v>
      </c>
      <c r="X100" s="1">
        <f t="shared" si="41"/>
        <v>323.81673672847319</v>
      </c>
      <c r="Y100" s="1">
        <f>IF(E99=1,S100,Y99+$B$20-COUNTIF($E$2:$E100,0)*$B$23)</f>
        <v>34105.689864148342</v>
      </c>
      <c r="Z100" s="1">
        <f t="shared" si="45"/>
        <v>11772.532806376721</v>
      </c>
    </row>
    <row r="101" spans="3:26" x14ac:dyDescent="0.2">
      <c r="C101" s="36">
        <f t="shared" si="3"/>
        <v>167.93153366774212</v>
      </c>
      <c r="D101" s="47">
        <f t="shared" si="39"/>
        <v>0</v>
      </c>
      <c r="E101" s="47">
        <f t="shared" si="33"/>
        <v>0</v>
      </c>
      <c r="F101" s="47">
        <v>91</v>
      </c>
      <c r="G101" s="47">
        <v>100</v>
      </c>
      <c r="H101" s="48">
        <v>43993</v>
      </c>
      <c r="I101" s="1">
        <f t="shared" si="34"/>
        <v>0.66258637342844773</v>
      </c>
      <c r="J101" s="37">
        <v>28201</v>
      </c>
      <c r="K101" s="49">
        <v>1215</v>
      </c>
      <c r="L101" s="46">
        <v>13696</v>
      </c>
      <c r="M101" s="50">
        <f t="shared" si="28"/>
        <v>14911</v>
      </c>
      <c r="N101" s="55">
        <f t="shared" si="35"/>
        <v>4.308357859650367E-2</v>
      </c>
      <c r="O101" s="56">
        <f t="shared" si="36"/>
        <v>8.1483468580242774E-2</v>
      </c>
      <c r="P101" s="56">
        <f t="shared" si="37"/>
        <v>3.8399889983739104E-2</v>
      </c>
      <c r="Q101" s="73">
        <f>MultiNorm_PL!Q101</f>
        <v>383.08428867002789</v>
      </c>
      <c r="R101" s="73">
        <f t="shared" si="40"/>
        <v>28684.74840459519</v>
      </c>
      <c r="S101" s="1">
        <f t="shared" si="30"/>
        <v>28342.102917122982</v>
      </c>
      <c r="T101" s="1">
        <f t="shared" si="46"/>
        <v>359</v>
      </c>
      <c r="U101" s="1">
        <f t="shared" si="43"/>
        <v>404.42857142857144</v>
      </c>
      <c r="V101" s="1">
        <f t="shared" si="44"/>
        <v>391.60161387561675</v>
      </c>
      <c r="W101" s="1">
        <f t="shared" si="31"/>
        <v>29010.783537925494</v>
      </c>
      <c r="X101" s="1">
        <f t="shared" si="41"/>
        <v>319.08441336575561</v>
      </c>
      <c r="Y101" s="1">
        <f>IF(E100=1,S101,Y100+$B$20-COUNTIF($E$2:$E101,0)*$B$23)</f>
        <v>34623.126372084851</v>
      </c>
      <c r="Z101" s="1">
        <f t="shared" si="45"/>
        <v>19910.033220615136</v>
      </c>
    </row>
    <row r="102" spans="3:26" x14ac:dyDescent="0.2">
      <c r="C102" s="36">
        <f t="shared" si="3"/>
        <v>169.04733065032408</v>
      </c>
      <c r="D102" s="47">
        <f t="shared" si="39"/>
        <v>0</v>
      </c>
      <c r="E102" s="47">
        <f t="shared" si="33"/>
        <v>0</v>
      </c>
      <c r="F102" s="47">
        <v>92</v>
      </c>
      <c r="G102" s="47">
        <v>101</v>
      </c>
      <c r="H102" s="48">
        <v>43994</v>
      </c>
      <c r="I102" s="1">
        <f t="shared" si="34"/>
        <v>0.7050585050251873</v>
      </c>
      <c r="J102" s="37">
        <v>28577</v>
      </c>
      <c r="K102" s="49">
        <v>1222</v>
      </c>
      <c r="L102" s="46">
        <v>13805</v>
      </c>
      <c r="M102" s="50">
        <f t="shared" si="28"/>
        <v>15027</v>
      </c>
      <c r="N102" s="55">
        <f t="shared" si="35"/>
        <v>4.276166147601218E-2</v>
      </c>
      <c r="O102" s="56">
        <f t="shared" si="36"/>
        <v>8.132029014440674E-2</v>
      </c>
      <c r="P102" s="56">
        <f t="shared" si="37"/>
        <v>3.8558628668394559E-2</v>
      </c>
      <c r="Q102" s="73">
        <f>MultiNorm_PL!Q102</f>
        <v>379.14101627091503</v>
      </c>
      <c r="R102" s="73">
        <f t="shared" si="40"/>
        <v>29063.889420866104</v>
      </c>
      <c r="S102" s="1">
        <f t="shared" si="30"/>
        <v>28730.249815530577</v>
      </c>
      <c r="T102" s="1">
        <f t="shared" si="46"/>
        <v>376</v>
      </c>
      <c r="U102" s="1">
        <f t="shared" si="43"/>
        <v>375.42857142857144</v>
      </c>
      <c r="V102" s="1">
        <f t="shared" si="44"/>
        <v>388.14689840759456</v>
      </c>
      <c r="W102" s="1">
        <f t="shared" si="31"/>
        <v>29325.119888633977</v>
      </c>
      <c r="X102" s="1">
        <f t="shared" si="41"/>
        <v>314.33635070848322</v>
      </c>
      <c r="Y102" s="1">
        <f>IF(E101=1,S102,Y101+$B$20-COUNTIF($E$2:$E102,0)*$B$23)</f>
        <v>35142.52563948412</v>
      </c>
      <c r="Z102" s="1">
        <f t="shared" si="45"/>
        <v>23485.505960155755</v>
      </c>
    </row>
    <row r="103" spans="3:26" x14ac:dyDescent="0.2">
      <c r="C103" s="36">
        <f t="shared" si="3"/>
        <v>170.34377006512449</v>
      </c>
      <c r="D103" s="47">
        <f t="shared" si="39"/>
        <v>0</v>
      </c>
      <c r="E103" s="47">
        <f t="shared" si="33"/>
        <v>0</v>
      </c>
      <c r="F103" s="47">
        <v>93</v>
      </c>
      <c r="G103" s="47">
        <v>102</v>
      </c>
      <c r="H103" s="48">
        <v>43995</v>
      </c>
      <c r="I103" s="1">
        <f t="shared" si="34"/>
        <v>0.74753063662192687</v>
      </c>
      <c r="J103" s="37">
        <v>29017</v>
      </c>
      <c r="K103" s="49">
        <v>1237</v>
      </c>
      <c r="L103" s="46">
        <v>14104</v>
      </c>
      <c r="M103" s="50">
        <f t="shared" si="28"/>
        <v>15341</v>
      </c>
      <c r="N103" s="55">
        <f t="shared" si="35"/>
        <v>4.2630182306923531E-2</v>
      </c>
      <c r="O103" s="56">
        <f t="shared" si="36"/>
        <v>8.0633596245355585E-2</v>
      </c>
      <c r="P103" s="56">
        <f t="shared" si="37"/>
        <v>3.8003413938432054E-2</v>
      </c>
      <c r="Q103" s="73">
        <f>MultiNorm_PL!Q103</f>
        <v>374.92340063562534</v>
      </c>
      <c r="R103" s="73">
        <f t="shared" si="40"/>
        <v>29438.812821501728</v>
      </c>
      <c r="S103" s="1">
        <f t="shared" si="30"/>
        <v>29114.754013695103</v>
      </c>
      <c r="T103" s="1">
        <f t="shared" si="46"/>
        <v>440</v>
      </c>
      <c r="U103" s="1">
        <f t="shared" si="43"/>
        <v>376.42857142857144</v>
      </c>
      <c r="V103" s="1">
        <f t="shared" si="44"/>
        <v>384.50419816452631</v>
      </c>
      <c r="W103" s="1">
        <f t="shared" si="31"/>
        <v>29634.696872117878</v>
      </c>
      <c r="X103" s="1">
        <f t="shared" si="41"/>
        <v>309.57698348390113</v>
      </c>
      <c r="Y103" s="1">
        <f>IF(E102=1,S103,Y102+$B$20-COUNTIF($E$2:$E103,0)*$B$23)</f>
        <v>35663.887666346149</v>
      </c>
      <c r="Z103" s="1">
        <f t="shared" si="45"/>
        <v>9555.8471935023681</v>
      </c>
    </row>
    <row r="104" spans="3:26" x14ac:dyDescent="0.2">
      <c r="C104" s="36">
        <f t="shared" si="3"/>
        <v>171.44095193389472</v>
      </c>
      <c r="D104" s="47">
        <f t="shared" si="39"/>
        <v>0</v>
      </c>
      <c r="E104" s="47">
        <f t="shared" si="33"/>
        <v>0</v>
      </c>
      <c r="F104" s="47">
        <v>94</v>
      </c>
      <c r="G104" s="47">
        <v>103</v>
      </c>
      <c r="H104" s="48">
        <v>43996</v>
      </c>
      <c r="I104" s="1">
        <f t="shared" si="34"/>
        <v>0.79000276821866644</v>
      </c>
      <c r="J104" s="37">
        <v>29392</v>
      </c>
      <c r="K104" s="49">
        <v>1247</v>
      </c>
      <c r="L104" s="46">
        <v>14226</v>
      </c>
      <c r="M104" s="50">
        <f t="shared" si="28"/>
        <v>15473</v>
      </c>
      <c r="N104" s="55">
        <f t="shared" si="35"/>
        <v>4.2426510615133368E-2</v>
      </c>
      <c r="O104" s="56">
        <f t="shared" si="36"/>
        <v>8.0591998965940673E-2</v>
      </c>
      <c r="P104" s="56">
        <f t="shared" si="37"/>
        <v>3.8165488350807304E-2</v>
      </c>
      <c r="Q104" s="73">
        <f>MultiNorm_PL!Q104</f>
        <v>370.45083252637573</v>
      </c>
      <c r="R104" s="73">
        <f t="shared" si="40"/>
        <v>29809.263654028102</v>
      </c>
      <c r="S104" s="1">
        <f t="shared" si="30"/>
        <v>29495.433408606485</v>
      </c>
      <c r="T104" s="1">
        <f t="shared" si="46"/>
        <v>375</v>
      </c>
      <c r="U104" s="1">
        <f t="shared" si="43"/>
        <v>408.42857142857144</v>
      </c>
      <c r="V104" s="1">
        <f t="shared" si="44"/>
        <v>380.67939491138168</v>
      </c>
      <c r="W104" s="1">
        <f t="shared" si="31"/>
        <v>29939.507437283788</v>
      </c>
      <c r="X104" s="1">
        <f t="shared" si="41"/>
        <v>304.81056516590979</v>
      </c>
      <c r="Y104" s="1">
        <f>IF(E103=1,S104,Y103+$B$20-COUNTIF($E$2:$E104,0)*$B$23)</f>
        <v>36187.212452670938</v>
      </c>
      <c r="Z104" s="1">
        <f t="shared" si="45"/>
        <v>10698.470015956</v>
      </c>
    </row>
    <row r="105" spans="3:26" x14ac:dyDescent="0.2">
      <c r="C105" s="36">
        <f t="shared" si="3"/>
        <v>172.59200444980064</v>
      </c>
      <c r="D105" s="47">
        <f t="shared" si="39"/>
        <v>0</v>
      </c>
      <c r="E105" s="47">
        <f t="shared" si="33"/>
        <v>0</v>
      </c>
      <c r="F105" s="47">
        <v>95</v>
      </c>
      <c r="G105" s="47">
        <v>104</v>
      </c>
      <c r="H105" s="48">
        <v>43997</v>
      </c>
      <c r="I105" s="1">
        <f t="shared" si="34"/>
        <v>0.83247489981540601</v>
      </c>
      <c r="J105" s="37">
        <v>29788</v>
      </c>
      <c r="K105" s="49">
        <v>1256</v>
      </c>
      <c r="L105" s="46">
        <v>14383</v>
      </c>
      <c r="M105" s="50">
        <f t="shared" si="28"/>
        <v>15639</v>
      </c>
      <c r="N105" s="55">
        <f t="shared" si="35"/>
        <v>4.2164630052370082E-2</v>
      </c>
      <c r="O105" s="56">
        <f t="shared" si="36"/>
        <v>8.0312040411791033E-2</v>
      </c>
      <c r="P105" s="56">
        <f t="shared" si="37"/>
        <v>3.8147410359420951E-2</v>
      </c>
      <c r="Q105" s="73">
        <f>MultiNorm_PL!Q105</f>
        <v>365.74453946674504</v>
      </c>
      <c r="R105" s="73">
        <f t="shared" si="40"/>
        <v>30175.008193494847</v>
      </c>
      <c r="S105" s="1">
        <f t="shared" si="30"/>
        <v>29872.11203087564</v>
      </c>
      <c r="T105" s="1">
        <f t="shared" si="46"/>
        <v>396</v>
      </c>
      <c r="U105" s="1">
        <f t="shared" si="43"/>
        <v>402</v>
      </c>
      <c r="V105" s="1">
        <f t="shared" si="44"/>
        <v>376.67862226915531</v>
      </c>
      <c r="W105" s="1">
        <f t="shared" si="31"/>
        <v>30239.548608094898</v>
      </c>
      <c r="X105" s="1">
        <f t="shared" si="41"/>
        <v>300.04117081110962</v>
      </c>
      <c r="Y105" s="1">
        <f>IF(E104=1,S105,Y104+$B$20-COUNTIF($E$2:$E105,0)*$B$23)</f>
        <v>36712.499998458487</v>
      </c>
      <c r="Z105" s="1">
        <f t="shared" si="45"/>
        <v>7074.8337380246003</v>
      </c>
    </row>
    <row r="106" spans="3:26" x14ac:dyDescent="0.2">
      <c r="C106" s="36">
        <f t="shared" si="3"/>
        <v>173.76708549089497</v>
      </c>
      <c r="D106" s="47">
        <f t="shared" si="39"/>
        <v>0</v>
      </c>
      <c r="E106" s="47">
        <f t="shared" si="33"/>
        <v>0</v>
      </c>
      <c r="F106" s="47">
        <v>96</v>
      </c>
      <c r="G106" s="47">
        <v>105</v>
      </c>
      <c r="H106" s="48">
        <v>43998</v>
      </c>
      <c r="I106" s="1">
        <f t="shared" si="34"/>
        <v>0.87494703141214558</v>
      </c>
      <c r="J106" s="37">
        <v>30195</v>
      </c>
      <c r="K106" s="49">
        <v>1272</v>
      </c>
      <c r="L106" s="46">
        <v>14654</v>
      </c>
      <c r="M106" s="50">
        <f t="shared" si="28"/>
        <v>15926</v>
      </c>
      <c r="N106" s="55">
        <f t="shared" si="35"/>
        <v>4.2126179831097864E-2</v>
      </c>
      <c r="O106" s="56">
        <f t="shared" si="36"/>
        <v>7.9869395956297884E-2</v>
      </c>
      <c r="P106" s="56">
        <f t="shared" si="37"/>
        <v>3.774321612520002E-2</v>
      </c>
      <c r="Q106" s="73">
        <f>MultiNorm_PL!Q106</f>
        <v>360.82765757653448</v>
      </c>
      <c r="R106" s="73">
        <f t="shared" si="40"/>
        <v>30535.835851071381</v>
      </c>
      <c r="S106" s="1">
        <f t="shared" si="30"/>
        <v>30244.620280225303</v>
      </c>
      <c r="T106" s="1">
        <f t="shared" si="46"/>
        <v>407</v>
      </c>
      <c r="U106" s="1">
        <f t="shared" si="43"/>
        <v>391.28571428571428</v>
      </c>
      <c r="V106" s="1">
        <f t="shared" si="44"/>
        <v>372.50824934966295</v>
      </c>
      <c r="W106" s="1">
        <f t="shared" si="31"/>
        <v>30534.821308167284</v>
      </c>
      <c r="X106" s="1">
        <f t="shared" si="41"/>
        <v>295.27270007238621</v>
      </c>
      <c r="Y106" s="1">
        <f>IF(E105=1,S106,Y105+$B$20-COUNTIF($E$2:$E106,0)*$B$23)</f>
        <v>37239.750303708795</v>
      </c>
      <c r="Z106" s="1">
        <f t="shared" si="45"/>
        <v>2462.1722096375811</v>
      </c>
    </row>
    <row r="107" spans="3:26" x14ac:dyDescent="0.2">
      <c r="C107" s="36">
        <f t="shared" si="3"/>
        <v>175.21700830684219</v>
      </c>
      <c r="D107" s="47">
        <f t="shared" si="39"/>
        <v>0</v>
      </c>
      <c r="E107" s="47">
        <f t="shared" si="33"/>
        <v>0</v>
      </c>
      <c r="F107" s="47">
        <v>97</v>
      </c>
      <c r="G107" s="47">
        <v>106</v>
      </c>
      <c r="H107" s="48">
        <v>43999</v>
      </c>
      <c r="I107" s="1">
        <f t="shared" si="34"/>
        <v>0.91741916300888515</v>
      </c>
      <c r="J107" s="37">
        <v>30701</v>
      </c>
      <c r="K107" s="49">
        <v>1286</v>
      </c>
      <c r="L107" s="46">
        <v>14921</v>
      </c>
      <c r="M107" s="50">
        <f t="shared" si="28"/>
        <v>16207</v>
      </c>
      <c r="N107" s="55">
        <f t="shared" si="35"/>
        <v>4.1887886388065537E-2</v>
      </c>
      <c r="O107" s="56">
        <f t="shared" si="36"/>
        <v>7.9348429690874314E-2</v>
      </c>
      <c r="P107" s="56">
        <f t="shared" si="37"/>
        <v>3.7460543302808777E-2</v>
      </c>
      <c r="Q107" s="73">
        <f>MultiNorm_PL!Q107</f>
        <v>355.72530839115979</v>
      </c>
      <c r="R107" s="73">
        <f t="shared" si="40"/>
        <v>30891.561159462541</v>
      </c>
      <c r="S107" s="1">
        <f t="shared" si="30"/>
        <v>30612.795144117914</v>
      </c>
      <c r="T107" s="1">
        <f t="shared" si="46"/>
        <v>506</v>
      </c>
      <c r="U107" s="1">
        <f t="shared" si="43"/>
        <v>371.85714285714283</v>
      </c>
      <c r="V107" s="1">
        <f t="shared" si="44"/>
        <v>368.17486389261103</v>
      </c>
      <c r="W107" s="1">
        <f t="shared" si="31"/>
        <v>30825.330188537348</v>
      </c>
      <c r="X107" s="1">
        <f t="shared" si="41"/>
        <v>290.50888037006371</v>
      </c>
      <c r="Y107" s="1">
        <f>IF(E106=1,S107,Y106+$B$20-COUNTIF($E$2:$E107,0)*$B$23)</f>
        <v>37768.963368421864</v>
      </c>
      <c r="Z107" s="1">
        <f t="shared" si="45"/>
        <v>7780.0966011795826</v>
      </c>
    </row>
    <row r="108" spans="3:26" x14ac:dyDescent="0.2">
      <c r="C108" s="36">
        <f t="shared" si="3"/>
        <v>176.11076060252537</v>
      </c>
      <c r="D108" s="47">
        <f t="shared" si="39"/>
        <v>0</v>
      </c>
      <c r="E108" s="47">
        <f t="shared" si="33"/>
        <v>0</v>
      </c>
      <c r="F108" s="47">
        <v>98</v>
      </c>
      <c r="G108" s="47">
        <v>107</v>
      </c>
      <c r="H108" s="48">
        <v>44000</v>
      </c>
      <c r="I108" s="1">
        <f t="shared" si="34"/>
        <v>0.95989129460562472</v>
      </c>
      <c r="J108" s="37">
        <v>31015</v>
      </c>
      <c r="K108" s="49">
        <v>1316</v>
      </c>
      <c r="L108" s="46">
        <v>15317</v>
      </c>
      <c r="M108" s="50">
        <f t="shared" si="28"/>
        <v>16633</v>
      </c>
      <c r="N108" s="55">
        <f t="shared" si="35"/>
        <v>4.2431081734644528E-2</v>
      </c>
      <c r="O108" s="56">
        <f t="shared" si="36"/>
        <v>7.9119822040521856E-2</v>
      </c>
      <c r="P108" s="56">
        <f t="shared" si="37"/>
        <v>3.6688740305877328E-2</v>
      </c>
      <c r="Q108" s="73">
        <f>MultiNorm_PL!Q108</f>
        <v>350.4646796058106</v>
      </c>
      <c r="R108" s="73">
        <f t="shared" si="40"/>
        <v>31242.025839068352</v>
      </c>
      <c r="S108" s="1">
        <f t="shared" si="30"/>
        <v>30976.480399085314</v>
      </c>
      <c r="T108" s="1">
        <f t="shared" si="46"/>
        <v>314</v>
      </c>
      <c r="U108" s="1">
        <f t="shared" si="43"/>
        <v>362.71428571428572</v>
      </c>
      <c r="V108" s="1">
        <f t="shared" si="44"/>
        <v>363.6852549674004</v>
      </c>
      <c r="W108" s="1">
        <f t="shared" si="31"/>
        <v>31111.08345873986</v>
      </c>
      <c r="X108" s="1">
        <f t="shared" si="41"/>
        <v>285.75327020251279</v>
      </c>
      <c r="Y108" s="1">
        <f>IF(E107=1,S108,Y107+$B$20-COUNTIF($E$2:$E108,0)*$B$23)</f>
        <v>38300.139192597693</v>
      </c>
      <c r="Z108" s="1">
        <f t="shared" si="45"/>
        <v>1483.7596546266573</v>
      </c>
    </row>
    <row r="109" spans="3:26" x14ac:dyDescent="0.2">
      <c r="C109" s="36">
        <f t="shared" si="3"/>
        <v>176.96327302578916</v>
      </c>
      <c r="D109" s="47">
        <f t="shared" si="39"/>
        <v>0</v>
      </c>
      <c r="E109" s="47">
        <f t="shared" si="33"/>
        <v>0</v>
      </c>
      <c r="F109" s="47">
        <v>99</v>
      </c>
      <c r="G109" s="47">
        <v>108</v>
      </c>
      <c r="H109" s="48">
        <v>44001</v>
      </c>
      <c r="I109" s="1">
        <f t="shared" si="34"/>
        <v>1.0023634262023644</v>
      </c>
      <c r="J109" s="37">
        <v>31316</v>
      </c>
      <c r="K109" s="49">
        <v>1334</v>
      </c>
      <c r="L109" s="46">
        <v>15698</v>
      </c>
      <c r="M109" s="50">
        <f t="shared" si="28"/>
        <v>17032</v>
      </c>
      <c r="N109" s="55">
        <f t="shared" si="35"/>
        <v>4.259803295440031E-2</v>
      </c>
      <c r="O109" s="56">
        <f t="shared" si="36"/>
        <v>7.8323156411460773E-2</v>
      </c>
      <c r="P109" s="56">
        <f t="shared" si="37"/>
        <v>3.5725123457060463E-2</v>
      </c>
      <c r="Q109" s="73">
        <f>MultiNorm_PL!Q109</f>
        <v>345.07510829984511</v>
      </c>
      <c r="R109" s="73">
        <f t="shared" si="40"/>
        <v>31587.100947368199</v>
      </c>
      <c r="S109" s="1">
        <f t="shared" si="30"/>
        <v>31335.526794388348</v>
      </c>
      <c r="T109" s="1">
        <f t="shared" si="46"/>
        <v>301</v>
      </c>
      <c r="U109" s="1">
        <f t="shared" si="43"/>
        <v>348.42857142857144</v>
      </c>
      <c r="V109" s="1">
        <f t="shared" si="44"/>
        <v>359.04639530303393</v>
      </c>
      <c r="W109" s="1">
        <f t="shared" si="31"/>
        <v>31392.092721317502</v>
      </c>
      <c r="X109" s="1">
        <f t="shared" si="41"/>
        <v>281.00926257764149</v>
      </c>
      <c r="Y109" s="1">
        <f>IF(E108=1,S109,Y108+$B$20-COUNTIF($E$2:$E109,0)*$B$23)</f>
        <v>38833.277776236282</v>
      </c>
      <c r="Z109" s="1">
        <f t="shared" si="45"/>
        <v>381.29569908482705</v>
      </c>
    </row>
    <row r="110" spans="3:26" x14ac:dyDescent="0.2">
      <c r="C110" s="36">
        <f t="shared" si="3"/>
        <v>177.82013384316187</v>
      </c>
      <c r="D110" s="47">
        <f t="shared" si="39"/>
        <v>0</v>
      </c>
      <c r="E110" s="47">
        <f t="shared" si="33"/>
        <v>0</v>
      </c>
      <c r="F110" s="47">
        <v>100</v>
      </c>
      <c r="G110" s="47">
        <v>109</v>
      </c>
      <c r="H110" s="48">
        <v>44002</v>
      </c>
      <c r="I110" s="1">
        <f t="shared" si="34"/>
        <v>1.044835557799104</v>
      </c>
      <c r="J110" s="37">
        <v>31620</v>
      </c>
      <c r="K110" s="49">
        <v>1346</v>
      </c>
      <c r="L110" s="46">
        <v>16181</v>
      </c>
      <c r="M110" s="50">
        <f t="shared" si="28"/>
        <v>17527</v>
      </c>
      <c r="N110" s="55">
        <f t="shared" si="35"/>
        <v>4.2567994939911445E-2</v>
      </c>
      <c r="O110" s="56">
        <f t="shared" si="36"/>
        <v>7.6795800764534725E-2</v>
      </c>
      <c r="P110" s="56">
        <f t="shared" si="37"/>
        <v>3.4227805824623279E-2</v>
      </c>
      <c r="Q110" s="73">
        <f>MultiNorm_PL!Q110</f>
        <v>339.58816476010719</v>
      </c>
      <c r="R110" s="73">
        <f t="shared" si="40"/>
        <v>31926.689112128304</v>
      </c>
      <c r="S110" s="1">
        <f t="shared" si="30"/>
        <v>31689.792217698556</v>
      </c>
      <c r="T110" s="1">
        <f t="shared" si="46"/>
        <v>304</v>
      </c>
      <c r="U110" s="1">
        <f t="shared" si="43"/>
        <v>333.14285714285717</v>
      </c>
      <c r="V110" s="1">
        <f t="shared" si="44"/>
        <v>354.26542331020755</v>
      </c>
      <c r="W110" s="1">
        <f t="shared" si="31"/>
        <v>31668.372809867571</v>
      </c>
      <c r="X110" s="1">
        <f t="shared" si="41"/>
        <v>276.28008855006919</v>
      </c>
      <c r="Y110" s="1">
        <f>IF(E109=1,S110,Y109+$B$20-COUNTIF($E$2:$E110,0)*$B$23)</f>
        <v>39368.379119337624</v>
      </c>
      <c r="Z110" s="1">
        <f t="shared" si="45"/>
        <v>4870.9536512825998</v>
      </c>
    </row>
    <row r="111" spans="3:26" x14ac:dyDescent="0.2">
      <c r="C111" s="36">
        <f t="shared" si="3"/>
        <v>178.69247326062728</v>
      </c>
      <c r="D111" s="47">
        <f t="shared" si="39"/>
        <v>0</v>
      </c>
      <c r="E111" s="47">
        <f t="shared" si="33"/>
        <v>0</v>
      </c>
      <c r="F111" s="47">
        <v>101</v>
      </c>
      <c r="G111" s="47">
        <v>110</v>
      </c>
      <c r="H111" s="48">
        <v>44003</v>
      </c>
      <c r="I111" s="1">
        <f t="shared" si="34"/>
        <v>1.0873076893958435</v>
      </c>
      <c r="J111" s="37">
        <v>31931</v>
      </c>
      <c r="K111" s="49">
        <v>1356</v>
      </c>
      <c r="L111" s="46">
        <v>16683</v>
      </c>
      <c r="M111" s="50">
        <f t="shared" si="28"/>
        <v>18039</v>
      </c>
      <c r="N111" s="55">
        <f t="shared" si="35"/>
        <v>4.2466568538410951E-2</v>
      </c>
      <c r="O111" s="56">
        <f t="shared" si="36"/>
        <v>7.5170463994678194E-2</v>
      </c>
      <c r="P111" s="56">
        <f t="shared" si="37"/>
        <v>3.2703895456267243E-2</v>
      </c>
      <c r="Q111" s="73">
        <f>MultiNorm_PL!Q111</f>
        <v>334.03773454056403</v>
      </c>
      <c r="R111" s="73">
        <f t="shared" si="40"/>
        <v>32260.726846668869</v>
      </c>
      <c r="S111" s="1">
        <f t="shared" si="30"/>
        <v>32039.141842558874</v>
      </c>
      <c r="T111" s="1">
        <f t="shared" si="46"/>
        <v>311</v>
      </c>
      <c r="U111" s="1">
        <f t="shared" si="43"/>
        <v>302.85714285714283</v>
      </c>
      <c r="V111" s="1">
        <f t="shared" si="44"/>
        <v>349.34962486031873</v>
      </c>
      <c r="W111" s="1">
        <f t="shared" si="31"/>
        <v>31939.941630714715</v>
      </c>
      <c r="X111" s="1">
        <f t="shared" si="41"/>
        <v>271.5688208471438</v>
      </c>
      <c r="Y111" s="1">
        <f>IF(E110=1,S111,Y110+$B$20-COUNTIF($E$2:$E111,0)*$B$23)</f>
        <v>39905.443221901725</v>
      </c>
      <c r="Z111" s="1">
        <f t="shared" si="45"/>
        <v>11694.658112028397</v>
      </c>
    </row>
    <row r="112" spans="3:26" x14ac:dyDescent="0.2">
      <c r="C112" s="36">
        <f t="shared" si="3"/>
        <v>179.51880124376945</v>
      </c>
      <c r="D112" s="47">
        <f t="shared" si="39"/>
        <v>0</v>
      </c>
      <c r="E112" s="47">
        <f t="shared" si="33"/>
        <v>0</v>
      </c>
      <c r="F112" s="47">
        <v>102</v>
      </c>
      <c r="G112" s="47">
        <v>111</v>
      </c>
      <c r="H112" s="48">
        <v>44004</v>
      </c>
      <c r="I112" s="1">
        <f t="shared" si="34"/>
        <v>1.1297798209925831</v>
      </c>
      <c r="J112" s="37">
        <v>32227</v>
      </c>
      <c r="K112" s="49">
        <v>1359</v>
      </c>
      <c r="L112" s="46">
        <v>17076</v>
      </c>
      <c r="M112" s="50">
        <f t="shared" si="28"/>
        <v>18435</v>
      </c>
      <c r="N112" s="55">
        <f t="shared" si="35"/>
        <v>4.2169609333788438E-2</v>
      </c>
      <c r="O112" s="56">
        <f t="shared" si="36"/>
        <v>7.371847030105777E-2</v>
      </c>
      <c r="P112" s="56">
        <f t="shared" si="37"/>
        <v>3.1548860967269332E-2</v>
      </c>
      <c r="Q112" s="73">
        <f>MultiNorm_PL!Q112</f>
        <v>328.46009587941461</v>
      </c>
      <c r="R112" s="73">
        <f t="shared" si="40"/>
        <v>32589.186942548284</v>
      </c>
      <c r="S112" s="1">
        <f t="shared" si="30"/>
        <v>32383.448257444965</v>
      </c>
      <c r="T112" s="1">
        <f t="shared" si="46"/>
        <v>296</v>
      </c>
      <c r="U112" s="1">
        <f t="shared" si="43"/>
        <v>300.57142857142856</v>
      </c>
      <c r="V112" s="1">
        <f t="shared" si="44"/>
        <v>344.30641488609035</v>
      </c>
      <c r="W112" s="1">
        <f t="shared" si="31"/>
        <v>32206.820008285507</v>
      </c>
      <c r="X112" s="1">
        <f t="shared" si="41"/>
        <v>266.87837757079251</v>
      </c>
      <c r="Y112" s="1">
        <f>IF(E111=1,S112,Y111+$B$20-COUNTIF($E$2:$E112,0)*$B$23)</f>
        <v>40444.470083928587</v>
      </c>
      <c r="Z112" s="1">
        <f t="shared" si="45"/>
        <v>24476.057257565997</v>
      </c>
    </row>
    <row r="113" spans="3:26" x14ac:dyDescent="0.2">
      <c r="C113" s="36">
        <f t="shared" si="3"/>
        <v>180.35243275320684</v>
      </c>
      <c r="D113" s="47">
        <f t="shared" si="39"/>
        <v>0</v>
      </c>
      <c r="E113" s="47">
        <f t="shared" si="33"/>
        <v>0</v>
      </c>
      <c r="F113" s="47">
        <v>103</v>
      </c>
      <c r="G113" s="47">
        <v>112</v>
      </c>
      <c r="H113" s="48">
        <v>44005</v>
      </c>
      <c r="I113" s="1">
        <f t="shared" si="34"/>
        <v>1.1722519525893227</v>
      </c>
      <c r="J113" s="37">
        <v>32527</v>
      </c>
      <c r="K113" s="49">
        <v>1375</v>
      </c>
      <c r="L113" s="46">
        <v>17573</v>
      </c>
      <c r="M113" s="50">
        <f t="shared" si="28"/>
        <v>18948</v>
      </c>
      <c r="N113" s="55">
        <f t="shared" si="35"/>
        <v>4.2272573554277985E-2</v>
      </c>
      <c r="O113" s="56">
        <f t="shared" si="36"/>
        <v>7.2567025543592997E-2</v>
      </c>
      <c r="P113" s="56">
        <f t="shared" si="37"/>
        <v>3.0294451989315012E-2</v>
      </c>
      <c r="Q113" s="73">
        <f>MultiNorm_PL!Q113</f>
        <v>322.89398905539662</v>
      </c>
      <c r="R113" s="73">
        <f t="shared" si="40"/>
        <v>32912.080931603683</v>
      </c>
      <c r="S113" s="1">
        <f t="shared" si="30"/>
        <v>32722.591576313389</v>
      </c>
      <c r="T113" s="1">
        <f t="shared" si="46"/>
        <v>300</v>
      </c>
      <c r="U113" s="1">
        <f t="shared" si="43"/>
        <v>297</v>
      </c>
      <c r="V113" s="1">
        <f t="shared" si="44"/>
        <v>339.1433188684241</v>
      </c>
      <c r="W113" s="1">
        <f t="shared" si="31"/>
        <v>32469.031534245569</v>
      </c>
      <c r="X113" s="1">
        <f t="shared" si="41"/>
        <v>262.21152596006141</v>
      </c>
      <c r="Y113" s="1">
        <f>IF(E112=1,S113,Y112+$B$20-COUNTIF($E$2:$E113,0)*$B$23)</f>
        <v>40985.459705418209</v>
      </c>
      <c r="Z113" s="1">
        <f t="shared" si="45"/>
        <v>38256.064724756252</v>
      </c>
    </row>
    <row r="114" spans="3:26" x14ac:dyDescent="0.2">
      <c r="C114" s="36">
        <f t="shared" si="3"/>
        <v>181.16567003712376</v>
      </c>
      <c r="D114" s="47">
        <f t="shared" si="39"/>
        <v>0</v>
      </c>
      <c r="E114" s="47">
        <f t="shared" si="33"/>
        <v>0</v>
      </c>
      <c r="F114" s="47">
        <v>104</v>
      </c>
      <c r="G114" s="47">
        <v>113</v>
      </c>
      <c r="H114" s="48">
        <v>44006</v>
      </c>
      <c r="I114" s="1">
        <f t="shared" si="34"/>
        <v>1.2147240841860623</v>
      </c>
      <c r="J114" s="37">
        <v>32821</v>
      </c>
      <c r="K114" s="49">
        <v>1396</v>
      </c>
      <c r="L114" s="46">
        <v>18134</v>
      </c>
      <c r="M114" s="50">
        <f t="shared" ref="M114:M125" si="47">(L114+K114)</f>
        <v>19530</v>
      </c>
      <c r="N114" s="55">
        <f t="shared" ref="N114:N125" si="48">K114/J114</f>
        <v>4.2533743639742848E-2</v>
      </c>
      <c r="O114" s="56">
        <f t="shared" ref="O114:O125" si="49">(IFERROR(K114/M114,0))</f>
        <v>7.1479774705581159E-2</v>
      </c>
      <c r="P114" s="56">
        <f t="shared" ref="P114:P125" si="50">O114-N114</f>
        <v>2.8946031065838311E-2</v>
      </c>
      <c r="Q114" s="73">
        <f>MultiNorm_PL!Q114</f>
        <v>317.38067371668848</v>
      </c>
      <c r="R114" s="73">
        <f t="shared" si="40"/>
        <v>33229.461605320372</v>
      </c>
      <c r="S114" s="1">
        <f t="shared" si="30"/>
        <v>33056.45953058709</v>
      </c>
      <c r="T114" s="1">
        <f t="shared" si="46"/>
        <v>294</v>
      </c>
      <c r="U114" s="1">
        <f t="shared" si="43"/>
        <v>299.14285714285717</v>
      </c>
      <c r="V114" s="1">
        <f t="shared" si="44"/>
        <v>333.86795427370089</v>
      </c>
      <c r="W114" s="1">
        <f t="shared" si="31"/>
        <v>32726.602420448948</v>
      </c>
      <c r="X114" s="1">
        <f t="shared" si="41"/>
        <v>257.5708862033789</v>
      </c>
      <c r="Y114" s="1">
        <f>IF(E113=1,S114,Y113+$B$20-COUNTIF($E$2:$E114,0)*$B$23)</f>
        <v>41528.41208637059</v>
      </c>
      <c r="Z114" s="1">
        <f t="shared" si="45"/>
        <v>55441.190544292695</v>
      </c>
    </row>
    <row r="115" spans="3:26" x14ac:dyDescent="0.2">
      <c r="C115" s="36">
        <f t="shared" ref="C115:C178" si="51">SQRT(J115)</f>
        <v>181.98626321785937</v>
      </c>
      <c r="D115" s="47">
        <f t="shared" si="39"/>
        <v>0</v>
      </c>
      <c r="E115" s="47">
        <f t="shared" si="33"/>
        <v>0</v>
      </c>
      <c r="F115" s="47">
        <v>105</v>
      </c>
      <c r="G115" s="47">
        <v>114</v>
      </c>
      <c r="H115" s="48">
        <v>44007</v>
      </c>
      <c r="I115" s="1">
        <f t="shared" si="34"/>
        <v>1.2571962157828018</v>
      </c>
      <c r="J115" s="37">
        <v>33119</v>
      </c>
      <c r="K115" s="49">
        <v>1412</v>
      </c>
      <c r="L115" s="46">
        <v>18654</v>
      </c>
      <c r="M115" s="50">
        <f t="shared" si="47"/>
        <v>20066</v>
      </c>
      <c r="N115" s="55">
        <f t="shared" si="48"/>
        <v>4.2634137504151695E-2</v>
      </c>
      <c r="O115" s="56">
        <f t="shared" si="49"/>
        <v>7.0367786305192859E-2</v>
      </c>
      <c r="P115" s="56">
        <f t="shared" si="50"/>
        <v>2.7733648801041164E-2</v>
      </c>
      <c r="Q115" s="73">
        <f>MultiNorm_PL!Q115</f>
        <v>311.96396967533502</v>
      </c>
      <c r="R115" s="73">
        <f t="shared" si="40"/>
        <v>33541.425574995708</v>
      </c>
      <c r="S115" s="1">
        <f t="shared" si="30"/>
        <v>33384.947542592105</v>
      </c>
      <c r="T115" s="1">
        <f t="shared" si="46"/>
        <v>298</v>
      </c>
      <c r="U115" s="1">
        <f t="shared" ref="U115:U146" si="52">AVERAGE(T112:T118)</f>
        <v>282.28571428571428</v>
      </c>
      <c r="V115" s="1">
        <f t="shared" si="44"/>
        <v>328.48801200501475</v>
      </c>
      <c r="W115" s="1">
        <f t="shared" si="31"/>
        <v>32979.561355736238</v>
      </c>
      <c r="X115" s="1">
        <f t="shared" si="41"/>
        <v>252.95893528728993</v>
      </c>
      <c r="Y115" s="1">
        <f>IF(E114=1,S115,Y114+$B$20-COUNTIF($E$2:$E115,0)*$B$23)</f>
        <v>42073.327226785732</v>
      </c>
      <c r="Z115" s="1">
        <f t="shared" si="45"/>
        <v>70728.095410779279</v>
      </c>
    </row>
    <row r="116" spans="3:26" x14ac:dyDescent="0.2">
      <c r="C116" s="36">
        <f t="shared" si="51"/>
        <v>182.74298892159993</v>
      </c>
      <c r="D116" s="47">
        <f t="shared" si="39"/>
        <v>0</v>
      </c>
      <c r="E116" s="47">
        <f t="shared" si="33"/>
        <v>0</v>
      </c>
      <c r="F116" s="47">
        <v>106</v>
      </c>
      <c r="G116" s="47">
        <v>115</v>
      </c>
      <c r="H116" s="48">
        <v>44008</v>
      </c>
      <c r="I116" s="1">
        <f t="shared" si="34"/>
        <v>1.2996683473795414</v>
      </c>
      <c r="J116" s="37">
        <v>33395</v>
      </c>
      <c r="K116" s="49">
        <v>1429</v>
      </c>
      <c r="L116" s="46">
        <v>19218</v>
      </c>
      <c r="M116" s="50">
        <f t="shared" si="47"/>
        <v>20647</v>
      </c>
      <c r="N116" s="55">
        <f t="shared" si="48"/>
        <v>4.2790836951639467E-2</v>
      </c>
      <c r="O116" s="56">
        <f t="shared" si="49"/>
        <v>6.9211023393229043E-2</v>
      </c>
      <c r="P116" s="56">
        <f t="shared" si="50"/>
        <v>2.6420186441589576E-2</v>
      </c>
      <c r="Q116" s="73">
        <f>MultiNorm_PL!Q116</f>
        <v>306.69027614684325</v>
      </c>
      <c r="R116" s="73">
        <f t="shared" si="40"/>
        <v>33848.115851142553</v>
      </c>
      <c r="S116" s="1">
        <f t="shared" si="30"/>
        <v>33707.958780521905</v>
      </c>
      <c r="T116" s="1">
        <f t="shared" si="46"/>
        <v>276</v>
      </c>
      <c r="U116" s="1">
        <f t="shared" si="52"/>
        <v>275.28571428571428</v>
      </c>
      <c r="V116" s="1">
        <f t="shared" si="44"/>
        <v>323.0112379298007</v>
      </c>
      <c r="W116" s="1">
        <f t="shared" si="31"/>
        <v>33227.939366608211</v>
      </c>
      <c r="X116" s="1">
        <f t="shared" si="41"/>
        <v>248.37801087197295</v>
      </c>
      <c r="Y116" s="1">
        <f>IF(E115=1,S116,Y115+$B$20-COUNTIF($E$2:$E116,0)*$B$23)</f>
        <v>42620.205126663634</v>
      </c>
      <c r="Z116" s="1">
        <f t="shared" si="45"/>
        <v>97943.19830575808</v>
      </c>
    </row>
    <row r="117" spans="3:26" x14ac:dyDescent="0.2">
      <c r="C117" s="36">
        <f t="shared" si="51"/>
        <v>183.61372497719228</v>
      </c>
      <c r="D117" s="47">
        <f t="shared" si="39"/>
        <v>0</v>
      </c>
      <c r="E117" s="47">
        <f t="shared" si="33"/>
        <v>0</v>
      </c>
      <c r="F117" s="47">
        <v>107</v>
      </c>
      <c r="G117" s="47">
        <v>116</v>
      </c>
      <c r="H117" s="48">
        <v>44009</v>
      </c>
      <c r="I117" s="1">
        <f t="shared" si="34"/>
        <v>1.342140478976281</v>
      </c>
      <c r="J117" s="37">
        <v>33714</v>
      </c>
      <c r="K117" s="49">
        <v>1435</v>
      </c>
      <c r="L117" s="46">
        <v>19972</v>
      </c>
      <c r="M117" s="50">
        <f t="shared" si="47"/>
        <v>21407</v>
      </c>
      <c r="N117" s="55">
        <f t="shared" si="48"/>
        <v>4.2563920033220619E-2</v>
      </c>
      <c r="O117" s="56">
        <f t="shared" si="49"/>
        <v>6.7034147708693412E-2</v>
      </c>
      <c r="P117" s="56">
        <f t="shared" si="50"/>
        <v>2.4470227675472793E-2</v>
      </c>
      <c r="Q117" s="73">
        <f>MultiNorm_PL!Q117</f>
        <v>301.60856395018448</v>
      </c>
      <c r="R117" s="73">
        <f t="shared" si="40"/>
        <v>34149.724415092736</v>
      </c>
      <c r="S117" s="1">
        <f t="shared" si="30"/>
        <v>34025.404195067058</v>
      </c>
      <c r="T117" s="1">
        <f t="shared" si="46"/>
        <v>319</v>
      </c>
      <c r="U117" s="1">
        <f t="shared" si="52"/>
        <v>266.57142857142856</v>
      </c>
      <c r="V117" s="1">
        <f t="shared" si="44"/>
        <v>317.44541454515274</v>
      </c>
      <c r="W117" s="1">
        <f t="shared" si="31"/>
        <v>33471.76968179048</v>
      </c>
      <c r="X117" s="1">
        <f t="shared" si="41"/>
        <v>243.83031518226926</v>
      </c>
      <c r="Y117" s="1">
        <f>IF(E116=1,S117,Y116+$B$20-COUNTIF($E$2:$E117,0)*$B$23)</f>
        <v>43169.045786004295</v>
      </c>
      <c r="Z117" s="1">
        <f t="shared" si="45"/>
        <v>96972.572705362327</v>
      </c>
    </row>
    <row r="118" spans="3:26" x14ac:dyDescent="0.2">
      <c r="C118" s="36">
        <f t="shared" si="51"/>
        <v>184.13853480464104</v>
      </c>
      <c r="D118" s="47">
        <f t="shared" si="39"/>
        <v>0</v>
      </c>
      <c r="E118" s="47">
        <f t="shared" si="33"/>
        <v>0</v>
      </c>
      <c r="F118" s="47">
        <v>108</v>
      </c>
      <c r="G118" s="47">
        <v>117</v>
      </c>
      <c r="H118" s="48">
        <v>44010</v>
      </c>
      <c r="I118" s="1">
        <f t="shared" si="34"/>
        <v>1.3846126105730205</v>
      </c>
      <c r="J118" s="37">
        <v>33907</v>
      </c>
      <c r="K118" s="49">
        <v>1438</v>
      </c>
      <c r="L118" s="46">
        <v>20548</v>
      </c>
      <c r="M118" s="50">
        <f t="shared" si="47"/>
        <v>21986</v>
      </c>
      <c r="N118" s="55">
        <f t="shared" si="48"/>
        <v>4.2410121803757334E-2</v>
      </c>
      <c r="O118" s="56">
        <f t="shared" si="49"/>
        <v>6.5405257891385432E-2</v>
      </c>
      <c r="P118" s="56">
        <f t="shared" si="50"/>
        <v>2.2995136087628099E-2</v>
      </c>
      <c r="Q118" s="73">
        <f>MultiNorm_PL!Q118</f>
        <v>296.77033479166778</v>
      </c>
      <c r="R118" s="73">
        <f t="shared" si="40"/>
        <v>34446.494749884405</v>
      </c>
      <c r="S118" s="1">
        <f t="shared" si="30"/>
        <v>34337.20253790752</v>
      </c>
      <c r="T118" s="1">
        <f t="shared" si="46"/>
        <v>193</v>
      </c>
      <c r="U118" s="1">
        <f t="shared" si="52"/>
        <v>279.14285714285717</v>
      </c>
      <c r="V118" s="1">
        <f t="shared" si="44"/>
        <v>311.79834284046228</v>
      </c>
      <c r="W118" s="1">
        <f t="shared" si="31"/>
        <v>33711.087600696228</v>
      </c>
      <c r="X118" s="1">
        <f t="shared" si="41"/>
        <v>239.31791890574823</v>
      </c>
      <c r="Y118" s="1">
        <f>IF(E117=1,S118,Y117+$B$20-COUNTIF($E$2:$E118,0)*$B$23)</f>
        <v>43719.849204807717</v>
      </c>
      <c r="Z118" s="1">
        <f t="shared" si="45"/>
        <v>185074.22362207144</v>
      </c>
    </row>
    <row r="119" spans="3:26" x14ac:dyDescent="0.2">
      <c r="C119" s="36">
        <f t="shared" si="51"/>
        <v>184.80800848448101</v>
      </c>
      <c r="D119" s="47">
        <f t="shared" si="39"/>
        <v>0</v>
      </c>
      <c r="E119" s="47">
        <f t="shared" si="33"/>
        <v>0</v>
      </c>
      <c r="F119" s="47">
        <v>109</v>
      </c>
      <c r="G119" s="47">
        <v>118</v>
      </c>
      <c r="H119" s="48">
        <v>44011</v>
      </c>
      <c r="I119" s="1">
        <f t="shared" si="34"/>
        <v>1.4270847421697601</v>
      </c>
      <c r="J119" s="37">
        <v>34154</v>
      </c>
      <c r="K119" s="49">
        <v>1444</v>
      </c>
      <c r="L119" s="46">
        <v>20897</v>
      </c>
      <c r="M119" s="50">
        <f t="shared" si="47"/>
        <v>22341</v>
      </c>
      <c r="N119" s="55">
        <f t="shared" si="48"/>
        <v>4.2279088832933187E-2</v>
      </c>
      <c r="O119" s="56">
        <f t="shared" si="49"/>
        <v>6.4634528445459027E-2</v>
      </c>
      <c r="P119" s="56">
        <f t="shared" si="50"/>
        <v>2.235543961252584E-2</v>
      </c>
      <c r="Q119" s="73">
        <f>MultiNorm_PL!Q119</f>
        <v>292.22954146243046</v>
      </c>
      <c r="R119" s="73">
        <f t="shared" si="40"/>
        <v>34738.724291346836</v>
      </c>
      <c r="S119" s="1">
        <f t="shared" si="30"/>
        <v>34643.280362322963</v>
      </c>
      <c r="T119" s="1">
        <f t="shared" si="46"/>
        <v>247</v>
      </c>
      <c r="U119" s="1">
        <f t="shared" si="52"/>
        <v>289.57142857142856</v>
      </c>
      <c r="V119" s="1">
        <f t="shared" si="44"/>
        <v>306.07782441544259</v>
      </c>
      <c r="W119" s="1">
        <f t="shared" si="31"/>
        <v>33945.930365784545</v>
      </c>
      <c r="X119" s="1">
        <f t="shared" si="41"/>
        <v>234.84276508831681</v>
      </c>
      <c r="Y119" s="1">
        <f>IF(E118=1,S119,Y118+$B$20-COUNTIF($E$2:$E119,0)*$B$23)</f>
        <v>44272.615383073899</v>
      </c>
      <c r="Z119" s="1">
        <f t="shared" si="45"/>
        <v>239395.27295488986</v>
      </c>
    </row>
    <row r="120" spans="3:26" x14ac:dyDescent="0.2">
      <c r="C120" s="36">
        <f t="shared" si="51"/>
        <v>185.453498214512</v>
      </c>
      <c r="D120" s="47">
        <f t="shared" si="39"/>
        <v>0</v>
      </c>
      <c r="E120" s="47">
        <f t="shared" si="33"/>
        <v>0</v>
      </c>
      <c r="F120" s="47">
        <v>110</v>
      </c>
      <c r="G120" s="47">
        <v>119</v>
      </c>
      <c r="H120" s="48">
        <v>44012</v>
      </c>
      <c r="I120" s="1">
        <f t="shared" si="34"/>
        <v>1.4695568737664997</v>
      </c>
      <c r="J120" s="37">
        <v>34393</v>
      </c>
      <c r="K120" s="49">
        <v>1463</v>
      </c>
      <c r="L120" s="46">
        <v>21281</v>
      </c>
      <c r="M120" s="50">
        <f t="shared" si="47"/>
        <v>22744</v>
      </c>
      <c r="N120" s="55">
        <f t="shared" si="48"/>
        <v>4.2537725699997093E-2</v>
      </c>
      <c r="O120" s="56">
        <f t="shared" si="49"/>
        <v>6.4324657052409431E-2</v>
      </c>
      <c r="P120" s="56">
        <f t="shared" si="50"/>
        <v>2.1786931352412338E-2</v>
      </c>
      <c r="Q120" s="73">
        <f>MultiNorm_PL!Q120</f>
        <v>288.04246261006421</v>
      </c>
      <c r="R120" s="73">
        <f t="shared" si="40"/>
        <v>35026.766753956901</v>
      </c>
      <c r="S120" s="1">
        <f t="shared" si="30"/>
        <v>34943.572006232433</v>
      </c>
      <c r="T120" s="1">
        <f t="shared" si="46"/>
        <v>239</v>
      </c>
      <c r="U120" s="1">
        <f t="shared" si="52"/>
        <v>287.14285714285717</v>
      </c>
      <c r="V120" s="1">
        <f t="shared" si="44"/>
        <v>300.29164390946971</v>
      </c>
      <c r="W120" s="1">
        <f t="shared" si="31"/>
        <v>34176.337038804413</v>
      </c>
      <c r="X120" s="1">
        <f t="shared" si="41"/>
        <v>230.40667301986832</v>
      </c>
      <c r="Y120" s="1">
        <f>IF(E119=1,S120,Y119+$B$20-COUNTIF($E$2:$E120,0)*$B$23)</f>
        <v>44827.34432080284</v>
      </c>
      <c r="Z120" s="1">
        <f t="shared" si="45"/>
        <v>303129.53404680581</v>
      </c>
    </row>
    <row r="121" spans="3:26" x14ac:dyDescent="0.2">
      <c r="C121" s="36">
        <f t="shared" si="51"/>
        <v>186.48056198971517</v>
      </c>
      <c r="D121" s="47">
        <f t="shared" si="39"/>
        <v>0</v>
      </c>
      <c r="E121" s="47">
        <f t="shared" si="33"/>
        <v>0</v>
      </c>
      <c r="F121" s="47">
        <v>111</v>
      </c>
      <c r="G121" s="47">
        <v>120</v>
      </c>
      <c r="H121" s="48">
        <v>44013</v>
      </c>
      <c r="I121" s="1">
        <f t="shared" si="34"/>
        <v>1.5120290053632393</v>
      </c>
      <c r="J121" s="37">
        <v>34775</v>
      </c>
      <c r="K121" s="49">
        <v>1477</v>
      </c>
      <c r="L121" s="46">
        <v>21791</v>
      </c>
      <c r="M121" s="50">
        <f t="shared" si="47"/>
        <v>23268</v>
      </c>
      <c r="N121" s="55">
        <f t="shared" si="48"/>
        <v>4.2473040977713872E-2</v>
      </c>
      <c r="O121" s="56">
        <f t="shared" si="49"/>
        <v>6.3477737665463302E-2</v>
      </c>
      <c r="P121" s="56">
        <f t="shared" si="50"/>
        <v>2.100469668774943E-2</v>
      </c>
      <c r="Q121" s="73">
        <f>MultiNorm_PL!Q121</f>
        <v>284.26752572686217</v>
      </c>
      <c r="R121" s="73">
        <f t="shared" si="40"/>
        <v>35311.034279683765</v>
      </c>
      <c r="S121" s="1">
        <f t="shared" si="30"/>
        <v>35238.019558028434</v>
      </c>
      <c r="T121" s="1">
        <f t="shared" si="46"/>
        <v>382</v>
      </c>
      <c r="U121" s="1">
        <f t="shared" si="52"/>
        <v>286.42857142857144</v>
      </c>
      <c r="V121" s="1">
        <f t="shared" si="44"/>
        <v>294.44755179600179</v>
      </c>
      <c r="W121" s="1">
        <f t="shared" si="31"/>
        <v>34402.348380907046</v>
      </c>
      <c r="X121" s="1">
        <f t="shared" si="41"/>
        <v>226.01134210263263</v>
      </c>
      <c r="Y121" s="1">
        <f>IF(E120=1,S121,Y120+$B$20-COUNTIF($E$2:$E121,0)*$B$23)</f>
        <v>45384.036017994542</v>
      </c>
      <c r="Z121" s="1">
        <f t="shared" si="45"/>
        <v>214387.11111684673</v>
      </c>
    </row>
    <row r="122" spans="3:26" x14ac:dyDescent="0.2">
      <c r="C122" s="36">
        <f t="shared" si="51"/>
        <v>187.47266467407988</v>
      </c>
      <c r="D122" s="47">
        <f t="shared" si="39"/>
        <v>0</v>
      </c>
      <c r="E122" s="47">
        <f t="shared" si="33"/>
        <v>0</v>
      </c>
      <c r="F122" s="47">
        <v>112</v>
      </c>
      <c r="G122" s="47">
        <v>121</v>
      </c>
      <c r="H122" s="48">
        <v>44014</v>
      </c>
      <c r="I122" s="1">
        <f t="shared" si="34"/>
        <v>1.5545011369599788</v>
      </c>
      <c r="J122" s="37">
        <v>35146</v>
      </c>
      <c r="K122" s="49">
        <v>1492</v>
      </c>
      <c r="L122" s="46">
        <v>22209</v>
      </c>
      <c r="M122" s="50">
        <f t="shared" si="47"/>
        <v>23701</v>
      </c>
      <c r="N122" s="55">
        <f t="shared" si="48"/>
        <v>4.2451488078301944E-2</v>
      </c>
      <c r="O122" s="56">
        <f t="shared" si="49"/>
        <v>6.2950930340491956E-2</v>
      </c>
      <c r="P122" s="56">
        <f t="shared" si="50"/>
        <v>2.0499442262190012E-2</v>
      </c>
      <c r="Q122" s="73">
        <f>MultiNorm_PL!Q122</f>
        <v>280.96507215638729</v>
      </c>
      <c r="R122" s="73">
        <f t="shared" si="40"/>
        <v>35591.999351840153</v>
      </c>
      <c r="S122" s="1">
        <f t="shared" si="30"/>
        <v>35526.572805621989</v>
      </c>
      <c r="T122" s="1">
        <f t="shared" si="46"/>
        <v>371</v>
      </c>
      <c r="U122" s="1">
        <f t="shared" si="52"/>
        <v>291.85714285714283</v>
      </c>
      <c r="V122" s="1">
        <f t="shared" si="44"/>
        <v>288.55324759355426</v>
      </c>
      <c r="W122" s="1">
        <f t="shared" si="31"/>
        <v>34624.006736601288</v>
      </c>
      <c r="X122" s="1">
        <f t="shared" si="41"/>
        <v>221.65835569424235</v>
      </c>
      <c r="Y122" s="1">
        <f>IF(E121=1,S122,Y121+$B$20-COUNTIF($E$2:$E122,0)*$B$23)</f>
        <v>45942.690474649004</v>
      </c>
      <c r="Z122" s="1">
        <f t="shared" si="45"/>
        <v>144835.66037899198</v>
      </c>
    </row>
    <row r="123" spans="3:26" x14ac:dyDescent="0.2">
      <c r="C123" s="36">
        <f t="shared" si="51"/>
        <v>188.16216410320115</v>
      </c>
      <c r="D123" s="47">
        <f t="shared" si="39"/>
        <v>0</v>
      </c>
      <c r="E123" s="47">
        <f t="shared" si="33"/>
        <v>0</v>
      </c>
      <c r="F123" s="47">
        <v>113</v>
      </c>
      <c r="G123" s="47">
        <v>122</v>
      </c>
      <c r="H123" s="48">
        <v>44015</v>
      </c>
      <c r="I123" s="1">
        <f t="shared" si="34"/>
        <v>1.5969732685567184</v>
      </c>
      <c r="J123" s="37">
        <v>35405</v>
      </c>
      <c r="K123" s="49">
        <v>1507</v>
      </c>
      <c r="L123" s="46">
        <v>22651</v>
      </c>
      <c r="M123" s="50">
        <f t="shared" si="47"/>
        <v>24158</v>
      </c>
      <c r="N123" s="55">
        <f t="shared" si="48"/>
        <v>4.2564609518429601E-2</v>
      </c>
      <c r="O123" s="56">
        <f t="shared" si="49"/>
        <v>6.2380991803957279E-2</v>
      </c>
      <c r="P123" s="56">
        <f t="shared" si="50"/>
        <v>1.9816382285527678E-2</v>
      </c>
      <c r="Q123" s="73">
        <f>MultiNorm_PL!Q123</f>
        <v>278.19705828087365</v>
      </c>
      <c r="R123" s="73">
        <f t="shared" si="40"/>
        <v>35870.196410121025</v>
      </c>
      <c r="S123" s="1">
        <f t="shared" si="30"/>
        <v>35809.189169163699</v>
      </c>
      <c r="T123" s="1">
        <f t="shared" si="46"/>
        <v>259</v>
      </c>
      <c r="U123" s="1">
        <f t="shared" si="52"/>
        <v>285.85714285714283</v>
      </c>
      <c r="V123" s="1">
        <f t="shared" si="44"/>
        <v>282.6163635417106</v>
      </c>
      <c r="W123" s="1">
        <f t="shared" si="31"/>
        <v>34841.355921522831</v>
      </c>
      <c r="X123" s="1">
        <f t="shared" si="41"/>
        <v>217.34918492154247</v>
      </c>
      <c r="Y123" s="1">
        <f>IF(E122=1,S123,Y122+$B$20-COUNTIF($E$2:$E123,0)*$B$23)</f>
        <v>46503.307690766225</v>
      </c>
      <c r="Z123" s="1">
        <f t="shared" si="45"/>
        <v>163368.88446924149</v>
      </c>
    </row>
    <row r="124" spans="3:26" x14ac:dyDescent="0.2">
      <c r="C124" s="36">
        <f t="shared" si="51"/>
        <v>188.99470892064676</v>
      </c>
      <c r="D124" s="47">
        <f t="shared" si="39"/>
        <v>0</v>
      </c>
      <c r="E124" s="47">
        <f t="shared" si="33"/>
        <v>0</v>
      </c>
      <c r="F124" s="47">
        <v>114</v>
      </c>
      <c r="G124" s="47">
        <v>123</v>
      </c>
      <c r="H124" s="48">
        <v>44016</v>
      </c>
      <c r="I124" s="1">
        <f t="shared" si="34"/>
        <v>1.639445400153458</v>
      </c>
      <c r="J124" s="37">
        <v>35719</v>
      </c>
      <c r="K124" s="49">
        <v>1512</v>
      </c>
      <c r="L124" s="46">
        <v>23127</v>
      </c>
      <c r="M124" s="50">
        <f t="shared" si="47"/>
        <v>24639</v>
      </c>
      <c r="N124" s="55">
        <f t="shared" si="48"/>
        <v>4.2330412385565105E-2</v>
      </c>
      <c r="O124" s="56">
        <f t="shared" si="49"/>
        <v>6.1366126872032141E-2</v>
      </c>
      <c r="P124" s="56">
        <f t="shared" si="50"/>
        <v>1.9035714486467036E-2</v>
      </c>
      <c r="Q124" s="73">
        <f>MultiNorm_PL!Q124</f>
        <v>276.02668763584416</v>
      </c>
      <c r="R124" s="73">
        <f t="shared" si="40"/>
        <v>36146.223097756869</v>
      </c>
      <c r="S124" s="1">
        <f t="shared" si="30"/>
        <v>36085.833617952303</v>
      </c>
      <c r="T124" s="1">
        <f t="shared" si="46"/>
        <v>314</v>
      </c>
      <c r="U124" s="1">
        <f t="shared" si="52"/>
        <v>288.42857142857144</v>
      </c>
      <c r="V124" s="1">
        <f t="shared" si="44"/>
        <v>276.64444878860377</v>
      </c>
      <c r="W124" s="1">
        <f t="shared" si="31"/>
        <v>35054.441113979701</v>
      </c>
      <c r="X124" s="1">
        <f t="shared" si="41"/>
        <v>213.08519245687057</v>
      </c>
      <c r="Y124" s="1">
        <f>IF(E123=1,S124,Y123+$B$20-COUNTIF($E$2:$E124,0)*$B$23)</f>
        <v>47065.8876663462</v>
      </c>
      <c r="Z124" s="1">
        <f t="shared" si="45"/>
        <v>134566.90325997621</v>
      </c>
    </row>
    <row r="125" spans="3:26" x14ac:dyDescent="0.2">
      <c r="C125" s="36">
        <f t="shared" si="51"/>
        <v>189.6048522585854</v>
      </c>
      <c r="D125" s="47">
        <f t="shared" si="39"/>
        <v>0</v>
      </c>
      <c r="E125" s="47">
        <f t="shared" si="33"/>
        <v>0</v>
      </c>
      <c r="F125" s="47">
        <v>115</v>
      </c>
      <c r="G125" s="47">
        <v>124</v>
      </c>
      <c r="H125" s="48">
        <v>44017</v>
      </c>
      <c r="I125" s="1">
        <f t="shared" si="34"/>
        <v>1.6819175317501975</v>
      </c>
      <c r="J125" s="37">
        <v>35950</v>
      </c>
      <c r="K125" s="49">
        <v>1517</v>
      </c>
      <c r="L125" s="46">
        <v>23746</v>
      </c>
      <c r="M125" s="50">
        <f t="shared" si="47"/>
        <v>25263</v>
      </c>
      <c r="N125" s="55">
        <f t="shared" si="48"/>
        <v>4.219749652294854E-2</v>
      </c>
      <c r="O125" s="56">
        <f t="shared" si="49"/>
        <v>6.0048291968491471E-2</v>
      </c>
      <c r="P125" s="56">
        <f t="shared" si="50"/>
        <v>1.7850795445542932E-2</v>
      </c>
      <c r="Q125" s="73">
        <f>MultiNorm_PL!Q125</f>
        <v>274.51796952263908</v>
      </c>
      <c r="R125" s="73">
        <f t="shared" si="40"/>
        <v>36420.741067279509</v>
      </c>
      <c r="S125" s="1">
        <f t="shared" si="30"/>
        <v>36356.478572084874</v>
      </c>
      <c r="T125" s="1">
        <f t="shared" si="46"/>
        <v>231</v>
      </c>
      <c r="U125" s="1">
        <f t="shared" si="52"/>
        <v>273.42857142857144</v>
      </c>
      <c r="V125" s="1">
        <f t="shared" si="44"/>
        <v>270.644954132571</v>
      </c>
      <c r="W125" s="1">
        <f t="shared" si="31"/>
        <v>35263.308750233431</v>
      </c>
      <c r="X125" s="1">
        <f t="shared" si="41"/>
        <v>208.86763625372987</v>
      </c>
      <c r="Y125" s="1">
        <f>IF(E124=1,S125,Y124+$B$20-COUNTIF($E$2:$E125,0)*$B$23)</f>
        <v>47630.430401388934</v>
      </c>
      <c r="Z125" s="1">
        <f t="shared" si="45"/>
        <v>165224.82956415814</v>
      </c>
    </row>
    <row r="126" spans="3:26" x14ac:dyDescent="0.2">
      <c r="C126" s="36">
        <f t="shared" si="51"/>
        <v>190.14468175576198</v>
      </c>
      <c r="D126" s="47">
        <f t="shared" si="39"/>
        <v>0</v>
      </c>
      <c r="E126" s="47">
        <f t="shared" si="33"/>
        <v>0</v>
      </c>
      <c r="F126" s="47">
        <v>116</v>
      </c>
      <c r="G126" s="47">
        <v>125</v>
      </c>
      <c r="H126" s="48">
        <v>44018</v>
      </c>
      <c r="I126" s="1">
        <f t="shared" si="34"/>
        <v>1.7243896633469371</v>
      </c>
      <c r="J126" s="37">
        <v>36155</v>
      </c>
      <c r="K126" s="49">
        <v>1521</v>
      </c>
      <c r="L126" s="46">
        <v>23966</v>
      </c>
      <c r="M126" s="50">
        <f>(L126+K126)</f>
        <v>25487</v>
      </c>
      <c r="N126" s="55">
        <f>K126/J126</f>
        <v>4.2068870142442261E-2</v>
      </c>
      <c r="O126" s="56">
        <f t="shared" ref="O126:O131" si="53">(IFERROR(K126/M126,0))</f>
        <v>5.9677482638207713E-2</v>
      </c>
      <c r="P126" s="56">
        <f>O126-N126</f>
        <v>1.7608612495765452E-2</v>
      </c>
      <c r="Q126" s="73">
        <f>MultiNorm_PL!Q126</f>
        <v>273.73520076624726</v>
      </c>
      <c r="R126" s="73">
        <f t="shared" si="40"/>
        <v>36694.476268045757</v>
      </c>
      <c r="S126" s="1">
        <f t="shared" si="30"/>
        <v>36621.103789443085</v>
      </c>
      <c r="T126" s="1">
        <f t="shared" si="46"/>
        <v>205</v>
      </c>
      <c r="U126" s="1">
        <f t="shared" si="52"/>
        <v>257.85714285714283</v>
      </c>
      <c r="V126" s="1">
        <f t="shared" si="44"/>
        <v>264.62521735821065</v>
      </c>
      <c r="W126" s="1">
        <f t="shared" si="31"/>
        <v>35468.006423469276</v>
      </c>
      <c r="X126" s="1">
        <f t="shared" si="41"/>
        <v>204.69767323584529</v>
      </c>
      <c r="Y126" s="1">
        <f>IF(E125=1,S126,Y125+$B$20-COUNTIF($E$2:$E126,0)*$B$23)</f>
        <v>48196.935895894429</v>
      </c>
      <c r="Z126" s="1">
        <f t="shared" si="45"/>
        <v>217252.74253320342</v>
      </c>
    </row>
    <row r="127" spans="3:26" x14ac:dyDescent="0.2">
      <c r="C127" s="36">
        <f t="shared" si="51"/>
        <v>190.81928623700489</v>
      </c>
      <c r="D127" s="47">
        <f t="shared" si="39"/>
        <v>0</v>
      </c>
      <c r="E127" s="47">
        <f t="shared" si="33"/>
        <v>0</v>
      </c>
      <c r="F127" s="47">
        <v>117</v>
      </c>
      <c r="G127" s="47">
        <v>126</v>
      </c>
      <c r="H127" s="48">
        <v>44019</v>
      </c>
      <c r="I127" s="1">
        <f t="shared" si="34"/>
        <v>1.7668617949436767</v>
      </c>
      <c r="J127" s="37">
        <v>36412</v>
      </c>
      <c r="K127" s="49">
        <v>1528</v>
      </c>
      <c r="L127" s="46">
        <v>24238</v>
      </c>
      <c r="M127" s="50">
        <f>(L127+K127)</f>
        <v>25766</v>
      </c>
      <c r="N127" s="55">
        <f>K127/J127</f>
        <v>4.1964187630451497E-2</v>
      </c>
      <c r="O127" s="56">
        <f t="shared" si="53"/>
        <v>5.9302957385702085E-2</v>
      </c>
      <c r="P127" s="56">
        <f>O127-N127</f>
        <v>1.7338769755250588E-2</v>
      </c>
      <c r="Q127" s="73">
        <f>MultiNorm_PL!Q127</f>
        <v>273.7423686002499</v>
      </c>
      <c r="R127" s="73">
        <f t="shared" si="40"/>
        <v>36968.218636646008</v>
      </c>
      <c r="S127" s="1">
        <f t="shared" si="30"/>
        <v>36879.696238646735</v>
      </c>
      <c r="T127" s="1">
        <f t="shared" si="46"/>
        <v>257</v>
      </c>
      <c r="U127" s="1">
        <f t="shared" si="52"/>
        <v>258.71428571428572</v>
      </c>
      <c r="V127" s="1">
        <f t="shared" si="44"/>
        <v>258.59244920365018</v>
      </c>
      <c r="W127" s="1">
        <f t="shared" si="31"/>
        <v>35668.58278640527</v>
      </c>
      <c r="X127" s="1">
        <f t="shared" si="41"/>
        <v>200.57636293599353</v>
      </c>
      <c r="Y127" s="1">
        <f>IF(E126=1,S127,Y126+$B$20-COUNTIF($E$2:$E127,0)*$B$23)</f>
        <v>48765.404149862683</v>
      </c>
      <c r="Z127" s="1">
        <f t="shared" si="45"/>
        <v>218739.77164430358</v>
      </c>
    </row>
    <row r="128" spans="3:26" x14ac:dyDescent="0.2">
      <c r="C128" s="36">
        <f t="shared" si="51"/>
        <v>191.54372868877749</v>
      </c>
      <c r="D128" s="47">
        <f t="shared" si="39"/>
        <v>0</v>
      </c>
      <c r="E128" s="47">
        <f t="shared" si="33"/>
        <v>0</v>
      </c>
      <c r="F128" s="47">
        <v>118</v>
      </c>
      <c r="G128" s="47">
        <v>127</v>
      </c>
      <c r="H128" s="48">
        <v>44020</v>
      </c>
      <c r="I128" s="1">
        <f t="shared" si="34"/>
        <v>1.8093339265404162</v>
      </c>
      <c r="J128" s="37">
        <v>36689</v>
      </c>
      <c r="K128" s="49">
        <v>1542</v>
      </c>
      <c r="L128" s="46">
        <v>24878</v>
      </c>
      <c r="M128" s="50">
        <f>(L128+K128)</f>
        <v>26420</v>
      </c>
      <c r="N128" s="55">
        <f>K128/J128</f>
        <v>4.2028946005614763E-2</v>
      </c>
      <c r="O128" s="56">
        <f t="shared" si="53"/>
        <v>5.8364875094625283E-2</v>
      </c>
      <c r="P128" s="56">
        <f>O128-N128</f>
        <v>1.633592908901052E-2</v>
      </c>
      <c r="Q128" s="73">
        <f>MultiNorm_PL!Q128</f>
        <v>274.6024742502737</v>
      </c>
      <c r="R128" s="73">
        <f t="shared" si="40"/>
        <v>37242.821110896279</v>
      </c>
      <c r="S128" s="1">
        <f t="shared" si="30"/>
        <v>37132.249958639339</v>
      </c>
      <c r="T128" s="1">
        <f t="shared" si="46"/>
        <v>277</v>
      </c>
      <c r="U128" s="1">
        <f t="shared" si="52"/>
        <v>257.42857142857144</v>
      </c>
      <c r="V128" s="1">
        <f t="shared" si="44"/>
        <v>252.55371999260387</v>
      </c>
      <c r="W128" s="1">
        <f t="shared" si="31"/>
        <v>35865.087457485912</v>
      </c>
      <c r="X128" s="1">
        <f t="shared" si="41"/>
        <v>196.50467108064186</v>
      </c>
      <c r="Y128" s="1">
        <f>IF(E127=1,S128,Y127+$B$20-COUNTIF($E$2:$E128,0)*$B$23)</f>
        <v>49335.835163293697</v>
      </c>
      <c r="Z128" s="1">
        <f t="shared" si="45"/>
        <v>196470.52583377549</v>
      </c>
    </row>
    <row r="129" spans="3:26" x14ac:dyDescent="0.2">
      <c r="C129" s="36">
        <f t="shared" si="51"/>
        <v>192.22642898415398</v>
      </c>
      <c r="D129" s="47">
        <f t="shared" si="39"/>
        <v>0</v>
      </c>
      <c r="E129" s="47">
        <f t="shared" si="33"/>
        <v>0</v>
      </c>
      <c r="F129" s="47">
        <v>119</v>
      </c>
      <c r="G129" s="47">
        <v>128</v>
      </c>
      <c r="H129" s="48">
        <v>44021</v>
      </c>
      <c r="I129" s="1">
        <f t="shared" si="34"/>
        <v>1.8518060581371558</v>
      </c>
      <c r="J129" s="37">
        <v>36951</v>
      </c>
      <c r="K129" s="49">
        <v>1551</v>
      </c>
      <c r="L129" s="46">
        <v>24477</v>
      </c>
      <c r="M129" s="50">
        <f>(L129+K129)</f>
        <v>26028</v>
      </c>
      <c r="N129" s="55">
        <f>K129/J129</f>
        <v>4.1974506779248195E-2</v>
      </c>
      <c r="O129" s="56">
        <f t="shared" si="53"/>
        <v>5.9589672660212083E-2</v>
      </c>
      <c r="P129" s="56">
        <f>O129-N129</f>
        <v>1.7615165880963887E-2</v>
      </c>
      <c r="Q129" s="73">
        <f>MultiNorm_PL!Q129</f>
        <v>276.37677862069376</v>
      </c>
      <c r="R129" s="73">
        <f t="shared" si="40"/>
        <v>37519.197889516974</v>
      </c>
      <c r="S129" s="1">
        <f t="shared" si="30"/>
        <v>37378.76590560082</v>
      </c>
      <c r="T129" s="1">
        <f t="shared" si="46"/>
        <v>262</v>
      </c>
      <c r="U129" s="1">
        <f t="shared" si="52"/>
        <v>277.28571428571428</v>
      </c>
      <c r="V129" s="1">
        <f t="shared" si="44"/>
        <v>246.51594696148095</v>
      </c>
      <c r="W129" s="1">
        <f t="shared" si="31"/>
        <v>36057.5709306028</v>
      </c>
      <c r="X129" s="1">
        <f t="shared" si="41"/>
        <v>192.48347311688849</v>
      </c>
      <c r="Y129" s="1">
        <f>IF(E128=1,S129,Y128+$B$20-COUNTIF($E$2:$E129,0)*$B$23)</f>
        <v>49908.228936187472</v>
      </c>
      <c r="Z129" s="1">
        <f t="shared" si="45"/>
        <v>182983.66999448938</v>
      </c>
    </row>
    <row r="130" spans="3:26" x14ac:dyDescent="0.2">
      <c r="C130" s="36">
        <f t="shared" si="51"/>
        <v>192.9144888285999</v>
      </c>
      <c r="D130" s="47">
        <f t="shared" si="39"/>
        <v>0</v>
      </c>
      <c r="E130" s="47">
        <f t="shared" si="33"/>
        <v>0</v>
      </c>
      <c r="F130" s="47">
        <v>120</v>
      </c>
      <c r="G130" s="47">
        <v>129</v>
      </c>
      <c r="H130" s="48">
        <v>44022</v>
      </c>
      <c r="I130" s="1">
        <f t="shared" si="34"/>
        <v>1.8942781897338954</v>
      </c>
      <c r="J130" s="37">
        <v>37216</v>
      </c>
      <c r="K130" s="49">
        <v>1562</v>
      </c>
      <c r="L130" s="46">
        <v>26048</v>
      </c>
      <c r="M130" s="50">
        <f>(L130+K130)</f>
        <v>27610</v>
      </c>
      <c r="N130" s="55">
        <f>K130/J130</f>
        <v>4.1971195184866722E-2</v>
      </c>
      <c r="O130" s="56">
        <f t="shared" si="53"/>
        <v>5.6573705179282868E-2</v>
      </c>
      <c r="P130" s="56">
        <f>O130-N130</f>
        <v>1.4602509994416146E-2</v>
      </c>
      <c r="Q130" s="73">
        <f>MultiNorm_PL!Q130</f>
        <v>279.12397354521124</v>
      </c>
      <c r="R130" s="73">
        <f t="shared" si="40"/>
        <v>37798.321863062185</v>
      </c>
      <c r="S130" s="1">
        <f t="shared" ref="S130:S193" si="54">_xlfn.NORM.DIST(I130,0,$A$2,TRUE)*$B$16</f>
        <v>37619.251787909219</v>
      </c>
      <c r="T130" s="1">
        <f t="shared" si="46"/>
        <v>265</v>
      </c>
      <c r="U130" s="1">
        <f t="shared" si="52"/>
        <v>290.71428571428572</v>
      </c>
      <c r="V130" s="1">
        <f t="shared" si="44"/>
        <v>240.4858823083996</v>
      </c>
      <c r="W130" s="1">
        <f t="shared" ref="W130:W193" si="55">_xlfn.GAMMA.DIST(G130,$A$9,$A$10,TRUE)*$B$17</f>
        <v>36246.084488281675</v>
      </c>
      <c r="X130" s="1">
        <f t="shared" si="41"/>
        <v>188.51355767887435</v>
      </c>
      <c r="Y130" s="1">
        <f>IF(E129=1,S130,Y129+$B$20-COUNTIF($E$2:$E130,0)*$B$23)</f>
        <v>50482.585468544006</v>
      </c>
      <c r="Z130" s="1">
        <f t="shared" ref="Z130:Z153" si="56">(S130-J130)^2*$B$13+(W130-J130)^2*$B$14</f>
        <v>162612.00445198198</v>
      </c>
    </row>
    <row r="131" spans="3:26" x14ac:dyDescent="0.2">
      <c r="C131" s="36">
        <f t="shared" si="51"/>
        <v>193.70338148829515</v>
      </c>
      <c r="D131" s="47">
        <f t="shared" si="39"/>
        <v>0</v>
      </c>
      <c r="E131" s="47">
        <f t="shared" ref="E131:E194" si="57">IF(U131=$B$20,0,E130)</f>
        <v>0</v>
      </c>
      <c r="F131" s="47">
        <v>121</v>
      </c>
      <c r="G131" s="47">
        <v>130</v>
      </c>
      <c r="H131" s="48">
        <v>44023</v>
      </c>
      <c r="I131" s="1">
        <f t="shared" ref="I131:I194" si="58">I130+$B$2</f>
        <v>1.936750321330635</v>
      </c>
      <c r="J131" s="37">
        <v>37521</v>
      </c>
      <c r="K131" s="49">
        <v>1568</v>
      </c>
      <c r="L131" s="46">
        <v>26635</v>
      </c>
      <c r="M131" s="50">
        <f t="shared" ref="M131:M153" si="59">(L131+K131)</f>
        <v>28203</v>
      </c>
      <c r="N131" s="55">
        <f t="shared" ref="N131:N153" si="60">K131/J131</f>
        <v>4.178993097198902E-2</v>
      </c>
      <c r="O131" s="56">
        <f t="shared" si="53"/>
        <v>5.5596922313229089E-2</v>
      </c>
      <c r="P131" s="56">
        <f t="shared" ref="P131:P153" si="61">O131-N131</f>
        <v>1.3806991341240069E-2</v>
      </c>
      <c r="Q131" s="73">
        <f>MultiNorm_PL!Q131</f>
        <v>282.89928430885635</v>
      </c>
      <c r="R131" s="73">
        <f t="shared" si="40"/>
        <v>38081.221147371041</v>
      </c>
      <c r="S131" s="1">
        <f t="shared" si="54"/>
        <v>37853.721889896566</v>
      </c>
      <c r="T131" s="1">
        <f t="shared" ref="T131:T152" si="62">IF(J131-J130&lt;0,0,J131-J130)</f>
        <v>305</v>
      </c>
      <c r="U131" s="1">
        <f t="shared" si="52"/>
        <v>292.14285714285717</v>
      </c>
      <c r="V131" s="1">
        <f t="shared" si="44"/>
        <v>234.47010198734642</v>
      </c>
      <c r="W131" s="1">
        <f t="shared" si="55"/>
        <v>36430.680118272561</v>
      </c>
      <c r="X131" s="1">
        <f t="shared" si="41"/>
        <v>184.59562999088666</v>
      </c>
      <c r="Y131" s="1">
        <f>IF(E130=1,S131,Y130+$B$20-COUNTIF($E$2:$E131,0)*$B$23)</f>
        <v>51058.904760363301</v>
      </c>
      <c r="Z131" s="1">
        <f t="shared" si="56"/>
        <v>110703.85601634238</v>
      </c>
    </row>
    <row r="132" spans="3:26" x14ac:dyDescent="0.2">
      <c r="C132" s="36">
        <f t="shared" si="51"/>
        <v>194.65610701953329</v>
      </c>
      <c r="D132" s="47">
        <f t="shared" ref="D132:D195" si="63">IF(U133="",1,0)</f>
        <v>0</v>
      </c>
      <c r="E132" s="47">
        <f t="shared" si="57"/>
        <v>0</v>
      </c>
      <c r="F132" s="47">
        <v>122</v>
      </c>
      <c r="G132" s="47">
        <v>131</v>
      </c>
      <c r="H132" s="48">
        <v>44024</v>
      </c>
      <c r="I132" s="1">
        <f t="shared" si="58"/>
        <v>1.9792224529273745</v>
      </c>
      <c r="J132" s="37">
        <v>37891</v>
      </c>
      <c r="K132" s="49">
        <v>1571</v>
      </c>
      <c r="L132" s="46">
        <v>27148</v>
      </c>
      <c r="M132" s="50">
        <f t="shared" si="59"/>
        <v>28719</v>
      </c>
      <c r="N132" s="55">
        <f t="shared" si="60"/>
        <v>4.1461032962972738E-2</v>
      </c>
      <c r="O132" s="56">
        <f t="shared" ref="O132:O153" si="64">(IFERROR(K132/M132,0))</f>
        <v>5.4702461784881092E-2</v>
      </c>
      <c r="P132" s="56">
        <f t="shared" si="61"/>
        <v>1.3241428821908353E-2</v>
      </c>
      <c r="Q132" s="73">
        <f>MultiNorm_PL!Q132</f>
        <v>287.75351154476198</v>
      </c>
      <c r="R132" s="73">
        <f t="shared" ref="R132:R195" si="65">R131+Q132</f>
        <v>38368.974658915802</v>
      </c>
      <c r="S132" s="1">
        <f t="shared" si="54"/>
        <v>38082.196885164194</v>
      </c>
      <c r="T132" s="1">
        <f t="shared" si="62"/>
        <v>370</v>
      </c>
      <c r="U132" s="1">
        <f t="shared" si="52"/>
        <v>290.28571428571428</v>
      </c>
      <c r="V132" s="1">
        <f t="shared" si="44"/>
        <v>228.4749952676284</v>
      </c>
      <c r="W132" s="1">
        <f t="shared" si="55"/>
        <v>36611.410433477278</v>
      </c>
      <c r="X132" s="1">
        <f t="shared" ref="X132:X195" si="66">W132-W131</f>
        <v>180.73031520471704</v>
      </c>
      <c r="Y132" s="1">
        <f>IF(E131=1,S132,Y131+$B$20-COUNTIF($E$2:$E132,0)*$B$23)</f>
        <v>51637.186811645355</v>
      </c>
      <c r="Z132" s="1">
        <f t="shared" si="56"/>
        <v>36556.248896490026</v>
      </c>
    </row>
    <row r="133" spans="3:26" x14ac:dyDescent="0.2">
      <c r="C133" s="36">
        <f t="shared" si="51"/>
        <v>195.4226189569672</v>
      </c>
      <c r="D133" s="47">
        <f t="shared" si="63"/>
        <v>0</v>
      </c>
      <c r="E133" s="47">
        <f t="shared" si="57"/>
        <v>0</v>
      </c>
      <c r="F133" s="47">
        <v>123</v>
      </c>
      <c r="G133" s="47">
        <v>132</v>
      </c>
      <c r="H133" s="48">
        <v>44025</v>
      </c>
      <c r="I133" s="1">
        <f t="shared" si="58"/>
        <v>2.0216945845241141</v>
      </c>
      <c r="J133" s="37">
        <v>38190</v>
      </c>
      <c r="K133" s="49">
        <v>1576</v>
      </c>
      <c r="L133" s="46">
        <v>27515</v>
      </c>
      <c r="M133" s="50">
        <f t="shared" si="59"/>
        <v>29091</v>
      </c>
      <c r="N133" s="55">
        <f t="shared" si="60"/>
        <v>4.1267347473160514E-2</v>
      </c>
      <c r="O133" s="56">
        <f t="shared" si="64"/>
        <v>5.4174830703654052E-2</v>
      </c>
      <c r="P133" s="56">
        <f t="shared" si="61"/>
        <v>1.2907483230493538E-2</v>
      </c>
      <c r="Q133" s="73">
        <f>MultiNorm_PL!Q133</f>
        <v>293.73202310113822</v>
      </c>
      <c r="R133" s="73">
        <f t="shared" si="65"/>
        <v>38662.706682016942</v>
      </c>
      <c r="S133" s="1">
        <f t="shared" si="54"/>
        <v>38304.703640238899</v>
      </c>
      <c r="T133" s="1">
        <f t="shared" si="62"/>
        <v>299</v>
      </c>
      <c r="U133" s="1">
        <f t="shared" si="52"/>
        <v>300.42857142857144</v>
      </c>
      <c r="V133" s="1">
        <f t="shared" si="44"/>
        <v>222.50675507470442</v>
      </c>
      <c r="W133" s="1">
        <f t="shared" si="55"/>
        <v>36788.328595146842</v>
      </c>
      <c r="X133" s="1">
        <f t="shared" si="66"/>
        <v>176.91816166956414</v>
      </c>
      <c r="Y133" s="1">
        <f>IF(E132=1,S133,Y132+$B$20-COUNTIF($E$2:$E133,0)*$B$23)</f>
        <v>52217.43162239017</v>
      </c>
      <c r="Z133" s="1">
        <f t="shared" si="56"/>
        <v>13156.925084054659</v>
      </c>
    </row>
    <row r="134" spans="3:26" x14ac:dyDescent="0.2">
      <c r="C134" s="36">
        <f t="shared" si="51"/>
        <v>196.10456394485061</v>
      </c>
      <c r="D134" s="47">
        <f t="shared" si="63"/>
        <v>0</v>
      </c>
      <c r="E134" s="47">
        <f t="shared" si="57"/>
        <v>0</v>
      </c>
      <c r="F134" s="47">
        <v>124</v>
      </c>
      <c r="G134" s="47">
        <v>133</v>
      </c>
      <c r="H134" s="48">
        <v>44026</v>
      </c>
      <c r="I134" s="1">
        <f t="shared" si="58"/>
        <v>2.0641667161208539</v>
      </c>
      <c r="J134" s="37">
        <v>38457</v>
      </c>
      <c r="K134" s="49">
        <v>1588</v>
      </c>
      <c r="L134" s="46">
        <v>27756</v>
      </c>
      <c r="M134" s="50">
        <f t="shared" si="59"/>
        <v>29344</v>
      </c>
      <c r="N134" s="55">
        <f t="shared" si="60"/>
        <v>4.1292872558961954E-2</v>
      </c>
      <c r="O134" s="56">
        <f t="shared" si="64"/>
        <v>5.4116684841875679E-2</v>
      </c>
      <c r="P134" s="56">
        <f t="shared" si="61"/>
        <v>1.2823812282913724E-2</v>
      </c>
      <c r="Q134" s="73">
        <f>MultiNorm_PL!Q134</f>
        <v>300.87370899970836</v>
      </c>
      <c r="R134" s="73">
        <f t="shared" si="65"/>
        <v>38963.580391016651</v>
      </c>
      <c r="S134" s="1">
        <f t="shared" si="54"/>
        <v>38521.275009364581</v>
      </c>
      <c r="T134" s="1">
        <f t="shared" si="62"/>
        <v>267</v>
      </c>
      <c r="U134" s="1">
        <f t="shared" si="52"/>
        <v>313</v>
      </c>
      <c r="V134" s="1">
        <f t="shared" si="44"/>
        <v>216.57136912568239</v>
      </c>
      <c r="W134" s="1">
        <f t="shared" si="55"/>
        <v>36961.48823927925</v>
      </c>
      <c r="X134" s="1">
        <f t="shared" si="66"/>
        <v>173.15964413240727</v>
      </c>
      <c r="Y134" s="1">
        <f>IF(E133=1,S134,Y133+$B$20-COUNTIF($E$2:$E134,0)*$B$23)</f>
        <v>52799.639192597744</v>
      </c>
      <c r="Z134" s="1">
        <f t="shared" si="56"/>
        <v>4131.2768288169636</v>
      </c>
    </row>
    <row r="135" spans="3:26" x14ac:dyDescent="0.2">
      <c r="C135" s="36">
        <f t="shared" si="51"/>
        <v>196.77652298991362</v>
      </c>
      <c r="D135" s="47">
        <f t="shared" si="63"/>
        <v>0</v>
      </c>
      <c r="E135" s="47">
        <f t="shared" si="57"/>
        <v>0</v>
      </c>
      <c r="F135" s="47">
        <v>125</v>
      </c>
      <c r="G135" s="47">
        <v>134</v>
      </c>
      <c r="H135" s="48">
        <v>44027</v>
      </c>
      <c r="I135" s="1">
        <f t="shared" si="58"/>
        <v>2.1066388477175937</v>
      </c>
      <c r="J135" s="37">
        <v>38721</v>
      </c>
      <c r="K135" s="49">
        <v>1594</v>
      </c>
      <c r="L135" s="46">
        <v>28492</v>
      </c>
      <c r="M135" s="50">
        <f t="shared" si="59"/>
        <v>30086</v>
      </c>
      <c r="N135" s="55">
        <f t="shared" si="60"/>
        <v>4.1166292192866917E-2</v>
      </c>
      <c r="O135" s="56">
        <f t="shared" si="64"/>
        <v>5.2981453167586255E-2</v>
      </c>
      <c r="P135" s="56">
        <f t="shared" si="61"/>
        <v>1.1815160974719338E-2</v>
      </c>
      <c r="Q135" s="73">
        <f>MultiNorm_PL!Q135</f>
        <v>309.20991509502971</v>
      </c>
      <c r="R135" s="73">
        <f t="shared" si="65"/>
        <v>39272.790306111681</v>
      </c>
      <c r="S135" s="1">
        <f t="shared" si="54"/>
        <v>38731.94962123326</v>
      </c>
      <c r="T135" s="1">
        <f t="shared" si="62"/>
        <v>264</v>
      </c>
      <c r="U135" s="1">
        <f t="shared" si="52"/>
        <v>317.85714285714283</v>
      </c>
      <c r="V135" s="1">
        <f t="shared" si="44"/>
        <v>210.67461186867877</v>
      </c>
      <c r="W135" s="1">
        <f t="shared" si="55"/>
        <v>37130.943406147046</v>
      </c>
      <c r="X135" s="1">
        <f t="shared" si="66"/>
        <v>169.45516686779592</v>
      </c>
      <c r="Y135" s="1">
        <f>IF(E134=1,S135,Y134+$B$20-COUNTIF($E$2:$E135,0)*$B$23)</f>
        <v>53383.809522268079</v>
      </c>
      <c r="Z135" s="1">
        <f t="shared" si="56"/>
        <v>119.89420515185117</v>
      </c>
    </row>
    <row r="136" spans="3:26" x14ac:dyDescent="0.2">
      <c r="C136" s="36">
        <f t="shared" si="51"/>
        <v>197.62084910251752</v>
      </c>
      <c r="D136" s="47">
        <f t="shared" si="63"/>
        <v>0</v>
      </c>
      <c r="E136" s="47">
        <f t="shared" si="57"/>
        <v>0</v>
      </c>
      <c r="F136" s="47">
        <v>126</v>
      </c>
      <c r="G136" s="47">
        <v>135</v>
      </c>
      <c r="H136" s="48">
        <v>44028</v>
      </c>
      <c r="I136" s="1">
        <f t="shared" si="58"/>
        <v>2.1491109793143335</v>
      </c>
      <c r="J136" s="37">
        <v>39054</v>
      </c>
      <c r="K136" s="49">
        <v>1605</v>
      </c>
      <c r="L136" s="46">
        <v>28928</v>
      </c>
      <c r="M136" s="50">
        <f t="shared" si="59"/>
        <v>30533</v>
      </c>
      <c r="N136" s="55">
        <f t="shared" si="60"/>
        <v>4.1096942694730375E-2</v>
      </c>
      <c r="O136" s="56">
        <f t="shared" si="64"/>
        <v>5.2566076048865165E-2</v>
      </c>
      <c r="P136" s="56">
        <f t="shared" si="61"/>
        <v>1.146913335413479E-2</v>
      </c>
      <c r="Q136" s="73">
        <f>MultiNorm_PL!Q136</f>
        <v>318.76337341580364</v>
      </c>
      <c r="R136" s="73">
        <f t="shared" si="65"/>
        <v>39591.553679527482</v>
      </c>
      <c r="S136" s="1">
        <f t="shared" si="54"/>
        <v>38936.771658465579</v>
      </c>
      <c r="T136" s="1">
        <f t="shared" si="62"/>
        <v>333</v>
      </c>
      <c r="U136" s="1">
        <f t="shared" si="52"/>
        <v>316.14285714285717</v>
      </c>
      <c r="V136" s="1">
        <f t="shared" si="44"/>
        <v>204.82203723231942</v>
      </c>
      <c r="W136" s="1">
        <f t="shared" si="55"/>
        <v>37296.748472882377</v>
      </c>
      <c r="X136" s="1">
        <f t="shared" si="66"/>
        <v>165.80506673533091</v>
      </c>
      <c r="Y136" s="1">
        <f>IF(E135=1,S136,Y135+$B$20-COUNTIF($E$2:$E136,0)*$B$23)</f>
        <v>53969.942611401173</v>
      </c>
      <c r="Z136" s="1">
        <f t="shared" si="56"/>
        <v>13742.484058910833</v>
      </c>
    </row>
    <row r="137" spans="3:26" x14ac:dyDescent="0.2">
      <c r="C137" s="36">
        <f t="shared" si="51"/>
        <v>198.51196437494642</v>
      </c>
      <c r="D137" s="47">
        <f t="shared" si="63"/>
        <v>0</v>
      </c>
      <c r="E137" s="47">
        <f t="shared" si="57"/>
        <v>0</v>
      </c>
      <c r="F137" s="47">
        <v>127</v>
      </c>
      <c r="G137" s="47">
        <v>136</v>
      </c>
      <c r="H137" s="48">
        <v>44029</v>
      </c>
      <c r="I137" s="1">
        <f t="shared" si="58"/>
        <v>2.1915831109110733</v>
      </c>
      <c r="J137" s="37">
        <v>39407</v>
      </c>
      <c r="K137" s="49">
        <v>1612</v>
      </c>
      <c r="L137" s="46">
        <v>29505</v>
      </c>
      <c r="M137" s="50">
        <f t="shared" si="59"/>
        <v>31117</v>
      </c>
      <c r="N137" s="55">
        <f t="shared" si="60"/>
        <v>4.0906437942497528E-2</v>
      </c>
      <c r="O137" s="56">
        <f t="shared" si="64"/>
        <v>5.1804479866311016E-2</v>
      </c>
      <c r="P137" s="56">
        <f t="shared" si="61"/>
        <v>1.0898041923813488E-2</v>
      </c>
      <c r="Q137" s="73">
        <f>MultiNorm_PL!Q137</f>
        <v>329.54714934023838</v>
      </c>
      <c r="R137" s="73">
        <f t="shared" si="65"/>
        <v>39921.100828867719</v>
      </c>
      <c r="S137" s="1">
        <f t="shared" si="54"/>
        <v>39135.79063065369</v>
      </c>
      <c r="T137" s="1">
        <f t="shared" si="62"/>
        <v>353</v>
      </c>
      <c r="U137" s="1">
        <f t="shared" si="52"/>
        <v>313.28571428571428</v>
      </c>
      <c r="V137" s="1">
        <f t="shared" si="44"/>
        <v>199.01897218811064</v>
      </c>
      <c r="W137" s="1">
        <f t="shared" si="55"/>
        <v>37458.958089046871</v>
      </c>
      <c r="X137" s="1">
        <f t="shared" si="66"/>
        <v>162.20961616449495</v>
      </c>
      <c r="Y137" s="1">
        <f>IF(E136=1,S137,Y136+$B$20-COUNTIF($E$2:$E137,0)*$B$23)</f>
        <v>54558.03845999702</v>
      </c>
      <c r="Z137" s="1">
        <f t="shared" si="56"/>
        <v>73554.52202122334</v>
      </c>
    </row>
    <row r="138" spans="3:26" x14ac:dyDescent="0.2">
      <c r="C138" s="36">
        <f t="shared" si="51"/>
        <v>199.36398872414244</v>
      </c>
      <c r="D138" s="47">
        <f t="shared" si="63"/>
        <v>0</v>
      </c>
      <c r="E138" s="47">
        <f t="shared" si="57"/>
        <v>0</v>
      </c>
      <c r="F138" s="47">
        <v>128</v>
      </c>
      <c r="G138" s="47">
        <v>137</v>
      </c>
      <c r="H138" s="48">
        <v>44030</v>
      </c>
      <c r="I138" s="1">
        <f t="shared" si="58"/>
        <v>2.2340552425078131</v>
      </c>
      <c r="J138" s="37">
        <v>39746</v>
      </c>
      <c r="K138" s="49">
        <v>1618</v>
      </c>
      <c r="L138" s="46">
        <v>29924</v>
      </c>
      <c r="M138" s="50">
        <f t="shared" si="59"/>
        <v>31542</v>
      </c>
      <c r="N138" s="55">
        <f t="shared" si="60"/>
        <v>4.0708498968449656E-2</v>
      </c>
      <c r="O138" s="56">
        <f t="shared" si="64"/>
        <v>5.1296683786697099E-2</v>
      </c>
      <c r="P138" s="56">
        <f t="shared" si="61"/>
        <v>1.0588184818247443E-2</v>
      </c>
      <c r="Q138" s="73">
        <f>MultiNorm_PL!Q138</f>
        <v>341.56362764054393</v>
      </c>
      <c r="R138" s="73">
        <f t="shared" si="65"/>
        <v>40262.664456508261</v>
      </c>
      <c r="S138" s="1">
        <f t="shared" si="54"/>
        <v>39329.06114177881</v>
      </c>
      <c r="T138" s="1">
        <f t="shared" si="62"/>
        <v>339</v>
      </c>
      <c r="U138" s="1">
        <f t="shared" si="52"/>
        <v>332.14285714285717</v>
      </c>
      <c r="V138" s="1">
        <f t="shared" si="44"/>
        <v>193.27051112511981</v>
      </c>
      <c r="W138" s="1">
        <f t="shared" si="55"/>
        <v>37617.62711511254</v>
      </c>
      <c r="X138" s="1">
        <f t="shared" si="66"/>
        <v>158.66902606566873</v>
      </c>
      <c r="Y138" s="1">
        <f>IF(E137=1,S138,Y137+$B$20-COUNTIF($E$2:$E138,0)*$B$23)</f>
        <v>55148.097068055627</v>
      </c>
      <c r="Z138" s="1">
        <f t="shared" si="56"/>
        <v>173838.01149478997</v>
      </c>
    </row>
    <row r="139" spans="3:26" x14ac:dyDescent="0.2">
      <c r="C139" s="36">
        <f t="shared" si="51"/>
        <v>200.25983121934362</v>
      </c>
      <c r="D139" s="47">
        <f t="shared" si="63"/>
        <v>0</v>
      </c>
      <c r="E139" s="47">
        <f t="shared" si="57"/>
        <v>0</v>
      </c>
      <c r="F139" s="47">
        <v>129</v>
      </c>
      <c r="G139" s="47">
        <v>138</v>
      </c>
      <c r="H139" s="48">
        <v>44031</v>
      </c>
      <c r="I139" s="1">
        <f t="shared" si="58"/>
        <v>2.2765273741045529</v>
      </c>
      <c r="J139" s="37">
        <v>40104</v>
      </c>
      <c r="K139" s="49">
        <v>1624</v>
      </c>
      <c r="L139" s="46">
        <v>30292</v>
      </c>
      <c r="M139" s="50">
        <f t="shared" si="59"/>
        <v>31916</v>
      </c>
      <c r="N139" s="55">
        <f t="shared" si="60"/>
        <v>4.0494713744264908E-2</v>
      </c>
      <c r="O139" s="56">
        <f t="shared" si="64"/>
        <v>5.0883569369595184E-2</v>
      </c>
      <c r="P139" s="56">
        <f t="shared" si="61"/>
        <v>1.0388855625330276E-2</v>
      </c>
      <c r="Q139" s="73">
        <f>MultiNorm_PL!Q139</f>
        <v>354.80356093926281</v>
      </c>
      <c r="R139" s="73">
        <f t="shared" si="65"/>
        <v>40617.468017447522</v>
      </c>
      <c r="S139" s="1">
        <f t="shared" si="54"/>
        <v>39516.642652812145</v>
      </c>
      <c r="T139" s="1">
        <f t="shared" si="62"/>
        <v>358</v>
      </c>
      <c r="U139" s="1">
        <f t="shared" si="52"/>
        <v>348.71428571428572</v>
      </c>
      <c r="V139" s="1">
        <f t="shared" si="44"/>
        <v>187.58151103333512</v>
      </c>
      <c r="W139" s="1">
        <f t="shared" si="55"/>
        <v>37772.810563779582</v>
      </c>
      <c r="X139" s="1">
        <f t="shared" si="66"/>
        <v>155.18344866704138</v>
      </c>
      <c r="Y139" s="1">
        <f>IF(E138=1,S139,Y138+$B$20-COUNTIF($E$2:$E139,0)*$B$23)</f>
        <v>55740.118435576995</v>
      </c>
      <c r="Z139" s="1">
        <f t="shared" si="56"/>
        <v>344988.65329555486</v>
      </c>
    </row>
    <row r="140" spans="3:26" x14ac:dyDescent="0.2">
      <c r="C140" s="36">
        <f t="shared" si="51"/>
        <v>200.95521889217011</v>
      </c>
      <c r="D140" s="47">
        <f t="shared" si="63"/>
        <v>0</v>
      </c>
      <c r="E140" s="47">
        <f t="shared" si="57"/>
        <v>0</v>
      </c>
      <c r="F140" s="47">
        <v>130</v>
      </c>
      <c r="G140" s="47">
        <v>139</v>
      </c>
      <c r="H140" s="48">
        <v>44032</v>
      </c>
      <c r="I140" s="1">
        <f t="shared" si="58"/>
        <v>2.3189995057012927</v>
      </c>
      <c r="J140" s="37">
        <v>40383</v>
      </c>
      <c r="K140" s="49">
        <v>1627</v>
      </c>
      <c r="L140" s="46">
        <v>30539</v>
      </c>
      <c r="M140" s="50">
        <f t="shared" si="59"/>
        <v>32166</v>
      </c>
      <c r="N140" s="55">
        <f t="shared" si="60"/>
        <v>4.0289230616843724E-2</v>
      </c>
      <c r="O140" s="56">
        <f t="shared" si="64"/>
        <v>5.0581359199154387E-2</v>
      </c>
      <c r="P140" s="56">
        <f t="shared" si="61"/>
        <v>1.0292128582310663E-2</v>
      </c>
      <c r="Q140" s="73">
        <f>MultiNorm_PL!Q140</f>
        <v>369.24520516789357</v>
      </c>
      <c r="R140" s="73">
        <f t="shared" si="65"/>
        <v>40986.713222615414</v>
      </c>
      <c r="S140" s="1">
        <f t="shared" si="54"/>
        <v>39698.599240301141</v>
      </c>
      <c r="T140" s="1">
        <f t="shared" si="62"/>
        <v>279</v>
      </c>
      <c r="U140" s="1">
        <f t="shared" si="52"/>
        <v>360.85714285714283</v>
      </c>
      <c r="V140" s="1">
        <f t="shared" si="44"/>
        <v>181.95658748899586</v>
      </c>
      <c r="W140" s="1">
        <f t="shared" si="55"/>
        <v>37924.56354405648</v>
      </c>
      <c r="X140" s="1">
        <f t="shared" si="66"/>
        <v>151.7529802768986</v>
      </c>
      <c r="Y140" s="1">
        <f>IF(E139=1,S140,Y139+$B$20-COUNTIF($E$2:$E140,0)*$B$23)</f>
        <v>56334.102562561122</v>
      </c>
      <c r="Z140" s="1">
        <f t="shared" si="56"/>
        <v>468404.39987637597</v>
      </c>
    </row>
    <row r="141" spans="3:26" x14ac:dyDescent="0.2">
      <c r="C141" s="36">
        <f t="shared" si="51"/>
        <v>201.94553721238805</v>
      </c>
      <c r="D141" s="47">
        <f t="shared" si="63"/>
        <v>0</v>
      </c>
      <c r="E141" s="47">
        <f t="shared" si="57"/>
        <v>0</v>
      </c>
      <c r="F141" s="47">
        <v>131</v>
      </c>
      <c r="G141" s="47">
        <v>140</v>
      </c>
      <c r="H141" s="48">
        <v>44033</v>
      </c>
      <c r="I141" s="1">
        <f t="shared" si="58"/>
        <v>2.3614716372980324</v>
      </c>
      <c r="J141" s="37">
        <v>40782</v>
      </c>
      <c r="K141" s="49">
        <v>1638</v>
      </c>
      <c r="L141" s="46">
        <v>30771</v>
      </c>
      <c r="M141" s="50">
        <f t="shared" si="59"/>
        <v>32409</v>
      </c>
      <c r="N141" s="55">
        <f t="shared" si="60"/>
        <v>4.0164778578784761E-2</v>
      </c>
      <c r="O141" s="56">
        <f t="shared" si="64"/>
        <v>5.0541516245487361E-2</v>
      </c>
      <c r="P141" s="56">
        <f t="shared" si="61"/>
        <v>1.03767376667026E-2</v>
      </c>
      <c r="Q141" s="73">
        <f>MultiNorm_PL!Q141</f>
        <v>384.85356712793885</v>
      </c>
      <c r="R141" s="73">
        <f t="shared" si="65"/>
        <v>41371.566789743352</v>
      </c>
      <c r="S141" s="1">
        <f t="shared" si="54"/>
        <v>39874.999351733379</v>
      </c>
      <c r="T141" s="1">
        <f t="shared" si="62"/>
        <v>399</v>
      </c>
      <c r="U141" s="1">
        <f t="shared" si="52"/>
        <v>375.85714285714283</v>
      </c>
      <c r="V141" s="1">
        <f t="shared" si="44"/>
        <v>176.40011143223819</v>
      </c>
      <c r="W141" s="1">
        <f t="shared" si="55"/>
        <v>38072.941208027769</v>
      </c>
      <c r="X141" s="1">
        <f t="shared" si="66"/>
        <v>148.37766397128871</v>
      </c>
      <c r="Y141" s="1">
        <f>IF(E140=1,S141,Y140+$B$20-COUNTIF($E$2:$E141,0)*$B$23)</f>
        <v>56930.049449008009</v>
      </c>
      <c r="Z141" s="1">
        <f t="shared" si="56"/>
        <v>822650.17595607124</v>
      </c>
    </row>
    <row r="142" spans="3:26" x14ac:dyDescent="0.2">
      <c r="C142" s="36">
        <f t="shared" si="51"/>
        <v>202.88420342648661</v>
      </c>
      <c r="D142" s="47">
        <f t="shared" si="63"/>
        <v>0</v>
      </c>
      <c r="E142" s="47">
        <f t="shared" si="57"/>
        <v>0</v>
      </c>
      <c r="F142" s="47">
        <v>132</v>
      </c>
      <c r="G142" s="47">
        <v>141</v>
      </c>
      <c r="H142" s="48">
        <v>44034</v>
      </c>
      <c r="I142" s="1">
        <f t="shared" si="58"/>
        <v>2.4039437688947722</v>
      </c>
      <c r="J142" s="37">
        <v>41162</v>
      </c>
      <c r="K142" s="49">
        <v>1642</v>
      </c>
      <c r="L142" s="46">
        <v>31139</v>
      </c>
      <c r="M142" s="50">
        <f t="shared" si="59"/>
        <v>32781</v>
      </c>
      <c r="N142" s="55">
        <f t="shared" si="60"/>
        <v>3.9891161751129681E-2</v>
      </c>
      <c r="O142" s="56">
        <f t="shared" si="64"/>
        <v>5.008999115341204E-2</v>
      </c>
      <c r="P142" s="56">
        <f t="shared" si="61"/>
        <v>1.019882940228236E-2</v>
      </c>
      <c r="Q142" s="73">
        <f>MultiNorm_PL!Q142</f>
        <v>401.57978915762311</v>
      </c>
      <c r="R142" s="73">
        <f t="shared" si="65"/>
        <v>41773.146578900974</v>
      </c>
      <c r="S142" s="1">
        <f t="shared" si="54"/>
        <v>40045.915558457731</v>
      </c>
      <c r="T142" s="1">
        <f t="shared" si="62"/>
        <v>380</v>
      </c>
      <c r="U142" s="1">
        <f t="shared" si="52"/>
        <v>410.85714285714283</v>
      </c>
      <c r="V142" s="1">
        <f t="shared" si="44"/>
        <v>170.91620672435238</v>
      </c>
      <c r="W142" s="1">
        <f t="shared" si="55"/>
        <v>38217.998700234966</v>
      </c>
      <c r="X142" s="1">
        <f t="shared" si="66"/>
        <v>145.05749220719736</v>
      </c>
      <c r="Y142" s="1">
        <f>IF(E141=1,S142,Y141+$B$20-COUNTIF($E$2:$E142,0)*$B$23)</f>
        <v>57527.959094917656</v>
      </c>
      <c r="Z142" s="1">
        <f t="shared" si="56"/>
        <v>1245644.4806527183</v>
      </c>
    </row>
    <row r="143" spans="3:26" x14ac:dyDescent="0.2">
      <c r="C143" s="36">
        <f t="shared" si="51"/>
        <v>203.91174561559714</v>
      </c>
      <c r="D143" s="47">
        <f t="shared" si="63"/>
        <v>0</v>
      </c>
      <c r="E143" s="47">
        <f t="shared" si="57"/>
        <v>0</v>
      </c>
      <c r="F143" s="47">
        <v>133</v>
      </c>
      <c r="G143" s="47">
        <v>142</v>
      </c>
      <c r="H143" s="48">
        <v>44035</v>
      </c>
      <c r="I143" s="1">
        <f t="shared" si="58"/>
        <v>2.446415900491512</v>
      </c>
      <c r="J143" s="37">
        <v>41580</v>
      </c>
      <c r="K143" s="49">
        <v>1651</v>
      </c>
      <c r="L143" s="46">
        <v>31541</v>
      </c>
      <c r="M143" s="50">
        <f t="shared" si="59"/>
        <v>33192</v>
      </c>
      <c r="N143" s="55">
        <f t="shared" si="60"/>
        <v>3.9706589706589704E-2</v>
      </c>
      <c r="O143" s="56">
        <f t="shared" si="64"/>
        <v>4.9740901422029402E-2</v>
      </c>
      <c r="P143" s="56">
        <f t="shared" si="61"/>
        <v>1.0034311715439698E-2</v>
      </c>
      <c r="Q143" s="73">
        <f>MultiNorm_PL!Q143</f>
        <v>419.36069514876112</v>
      </c>
      <c r="R143" s="73">
        <f t="shared" si="65"/>
        <v>42192.507274049734</v>
      </c>
      <c r="S143" s="1">
        <f t="shared" si="54"/>
        <v>40211.424306927511</v>
      </c>
      <c r="T143" s="1">
        <f t="shared" si="62"/>
        <v>418</v>
      </c>
      <c r="U143" s="1">
        <f t="shared" si="52"/>
        <v>423</v>
      </c>
      <c r="V143" s="1">
        <f t="shared" si="44"/>
        <v>165.50874846977968</v>
      </c>
      <c r="W143" s="1">
        <f t="shared" si="55"/>
        <v>38359.791109596015</v>
      </c>
      <c r="X143" s="1">
        <f t="shared" si="66"/>
        <v>141.79240936104907</v>
      </c>
      <c r="Y143" s="1">
        <f>IF(E142=1,S143,Y142+$B$20-COUNTIF($E$2:$E143,0)*$B$23)</f>
        <v>58127.831500290064</v>
      </c>
      <c r="Z143" s="1">
        <f t="shared" si="56"/>
        <v>1872999.4276688443</v>
      </c>
    </row>
    <row r="144" spans="3:26" x14ac:dyDescent="0.2">
      <c r="C144" s="36">
        <f t="shared" si="51"/>
        <v>205.03170486536953</v>
      </c>
      <c r="D144" s="47">
        <f t="shared" si="63"/>
        <v>0</v>
      </c>
      <c r="E144" s="47">
        <f t="shared" si="57"/>
        <v>0</v>
      </c>
      <c r="F144" s="47">
        <v>134</v>
      </c>
      <c r="G144" s="47">
        <v>143</v>
      </c>
      <c r="H144" s="48">
        <v>44036</v>
      </c>
      <c r="I144" s="1">
        <f t="shared" si="58"/>
        <v>2.4888880320882518</v>
      </c>
      <c r="J144" s="37">
        <v>42038</v>
      </c>
      <c r="K144" s="49">
        <v>1655</v>
      </c>
      <c r="L144" s="46">
        <v>31997</v>
      </c>
      <c r="M144" s="50">
        <f t="shared" si="59"/>
        <v>33652</v>
      </c>
      <c r="N144" s="55">
        <f t="shared" si="60"/>
        <v>3.9369142204671963E-2</v>
      </c>
      <c r="O144" s="56">
        <f t="shared" si="64"/>
        <v>4.9179840722691076E-2</v>
      </c>
      <c r="P144" s="56">
        <f t="shared" si="61"/>
        <v>9.8106985180191134E-3</v>
      </c>
      <c r="Q144" s="73">
        <f>MultiNorm_PL!Q144</f>
        <v>438.11852069864483</v>
      </c>
      <c r="R144" s="73">
        <f t="shared" si="65"/>
        <v>42630.625794748383</v>
      </c>
      <c r="S144" s="1">
        <f t="shared" si="54"/>
        <v>40371.605669012446</v>
      </c>
      <c r="T144" s="1">
        <f t="shared" si="62"/>
        <v>458</v>
      </c>
      <c r="U144" s="1">
        <f t="shared" si="52"/>
        <v>431.28571428571428</v>
      </c>
      <c r="V144" s="1">
        <f t="shared" si="44"/>
        <v>160.18136208493524</v>
      </c>
      <c r="W144" s="1">
        <f t="shared" si="55"/>
        <v>38498.373423789046</v>
      </c>
      <c r="X144" s="1">
        <f t="shared" si="66"/>
        <v>138.58231419303047</v>
      </c>
      <c r="Y144" s="1">
        <f>IF(E143=1,S144,Y143+$B$20-COUNTIF($E$2:$E144,0)*$B$23)</f>
        <v>58729.666665125231</v>
      </c>
      <c r="Z144" s="1">
        <f t="shared" si="56"/>
        <v>2776870.0663474575</v>
      </c>
    </row>
    <row r="145" spans="3:26" x14ac:dyDescent="0.2">
      <c r="C145" s="36">
        <f t="shared" si="51"/>
        <v>206.45096270058903</v>
      </c>
      <c r="D145" s="47">
        <f t="shared" si="63"/>
        <v>0</v>
      </c>
      <c r="E145" s="47">
        <f t="shared" si="57"/>
        <v>0</v>
      </c>
      <c r="F145" s="47">
        <v>135</v>
      </c>
      <c r="G145" s="47">
        <v>144</v>
      </c>
      <c r="H145" s="48">
        <v>44037</v>
      </c>
      <c r="I145" s="1">
        <f t="shared" si="58"/>
        <v>2.5313601636849916</v>
      </c>
      <c r="J145" s="37">
        <v>42622</v>
      </c>
      <c r="K145" s="49">
        <v>1664</v>
      </c>
      <c r="L145" s="46">
        <v>32419</v>
      </c>
      <c r="M145" s="50">
        <f t="shared" si="59"/>
        <v>34083</v>
      </c>
      <c r="N145" s="55">
        <f t="shared" si="60"/>
        <v>3.904087091173572E-2</v>
      </c>
      <c r="O145" s="56">
        <f t="shared" si="64"/>
        <v>4.8821993369128305E-2</v>
      </c>
      <c r="P145" s="56">
        <f t="shared" si="61"/>
        <v>9.7811224573925853E-3</v>
      </c>
      <c r="Q145" s="73">
        <f>MultiNorm_PL!Q145</f>
        <v>457.76084800169622</v>
      </c>
      <c r="R145" s="73">
        <f t="shared" si="65"/>
        <v>43088.386642750076</v>
      </c>
      <c r="S145" s="1">
        <f t="shared" si="54"/>
        <v>40526.543092106185</v>
      </c>
      <c r="T145" s="1">
        <f t="shared" si="62"/>
        <v>584</v>
      </c>
      <c r="U145" s="1">
        <f t="shared" si="52"/>
        <v>446</v>
      </c>
      <c r="V145" s="1">
        <f t="shared" si="44"/>
        <v>154.9374230937392</v>
      </c>
      <c r="W145" s="1">
        <f t="shared" si="55"/>
        <v>38633.800486026943</v>
      </c>
      <c r="X145" s="1">
        <f t="shared" si="66"/>
        <v>135.42706223789719</v>
      </c>
      <c r="Y145" s="1">
        <f>IF(E144=1,S145,Y144+$B$20-COUNTIF($E$2:$E145,0)*$B$23)</f>
        <v>59333.464589423158</v>
      </c>
      <c r="Z145" s="1">
        <f t="shared" si="56"/>
        <v>4390939.6528399074</v>
      </c>
    </row>
    <row r="146" spans="3:26" x14ac:dyDescent="0.2">
      <c r="C146" s="36">
        <f t="shared" si="51"/>
        <v>207.52108326625515</v>
      </c>
      <c r="D146" s="47">
        <f t="shared" si="63"/>
        <v>0</v>
      </c>
      <c r="E146" s="47">
        <f t="shared" si="57"/>
        <v>0</v>
      </c>
      <c r="F146" s="47">
        <v>136</v>
      </c>
      <c r="G146" s="47">
        <v>145</v>
      </c>
      <c r="H146" s="48">
        <v>44038</v>
      </c>
      <c r="I146" s="1">
        <f t="shared" si="58"/>
        <v>2.5738322952817314</v>
      </c>
      <c r="J146" s="37">
        <v>43065</v>
      </c>
      <c r="K146" s="49">
        <v>1671</v>
      </c>
      <c r="L146" s="46">
        <v>32753</v>
      </c>
      <c r="M146" s="50">
        <f t="shared" si="59"/>
        <v>34424</v>
      </c>
      <c r="N146" s="55">
        <f t="shared" si="60"/>
        <v>3.8801811215604318E-2</v>
      </c>
      <c r="O146" s="56">
        <f t="shared" si="64"/>
        <v>4.8541715082500582E-2</v>
      </c>
      <c r="P146" s="56">
        <f t="shared" si="61"/>
        <v>9.7399038668962643E-3</v>
      </c>
      <c r="Q146" s="73">
        <f>MultiNorm_PL!Q146</f>
        <v>478.18076318697797</v>
      </c>
      <c r="R146" s="73">
        <f t="shared" si="65"/>
        <v>43566.567405937058</v>
      </c>
      <c r="S146" s="1">
        <f t="shared" si="54"/>
        <v>40676.323149733922</v>
      </c>
      <c r="T146" s="1">
        <f t="shared" si="62"/>
        <v>443</v>
      </c>
      <c r="U146" s="1">
        <f t="shared" si="52"/>
        <v>464.85714285714283</v>
      </c>
      <c r="V146" s="1">
        <f t="shared" si="44"/>
        <v>149.78005762773682</v>
      </c>
      <c r="W146" s="1">
        <f t="shared" si="55"/>
        <v>38766.126954149309</v>
      </c>
      <c r="X146" s="1">
        <f t="shared" si="66"/>
        <v>132.32646812236635</v>
      </c>
      <c r="Y146" s="1">
        <f>IF(E145=1,S146,Y145+$B$20-COUNTIF($E$2:$E146,0)*$B$23)</f>
        <v>59939.225273183845</v>
      </c>
      <c r="Z146" s="1">
        <f t="shared" si="56"/>
        <v>5705777.0949970707</v>
      </c>
    </row>
    <row r="147" spans="3:26" x14ac:dyDescent="0.2">
      <c r="C147" s="36">
        <f t="shared" si="51"/>
        <v>208.33146665830392</v>
      </c>
      <c r="D147" s="47">
        <f t="shared" si="63"/>
        <v>0</v>
      </c>
      <c r="E147" s="47">
        <f t="shared" si="57"/>
        <v>0</v>
      </c>
      <c r="F147" s="47">
        <v>137</v>
      </c>
      <c r="G147" s="47">
        <v>146</v>
      </c>
      <c r="H147" s="48">
        <v>44039</v>
      </c>
      <c r="I147" s="1">
        <f t="shared" si="58"/>
        <v>2.6163044268784712</v>
      </c>
      <c r="J147" s="37">
        <v>43402</v>
      </c>
      <c r="K147" s="49">
        <v>1676</v>
      </c>
      <c r="L147" s="46">
        <v>32856</v>
      </c>
      <c r="M147" s="50">
        <f t="shared" si="59"/>
        <v>34532</v>
      </c>
      <c r="N147" s="55">
        <f t="shared" si="60"/>
        <v>3.8615731993917331E-2</v>
      </c>
      <c r="O147" s="56">
        <f t="shared" si="64"/>
        <v>4.8534692459168305E-2</v>
      </c>
      <c r="P147" s="56">
        <f t="shared" si="61"/>
        <v>9.9189604652509741E-3</v>
      </c>
      <c r="Q147" s="73">
        <f>MultiNorm_PL!Q147</f>
        <v>499.2572502158946</v>
      </c>
      <c r="R147" s="73">
        <f t="shared" si="65"/>
        <v>44065.824656152952</v>
      </c>
      <c r="S147" s="1">
        <f t="shared" si="54"/>
        <v>40821.035293340123</v>
      </c>
      <c r="T147" s="1">
        <f t="shared" si="62"/>
        <v>337</v>
      </c>
      <c r="U147" s="1">
        <f t="shared" ref="U147:U151" si="67">AVERAGE(T144:T150)</f>
        <v>493</v>
      </c>
      <c r="V147" s="1">
        <f t="shared" si="44"/>
        <v>144.7121436062007</v>
      </c>
      <c r="W147" s="1">
        <f t="shared" si="55"/>
        <v>38895.407261959495</v>
      </c>
      <c r="X147" s="1">
        <f t="shared" si="66"/>
        <v>129.28030781018606</v>
      </c>
      <c r="Y147" s="1">
        <f>IF(E146=1,S147,Y146+$B$20-COUNTIF($E$2:$E147,0)*$B$23)</f>
        <v>60546.948716407293</v>
      </c>
      <c r="Z147" s="1">
        <f t="shared" si="56"/>
        <v>6661378.8170239059</v>
      </c>
    </row>
    <row r="148" spans="3:26" x14ac:dyDescent="0.2">
      <c r="C148" s="36">
        <f t="shared" si="51"/>
        <v>209.53281365934072</v>
      </c>
      <c r="D148" s="47">
        <f t="shared" si="63"/>
        <v>0</v>
      </c>
      <c r="E148" s="47">
        <f t="shared" si="57"/>
        <v>0</v>
      </c>
      <c r="F148" s="47">
        <v>138</v>
      </c>
      <c r="G148" s="47">
        <v>147</v>
      </c>
      <c r="H148" s="48">
        <v>44040</v>
      </c>
      <c r="I148" s="1">
        <f t="shared" si="58"/>
        <v>2.658776558475211</v>
      </c>
      <c r="J148" s="37">
        <v>43904</v>
      </c>
      <c r="K148" s="49">
        <v>1682</v>
      </c>
      <c r="L148" s="46">
        <v>33043</v>
      </c>
      <c r="M148" s="50">
        <f t="shared" si="59"/>
        <v>34725</v>
      </c>
      <c r="N148" s="55">
        <f t="shared" si="60"/>
        <v>3.831086005830904E-2</v>
      </c>
      <c r="O148" s="56">
        <f t="shared" si="64"/>
        <v>4.843772498200144E-2</v>
      </c>
      <c r="P148" s="56">
        <f t="shared" si="61"/>
        <v>1.01268649236924E-2</v>
      </c>
      <c r="Q148" s="73">
        <f>MultiNorm_PL!Q148</f>
        <v>520.85583121946615</v>
      </c>
      <c r="R148" s="73">
        <f t="shared" si="65"/>
        <v>44586.680487372418</v>
      </c>
      <c r="S148" s="1">
        <f t="shared" si="54"/>
        <v>40960.771605910493</v>
      </c>
      <c r="T148" s="1">
        <f t="shared" si="62"/>
        <v>502</v>
      </c>
      <c r="U148" s="1">
        <f t="shared" si="67"/>
        <v>521.42857142857144</v>
      </c>
      <c r="V148" s="1">
        <f t="shared" si="44"/>
        <v>139.7363125703705</v>
      </c>
      <c r="W148" s="1">
        <f t="shared" si="55"/>
        <v>39021.695582734719</v>
      </c>
      <c r="X148" s="1">
        <f t="shared" si="66"/>
        <v>126.28832077522384</v>
      </c>
      <c r="Y148" s="1">
        <f>IF(E147=1,S148,Y147+$B$20-COUNTIF($E$2:$E148,0)*$B$23)</f>
        <v>61156.6349190935</v>
      </c>
      <c r="Z148" s="1">
        <f t="shared" si="56"/>
        <v>8662593.3797746971</v>
      </c>
    </row>
    <row r="149" spans="3:26" x14ac:dyDescent="0.2">
      <c r="C149" s="36">
        <f t="shared" si="51"/>
        <v>210.75103795711186</v>
      </c>
      <c r="D149" s="47">
        <f t="shared" si="63"/>
        <v>0</v>
      </c>
      <c r="E149" s="47">
        <f t="shared" si="57"/>
        <v>0</v>
      </c>
      <c r="F149" s="47">
        <v>139</v>
      </c>
      <c r="G149" s="47">
        <v>148</v>
      </c>
      <c r="H149" s="48">
        <v>44041</v>
      </c>
      <c r="I149" s="1">
        <f t="shared" si="58"/>
        <v>2.7012486900719508</v>
      </c>
      <c r="J149" s="37">
        <v>44416</v>
      </c>
      <c r="K149" s="49">
        <v>1694</v>
      </c>
      <c r="L149" s="46">
        <v>33190</v>
      </c>
      <c r="M149" s="50">
        <f t="shared" si="59"/>
        <v>34884</v>
      </c>
      <c r="N149" s="55">
        <f t="shared" si="60"/>
        <v>3.8139409221902017E-2</v>
      </c>
      <c r="O149" s="56">
        <f t="shared" si="64"/>
        <v>4.856094484577457E-2</v>
      </c>
      <c r="P149" s="56">
        <f t="shared" si="61"/>
        <v>1.0421535623872553E-2</v>
      </c>
      <c r="Q149" s="73">
        <f>MultiNorm_PL!Q149</f>
        <v>542.82945835086173</v>
      </c>
      <c r="R149" s="73">
        <f t="shared" si="65"/>
        <v>45129.509945723279</v>
      </c>
      <c r="S149" s="1">
        <f t="shared" si="54"/>
        <v>41095.626558053969</v>
      </c>
      <c r="T149" s="1">
        <f t="shared" si="62"/>
        <v>512</v>
      </c>
      <c r="U149" s="1">
        <f t="shared" si="67"/>
        <v>532</v>
      </c>
      <c r="V149" s="1">
        <f t="shared" si="44"/>
        <v>134.85495214347611</v>
      </c>
      <c r="W149" s="1">
        <f t="shared" si="55"/>
        <v>39145.045794838537</v>
      </c>
      <c r="X149" s="1">
        <f t="shared" si="66"/>
        <v>123.35021210381819</v>
      </c>
      <c r="Y149" s="1">
        <f>IF(E148=1,S149,Y148+$B$20-COUNTIF($E$2:$E149,0)*$B$23)</f>
        <v>61768.283881242467</v>
      </c>
      <c r="Z149" s="1">
        <f t="shared" si="56"/>
        <v>11024879.793980531</v>
      </c>
    </row>
    <row r="150" spans="3:26" x14ac:dyDescent="0.2">
      <c r="C150" s="36">
        <f t="shared" si="51"/>
        <v>212.20508947713765</v>
      </c>
      <c r="D150" s="47">
        <f t="shared" si="63"/>
        <v>0</v>
      </c>
      <c r="E150" s="47">
        <f t="shared" si="57"/>
        <v>0</v>
      </c>
      <c r="F150" s="47">
        <v>140</v>
      </c>
      <c r="G150" s="47">
        <v>149</v>
      </c>
      <c r="H150" s="48">
        <v>44042</v>
      </c>
      <c r="I150" s="1">
        <f t="shared" si="58"/>
        <v>2.7437208216686906</v>
      </c>
      <c r="J150" s="37">
        <v>45031</v>
      </c>
      <c r="K150" s="49">
        <v>1709</v>
      </c>
      <c r="L150" s="46">
        <v>33643</v>
      </c>
      <c r="M150" s="50">
        <f t="shared" si="59"/>
        <v>35352</v>
      </c>
      <c r="N150" s="55">
        <f t="shared" si="60"/>
        <v>3.795163331926895E-2</v>
      </c>
      <c r="O150" s="56">
        <f t="shared" si="64"/>
        <v>4.8342385155012449E-2</v>
      </c>
      <c r="P150" s="56">
        <f t="shared" si="61"/>
        <v>1.0390751835743499E-2</v>
      </c>
      <c r="Q150" s="73">
        <f>MultiNorm_PL!Q150</f>
        <v>565.01965695475303</v>
      </c>
      <c r="R150" s="73">
        <f t="shared" si="65"/>
        <v>45694.529602678034</v>
      </c>
      <c r="S150" s="1">
        <f t="shared" si="54"/>
        <v>41225.696767141453</v>
      </c>
      <c r="T150" s="1">
        <f t="shared" si="62"/>
        <v>615</v>
      </c>
      <c r="U150" s="1">
        <f t="shared" si="67"/>
        <v>547</v>
      </c>
      <c r="V150" s="1">
        <f t="shared" si="44"/>
        <v>130.07020908748382</v>
      </c>
      <c r="W150" s="1">
        <f t="shared" si="55"/>
        <v>39265.51144936568</v>
      </c>
      <c r="X150" s="1">
        <f t="shared" si="66"/>
        <v>120.46565452714276</v>
      </c>
      <c r="Y150" s="1">
        <f>IF(E149=1,S150,Y149+$B$20-COUNTIF($E$2:$E150,0)*$B$23)</f>
        <v>62381.895602854194</v>
      </c>
      <c r="Z150" s="1">
        <f t="shared" si="56"/>
        <v>14480332.694003709</v>
      </c>
    </row>
    <row r="151" spans="3:26" x14ac:dyDescent="0.2">
      <c r="C151" s="36">
        <f t="shared" si="51"/>
        <v>213.74751460543348</v>
      </c>
      <c r="D151" s="47">
        <f t="shared" si="63"/>
        <v>0</v>
      </c>
      <c r="E151" s="47">
        <f t="shared" si="57"/>
        <v>0</v>
      </c>
      <c r="F151" s="47">
        <v>141</v>
      </c>
      <c r="G151" s="47">
        <v>150</v>
      </c>
      <c r="H151" s="48">
        <v>44043</v>
      </c>
      <c r="I151" s="1">
        <f t="shared" si="58"/>
        <v>2.7861929532654304</v>
      </c>
      <c r="J151" s="37">
        <v>45688</v>
      </c>
      <c r="K151" s="49">
        <v>1716</v>
      </c>
      <c r="L151" s="46">
        <v>33987</v>
      </c>
      <c r="M151" s="50">
        <f t="shared" si="59"/>
        <v>35703</v>
      </c>
      <c r="N151" s="55">
        <f t="shared" si="60"/>
        <v>3.7559096480476277E-2</v>
      </c>
      <c r="O151" s="56">
        <f t="shared" si="64"/>
        <v>4.8063187967397697E-2</v>
      </c>
      <c r="P151" s="56">
        <f t="shared" si="61"/>
        <v>1.050409148692142E-2</v>
      </c>
      <c r="Q151" s="73">
        <f>MultiNorm_PL!Q151</f>
        <v>587.25791423075418</v>
      </c>
      <c r="R151" s="73">
        <f t="shared" si="65"/>
        <v>46281.787516908786</v>
      </c>
      <c r="S151" s="1">
        <f t="shared" si="54"/>
        <v>41351.080760067205</v>
      </c>
      <c r="T151" s="1">
        <f t="shared" si="62"/>
        <v>657</v>
      </c>
      <c r="U151" s="1">
        <f t="shared" si="67"/>
        <v>582</v>
      </c>
      <c r="V151" s="1">
        <f t="shared" si="44"/>
        <v>125.38399292575195</v>
      </c>
      <c r="W151" s="1">
        <f t="shared" si="55"/>
        <v>39383.145739750114</v>
      </c>
      <c r="X151" s="1">
        <f t="shared" si="66"/>
        <v>117.63429038443428</v>
      </c>
      <c r="Y151" s="1">
        <f>IF(E150=1,S151,Y150+$B$20-COUNTIF($E$2:$E151,0)*$B$23)</f>
        <v>62997.470083928674</v>
      </c>
      <c r="Z151" s="1">
        <f t="shared" si="56"/>
        <v>18808868.493699253</v>
      </c>
    </row>
    <row r="152" spans="3:26" x14ac:dyDescent="0.2">
      <c r="C152" s="36">
        <f t="shared" si="51"/>
        <v>215.28121144215069</v>
      </c>
      <c r="D152" s="47">
        <f t="shared" si="63"/>
        <v>0</v>
      </c>
      <c r="E152" s="47">
        <f t="shared" si="57"/>
        <v>0</v>
      </c>
      <c r="F152" s="47">
        <v>142</v>
      </c>
      <c r="G152" s="47">
        <v>151</v>
      </c>
      <c r="H152" s="48">
        <v>44044</v>
      </c>
      <c r="I152" s="1">
        <f t="shared" si="58"/>
        <v>2.8286650848621702</v>
      </c>
      <c r="J152" s="37">
        <v>46346</v>
      </c>
      <c r="K152" s="49">
        <v>1721</v>
      </c>
      <c r="L152" s="46">
        <v>34374</v>
      </c>
      <c r="M152" s="50">
        <f t="shared" si="59"/>
        <v>36095</v>
      </c>
      <c r="N152" s="55">
        <f t="shared" si="60"/>
        <v>3.7133733224010701E-2</v>
      </c>
      <c r="O152" s="56">
        <f t="shared" si="64"/>
        <v>4.7679734035184926E-2</v>
      </c>
      <c r="P152" s="56">
        <f t="shared" si="61"/>
        <v>1.0546000811174225E-2</v>
      </c>
      <c r="Q152" s="73">
        <f>MultiNorm_PL!Q152</f>
        <v>609.36730173337787</v>
      </c>
      <c r="R152" s="73">
        <f t="shared" si="65"/>
        <v>46891.154818642164</v>
      </c>
      <c r="S152" s="1">
        <f t="shared" si="54"/>
        <v>41471.878740166721</v>
      </c>
      <c r="T152" s="1">
        <f t="shared" si="62"/>
        <v>658</v>
      </c>
      <c r="U152" s="1">
        <f t="shared" ref="U152" si="68">AVERAGE(T149:T155)</f>
        <v>598</v>
      </c>
      <c r="V152" s="1">
        <f t="shared" si="44"/>
        <v>120.79798009951628</v>
      </c>
      <c r="W152" s="1">
        <f t="shared" si="55"/>
        <v>39498.001473268479</v>
      </c>
      <c r="X152" s="1">
        <f t="shared" si="66"/>
        <v>114.85573351836501</v>
      </c>
      <c r="Y152" s="1">
        <f>IF(E151=1,S152,Y151+$B$20-COUNTIF($E$2:$E152,0)*$B$23)</f>
        <v>63615.007324465914</v>
      </c>
      <c r="Z152" s="1">
        <f t="shared" si="56"/>
        <v>23757058.055558749</v>
      </c>
    </row>
    <row r="153" spans="3:26" x14ac:dyDescent="0.2">
      <c r="C153" s="36">
        <f t="shared" si="51"/>
        <v>216.5502251211021</v>
      </c>
      <c r="D153" s="47">
        <f t="shared" si="63"/>
        <v>1</v>
      </c>
      <c r="E153" s="47">
        <f t="shared" si="57"/>
        <v>0</v>
      </c>
      <c r="F153" s="47">
        <v>143</v>
      </c>
      <c r="G153" s="47">
        <v>152</v>
      </c>
      <c r="H153" s="48">
        <v>44045</v>
      </c>
      <c r="I153" s="1">
        <f t="shared" si="58"/>
        <v>2.87113721645891</v>
      </c>
      <c r="J153" s="37">
        <v>46894</v>
      </c>
      <c r="K153" s="49">
        <v>1731</v>
      </c>
      <c r="L153" s="46">
        <v>34709</v>
      </c>
      <c r="M153" s="50">
        <f t="shared" si="59"/>
        <v>36440</v>
      </c>
      <c r="N153" s="55">
        <f t="shared" si="60"/>
        <v>3.6913037915298333E-2</v>
      </c>
      <c r="O153" s="56">
        <f t="shared" si="64"/>
        <v>4.7502744237102087E-2</v>
      </c>
      <c r="P153" s="56">
        <f t="shared" si="61"/>
        <v>1.0589706321803755E-2</v>
      </c>
      <c r="Q153" s="73">
        <f>MultiNorm_PL!Q153</f>
        <v>631.16431416069508</v>
      </c>
      <c r="R153" s="73">
        <f t="shared" si="65"/>
        <v>47522.319132802862</v>
      </c>
      <c r="S153" s="1">
        <f t="shared" si="54"/>
        <v>41588.19235879241</v>
      </c>
      <c r="T153" s="1">
        <f t="shared" ref="T153" si="69">IF(J153-J152&lt;0,0,J153-J152)</f>
        <v>548</v>
      </c>
      <c r="U153" s="1">
        <f t="shared" ref="U153" si="70">AVERAGE(T150:T156)</f>
        <v>619.5</v>
      </c>
      <c r="V153" s="1">
        <f t="shared" si="44"/>
        <v>116.31361862568883</v>
      </c>
      <c r="W153" s="1">
        <f t="shared" si="55"/>
        <v>39610.131044372196</v>
      </c>
      <c r="X153" s="1">
        <f t="shared" si="66"/>
        <v>112.12957110371644</v>
      </c>
      <c r="Y153" s="1">
        <f>IF(E152=1,S153,Y152+$B$20-COUNTIF($E$2:$E153,0)*$B$23)</f>
        <v>64234.507324465914</v>
      </c>
      <c r="Z153" s="1">
        <f t="shared" si="56"/>
        <v>28151594.725496847</v>
      </c>
    </row>
    <row r="154" spans="3:26" x14ac:dyDescent="0.2">
      <c r="C154" s="36">
        <f t="shared" si="51"/>
        <v>0</v>
      </c>
      <c r="D154" s="47">
        <f t="shared" si="63"/>
        <v>1</v>
      </c>
      <c r="E154" s="47">
        <f t="shared" si="57"/>
        <v>0</v>
      </c>
      <c r="F154" s="47">
        <v>144</v>
      </c>
      <c r="G154" s="47">
        <v>153</v>
      </c>
      <c r="H154" s="48">
        <v>44046</v>
      </c>
      <c r="I154" s="1">
        <f t="shared" si="58"/>
        <v>2.9136093480556498</v>
      </c>
      <c r="Q154" s="73">
        <f>MultiNorm_PL!Q154</f>
        <v>652.46090110455305</v>
      </c>
      <c r="R154" s="73">
        <f t="shared" si="65"/>
        <v>48174.780033907417</v>
      </c>
      <c r="S154" s="1">
        <f t="shared" si="54"/>
        <v>41700.124492014387</v>
      </c>
      <c r="V154" s="1">
        <f t="shared" si="44"/>
        <v>111.93213322197698</v>
      </c>
      <c r="W154" s="1">
        <f t="shared" si="55"/>
        <v>39719.586409782423</v>
      </c>
      <c r="X154" s="1">
        <f t="shared" si="66"/>
        <v>109.45536541022739</v>
      </c>
      <c r="Y154" s="1">
        <f>IF(E153=1,S154,Y153+$B$20-COUNTIF($E$2:$E154,0)*$B$23)</f>
        <v>64855.970083928674</v>
      </c>
    </row>
    <row r="155" spans="3:26" x14ac:dyDescent="0.2">
      <c r="C155" s="36">
        <f t="shared" si="51"/>
        <v>0</v>
      </c>
      <c r="D155" s="47">
        <f t="shared" si="63"/>
        <v>1</v>
      </c>
      <c r="E155" s="47">
        <f t="shared" si="57"/>
        <v>0</v>
      </c>
      <c r="F155" s="47">
        <v>145</v>
      </c>
      <c r="G155" s="47">
        <v>154</v>
      </c>
      <c r="H155" s="48">
        <v>44047</v>
      </c>
      <c r="I155" s="1">
        <f t="shared" si="58"/>
        <v>2.9560814796523895</v>
      </c>
      <c r="Q155" s="73">
        <f>MultiNorm_PL!Q155</f>
        <v>673.06666293897945</v>
      </c>
      <c r="R155" s="73">
        <f t="shared" si="65"/>
        <v>48847.846696846398</v>
      </c>
      <c r="S155" s="1">
        <f t="shared" si="54"/>
        <v>41807.779022879869</v>
      </c>
      <c r="V155" s="1">
        <f t="shared" ref="V155:V218" si="71">S155-S154</f>
        <v>107.65453086548223</v>
      </c>
      <c r="W155" s="1">
        <f t="shared" si="55"/>
        <v>39826.419065283517</v>
      </c>
      <c r="X155" s="1">
        <f t="shared" si="66"/>
        <v>106.83265550109354</v>
      </c>
      <c r="Y155" s="1">
        <f>IF(E154=1,S155,Y154+$B$20-COUNTIF($E$2:$E155,0)*$B$23)</f>
        <v>65479.395602854194</v>
      </c>
    </row>
    <row r="156" spans="3:26" x14ac:dyDescent="0.2">
      <c r="C156" s="36">
        <f t="shared" si="51"/>
        <v>0</v>
      </c>
      <c r="D156" s="47">
        <f t="shared" si="63"/>
        <v>1</v>
      </c>
      <c r="E156" s="47">
        <f t="shared" si="57"/>
        <v>0</v>
      </c>
      <c r="F156" s="47">
        <v>146</v>
      </c>
      <c r="G156" s="47">
        <v>155</v>
      </c>
      <c r="H156" s="48">
        <v>44048</v>
      </c>
      <c r="I156" s="1">
        <f t="shared" si="58"/>
        <v>2.9985536112491293</v>
      </c>
      <c r="Q156" s="73">
        <f>MultiNorm_PL!Q156</f>
        <v>692.79117698263474</v>
      </c>
      <c r="R156" s="73">
        <f t="shared" si="65"/>
        <v>49540.63787382903</v>
      </c>
      <c r="S156" s="1">
        <f t="shared" si="54"/>
        <v>41911.260629629644</v>
      </c>
      <c r="V156" s="1">
        <f t="shared" si="71"/>
        <v>103.48160674977407</v>
      </c>
      <c r="W156" s="1">
        <f t="shared" si="55"/>
        <v>39930.680024151858</v>
      </c>
      <c r="X156" s="1">
        <f t="shared" si="66"/>
        <v>104.26095886834082</v>
      </c>
      <c r="Y156" s="1">
        <f>IF(E155=1,S156,Y155+$B$20-COUNTIF($E$2:$E156,0)*$B$23)</f>
        <v>66104.783881242474</v>
      </c>
    </row>
    <row r="157" spans="3:26" x14ac:dyDescent="0.2">
      <c r="C157" s="36">
        <f t="shared" si="51"/>
        <v>0</v>
      </c>
      <c r="D157" s="47">
        <f t="shared" si="63"/>
        <v>1</v>
      </c>
      <c r="E157" s="47">
        <f t="shared" si="57"/>
        <v>0</v>
      </c>
      <c r="F157" s="47">
        <v>147</v>
      </c>
      <c r="G157" s="47">
        <v>156</v>
      </c>
      <c r="H157" s="48">
        <v>44049</v>
      </c>
      <c r="I157" s="1">
        <f t="shared" si="58"/>
        <v>3.0410257428458691</v>
      </c>
      <c r="Q157" s="73">
        <f>MultiNorm_PL!Q157</f>
        <v>711.44641565244217</v>
      </c>
      <c r="R157" s="73">
        <f t="shared" si="65"/>
        <v>50252.08428948147</v>
      </c>
      <c r="S157" s="1">
        <f t="shared" si="54"/>
        <v>42010.674580235311</v>
      </c>
      <c r="V157" s="1">
        <f t="shared" si="71"/>
        <v>99.413950605667196</v>
      </c>
      <c r="W157" s="1">
        <f t="shared" si="55"/>
        <v>40032.41979715808</v>
      </c>
      <c r="X157" s="1">
        <f t="shared" si="66"/>
        <v>101.73977300622209</v>
      </c>
      <c r="Y157" s="1">
        <f>IF(E156=1,S157,Y156+$B$20-COUNTIF($E$2:$E157,0)*$B$23)</f>
        <v>66732.134919093514</v>
      </c>
    </row>
    <row r="158" spans="3:26" x14ac:dyDescent="0.2">
      <c r="C158" s="36">
        <f t="shared" si="51"/>
        <v>0</v>
      </c>
      <c r="D158" s="47">
        <f t="shared" si="63"/>
        <v>1</v>
      </c>
      <c r="E158" s="47">
        <f t="shared" si="57"/>
        <v>0</v>
      </c>
      <c r="F158" s="47">
        <v>148</v>
      </c>
      <c r="G158" s="47">
        <v>157</v>
      </c>
      <c r="H158" s="48">
        <v>44050</v>
      </c>
      <c r="I158" s="1">
        <f t="shared" si="58"/>
        <v>3.0834978744426089</v>
      </c>
      <c r="Q158" s="73">
        <f>MultiNorm_PL!Q158</f>
        <v>728.84921468339007</v>
      </c>
      <c r="R158" s="73">
        <f t="shared" si="65"/>
        <v>50980.933504164859</v>
      </c>
      <c r="S158" s="1">
        <f t="shared" si="54"/>
        <v>42106.126533586146</v>
      </c>
      <c r="V158" s="1">
        <f t="shared" si="71"/>
        <v>95.451953350835538</v>
      </c>
      <c r="W158" s="1">
        <f t="shared" si="55"/>
        <v>40131.688374082158</v>
      </c>
      <c r="X158" s="1">
        <f t="shared" si="66"/>
        <v>99.268576924077934</v>
      </c>
      <c r="Y158" s="1">
        <f>IF(E157=1,S158,Y157+$B$20-COUNTIF($E$2:$E158,0)*$B$23)</f>
        <v>67361.448716407307</v>
      </c>
    </row>
    <row r="159" spans="3:26" x14ac:dyDescent="0.2">
      <c r="C159" s="36">
        <f t="shared" si="51"/>
        <v>0</v>
      </c>
      <c r="D159" s="47">
        <f t="shared" si="63"/>
        <v>1</v>
      </c>
      <c r="E159" s="47">
        <f t="shared" si="57"/>
        <v>0</v>
      </c>
      <c r="F159" s="47">
        <v>149</v>
      </c>
      <c r="G159" s="47">
        <v>158</v>
      </c>
      <c r="H159" s="48">
        <v>44051</v>
      </c>
      <c r="I159" s="1">
        <f t="shared" si="58"/>
        <v>3.1259700060393487</v>
      </c>
      <c r="Q159" s="73">
        <f>MultiNorm_PL!Q159</f>
        <v>744.82374676068309</v>
      </c>
      <c r="R159" s="73">
        <f t="shared" si="65"/>
        <v>51725.757250925541</v>
      </c>
      <c r="S159" s="1">
        <f t="shared" si="54"/>
        <v>42197.722347619165</v>
      </c>
      <c r="V159" s="1">
        <f t="shared" si="71"/>
        <v>91.595814033018542</v>
      </c>
      <c r="W159" s="1">
        <f t="shared" si="55"/>
        <v>40228.535206682092</v>
      </c>
      <c r="X159" s="1">
        <f t="shared" si="66"/>
        <v>96.846832599934714</v>
      </c>
      <c r="Y159" s="1">
        <f>IF(E158=1,S159,Y158+$B$20-COUNTIF($E$2:$E159,0)*$B$23)</f>
        <v>67992.725273183867</v>
      </c>
    </row>
    <row r="160" spans="3:26" x14ac:dyDescent="0.2">
      <c r="C160" s="36">
        <f t="shared" si="51"/>
        <v>0</v>
      </c>
      <c r="D160" s="47">
        <f t="shared" si="63"/>
        <v>1</v>
      </c>
      <c r="E160" s="47">
        <f t="shared" si="57"/>
        <v>0</v>
      </c>
      <c r="F160" s="47">
        <v>150</v>
      </c>
      <c r="G160" s="47">
        <v>159</v>
      </c>
      <c r="H160" s="48">
        <v>44052</v>
      </c>
      <c r="I160" s="1">
        <f t="shared" si="58"/>
        <v>3.1684421376360885</v>
      </c>
      <c r="Q160" s="73">
        <f>MultiNorm_PL!Q160</f>
        <v>759.20395420819511</v>
      </c>
      <c r="R160" s="73">
        <f t="shared" si="65"/>
        <v>52484.961205133739</v>
      </c>
      <c r="S160" s="1">
        <f t="shared" si="54"/>
        <v>42285.56789465146</v>
      </c>
      <c r="V160" s="1">
        <f t="shared" si="71"/>
        <v>87.845547032295144</v>
      </c>
      <c r="W160" s="1">
        <f t="shared" si="55"/>
        <v>40323.009193058278</v>
      </c>
      <c r="X160" s="1">
        <f t="shared" si="66"/>
        <v>94.473986376186076</v>
      </c>
      <c r="Y160" s="1">
        <f>IF(E159=1,S160,Y159+$B$20-COUNTIF($E$2:$E160,0)*$B$23)</f>
        <v>68625.96458942318</v>
      </c>
    </row>
    <row r="161" spans="3:25" x14ac:dyDescent="0.2">
      <c r="C161" s="36">
        <f t="shared" si="51"/>
        <v>0</v>
      </c>
      <c r="D161" s="47">
        <f t="shared" si="63"/>
        <v>1</v>
      </c>
      <c r="E161" s="47">
        <f t="shared" si="57"/>
        <v>0</v>
      </c>
      <c r="F161" s="47">
        <v>151</v>
      </c>
      <c r="G161" s="47">
        <v>160</v>
      </c>
      <c r="H161" s="48">
        <v>44053</v>
      </c>
      <c r="I161" s="1">
        <f t="shared" si="58"/>
        <v>3.2109142692328283</v>
      </c>
      <c r="Q161" s="73">
        <f>MultiNorm_PL!Q161</f>
        <v>771.83589378660554</v>
      </c>
      <c r="R161" s="73">
        <f t="shared" si="65"/>
        <v>53256.797098920346</v>
      </c>
      <c r="S161" s="1">
        <f t="shared" si="54"/>
        <v>42369.768884139608</v>
      </c>
      <c r="V161" s="1">
        <f t="shared" si="71"/>
        <v>84.20098948814848</v>
      </c>
      <c r="W161" s="1">
        <f t="shared" si="55"/>
        <v>40415.158663357157</v>
      </c>
      <c r="X161" s="1">
        <f t="shared" si="66"/>
        <v>92.149470298878441</v>
      </c>
      <c r="Y161" s="1">
        <f>IF(E160=1,S161,Y160+$B$20-COUNTIF($E$2:$E161,0)*$B$23)</f>
        <v>69261.16666512526</v>
      </c>
    </row>
    <row r="162" spans="3:25" x14ac:dyDescent="0.2">
      <c r="C162" s="36">
        <f t="shared" si="51"/>
        <v>0</v>
      </c>
      <c r="D162" s="47">
        <f t="shared" si="63"/>
        <v>1</v>
      </c>
      <c r="E162" s="47">
        <f t="shared" si="57"/>
        <v>0</v>
      </c>
      <c r="F162" s="47">
        <v>152</v>
      </c>
      <c r="G162" s="47">
        <v>161</v>
      </c>
      <c r="H162" s="48">
        <v>44054</v>
      </c>
      <c r="I162" s="1">
        <f t="shared" si="58"/>
        <v>3.2533864008295681</v>
      </c>
      <c r="Q162" s="73">
        <f>MultiNorm_PL!Q162</f>
        <v>782.57994722847207</v>
      </c>
      <c r="R162" s="73">
        <f t="shared" si="65"/>
        <v>54039.377046148817</v>
      </c>
      <c r="S162" s="1">
        <f t="shared" si="54"/>
        <v>42450.430693056704</v>
      </c>
      <c r="V162" s="1">
        <f t="shared" si="71"/>
        <v>80.661808917095186</v>
      </c>
      <c r="W162" s="1">
        <f t="shared" si="55"/>
        <v>40505.031366758711</v>
      </c>
      <c r="X162" s="1">
        <f t="shared" si="66"/>
        <v>89.872703401553736</v>
      </c>
      <c r="Y162" s="1">
        <f>IF(E161=1,S162,Y161+$B$20-COUNTIF($E$2:$E162,0)*$B$23)</f>
        <v>69898.331500290093</v>
      </c>
    </row>
    <row r="163" spans="3:25" x14ac:dyDescent="0.2">
      <c r="C163" s="36">
        <f t="shared" si="51"/>
        <v>0</v>
      </c>
      <c r="D163" s="47">
        <f t="shared" si="63"/>
        <v>1</v>
      </c>
      <c r="E163" s="47">
        <f t="shared" si="57"/>
        <v>0</v>
      </c>
      <c r="F163" s="47">
        <v>153</v>
      </c>
      <c r="G163" s="47">
        <v>162</v>
      </c>
      <c r="H163" s="48">
        <v>44055</v>
      </c>
      <c r="I163" s="1">
        <f t="shared" si="58"/>
        <v>3.2958585324263079</v>
      </c>
      <c r="Q163" s="73">
        <f>MultiNorm_PL!Q163</f>
        <v>791.31285289359062</v>
      </c>
      <c r="R163" s="73">
        <f t="shared" si="65"/>
        <v>54830.689899042409</v>
      </c>
      <c r="S163" s="1">
        <f t="shared" si="54"/>
        <v>42527.658204044899</v>
      </c>
      <c r="V163" s="1">
        <f t="shared" si="71"/>
        <v>77.227510988195718</v>
      </c>
      <c r="W163" s="1">
        <f t="shared" si="55"/>
        <v>40592.674459694455</v>
      </c>
      <c r="X163" s="1">
        <f t="shared" si="66"/>
        <v>87.643092935744789</v>
      </c>
      <c r="Y163" s="1">
        <f>IF(E162=1,S163,Y162+$B$20-COUNTIF($E$2:$E163,0)*$B$23)</f>
        <v>70537.459094917693</v>
      </c>
    </row>
    <row r="164" spans="3:25" x14ac:dyDescent="0.2">
      <c r="C164" s="36">
        <f t="shared" si="51"/>
        <v>0</v>
      </c>
      <c r="D164" s="47">
        <f t="shared" si="63"/>
        <v>1</v>
      </c>
      <c r="E164" s="47">
        <f t="shared" si="57"/>
        <v>0</v>
      </c>
      <c r="F164" s="47">
        <v>154</v>
      </c>
      <c r="G164" s="47">
        <v>163</v>
      </c>
      <c r="H164" s="48">
        <v>44056</v>
      </c>
      <c r="I164" s="1">
        <f t="shared" si="58"/>
        <v>3.3383306640230477</v>
      </c>
      <c r="Q164" s="73">
        <f>MultiNorm_PL!Q164</f>
        <v>797.92951684726847</v>
      </c>
      <c r="R164" s="73">
        <f t="shared" si="65"/>
        <v>55628.619415889676</v>
      </c>
      <c r="S164" s="1">
        <f t="shared" si="54"/>
        <v>42601.555651468349</v>
      </c>
      <c r="V164" s="1">
        <f t="shared" si="71"/>
        <v>73.897447423449194</v>
      </c>
      <c r="W164" s="1">
        <f t="shared" si="55"/>
        <v>40678.134495243066</v>
      </c>
      <c r="X164" s="1">
        <f t="shared" si="66"/>
        <v>85.460035548610904</v>
      </c>
      <c r="Y164" s="1">
        <f>IF(E163=1,S164,Y163+$B$20-COUNTIF($E$2:$E164,0)*$B$23)</f>
        <v>71178.549449008045</v>
      </c>
    </row>
    <row r="165" spans="3:25" x14ac:dyDescent="0.2">
      <c r="C165" s="36">
        <f t="shared" si="51"/>
        <v>0</v>
      </c>
      <c r="D165" s="47">
        <f t="shared" si="63"/>
        <v>1</v>
      </c>
      <c r="E165" s="47">
        <f t="shared" si="57"/>
        <v>0</v>
      </c>
      <c r="F165" s="47">
        <v>155</v>
      </c>
      <c r="G165" s="47">
        <v>164</v>
      </c>
      <c r="H165" s="48">
        <v>44057</v>
      </c>
      <c r="I165" s="1">
        <f t="shared" si="58"/>
        <v>3.3808027956197875</v>
      </c>
      <c r="Q165" s="73">
        <f>MultiNorm_PL!Q165</f>
        <v>802.34456569063093</v>
      </c>
      <c r="R165" s="73">
        <f t="shared" si="65"/>
        <v>56430.963981580309</v>
      </c>
      <c r="S165" s="1">
        <f t="shared" si="54"/>
        <v>42672.226475460215</v>
      </c>
      <c r="V165" s="1">
        <f t="shared" si="71"/>
        <v>70.6708239918662</v>
      </c>
      <c r="W165" s="1">
        <f t="shared" si="55"/>
        <v>40761.457413653159</v>
      </c>
      <c r="X165" s="1">
        <f t="shared" si="66"/>
        <v>83.322918410092825</v>
      </c>
      <c r="Y165" s="1">
        <f>IF(E164=1,S165,Y164+$B$20-COUNTIF($E$2:$E165,0)*$B$23)</f>
        <v>71821.602562561166</v>
      </c>
    </row>
    <row r="166" spans="3:25" x14ac:dyDescent="0.2">
      <c r="C166" s="36">
        <f t="shared" si="51"/>
        <v>0</v>
      </c>
      <c r="D166" s="47">
        <f t="shared" si="63"/>
        <v>1</v>
      </c>
      <c r="E166" s="47">
        <f t="shared" si="57"/>
        <v>0</v>
      </c>
      <c r="F166" s="47">
        <v>156</v>
      </c>
      <c r="G166" s="47">
        <v>165</v>
      </c>
      <c r="H166" s="48">
        <v>44058</v>
      </c>
      <c r="I166" s="1">
        <f t="shared" si="58"/>
        <v>3.4232749272165273</v>
      </c>
      <c r="Q166" s="73">
        <f>MultiNorm_PL!Q166</f>
        <v>804.49360851387007</v>
      </c>
      <c r="R166" s="73">
        <f t="shared" si="65"/>
        <v>57235.457590094178</v>
      </c>
      <c r="S166" s="1">
        <f t="shared" si="54"/>
        <v>42739.773184026591</v>
      </c>
      <c r="V166" s="1">
        <f t="shared" si="71"/>
        <v>67.546708566376765</v>
      </c>
      <c r="W166" s="1">
        <f t="shared" si="55"/>
        <v>40842.68853394311</v>
      </c>
      <c r="X166" s="1">
        <f t="shared" si="66"/>
        <v>81.231120289950923</v>
      </c>
      <c r="Y166" s="1">
        <f>IF(E165=1,S166,Y165+$B$20-COUNTIF($E$2:$E166,0)*$B$23)</f>
        <v>72466.618435577038</v>
      </c>
    </row>
    <row r="167" spans="3:25" x14ac:dyDescent="0.2">
      <c r="C167" s="36">
        <f t="shared" si="51"/>
        <v>0</v>
      </c>
      <c r="D167" s="47">
        <f t="shared" si="63"/>
        <v>1</v>
      </c>
      <c r="E167" s="47">
        <f t="shared" si="57"/>
        <v>0</v>
      </c>
      <c r="F167" s="47">
        <v>157</v>
      </c>
      <c r="G167" s="47">
        <v>166</v>
      </c>
      <c r="H167" s="48">
        <v>44059</v>
      </c>
      <c r="I167" s="1">
        <f t="shared" si="58"/>
        <v>3.4657470588132671</v>
      </c>
      <c r="Q167" s="73">
        <f>MultiNorm_PL!Q167</f>
        <v>804.33418127498601</v>
      </c>
      <c r="R167" s="73">
        <f t="shared" si="65"/>
        <v>58039.791771369164</v>
      </c>
      <c r="S167" s="1">
        <f t="shared" si="54"/>
        <v>42804.297223240683</v>
      </c>
      <c r="V167" s="1">
        <f t="shared" si="71"/>
        <v>64.524039214091317</v>
      </c>
      <c r="W167" s="1">
        <f t="shared" si="55"/>
        <v>40921.872546530132</v>
      </c>
      <c r="X167" s="1">
        <f t="shared" si="66"/>
        <v>79.184012587022153</v>
      </c>
      <c r="Y167" s="1">
        <f>IF(E166=1,S167,Y166+$B$20-COUNTIF($E$2:$E167,0)*$B$23)</f>
        <v>73113.597068055678</v>
      </c>
    </row>
    <row r="168" spans="3:25" x14ac:dyDescent="0.2">
      <c r="C168" s="36">
        <f t="shared" si="51"/>
        <v>0</v>
      </c>
      <c r="D168" s="47">
        <f t="shared" si="63"/>
        <v>1</v>
      </c>
      <c r="E168" s="47">
        <f t="shared" si="57"/>
        <v>0</v>
      </c>
      <c r="F168" s="47">
        <v>158</v>
      </c>
      <c r="G168" s="47">
        <v>167</v>
      </c>
      <c r="H168" s="48">
        <v>44060</v>
      </c>
      <c r="I168" s="1">
        <f t="shared" si="58"/>
        <v>3.5082191904100068</v>
      </c>
      <c r="Q168" s="73">
        <f>MultiNorm_PL!Q168</f>
        <v>801.84635357311026</v>
      </c>
      <c r="R168" s="73">
        <f t="shared" si="65"/>
        <v>58841.638124942277</v>
      </c>
      <c r="S168" s="1">
        <f t="shared" si="54"/>
        <v>42865.898855532243</v>
      </c>
      <c r="V168" s="1">
        <f t="shared" si="71"/>
        <v>61.601632291560236</v>
      </c>
      <c r="W168" s="1">
        <f t="shared" si="55"/>
        <v>40999.053506841432</v>
      </c>
      <c r="X168" s="1">
        <f t="shared" si="66"/>
        <v>77.180960311299714</v>
      </c>
      <c r="Y168" s="1">
        <f>IF(E167=1,S168,Y167+$B$20-COUNTIF($E$2:$E168,0)*$B$23)</f>
        <v>73762.538459997071</v>
      </c>
    </row>
    <row r="169" spans="3:25" x14ac:dyDescent="0.2">
      <c r="C169" s="36">
        <f t="shared" si="51"/>
        <v>0</v>
      </c>
      <c r="D169" s="47">
        <f t="shared" si="63"/>
        <v>1</v>
      </c>
      <c r="E169" s="47">
        <f t="shared" si="57"/>
        <v>0</v>
      </c>
      <c r="F169" s="47">
        <v>159</v>
      </c>
      <c r="G169" s="47">
        <v>168</v>
      </c>
      <c r="H169" s="48">
        <v>44061</v>
      </c>
      <c r="I169" s="1">
        <f t="shared" si="58"/>
        <v>3.5506913220067466</v>
      </c>
      <c r="Q169" s="73">
        <f>MultiNorm_PL!Q169</f>
        <v>797.03298500702442</v>
      </c>
      <c r="R169" s="73">
        <f t="shared" si="65"/>
        <v>59638.671109949304</v>
      </c>
      <c r="S169" s="1">
        <f t="shared" si="54"/>
        <v>42924.677046049932</v>
      </c>
      <c r="V169" s="1">
        <f t="shared" si="71"/>
        <v>58.778190517688927</v>
      </c>
      <c r="W169" s="1">
        <f t="shared" si="55"/>
        <v>41074.274829862145</v>
      </c>
      <c r="X169" s="1">
        <f t="shared" si="66"/>
        <v>75.221323020712589</v>
      </c>
      <c r="Y169" s="1">
        <f>IF(E168=1,S169,Y168+$B$20-COUNTIF($E$2:$E169,0)*$B$23)</f>
        <v>74413.442611401231</v>
      </c>
    </row>
    <row r="170" spans="3:25" x14ac:dyDescent="0.2">
      <c r="C170" s="36">
        <f t="shared" si="51"/>
        <v>0</v>
      </c>
      <c r="D170" s="47">
        <f t="shared" si="63"/>
        <v>1</v>
      </c>
      <c r="E170" s="47">
        <f t="shared" si="57"/>
        <v>0</v>
      </c>
      <c r="F170" s="47">
        <v>160</v>
      </c>
      <c r="G170" s="47">
        <v>169</v>
      </c>
      <c r="H170" s="48">
        <v>44062</v>
      </c>
      <c r="I170" s="1">
        <f t="shared" si="58"/>
        <v>3.5931634536034864</v>
      </c>
      <c r="Q170" s="73">
        <f>MultiNorm_PL!Q170</f>
        <v>789.91962588744082</v>
      </c>
      <c r="R170" s="73">
        <f t="shared" si="65"/>
        <v>60428.590735836748</v>
      </c>
      <c r="S170" s="1">
        <f t="shared" si="54"/>
        <v>42980.729357048607</v>
      </c>
      <c r="V170" s="1">
        <f t="shared" si="71"/>
        <v>56.052310998675239</v>
      </c>
      <c r="W170" s="1">
        <f t="shared" si="55"/>
        <v>41147.579285575885</v>
      </c>
      <c r="X170" s="1">
        <f t="shared" si="66"/>
        <v>73.304455713740026</v>
      </c>
      <c r="Y170" s="1">
        <f>IF(E169=1,S170,Y169+$B$20-COUNTIF($E$2:$E170,0)*$B$23)</f>
        <v>75066.309522268144</v>
      </c>
    </row>
    <row r="171" spans="3:25" x14ac:dyDescent="0.2">
      <c r="C171" s="36">
        <f t="shared" si="51"/>
        <v>0</v>
      </c>
      <c r="D171" s="47">
        <f t="shared" si="63"/>
        <v>1</v>
      </c>
      <c r="E171" s="47">
        <f t="shared" si="57"/>
        <v>0</v>
      </c>
      <c r="F171" s="47">
        <v>161</v>
      </c>
      <c r="G171" s="47">
        <v>170</v>
      </c>
      <c r="H171" s="48">
        <v>44063</v>
      </c>
      <c r="I171" s="1">
        <f t="shared" si="58"/>
        <v>3.6356355852002262</v>
      </c>
      <c r="Q171" s="73">
        <f>MultiNorm_PL!Q171</f>
        <v>780.55406479518001</v>
      </c>
      <c r="R171" s="73">
        <f t="shared" si="65"/>
        <v>61209.144800631926</v>
      </c>
      <c r="S171" s="1">
        <f t="shared" si="54"/>
        <v>43034.151850228773</v>
      </c>
      <c r="V171" s="1">
        <f t="shared" si="71"/>
        <v>53.422493180165475</v>
      </c>
      <c r="W171" s="1">
        <f t="shared" si="55"/>
        <v>41219.008995254961</v>
      </c>
      <c r="X171" s="1">
        <f t="shared" si="66"/>
        <v>71.429709679076041</v>
      </c>
    </row>
    <row r="172" spans="3:25" x14ac:dyDescent="0.2">
      <c r="C172" s="36">
        <f t="shared" si="51"/>
        <v>0</v>
      </c>
      <c r="D172" s="47">
        <f t="shared" si="63"/>
        <v>1</v>
      </c>
      <c r="E172" s="47">
        <f t="shared" si="57"/>
        <v>0</v>
      </c>
      <c r="F172" s="47">
        <v>162</v>
      </c>
      <c r="G172" s="47">
        <v>171</v>
      </c>
      <c r="H172" s="48">
        <v>44064</v>
      </c>
      <c r="I172" s="1">
        <f t="shared" si="58"/>
        <v>3.678107716796966</v>
      </c>
      <c r="Q172" s="73">
        <f>MultiNorm_PL!Q172</f>
        <v>769.00553313081627</v>
      </c>
      <c r="R172" s="73">
        <f t="shared" si="65"/>
        <v>61978.150333762744</v>
      </c>
      <c r="S172" s="1">
        <f t="shared" si="54"/>
        <v>43085.038996932533</v>
      </c>
      <c r="V172" s="1">
        <f t="shared" si="71"/>
        <v>50.887146703760664</v>
      </c>
      <c r="W172" s="1">
        <f t="shared" si="55"/>
        <v>41288.605428559014</v>
      </c>
      <c r="X172" s="1">
        <f t="shared" si="66"/>
        <v>69.596433304053789</v>
      </c>
    </row>
    <row r="173" spans="3:25" x14ac:dyDescent="0.2">
      <c r="C173" s="36">
        <f t="shared" si="51"/>
        <v>0</v>
      </c>
      <c r="D173" s="47">
        <f t="shared" si="63"/>
        <v>1</v>
      </c>
      <c r="E173" s="47">
        <f t="shared" si="57"/>
        <v>0</v>
      </c>
      <c r="F173" s="47">
        <v>163</v>
      </c>
      <c r="G173" s="47">
        <v>172</v>
      </c>
      <c r="H173" s="48">
        <v>44065</v>
      </c>
      <c r="I173" s="1">
        <f t="shared" si="58"/>
        <v>3.7205798483937058</v>
      </c>
      <c r="Q173" s="73">
        <f>MultiNorm_PL!Q173</f>
        <v>755.36358417128338</v>
      </c>
      <c r="R173" s="73">
        <f t="shared" si="65"/>
        <v>62733.513917934026</v>
      </c>
      <c r="S173" s="1">
        <f t="shared" si="54"/>
        <v>43133.483596078448</v>
      </c>
      <c r="V173" s="1">
        <f t="shared" si="71"/>
        <v>48.444599145914253</v>
      </c>
      <c r="W173" s="1">
        <f t="shared" si="55"/>
        <v>41356.409401401732</v>
      </c>
      <c r="X173" s="1">
        <f t="shared" si="66"/>
        <v>67.803972842717485</v>
      </c>
    </row>
    <row r="174" spans="3:25" x14ac:dyDescent="0.2">
      <c r="C174" s="36">
        <f t="shared" si="51"/>
        <v>0</v>
      </c>
      <c r="D174" s="47">
        <f t="shared" si="63"/>
        <v>1</v>
      </c>
      <c r="E174" s="47">
        <f t="shared" si="57"/>
        <v>0</v>
      </c>
      <c r="F174" s="47">
        <v>164</v>
      </c>
      <c r="G174" s="47">
        <v>173</v>
      </c>
      <c r="H174" s="48">
        <v>44066</v>
      </c>
      <c r="I174" s="1">
        <f t="shared" si="58"/>
        <v>3.7630519799904456</v>
      </c>
      <c r="Q174" s="73">
        <f>MultiNorm_PL!Q174</f>
        <v>739.73667103160415</v>
      </c>
      <c r="R174" s="73">
        <f t="shared" si="65"/>
        <v>63473.250588965631</v>
      </c>
      <c r="S174" s="1">
        <f t="shared" si="54"/>
        <v>43179.576699697755</v>
      </c>
      <c r="V174" s="1">
        <f t="shared" si="71"/>
        <v>46.09310361930693</v>
      </c>
      <c r="W174" s="1">
        <f t="shared" si="55"/>
        <v>41422.461074546845</v>
      </c>
      <c r="X174" s="1">
        <f t="shared" si="66"/>
        <v>66.051673145113455</v>
      </c>
    </row>
    <row r="175" spans="3:25" x14ac:dyDescent="0.2">
      <c r="C175" s="36">
        <f t="shared" si="51"/>
        <v>0</v>
      </c>
      <c r="D175" s="47">
        <f t="shared" si="63"/>
        <v>1</v>
      </c>
      <c r="E175" s="47">
        <f t="shared" si="57"/>
        <v>0</v>
      </c>
      <c r="F175" s="47">
        <v>165</v>
      </c>
      <c r="G175" s="47">
        <v>174</v>
      </c>
      <c r="H175" s="48">
        <v>44067</v>
      </c>
      <c r="I175" s="1">
        <f t="shared" si="58"/>
        <v>3.8055241115871854</v>
      </c>
      <c r="Q175" s="73">
        <f>MultiNorm_PL!Q175</f>
        <v>722.25045413813689</v>
      </c>
      <c r="R175" s="73">
        <f t="shared" si="65"/>
        <v>64195.501043103766</v>
      </c>
      <c r="S175" s="1">
        <f t="shared" si="54"/>
        <v>43223.407545915346</v>
      </c>
      <c r="V175" s="1">
        <f t="shared" si="71"/>
        <v>43.830846217591898</v>
      </c>
      <c r="W175" s="1">
        <f t="shared" si="55"/>
        <v>41486.799952895752</v>
      </c>
      <c r="X175" s="1">
        <f t="shared" si="66"/>
        <v>64.338878348906292</v>
      </c>
    </row>
    <row r="176" spans="3:25" x14ac:dyDescent="0.2">
      <c r="C176" s="36">
        <f t="shared" si="51"/>
        <v>0</v>
      </c>
      <c r="D176" s="47">
        <f t="shared" si="63"/>
        <v>1</v>
      </c>
      <c r="E176" s="47">
        <f t="shared" si="57"/>
        <v>0</v>
      </c>
      <c r="F176" s="47">
        <v>166</v>
      </c>
      <c r="G176" s="47">
        <v>175</v>
      </c>
      <c r="H176" s="48">
        <v>44068</v>
      </c>
      <c r="I176" s="1">
        <f t="shared" si="58"/>
        <v>3.8479962431839252</v>
      </c>
      <c r="Q176" s="73">
        <f>MultiNorm_PL!Q176</f>
        <v>703.04587418906863</v>
      </c>
      <c r="R176" s="73">
        <f t="shared" si="65"/>
        <v>64898.546917292835</v>
      </c>
      <c r="S176" s="1">
        <f t="shared" si="54"/>
        <v>43265.06349920202</v>
      </c>
      <c r="V176" s="1">
        <f t="shared" si="71"/>
        <v>41.655953286674048</v>
      </c>
      <c r="W176" s="1">
        <f t="shared" si="55"/>
        <v>41549.464885430411</v>
      </c>
      <c r="X176" s="1">
        <f t="shared" si="66"/>
        <v>62.664932534658874</v>
      </c>
    </row>
    <row r="177" spans="3:24" x14ac:dyDescent="0.2">
      <c r="C177" s="36">
        <f t="shared" si="51"/>
        <v>0</v>
      </c>
      <c r="D177" s="47">
        <f t="shared" si="63"/>
        <v>1</v>
      </c>
      <c r="E177" s="47">
        <f t="shared" si="57"/>
        <v>0</v>
      </c>
      <c r="F177" s="47">
        <v>167</v>
      </c>
      <c r="G177" s="47">
        <v>176</v>
      </c>
      <c r="H177" s="48">
        <v>44069</v>
      </c>
      <c r="I177" s="1">
        <f t="shared" si="58"/>
        <v>3.890468374780665</v>
      </c>
      <c r="Q177" s="73">
        <f>MultiNorm_PL!Q177</f>
        <v>682.27703097193535</v>
      </c>
      <c r="R177" s="73">
        <f t="shared" si="65"/>
        <v>65580.823948264777</v>
      </c>
      <c r="S177" s="1">
        <f t="shared" si="54"/>
        <v>43304.629997708427</v>
      </c>
      <c r="V177" s="1">
        <f t="shared" si="71"/>
        <v>39.566498506406788</v>
      </c>
      <c r="W177" s="1">
        <f t="shared" si="55"/>
        <v>41610.494065776431</v>
      </c>
      <c r="X177" s="1">
        <f t="shared" si="66"/>
        <v>61.029180346020439</v>
      </c>
    </row>
    <row r="178" spans="3:24" x14ac:dyDescent="0.2">
      <c r="C178" s="36">
        <f t="shared" si="51"/>
        <v>0</v>
      </c>
      <c r="D178" s="47">
        <f t="shared" si="63"/>
        <v>1</v>
      </c>
      <c r="E178" s="47">
        <f t="shared" si="57"/>
        <v>0</v>
      </c>
      <c r="F178" s="47">
        <v>168</v>
      </c>
      <c r="G178" s="47">
        <v>177</v>
      </c>
      <c r="H178" s="48">
        <v>44070</v>
      </c>
      <c r="I178" s="1">
        <f t="shared" si="58"/>
        <v>3.9329405063774048</v>
      </c>
      <c r="Q178" s="73">
        <f>MultiNorm_PL!Q178</f>
        <v>660.1089117225971</v>
      </c>
      <c r="R178" s="73">
        <f t="shared" si="65"/>
        <v>66240.93285998737</v>
      </c>
      <c r="S178" s="1">
        <f t="shared" si="54"/>
        <v>43342.190507477229</v>
      </c>
      <c r="V178" s="1">
        <f t="shared" si="71"/>
        <v>37.560509768802149</v>
      </c>
      <c r="W178" s="1">
        <f t="shared" si="55"/>
        <v>41669.925033352352</v>
      </c>
      <c r="X178" s="1">
        <f t="shared" si="66"/>
        <v>59.430967575921386</v>
      </c>
    </row>
    <row r="179" spans="3:24" x14ac:dyDescent="0.2">
      <c r="C179" s="36">
        <f t="shared" ref="C179:C185" si="72">SQRT(J179)</f>
        <v>0</v>
      </c>
      <c r="D179" s="47">
        <f t="shared" si="63"/>
        <v>1</v>
      </c>
      <c r="E179" s="47">
        <f t="shared" si="57"/>
        <v>0</v>
      </c>
      <c r="F179" s="47">
        <v>169</v>
      </c>
      <c r="G179" s="47">
        <v>178</v>
      </c>
      <c r="H179" s="48">
        <v>44071</v>
      </c>
      <c r="I179" s="1">
        <f t="shared" si="58"/>
        <v>3.9754126379741446</v>
      </c>
      <c r="Q179" s="73">
        <f>MultiNorm_PL!Q179</f>
        <v>636.71501487643604</v>
      </c>
      <c r="R179" s="73">
        <f t="shared" si="65"/>
        <v>66877.647874863804</v>
      </c>
      <c r="S179" s="1">
        <f t="shared" si="54"/>
        <v>43377.826483316989</v>
      </c>
      <c r="V179" s="1">
        <f t="shared" si="71"/>
        <v>35.63597583975934</v>
      </c>
      <c r="W179" s="1">
        <f t="shared" si="55"/>
        <v>41727.794675072415</v>
      </c>
      <c r="X179" s="1">
        <f t="shared" si="66"/>
        <v>57.869641720062646</v>
      </c>
    </row>
    <row r="180" spans="3:24" x14ac:dyDescent="0.2">
      <c r="C180" s="36">
        <f t="shared" si="72"/>
        <v>0</v>
      </c>
      <c r="D180" s="47">
        <f t="shared" si="63"/>
        <v>1</v>
      </c>
      <c r="E180" s="47">
        <f t="shared" si="57"/>
        <v>0</v>
      </c>
      <c r="F180" s="47">
        <v>170</v>
      </c>
      <c r="G180" s="47">
        <v>179</v>
      </c>
      <c r="H180" s="48">
        <v>44072</v>
      </c>
      <c r="I180" s="1">
        <f t="shared" si="58"/>
        <v>4.0178847695708839</v>
      </c>
      <c r="Q180" s="73">
        <f>MultiNorm_PL!Q180</f>
        <v>612.27491604844045</v>
      </c>
      <c r="R180" s="73">
        <f t="shared" si="65"/>
        <v>67489.922790912242</v>
      </c>
      <c r="S180" s="1">
        <f t="shared" si="54"/>
        <v>43411.617336110219</v>
      </c>
      <c r="V180" s="1">
        <f t="shared" si="71"/>
        <v>33.790852793230442</v>
      </c>
      <c r="W180" s="1">
        <f t="shared" si="55"/>
        <v>41784.139227571264</v>
      </c>
      <c r="X180" s="1">
        <f t="shared" si="66"/>
        <v>56.344552498849225</v>
      </c>
    </row>
    <row r="181" spans="3:24" x14ac:dyDescent="0.2">
      <c r="C181" s="36">
        <f t="shared" si="72"/>
        <v>0</v>
      </c>
      <c r="D181" s="47">
        <f t="shared" si="63"/>
        <v>1</v>
      </c>
      <c r="E181" s="47">
        <f t="shared" si="57"/>
        <v>0</v>
      </c>
      <c r="F181" s="47">
        <v>171</v>
      </c>
      <c r="G181" s="47">
        <v>180</v>
      </c>
      <c r="H181" s="48">
        <v>44073</v>
      </c>
      <c r="I181" s="1">
        <f t="shared" si="58"/>
        <v>4.0603569011676237</v>
      </c>
      <c r="Q181" s="73">
        <f>MultiNorm_PL!Q181</f>
        <v>586.97182288919328</v>
      </c>
      <c r="R181" s="73">
        <f t="shared" si="65"/>
        <v>68076.894613801429</v>
      </c>
      <c r="S181" s="1">
        <f t="shared" si="54"/>
        <v>43443.640406318147</v>
      </c>
      <c r="V181" s="1">
        <f t="shared" si="71"/>
        <v>32.023070207927958</v>
      </c>
      <c r="W181" s="1">
        <f t="shared" si="55"/>
        <v>41838.994279920065</v>
      </c>
      <c r="X181" s="1">
        <f t="shared" si="66"/>
        <v>54.855052348801109</v>
      </c>
    </row>
    <row r="182" spans="3:24" x14ac:dyDescent="0.2">
      <c r="C182" s="36">
        <f t="shared" si="72"/>
        <v>0</v>
      </c>
      <c r="D182" s="47">
        <f t="shared" si="63"/>
        <v>1</v>
      </c>
      <c r="E182" s="47">
        <f t="shared" si="57"/>
        <v>0</v>
      </c>
      <c r="F182" s="47">
        <v>172</v>
      </c>
      <c r="G182" s="47">
        <v>181</v>
      </c>
      <c r="H182" s="48">
        <v>44074</v>
      </c>
      <c r="I182" s="1">
        <f t="shared" si="58"/>
        <v>4.1028290327643635</v>
      </c>
      <c r="Q182" s="73">
        <f>MultiNorm_PL!Q182</f>
        <v>560.99016413929155</v>
      </c>
      <c r="R182" s="73">
        <f t="shared" si="65"/>
        <v>68637.884777940722</v>
      </c>
      <c r="S182" s="1">
        <f t="shared" si="54"/>
        <v>43473.970943436289</v>
      </c>
      <c r="V182" s="1">
        <f t="shared" si="71"/>
        <v>30.330537118141365</v>
      </c>
      <c r="W182" s="1">
        <f t="shared" si="55"/>
        <v>41892.394776804795</v>
      </c>
      <c r="X182" s="1">
        <f t="shared" si="66"/>
        <v>53.400496884729364</v>
      </c>
    </row>
    <row r="183" spans="3:24" x14ac:dyDescent="0.2">
      <c r="C183" s="36">
        <f t="shared" si="72"/>
        <v>0</v>
      </c>
      <c r="D183" s="47">
        <f t="shared" si="63"/>
        <v>1</v>
      </c>
      <c r="E183" s="47">
        <f t="shared" si="57"/>
        <v>0</v>
      </c>
      <c r="F183" s="47">
        <v>173</v>
      </c>
      <c r="G183" s="47">
        <v>182</v>
      </c>
      <c r="H183" s="48">
        <v>44075</v>
      </c>
      <c r="I183" s="1">
        <f t="shared" si="58"/>
        <v>4.1453011643611033</v>
      </c>
      <c r="Q183" s="73">
        <f>MultiNorm_PL!Q183</f>
        <v>534.51325581948799</v>
      </c>
      <c r="R183" s="73">
        <f t="shared" si="65"/>
        <v>69172.398033760212</v>
      </c>
      <c r="S183" s="1">
        <f t="shared" si="54"/>
        <v>43502.682091147995</v>
      </c>
      <c r="V183" s="1">
        <f t="shared" si="71"/>
        <v>28.711147711706872</v>
      </c>
      <c r="W183" s="1">
        <f t="shared" si="55"/>
        <v>41944.375022138454</v>
      </c>
      <c r="X183" s="1">
        <f t="shared" si="66"/>
        <v>51.980245333659695</v>
      </c>
    </row>
    <row r="184" spans="3:24" x14ac:dyDescent="0.2">
      <c r="C184" s="36">
        <f t="shared" si="72"/>
        <v>0</v>
      </c>
      <c r="D184" s="47">
        <f t="shared" si="63"/>
        <v>1</v>
      </c>
      <c r="E184" s="47">
        <f t="shared" si="57"/>
        <v>0</v>
      </c>
      <c r="F184" s="47">
        <v>174</v>
      </c>
      <c r="G184" s="47">
        <v>183</v>
      </c>
      <c r="H184" s="48">
        <v>44076</v>
      </c>
      <c r="I184" s="1">
        <f t="shared" si="58"/>
        <v>4.1877732959578431</v>
      </c>
      <c r="Q184" s="73">
        <f>MultiNorm_PL!Q184</f>
        <v>507.72108415172931</v>
      </c>
      <c r="R184" s="73">
        <f t="shared" si="65"/>
        <v>69680.119117911934</v>
      </c>
      <c r="S184" s="1">
        <f t="shared" si="54"/>
        <v>43529.844877917516</v>
      </c>
      <c r="V184" s="1">
        <f t="shared" si="71"/>
        <v>27.162786769520608</v>
      </c>
      <c r="W184" s="1">
        <f t="shared" si="55"/>
        <v>41994.968683079882</v>
      </c>
      <c r="X184" s="1">
        <f t="shared" si="66"/>
        <v>50.593660941427515</v>
      </c>
    </row>
    <row r="185" spans="3:24" x14ac:dyDescent="0.2">
      <c r="C185" s="36">
        <f t="shared" si="72"/>
        <v>0</v>
      </c>
      <c r="D185" s="47">
        <f t="shared" si="63"/>
        <v>1</v>
      </c>
      <c r="E185" s="47">
        <f t="shared" si="57"/>
        <v>0</v>
      </c>
      <c r="F185" s="47">
        <v>175</v>
      </c>
      <c r="G185" s="47">
        <v>184</v>
      </c>
      <c r="H185" s="48">
        <v>44077</v>
      </c>
      <c r="I185" s="1">
        <f t="shared" si="58"/>
        <v>4.2302454275545829</v>
      </c>
      <c r="Q185" s="73">
        <f>MultiNorm_PL!Q185</f>
        <v>480.78824063641412</v>
      </c>
      <c r="R185" s="73">
        <f t="shared" si="65"/>
        <v>70160.907358548342</v>
      </c>
      <c r="S185" s="1">
        <f t="shared" si="54"/>
        <v>43555.528212759491</v>
      </c>
      <c r="V185" s="1">
        <f t="shared" si="71"/>
        <v>25.683334841975011</v>
      </c>
      <c r="W185" s="1">
        <f t="shared" si="55"/>
        <v>42044.208794433282</v>
      </c>
      <c r="X185" s="1">
        <f t="shared" si="66"/>
        <v>49.240111353399698</v>
      </c>
    </row>
    <row r="186" spans="3:24" x14ac:dyDescent="0.2">
      <c r="D186" s="47">
        <f t="shared" si="63"/>
        <v>1</v>
      </c>
      <c r="E186" s="47">
        <f t="shared" si="57"/>
        <v>0</v>
      </c>
      <c r="F186" s="47">
        <v>176</v>
      </c>
      <c r="G186" s="47">
        <v>185</v>
      </c>
      <c r="H186" s="48">
        <v>44078</v>
      </c>
      <c r="I186" s="1">
        <f t="shared" si="58"/>
        <v>4.2727175591513227</v>
      </c>
      <c r="Q186" s="73">
        <f>MultiNorm_PL!Q186</f>
        <v>453.88203986259185</v>
      </c>
      <c r="R186" s="73">
        <f t="shared" si="65"/>
        <v>70614.78939841094</v>
      </c>
      <c r="S186" s="1">
        <f t="shared" si="54"/>
        <v>43579.798885919095</v>
      </c>
      <c r="V186" s="1">
        <f t="shared" si="71"/>
        <v>24.270673159604485</v>
      </c>
      <c r="W186" s="1">
        <f t="shared" si="55"/>
        <v>42092.127763403143</v>
      </c>
      <c r="X186" s="1">
        <f t="shared" si="66"/>
        <v>47.918968969861453</v>
      </c>
    </row>
    <row r="187" spans="3:24" x14ac:dyDescent="0.2">
      <c r="D187" s="47">
        <f t="shared" si="63"/>
        <v>1</v>
      </c>
      <c r="E187" s="47">
        <f t="shared" si="57"/>
        <v>0</v>
      </c>
      <c r="F187" s="47">
        <v>177</v>
      </c>
      <c r="G187" s="47">
        <v>186</v>
      </c>
      <c r="H187" s="48">
        <v>44079</v>
      </c>
      <c r="I187" s="1">
        <f t="shared" si="58"/>
        <v>4.3151896907480625</v>
      </c>
      <c r="Q187" s="73">
        <f>MultiNorm_PL!Q187</f>
        <v>427.16084526366006</v>
      </c>
      <c r="R187" s="73">
        <f t="shared" si="65"/>
        <v>71041.950243674597</v>
      </c>
      <c r="S187" s="1">
        <f t="shared" si="54"/>
        <v>43602.721574194613</v>
      </c>
      <c r="V187" s="1">
        <f t="shared" si="71"/>
        <v>22.92268827551743</v>
      </c>
      <c r="W187" s="1">
        <f t="shared" si="55"/>
        <v>42138.757374680485</v>
      </c>
      <c r="X187" s="1">
        <f t="shared" si="66"/>
        <v>46.62961127734161</v>
      </c>
    </row>
    <row r="188" spans="3:24" x14ac:dyDescent="0.2">
      <c r="D188" s="47">
        <f t="shared" si="63"/>
        <v>1</v>
      </c>
      <c r="E188" s="47">
        <f t="shared" si="57"/>
        <v>0</v>
      </c>
      <c r="F188" s="47">
        <v>178</v>
      </c>
      <c r="G188" s="47">
        <v>187</v>
      </c>
      <c r="H188" s="48">
        <v>44080</v>
      </c>
      <c r="I188" s="1">
        <f t="shared" si="58"/>
        <v>4.3576618223448023</v>
      </c>
      <c r="Q188" s="73">
        <f>MultiNorm_PL!Q188</f>
        <v>400.77262232251695</v>
      </c>
      <c r="R188" s="73">
        <f t="shared" si="65"/>
        <v>71442.722865997115</v>
      </c>
      <c r="S188" s="1">
        <f t="shared" si="54"/>
        <v>43624.358850633922</v>
      </c>
      <c r="V188" s="1">
        <f t="shared" si="71"/>
        <v>21.637276439309062</v>
      </c>
      <c r="W188" s="1">
        <f t="shared" si="55"/>
        <v>42184.128795837212</v>
      </c>
      <c r="X188" s="1">
        <f t="shared" si="66"/>
        <v>45.371421156727592</v>
      </c>
    </row>
    <row r="189" spans="3:24" x14ac:dyDescent="0.2">
      <c r="D189" s="47">
        <f t="shared" si="63"/>
        <v>1</v>
      </c>
      <c r="E189" s="47">
        <f t="shared" si="57"/>
        <v>0</v>
      </c>
      <c r="F189" s="47">
        <v>179</v>
      </c>
      <c r="G189" s="47">
        <v>188</v>
      </c>
      <c r="H189" s="48">
        <v>44081</v>
      </c>
      <c r="I189" s="1">
        <f t="shared" si="58"/>
        <v>4.4001339539415421</v>
      </c>
      <c r="Q189" s="73">
        <f>MultiNorm_PL!Q189</f>
        <v>374.85373285020643</v>
      </c>
      <c r="R189" s="73">
        <f t="shared" si="65"/>
        <v>71817.576598847329</v>
      </c>
      <c r="S189" s="1">
        <f t="shared" si="54"/>
        <v>43644.771198336348</v>
      </c>
      <c r="V189" s="1">
        <f t="shared" si="71"/>
        <v>20.412347702425905</v>
      </c>
      <c r="W189" s="1">
        <f t="shared" si="55"/>
        <v>42228.27258300651</v>
      </c>
      <c r="X189" s="1">
        <f t="shared" si="66"/>
        <v>44.143787169297866</v>
      </c>
    </row>
    <row r="190" spans="3:24" x14ac:dyDescent="0.2">
      <c r="D190" s="47">
        <f t="shared" si="63"/>
        <v>1</v>
      </c>
      <c r="E190" s="47">
        <f t="shared" si="57"/>
        <v>0</v>
      </c>
      <c r="F190" s="47">
        <v>180</v>
      </c>
      <c r="G190" s="47">
        <v>189</v>
      </c>
      <c r="H190" s="48">
        <v>44082</v>
      </c>
      <c r="I190" s="1">
        <f t="shared" si="58"/>
        <v>4.4426060855382818</v>
      </c>
      <c r="Q190" s="73">
        <f>MultiNorm_PL!Q190</f>
        <v>349.52797808003743</v>
      </c>
      <c r="R190" s="73">
        <f t="shared" si="65"/>
        <v>72167.104576927362</v>
      </c>
      <c r="S190" s="1">
        <f t="shared" si="54"/>
        <v>43664.01702809269</v>
      </c>
      <c r="V190" s="1">
        <f t="shared" si="71"/>
        <v>19.245829756342573</v>
      </c>
      <c r="W190" s="1">
        <f t="shared" si="55"/>
        <v>42271.218686827677</v>
      </c>
      <c r="X190" s="1">
        <f t="shared" si="66"/>
        <v>42.946103821166616</v>
      </c>
    </row>
    <row r="191" spans="3:24" x14ac:dyDescent="0.2">
      <c r="D191" s="47">
        <f t="shared" si="63"/>
        <v>1</v>
      </c>
      <c r="E191" s="47">
        <f t="shared" si="57"/>
        <v>0</v>
      </c>
      <c r="F191" s="47">
        <v>181</v>
      </c>
      <c r="G191" s="47">
        <v>190</v>
      </c>
      <c r="H191" s="48">
        <v>44083</v>
      </c>
      <c r="I191" s="1">
        <f t="shared" si="58"/>
        <v>4.4850782171350216</v>
      </c>
      <c r="Q191" s="73">
        <f>MultiNorm_PL!Q191</f>
        <v>324.90589259481112</v>
      </c>
      <c r="R191" s="73">
        <f t="shared" si="65"/>
        <v>72492.010469522167</v>
      </c>
      <c r="S191" s="1">
        <f t="shared" si="54"/>
        <v>43682.152699598708</v>
      </c>
      <c r="V191" s="1">
        <f t="shared" si="71"/>
        <v>18.135671506017388</v>
      </c>
      <c r="W191" s="1">
        <f t="shared" si="55"/>
        <v>42312.996458635222</v>
      </c>
      <c r="X191" s="1">
        <f t="shared" si="66"/>
        <v>41.777771807544923</v>
      </c>
    </row>
    <row r="192" spans="3:24" x14ac:dyDescent="0.2">
      <c r="D192" s="47">
        <f t="shared" si="63"/>
        <v>1</v>
      </c>
      <c r="E192" s="47">
        <f t="shared" si="57"/>
        <v>0</v>
      </c>
      <c r="F192" s="47">
        <v>182</v>
      </c>
      <c r="G192" s="47">
        <v>191</v>
      </c>
      <c r="H192" s="48">
        <v>44084</v>
      </c>
      <c r="I192" s="1">
        <f t="shared" si="58"/>
        <v>4.5275503487317614</v>
      </c>
      <c r="Q192" s="73">
        <f>MultiNorm_PL!Q192</f>
        <v>301.08428568392344</v>
      </c>
      <c r="R192" s="73">
        <f t="shared" si="65"/>
        <v>72793.094755206097</v>
      </c>
      <c r="S192" s="1">
        <f t="shared" si="54"/>
        <v>43699.232545980252</v>
      </c>
      <c r="V192" s="1">
        <f t="shared" si="71"/>
        <v>17.079846381544485</v>
      </c>
      <c r="W192" s="1">
        <f t="shared" si="55"/>
        <v>42353.634656872535</v>
      </c>
      <c r="X192" s="1">
        <f t="shared" si="66"/>
        <v>40.63819823731319</v>
      </c>
    </row>
    <row r="193" spans="4:24" x14ac:dyDescent="0.2">
      <c r="D193" s="47">
        <f t="shared" si="63"/>
        <v>1</v>
      </c>
      <c r="E193" s="47">
        <f t="shared" si="57"/>
        <v>0</v>
      </c>
      <c r="F193" s="47">
        <v>183</v>
      </c>
      <c r="G193" s="47">
        <v>192</v>
      </c>
      <c r="H193" s="48">
        <v>44085</v>
      </c>
      <c r="I193" s="1">
        <f t="shared" si="58"/>
        <v>4.5700224803285012</v>
      </c>
      <c r="Q193" s="73">
        <f>MultiNorm_PL!Q193</f>
        <v>278.1460217374065</v>
      </c>
      <c r="R193" s="73">
        <f t="shared" si="65"/>
        <v>73071.240776943509</v>
      </c>
      <c r="S193" s="1">
        <f t="shared" si="54"/>
        <v>43715.308901372351</v>
      </c>
      <c r="V193" s="1">
        <f t="shared" si="71"/>
        <v>16.076355392098776</v>
      </c>
      <c r="W193" s="1">
        <f t="shared" si="55"/>
        <v>42393.161453711393</v>
      </c>
      <c r="X193" s="1">
        <f t="shared" si="66"/>
        <v>39.52679683885799</v>
      </c>
    </row>
    <row r="194" spans="4:24" x14ac:dyDescent="0.2">
      <c r="D194" s="47">
        <f t="shared" si="63"/>
        <v>1</v>
      </c>
      <c r="E194" s="47">
        <f t="shared" si="57"/>
        <v>0</v>
      </c>
      <c r="F194" s="47">
        <v>184</v>
      </c>
      <c r="G194" s="47">
        <v>193</v>
      </c>
      <c r="H194" s="48">
        <v>44086</v>
      </c>
      <c r="I194" s="1">
        <f t="shared" si="58"/>
        <v>4.612494611925241</v>
      </c>
      <c r="Q194" s="73">
        <f>MultiNorm_PL!Q194</f>
        <v>256.16002683195148</v>
      </c>
      <c r="R194" s="73">
        <f t="shared" si="65"/>
        <v>73327.400803775454</v>
      </c>
      <c r="S194" s="1">
        <f t="shared" ref="S194:S251" si="73">_xlfn.NORM.DIST(I194,0,$A$2,TRUE)*$B$16</f>
        <v>43730.432131299458</v>
      </c>
      <c r="V194" s="1">
        <f t="shared" si="71"/>
        <v>15.123229927106877</v>
      </c>
      <c r="W194" s="1">
        <f t="shared" ref="W194:W251" si="74">_xlfn.GAMMA.DIST(G194,$A$9,$A$10,TRUE)*$B$17</f>
        <v>42431.604441859461</v>
      </c>
      <c r="X194" s="1">
        <f t="shared" si="66"/>
        <v>38.442988148068252</v>
      </c>
    </row>
    <row r="195" spans="4:24" x14ac:dyDescent="0.2">
      <c r="D195" s="47">
        <f t="shared" si="63"/>
        <v>1</v>
      </c>
      <c r="E195" s="47">
        <f t="shared" ref="E195:E251" si="75">IF(U195=$B$20,0,E194)</f>
        <v>0</v>
      </c>
      <c r="F195" s="47">
        <v>185</v>
      </c>
      <c r="G195" s="47">
        <v>194</v>
      </c>
      <c r="H195" s="48">
        <v>44087</v>
      </c>
      <c r="I195" s="1">
        <f t="shared" ref="I195:I229" si="76">I194+$B$2</f>
        <v>4.6549667435219808</v>
      </c>
      <c r="Q195" s="73">
        <f>MultiNorm_PL!Q195</f>
        <v>235.18150483285271</v>
      </c>
      <c r="R195" s="73">
        <f t="shared" si="65"/>
        <v>73562.582308608311</v>
      </c>
      <c r="S195" s="1">
        <f t="shared" si="73"/>
        <v>43744.650665609173</v>
      </c>
      <c r="V195" s="1">
        <f t="shared" si="71"/>
        <v>14.218534309715324</v>
      </c>
      <c r="W195" s="1">
        <f t="shared" si="74"/>
        <v>42468.990641538556</v>
      </c>
      <c r="X195" s="1">
        <f t="shared" si="66"/>
        <v>37.386199679094716</v>
      </c>
    </row>
    <row r="196" spans="4:24" x14ac:dyDescent="0.2">
      <c r="D196" s="47">
        <f t="shared" ref="D196:D251" si="77">IF(U197="",1,0)</f>
        <v>1</v>
      </c>
      <c r="E196" s="47">
        <f t="shared" si="75"/>
        <v>0</v>
      </c>
      <c r="F196" s="47">
        <v>186</v>
      </c>
      <c r="G196" s="47">
        <v>195</v>
      </c>
      <c r="H196" s="48">
        <v>44088</v>
      </c>
      <c r="I196" s="1">
        <f t="shared" si="76"/>
        <v>4.6974388751187206</v>
      </c>
      <c r="Q196" s="73">
        <f>MultiNorm_PL!Q196</f>
        <v>215.25234318443336</v>
      </c>
      <c r="R196" s="73">
        <f t="shared" ref="R196:R251" si="78">R195+Q196</f>
        <v>73777.834651792742</v>
      </c>
      <c r="S196" s="1">
        <f t="shared" si="73"/>
        <v>43758.011033718249</v>
      </c>
      <c r="V196" s="1">
        <f t="shared" si="71"/>
        <v>13.360368109075353</v>
      </c>
      <c r="W196" s="1">
        <f t="shared" si="74"/>
        <v>42505.346507617411</v>
      </c>
      <c r="X196" s="1">
        <f t="shared" ref="X196:X251" si="79">W196-W195</f>
        <v>36.355866078854888</v>
      </c>
    </row>
    <row r="197" spans="4:24" x14ac:dyDescent="0.2">
      <c r="D197" s="47">
        <f t="shared" si="77"/>
        <v>1</v>
      </c>
      <c r="E197" s="47">
        <f t="shared" si="75"/>
        <v>0</v>
      </c>
      <c r="F197" s="47">
        <v>187</v>
      </c>
      <c r="G197" s="47">
        <v>196</v>
      </c>
      <c r="H197" s="48">
        <v>44089</v>
      </c>
      <c r="I197" s="1">
        <f t="shared" si="76"/>
        <v>4.7399110067154604</v>
      </c>
      <c r="Q197" s="73">
        <f>MultiNorm_PL!Q197</f>
        <v>196.40168612403298</v>
      </c>
      <c r="R197" s="73">
        <f t="shared" si="78"/>
        <v>73974.23633791678</v>
      </c>
      <c r="S197" s="1">
        <f t="shared" si="73"/>
        <v>43770.557901936016</v>
      </c>
      <c r="V197" s="1">
        <f t="shared" si="71"/>
        <v>12.546868217767042</v>
      </c>
      <c r="W197" s="1">
        <f t="shared" si="74"/>
        <v>42540.697936883269</v>
      </c>
      <c r="X197" s="1">
        <f t="shared" si="79"/>
        <v>35.351429265858314</v>
      </c>
    </row>
    <row r="198" spans="4:24" x14ac:dyDescent="0.2">
      <c r="D198" s="47">
        <f t="shared" si="77"/>
        <v>1</v>
      </c>
      <c r="E198" s="47">
        <f t="shared" si="75"/>
        <v>0</v>
      </c>
      <c r="F198" s="47">
        <v>188</v>
      </c>
      <c r="G198" s="47">
        <v>197</v>
      </c>
      <c r="H198" s="48">
        <v>44090</v>
      </c>
      <c r="I198" s="1">
        <f t="shared" si="76"/>
        <v>4.7823831383122002</v>
      </c>
      <c r="Q198" s="73">
        <f>MultiNorm_PL!Q198</f>
        <v>178.64665134132812</v>
      </c>
      <c r="R198" s="73">
        <f t="shared" si="78"/>
        <v>74152.882989258113</v>
      </c>
      <c r="S198" s="1">
        <f t="shared" si="73"/>
        <v>43782.334112637858</v>
      </c>
      <c r="V198" s="1">
        <f t="shared" si="71"/>
        <v>11.776210701842501</v>
      </c>
      <c r="W198" s="1">
        <f t="shared" si="74"/>
        <v>42575.070275437414</v>
      </c>
      <c r="X198" s="1">
        <f t="shared" si="79"/>
        <v>34.372338554145244</v>
      </c>
    </row>
    <row r="199" spans="4:24" x14ac:dyDescent="0.2">
      <c r="D199" s="47">
        <f t="shared" si="77"/>
        <v>1</v>
      </c>
      <c r="E199" s="47">
        <f t="shared" si="75"/>
        <v>0</v>
      </c>
      <c r="F199" s="47">
        <v>189</v>
      </c>
      <c r="G199" s="47">
        <v>198</v>
      </c>
      <c r="H199" s="48">
        <v>44091</v>
      </c>
      <c r="I199" s="1">
        <f t="shared" si="76"/>
        <v>4.82485526990894</v>
      </c>
      <c r="Q199" s="73">
        <f>MultiNorm_PL!Q199</f>
        <v>161.99316510348658</v>
      </c>
      <c r="R199" s="73">
        <f t="shared" si="78"/>
        <v>74314.876154361598</v>
      </c>
      <c r="S199" s="1">
        <f t="shared" si="73"/>
        <v>43793.380725068673</v>
      </c>
      <c r="V199" s="1">
        <f t="shared" si="71"/>
        <v>11.046612430815003</v>
      </c>
      <c r="W199" s="1">
        <f t="shared" si="74"/>
        <v>42608.488326200473</v>
      </c>
      <c r="X199" s="1">
        <f t="shared" si="79"/>
        <v>33.418050763059</v>
      </c>
    </row>
    <row r="200" spans="4:24" x14ac:dyDescent="0.2">
      <c r="D200" s="47">
        <f t="shared" si="77"/>
        <v>1</v>
      </c>
      <c r="E200" s="47">
        <f t="shared" si="75"/>
        <v>0</v>
      </c>
      <c r="F200" s="47">
        <v>190</v>
      </c>
      <c r="G200" s="47">
        <v>199</v>
      </c>
      <c r="H200" s="48">
        <v>44092</v>
      </c>
      <c r="I200" s="1">
        <f t="shared" si="76"/>
        <v>4.8673274015056798</v>
      </c>
      <c r="Q200" s="73">
        <f>MultiNorm_PL!Q200</f>
        <v>146.43689054508047</v>
      </c>
      <c r="R200" s="73">
        <f t="shared" si="78"/>
        <v>74461.313044906681</v>
      </c>
      <c r="S200" s="1">
        <f t="shared" si="73"/>
        <v>43803.737057564525</v>
      </c>
      <c r="V200" s="1">
        <f t="shared" si="71"/>
        <v>10.356332495852257</v>
      </c>
      <c r="W200" s="1">
        <f t="shared" si="74"/>
        <v>42640.976356513849</v>
      </c>
      <c r="X200" s="1">
        <f t="shared" si="79"/>
        <v>32.48803031337593</v>
      </c>
    </row>
    <row r="201" spans="4:24" x14ac:dyDescent="0.2">
      <c r="D201" s="47">
        <f t="shared" si="77"/>
        <v>1</v>
      </c>
      <c r="E201" s="47">
        <f t="shared" si="75"/>
        <v>0</v>
      </c>
      <c r="F201" s="47">
        <v>191</v>
      </c>
      <c r="G201" s="47">
        <v>200</v>
      </c>
      <c r="H201" s="48">
        <v>44093</v>
      </c>
      <c r="I201" s="1">
        <f t="shared" si="76"/>
        <v>4.9097995331024196</v>
      </c>
      <c r="Q201" s="73">
        <f>MultiNorm_PL!Q201</f>
        <v>131.96422412999615</v>
      </c>
      <c r="R201" s="73">
        <f t="shared" si="78"/>
        <v>74593.277269036684</v>
      </c>
      <c r="S201" s="1">
        <f t="shared" si="73"/>
        <v>43813.440730988783</v>
      </c>
      <c r="V201" s="1">
        <f t="shared" si="71"/>
        <v>9.7036734242574312</v>
      </c>
      <c r="W201" s="1">
        <f t="shared" si="74"/>
        <v>42672.558105824624</v>
      </c>
      <c r="X201" s="1">
        <f t="shared" si="79"/>
        <v>31.581749310775194</v>
      </c>
    </row>
    <row r="202" spans="4:24" x14ac:dyDescent="0.2">
      <c r="D202" s="47">
        <f t="shared" si="77"/>
        <v>1</v>
      </c>
      <c r="E202" s="47">
        <f t="shared" si="75"/>
        <v>0</v>
      </c>
      <c r="F202" s="47">
        <v>192</v>
      </c>
      <c r="G202" s="47">
        <v>201</v>
      </c>
      <c r="H202" s="48">
        <v>44094</v>
      </c>
      <c r="I202" s="1">
        <f t="shared" si="76"/>
        <v>4.9522716646991594</v>
      </c>
      <c r="Q202" s="73">
        <f>MultiNorm_PL!Q202</f>
        <v>118.55333616660809</v>
      </c>
      <c r="R202" s="73">
        <f t="shared" si="78"/>
        <v>74711.830605203286</v>
      </c>
      <c r="S202" s="1">
        <f t="shared" si="73"/>
        <v>43822.527713187941</v>
      </c>
      <c r="V202" s="1">
        <f t="shared" si="71"/>
        <v>9.0869821991582285</v>
      </c>
      <c r="W202" s="1">
        <f t="shared" si="74"/>
        <v>42703.256793441433</v>
      </c>
      <c r="X202" s="1">
        <f t="shared" si="79"/>
        <v>30.698687616808456</v>
      </c>
    </row>
    <row r="203" spans="4:24" x14ac:dyDescent="0.2">
      <c r="D203" s="47">
        <f t="shared" si="77"/>
        <v>1</v>
      </c>
      <c r="E203" s="47">
        <f t="shared" si="75"/>
        <v>0</v>
      </c>
      <c r="F203" s="47">
        <v>193</v>
      </c>
      <c r="G203" s="47">
        <v>202</v>
      </c>
      <c r="H203" s="48">
        <v>44095</v>
      </c>
      <c r="I203" s="1">
        <f t="shared" si="76"/>
        <v>4.9947437962958992</v>
      </c>
      <c r="Q203" s="73">
        <f>MultiNorm_PL!Q203</f>
        <v>106.17523262210028</v>
      </c>
      <c r="R203" s="73">
        <f t="shared" si="78"/>
        <v>74818.005837825389</v>
      </c>
      <c r="S203" s="1">
        <f t="shared" si="73"/>
        <v>43831.032364280807</v>
      </c>
      <c r="V203" s="1">
        <f t="shared" si="71"/>
        <v>8.50465109286597</v>
      </c>
      <c r="W203" s="1">
        <f t="shared" si="74"/>
        <v>42733.09512634985</v>
      </c>
      <c r="X203" s="1">
        <f t="shared" si="79"/>
        <v>29.838332908417215</v>
      </c>
    </row>
    <row r="204" spans="4:24" x14ac:dyDescent="0.2">
      <c r="D204" s="47">
        <f t="shared" si="77"/>
        <v>1</v>
      </c>
      <c r="E204" s="47">
        <f t="shared" si="75"/>
        <v>0</v>
      </c>
      <c r="F204" s="47">
        <v>194</v>
      </c>
      <c r="G204" s="47">
        <v>203</v>
      </c>
      <c r="H204" s="48">
        <v>44096</v>
      </c>
      <c r="I204" s="1">
        <f t="shared" si="76"/>
        <v>5.0372159278926389</v>
      </c>
      <c r="Q204" s="73">
        <f>MultiNorm_PL!Q204</f>
        <v>94.794817254337886</v>
      </c>
      <c r="R204" s="73">
        <f t="shared" si="78"/>
        <v>74912.800655079729</v>
      </c>
      <c r="S204" s="1">
        <f t="shared" si="73"/>
        <v>43838.987482603967</v>
      </c>
      <c r="V204" s="1">
        <f t="shared" si="71"/>
        <v>7.9551183231596951</v>
      </c>
      <c r="W204" s="1">
        <f t="shared" si="74"/>
        <v>42762.095307076146</v>
      </c>
      <c r="X204" s="1">
        <f t="shared" si="79"/>
        <v>29.000180726296094</v>
      </c>
    </row>
    <row r="205" spans="4:24" x14ac:dyDescent="0.2">
      <c r="D205" s="47">
        <f t="shared" si="77"/>
        <v>1</v>
      </c>
      <c r="E205" s="47">
        <f t="shared" si="75"/>
        <v>0</v>
      </c>
      <c r="F205" s="47">
        <v>195</v>
      </c>
      <c r="G205" s="47">
        <v>204</v>
      </c>
      <c r="H205" s="48">
        <v>44097</v>
      </c>
      <c r="I205" s="1">
        <f t="shared" si="76"/>
        <v>5.0796880594893787</v>
      </c>
      <c r="Q205" s="73">
        <f>MultiNorm_PL!Q205</f>
        <v>84.371935173319301</v>
      </c>
      <c r="R205" s="73">
        <f t="shared" si="78"/>
        <v>74997.172590253045</v>
      </c>
      <c r="S205" s="1">
        <f t="shared" si="73"/>
        <v>43846.424351145448</v>
      </c>
      <c r="V205" s="1">
        <f t="shared" si="71"/>
        <v>7.4368685414810898</v>
      </c>
      <c r="W205" s="1">
        <f t="shared" si="74"/>
        <v>42790.279041589041</v>
      </c>
      <c r="X205" s="1">
        <f t="shared" si="79"/>
        <v>28.183734512895171</v>
      </c>
    </row>
    <row r="206" spans="4:24" x14ac:dyDescent="0.2">
      <c r="D206" s="47">
        <f t="shared" si="77"/>
        <v>1</v>
      </c>
      <c r="E206" s="47">
        <f t="shared" si="75"/>
        <v>0</v>
      </c>
      <c r="F206" s="47">
        <v>196</v>
      </c>
      <c r="G206" s="47">
        <v>205</v>
      </c>
      <c r="H206" s="48">
        <v>44098</v>
      </c>
      <c r="I206" s="1">
        <f t="shared" si="76"/>
        <v>5.1221601910861185</v>
      </c>
      <c r="Q206" s="73">
        <f>MultiNorm_PL!Q206</f>
        <v>74.862381271248793</v>
      </c>
      <c r="R206" s="73">
        <f t="shared" si="78"/>
        <v>75072.034971524292</v>
      </c>
      <c r="S206" s="1">
        <f t="shared" si="73"/>
        <v>43853.372784307554</v>
      </c>
      <c r="V206" s="1">
        <f t="shared" si="71"/>
        <v>6.9484331621060846</v>
      </c>
      <c r="W206" s="1">
        <f t="shared" si="74"/>
        <v>42817.667547229343</v>
      </c>
      <c r="X206" s="1">
        <f t="shared" si="79"/>
        <v>27.388505640301446</v>
      </c>
    </row>
    <row r="207" spans="4:24" x14ac:dyDescent="0.2">
      <c r="D207" s="47">
        <f t="shared" si="77"/>
        <v>1</v>
      </c>
      <c r="E207" s="47">
        <f t="shared" si="75"/>
        <v>0</v>
      </c>
      <c r="F207" s="47">
        <v>197</v>
      </c>
      <c r="G207" s="47">
        <v>206</v>
      </c>
      <c r="H207" s="48">
        <v>44099</v>
      </c>
      <c r="I207" s="1">
        <f t="shared" si="76"/>
        <v>5.1646323226828583</v>
      </c>
      <c r="Q207" s="73">
        <f>MultiNorm_PL!Q207</f>
        <v>66.218859434966959</v>
      </c>
      <c r="R207" s="73">
        <f t="shared" si="78"/>
        <v>75138.253830959264</v>
      </c>
      <c r="S207" s="1">
        <f t="shared" si="73"/>
        <v>43859.861174849299</v>
      </c>
      <c r="V207" s="1">
        <f t="shared" si="71"/>
        <v>6.4883905417445931</v>
      </c>
      <c r="W207" s="1">
        <f t="shared" si="74"/>
        <v>42844.281560658259</v>
      </c>
      <c r="X207" s="1">
        <f t="shared" si="79"/>
        <v>26.614013428916223</v>
      </c>
    </row>
    <row r="208" spans="4:24" x14ac:dyDescent="0.2">
      <c r="D208" s="47">
        <f t="shared" si="77"/>
        <v>1</v>
      </c>
      <c r="E208" s="47">
        <f t="shared" si="75"/>
        <v>0</v>
      </c>
      <c r="F208" s="47">
        <v>198</v>
      </c>
      <c r="G208" s="47">
        <v>207</v>
      </c>
      <c r="H208" s="48">
        <v>44100</v>
      </c>
      <c r="I208" s="1">
        <f t="shared" si="76"/>
        <v>5.2071044542795981</v>
      </c>
      <c r="Q208" s="73">
        <f>MultiNorm_PL!Q208</f>
        <v>58.391880995754896</v>
      </c>
      <c r="R208" s="73">
        <f t="shared" si="78"/>
        <v>75196.645711955018</v>
      </c>
      <c r="S208" s="1">
        <f t="shared" si="73"/>
        <v>43865.916540867693</v>
      </c>
      <c r="V208" s="1">
        <f t="shared" si="71"/>
        <v>6.0553660183941247</v>
      </c>
      <c r="W208" s="1">
        <f t="shared" si="74"/>
        <v>42870.141345815333</v>
      </c>
      <c r="X208" s="1">
        <f t="shared" si="79"/>
        <v>25.859785157073929</v>
      </c>
    </row>
    <row r="209" spans="4:24" x14ac:dyDescent="0.2">
      <c r="D209" s="47">
        <f t="shared" si="77"/>
        <v>1</v>
      </c>
      <c r="E209" s="47">
        <f t="shared" si="75"/>
        <v>0</v>
      </c>
      <c r="F209" s="47">
        <v>199</v>
      </c>
      <c r="G209" s="47">
        <v>208</v>
      </c>
      <c r="H209" s="48">
        <v>44101</v>
      </c>
      <c r="I209" s="1">
        <f t="shared" si="76"/>
        <v>5.2495765858763379</v>
      </c>
      <c r="Q209" s="73">
        <f>MultiNorm_PL!Q209</f>
        <v>51.330593404990516</v>
      </c>
      <c r="R209" s="73">
        <f t="shared" si="78"/>
        <v>75247.976305360004</v>
      </c>
      <c r="S209" s="1">
        <f t="shared" si="73"/>
        <v>43871.564572686519</v>
      </c>
      <c r="V209" s="1">
        <f t="shared" si="71"/>
        <v>5.6480318188259844</v>
      </c>
      <c r="W209" s="1">
        <f t="shared" si="74"/>
        <v>42895.266701877677</v>
      </c>
      <c r="X209" s="1">
        <f t="shared" si="79"/>
        <v>25.125356062344508</v>
      </c>
    </row>
    <row r="210" spans="4:24" x14ac:dyDescent="0.2">
      <c r="D210" s="47">
        <f t="shared" si="77"/>
        <v>1</v>
      </c>
      <c r="E210" s="47">
        <f t="shared" si="75"/>
        <v>0</v>
      </c>
      <c r="F210" s="47">
        <v>200</v>
      </c>
      <c r="G210" s="47">
        <v>209</v>
      </c>
      <c r="H210" s="48">
        <v>44102</v>
      </c>
      <c r="I210" s="1">
        <f t="shared" si="76"/>
        <v>5.2920487174730777</v>
      </c>
      <c r="Q210" s="73">
        <f>MultiNorm_PL!Q210</f>
        <v>44.983532583797853</v>
      </c>
      <c r="R210" s="73">
        <f t="shared" si="78"/>
        <v>75292.959837943796</v>
      </c>
      <c r="S210" s="1">
        <f t="shared" si="73"/>
        <v>43876.829679530056</v>
      </c>
      <c r="V210" s="1">
        <f t="shared" si="71"/>
        <v>5.2651068435370689</v>
      </c>
      <c r="W210" s="1">
        <f t="shared" si="74"/>
        <v>42919.67697121259</v>
      </c>
      <c r="X210" s="1">
        <f t="shared" si="79"/>
        <v>24.4102693349123</v>
      </c>
    </row>
    <row r="211" spans="4:24" x14ac:dyDescent="0.2">
      <c r="D211" s="47">
        <f t="shared" si="77"/>
        <v>1</v>
      </c>
      <c r="E211" s="47">
        <f t="shared" si="75"/>
        <v>0</v>
      </c>
      <c r="F211" s="47">
        <v>201</v>
      </c>
      <c r="G211" s="47">
        <v>210</v>
      </c>
      <c r="H211" s="48">
        <v>44103</v>
      </c>
      <c r="I211" s="1">
        <f t="shared" si="76"/>
        <v>5.3345208490698175</v>
      </c>
      <c r="Q211" s="73">
        <f>MultiNorm_PL!Q211</f>
        <v>39.299294724279058</v>
      </c>
      <c r="R211" s="73">
        <f t="shared" si="78"/>
        <v>75332.25913266807</v>
      </c>
      <c r="S211" s="1">
        <f t="shared" si="73"/>
        <v>43881.73503586818</v>
      </c>
      <c r="V211" s="1">
        <f t="shared" si="71"/>
        <v>4.9053563381239655</v>
      </c>
      <c r="W211" s="1">
        <f t="shared" si="74"/>
        <v>42943.391047315941</v>
      </c>
      <c r="X211" s="1">
        <f t="shared" si="79"/>
        <v>23.714076103351545</v>
      </c>
    </row>
    <row r="212" spans="4:24" x14ac:dyDescent="0.2">
      <c r="D212" s="47">
        <f t="shared" si="77"/>
        <v>1</v>
      </c>
      <c r="E212" s="47">
        <f t="shared" si="75"/>
        <v>0</v>
      </c>
      <c r="F212" s="47">
        <v>202</v>
      </c>
      <c r="G212" s="47">
        <v>211</v>
      </c>
      <c r="H212" s="48">
        <v>44104</v>
      </c>
      <c r="I212" s="1">
        <f t="shared" si="76"/>
        <v>5.3769929806665573</v>
      </c>
      <c r="Q212" s="73">
        <f>MultiNorm_PL!Q212</f>
        <v>34.227125473062003</v>
      </c>
      <c r="R212" s="73">
        <f t="shared" si="78"/>
        <v>75366.486258141129</v>
      </c>
      <c r="S212" s="1">
        <f t="shared" si="73"/>
        <v>43886.302627328027</v>
      </c>
      <c r="V212" s="1">
        <f t="shared" si="71"/>
        <v>4.5675914598468808</v>
      </c>
      <c r="W212" s="1">
        <f t="shared" si="74"/>
        <v>42966.427382729475</v>
      </c>
      <c r="X212" s="1">
        <f t="shared" si="79"/>
        <v>23.036335413533379</v>
      </c>
    </row>
    <row r="213" spans="4:24" x14ac:dyDescent="0.2">
      <c r="D213" s="47">
        <f t="shared" si="77"/>
        <v>1</v>
      </c>
      <c r="E213" s="47">
        <f t="shared" si="75"/>
        <v>0</v>
      </c>
      <c r="F213" s="47">
        <v>203</v>
      </c>
      <c r="G213" s="47">
        <v>212</v>
      </c>
      <c r="H213" s="48">
        <v>44105</v>
      </c>
      <c r="I213" s="1">
        <f t="shared" si="76"/>
        <v>5.4194651122632971</v>
      </c>
      <c r="Q213" s="73">
        <f>MultiNorm_PL!Q213</f>
        <v>0</v>
      </c>
      <c r="R213" s="73">
        <f t="shared" si="78"/>
        <v>75366.486258141129</v>
      </c>
      <c r="S213" s="1">
        <f t="shared" si="73"/>
        <v>43890.553296075734</v>
      </c>
      <c r="V213" s="1">
        <f t="shared" si="71"/>
        <v>4.2506687477070955</v>
      </c>
      <c r="W213" s="1">
        <f t="shared" si="74"/>
        <v>42988.803996930234</v>
      </c>
      <c r="X213" s="1">
        <f t="shared" si="79"/>
        <v>22.376614200758922</v>
      </c>
    </row>
    <row r="214" spans="4:24" x14ac:dyDescent="0.2">
      <c r="D214" s="47">
        <f t="shared" si="77"/>
        <v>1</v>
      </c>
      <c r="E214" s="47">
        <f t="shared" si="75"/>
        <v>0</v>
      </c>
      <c r="F214" s="47">
        <v>204</v>
      </c>
      <c r="G214" s="47">
        <v>213</v>
      </c>
      <c r="H214" s="48">
        <v>44106</v>
      </c>
      <c r="I214" s="1">
        <f t="shared" si="76"/>
        <v>5.4619372438600369</v>
      </c>
      <c r="Q214" s="73">
        <f>MultiNorm_PL!Q214</f>
        <v>0</v>
      </c>
      <c r="R214" s="73">
        <f t="shared" si="78"/>
        <v>75366.486258141129</v>
      </c>
      <c r="S214" s="1">
        <f t="shared" si="73"/>
        <v>43894.506785580437</v>
      </c>
      <c r="V214" s="1">
        <f t="shared" si="71"/>
        <v>3.9534895047036116</v>
      </c>
      <c r="W214" s="1">
        <f t="shared" si="74"/>
        <v>43010.538484185985</v>
      </c>
      <c r="X214" s="1">
        <f t="shared" si="79"/>
        <v>21.734487255751446</v>
      </c>
    </row>
    <row r="215" spans="4:24" x14ac:dyDescent="0.2">
      <c r="D215" s="47">
        <f t="shared" si="77"/>
        <v>1</v>
      </c>
      <c r="E215" s="47">
        <f t="shared" si="75"/>
        <v>0</v>
      </c>
      <c r="F215" s="47">
        <v>205</v>
      </c>
      <c r="G215" s="47">
        <v>214</v>
      </c>
      <c r="H215" s="48">
        <v>44107</v>
      </c>
      <c r="I215" s="1">
        <f t="shared" si="76"/>
        <v>5.5044093754567767</v>
      </c>
      <c r="Q215" s="73">
        <f>MultiNorm_PL!Q215</f>
        <v>0</v>
      </c>
      <c r="R215" s="73">
        <f t="shared" si="78"/>
        <v>75366.486258141129</v>
      </c>
      <c r="S215" s="1">
        <f t="shared" si="73"/>
        <v>43898.18178468039</v>
      </c>
      <c r="V215" s="1">
        <f t="shared" si="71"/>
        <v>3.6749990999524016</v>
      </c>
      <c r="W215" s="1">
        <f t="shared" si="74"/>
        <v>43031.648021370784</v>
      </c>
      <c r="X215" s="1">
        <f t="shared" si="79"/>
        <v>21.109537184798683</v>
      </c>
    </row>
    <row r="216" spans="4:24" x14ac:dyDescent="0.2">
      <c r="D216" s="47">
        <f t="shared" si="77"/>
        <v>1</v>
      </c>
      <c r="E216" s="47">
        <f t="shared" si="75"/>
        <v>0</v>
      </c>
      <c r="F216" s="47">
        <v>206</v>
      </c>
      <c r="G216" s="47">
        <v>215</v>
      </c>
      <c r="H216" s="48">
        <v>44108</v>
      </c>
      <c r="I216" s="1">
        <f t="shared" si="76"/>
        <v>5.5468815070535165</v>
      </c>
      <c r="Q216" s="73">
        <f>MultiNorm_PL!Q216</f>
        <v>0</v>
      </c>
      <c r="R216" s="73">
        <f t="shared" si="78"/>
        <v>75366.486258141129</v>
      </c>
      <c r="S216" s="1">
        <f t="shared" si="73"/>
        <v>43901.595970879331</v>
      </c>
      <c r="V216" s="1">
        <f t="shared" si="71"/>
        <v>3.4141861989410245</v>
      </c>
      <c r="W216" s="1">
        <f t="shared" si="74"/>
        <v>43052.149375735149</v>
      </c>
      <c r="X216" s="1">
        <f t="shared" si="79"/>
        <v>20.501354364365397</v>
      </c>
    </row>
    <row r="217" spans="4:24" x14ac:dyDescent="0.2">
      <c r="D217" s="47">
        <f t="shared" si="77"/>
        <v>1</v>
      </c>
      <c r="E217" s="47">
        <f t="shared" si="75"/>
        <v>0</v>
      </c>
      <c r="F217" s="47">
        <v>207</v>
      </c>
      <c r="G217" s="47">
        <v>216</v>
      </c>
      <c r="H217" s="48">
        <v>44109</v>
      </c>
      <c r="I217" s="1">
        <f t="shared" si="76"/>
        <v>5.5893536386502563</v>
      </c>
      <c r="Q217" s="73">
        <f>MultiNorm_PL!Q217</f>
        <v>0</v>
      </c>
      <c r="R217" s="73">
        <f t="shared" si="78"/>
        <v>75366.486258141129</v>
      </c>
      <c r="S217" s="1">
        <f t="shared" si="73"/>
        <v>43904.766052808423</v>
      </c>
      <c r="V217" s="1">
        <f t="shared" si="71"/>
        <v>3.1700819290927029</v>
      </c>
      <c r="W217" s="1">
        <f t="shared" si="74"/>
        <v>43072.058912625944</v>
      </c>
      <c r="X217" s="1">
        <f t="shared" si="79"/>
        <v>19.909536890794698</v>
      </c>
    </row>
    <row r="218" spans="4:24" x14ac:dyDescent="0.2">
      <c r="D218" s="47">
        <f t="shared" si="77"/>
        <v>1</v>
      </c>
      <c r="E218" s="47">
        <f t="shared" si="75"/>
        <v>0</v>
      </c>
      <c r="F218" s="47">
        <v>208</v>
      </c>
      <c r="G218" s="47">
        <v>217</v>
      </c>
      <c r="H218" s="48">
        <v>44110</v>
      </c>
      <c r="I218" s="1">
        <f t="shared" si="76"/>
        <v>5.631825770246996</v>
      </c>
      <c r="Q218" s="73">
        <f>MultiNorm_PL!Q218</f>
        <v>0</v>
      </c>
      <c r="R218" s="73">
        <f t="shared" si="78"/>
        <v>75366.486258141129</v>
      </c>
      <c r="S218" s="1">
        <f t="shared" si="73"/>
        <v>43907.707811796543</v>
      </c>
      <c r="V218" s="1">
        <f t="shared" si="71"/>
        <v>2.9417589881195454</v>
      </c>
      <c r="W218" s="1">
        <f t="shared" si="74"/>
        <v>43091.392603150911</v>
      </c>
      <c r="X218" s="1">
        <f t="shared" si="79"/>
        <v>19.333690524967096</v>
      </c>
    </row>
    <row r="219" spans="4:24" x14ac:dyDescent="0.2">
      <c r="D219" s="47">
        <f t="shared" si="77"/>
        <v>1</v>
      </c>
      <c r="E219" s="47">
        <f t="shared" si="75"/>
        <v>0</v>
      </c>
      <c r="F219" s="47">
        <v>209</v>
      </c>
      <c r="G219" s="47">
        <v>218</v>
      </c>
      <c r="H219" s="48">
        <v>44111</v>
      </c>
      <c r="I219" s="1">
        <f t="shared" si="76"/>
        <v>5.6742979018437358</v>
      </c>
      <c r="Q219" s="73">
        <f>MultiNorm_PL!Q219</f>
        <v>0</v>
      </c>
      <c r="R219" s="73">
        <f t="shared" si="78"/>
        <v>75366.486258141129</v>
      </c>
      <c r="S219" s="1">
        <f t="shared" si="73"/>
        <v>43910.436142498744</v>
      </c>
      <c r="V219" s="1">
        <f t="shared" ref="V219:V251" si="80">S219-S218</f>
        <v>2.7283307022007648</v>
      </c>
      <c r="W219" s="1">
        <f t="shared" si="74"/>
        <v>43110.166031783672</v>
      </c>
      <c r="X219" s="1">
        <f t="shared" si="79"/>
        <v>18.773428632761352</v>
      </c>
    </row>
    <row r="220" spans="4:24" x14ac:dyDescent="0.2">
      <c r="D220" s="47">
        <f t="shared" si="77"/>
        <v>1</v>
      </c>
      <c r="E220" s="47">
        <f t="shared" si="75"/>
        <v>0</v>
      </c>
      <c r="F220" s="47">
        <v>210</v>
      </c>
      <c r="G220" s="47">
        <v>219</v>
      </c>
      <c r="H220" s="48">
        <v>44112</v>
      </c>
      <c r="I220" s="1">
        <f t="shared" si="76"/>
        <v>5.7167700334404756</v>
      </c>
      <c r="Q220" s="73">
        <f>MultiNorm_PL!Q220</f>
        <v>0</v>
      </c>
      <c r="R220" s="73">
        <f t="shared" si="78"/>
        <v>75366.486258141129</v>
      </c>
      <c r="S220" s="1">
        <f t="shared" si="73"/>
        <v>43912.965092539336</v>
      </c>
      <c r="V220" s="1">
        <f t="shared" si="80"/>
        <v>2.5289500405924628</v>
      </c>
      <c r="W220" s="1">
        <f t="shared" si="74"/>
        <v>43128.39440390496</v>
      </c>
      <c r="X220" s="1">
        <f t="shared" si="79"/>
        <v>18.228372121287975</v>
      </c>
    </row>
    <row r="221" spans="4:24" x14ac:dyDescent="0.2">
      <c r="D221" s="47">
        <f t="shared" si="77"/>
        <v>1</v>
      </c>
      <c r="E221" s="47">
        <f t="shared" si="75"/>
        <v>0</v>
      </c>
      <c r="F221" s="47">
        <v>211</v>
      </c>
      <c r="G221" s="47">
        <v>220</v>
      </c>
      <c r="H221" s="48">
        <v>44113</v>
      </c>
      <c r="I221" s="1">
        <f t="shared" si="76"/>
        <v>5.7592421650372154</v>
      </c>
      <c r="Q221" s="73">
        <f>MultiNorm_PL!Q221</f>
        <v>0</v>
      </c>
      <c r="R221" s="73">
        <f t="shared" si="78"/>
        <v>75366.486258141129</v>
      </c>
      <c r="S221" s="1">
        <f t="shared" si="73"/>
        <v>43915.307901132233</v>
      </c>
      <c r="V221" s="1">
        <f t="shared" si="80"/>
        <v>2.3428085928971996</v>
      </c>
      <c r="W221" s="1">
        <f t="shared" si="74"/>
        <v>43146.092553276249</v>
      </c>
      <c r="X221" s="1">
        <f t="shared" si="79"/>
        <v>17.698149371288309</v>
      </c>
    </row>
    <row r="222" spans="4:24" x14ac:dyDescent="0.2">
      <c r="D222" s="47">
        <f t="shared" si="77"/>
        <v>1</v>
      </c>
      <c r="E222" s="47">
        <f t="shared" si="75"/>
        <v>0</v>
      </c>
      <c r="F222" s="47">
        <v>212</v>
      </c>
      <c r="G222" s="47">
        <v>221</v>
      </c>
      <c r="H222" s="48">
        <v>44114</v>
      </c>
      <c r="I222" s="1">
        <f t="shared" si="76"/>
        <v>5.8017142966339552</v>
      </c>
      <c r="Q222" s="73">
        <f>MultiNorm_PL!Q222</f>
        <v>0</v>
      </c>
      <c r="R222" s="73">
        <f t="shared" si="78"/>
        <v>75366.486258141129</v>
      </c>
      <c r="S222" s="1">
        <f t="shared" si="73"/>
        <v>43917.477036647659</v>
      </c>
      <c r="V222" s="1">
        <f t="shared" si="80"/>
        <v>2.169135515425296</v>
      </c>
      <c r="W222" s="1">
        <f t="shared" si="74"/>
        <v>43163.274949442304</v>
      </c>
      <c r="X222" s="1">
        <f t="shared" si="79"/>
        <v>17.182396166055696</v>
      </c>
    </row>
    <row r="223" spans="4:24" x14ac:dyDescent="0.2">
      <c r="D223" s="47">
        <f t="shared" si="77"/>
        <v>1</v>
      </c>
      <c r="E223" s="47">
        <f t="shared" si="75"/>
        <v>0</v>
      </c>
      <c r="F223" s="47">
        <v>213</v>
      </c>
      <c r="G223" s="47">
        <v>222</v>
      </c>
      <c r="H223" s="48">
        <v>44115</v>
      </c>
      <c r="I223" s="1">
        <f t="shared" si="76"/>
        <v>5.844186428230695</v>
      </c>
      <c r="Q223" s="73">
        <f>MultiNorm_PL!Q223</f>
        <v>0</v>
      </c>
      <c r="R223" s="73">
        <f t="shared" si="78"/>
        <v>75366.486258141129</v>
      </c>
      <c r="S223" s="1">
        <f t="shared" si="73"/>
        <v>43919.484233099582</v>
      </c>
      <c r="V223" s="1">
        <f t="shared" si="80"/>
        <v>2.0071964519229368</v>
      </c>
      <c r="W223" s="1">
        <f t="shared" si="74"/>
        <v>43179.955705059372</v>
      </c>
      <c r="X223" s="1">
        <f t="shared" si="79"/>
        <v>16.680755617067916</v>
      </c>
    </row>
    <row r="224" spans="4:24" x14ac:dyDescent="0.2">
      <c r="D224" s="47">
        <f t="shared" si="77"/>
        <v>1</v>
      </c>
      <c r="E224" s="47">
        <f t="shared" si="75"/>
        <v>0</v>
      </c>
      <c r="F224" s="47">
        <v>214</v>
      </c>
      <c r="G224" s="47">
        <v>223</v>
      </c>
      <c r="H224" s="48">
        <v>44116</v>
      </c>
      <c r="I224" s="1">
        <f t="shared" si="76"/>
        <v>5.8866585598274348</v>
      </c>
      <c r="Q224" s="73">
        <f>MultiNorm_PL!Q224</f>
        <v>0</v>
      </c>
      <c r="R224" s="73">
        <f t="shared" si="78"/>
        <v>75366.486258141129</v>
      </c>
      <c r="S224" s="1">
        <f t="shared" si="73"/>
        <v>43921.340525534077</v>
      </c>
      <c r="V224" s="1">
        <f t="shared" si="80"/>
        <v>1.856292434495117</v>
      </c>
      <c r="W224" s="1">
        <f t="shared" si="74"/>
        <v>43196.148583146023</v>
      </c>
      <c r="X224" s="1">
        <f t="shared" si="79"/>
        <v>16.192878086651035</v>
      </c>
    </row>
    <row r="225" spans="4:24" x14ac:dyDescent="0.2">
      <c r="D225" s="47">
        <f t="shared" si="77"/>
        <v>1</v>
      </c>
      <c r="E225" s="47">
        <f t="shared" si="75"/>
        <v>0</v>
      </c>
      <c r="F225" s="47">
        <v>215</v>
      </c>
      <c r="G225" s="47">
        <v>224</v>
      </c>
      <c r="H225" s="48">
        <v>44117</v>
      </c>
      <c r="I225" s="1">
        <f t="shared" si="76"/>
        <v>5.9291306914241746</v>
      </c>
      <c r="Q225" s="73">
        <f>MultiNorm_PL!Q225</f>
        <v>0</v>
      </c>
      <c r="R225" s="73">
        <f t="shared" si="78"/>
        <v>75366.486258141129</v>
      </c>
      <c r="S225" s="1">
        <f t="shared" si="73"/>
        <v>43923.056284303486</v>
      </c>
      <c r="V225" s="1">
        <f t="shared" si="80"/>
        <v>1.715758769409149</v>
      </c>
      <c r="W225" s="1">
        <f t="shared" si="74"/>
        <v>43211.867004253851</v>
      </c>
      <c r="X225" s="1">
        <f t="shared" si="79"/>
        <v>15.718421107827453</v>
      </c>
    </row>
    <row r="226" spans="4:24" x14ac:dyDescent="0.2">
      <c r="D226" s="47">
        <f t="shared" si="77"/>
        <v>1</v>
      </c>
      <c r="E226" s="47">
        <f t="shared" si="75"/>
        <v>0</v>
      </c>
      <c r="F226" s="47">
        <v>216</v>
      </c>
      <c r="G226" s="47">
        <v>225</v>
      </c>
      <c r="H226" s="48">
        <v>44118</v>
      </c>
      <c r="I226" s="1">
        <f t="shared" si="76"/>
        <v>5.9716028230209144</v>
      </c>
      <c r="Q226" s="73">
        <f>MultiNorm_PL!Q226</f>
        <v>0</v>
      </c>
      <c r="R226" s="73">
        <f t="shared" si="78"/>
        <v>75366.486258141129</v>
      </c>
      <c r="S226" s="1">
        <f t="shared" si="73"/>
        <v>43924.641248216467</v>
      </c>
      <c r="V226" s="1">
        <f t="shared" si="80"/>
        <v>1.5849639129810384</v>
      </c>
      <c r="W226" s="1">
        <f t="shared" si="74"/>
        <v>43227.124053555635</v>
      </c>
      <c r="X226" s="1">
        <f t="shared" si="79"/>
        <v>15.257049301784718</v>
      </c>
    </row>
    <row r="227" spans="4:24" x14ac:dyDescent="0.2">
      <c r="D227" s="47">
        <f t="shared" si="77"/>
        <v>1</v>
      </c>
      <c r="E227" s="47">
        <f t="shared" si="75"/>
        <v>0</v>
      </c>
      <c r="F227" s="47">
        <v>217</v>
      </c>
      <c r="G227" s="47">
        <v>226</v>
      </c>
      <c r="H227" s="48">
        <v>44119</v>
      </c>
      <c r="I227" s="1">
        <f t="shared" si="76"/>
        <v>6.0140749546176542</v>
      </c>
      <c r="Q227" s="73">
        <f>MultiNorm_PL!Q227</f>
        <v>0</v>
      </c>
      <c r="R227" s="73">
        <f t="shared" si="78"/>
        <v>75366.486258141129</v>
      </c>
      <c r="S227" s="1">
        <f t="shared" si="73"/>
        <v>43926.104556557984</v>
      </c>
      <c r="V227" s="1">
        <f t="shared" si="80"/>
        <v>1.4633083415174042</v>
      </c>
      <c r="W227" s="1">
        <f t="shared" si="74"/>
        <v>43241.93248784852</v>
      </c>
      <c r="X227" s="1">
        <f t="shared" si="79"/>
        <v>14.808434292885067</v>
      </c>
    </row>
    <row r="228" spans="4:24" x14ac:dyDescent="0.2">
      <c r="D228" s="47">
        <f t="shared" si="77"/>
        <v>1</v>
      </c>
      <c r="E228" s="47">
        <f t="shared" si="75"/>
        <v>0</v>
      </c>
      <c r="F228" s="47">
        <v>218</v>
      </c>
      <c r="G228" s="47">
        <v>227</v>
      </c>
      <c r="H228" s="48">
        <v>44120</v>
      </c>
      <c r="I228" s="1">
        <f t="shared" si="76"/>
        <v>6.056547086214394</v>
      </c>
      <c r="Q228" s="73">
        <f>MultiNorm_PL!Q228</f>
        <v>0</v>
      </c>
      <c r="R228" s="73">
        <f t="shared" si="78"/>
        <v>75366.486258141129</v>
      </c>
      <c r="S228" s="1">
        <f t="shared" si="73"/>
        <v>43927.454779977874</v>
      </c>
      <c r="V228" s="1">
        <f t="shared" si="80"/>
        <v>1.3502234198895167</v>
      </c>
      <c r="W228" s="1">
        <f t="shared" si="74"/>
        <v>43256.304742470398</v>
      </c>
      <c r="X228" s="1">
        <f t="shared" si="79"/>
        <v>14.372254621877801</v>
      </c>
    </row>
    <row r="229" spans="4:24" x14ac:dyDescent="0.2">
      <c r="D229" s="47">
        <f t="shared" si="77"/>
        <v>1</v>
      </c>
      <c r="E229" s="47">
        <f t="shared" si="75"/>
        <v>0</v>
      </c>
      <c r="F229" s="47">
        <v>219</v>
      </c>
      <c r="G229" s="47">
        <v>228</v>
      </c>
      <c r="H229" s="48">
        <v>44121</v>
      </c>
      <c r="I229" s="1">
        <f t="shared" si="76"/>
        <v>6.0990192178111338</v>
      </c>
      <c r="Q229" s="73">
        <f>MultiNorm_PL!Q229</f>
        <v>0</v>
      </c>
      <c r="R229" s="73">
        <f t="shared" si="78"/>
        <v>75366.486258141129</v>
      </c>
      <c r="S229" s="1">
        <f t="shared" si="73"/>
        <v>43928.699950250084</v>
      </c>
      <c r="V229" s="1">
        <f t="shared" si="80"/>
        <v>1.245170272210089</v>
      </c>
      <c r="W229" s="1">
        <f t="shared" si="74"/>
        <v>43270.252938127363</v>
      </c>
      <c r="X229" s="1">
        <f t="shared" si="79"/>
        <v>13.948195656965254</v>
      </c>
    </row>
    <row r="230" spans="4:24" x14ac:dyDescent="0.2">
      <c r="D230" s="47">
        <f t="shared" si="77"/>
        <v>1</v>
      </c>
      <c r="E230" s="47">
        <f t="shared" si="75"/>
        <v>0</v>
      </c>
      <c r="F230" s="47">
        <v>220</v>
      </c>
      <c r="G230" s="47">
        <v>229</v>
      </c>
      <c r="H230" s="48">
        <v>44122</v>
      </c>
      <c r="I230" s="1">
        <f t="shared" ref="I230:I251" si="81">I229+$B$2</f>
        <v>6.1414913494078736</v>
      </c>
      <c r="Q230" s="73">
        <f>MultiNorm_PL!Q230</f>
        <v>0</v>
      </c>
      <c r="R230" s="73">
        <f t="shared" si="78"/>
        <v>75366.486258141129</v>
      </c>
      <c r="S230" s="1">
        <f t="shared" si="73"/>
        <v>43929.84758890848</v>
      </c>
      <c r="V230" s="1">
        <f t="shared" si="80"/>
        <v>1.1476386583963176</v>
      </c>
      <c r="W230" s="1">
        <f t="shared" si="74"/>
        <v>43283.788887630828</v>
      </c>
      <c r="X230" s="1">
        <f t="shared" si="79"/>
        <v>13.535949503464508</v>
      </c>
    </row>
    <row r="231" spans="4:24" x14ac:dyDescent="0.2">
      <c r="D231" s="47">
        <f t="shared" si="77"/>
        <v>1</v>
      </c>
      <c r="E231" s="47">
        <f t="shared" si="75"/>
        <v>0</v>
      </c>
      <c r="F231" s="47">
        <v>221</v>
      </c>
      <c r="G231" s="47">
        <v>230</v>
      </c>
      <c r="H231" s="48">
        <v>44123</v>
      </c>
      <c r="I231" s="1">
        <f t="shared" si="81"/>
        <v>6.1839634810046133</v>
      </c>
      <c r="Q231" s="73">
        <f>MultiNorm_PL!Q231</f>
        <v>0</v>
      </c>
      <c r="R231" s="73">
        <f t="shared" si="78"/>
        <v>75366.486258141129</v>
      </c>
      <c r="S231" s="1">
        <f t="shared" si="73"/>
        <v>43930.904734768112</v>
      </c>
      <c r="V231" s="1">
        <f t="shared" si="80"/>
        <v>1.0571458596314187</v>
      </c>
      <c r="W231" s="1">
        <f t="shared" si="74"/>
        <v>43296.924102542653</v>
      </c>
      <c r="X231" s="1">
        <f t="shared" si="79"/>
        <v>13.135214911824733</v>
      </c>
    </row>
    <row r="232" spans="4:24" x14ac:dyDescent="0.2">
      <c r="D232" s="47">
        <f t="shared" si="77"/>
        <v>1</v>
      </c>
      <c r="E232" s="47">
        <f t="shared" si="75"/>
        <v>0</v>
      </c>
      <c r="F232" s="47">
        <v>222</v>
      </c>
      <c r="G232" s="47">
        <v>231</v>
      </c>
      <c r="H232" s="48">
        <v>44124</v>
      </c>
      <c r="I232" s="1">
        <f t="shared" si="81"/>
        <v>6.2264356126013531</v>
      </c>
      <c r="Q232" s="73">
        <f>MultiNorm_PL!Q232</f>
        <v>0</v>
      </c>
      <c r="R232" s="73">
        <f t="shared" si="78"/>
        <v>75366.486258141129</v>
      </c>
      <c r="S232" s="1">
        <f t="shared" si="73"/>
        <v>43931.87797034403</v>
      </c>
      <c r="V232" s="1">
        <f t="shared" si="80"/>
        <v>0.97323557591880672</v>
      </c>
      <c r="W232" s="1">
        <f t="shared" si="74"/>
        <v>43309.669799727177</v>
      </c>
      <c r="X232" s="1">
        <f t="shared" si="79"/>
        <v>12.745697184524033</v>
      </c>
    </row>
    <row r="233" spans="4:24" x14ac:dyDescent="0.2">
      <c r="D233" s="47">
        <f t="shared" si="77"/>
        <v>1</v>
      </c>
      <c r="E233" s="47">
        <f t="shared" si="75"/>
        <v>0</v>
      </c>
      <c r="F233" s="47">
        <v>223</v>
      </c>
      <c r="G233" s="47">
        <v>232</v>
      </c>
      <c r="H233" s="48">
        <v>44125</v>
      </c>
      <c r="I233" s="1">
        <f t="shared" si="81"/>
        <v>6.2689077441980929</v>
      </c>
      <c r="Q233" s="73">
        <f>MultiNorm_PL!Q233</f>
        <v>0</v>
      </c>
      <c r="R233" s="73">
        <f t="shared" si="78"/>
        <v>75366.486258141129</v>
      </c>
      <c r="S233" s="1">
        <f t="shared" si="73"/>
        <v>43932.773447182146</v>
      </c>
      <c r="V233" s="1">
        <f t="shared" si="80"/>
        <v>0.89547683811542811</v>
      </c>
      <c r="W233" s="1">
        <f t="shared" si="74"/>
        <v>43322.036907808862</v>
      </c>
      <c r="X233" s="1">
        <f t="shared" si="79"/>
        <v>12.367108081685728</v>
      </c>
    </row>
    <row r="234" spans="4:24" x14ac:dyDescent="0.2">
      <c r="D234" s="47">
        <f t="shared" si="77"/>
        <v>1</v>
      </c>
      <c r="E234" s="47">
        <f t="shared" si="75"/>
        <v>0</v>
      </c>
      <c r="F234" s="47">
        <v>224</v>
      </c>
      <c r="G234" s="47">
        <v>233</v>
      </c>
      <c r="H234" s="48">
        <v>44126</v>
      </c>
      <c r="I234" s="1">
        <f t="shared" si="81"/>
        <v>6.3113798757948327</v>
      </c>
      <c r="Q234" s="73">
        <f>MultiNorm_PL!Q234</f>
        <v>0</v>
      </c>
      <c r="R234" s="73">
        <f t="shared" si="78"/>
        <v>75366.486258141129</v>
      </c>
      <c r="S234" s="1">
        <f t="shared" si="73"/>
        <v>43933.596910119217</v>
      </c>
      <c r="V234" s="1">
        <f t="shared" si="80"/>
        <v>0.8234629370708717</v>
      </c>
      <c r="W234" s="1">
        <f t="shared" si="74"/>
        <v>43334.036073534728</v>
      </c>
      <c r="X234" s="1">
        <f t="shared" si="79"/>
        <v>11.999165725865168</v>
      </c>
    </row>
    <row r="235" spans="4:24" x14ac:dyDescent="0.2">
      <c r="D235" s="47">
        <f t="shared" si="77"/>
        <v>1</v>
      </c>
      <c r="E235" s="47">
        <f t="shared" si="75"/>
        <v>0</v>
      </c>
      <c r="F235" s="47">
        <v>225</v>
      </c>
      <c r="G235" s="47">
        <v>234</v>
      </c>
      <c r="H235" s="48">
        <v>44127</v>
      </c>
      <c r="I235" s="1">
        <f t="shared" si="81"/>
        <v>6.3538520073915725</v>
      </c>
      <c r="Q235" s="73">
        <f>MultiNorm_PL!Q235</f>
        <v>0</v>
      </c>
      <c r="R235" s="73">
        <f t="shared" si="78"/>
        <v>75366.486258141129</v>
      </c>
      <c r="S235" s="1">
        <f t="shared" si="73"/>
        <v>43934.353720491163</v>
      </c>
      <c r="V235" s="1">
        <f t="shared" si="80"/>
        <v>0.75681037194590317</v>
      </c>
      <c r="W235" s="1">
        <f t="shared" si="74"/>
        <v>43345.677668040669</v>
      </c>
      <c r="X235" s="1">
        <f t="shared" si="79"/>
        <v>11.641594505941612</v>
      </c>
    </row>
    <row r="236" spans="4:24" x14ac:dyDescent="0.2">
      <c r="D236" s="47">
        <f t="shared" si="77"/>
        <v>1</v>
      </c>
      <c r="E236" s="47">
        <f t="shared" si="75"/>
        <v>0</v>
      </c>
      <c r="F236" s="47">
        <v>226</v>
      </c>
      <c r="G236" s="47">
        <v>235</v>
      </c>
      <c r="H236" s="48">
        <v>44128</v>
      </c>
      <c r="I236" s="1">
        <f t="shared" si="81"/>
        <v>6.3963241389883123</v>
      </c>
      <c r="Q236" s="73">
        <f>MultiNorm_PL!Q236</f>
        <v>0</v>
      </c>
      <c r="R236" s="73">
        <f t="shared" si="78"/>
        <v>75366.486258141129</v>
      </c>
      <c r="S236" s="1">
        <f t="shared" si="73"/>
        <v>43935.048878310728</v>
      </c>
      <c r="V236" s="1">
        <f t="shared" si="80"/>
        <v>0.69515781956579303</v>
      </c>
      <c r="W236" s="1">
        <f t="shared" si="74"/>
        <v>43356.971793021177</v>
      </c>
      <c r="X236" s="1">
        <f t="shared" si="79"/>
        <v>11.294124980508059</v>
      </c>
    </row>
    <row r="237" spans="4:24" x14ac:dyDescent="0.2">
      <c r="D237" s="47">
        <f t="shared" si="77"/>
        <v>1</v>
      </c>
      <c r="E237" s="47">
        <f t="shared" si="75"/>
        <v>0</v>
      </c>
      <c r="F237" s="47">
        <v>227</v>
      </c>
      <c r="G237" s="47">
        <v>236</v>
      </c>
      <c r="H237" s="48">
        <v>44129</v>
      </c>
      <c r="I237" s="1">
        <f t="shared" si="81"/>
        <v>6.4387962705850521</v>
      </c>
      <c r="Q237" s="73">
        <f>MultiNorm_PL!Q237</f>
        <v>0</v>
      </c>
      <c r="R237" s="73">
        <f t="shared" si="78"/>
        <v>75366.486258141129</v>
      </c>
      <c r="S237" s="1">
        <f t="shared" si="73"/>
        <v>43935.687043437349</v>
      </c>
      <c r="V237" s="1">
        <f t="shared" si="80"/>
        <v>0.63816512662015157</v>
      </c>
      <c r="W237" s="1">
        <f t="shared" si="74"/>
        <v>43367.928286801631</v>
      </c>
      <c r="X237" s="1">
        <f t="shared" si="79"/>
        <v>10.956493780453457</v>
      </c>
    </row>
    <row r="238" spans="4:24" x14ac:dyDescent="0.2">
      <c r="D238" s="47">
        <f t="shared" si="77"/>
        <v>1</v>
      </c>
      <c r="E238" s="47">
        <f t="shared" si="75"/>
        <v>0</v>
      </c>
      <c r="F238" s="47">
        <v>228</v>
      </c>
      <c r="G238" s="47">
        <v>237</v>
      </c>
      <c r="H238" s="48">
        <v>44130</v>
      </c>
      <c r="I238" s="1">
        <f t="shared" si="81"/>
        <v>6.4812684021817919</v>
      </c>
      <c r="Q238" s="73">
        <f>MultiNorm_PL!Q238</f>
        <v>0</v>
      </c>
      <c r="R238" s="73">
        <f t="shared" si="78"/>
        <v>75366.486258141129</v>
      </c>
      <c r="S238" s="1">
        <f t="shared" si="73"/>
        <v>43936.272555763258</v>
      </c>
      <c r="V238" s="1">
        <f t="shared" si="80"/>
        <v>0.58551232590980362</v>
      </c>
      <c r="W238" s="1">
        <f t="shared" si="74"/>
        <v>43378.556730313183</v>
      </c>
      <c r="X238" s="1">
        <f t="shared" si="79"/>
        <v>10.628443511552177</v>
      </c>
    </row>
    <row r="239" spans="4:24" x14ac:dyDescent="0.2">
      <c r="D239" s="47">
        <f t="shared" si="77"/>
        <v>1</v>
      </c>
      <c r="E239" s="47">
        <f t="shared" si="75"/>
        <v>0</v>
      </c>
      <c r="F239" s="47">
        <v>229</v>
      </c>
      <c r="G239" s="47">
        <v>238</v>
      </c>
      <c r="H239" s="48">
        <v>44131</v>
      </c>
      <c r="I239" s="1">
        <f t="shared" si="81"/>
        <v>6.5237405337785317</v>
      </c>
      <c r="Q239" s="73">
        <f>MultiNorm_PL!Q239</f>
        <v>0</v>
      </c>
      <c r="R239" s="73">
        <f t="shared" si="78"/>
        <v>75366.486258141129</v>
      </c>
      <c r="S239" s="1">
        <f t="shared" si="73"/>
        <v>43936.809454441456</v>
      </c>
      <c r="V239" s="1">
        <f t="shared" si="80"/>
        <v>0.53689867819775827</v>
      </c>
      <c r="W239" s="1">
        <f t="shared" si="74"/>
        <v>43388.86645296956</v>
      </c>
      <c r="X239" s="1">
        <f t="shared" si="79"/>
        <v>10.309722656376834</v>
      </c>
    </row>
    <row r="240" spans="4:24" x14ac:dyDescent="0.2">
      <c r="D240" s="47">
        <f t="shared" si="77"/>
        <v>1</v>
      </c>
      <c r="E240" s="47">
        <f t="shared" si="75"/>
        <v>0</v>
      </c>
      <c r="F240" s="47">
        <v>230</v>
      </c>
      <c r="G240" s="47">
        <v>239</v>
      </c>
      <c r="H240" s="48">
        <v>44132</v>
      </c>
      <c r="I240" s="1">
        <f t="shared" si="81"/>
        <v>6.5662126653752715</v>
      </c>
      <c r="Q240" s="73">
        <f>MultiNorm_PL!Q240</f>
        <v>0</v>
      </c>
      <c r="R240" s="73">
        <f t="shared" si="78"/>
        <v>75366.486258141129</v>
      </c>
      <c r="S240" s="1">
        <f t="shared" si="73"/>
        <v>43937.301496181964</v>
      </c>
      <c r="V240" s="1">
        <f t="shared" si="80"/>
        <v>0.49204174050828442</v>
      </c>
      <c r="W240" s="1">
        <f t="shared" si="74"/>
        <v>43398.866538445967</v>
      </c>
      <c r="X240" s="1">
        <f t="shared" si="79"/>
        <v>10.000085476407548</v>
      </c>
    </row>
    <row r="241" spans="4:24" x14ac:dyDescent="0.2">
      <c r="D241" s="47">
        <f t="shared" si="77"/>
        <v>1</v>
      </c>
      <c r="E241" s="47">
        <f t="shared" si="75"/>
        <v>0</v>
      </c>
      <c r="F241" s="47">
        <v>231</v>
      </c>
      <c r="G241" s="47">
        <v>240</v>
      </c>
      <c r="H241" s="48">
        <v>44133</v>
      </c>
      <c r="I241" s="1">
        <f t="shared" si="81"/>
        <v>6.6086847969720113</v>
      </c>
      <c r="Q241" s="73">
        <f>MultiNorm_PL!Q241</f>
        <v>0</v>
      </c>
      <c r="R241" s="73">
        <f t="shared" si="78"/>
        <v>75366.486258141129</v>
      </c>
      <c r="S241" s="1">
        <f t="shared" si="73"/>
        <v>43937.752172643624</v>
      </c>
      <c r="V241" s="1">
        <f t="shared" si="80"/>
        <v>0.45067646165989572</v>
      </c>
      <c r="W241" s="1">
        <f t="shared" si="74"/>
        <v>43408.56583035981</v>
      </c>
      <c r="X241" s="1">
        <f t="shared" si="79"/>
        <v>9.6992919138428988</v>
      </c>
    </row>
    <row r="242" spans="4:24" x14ac:dyDescent="0.2">
      <c r="D242" s="47">
        <f t="shared" si="77"/>
        <v>1</v>
      </c>
      <c r="E242" s="47">
        <f t="shared" si="75"/>
        <v>0</v>
      </c>
      <c r="F242" s="47">
        <v>232</v>
      </c>
      <c r="G242" s="47">
        <v>241</v>
      </c>
      <c r="H242" s="48">
        <v>44134</v>
      </c>
      <c r="I242" s="1">
        <f t="shared" si="81"/>
        <v>6.6511569285687511</v>
      </c>
      <c r="Q242" s="73">
        <f>MultiNorm_PL!Q242</f>
        <v>0</v>
      </c>
      <c r="R242" s="73">
        <f t="shared" si="78"/>
        <v>75366.486258141129</v>
      </c>
      <c r="S242" s="1">
        <f t="shared" si="73"/>
        <v>43938.164726949624</v>
      </c>
      <c r="V242" s="1">
        <f t="shared" si="80"/>
        <v>0.41255430599994725</v>
      </c>
      <c r="W242" s="1">
        <f t="shared" si="74"/>
        <v>43417.972937853454</v>
      </c>
      <c r="X242" s="1">
        <f t="shared" si="79"/>
        <v>9.4071074936437071</v>
      </c>
    </row>
    <row r="243" spans="4:24" x14ac:dyDescent="0.2">
      <c r="D243" s="47">
        <f t="shared" si="77"/>
        <v>1</v>
      </c>
      <c r="E243" s="47">
        <f t="shared" si="75"/>
        <v>0</v>
      </c>
      <c r="F243" s="47">
        <v>233</v>
      </c>
      <c r="G243" s="47">
        <v>242</v>
      </c>
      <c r="H243" s="48">
        <v>44135</v>
      </c>
      <c r="I243" s="1">
        <f t="shared" si="81"/>
        <v>6.6936290601654909</v>
      </c>
      <c r="Q243" s="73">
        <f>MultiNorm_PL!Q243</f>
        <v>0</v>
      </c>
      <c r="R243" s="73">
        <f t="shared" si="78"/>
        <v>75366.486258141129</v>
      </c>
      <c r="S243" s="1">
        <f t="shared" si="73"/>
        <v>43938.542169355162</v>
      </c>
      <c r="V243" s="1">
        <f t="shared" si="80"/>
        <v>0.37744240553729469</v>
      </c>
      <c r="W243" s="1">
        <f t="shared" si="74"/>
        <v>43427.096241079089</v>
      </c>
      <c r="X243" s="1">
        <f t="shared" si="79"/>
        <v>9.123303225635027</v>
      </c>
    </row>
    <row r="244" spans="4:24" x14ac:dyDescent="0.2">
      <c r="D244" s="47">
        <f t="shared" si="77"/>
        <v>1</v>
      </c>
      <c r="E244" s="47">
        <f t="shared" si="75"/>
        <v>0</v>
      </c>
      <c r="F244" s="47">
        <v>234</v>
      </c>
      <c r="G244" s="47">
        <v>243</v>
      </c>
      <c r="H244" s="48">
        <v>44136</v>
      </c>
      <c r="I244" s="1">
        <f t="shared" si="81"/>
        <v>6.7361011917622307</v>
      </c>
      <c r="Q244" s="73">
        <f>MultiNorm_PL!Q244</f>
        <v>0</v>
      </c>
      <c r="R244" s="73">
        <f t="shared" si="78"/>
        <v>75366.486258141129</v>
      </c>
      <c r="S244" s="1">
        <f t="shared" si="73"/>
        <v>43938.887292096195</v>
      </c>
      <c r="V244" s="1">
        <f t="shared" si="80"/>
        <v>0.3451227410332649</v>
      </c>
      <c r="W244" s="1">
        <f t="shared" si="74"/>
        <v>43435.943896585988</v>
      </c>
      <c r="X244" s="1">
        <f t="shared" si="79"/>
        <v>8.8476555068991729</v>
      </c>
    </row>
    <row r="245" spans="4:24" x14ac:dyDescent="0.2">
      <c r="D245" s="47">
        <f t="shared" si="77"/>
        <v>1</v>
      </c>
      <c r="E245" s="47">
        <f t="shared" si="75"/>
        <v>0</v>
      </c>
      <c r="F245" s="47">
        <v>235</v>
      </c>
      <c r="G245" s="47">
        <v>244</v>
      </c>
      <c r="H245" s="48">
        <v>44137</v>
      </c>
      <c r="I245" s="1">
        <f t="shared" si="81"/>
        <v>6.7785733233589704</v>
      </c>
      <c r="Q245" s="73">
        <f>MultiNorm_PL!Q245</f>
        <v>0</v>
      </c>
      <c r="R245" s="73">
        <f t="shared" si="78"/>
        <v>75366.486258141129</v>
      </c>
      <c r="S245" s="1">
        <f t="shared" si="73"/>
        <v>43939.202683448457</v>
      </c>
      <c r="V245" s="1">
        <f t="shared" si="80"/>
        <v>0.31539135226194048</v>
      </c>
      <c r="W245" s="1">
        <f t="shared" si="74"/>
        <v>43444.523842610535</v>
      </c>
      <c r="X245" s="1">
        <f t="shared" si="79"/>
        <v>8.5799460245470982</v>
      </c>
    </row>
    <row r="246" spans="4:24" x14ac:dyDescent="0.2">
      <c r="D246" s="47">
        <f t="shared" si="77"/>
        <v>1</v>
      </c>
      <c r="E246" s="47">
        <f t="shared" si="75"/>
        <v>0</v>
      </c>
      <c r="F246" s="47">
        <v>236</v>
      </c>
      <c r="G246" s="47">
        <v>245</v>
      </c>
      <c r="H246" s="48">
        <v>44138</v>
      </c>
      <c r="I246" s="1">
        <f t="shared" si="81"/>
        <v>6.8210454549557102</v>
      </c>
      <c r="Q246" s="73">
        <f>MultiNorm_PL!Q246</f>
        <v>0</v>
      </c>
      <c r="R246" s="73">
        <f t="shared" si="78"/>
        <v>75366.486258141129</v>
      </c>
      <c r="S246" s="1">
        <f t="shared" si="73"/>
        <v>43939.490741025904</v>
      </c>
      <c r="V246" s="1">
        <f t="shared" si="80"/>
        <v>0.28805757744703442</v>
      </c>
      <c r="W246" s="1">
        <f t="shared" si="74"/>
        <v>43452.843804269287</v>
      </c>
      <c r="X246" s="1">
        <f t="shared" si="79"/>
        <v>8.3199616587517085</v>
      </c>
    </row>
    <row r="247" spans="4:24" x14ac:dyDescent="0.2">
      <c r="D247" s="47">
        <f t="shared" si="77"/>
        <v>1</v>
      </c>
      <c r="E247" s="47">
        <f t="shared" si="75"/>
        <v>0</v>
      </c>
      <c r="F247" s="47">
        <v>237</v>
      </c>
      <c r="G247" s="47">
        <v>246</v>
      </c>
      <c r="H247" s="48">
        <v>44139</v>
      </c>
      <c r="I247" s="1">
        <f t="shared" si="81"/>
        <v>6.86351758655245</v>
      </c>
      <c r="Q247" s="73">
        <f>MultiNorm_PL!Q247</f>
        <v>0</v>
      </c>
      <c r="R247" s="73">
        <f t="shared" si="78"/>
        <v>75366.486258141129</v>
      </c>
      <c r="S247" s="1">
        <f t="shared" si="73"/>
        <v>43939.753684347808</v>
      </c>
      <c r="V247" s="1">
        <f t="shared" si="80"/>
        <v>0.26294332190445857</v>
      </c>
      <c r="W247" s="1">
        <f t="shared" si="74"/>
        <v>43460.911298655752</v>
      </c>
      <c r="X247" s="1">
        <f t="shared" si="79"/>
        <v>8.0674943864651141</v>
      </c>
    </row>
    <row r="248" spans="4:24" x14ac:dyDescent="0.2">
      <c r="D248" s="47">
        <f t="shared" si="77"/>
        <v>1</v>
      </c>
      <c r="E248" s="47">
        <f t="shared" si="75"/>
        <v>0</v>
      </c>
      <c r="F248" s="47">
        <v>238</v>
      </c>
      <c r="G248" s="47">
        <v>247</v>
      </c>
      <c r="H248" s="48">
        <v>44140</v>
      </c>
      <c r="I248" s="1">
        <f t="shared" si="81"/>
        <v>6.9059897181491898</v>
      </c>
      <c r="Q248" s="73">
        <f>MultiNorm_PL!Q248</f>
        <v>0</v>
      </c>
      <c r="R248" s="73">
        <f t="shared" si="78"/>
        <v>75366.486258141129</v>
      </c>
      <c r="S248" s="1">
        <f t="shared" si="73"/>
        <v>43939.99356670359</v>
      </c>
      <c r="V248" s="1">
        <f t="shared" si="80"/>
        <v>0.23988235578144668</v>
      </c>
      <c r="W248" s="1">
        <f t="shared" si="74"/>
        <v>43468.733639841361</v>
      </c>
      <c r="X248" s="1">
        <f t="shared" si="79"/>
        <v>7.8223411856088205</v>
      </c>
    </row>
    <row r="249" spans="4:24" x14ac:dyDescent="0.2">
      <c r="D249" s="47">
        <f t="shared" si="77"/>
        <v>1</v>
      </c>
      <c r="E249" s="47">
        <f t="shared" si="75"/>
        <v>0</v>
      </c>
      <c r="F249" s="47">
        <v>239</v>
      </c>
      <c r="G249" s="47">
        <v>248</v>
      </c>
      <c r="H249" s="48">
        <v>44141</v>
      </c>
      <c r="I249" s="1">
        <f t="shared" si="81"/>
        <v>6.9484618497459296</v>
      </c>
      <c r="Q249" s="73">
        <f>MultiNorm_PL!Q249</f>
        <v>0</v>
      </c>
      <c r="R249" s="73">
        <f t="shared" si="78"/>
        <v>75366.486258141129</v>
      </c>
      <c r="S249" s="1">
        <f t="shared" si="73"/>
        <v>43940.212286344256</v>
      </c>
      <c r="V249" s="1">
        <f t="shared" si="80"/>
        <v>0.21871964066667715</v>
      </c>
      <c r="W249" s="1">
        <f t="shared" si="74"/>
        <v>43476.317943781178</v>
      </c>
      <c r="X249" s="1">
        <f t="shared" si="79"/>
        <v>7.5843039398168912</v>
      </c>
    </row>
    <row r="250" spans="4:24" x14ac:dyDescent="0.2">
      <c r="D250" s="47">
        <f t="shared" si="77"/>
        <v>1</v>
      </c>
      <c r="E250" s="47">
        <f t="shared" si="75"/>
        <v>0</v>
      </c>
      <c r="F250" s="47">
        <v>240</v>
      </c>
      <c r="G250" s="47">
        <v>249</v>
      </c>
      <c r="H250" s="48">
        <v>44142</v>
      </c>
      <c r="I250" s="1">
        <f t="shared" si="81"/>
        <v>6.9909339813426694</v>
      </c>
      <c r="Q250" s="73">
        <f>MultiNorm_PL!Q250</f>
        <v>0</v>
      </c>
      <c r="R250" s="73">
        <f t="shared" si="78"/>
        <v>75366.486258141129</v>
      </c>
      <c r="S250" s="1">
        <f t="shared" si="73"/>
        <v>43940.411597028811</v>
      </c>
      <c r="V250" s="1">
        <f t="shared" si="80"/>
        <v>0.19931068455480272</v>
      </c>
      <c r="W250" s="1">
        <f t="shared" si="74"/>
        <v>43483.671133125194</v>
      </c>
      <c r="X250" s="1">
        <f t="shared" si="79"/>
        <v>7.3531893440158456</v>
      </c>
    </row>
    <row r="251" spans="4:24" x14ac:dyDescent="0.2">
      <c r="D251" s="47">
        <f t="shared" si="77"/>
        <v>1</v>
      </c>
      <c r="E251" s="47">
        <f t="shared" si="75"/>
        <v>0</v>
      </c>
      <c r="F251" s="47">
        <v>241</v>
      </c>
      <c r="G251" s="47">
        <v>250</v>
      </c>
      <c r="H251" s="48">
        <v>44143</v>
      </c>
      <c r="I251" s="1">
        <f t="shared" si="81"/>
        <v>7.0334061129394092</v>
      </c>
      <c r="Q251" s="73">
        <f>MultiNorm_PL!Q251</f>
        <v>0</v>
      </c>
      <c r="R251" s="73">
        <f t="shared" si="78"/>
        <v>75366.486258141129</v>
      </c>
      <c r="S251" s="1">
        <f t="shared" si="73"/>
        <v>43940.593117953998</v>
      </c>
      <c r="V251" s="1">
        <f t="shared" si="80"/>
        <v>0.18152092518721474</v>
      </c>
      <c r="W251" s="1">
        <f t="shared" si="74"/>
        <v>43490.799941935809</v>
      </c>
      <c r="X251" s="1">
        <f t="shared" si="79"/>
        <v>7.1288088106157375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customProperties>
    <customPr name="Sheet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7"/>
  <sheetViews>
    <sheetView zoomScaleNormal="100" workbookViewId="0">
      <selection activeCell="AH20" sqref="AH20"/>
    </sheetView>
  </sheetViews>
  <sheetFormatPr defaultRowHeight="12.75" x14ac:dyDescent="0.2"/>
  <cols>
    <col min="1" max="1" width="10.140625" style="37" bestFit="1" customWidth="1"/>
    <col min="2" max="2" width="9.140625" style="37"/>
    <col min="3" max="16384" width="9.140625" style="1"/>
  </cols>
  <sheetData>
    <row r="1" spans="1:5" x14ac:dyDescent="0.2">
      <c r="A1" s="37" t="s">
        <v>490</v>
      </c>
      <c r="B1" s="37" t="s">
        <v>510</v>
      </c>
      <c r="C1" s="1" t="s">
        <v>552</v>
      </c>
      <c r="D1" s="1" t="s">
        <v>551</v>
      </c>
      <c r="E1" s="1" t="s">
        <v>553</v>
      </c>
    </row>
    <row r="2" spans="1:5" x14ac:dyDescent="0.2">
      <c r="A2" s="38">
        <v>43894</v>
      </c>
      <c r="B2" s="37">
        <v>0</v>
      </c>
      <c r="E2" s="1">
        <f>MultiNorm_MZ!Q2</f>
        <v>0.52457840436256054</v>
      </c>
    </row>
    <row r="3" spans="1:5" x14ac:dyDescent="0.2">
      <c r="A3" s="38">
        <v>43895</v>
      </c>
      <c r="B3" s="37">
        <v>0</v>
      </c>
      <c r="C3" s="1">
        <f t="shared" ref="C3:C34" si="0">IF(B3-B2&lt;0,0,B3-B2)</f>
        <v>0</v>
      </c>
      <c r="E3" s="1">
        <f>MultiNorm_MZ!Q3</f>
        <v>0.66643482647837704</v>
      </c>
    </row>
    <row r="4" spans="1:5" x14ac:dyDescent="0.2">
      <c r="A4" s="38">
        <v>43896</v>
      </c>
      <c r="B4" s="37">
        <v>0</v>
      </c>
      <c r="C4" s="1">
        <f t="shared" si="0"/>
        <v>0</v>
      </c>
      <c r="E4" s="1">
        <f>MultiNorm_MZ!Q4</f>
        <v>0.85069174497544198</v>
      </c>
    </row>
    <row r="5" spans="1:5" x14ac:dyDescent="0.2">
      <c r="A5" s="38">
        <v>43897</v>
      </c>
      <c r="B5" s="37">
        <v>0</v>
      </c>
      <c r="C5" s="1">
        <f t="shared" si="0"/>
        <v>0</v>
      </c>
      <c r="E5" s="1">
        <f>MultiNorm_MZ!Q5</f>
        <v>1.0890298378489984</v>
      </c>
    </row>
    <row r="6" spans="1:5" x14ac:dyDescent="0.2">
      <c r="A6" s="38">
        <v>43898</v>
      </c>
      <c r="B6" s="37">
        <v>2</v>
      </c>
      <c r="C6" s="1">
        <f t="shared" si="0"/>
        <v>2</v>
      </c>
      <c r="D6" s="1">
        <f>AVERAGE(C3:C9)</f>
        <v>0.5714285714285714</v>
      </c>
      <c r="E6" s="1">
        <f>MultiNorm_MZ!Q6</f>
        <v>1.395614171926475</v>
      </c>
    </row>
    <row r="7" spans="1:5" x14ac:dyDescent="0.2">
      <c r="A7" s="38">
        <v>43899</v>
      </c>
      <c r="B7" s="37">
        <v>2</v>
      </c>
      <c r="C7" s="1">
        <f t="shared" si="0"/>
        <v>0</v>
      </c>
      <c r="D7" s="1">
        <f>AVERAGE(C4:C10)</f>
        <v>0.8571428571428571</v>
      </c>
      <c r="E7" s="1">
        <f>MultiNorm_MZ!Q7</f>
        <v>1.7873434205417971</v>
      </c>
    </row>
    <row r="8" spans="1:5" x14ac:dyDescent="0.2">
      <c r="A8" s="38">
        <v>43900</v>
      </c>
      <c r="B8" s="37">
        <v>3</v>
      </c>
      <c r="C8" s="1">
        <f t="shared" si="0"/>
        <v>1</v>
      </c>
      <c r="D8" s="1">
        <f t="shared" ref="D8:D51" si="1">AVERAGE(C5:C11)</f>
        <v>1.5714285714285714</v>
      </c>
      <c r="E8" s="1">
        <f>MultiNorm_MZ!Q8</f>
        <v>2.2840282444835536</v>
      </c>
    </row>
    <row r="9" spans="1:5" x14ac:dyDescent="0.2">
      <c r="A9" s="38">
        <v>43901</v>
      </c>
      <c r="B9" s="37">
        <v>4</v>
      </c>
      <c r="C9" s="1">
        <f t="shared" si="0"/>
        <v>1</v>
      </c>
      <c r="D9" s="1">
        <f t="shared" si="1"/>
        <v>2.2857142857142856</v>
      </c>
      <c r="E9" s="1">
        <f>MultiNorm_MZ!Q9</f>
        <v>2.9084612368477551</v>
      </c>
    </row>
    <row r="10" spans="1:5" x14ac:dyDescent="0.2">
      <c r="A10" s="38">
        <v>43902</v>
      </c>
      <c r="B10" s="37">
        <v>6</v>
      </c>
      <c r="C10" s="1">
        <f t="shared" si="0"/>
        <v>2</v>
      </c>
      <c r="D10" s="1">
        <f t="shared" si="1"/>
        <v>2.8571428571428572</v>
      </c>
      <c r="E10" s="1">
        <f>MultiNorm_MZ!Q10</f>
        <v>3.6863367044782209</v>
      </c>
    </row>
    <row r="11" spans="1:5" x14ac:dyDescent="0.2">
      <c r="A11" s="38">
        <v>43903</v>
      </c>
      <c r="B11" s="37">
        <v>11</v>
      </c>
      <c r="C11" s="1">
        <f t="shared" si="0"/>
        <v>5</v>
      </c>
      <c r="D11" s="1">
        <f t="shared" si="1"/>
        <v>4.7142857142857144</v>
      </c>
      <c r="E11" s="1">
        <f>MultiNorm_MZ!Q11</f>
        <v>4.6459769261700359</v>
      </c>
    </row>
    <row r="12" spans="1:5" x14ac:dyDescent="0.2">
      <c r="A12" s="38">
        <v>43904</v>
      </c>
      <c r="B12" s="37">
        <v>16</v>
      </c>
      <c r="C12" s="1">
        <f t="shared" si="0"/>
        <v>5</v>
      </c>
      <c r="D12" s="1">
        <f t="shared" si="1"/>
        <v>5</v>
      </c>
      <c r="E12" s="1">
        <f>MultiNorm_MZ!Q12</f>
        <v>5.8178233905643673</v>
      </c>
    </row>
    <row r="13" spans="1:5" x14ac:dyDescent="0.2">
      <c r="A13" s="38">
        <v>43905</v>
      </c>
      <c r="B13" s="37">
        <v>22</v>
      </c>
      <c r="C13" s="1">
        <f t="shared" si="0"/>
        <v>6</v>
      </c>
      <c r="D13" s="1">
        <f t="shared" si="1"/>
        <v>8.8571428571428577</v>
      </c>
      <c r="E13" s="1">
        <f>MultiNorm_MZ!Q13</f>
        <v>7.2336577952415082</v>
      </c>
    </row>
    <row r="14" spans="1:5" x14ac:dyDescent="0.2">
      <c r="A14" s="38">
        <v>43906</v>
      </c>
      <c r="B14" s="37">
        <v>35</v>
      </c>
      <c r="C14" s="1">
        <f t="shared" si="0"/>
        <v>13</v>
      </c>
      <c r="D14" s="1">
        <f t="shared" si="1"/>
        <v>10.857142857142858</v>
      </c>
      <c r="E14" s="1">
        <f>MultiNorm_MZ!Q14</f>
        <v>8.925528982368192</v>
      </c>
    </row>
    <row r="15" spans="1:5" x14ac:dyDescent="0.2">
      <c r="A15" s="38">
        <v>43907</v>
      </c>
      <c r="B15" s="37">
        <v>38</v>
      </c>
      <c r="C15" s="1">
        <f t="shared" si="0"/>
        <v>3</v>
      </c>
      <c r="D15" s="1">
        <f t="shared" si="1"/>
        <v>13.714285714285714</v>
      </c>
      <c r="E15" s="1">
        <f>MultiNorm_MZ!Q15</f>
        <v>10.92437881810206</v>
      </c>
    </row>
    <row r="16" spans="1:5" x14ac:dyDescent="0.2">
      <c r="A16" s="38">
        <v>43908</v>
      </c>
      <c r="B16" s="37">
        <v>66</v>
      </c>
      <c r="C16" s="1">
        <f t="shared" si="0"/>
        <v>28</v>
      </c>
      <c r="D16" s="1">
        <f t="shared" si="1"/>
        <v>15.857142857142858</v>
      </c>
      <c r="E16" s="1">
        <f>MultiNorm_MZ!Q16</f>
        <v>13.258382088400191</v>
      </c>
    </row>
    <row r="17" spans="1:5" x14ac:dyDescent="0.2">
      <c r="A17" s="38">
        <v>43909</v>
      </c>
      <c r="B17" s="37">
        <v>82</v>
      </c>
      <c r="C17" s="1">
        <f t="shared" si="0"/>
        <v>16</v>
      </c>
      <c r="D17" s="1">
        <f t="shared" si="1"/>
        <v>17.857142857142858</v>
      </c>
      <c r="E17" s="1">
        <f>MultiNorm_MZ!Q17</f>
        <v>15.95104192988158</v>
      </c>
    </row>
    <row r="18" spans="1:5" x14ac:dyDescent="0.2">
      <c r="A18" s="38">
        <v>43910</v>
      </c>
      <c r="B18" s="37">
        <v>107</v>
      </c>
      <c r="C18" s="1">
        <f t="shared" si="0"/>
        <v>25</v>
      </c>
      <c r="D18" s="1">
        <f t="shared" si="1"/>
        <v>20</v>
      </c>
      <c r="E18" s="1">
        <f>MultiNorm_MZ!Q18</f>
        <v>19.01911157256454</v>
      </c>
    </row>
    <row r="19" spans="1:5" x14ac:dyDescent="0.2">
      <c r="A19" s="38">
        <v>43911</v>
      </c>
      <c r="B19" s="37">
        <v>127</v>
      </c>
      <c r="C19" s="1">
        <f t="shared" si="0"/>
        <v>20</v>
      </c>
      <c r="D19" s="1">
        <f t="shared" si="1"/>
        <v>24.857142857142858</v>
      </c>
      <c r="E19" s="1">
        <f>MultiNorm_MZ!Q19</f>
        <v>22.470442970273936</v>
      </c>
    </row>
    <row r="20" spans="1:5" x14ac:dyDescent="0.2">
      <c r="A20" s="38">
        <v>43912</v>
      </c>
      <c r="B20" s="37">
        <v>147</v>
      </c>
      <c r="C20" s="1">
        <f t="shared" si="0"/>
        <v>20</v>
      </c>
      <c r="D20" s="1">
        <f t="shared" si="1"/>
        <v>26.428571428571427</v>
      </c>
      <c r="E20" s="1">
        <f>MultiNorm_MZ!Q20</f>
        <v>26.301890369607332</v>
      </c>
    </row>
    <row r="21" spans="1:5" x14ac:dyDescent="0.2">
      <c r="A21" s="38">
        <v>43913</v>
      </c>
      <c r="B21" s="37">
        <v>175</v>
      </c>
      <c r="C21" s="1">
        <f t="shared" si="0"/>
        <v>28</v>
      </c>
      <c r="D21" s="1">
        <f t="shared" si="1"/>
        <v>29.857142857142858</v>
      </c>
      <c r="E21" s="1">
        <f>MultiNorm_MZ!Q21</f>
        <v>30.497418776036366</v>
      </c>
    </row>
    <row r="22" spans="1:5" x14ac:dyDescent="0.2">
      <c r="A22" s="38">
        <v>43914</v>
      </c>
      <c r="B22" s="37">
        <v>212</v>
      </c>
      <c r="C22" s="1">
        <f t="shared" si="0"/>
        <v>37</v>
      </c>
      <c r="D22" s="1">
        <f t="shared" si="1"/>
        <v>30.142857142857142</v>
      </c>
      <c r="E22" s="1">
        <f>MultiNorm_MZ!Q22</f>
        <v>35.026580305919808</v>
      </c>
    </row>
    <row r="23" spans="1:5" x14ac:dyDescent="0.2">
      <c r="A23" s="38">
        <v>43915</v>
      </c>
      <c r="B23" s="37">
        <v>251</v>
      </c>
      <c r="C23" s="1">
        <f t="shared" si="0"/>
        <v>39</v>
      </c>
      <c r="D23" s="1">
        <f t="shared" si="1"/>
        <v>42</v>
      </c>
      <c r="E23" s="1">
        <f>MultiNorm_MZ!Q23</f>
        <v>39.84352257581434</v>
      </c>
    </row>
    <row r="24" spans="1:5" x14ac:dyDescent="0.2">
      <c r="A24" s="38">
        <v>43916</v>
      </c>
      <c r="B24" s="37">
        <v>291</v>
      </c>
      <c r="C24" s="1">
        <f t="shared" si="0"/>
        <v>40</v>
      </c>
      <c r="D24" s="1">
        <f t="shared" si="1"/>
        <v>44.857142857142854</v>
      </c>
      <c r="E24" s="1">
        <f>MultiNorm_MZ!Q24</f>
        <v>44.886680326181668</v>
      </c>
    </row>
    <row r="25" spans="1:5" x14ac:dyDescent="0.2">
      <c r="A25" s="38">
        <v>43917</v>
      </c>
      <c r="B25" s="37">
        <v>318</v>
      </c>
      <c r="C25" s="1">
        <f t="shared" si="0"/>
        <v>27</v>
      </c>
      <c r="D25" s="1">
        <f t="shared" si="1"/>
        <v>44.571428571428569</v>
      </c>
      <c r="E25" s="1">
        <f>MultiNorm_MZ!Q25</f>
        <v>50.079273298990785</v>
      </c>
    </row>
    <row r="26" spans="1:5" x14ac:dyDescent="0.2">
      <c r="A26" s="38">
        <v>43918</v>
      </c>
      <c r="B26" s="37">
        <v>421</v>
      </c>
      <c r="C26" s="1">
        <f t="shared" si="0"/>
        <v>103</v>
      </c>
      <c r="D26" s="1">
        <f t="shared" si="1"/>
        <v>47.428571428571431</v>
      </c>
      <c r="E26" s="1">
        <f>MultiNorm_MZ!Q26</f>
        <v>55.330690347628092</v>
      </c>
    </row>
    <row r="27" spans="1:5" x14ac:dyDescent="0.2">
      <c r="A27" s="38">
        <v>43919</v>
      </c>
      <c r="B27" s="37">
        <v>461</v>
      </c>
      <c r="C27" s="1">
        <f t="shared" si="0"/>
        <v>40</v>
      </c>
      <c r="D27" s="1">
        <f t="shared" si="1"/>
        <v>51.571428571428569</v>
      </c>
      <c r="E27" s="1">
        <f>MultiNorm_MZ!Q27</f>
        <v>60.538783865154592</v>
      </c>
    </row>
    <row r="28" spans="1:5" x14ac:dyDescent="0.2">
      <c r="A28" s="38">
        <v>43920</v>
      </c>
      <c r="B28" s="37">
        <v>487</v>
      </c>
      <c r="C28" s="1">
        <f t="shared" si="0"/>
        <v>26</v>
      </c>
      <c r="D28" s="1">
        <f t="shared" si="1"/>
        <v>66.142857142857139</v>
      </c>
      <c r="E28" s="1">
        <f>MultiNorm_MZ!Q28</f>
        <v>65.593033539429058</v>
      </c>
    </row>
    <row r="29" spans="1:5" x14ac:dyDescent="0.2">
      <c r="A29" s="38">
        <v>43921</v>
      </c>
      <c r="B29" s="37">
        <v>544</v>
      </c>
      <c r="C29" s="1">
        <f t="shared" si="0"/>
        <v>57</v>
      </c>
      <c r="D29" s="1">
        <f t="shared" si="1"/>
        <v>70</v>
      </c>
      <c r="E29" s="1">
        <f>MultiNorm_MZ!Q29</f>
        <v>70.378469291247072</v>
      </c>
    </row>
    <row r="30" spans="1:5" x14ac:dyDescent="0.2">
      <c r="A30" s="38">
        <v>43922</v>
      </c>
      <c r="B30" s="37">
        <v>612</v>
      </c>
      <c r="C30" s="1">
        <f t="shared" si="0"/>
        <v>68</v>
      </c>
      <c r="D30" s="1">
        <f t="shared" si="1"/>
        <v>55.285714285714285</v>
      </c>
      <c r="E30" s="1">
        <f>MultiNorm_MZ!Q30</f>
        <v>74.780176158644863</v>
      </c>
    </row>
    <row r="31" spans="1:5" x14ac:dyDescent="0.2">
      <c r="A31" s="38">
        <v>43923</v>
      </c>
      <c r="B31" s="37">
        <v>754</v>
      </c>
      <c r="C31" s="1">
        <f t="shared" si="0"/>
        <v>142</v>
      </c>
      <c r="D31" s="1">
        <f t="shared" si="1"/>
        <v>72.285714285714292</v>
      </c>
      <c r="E31" s="1">
        <f>MultiNorm_MZ!Q31</f>
        <v>78.688145416511304</v>
      </c>
    </row>
    <row r="32" spans="1:5" x14ac:dyDescent="0.2">
      <c r="A32" s="38">
        <v>43924</v>
      </c>
      <c r="B32" s="37">
        <v>808</v>
      </c>
      <c r="C32" s="1">
        <f t="shared" si="0"/>
        <v>54</v>
      </c>
      <c r="D32" s="1">
        <f t="shared" si="1"/>
        <v>82.571428571428569</v>
      </c>
      <c r="E32" s="1">
        <f>MultiNorm_MZ!Q32</f>
        <v>82.002192636017554</v>
      </c>
    </row>
    <row r="33" spans="1:5" x14ac:dyDescent="0.2">
      <c r="A33" s="38">
        <v>43925</v>
      </c>
      <c r="B33" s="37">
        <v>808</v>
      </c>
      <c r="C33" s="1">
        <f t="shared" si="0"/>
        <v>0</v>
      </c>
      <c r="D33" s="1">
        <f t="shared" si="1"/>
        <v>100.42857142857143</v>
      </c>
      <c r="E33" s="1">
        <f>MultiNorm_MZ!Q33</f>
        <v>84.636639929058276</v>
      </c>
    </row>
    <row r="34" spans="1:5" x14ac:dyDescent="0.2">
      <c r="A34" s="38">
        <v>43926</v>
      </c>
      <c r="B34" s="37">
        <v>967</v>
      </c>
      <c r="C34" s="1">
        <f t="shared" si="0"/>
        <v>159</v>
      </c>
      <c r="D34" s="1">
        <f t="shared" si="1"/>
        <v>100.28571428571429</v>
      </c>
      <c r="E34" s="1">
        <f>MultiNorm_MZ!Q34</f>
        <v>86.524459812781913</v>
      </c>
    </row>
    <row r="35" spans="1:5" x14ac:dyDescent="0.2">
      <c r="A35" s="38">
        <v>43927</v>
      </c>
      <c r="B35" s="37">
        <v>1065</v>
      </c>
      <c r="C35" s="1">
        <f t="shared" ref="C35:C66" si="2">IF(B35-B34&lt;0,0,B35-B34)</f>
        <v>98</v>
      </c>
      <c r="D35" s="1">
        <f t="shared" si="1"/>
        <v>95.714285714285708</v>
      </c>
      <c r="E35" s="1">
        <f>MultiNorm_MZ!Q35</f>
        <v>87.620603266399968</v>
      </c>
    </row>
    <row r="36" spans="1:5" x14ac:dyDescent="0.2">
      <c r="A36" s="38">
        <v>43928</v>
      </c>
      <c r="B36" s="37">
        <v>1247</v>
      </c>
      <c r="C36" s="1">
        <f t="shared" si="2"/>
        <v>182</v>
      </c>
      <c r="D36" s="1">
        <f t="shared" si="1"/>
        <v>99</v>
      </c>
      <c r="E36" s="1">
        <f>MultiNorm_MZ!Q36</f>
        <v>87.904283438690385</v>
      </c>
    </row>
    <row r="37" spans="1:5" x14ac:dyDescent="0.2">
      <c r="A37" s="38">
        <v>43929</v>
      </c>
      <c r="B37" s="37">
        <v>1314</v>
      </c>
      <c r="C37" s="1">
        <f t="shared" si="2"/>
        <v>67</v>
      </c>
      <c r="D37" s="1">
        <f t="shared" si="1"/>
        <v>117.28571428571429</v>
      </c>
      <c r="E37" s="1">
        <f>MultiNorm_MZ!Q37</f>
        <v>87.38005542829201</v>
      </c>
    </row>
    <row r="38" spans="1:5" x14ac:dyDescent="0.2">
      <c r="A38" s="38">
        <v>43930</v>
      </c>
      <c r="B38" s="37">
        <v>1424</v>
      </c>
      <c r="C38" s="1">
        <f t="shared" si="2"/>
        <v>110</v>
      </c>
      <c r="D38" s="1">
        <f t="shared" si="1"/>
        <v>99.571428571428569</v>
      </c>
      <c r="E38" s="1">
        <f>MultiNorm_MZ!Q38</f>
        <v>86.077615780553785</v>
      </c>
    </row>
    <row r="39" spans="1:5" x14ac:dyDescent="0.2">
      <c r="A39" s="38">
        <v>43931</v>
      </c>
      <c r="B39" s="37">
        <v>1501</v>
      </c>
      <c r="C39" s="1">
        <f t="shared" si="2"/>
        <v>77</v>
      </c>
      <c r="D39" s="1">
        <f t="shared" si="1"/>
        <v>89</v>
      </c>
      <c r="E39" s="1">
        <f>MultiNorm_MZ!Q39</f>
        <v>84.050335453315313</v>
      </c>
    </row>
    <row r="40" spans="1:5" x14ac:dyDescent="0.2">
      <c r="A40" s="38">
        <v>43932</v>
      </c>
      <c r="B40" s="37">
        <v>1629</v>
      </c>
      <c r="C40" s="1">
        <f t="shared" si="2"/>
        <v>128</v>
      </c>
      <c r="D40" s="1">
        <f t="shared" si="1"/>
        <v>66.857142857142861</v>
      </c>
      <c r="E40" s="1">
        <f>MultiNorm_MZ!Q40</f>
        <v>81.372628872096499</v>
      </c>
    </row>
    <row r="41" spans="1:5" x14ac:dyDescent="0.2">
      <c r="A41" s="38">
        <v>43933</v>
      </c>
      <c r="B41" s="37">
        <v>1664</v>
      </c>
      <c r="C41" s="1">
        <f t="shared" si="2"/>
        <v>35</v>
      </c>
      <c r="D41" s="1">
        <f t="shared" si="1"/>
        <v>68.285714285714292</v>
      </c>
      <c r="E41" s="1">
        <f>MultiNorm_MZ!Q41</f>
        <v>78.136341331877091</v>
      </c>
    </row>
    <row r="42" spans="1:5" x14ac:dyDescent="0.2">
      <c r="A42" s="38">
        <v>43934</v>
      </c>
      <c r="B42" s="37">
        <v>1688</v>
      </c>
      <c r="C42" s="1">
        <f t="shared" si="2"/>
        <v>24</v>
      </c>
      <c r="D42" s="1">
        <f t="shared" si="1"/>
        <v>60.285714285714285</v>
      </c>
      <c r="E42" s="1">
        <f>MultiNorm_MZ!Q42</f>
        <v>74.446400428916334</v>
      </c>
    </row>
    <row r="43" spans="1:5" x14ac:dyDescent="0.2">
      <c r="A43" s="38">
        <v>43935</v>
      </c>
      <c r="B43" s="37">
        <v>1715</v>
      </c>
      <c r="C43" s="1">
        <f t="shared" si="2"/>
        <v>27</v>
      </c>
      <c r="D43" s="1">
        <f t="shared" si="1"/>
        <v>54.571428571428569</v>
      </c>
      <c r="E43" s="1">
        <f>MultiNorm_MZ!Q43</f>
        <v>70.416019199364356</v>
      </c>
    </row>
    <row r="44" spans="1:5" x14ac:dyDescent="0.2">
      <c r="A44" s="38">
        <v>43936</v>
      </c>
      <c r="B44" s="37">
        <v>1792</v>
      </c>
      <c r="C44" s="1">
        <f t="shared" si="2"/>
        <v>77</v>
      </c>
      <c r="D44" s="1">
        <f t="shared" si="1"/>
        <v>43.857142857142854</v>
      </c>
      <c r="E44" s="1">
        <f>MultiNorm_MZ!Q44</f>
        <v>66.161756256199851</v>
      </c>
    </row>
    <row r="45" spans="1:5" x14ac:dyDescent="0.2">
      <c r="A45" s="38">
        <v>43937</v>
      </c>
      <c r="B45" s="37">
        <v>1846</v>
      </c>
      <c r="C45" s="1">
        <f t="shared" si="2"/>
        <v>54</v>
      </c>
      <c r="D45" s="1">
        <f t="shared" si="1"/>
        <v>46.857142857142854</v>
      </c>
      <c r="E45" s="1">
        <f>MultiNorm_MZ!Q45</f>
        <v>61.798731019390573</v>
      </c>
    </row>
    <row r="46" spans="1:5" x14ac:dyDescent="0.2">
      <c r="A46" s="38">
        <v>43938</v>
      </c>
      <c r="B46" s="37">
        <v>1883</v>
      </c>
      <c r="C46" s="1">
        <f t="shared" si="2"/>
        <v>37</v>
      </c>
      <c r="D46" s="1">
        <f t="shared" si="1"/>
        <v>48.857142857142854</v>
      </c>
      <c r="E46" s="1">
        <f>MultiNorm_MZ!Q46</f>
        <v>57.436262137068518</v>
      </c>
    </row>
    <row r="47" spans="1:5" x14ac:dyDescent="0.2">
      <c r="A47" s="38">
        <v>43939</v>
      </c>
      <c r="B47" s="37">
        <v>1936</v>
      </c>
      <c r="C47" s="1">
        <f t="shared" si="2"/>
        <v>53</v>
      </c>
      <c r="D47" s="1">
        <f t="shared" si="1"/>
        <v>49.142857142857146</v>
      </c>
      <c r="E47" s="1">
        <f>MultiNorm_MZ!Q47</f>
        <v>53.174148502090652</v>
      </c>
    </row>
    <row r="48" spans="1:5" x14ac:dyDescent="0.2">
      <c r="A48" s="38">
        <v>43940</v>
      </c>
      <c r="B48" s="37">
        <v>1992</v>
      </c>
      <c r="C48" s="1">
        <f t="shared" si="2"/>
        <v>56</v>
      </c>
      <c r="D48" s="1">
        <f t="shared" si="1"/>
        <v>43.714285714285715</v>
      </c>
      <c r="E48" s="1">
        <f>MultiNorm_MZ!Q48</f>
        <v>49.09975050330798</v>
      </c>
    </row>
    <row r="49" spans="1:5" x14ac:dyDescent="0.2">
      <c r="A49" s="38">
        <v>43941</v>
      </c>
      <c r="B49" s="37">
        <v>2030</v>
      </c>
      <c r="C49" s="1">
        <f t="shared" si="2"/>
        <v>38</v>
      </c>
      <c r="D49" s="1">
        <f t="shared" si="1"/>
        <v>45.714285714285715</v>
      </c>
      <c r="E49" s="1">
        <f>MultiNorm_MZ!Q49</f>
        <v>45.285960750827883</v>
      </c>
    </row>
    <row r="50" spans="1:5" x14ac:dyDescent="0.2">
      <c r="A50" s="38">
        <v>43942</v>
      </c>
      <c r="B50" s="37">
        <v>2059</v>
      </c>
      <c r="C50" s="1">
        <f t="shared" si="2"/>
        <v>29</v>
      </c>
      <c r="D50" s="1">
        <f t="shared" si="1"/>
        <v>46.142857142857146</v>
      </c>
      <c r="E50" s="1">
        <f>MultiNorm_MZ!Q50</f>
        <v>41.790084982162519</v>
      </c>
    </row>
    <row r="51" spans="1:5" x14ac:dyDescent="0.2">
      <c r="A51" s="38">
        <v>43943</v>
      </c>
      <c r="B51" s="37">
        <v>2098</v>
      </c>
      <c r="C51" s="1">
        <f t="shared" si="2"/>
        <v>39</v>
      </c>
      <c r="D51" s="1">
        <f t="shared" si="1"/>
        <v>52.285714285714285</v>
      </c>
      <c r="E51" s="1">
        <f>MultiNorm_MZ!Q51</f>
        <v>38.653591072298902</v>
      </c>
    </row>
    <row r="52" spans="1:5" x14ac:dyDescent="0.2">
      <c r="A52" s="38">
        <v>43944</v>
      </c>
      <c r="B52" s="37">
        <v>2166</v>
      </c>
      <c r="C52" s="1">
        <f t="shared" si="2"/>
        <v>68</v>
      </c>
      <c r="D52" s="1">
        <f>AVERAGE(C49:C56)</f>
        <v>48</v>
      </c>
      <c r="E52" s="1">
        <f>MultiNorm_MZ!Q52</f>
        <v>35.902631744627683</v>
      </c>
    </row>
    <row r="53" spans="1:5" x14ac:dyDescent="0.2">
      <c r="A53" s="38">
        <v>43945</v>
      </c>
      <c r="B53" s="37">
        <v>2206</v>
      </c>
      <c r="C53" s="1">
        <f t="shared" si="2"/>
        <v>40</v>
      </c>
      <c r="D53" s="1">
        <f>AVERAGE(C50:C57)</f>
        <v>45.125</v>
      </c>
      <c r="E53" s="1">
        <f>MultiNorm_MZ!Q53</f>
        <v>33.549207890237113</v>
      </c>
    </row>
    <row r="54" spans="1:5" x14ac:dyDescent="0.2">
      <c r="A54" s="38">
        <v>43946</v>
      </c>
      <c r="B54" s="37">
        <v>2302</v>
      </c>
      <c r="C54" s="1">
        <f t="shared" si="2"/>
        <v>96</v>
      </c>
      <c r="D54" s="1">
        <f>AVERAGE(C51:C58)</f>
        <v>46</v>
      </c>
      <c r="E54" s="1">
        <f>MultiNorm_MZ!Q54</f>
        <v>31.592815854229208</v>
      </c>
    </row>
    <row r="55" spans="1:5" x14ac:dyDescent="0.2">
      <c r="A55" s="38">
        <v>43947</v>
      </c>
      <c r="B55" s="37">
        <v>2348</v>
      </c>
      <c r="C55" s="1">
        <f t="shared" si="2"/>
        <v>46</v>
      </c>
      <c r="D55" s="1">
        <f>AVERAGE(C52:C58)</f>
        <v>47</v>
      </c>
      <c r="E55" s="1">
        <f>MultiNorm_MZ!Q55</f>
        <v>30.022413529584476</v>
      </c>
    </row>
    <row r="56" spans="1:5" x14ac:dyDescent="0.2">
      <c r="A56" s="38">
        <v>43948</v>
      </c>
      <c r="B56" s="37">
        <v>2376</v>
      </c>
      <c r="C56" s="1">
        <f t="shared" si="2"/>
        <v>28</v>
      </c>
      <c r="D56" s="1">
        <f t="shared" ref="D56:D69" si="3">AVERAGE(C53:C59)</f>
        <v>40.857142857142854</v>
      </c>
      <c r="E56" s="1">
        <f>MultiNorm_MZ!Q56</f>
        <v>28.818545121304346</v>
      </c>
    </row>
    <row r="57" spans="1:5" x14ac:dyDescent="0.2">
      <c r="A57" s="38">
        <v>43949</v>
      </c>
      <c r="B57" s="37">
        <v>2391</v>
      </c>
      <c r="C57" s="1">
        <f t="shared" si="2"/>
        <v>15</v>
      </c>
      <c r="D57" s="1">
        <f t="shared" si="3"/>
        <v>35.142857142857146</v>
      </c>
      <c r="E57" s="1">
        <f>MultiNorm_MZ!Q57</f>
        <v>27.955480488732281</v>
      </c>
    </row>
    <row r="58" spans="1:5" x14ac:dyDescent="0.2">
      <c r="A58" s="38">
        <v>43950</v>
      </c>
      <c r="B58" s="37">
        <v>2427</v>
      </c>
      <c r="C58" s="1">
        <f t="shared" si="2"/>
        <v>36</v>
      </c>
      <c r="D58" s="1">
        <f t="shared" si="3"/>
        <v>25</v>
      </c>
      <c r="E58" s="1">
        <f>MultiNorm_MZ!Q58</f>
        <v>27.403248911649396</v>
      </c>
    </row>
    <row r="59" spans="1:5" x14ac:dyDescent="0.2">
      <c r="A59" s="38">
        <v>43951</v>
      </c>
      <c r="B59" s="37">
        <v>2452</v>
      </c>
      <c r="C59" s="1">
        <f t="shared" si="2"/>
        <v>25</v>
      </c>
      <c r="D59" s="1">
        <f t="shared" si="3"/>
        <v>22.857142857142858</v>
      </c>
      <c r="E59" s="1">
        <f>MultiNorm_MZ!Q59</f>
        <v>27.129475627988477</v>
      </c>
    </row>
    <row r="60" spans="1:5" x14ac:dyDescent="0.2">
      <c r="A60" s="38">
        <v>43952</v>
      </c>
      <c r="B60" s="37">
        <v>2452</v>
      </c>
      <c r="C60" s="1">
        <f t="shared" si="2"/>
        <v>0</v>
      </c>
      <c r="D60" s="1">
        <f t="shared" si="3"/>
        <v>25.285714285714285</v>
      </c>
      <c r="E60" s="1">
        <f>MultiNorm_MZ!Q60</f>
        <v>27.10095939991923</v>
      </c>
    </row>
    <row r="61" spans="1:5" x14ac:dyDescent="0.2">
      <c r="A61" s="38">
        <v>43953</v>
      </c>
      <c r="B61" s="37">
        <v>2477</v>
      </c>
      <c r="C61" s="1">
        <f t="shared" si="2"/>
        <v>25</v>
      </c>
      <c r="D61" s="1">
        <f t="shared" si="3"/>
        <v>34.285714285714285</v>
      </c>
      <c r="E61" s="1">
        <f>MultiNorm_MZ!Q61</f>
        <v>27.284957977293704</v>
      </c>
    </row>
    <row r="62" spans="1:5" x14ac:dyDescent="0.2">
      <c r="A62" s="38">
        <v>43954</v>
      </c>
      <c r="B62" s="37">
        <v>2508</v>
      </c>
      <c r="C62" s="1">
        <f t="shared" si="2"/>
        <v>31</v>
      </c>
      <c r="D62" s="1">
        <f t="shared" si="3"/>
        <v>35.142857142857146</v>
      </c>
      <c r="E62" s="1">
        <f>MultiNorm_MZ!Q62</f>
        <v>27.650173577050094</v>
      </c>
    </row>
    <row r="63" spans="1:5" x14ac:dyDescent="0.2">
      <c r="A63" s="38">
        <v>43955</v>
      </c>
      <c r="B63" s="37">
        <v>2553</v>
      </c>
      <c r="C63" s="1">
        <f t="shared" si="2"/>
        <v>45</v>
      </c>
      <c r="D63" s="1">
        <f t="shared" si="3"/>
        <v>36.714285714285715</v>
      </c>
      <c r="E63" s="1">
        <f>MultiNorm_MZ!Q63</f>
        <v>28.16745103451899</v>
      </c>
    </row>
    <row r="64" spans="1:5" x14ac:dyDescent="0.2">
      <c r="A64" s="38">
        <v>43956</v>
      </c>
      <c r="B64" s="37">
        <v>2631</v>
      </c>
      <c r="C64" s="1">
        <f t="shared" si="2"/>
        <v>78</v>
      </c>
      <c r="D64" s="1">
        <f t="shared" si="3"/>
        <v>39.857142857142854</v>
      </c>
      <c r="E64" s="1">
        <f>MultiNorm_MZ!Q64</f>
        <v>28.810216460533223</v>
      </c>
    </row>
    <row r="65" spans="1:27" x14ac:dyDescent="0.2">
      <c r="A65" s="38">
        <v>43957</v>
      </c>
      <c r="B65" s="37">
        <v>2673</v>
      </c>
      <c r="C65" s="1">
        <f t="shared" si="2"/>
        <v>42</v>
      </c>
      <c r="D65" s="1">
        <f t="shared" si="3"/>
        <v>41.142857142857146</v>
      </c>
      <c r="E65" s="1">
        <f>MultiNorm_MZ!Q65</f>
        <v>29.554694026235655</v>
      </c>
    </row>
    <row r="66" spans="1:27" x14ac:dyDescent="0.2">
      <c r="A66" s="38">
        <v>43958</v>
      </c>
      <c r="B66" s="37">
        <v>2709</v>
      </c>
      <c r="C66" s="1">
        <f t="shared" si="2"/>
        <v>36</v>
      </c>
      <c r="D66" s="1">
        <f t="shared" si="3"/>
        <v>40.428571428571431</v>
      </c>
      <c r="E66" s="1">
        <f>MultiNorm_MZ!Q66</f>
        <v>30.379943348540657</v>
      </c>
    </row>
    <row r="67" spans="1:27" x14ac:dyDescent="0.2">
      <c r="A67" s="38">
        <v>43959</v>
      </c>
      <c r="B67" s="37">
        <v>2731</v>
      </c>
      <c r="C67" s="1">
        <f t="shared" ref="C67:C98" si="4">IF(B67-B66&lt;0,0,B67-B66)</f>
        <v>22</v>
      </c>
      <c r="D67" s="1">
        <f t="shared" si="3"/>
        <v>36.428571428571431</v>
      </c>
      <c r="E67" s="1">
        <f>MultiNorm_MZ!Q67</f>
        <v>31.267760645690036</v>
      </c>
    </row>
    <row r="68" spans="1:27" x14ac:dyDescent="0.2">
      <c r="A68" s="38">
        <v>43960</v>
      </c>
      <c r="B68" s="37">
        <v>2765</v>
      </c>
      <c r="C68" s="1">
        <f t="shared" si="4"/>
        <v>34</v>
      </c>
      <c r="D68" s="1">
        <f t="shared" si="3"/>
        <v>28.285714285714285</v>
      </c>
      <c r="E68" s="1">
        <f>MultiNorm_MZ!Q68</f>
        <v>32.202484332743246</v>
      </c>
    </row>
    <row r="69" spans="1:27" x14ac:dyDescent="0.2">
      <c r="A69" s="38">
        <v>43961</v>
      </c>
      <c r="B69" s="37">
        <v>2791</v>
      </c>
      <c r="C69" s="1">
        <f t="shared" si="4"/>
        <v>26</v>
      </c>
      <c r="D69" s="1">
        <f t="shared" si="3"/>
        <v>29.571428571428573</v>
      </c>
      <c r="E69" s="1">
        <f>MultiNorm_MZ!Q69</f>
        <v>33.170741030869031</v>
      </c>
    </row>
    <row r="70" spans="1:27" x14ac:dyDescent="0.2">
      <c r="A70" s="38">
        <v>43962</v>
      </c>
      <c r="B70" s="37">
        <v>2808</v>
      </c>
      <c r="C70" s="1">
        <f t="shared" si="4"/>
        <v>17</v>
      </c>
      <c r="D70" s="1">
        <f t="shared" ref="D70:D97" si="5">AVERAGE(C67:C73)</f>
        <v>27.571428571428573</v>
      </c>
      <c r="E70" s="1">
        <f>MultiNorm_MZ!Q70</f>
        <v>34.161162007052503</v>
      </c>
    </row>
    <row r="71" spans="1:27" x14ac:dyDescent="0.2">
      <c r="A71" s="38">
        <v>43963</v>
      </c>
      <c r="B71" s="37">
        <v>2829</v>
      </c>
      <c r="C71" s="1">
        <f t="shared" si="4"/>
        <v>21</v>
      </c>
      <c r="D71" s="1">
        <f t="shared" si="5"/>
        <v>28.428571428571427</v>
      </c>
      <c r="E71" s="1">
        <f>MultiNorm_MZ!Q71</f>
        <v>35.164093640607064</v>
      </c>
    </row>
    <row r="72" spans="1:27" x14ac:dyDescent="0.2">
      <c r="A72" s="38">
        <v>43964</v>
      </c>
      <c r="B72" s="37">
        <v>2880</v>
      </c>
      <c r="C72" s="1">
        <f t="shared" si="4"/>
        <v>51</v>
      </c>
      <c r="D72" s="1">
        <f t="shared" si="5"/>
        <v>26.285714285714285</v>
      </c>
      <c r="E72" s="1">
        <f>MultiNorm_MZ!Q72</f>
        <v>36.171319252120121</v>
      </c>
    </row>
    <row r="73" spans="1:27" x14ac:dyDescent="0.2">
      <c r="A73" s="38">
        <v>43965</v>
      </c>
      <c r="B73" s="37">
        <v>2902</v>
      </c>
      <c r="C73" s="1">
        <f t="shared" si="4"/>
        <v>22</v>
      </c>
      <c r="D73" s="1">
        <f t="shared" si="5"/>
        <v>25.571428571428573</v>
      </c>
      <c r="E73" s="1">
        <f>MultiNorm_MZ!Q73</f>
        <v>37.175803965260577</v>
      </c>
    </row>
    <row r="74" spans="1:27" x14ac:dyDescent="0.2">
      <c r="A74" s="38">
        <v>43966</v>
      </c>
      <c r="B74" s="37">
        <v>2930</v>
      </c>
      <c r="C74" s="1">
        <f t="shared" si="4"/>
        <v>28</v>
      </c>
      <c r="D74" s="1">
        <f t="shared" si="5"/>
        <v>27.857142857142858</v>
      </c>
      <c r="E74" s="1">
        <f>MultiNorm_MZ!Q74</f>
        <v>38.171469463484549</v>
      </c>
    </row>
    <row r="75" spans="1:27" x14ac:dyDescent="0.2">
      <c r="A75" s="38">
        <v>43967</v>
      </c>
      <c r="B75" s="37">
        <v>2949</v>
      </c>
      <c r="C75" s="1">
        <f t="shared" si="4"/>
        <v>19</v>
      </c>
      <c r="D75" s="1">
        <f t="shared" si="5"/>
        <v>30.142857142857142</v>
      </c>
      <c r="E75" s="1">
        <f>MultiNorm_MZ!Q75</f>
        <v>39.153001664538117</v>
      </c>
    </row>
    <row r="76" spans="1:27" x14ac:dyDescent="0.2">
      <c r="A76" s="38">
        <v>43968</v>
      </c>
      <c r="B76" s="37">
        <v>2970</v>
      </c>
      <c r="C76" s="1">
        <f t="shared" si="4"/>
        <v>21</v>
      </c>
      <c r="D76" s="1">
        <f t="shared" si="5"/>
        <v>28.857142857142858</v>
      </c>
      <c r="E76" s="1">
        <f>MultiNorm_MZ!Q76</f>
        <v>40.115691462927956</v>
      </c>
    </row>
    <row r="77" spans="1:27" x14ac:dyDescent="0.2">
      <c r="A77" s="38">
        <v>43969</v>
      </c>
      <c r="B77" s="37">
        <v>3003</v>
      </c>
      <c r="C77" s="1">
        <f t="shared" si="4"/>
        <v>33</v>
      </c>
      <c r="D77" s="1">
        <f t="shared" si="5"/>
        <v>32.285714285714285</v>
      </c>
      <c r="E77" s="1">
        <f>MultiNorm_MZ!Q77</f>
        <v>41.055306701217198</v>
      </c>
    </row>
    <row r="78" spans="1:27" x14ac:dyDescent="0.2">
      <c r="A78" s="38">
        <v>43970</v>
      </c>
      <c r="B78" s="37">
        <v>3040</v>
      </c>
      <c r="C78" s="1">
        <f t="shared" si="4"/>
        <v>37</v>
      </c>
      <c r="D78" s="1">
        <f t="shared" si="5"/>
        <v>32.428571428571431</v>
      </c>
      <c r="E78" s="1">
        <f>MultiNorm_MZ!Q78</f>
        <v>41.967992294403949</v>
      </c>
    </row>
    <row r="79" spans="1:27" ht="15" x14ac:dyDescent="0.2">
      <c r="A79" s="38">
        <v>43971</v>
      </c>
      <c r="B79" s="37">
        <v>3082</v>
      </c>
      <c r="C79" s="1">
        <f t="shared" si="4"/>
        <v>42</v>
      </c>
      <c r="D79" s="1">
        <f t="shared" si="5"/>
        <v>35.428571428571431</v>
      </c>
      <c r="E79" s="1">
        <f>MultiNorm_MZ!Q79</f>
        <v>42.850194796400437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2"/>
      <c r="AA79"/>
    </row>
    <row r="80" spans="1:27" ht="15.75" x14ac:dyDescent="0.2">
      <c r="A80" s="38">
        <v>43972</v>
      </c>
      <c r="B80" s="37">
        <v>3128</v>
      </c>
      <c r="C80" s="1">
        <f t="shared" si="4"/>
        <v>46</v>
      </c>
      <c r="D80" s="1">
        <f t="shared" si="5"/>
        <v>35.285714285714285</v>
      </c>
      <c r="E80" s="1">
        <f>MultiNorm_MZ!Q80</f>
        <v>43.698607512219688</v>
      </c>
      <c r="G80" s="63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2"/>
    </row>
    <row r="81" spans="1:33" ht="15.75" x14ac:dyDescent="0.2">
      <c r="A81" s="38">
        <v>43973</v>
      </c>
      <c r="B81" s="37">
        <v>3157</v>
      </c>
      <c r="C81" s="1">
        <f t="shared" si="4"/>
        <v>29</v>
      </c>
      <c r="D81" s="1">
        <f t="shared" si="5"/>
        <v>40</v>
      </c>
      <c r="E81" s="1">
        <f>MultiNorm_MZ!Q81</f>
        <v>44.510132385980533</v>
      </c>
      <c r="G81" s="63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2"/>
    </row>
    <row r="82" spans="1:33" ht="15.75" x14ac:dyDescent="0.2">
      <c r="A82" s="38">
        <v>43974</v>
      </c>
      <c r="B82" s="37">
        <v>3197</v>
      </c>
      <c r="C82" s="1">
        <f t="shared" si="4"/>
        <v>40</v>
      </c>
      <c r="D82" s="1">
        <f t="shared" si="5"/>
        <v>45.571428571428569</v>
      </c>
      <c r="E82" s="1">
        <f>MultiNorm_MZ!Q82</f>
        <v>45.28185521682812</v>
      </c>
      <c r="G82" s="63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2"/>
    </row>
    <row r="83" spans="1:33" ht="15.75" x14ac:dyDescent="0.2">
      <c r="A83" s="38">
        <v>43975</v>
      </c>
      <c r="B83" s="37">
        <v>3217</v>
      </c>
      <c r="C83" s="1">
        <f t="shared" si="4"/>
        <v>20</v>
      </c>
      <c r="D83" s="1">
        <f t="shared" si="5"/>
        <v>44.857142857142854</v>
      </c>
      <c r="E83" s="1">
        <f>MultiNorm_MZ!Q83</f>
        <v>46.011031180468997</v>
      </c>
      <c r="G83" s="63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2"/>
    </row>
    <row r="84" spans="1:33" ht="15.75" x14ac:dyDescent="0.2">
      <c r="A84" s="38">
        <v>43976</v>
      </c>
      <c r="B84" s="37">
        <v>3283</v>
      </c>
      <c r="C84" s="1">
        <f t="shared" si="4"/>
        <v>66</v>
      </c>
      <c r="D84" s="1">
        <f t="shared" si="5"/>
        <v>47.571428571428569</v>
      </c>
      <c r="E84" s="1">
        <f>MultiNorm_MZ!Q84</f>
        <v>46.695078095555282</v>
      </c>
      <c r="G84" s="63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2"/>
    </row>
    <row r="85" spans="1:33" x14ac:dyDescent="0.2">
      <c r="A85" s="38">
        <v>43977</v>
      </c>
      <c r="B85" s="37">
        <v>3359</v>
      </c>
      <c r="C85" s="1">
        <f t="shared" si="4"/>
        <v>76</v>
      </c>
      <c r="D85" s="1">
        <f t="shared" si="5"/>
        <v>48.142857142857146</v>
      </c>
      <c r="E85" s="1">
        <f>MultiNorm_MZ!Q85</f>
        <v>47.331575325526501</v>
      </c>
    </row>
    <row r="86" spans="1:33" x14ac:dyDescent="0.2">
      <c r="A86" s="38">
        <v>43978</v>
      </c>
      <c r="B86" s="37">
        <v>3396</v>
      </c>
      <c r="C86" s="1">
        <f t="shared" si="4"/>
        <v>37</v>
      </c>
      <c r="D86" s="1">
        <f t="shared" si="5"/>
        <v>49.857142857142854</v>
      </c>
      <c r="E86" s="1">
        <f>MultiNorm_MZ!Q86</f>
        <v>47.918266619485664</v>
      </c>
    </row>
    <row r="87" spans="1:33" x14ac:dyDescent="0.2">
      <c r="A87" s="38">
        <v>43979</v>
      </c>
      <c r="B87" s="37">
        <v>3461</v>
      </c>
      <c r="C87" s="1">
        <f t="shared" si="4"/>
        <v>65</v>
      </c>
      <c r="D87" s="1">
        <f t="shared" si="5"/>
        <v>52</v>
      </c>
      <c r="E87" s="1">
        <f>MultiNorm_MZ!Q87</f>
        <v>48.453065555757902</v>
      </c>
    </row>
    <row r="88" spans="1:33" x14ac:dyDescent="0.2">
      <c r="A88" s="38">
        <v>43980</v>
      </c>
      <c r="B88" s="37">
        <v>3494</v>
      </c>
      <c r="C88" s="1">
        <f t="shared" si="4"/>
        <v>33</v>
      </c>
      <c r="D88" s="1">
        <f t="shared" si="5"/>
        <v>49.285714285714285</v>
      </c>
      <c r="E88" s="1">
        <f>MultiNorm_MZ!Q88</f>
        <v>48.934062554353439</v>
      </c>
    </row>
    <row r="89" spans="1:33" x14ac:dyDescent="0.2">
      <c r="A89" s="38">
        <v>43981</v>
      </c>
      <c r="B89" s="37">
        <v>3546</v>
      </c>
      <c r="C89" s="1">
        <f t="shared" si="4"/>
        <v>52</v>
      </c>
      <c r="D89" s="1">
        <f t="shared" si="5"/>
        <v>43</v>
      </c>
      <c r="E89" s="1">
        <f>MultiNorm_MZ!Q89</f>
        <v>49.359532671568395</v>
      </c>
    </row>
    <row r="90" spans="1:33" x14ac:dyDescent="0.2">
      <c r="A90" s="38">
        <v>43982</v>
      </c>
      <c r="B90" s="37">
        <v>3581</v>
      </c>
      <c r="C90" s="1">
        <f t="shared" si="4"/>
        <v>35</v>
      </c>
      <c r="D90" s="1">
        <f t="shared" si="5"/>
        <v>41.714285714285715</v>
      </c>
      <c r="E90" s="1">
        <f>MultiNorm_MZ!Q90</f>
        <v>49.727943587229099</v>
      </c>
    </row>
    <row r="91" spans="1:33" ht="15.75" x14ac:dyDescent="0.2">
      <c r="A91" s="38">
        <v>43983</v>
      </c>
      <c r="B91" s="37">
        <v>3628</v>
      </c>
      <c r="C91" s="1">
        <f t="shared" si="4"/>
        <v>47</v>
      </c>
      <c r="D91" s="1">
        <f t="shared" si="5"/>
        <v>39.571428571428569</v>
      </c>
      <c r="E91" s="1">
        <f>MultiNorm_MZ!Q91</f>
        <v>50.037963350342999</v>
      </c>
      <c r="M91" s="63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2"/>
    </row>
    <row r="92" spans="1:33" ht="15.75" x14ac:dyDescent="0.2">
      <c r="A92" s="38">
        <v>43984</v>
      </c>
      <c r="B92" s="37">
        <v>3660</v>
      </c>
      <c r="C92" s="1">
        <f t="shared" si="4"/>
        <v>32</v>
      </c>
      <c r="D92" s="1">
        <f t="shared" si="5"/>
        <v>43.142857142857146</v>
      </c>
      <c r="E92" s="1">
        <f>MultiNorm_MZ!Q92</f>
        <v>50.288467570448766</v>
      </c>
      <c r="M92" s="63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2"/>
    </row>
    <row r="93" spans="1:33" ht="15.75" x14ac:dyDescent="0.2">
      <c r="A93" s="38">
        <v>43985</v>
      </c>
      <c r="B93" s="37">
        <v>3688</v>
      </c>
      <c r="C93" s="1">
        <f t="shared" si="4"/>
        <v>28</v>
      </c>
      <c r="D93" s="1">
        <f t="shared" si="5"/>
        <v>42.428571428571431</v>
      </c>
      <c r="E93" s="1">
        <f>MultiNorm_MZ!Q93</f>
        <v>50.478545837767832</v>
      </c>
      <c r="M93" s="63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2"/>
    </row>
    <row r="94" spans="1:33" ht="15.75" x14ac:dyDescent="0.2">
      <c r="A94" s="38">
        <v>43986</v>
      </c>
      <c r="B94" s="37">
        <v>3738</v>
      </c>
      <c r="C94" s="1">
        <f t="shared" si="4"/>
        <v>50</v>
      </c>
      <c r="D94" s="1">
        <f t="shared" si="5"/>
        <v>42.571428571428569</v>
      </c>
      <c r="E94" s="1">
        <f>MultiNorm_MZ!Q94</f>
        <v>50.607507232632578</v>
      </c>
      <c r="M94" s="63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2"/>
    </row>
    <row r="95" spans="1:33" ht="15.75" x14ac:dyDescent="0.2">
      <c r="A95" s="38">
        <v>43987</v>
      </c>
      <c r="B95" s="37">
        <v>3796</v>
      </c>
      <c r="C95" s="1">
        <f t="shared" si="4"/>
        <v>58</v>
      </c>
      <c r="D95" s="1">
        <f t="shared" si="5"/>
        <v>46.428571428571431</v>
      </c>
      <c r="E95" s="1">
        <f>MultiNorm_MZ!Q95</f>
        <v>50.674884849997042</v>
      </c>
      <c r="M95" s="63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2"/>
    </row>
    <row r="96" spans="1:33" ht="15.75" x14ac:dyDescent="0.2">
      <c r="A96" s="38">
        <v>43988</v>
      </c>
      <c r="B96" s="37">
        <v>3843</v>
      </c>
      <c r="C96" s="1">
        <f t="shared" si="4"/>
        <v>47</v>
      </c>
      <c r="D96" s="1">
        <f t="shared" si="5"/>
        <v>53.285714285714285</v>
      </c>
      <c r="E96" s="1">
        <f>MultiNorm_MZ!Q96</f>
        <v>50.680439323623411</v>
      </c>
      <c r="M96" s="63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2"/>
    </row>
    <row r="97" spans="1:33" ht="15.75" x14ac:dyDescent="0.2">
      <c r="A97" s="38">
        <v>43989</v>
      </c>
      <c r="B97" s="37">
        <v>3879</v>
      </c>
      <c r="C97" s="1">
        <f t="shared" si="4"/>
        <v>36</v>
      </c>
      <c r="D97" s="1">
        <f t="shared" si="5"/>
        <v>61.428571428571431</v>
      </c>
      <c r="E97" s="1">
        <f>MultiNorm_MZ!Q97</f>
        <v>50.624161391487519</v>
      </c>
      <c r="M97" s="63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2"/>
    </row>
    <row r="98" spans="1:33" ht="15.75" x14ac:dyDescent="0.2">
      <c r="A98" s="38">
        <v>43990</v>
      </c>
      <c r="B98" s="37">
        <v>3953</v>
      </c>
      <c r="C98" s="1">
        <f t="shared" si="4"/>
        <v>74</v>
      </c>
      <c r="D98" s="1">
        <f>AVERAGE(C95:C102)</f>
        <v>62.75</v>
      </c>
      <c r="E98" s="1">
        <f>MultiNorm_MZ!Q98</f>
        <v>50.506273603087713</v>
      </c>
      <c r="M98" s="63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2"/>
    </row>
    <row r="99" spans="1:33" ht="15.75" x14ac:dyDescent="0.2">
      <c r="A99" s="38">
        <v>43991</v>
      </c>
      <c r="B99" s="37">
        <v>4033</v>
      </c>
      <c r="C99" s="1">
        <f t="shared" ref="C99:C130" si="6">IF(B99-B98&lt;0,0,B99-B98)</f>
        <v>80</v>
      </c>
      <c r="D99" s="1">
        <f>AVERAGE(C96:C103)</f>
        <v>63.75</v>
      </c>
      <c r="E99" s="1">
        <f>MultiNorm_MZ!Q99</f>
        <v>50.327231334130474</v>
      </c>
      <c r="M99" s="63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2"/>
    </row>
    <row r="100" spans="1:33" ht="15.75" x14ac:dyDescent="0.2">
      <c r="A100" s="38">
        <v>43992</v>
      </c>
      <c r="B100" s="37">
        <v>4118</v>
      </c>
      <c r="C100" s="1">
        <f t="shared" si="6"/>
        <v>85</v>
      </c>
      <c r="D100" s="1">
        <f>AVERAGE(C97:C104)</f>
        <v>64.375</v>
      </c>
      <c r="E100" s="1">
        <f>MultiNorm_MZ!Q100</f>
        <v>50.087723347429687</v>
      </c>
      <c r="M100" s="63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2"/>
    </row>
    <row r="101" spans="1:33" x14ac:dyDescent="0.2">
      <c r="A101" s="38">
        <v>43993</v>
      </c>
      <c r="B101" s="37">
        <v>4172</v>
      </c>
      <c r="C101" s="1">
        <f t="shared" si="6"/>
        <v>54</v>
      </c>
      <c r="D101" s="1">
        <f t="shared" ref="D101:D109" si="7">AVERAGE(C98:C105)</f>
        <v>66.875</v>
      </c>
      <c r="E101" s="1">
        <f>MultiNorm_MZ!Q101</f>
        <v>49.788672223159331</v>
      </c>
    </row>
    <row r="102" spans="1:33" x14ac:dyDescent="0.2">
      <c r="A102" s="38">
        <v>43994</v>
      </c>
      <c r="B102" s="37">
        <v>4240</v>
      </c>
      <c r="C102" s="1">
        <f t="shared" si="6"/>
        <v>68</v>
      </c>
      <c r="D102" s="1">
        <f t="shared" si="7"/>
        <v>62.125</v>
      </c>
      <c r="E102" s="1">
        <f>MultiNorm_MZ!Q102</f>
        <v>49.431235078502013</v>
      </c>
    </row>
    <row r="103" spans="1:33" x14ac:dyDescent="0.2">
      <c r="A103" s="38">
        <v>43995</v>
      </c>
      <c r="B103" s="37">
        <v>4306</v>
      </c>
      <c r="C103" s="1">
        <f t="shared" si="6"/>
        <v>66</v>
      </c>
      <c r="D103" s="1">
        <f t="shared" si="7"/>
        <v>59.25</v>
      </c>
      <c r="E103" s="1">
        <f>MultiNorm_MZ!Q103</f>
        <v>49.016805106947231</v>
      </c>
    </row>
    <row r="104" spans="1:33" x14ac:dyDescent="0.2">
      <c r="A104" s="38">
        <v>43996</v>
      </c>
      <c r="B104" s="37">
        <v>4358</v>
      </c>
      <c r="C104" s="1">
        <f t="shared" si="6"/>
        <v>52</v>
      </c>
      <c r="D104" s="1">
        <f t="shared" si="7"/>
        <v>54.125</v>
      </c>
      <c r="E104" s="1">
        <f>MultiNorm_MZ!Q104</f>
        <v>48.547014590395527</v>
      </c>
    </row>
    <row r="105" spans="1:33" x14ac:dyDescent="0.2">
      <c r="A105" s="38">
        <v>43997</v>
      </c>
      <c r="B105" s="37">
        <v>4414</v>
      </c>
      <c r="C105" s="1">
        <f t="shared" si="6"/>
        <v>56</v>
      </c>
      <c r="D105" s="1">
        <f t="shared" si="7"/>
        <v>57.875</v>
      </c>
      <c r="E105" s="1">
        <f>MultiNorm_MZ!Q105</f>
        <v>48.023740170389935</v>
      </c>
    </row>
    <row r="106" spans="1:33" x14ac:dyDescent="0.2">
      <c r="A106" s="38">
        <v>43998</v>
      </c>
      <c r="B106" s="37">
        <v>4450</v>
      </c>
      <c r="C106" s="1">
        <f t="shared" si="6"/>
        <v>36</v>
      </c>
      <c r="D106" s="1">
        <f t="shared" si="7"/>
        <v>55.875</v>
      </c>
      <c r="E106" s="1">
        <f>MultiNorm_MZ!Q106</f>
        <v>47.44911130340396</v>
      </c>
    </row>
    <row r="107" spans="1:33" x14ac:dyDescent="0.2">
      <c r="A107" s="38">
        <v>43999</v>
      </c>
      <c r="B107" s="37">
        <v>4507</v>
      </c>
      <c r="C107" s="1">
        <f t="shared" si="6"/>
        <v>57</v>
      </c>
      <c r="D107" s="1">
        <f t="shared" si="7"/>
        <v>52.5</v>
      </c>
      <c r="E107" s="1">
        <f>MultiNorm_MZ!Q107</f>
        <v>46.825522961308707</v>
      </c>
    </row>
    <row r="108" spans="1:33" x14ac:dyDescent="0.2">
      <c r="A108" s="38">
        <v>44000</v>
      </c>
      <c r="B108" s="37">
        <v>4551</v>
      </c>
      <c r="C108" s="1">
        <f t="shared" si="6"/>
        <v>44</v>
      </c>
      <c r="D108" s="1">
        <f t="shared" si="7"/>
        <v>50.125</v>
      </c>
      <c r="E108" s="1">
        <f>MultiNorm_MZ!Q108</f>
        <v>46.155653760392028</v>
      </c>
    </row>
    <row r="109" spans="1:33" x14ac:dyDescent="0.2">
      <c r="A109" s="38">
        <v>44001</v>
      </c>
      <c r="B109" s="37">
        <v>4635</v>
      </c>
      <c r="C109" s="1">
        <f t="shared" si="6"/>
        <v>84</v>
      </c>
      <c r="D109" s="1">
        <f t="shared" si="7"/>
        <v>48.125</v>
      </c>
      <c r="E109" s="1">
        <f>MultiNorm_MZ!Q109</f>
        <v>45.442490794851189</v>
      </c>
    </row>
    <row r="110" spans="1:33" x14ac:dyDescent="0.2">
      <c r="A110" s="38">
        <v>44002</v>
      </c>
      <c r="B110" s="37">
        <v>4687</v>
      </c>
      <c r="C110" s="1">
        <f t="shared" si="6"/>
        <v>52</v>
      </c>
      <c r="D110" s="1">
        <f t="shared" ref="D110:D122" si="8">AVERAGE(C107:C114)</f>
        <v>47.75</v>
      </c>
      <c r="E110" s="1">
        <f>MultiNorm_MZ!Q110</f>
        <v>44.689362493188518</v>
      </c>
    </row>
    <row r="111" spans="1:33" x14ac:dyDescent="0.2">
      <c r="A111" s="38">
        <v>44003</v>
      </c>
      <c r="B111" s="37">
        <v>4726</v>
      </c>
      <c r="C111" s="1">
        <f t="shared" si="6"/>
        <v>39</v>
      </c>
      <c r="D111" s="1">
        <f t="shared" si="8"/>
        <v>44.25</v>
      </c>
      <c r="E111" s="1">
        <f>MultiNorm_MZ!Q111</f>
        <v>43.899980783482306</v>
      </c>
    </row>
    <row r="112" spans="1:33" x14ac:dyDescent="0.2">
      <c r="A112" s="38">
        <v>44004</v>
      </c>
      <c r="B112" s="37">
        <v>4759</v>
      </c>
      <c r="C112" s="1">
        <f t="shared" si="6"/>
        <v>33</v>
      </c>
      <c r="D112" s="1">
        <f t="shared" si="8"/>
        <v>44.375</v>
      </c>
      <c r="E112" s="1">
        <f>MultiNorm_MZ!Q112</f>
        <v>43.078493717057349</v>
      </c>
    </row>
    <row r="113" spans="1:5" x14ac:dyDescent="0.2">
      <c r="A113" s="38">
        <v>44005</v>
      </c>
      <c r="B113" s="37">
        <v>4799</v>
      </c>
      <c r="C113" s="1">
        <f t="shared" si="6"/>
        <v>40</v>
      </c>
      <c r="D113" s="1">
        <f t="shared" si="8"/>
        <v>39</v>
      </c>
      <c r="E113" s="1">
        <f>MultiNorm_MZ!Q113</f>
        <v>42.229549427682656</v>
      </c>
    </row>
    <row r="114" spans="1:5" x14ac:dyDescent="0.2">
      <c r="A114" s="38">
        <v>44006</v>
      </c>
      <c r="B114" s="37">
        <v>4832</v>
      </c>
      <c r="C114" s="1">
        <f t="shared" si="6"/>
        <v>33</v>
      </c>
      <c r="D114" s="1">
        <f t="shared" si="8"/>
        <v>36.5</v>
      </c>
      <c r="E114" s="1">
        <f>MultiNorm_MZ!Q114</f>
        <v>41.358371862159032</v>
      </c>
    </row>
    <row r="115" spans="1:5" x14ac:dyDescent="0.2">
      <c r="A115" s="38">
        <v>44007</v>
      </c>
      <c r="B115" s="37">
        <v>4861</v>
      </c>
      <c r="C115" s="1">
        <f t="shared" si="6"/>
        <v>29</v>
      </c>
      <c r="D115" s="1">
        <f t="shared" si="8"/>
        <v>35</v>
      </c>
      <c r="E115" s="1">
        <f>MultiNorm_MZ!Q115</f>
        <v>40.470848077056985</v>
      </c>
    </row>
    <row r="116" spans="1:5" x14ac:dyDescent="0.2">
      <c r="A116" s="38">
        <v>44008</v>
      </c>
      <c r="B116" s="37">
        <v>4906</v>
      </c>
      <c r="C116" s="1">
        <f t="shared" si="6"/>
        <v>45</v>
      </c>
      <c r="D116" s="1">
        <f t="shared" si="8"/>
        <v>33</v>
      </c>
      <c r="E116" s="1">
        <f>MultiNorm_MZ!Q116</f>
        <v>39.573626030283478</v>
      </c>
    </row>
    <row r="117" spans="1:5" x14ac:dyDescent="0.2">
      <c r="A117" s="38">
        <v>44009</v>
      </c>
      <c r="B117" s="37">
        <v>4947</v>
      </c>
      <c r="C117" s="1">
        <f t="shared" si="6"/>
        <v>41</v>
      </c>
      <c r="D117" s="1">
        <f t="shared" si="8"/>
        <v>30.5</v>
      </c>
      <c r="E117" s="1">
        <f>MultiNorm_MZ!Q117</f>
        <v>38.674220690546775</v>
      </c>
    </row>
    <row r="118" spans="1:5" x14ac:dyDescent="0.2">
      <c r="A118" s="38">
        <v>44010</v>
      </c>
      <c r="B118" s="37">
        <v>4979</v>
      </c>
      <c r="C118" s="1">
        <f t="shared" si="6"/>
        <v>32</v>
      </c>
      <c r="D118" s="1">
        <f t="shared" si="8"/>
        <v>32</v>
      </c>
      <c r="E118" s="1">
        <f>MultiNorm_MZ!Q118</f>
        <v>37.781124944167708</v>
      </c>
    </row>
    <row r="119" spans="1:5" x14ac:dyDescent="0.2">
      <c r="A119" s="38">
        <v>44011</v>
      </c>
      <c r="B119" s="37">
        <v>5006</v>
      </c>
      <c r="C119" s="1">
        <f t="shared" si="6"/>
        <v>27</v>
      </c>
      <c r="D119" s="1">
        <f t="shared" si="8"/>
        <v>32.875</v>
      </c>
      <c r="E119" s="1">
        <f>MultiNorm_MZ!Q119</f>
        <v>36.903920220393445</v>
      </c>
    </row>
    <row r="120" spans="1:5" x14ac:dyDescent="0.2">
      <c r="A120" s="38">
        <v>44012</v>
      </c>
      <c r="B120" s="37">
        <v>5023</v>
      </c>
      <c r="C120" s="1">
        <f t="shared" si="6"/>
        <v>17</v>
      </c>
      <c r="D120" s="1">
        <f t="shared" si="8"/>
        <v>30.75</v>
      </c>
      <c r="E120" s="1">
        <f>MultiNorm_MZ!Q120</f>
        <v>36.053380034093273</v>
      </c>
    </row>
    <row r="121" spans="1:5" x14ac:dyDescent="0.2">
      <c r="A121" s="38">
        <v>44013</v>
      </c>
      <c r="B121" s="37">
        <v>5043</v>
      </c>
      <c r="C121" s="1">
        <f t="shared" si="6"/>
        <v>20</v>
      </c>
      <c r="D121" s="1">
        <f t="shared" si="8"/>
        <v>27.75</v>
      </c>
      <c r="E121" s="1">
        <f>MultiNorm_MZ!Q121</f>
        <v>35.241557841030712</v>
      </c>
    </row>
    <row r="122" spans="1:5" x14ac:dyDescent="0.2">
      <c r="A122" s="38">
        <v>44014</v>
      </c>
      <c r="B122" s="37">
        <v>5088</v>
      </c>
      <c r="C122" s="1">
        <f t="shared" si="6"/>
        <v>45</v>
      </c>
      <c r="D122" s="1">
        <f t="shared" si="8"/>
        <v>28.625</v>
      </c>
      <c r="E122" s="1">
        <f>MultiNorm_MZ!Q122</f>
        <v>34.481848832963344</v>
      </c>
    </row>
    <row r="123" spans="1:5" x14ac:dyDescent="0.2">
      <c r="A123" s="38">
        <v>44015</v>
      </c>
      <c r="B123" s="37">
        <v>5124</v>
      </c>
      <c r="C123" s="1">
        <f t="shared" si="6"/>
        <v>36</v>
      </c>
      <c r="D123" s="1">
        <f t="shared" ref="D123:D151" si="9">AVERAGE(C120:C127)</f>
        <v>26</v>
      </c>
      <c r="E123" s="1">
        <f>MultiNorm_MZ!Q123</f>
        <v>33.789013719275559</v>
      </c>
    </row>
    <row r="124" spans="1:5" x14ac:dyDescent="0.2">
      <c r="A124" s="38">
        <v>44016</v>
      </c>
      <c r="B124" s="37">
        <v>5152</v>
      </c>
      <c r="C124" s="1">
        <f t="shared" si="6"/>
        <v>28</v>
      </c>
      <c r="D124" s="1">
        <f t="shared" si="9"/>
        <v>28.5</v>
      </c>
      <c r="E124" s="1">
        <f>MultiNorm_MZ!Q124</f>
        <v>33.179151331093443</v>
      </c>
    </row>
    <row r="125" spans="1:5" x14ac:dyDescent="0.2">
      <c r="A125" s="38">
        <v>44017</v>
      </c>
      <c r="B125" s="37">
        <v>5169</v>
      </c>
      <c r="C125" s="1">
        <f t="shared" si="6"/>
        <v>17</v>
      </c>
      <c r="D125" s="1">
        <f t="shared" si="9"/>
        <v>32.25</v>
      </c>
      <c r="E125" s="1">
        <f>MultiNorm_MZ!Q125</f>
        <v>32.669606247845913</v>
      </c>
    </row>
    <row r="126" spans="1:5" x14ac:dyDescent="0.2">
      <c r="A126" s="38">
        <v>44018</v>
      </c>
      <c r="B126" s="37">
        <v>5208</v>
      </c>
      <c r="C126" s="1">
        <f t="shared" si="6"/>
        <v>39</v>
      </c>
      <c r="D126" s="1">
        <f t="shared" si="9"/>
        <v>29.5</v>
      </c>
      <c r="E126" s="1">
        <f>MultiNorm_MZ!Q126</f>
        <v>32.278797799590215</v>
      </c>
    </row>
    <row r="127" spans="1:5" x14ac:dyDescent="0.2">
      <c r="A127" s="38">
        <v>44019</v>
      </c>
      <c r="B127" s="37">
        <v>5214</v>
      </c>
      <c r="C127" s="1">
        <f t="shared" si="6"/>
        <v>6</v>
      </c>
      <c r="D127" s="1">
        <f t="shared" si="9"/>
        <v>30.625</v>
      </c>
      <c r="E127" s="1">
        <f>MultiNorm_MZ!Q127</f>
        <v>32.025957947500039</v>
      </c>
    </row>
    <row r="128" spans="1:5" x14ac:dyDescent="0.2">
      <c r="A128" s="38">
        <v>44020</v>
      </c>
      <c r="B128" s="37">
        <v>5251</v>
      </c>
      <c r="C128" s="1">
        <f t="shared" si="6"/>
        <v>37</v>
      </c>
      <c r="D128" s="1">
        <f t="shared" si="9"/>
        <v>28.125</v>
      </c>
      <c r="E128" s="1">
        <f>MultiNorm_MZ!Q128</f>
        <v>31.930767865986674</v>
      </c>
    </row>
    <row r="129" spans="1:5" x14ac:dyDescent="0.2">
      <c r="A129" s="38">
        <v>44021</v>
      </c>
      <c r="B129" s="37">
        <v>5301</v>
      </c>
      <c r="C129" s="1">
        <f t="shared" si="6"/>
        <v>50</v>
      </c>
      <c r="D129" s="1">
        <f t="shared" si="9"/>
        <v>35</v>
      </c>
      <c r="E129" s="1">
        <f>MultiNorm_MZ!Q129</f>
        <v>32.012886664370875</v>
      </c>
    </row>
    <row r="130" spans="1:5" x14ac:dyDescent="0.2">
      <c r="A130" s="38">
        <v>44022</v>
      </c>
      <c r="B130" s="37">
        <v>5324</v>
      </c>
      <c r="C130" s="1">
        <f t="shared" si="6"/>
        <v>23</v>
      </c>
      <c r="D130" s="1">
        <f t="shared" si="9"/>
        <v>33.625</v>
      </c>
      <c r="E130" s="1">
        <f>MultiNorm_MZ!Q130</f>
        <v>32.291370634744524</v>
      </c>
    </row>
    <row r="131" spans="1:5" x14ac:dyDescent="0.2">
      <c r="A131" s="38">
        <v>44023</v>
      </c>
      <c r="B131" s="37">
        <v>5369</v>
      </c>
      <c r="C131" s="1">
        <f t="shared" ref="C131:C149" si="10">IF(B131-B130&lt;0,0,B131-B130)</f>
        <v>45</v>
      </c>
      <c r="D131" s="1">
        <f t="shared" si="9"/>
        <v>35.625</v>
      </c>
      <c r="E131" s="1">
        <f>MultiNorm_MZ!Q131</f>
        <v>32.783987632306129</v>
      </c>
    </row>
    <row r="132" spans="1:5" x14ac:dyDescent="0.2">
      <c r="A132" s="38">
        <v>44024</v>
      </c>
      <c r="B132" s="37">
        <v>5377</v>
      </c>
      <c r="C132" s="1">
        <f t="shared" si="10"/>
        <v>8</v>
      </c>
      <c r="D132" s="1">
        <f t="shared" si="9"/>
        <v>35.625</v>
      </c>
      <c r="E132" s="1">
        <f>MultiNorm_MZ!Q132</f>
        <v>33.506438498542401</v>
      </c>
    </row>
    <row r="133" spans="1:5" x14ac:dyDescent="0.2">
      <c r="A133" s="38">
        <v>44025</v>
      </c>
      <c r="B133" s="37">
        <v>5449</v>
      </c>
      <c r="C133" s="1">
        <f t="shared" si="10"/>
        <v>72</v>
      </c>
      <c r="D133" s="1">
        <f t="shared" si="9"/>
        <v>33.875</v>
      </c>
      <c r="E133" s="1">
        <f>MultiNorm_MZ!Q133</f>
        <v>34.471505505850281</v>
      </c>
    </row>
    <row r="134" spans="1:5" x14ac:dyDescent="0.2">
      <c r="A134" s="38">
        <v>44026</v>
      </c>
      <c r="B134" s="37">
        <v>5477</v>
      </c>
      <c r="C134" s="1">
        <f t="shared" si="10"/>
        <v>28</v>
      </c>
      <c r="D134" s="1">
        <f t="shared" si="9"/>
        <v>34.875</v>
      </c>
      <c r="E134" s="1">
        <f>MultiNorm_MZ!Q134</f>
        <v>35.688156180892825</v>
      </c>
    </row>
    <row r="135" spans="1:5" x14ac:dyDescent="0.2">
      <c r="A135" s="38">
        <v>44027</v>
      </c>
      <c r="B135" s="37">
        <v>5499</v>
      </c>
      <c r="C135" s="1">
        <f t="shared" si="10"/>
        <v>22</v>
      </c>
      <c r="D135" s="1">
        <f t="shared" si="9"/>
        <v>35.125</v>
      </c>
      <c r="E135" s="1">
        <f>MultiNorm_MZ!Q135</f>
        <v>37.160638980245281</v>
      </c>
    </row>
    <row r="136" spans="1:5" x14ac:dyDescent="0.2">
      <c r="A136" s="38">
        <v>44028</v>
      </c>
      <c r="B136" s="37">
        <v>5536</v>
      </c>
      <c r="C136" s="1">
        <f t="shared" si="10"/>
        <v>37</v>
      </c>
      <c r="D136" s="1">
        <f t="shared" si="9"/>
        <v>40.875</v>
      </c>
      <c r="E136" s="1">
        <f>MultiNorm_MZ!Q136</f>
        <v>38.887614482539711</v>
      </c>
    </row>
    <row r="137" spans="1:5" x14ac:dyDescent="0.2">
      <c r="A137" s="38">
        <v>44029</v>
      </c>
      <c r="B137" s="37">
        <v>5572</v>
      </c>
      <c r="C137" s="1">
        <f t="shared" si="10"/>
        <v>36</v>
      </c>
      <c r="D137" s="1">
        <f t="shared" si="9"/>
        <v>39.25</v>
      </c>
      <c r="E137" s="1">
        <f>MultiNorm_MZ!Q137</f>
        <v>40.861371316647237</v>
      </c>
    </row>
    <row r="138" spans="1:5" x14ac:dyDescent="0.2">
      <c r="A138" s="38">
        <v>44030</v>
      </c>
      <c r="B138" s="37">
        <v>5603</v>
      </c>
      <c r="C138" s="1">
        <f t="shared" si="10"/>
        <v>31</v>
      </c>
      <c r="D138" s="1">
        <f t="shared" si="9"/>
        <v>41.5</v>
      </c>
      <c r="E138" s="1">
        <f>MultiNorm_MZ!Q138</f>
        <v>43.067179265745821</v>
      </c>
    </row>
    <row r="139" spans="1:5" x14ac:dyDescent="0.2">
      <c r="A139" s="38">
        <v>44031</v>
      </c>
      <c r="B139" s="37">
        <v>5650</v>
      </c>
      <c r="C139" s="1">
        <f t="shared" si="10"/>
        <v>47</v>
      </c>
      <c r="D139" s="1">
        <f t="shared" si="9"/>
        <v>51.75</v>
      </c>
      <c r="E139" s="1">
        <f>MultiNorm_MZ!Q139</f>
        <v>45.482832248283891</v>
      </c>
    </row>
    <row r="140" spans="1:5" x14ac:dyDescent="0.2">
      <c r="A140" s="38">
        <v>44032</v>
      </c>
      <c r="B140" s="37">
        <v>5704</v>
      </c>
      <c r="C140" s="1">
        <f t="shared" si="10"/>
        <v>54</v>
      </c>
      <c r="D140" s="1">
        <f t="shared" si="9"/>
        <v>51.125</v>
      </c>
      <c r="E140" s="1">
        <f>MultiNorm_MZ!Q140</f>
        <v>48.078430699449939</v>
      </c>
    </row>
    <row r="141" spans="1:5" x14ac:dyDescent="0.2">
      <c r="A141" s="38">
        <v>44033</v>
      </c>
      <c r="B141" s="37">
        <v>5763</v>
      </c>
      <c r="C141" s="1">
        <f t="shared" si="10"/>
        <v>59</v>
      </c>
      <c r="D141" s="1">
        <f t="shared" si="9"/>
        <v>54.375</v>
      </c>
      <c r="E141" s="1">
        <f>MultiNorm_MZ!Q141</f>
        <v>50.816445991914094</v>
      </c>
    </row>
    <row r="142" spans="1:5" x14ac:dyDescent="0.2">
      <c r="A142" s="38">
        <v>44034</v>
      </c>
      <c r="B142" s="37">
        <v>5809</v>
      </c>
      <c r="C142" s="1">
        <f t="shared" si="10"/>
        <v>46</v>
      </c>
      <c r="D142" s="1">
        <f t="shared" si="9"/>
        <v>57.25</v>
      </c>
      <c r="E142" s="1">
        <f>MultiNorm_MZ!Q142</f>
        <v>53.652098939021656</v>
      </c>
    </row>
    <row r="143" spans="1:5" x14ac:dyDescent="0.2">
      <c r="A143" s="38">
        <v>44035</v>
      </c>
      <c r="B143" s="37">
        <v>5913</v>
      </c>
      <c r="C143" s="1">
        <f t="shared" si="10"/>
        <v>104</v>
      </c>
      <c r="D143" s="1">
        <f t="shared" si="9"/>
        <v>58.625</v>
      </c>
      <c r="E143" s="1">
        <f>MultiNorm_MZ!Q143</f>
        <v>56.534070416351099</v>
      </c>
    </row>
    <row r="144" spans="1:5" x14ac:dyDescent="0.2">
      <c r="A144" s="38">
        <v>44036</v>
      </c>
      <c r="B144" s="37">
        <v>5945</v>
      </c>
      <c r="C144" s="1">
        <f t="shared" si="10"/>
        <v>32</v>
      </c>
      <c r="D144" s="1">
        <f t="shared" si="9"/>
        <v>59.625</v>
      </c>
      <c r="E144" s="1">
        <f>MultiNorm_MZ!Q144</f>
        <v>59.405545332196958</v>
      </c>
    </row>
    <row r="145" spans="1:5" x14ac:dyDescent="0.2">
      <c r="A145" s="38">
        <v>44037</v>
      </c>
      <c r="B145" s="37">
        <v>6007</v>
      </c>
      <c r="C145" s="1">
        <f t="shared" si="10"/>
        <v>62</v>
      </c>
      <c r="D145" s="1">
        <f t="shared" si="9"/>
        <v>57.625</v>
      </c>
      <c r="E145" s="1">
        <f>MultiNorm_MZ!Q145</f>
        <v>62.205572485292244</v>
      </c>
    </row>
    <row r="146" spans="1:5" x14ac:dyDescent="0.2">
      <c r="A146" s="38">
        <v>44038</v>
      </c>
      <c r="B146" s="37">
        <v>6061</v>
      </c>
      <c r="C146" s="1">
        <f t="shared" si="10"/>
        <v>54</v>
      </c>
      <c r="D146" s="1">
        <f t="shared" si="9"/>
        <v>63.75</v>
      </c>
      <c r="E146" s="1">
        <f>MultiNorm_MZ!Q146</f>
        <v>64.870703430030488</v>
      </c>
    </row>
    <row r="147" spans="1:5" x14ac:dyDescent="0.2">
      <c r="A147" s="38">
        <v>44039</v>
      </c>
      <c r="B147" s="37">
        <v>6119</v>
      </c>
      <c r="C147" s="1">
        <f t="shared" si="10"/>
        <v>58</v>
      </c>
      <c r="D147" s="1">
        <f t="shared" si="9"/>
        <v>63.75</v>
      </c>
      <c r="E147" s="1">
        <f>MultiNorm_MZ!Q147</f>
        <v>67.33685465961328</v>
      </c>
    </row>
    <row r="148" spans="1:5" x14ac:dyDescent="0.2">
      <c r="A148" s="38">
        <v>44040</v>
      </c>
      <c r="B148" s="37">
        <v>6181</v>
      </c>
      <c r="C148" s="1">
        <f t="shared" si="10"/>
        <v>62</v>
      </c>
      <c r="D148" s="1">
        <f t="shared" si="9"/>
        <v>67.25</v>
      </c>
      <c r="E148" s="1">
        <f>MultiNorm_MZ!Q148</f>
        <v>69.541320621762239</v>
      </c>
    </row>
    <row r="149" spans="1:5" x14ac:dyDescent="0.2">
      <c r="A149" s="38">
        <v>44041</v>
      </c>
      <c r="B149" s="37">
        <v>6224</v>
      </c>
      <c r="C149" s="1">
        <f t="shared" si="10"/>
        <v>43</v>
      </c>
      <c r="D149" s="1">
        <f t="shared" si="9"/>
        <v>68.375</v>
      </c>
      <c r="E149" s="1">
        <f>MultiNorm_MZ!Q149</f>
        <v>71.424851660377527</v>
      </c>
    </row>
    <row r="150" spans="1:5" x14ac:dyDescent="0.2">
      <c r="A150" s="38">
        <v>44042</v>
      </c>
      <c r="B150" s="37">
        <v>6319</v>
      </c>
      <c r="C150" s="1">
        <f t="shared" ref="C150" si="11">IF(B150-B149&lt;0,0,B150-B149)</f>
        <v>95</v>
      </c>
      <c r="D150" s="1">
        <f t="shared" si="9"/>
        <v>70.428571428571431</v>
      </c>
      <c r="E150" s="1">
        <f>MultiNorm_MZ!Q150</f>
        <v>72.933702122535053</v>
      </c>
    </row>
    <row r="151" spans="1:5" x14ac:dyDescent="0.2">
      <c r="A151" s="38">
        <v>44043</v>
      </c>
      <c r="B151" s="37">
        <v>6423</v>
      </c>
      <c r="C151" s="1">
        <f t="shared" ref="C151" si="12">IF(B151-B150&lt;0,0,B151-B150)</f>
        <v>104</v>
      </c>
      <c r="D151" s="1">
        <f t="shared" si="9"/>
        <v>72.5</v>
      </c>
      <c r="E151" s="1">
        <f>MultiNorm_MZ!Q151</f>
        <v>74.021550493033885</v>
      </c>
    </row>
    <row r="152" spans="1:5" x14ac:dyDescent="0.2">
      <c r="A152" s="38">
        <v>44044</v>
      </c>
      <c r="B152" s="37">
        <v>6483</v>
      </c>
      <c r="C152" s="1">
        <f t="shared" ref="C152" si="13">IF(B152-B151&lt;0,0,B152-B151)</f>
        <v>60</v>
      </c>
      <c r="D152" s="1">
        <f t="shared" ref="D152" si="14">AVERAGE(C149:C156)</f>
        <v>74.599999999999994</v>
      </c>
      <c r="E152" s="1">
        <f>MultiNorm_MZ!Q152</f>
        <v>74.65119604849076</v>
      </c>
    </row>
    <row r="153" spans="1:5" x14ac:dyDescent="0.2">
      <c r="A153" s="38">
        <v>44045</v>
      </c>
      <c r="B153" s="37">
        <v>6554</v>
      </c>
      <c r="C153" s="1">
        <f t="shared" ref="C153" si="15">IF(B153-B152&lt;0,0,B153-B152)</f>
        <v>71</v>
      </c>
      <c r="D153" s="1">
        <f t="shared" ref="D153" si="16">AVERAGE(C150:C157)</f>
        <v>82.5</v>
      </c>
      <c r="E153" s="1">
        <f>MultiNorm_MZ!Q153</f>
        <v>74.795945244604766</v>
      </c>
    </row>
    <row r="154" spans="1:5" x14ac:dyDescent="0.2">
      <c r="A154" s="38">
        <v>44046</v>
      </c>
      <c r="E154" s="1">
        <f>MultiNorm_MZ!Q154</f>
        <v>74.440615475943531</v>
      </c>
    </row>
    <row r="155" spans="1:5" x14ac:dyDescent="0.2">
      <c r="A155" s="38">
        <v>44047</v>
      </c>
      <c r="E155" s="1">
        <f>MultiNorm_MZ!Q155</f>
        <v>73.582103132872078</v>
      </c>
    </row>
    <row r="156" spans="1:5" x14ac:dyDescent="0.2">
      <c r="A156" s="38">
        <v>44048</v>
      </c>
      <c r="E156" s="1">
        <f>MultiNorm_MZ!Q156</f>
        <v>72.229485782516448</v>
      </c>
    </row>
    <row r="157" spans="1:5" x14ac:dyDescent="0.2">
      <c r="A157" s="38">
        <v>44049</v>
      </c>
      <c r="E157" s="1">
        <f>MultiNorm_MZ!Q157</f>
        <v>70.403653276699217</v>
      </c>
    </row>
    <row r="158" spans="1:5" x14ac:dyDescent="0.2">
      <c r="A158" s="38">
        <v>44050</v>
      </c>
      <c r="E158" s="1">
        <f>MultiNorm_MZ!Q158</f>
        <v>68.136487922409046</v>
      </c>
    </row>
    <row r="159" spans="1:5" x14ac:dyDescent="0.2">
      <c r="A159" s="38">
        <v>44051</v>
      </c>
      <c r="E159" s="1">
        <f>MultiNorm_MZ!Q159</f>
        <v>65.469637792373533</v>
      </c>
    </row>
    <row r="160" spans="1:5" x14ac:dyDescent="0.2">
      <c r="A160" s="38">
        <v>44052</v>
      </c>
      <c r="E160" s="1">
        <f>MultiNorm_MZ!Q160</f>
        <v>62.452948174394692</v>
      </c>
    </row>
    <row r="161" spans="1:5" x14ac:dyDescent="0.2">
      <c r="A161" s="38">
        <v>44053</v>
      </c>
      <c r="E161" s="1">
        <f>MultiNorm_MZ!Q161</f>
        <v>59.1426326802343</v>
      </c>
    </row>
    <row r="162" spans="1:5" x14ac:dyDescent="0.2">
      <c r="A162" s="38">
        <v>44054</v>
      </c>
      <c r="E162" s="1">
        <f>MultiNorm_MZ!Q162</f>
        <v>55.599276642705263</v>
      </c>
    </row>
    <row r="163" spans="1:5" x14ac:dyDescent="0.2">
      <c r="A163" s="38">
        <v>44055</v>
      </c>
      <c r="E163" s="1">
        <f>MultiNorm_MZ!Q163</f>
        <v>51.885770545948219</v>
      </c>
    </row>
    <row r="164" spans="1:5" x14ac:dyDescent="0.2">
      <c r="A164" s="38">
        <v>44056</v>
      </c>
      <c r="E164" s="1">
        <f>MultiNorm_MZ!Q164</f>
        <v>48.065270252877063</v>
      </c>
    </row>
    <row r="165" spans="1:5" x14ac:dyDescent="0.2">
      <c r="A165" s="38">
        <v>44057</v>
      </c>
      <c r="E165" s="1">
        <f>MultiNorm_MZ!Q165</f>
        <v>44.199274071052848</v>
      </c>
    </row>
    <row r="166" spans="1:5" x14ac:dyDescent="0.2">
      <c r="A166" s="38">
        <v>44058</v>
      </c>
      <c r="E166" s="1">
        <f>MultiNorm_MZ!Q166</f>
        <v>40.345894999679587</v>
      </c>
    </row>
    <row r="167" spans="1:5" x14ac:dyDescent="0.2">
      <c r="A167" s="38">
        <v>44059</v>
      </c>
      <c r="E167" s="1">
        <f>MultiNorm_MZ!Q167</f>
        <v>36.558390917070319</v>
      </c>
    </row>
    <row r="168" spans="1:5" x14ac:dyDescent="0.2">
      <c r="A168" s="38">
        <v>44060</v>
      </c>
      <c r="E168" s="1">
        <f>MultiNorm_MZ!Q168</f>
        <v>32.883997306963998</v>
      </c>
    </row>
    <row r="169" spans="1:5" x14ac:dyDescent="0.2">
      <c r="A169" s="38">
        <v>44061</v>
      </c>
      <c r="E169" s="1">
        <f>MultiNorm_MZ!Q169</f>
        <v>29.363087785636338</v>
      </c>
    </row>
    <row r="170" spans="1:5" x14ac:dyDescent="0.2">
      <c r="A170" s="38">
        <v>44062</v>
      </c>
      <c r="E170" s="1">
        <f>MultiNorm_MZ!Q170</f>
        <v>26.028668556315495</v>
      </c>
    </row>
    <row r="171" spans="1:5" x14ac:dyDescent="0.2">
      <c r="A171" s="38">
        <v>44063</v>
      </c>
      <c r="E171" s="1">
        <f>MultiNorm_MZ!Q171</f>
        <v>22.906195224992974</v>
      </c>
    </row>
    <row r="172" spans="1:5" x14ac:dyDescent="0.2">
      <c r="A172" s="38">
        <v>44064</v>
      </c>
      <c r="E172" s="1">
        <f>MultiNorm_MZ!Q172</f>
        <v>20.013685182301352</v>
      </c>
    </row>
    <row r="173" spans="1:5" x14ac:dyDescent="0.2">
      <c r="A173" s="38">
        <v>44065</v>
      </c>
      <c r="E173" s="1">
        <f>MultiNorm_MZ!Q173</f>
        <v>17.362086727737921</v>
      </c>
    </row>
    <row r="174" spans="1:5" x14ac:dyDescent="0.2">
      <c r="A174" s="38">
        <v>44066</v>
      </c>
      <c r="E174" s="1">
        <f>MultiNorm_MZ!Q174</f>
        <v>14.955857711830477</v>
      </c>
    </row>
    <row r="175" spans="1:5" x14ac:dyDescent="0.2">
      <c r="A175" s="38">
        <v>44067</v>
      </c>
      <c r="E175" s="1">
        <f>MultiNorm_MZ!Q175</f>
        <v>12.79370181497463</v>
      </c>
    </row>
    <row r="176" spans="1:5" x14ac:dyDescent="0.2">
      <c r="A176" s="38">
        <v>44068</v>
      </c>
      <c r="E176" s="1">
        <f>MultiNorm_MZ!Q176</f>
        <v>10.869409501638827</v>
      </c>
    </row>
    <row r="177" spans="1:5" x14ac:dyDescent="0.2">
      <c r="A177" s="38">
        <v>44069</v>
      </c>
      <c r="E177" s="1">
        <f>MultiNorm_MZ!Q177</f>
        <v>9.172752783857586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tabSelected="1" zoomScaleNormal="100" workbookViewId="0">
      <selection activeCell="P158" sqref="P158"/>
    </sheetView>
  </sheetViews>
  <sheetFormatPr defaultRowHeight="12.75" x14ac:dyDescent="0.2"/>
  <cols>
    <col min="1" max="1" width="10.140625" style="37" bestFit="1" customWidth="1"/>
    <col min="2" max="2" width="6.28515625" style="35" bestFit="1" customWidth="1"/>
    <col min="3" max="3" width="6.85546875" style="35" bestFit="1" customWidth="1"/>
    <col min="4" max="4" width="10" style="35" bestFit="1" customWidth="1"/>
    <col min="5" max="5" width="8.5703125" style="46" bestFit="1" customWidth="1"/>
    <col min="6" max="6" width="6" style="46" bestFit="1" customWidth="1"/>
    <col min="7" max="7" width="11.140625" style="35" bestFit="1" customWidth="1"/>
    <col min="8" max="8" width="11" style="35" bestFit="1" customWidth="1"/>
    <col min="9" max="9" width="16" style="35" bestFit="1" customWidth="1"/>
    <col min="10" max="10" width="5.85546875" style="35" bestFit="1" customWidth="1"/>
    <col min="11" max="11" width="7.85546875" style="35" bestFit="1" customWidth="1"/>
    <col min="12" max="12" width="12.7109375" style="35" bestFit="1" customWidth="1"/>
    <col min="13" max="13" width="12.7109375" style="36" customWidth="1"/>
    <col min="14" max="14" width="10.7109375" style="36" customWidth="1"/>
    <col min="15" max="15" width="12" style="36" bestFit="1" customWidth="1"/>
    <col min="16" max="16" width="12" style="36" customWidth="1"/>
    <col min="17" max="17" width="12" style="71" customWidth="1"/>
    <col min="18" max="18" width="12" style="72" customWidth="1"/>
    <col min="19" max="16384" width="9.140625" style="1"/>
  </cols>
  <sheetData>
    <row r="1" spans="1:18" x14ac:dyDescent="0.2">
      <c r="A1" s="38" t="s">
        <v>490</v>
      </c>
      <c r="B1" s="35" t="s">
        <v>510</v>
      </c>
      <c r="C1" s="35" t="s">
        <v>535</v>
      </c>
      <c r="D1" s="35" t="s">
        <v>536</v>
      </c>
      <c r="E1" s="46" t="s">
        <v>513</v>
      </c>
      <c r="F1" s="46" t="s">
        <v>537</v>
      </c>
      <c r="G1" s="35" t="s">
        <v>538</v>
      </c>
      <c r="H1" s="35" t="s">
        <v>539</v>
      </c>
      <c r="I1" s="35" t="s">
        <v>540</v>
      </c>
      <c r="J1" s="35" t="s">
        <v>541</v>
      </c>
      <c r="K1" s="35" t="s">
        <v>542</v>
      </c>
      <c r="L1" s="35" t="s">
        <v>543</v>
      </c>
      <c r="M1" s="36" t="s">
        <v>546</v>
      </c>
      <c r="N1" s="36" t="s">
        <v>544</v>
      </c>
      <c r="O1" s="36" t="s">
        <v>545</v>
      </c>
      <c r="P1" s="36" t="s">
        <v>547</v>
      </c>
      <c r="Q1" s="71" t="s">
        <v>548</v>
      </c>
      <c r="R1" s="72" t="s">
        <v>553</v>
      </c>
    </row>
    <row r="2" spans="1:18" x14ac:dyDescent="0.2">
      <c r="A2" s="38">
        <v>43894</v>
      </c>
      <c r="B2" s="35">
        <v>0</v>
      </c>
      <c r="C2" s="35">
        <v>0</v>
      </c>
      <c r="D2" s="35">
        <v>0</v>
      </c>
      <c r="E2" s="46">
        <v>0</v>
      </c>
      <c r="F2" s="46">
        <v>0</v>
      </c>
      <c r="G2" s="35">
        <v>0</v>
      </c>
      <c r="H2" s="35">
        <v>0</v>
      </c>
      <c r="I2" s="35">
        <v>0</v>
      </c>
      <c r="J2" s="35">
        <v>0</v>
      </c>
      <c r="M2" s="36">
        <f>G2+L2</f>
        <v>0</v>
      </c>
      <c r="N2" s="36">
        <v>0</v>
      </c>
      <c r="R2" s="72">
        <f>MultiNorm_WWA!Q2</f>
        <v>0.15659930721347459</v>
      </c>
    </row>
    <row r="3" spans="1:18" x14ac:dyDescent="0.2">
      <c r="A3" s="38">
        <v>43895</v>
      </c>
      <c r="B3" s="35">
        <v>0</v>
      </c>
      <c r="C3" s="35">
        <v>0</v>
      </c>
      <c r="D3" s="35">
        <v>0</v>
      </c>
      <c r="E3" s="46">
        <v>0</v>
      </c>
      <c r="F3" s="46">
        <v>0</v>
      </c>
      <c r="G3" s="35">
        <v>0</v>
      </c>
      <c r="H3" s="35">
        <v>0</v>
      </c>
      <c r="I3" s="35">
        <v>0</v>
      </c>
      <c r="J3" s="35">
        <v>0</v>
      </c>
      <c r="M3" s="36">
        <f t="shared" ref="M3:M66" si="0">G3+L3</f>
        <v>0</v>
      </c>
      <c r="N3" s="36">
        <f>B3-B2</f>
        <v>0</v>
      </c>
      <c r="R3" s="72">
        <f>MultiNorm_WWA!Q3</f>
        <v>0.21003789005771514</v>
      </c>
    </row>
    <row r="4" spans="1:18" x14ac:dyDescent="0.2">
      <c r="A4" s="38">
        <v>43896</v>
      </c>
      <c r="B4" s="35">
        <v>0</v>
      </c>
      <c r="C4" s="35">
        <v>0</v>
      </c>
      <c r="D4" s="35">
        <v>0</v>
      </c>
      <c r="E4" s="46">
        <v>0</v>
      </c>
      <c r="F4" s="46">
        <v>0</v>
      </c>
      <c r="G4" s="35">
        <v>0</v>
      </c>
      <c r="H4" s="35">
        <v>0</v>
      </c>
      <c r="I4" s="35">
        <v>0</v>
      </c>
      <c r="J4" s="35">
        <v>0</v>
      </c>
      <c r="M4" s="36">
        <f t="shared" si="0"/>
        <v>0</v>
      </c>
      <c r="N4" s="36">
        <f t="shared" ref="N4:N67" si="1">B4-B3</f>
        <v>0</v>
      </c>
      <c r="R4" s="72">
        <f>MultiNorm_WWA!Q4</f>
        <v>0.27932692875488635</v>
      </c>
    </row>
    <row r="5" spans="1:18" x14ac:dyDescent="0.2">
      <c r="A5" s="38">
        <v>43897</v>
      </c>
      <c r="B5" s="35">
        <v>0</v>
      </c>
      <c r="C5" s="35">
        <v>0</v>
      </c>
      <c r="D5" s="35">
        <v>0</v>
      </c>
      <c r="E5" s="46">
        <v>0</v>
      </c>
      <c r="F5" s="46">
        <v>0</v>
      </c>
      <c r="G5" s="35">
        <v>0</v>
      </c>
      <c r="H5" s="35">
        <v>0</v>
      </c>
      <c r="I5" s="35">
        <v>0</v>
      </c>
      <c r="J5" s="35">
        <v>0</v>
      </c>
      <c r="M5" s="36">
        <f t="shared" si="0"/>
        <v>0</v>
      </c>
      <c r="N5" s="36">
        <f t="shared" si="1"/>
        <v>0</v>
      </c>
      <c r="O5" s="36">
        <f>AVERAGE(N2:N8)</f>
        <v>0</v>
      </c>
      <c r="R5" s="72">
        <f>MultiNorm_WWA!Q5</f>
        <v>0.36832828627227449</v>
      </c>
    </row>
    <row r="6" spans="1:18" x14ac:dyDescent="0.2">
      <c r="A6" s="38">
        <v>43898</v>
      </c>
      <c r="B6" s="35">
        <v>0</v>
      </c>
      <c r="C6" s="35">
        <v>0</v>
      </c>
      <c r="D6" s="35">
        <v>0</v>
      </c>
      <c r="E6" s="46">
        <v>0</v>
      </c>
      <c r="F6" s="46">
        <v>0</v>
      </c>
      <c r="G6" s="35">
        <v>0</v>
      </c>
      <c r="H6" s="35">
        <v>0</v>
      </c>
      <c r="I6" s="35">
        <v>0</v>
      </c>
      <c r="J6" s="35">
        <v>0</v>
      </c>
      <c r="M6" s="36">
        <f t="shared" si="0"/>
        <v>0</v>
      </c>
      <c r="N6" s="36">
        <f t="shared" si="1"/>
        <v>0</v>
      </c>
      <c r="O6" s="36">
        <f t="shared" ref="O6:O69" si="2">AVERAGE(N3:N9)</f>
        <v>0</v>
      </c>
      <c r="R6" s="72">
        <f>MultiNorm_WWA!Q6</f>
        <v>0.48157535658587525</v>
      </c>
    </row>
    <row r="7" spans="1:18" x14ac:dyDescent="0.2">
      <c r="A7" s="38">
        <v>43899</v>
      </c>
      <c r="B7" s="35">
        <v>0</v>
      </c>
      <c r="C7" s="35">
        <v>0</v>
      </c>
      <c r="D7" s="35">
        <v>0</v>
      </c>
      <c r="E7" s="46">
        <v>0</v>
      </c>
      <c r="F7" s="46">
        <v>0</v>
      </c>
      <c r="G7" s="35">
        <v>0</v>
      </c>
      <c r="H7" s="35">
        <v>0</v>
      </c>
      <c r="I7" s="35">
        <v>0</v>
      </c>
      <c r="J7" s="35">
        <v>0</v>
      </c>
      <c r="M7" s="36">
        <f t="shared" si="0"/>
        <v>0</v>
      </c>
      <c r="N7" s="36">
        <f t="shared" si="1"/>
        <v>0</v>
      </c>
      <c r="O7" s="36">
        <f t="shared" si="2"/>
        <v>0</v>
      </c>
      <c r="R7" s="72">
        <f>MultiNorm_WWA!Q7</f>
        <v>0.62430988215837901</v>
      </c>
    </row>
    <row r="8" spans="1:18" x14ac:dyDescent="0.2">
      <c r="A8" s="38">
        <v>43900</v>
      </c>
      <c r="B8" s="35">
        <v>0</v>
      </c>
      <c r="C8" s="35">
        <v>0</v>
      </c>
      <c r="D8" s="35">
        <v>0</v>
      </c>
      <c r="E8" s="46">
        <v>0</v>
      </c>
      <c r="F8" s="46">
        <v>0</v>
      </c>
      <c r="G8" s="35">
        <v>0</v>
      </c>
      <c r="H8" s="35">
        <v>0</v>
      </c>
      <c r="I8" s="35">
        <v>0</v>
      </c>
      <c r="J8" s="35">
        <v>0</v>
      </c>
      <c r="M8" s="36">
        <f t="shared" si="0"/>
        <v>0</v>
      </c>
      <c r="N8" s="36">
        <f t="shared" si="1"/>
        <v>0</v>
      </c>
      <c r="O8" s="36">
        <f t="shared" si="2"/>
        <v>1.2857142857142858</v>
      </c>
      <c r="R8" s="72">
        <f>MultiNorm_WWA!Q8</f>
        <v>0.80249592036664141</v>
      </c>
    </row>
    <row r="9" spans="1:18" x14ac:dyDescent="0.2">
      <c r="A9" s="38">
        <v>43901</v>
      </c>
      <c r="B9" s="35">
        <v>0</v>
      </c>
      <c r="C9" s="35">
        <v>0</v>
      </c>
      <c r="D9" s="35">
        <v>0</v>
      </c>
      <c r="E9" s="46">
        <v>0</v>
      </c>
      <c r="F9" s="46">
        <v>0</v>
      </c>
      <c r="G9" s="35">
        <v>0</v>
      </c>
      <c r="H9" s="35">
        <v>0</v>
      </c>
      <c r="I9" s="35">
        <v>0</v>
      </c>
      <c r="J9" s="35">
        <v>0</v>
      </c>
      <c r="M9" s="36">
        <f t="shared" si="0"/>
        <v>0</v>
      </c>
      <c r="N9" s="36">
        <f t="shared" si="1"/>
        <v>0</v>
      </c>
      <c r="O9" s="36">
        <f t="shared" si="2"/>
        <v>1.8571428571428572</v>
      </c>
      <c r="R9" s="72">
        <f>MultiNorm_WWA!Q9</f>
        <v>1.0228031633635559</v>
      </c>
    </row>
    <row r="10" spans="1:18" x14ac:dyDescent="0.2">
      <c r="A10" s="38">
        <v>43902</v>
      </c>
      <c r="B10" s="35">
        <v>0</v>
      </c>
      <c r="C10" s="35">
        <v>0</v>
      </c>
      <c r="D10" s="35">
        <v>0</v>
      </c>
      <c r="E10" s="46">
        <v>0</v>
      </c>
      <c r="F10" s="46">
        <v>0</v>
      </c>
      <c r="G10" s="35">
        <v>0</v>
      </c>
      <c r="H10" s="35">
        <v>0</v>
      </c>
      <c r="I10" s="35">
        <v>0</v>
      </c>
      <c r="J10" s="35">
        <v>0</v>
      </c>
      <c r="M10" s="36">
        <f t="shared" si="0"/>
        <v>0</v>
      </c>
      <c r="N10" s="36">
        <f t="shared" si="1"/>
        <v>0</v>
      </c>
      <c r="O10" s="36">
        <f t="shared" si="2"/>
        <v>2.5714285714285716</v>
      </c>
      <c r="R10" s="72">
        <f>MultiNorm_WWA!Q10</f>
        <v>1.2925515424088823</v>
      </c>
    </row>
    <row r="11" spans="1:18" x14ac:dyDescent="0.2">
      <c r="A11" s="38">
        <v>43903</v>
      </c>
      <c r="B11" s="35">
        <v>9</v>
      </c>
      <c r="C11" s="35">
        <v>0</v>
      </c>
      <c r="D11" s="35">
        <v>0</v>
      </c>
      <c r="E11" s="46">
        <f>SUM(C11:D11)</f>
        <v>0</v>
      </c>
      <c r="F11" s="46">
        <f>B11-D11</f>
        <v>9</v>
      </c>
      <c r="G11" s="35">
        <v>76</v>
      </c>
      <c r="H11" s="35">
        <v>1669</v>
      </c>
      <c r="I11" s="35">
        <v>152</v>
      </c>
      <c r="J11" s="35">
        <v>0</v>
      </c>
      <c r="M11" s="36">
        <f t="shared" si="0"/>
        <v>76</v>
      </c>
      <c r="N11" s="36">
        <f t="shared" si="1"/>
        <v>9</v>
      </c>
      <c r="O11" s="36">
        <f t="shared" si="2"/>
        <v>3.2857142857142856</v>
      </c>
      <c r="Q11" s="71">
        <f t="shared" ref="Q11:Q66" si="3">C11/B11</f>
        <v>0</v>
      </c>
      <c r="R11" s="72">
        <f>MultiNorm_WWA!Q11</f>
        <v>1.6196093132226932</v>
      </c>
    </row>
    <row r="12" spans="1:18" x14ac:dyDescent="0.2">
      <c r="A12" s="38">
        <v>43904</v>
      </c>
      <c r="B12" s="35">
        <v>13</v>
      </c>
      <c r="C12" s="35">
        <v>0</v>
      </c>
      <c r="D12" s="35">
        <v>0</v>
      </c>
      <c r="E12" s="46">
        <f t="shared" ref="E12:E75" si="4">SUM(C12:D12)</f>
        <v>0</v>
      </c>
      <c r="F12" s="46">
        <f t="shared" ref="F12:F75" si="5">B12-D12</f>
        <v>13</v>
      </c>
      <c r="G12" s="35">
        <v>105</v>
      </c>
      <c r="H12" s="35">
        <v>1724</v>
      </c>
      <c r="I12" s="35">
        <v>222</v>
      </c>
      <c r="J12" s="35">
        <v>0</v>
      </c>
      <c r="M12" s="36">
        <f t="shared" si="0"/>
        <v>105</v>
      </c>
      <c r="N12" s="36">
        <f t="shared" si="1"/>
        <v>4</v>
      </c>
      <c r="O12" s="36">
        <f t="shared" si="2"/>
        <v>4.4285714285714288</v>
      </c>
      <c r="Q12" s="71">
        <f t="shared" si="3"/>
        <v>0</v>
      </c>
      <c r="R12" s="72">
        <f>MultiNorm_WWA!Q12</f>
        <v>2.0122377562627261</v>
      </c>
    </row>
    <row r="13" spans="1:18" x14ac:dyDescent="0.2">
      <c r="A13" s="38">
        <v>43905</v>
      </c>
      <c r="B13" s="35">
        <v>18</v>
      </c>
      <c r="C13" s="35">
        <v>0</v>
      </c>
      <c r="D13" s="35">
        <v>0</v>
      </c>
      <c r="E13" s="46">
        <f t="shared" si="4"/>
        <v>0</v>
      </c>
      <c r="F13" s="46">
        <f t="shared" si="5"/>
        <v>18</v>
      </c>
      <c r="G13" s="35">
        <v>159</v>
      </c>
      <c r="H13" s="35">
        <v>1798</v>
      </c>
      <c r="I13" s="35">
        <v>328</v>
      </c>
      <c r="J13" s="35">
        <v>0</v>
      </c>
      <c r="M13" s="36">
        <f t="shared" si="0"/>
        <v>159</v>
      </c>
      <c r="N13" s="36">
        <f t="shared" si="1"/>
        <v>5</v>
      </c>
      <c r="O13" s="36">
        <f t="shared" si="2"/>
        <v>6.7142857142857144</v>
      </c>
      <c r="Q13" s="71">
        <f t="shared" si="3"/>
        <v>0</v>
      </c>
      <c r="R13" s="72">
        <f>MultiNorm_WWA!Q13</f>
        <v>2.4788773415113048</v>
      </c>
    </row>
    <row r="14" spans="1:18" x14ac:dyDescent="0.2">
      <c r="A14" s="38">
        <v>43906</v>
      </c>
      <c r="B14" s="35">
        <v>23</v>
      </c>
      <c r="C14" s="35">
        <v>0</v>
      </c>
      <c r="D14" s="35">
        <v>0</v>
      </c>
      <c r="E14" s="46">
        <f t="shared" si="4"/>
        <v>0</v>
      </c>
      <c r="F14" s="46">
        <f t="shared" si="5"/>
        <v>23</v>
      </c>
      <c r="G14" s="35">
        <v>183</v>
      </c>
      <c r="H14" s="35">
        <v>1499</v>
      </c>
      <c r="I14" s="35">
        <v>378</v>
      </c>
      <c r="J14" s="35">
        <v>0</v>
      </c>
      <c r="M14" s="36">
        <f t="shared" si="0"/>
        <v>183</v>
      </c>
      <c r="N14" s="36">
        <f t="shared" si="1"/>
        <v>5</v>
      </c>
      <c r="O14" s="36">
        <f t="shared" si="2"/>
        <v>7.5714285714285712</v>
      </c>
      <c r="Q14" s="71">
        <f t="shared" si="3"/>
        <v>0</v>
      </c>
      <c r="R14" s="72">
        <f>MultiNorm_WWA!Q14</f>
        <v>3.0278727631086024</v>
      </c>
    </row>
    <row r="15" spans="1:18" x14ac:dyDescent="0.2">
      <c r="A15" s="38">
        <v>43907</v>
      </c>
      <c r="B15" s="35">
        <v>31</v>
      </c>
      <c r="C15" s="35">
        <v>0</v>
      </c>
      <c r="D15" s="35">
        <v>0</v>
      </c>
      <c r="E15" s="46">
        <f t="shared" si="4"/>
        <v>0</v>
      </c>
      <c r="F15" s="46">
        <f t="shared" si="5"/>
        <v>31</v>
      </c>
      <c r="G15" s="35">
        <v>227</v>
      </c>
      <c r="H15" s="35">
        <v>1547</v>
      </c>
      <c r="I15" s="35">
        <v>458</v>
      </c>
      <c r="J15" s="35">
        <v>0</v>
      </c>
      <c r="M15" s="36">
        <f t="shared" si="0"/>
        <v>227</v>
      </c>
      <c r="N15" s="36">
        <f t="shared" si="1"/>
        <v>8</v>
      </c>
      <c r="O15" s="36">
        <f t="shared" si="2"/>
        <v>7.2857142857142856</v>
      </c>
      <c r="Q15" s="71">
        <f t="shared" si="3"/>
        <v>0</v>
      </c>
      <c r="R15" s="72">
        <f>MultiNorm_WWA!Q15</f>
        <v>3.6671376435770222</v>
      </c>
    </row>
    <row r="16" spans="1:18" x14ac:dyDescent="0.2">
      <c r="A16" s="38">
        <v>43908</v>
      </c>
      <c r="B16" s="35">
        <v>47</v>
      </c>
      <c r="C16" s="35">
        <v>0</v>
      </c>
      <c r="D16" s="35">
        <v>0</v>
      </c>
      <c r="E16" s="46">
        <f t="shared" si="4"/>
        <v>0</v>
      </c>
      <c r="F16" s="46">
        <f t="shared" si="5"/>
        <v>47</v>
      </c>
      <c r="G16" s="35">
        <v>248</v>
      </c>
      <c r="H16" s="35">
        <v>1668</v>
      </c>
      <c r="I16" s="35">
        <v>574</v>
      </c>
      <c r="J16" s="35">
        <v>0</v>
      </c>
      <c r="M16" s="36">
        <f t="shared" si="0"/>
        <v>248</v>
      </c>
      <c r="N16" s="36">
        <f t="shared" si="1"/>
        <v>16</v>
      </c>
      <c r="O16" s="36">
        <f t="shared" si="2"/>
        <v>8</v>
      </c>
      <c r="Q16" s="71">
        <f t="shared" si="3"/>
        <v>0</v>
      </c>
      <c r="R16" s="72">
        <f>MultiNorm_WWA!Q16</f>
        <v>4.4037638598703399</v>
      </c>
    </row>
    <row r="17" spans="1:18" x14ac:dyDescent="0.2">
      <c r="A17" s="38">
        <v>43909</v>
      </c>
      <c r="B17" s="35">
        <v>53</v>
      </c>
      <c r="C17" s="35">
        <v>0</v>
      </c>
      <c r="D17" s="35">
        <v>0</v>
      </c>
      <c r="E17" s="46">
        <f t="shared" si="4"/>
        <v>0</v>
      </c>
      <c r="F17" s="46">
        <f t="shared" si="5"/>
        <v>53</v>
      </c>
      <c r="G17" s="35">
        <v>242</v>
      </c>
      <c r="H17" s="35">
        <v>1808</v>
      </c>
      <c r="I17" s="35">
        <v>829</v>
      </c>
      <c r="J17" s="35">
        <v>0</v>
      </c>
      <c r="M17" s="36">
        <f t="shared" si="0"/>
        <v>242</v>
      </c>
      <c r="N17" s="36">
        <f t="shared" si="1"/>
        <v>6</v>
      </c>
      <c r="O17" s="36">
        <f t="shared" si="2"/>
        <v>8.8571428571428577</v>
      </c>
      <c r="Q17" s="71">
        <f t="shared" si="3"/>
        <v>0</v>
      </c>
      <c r="R17" s="72">
        <f>MultiNorm_WWA!Q17</f>
        <v>5.2435851831641926</v>
      </c>
    </row>
    <row r="18" spans="1:18" x14ac:dyDescent="0.2">
      <c r="A18" s="38">
        <v>43910</v>
      </c>
      <c r="B18" s="35">
        <v>60</v>
      </c>
      <c r="C18" s="35">
        <v>0</v>
      </c>
      <c r="D18" s="35">
        <v>0</v>
      </c>
      <c r="E18" s="46">
        <f t="shared" si="4"/>
        <v>0</v>
      </c>
      <c r="F18" s="46">
        <f t="shared" si="5"/>
        <v>60</v>
      </c>
      <c r="G18" s="35">
        <v>258</v>
      </c>
      <c r="H18" s="35">
        <v>1928</v>
      </c>
      <c r="I18" s="35">
        <v>740</v>
      </c>
      <c r="J18" s="35">
        <v>0</v>
      </c>
      <c r="M18" s="36">
        <f t="shared" si="0"/>
        <v>258</v>
      </c>
      <c r="N18" s="36">
        <f t="shared" si="1"/>
        <v>7</v>
      </c>
      <c r="O18" s="36">
        <f t="shared" si="2"/>
        <v>9.4285714285714288</v>
      </c>
      <c r="Q18" s="71">
        <f t="shared" si="3"/>
        <v>0</v>
      </c>
      <c r="R18" s="72">
        <f>MultiNorm_WWA!Q18</f>
        <v>6.1907099862734123</v>
      </c>
    </row>
    <row r="19" spans="1:18" x14ac:dyDescent="0.2">
      <c r="A19" s="38">
        <v>43911</v>
      </c>
      <c r="B19" s="35">
        <v>69</v>
      </c>
      <c r="C19" s="35">
        <v>0</v>
      </c>
      <c r="D19" s="35">
        <v>0</v>
      </c>
      <c r="E19" s="46">
        <f t="shared" si="4"/>
        <v>0</v>
      </c>
      <c r="F19" s="46">
        <f t="shared" si="5"/>
        <v>69</v>
      </c>
      <c r="G19" s="35">
        <v>351</v>
      </c>
      <c r="H19" s="35">
        <v>2070</v>
      </c>
      <c r="I19" s="35">
        <v>698</v>
      </c>
      <c r="J19" s="35">
        <v>0</v>
      </c>
      <c r="M19" s="36">
        <f t="shared" si="0"/>
        <v>351</v>
      </c>
      <c r="N19" s="36">
        <f t="shared" si="1"/>
        <v>9</v>
      </c>
      <c r="O19" s="36">
        <f t="shared" si="2"/>
        <v>9.2857142857142865</v>
      </c>
      <c r="Q19" s="71">
        <f t="shared" si="3"/>
        <v>0</v>
      </c>
      <c r="R19" s="72">
        <f>MultiNorm_WWA!Q19</f>
        <v>7.2470428038226231</v>
      </c>
    </row>
    <row r="20" spans="1:18" x14ac:dyDescent="0.2">
      <c r="A20" s="38">
        <v>43912</v>
      </c>
      <c r="B20" s="35">
        <v>80</v>
      </c>
      <c r="C20" s="35">
        <v>0</v>
      </c>
      <c r="D20" s="35">
        <v>0</v>
      </c>
      <c r="E20" s="46">
        <f t="shared" si="4"/>
        <v>0</v>
      </c>
      <c r="F20" s="46">
        <f t="shared" si="5"/>
        <v>80</v>
      </c>
      <c r="G20" s="35">
        <v>363</v>
      </c>
      <c r="H20" s="35">
        <v>2239</v>
      </c>
      <c r="I20" s="35">
        <v>810</v>
      </c>
      <c r="J20" s="35">
        <v>0</v>
      </c>
      <c r="M20" s="36">
        <f t="shared" si="0"/>
        <v>363</v>
      </c>
      <c r="N20" s="36">
        <f t="shared" si="1"/>
        <v>11</v>
      </c>
      <c r="O20" s="36">
        <f t="shared" si="2"/>
        <v>10.714285714285714</v>
      </c>
      <c r="Q20" s="71">
        <f t="shared" si="3"/>
        <v>0</v>
      </c>
      <c r="R20" s="72">
        <f>MultiNorm_WWA!Q20</f>
        <v>8.4118191066795642</v>
      </c>
    </row>
    <row r="21" spans="1:18" x14ac:dyDescent="0.2">
      <c r="A21" s="38">
        <v>43913</v>
      </c>
      <c r="B21" s="35">
        <v>89</v>
      </c>
      <c r="C21" s="35">
        <v>0</v>
      </c>
      <c r="D21" s="35">
        <v>0</v>
      </c>
      <c r="E21" s="46">
        <f t="shared" si="4"/>
        <v>0</v>
      </c>
      <c r="F21" s="46">
        <f t="shared" si="5"/>
        <v>89</v>
      </c>
      <c r="G21" s="35">
        <v>402</v>
      </c>
      <c r="H21" s="35">
        <v>2320</v>
      </c>
      <c r="I21" s="35">
        <v>1010</v>
      </c>
      <c r="J21" s="35">
        <v>0</v>
      </c>
      <c r="M21" s="36">
        <f t="shared" si="0"/>
        <v>402</v>
      </c>
      <c r="N21" s="36">
        <f t="shared" si="1"/>
        <v>9</v>
      </c>
      <c r="O21" s="36">
        <f t="shared" si="2"/>
        <v>9.8571428571428577</v>
      </c>
      <c r="Q21" s="71">
        <f t="shared" si="3"/>
        <v>0</v>
      </c>
      <c r="R21" s="72">
        <f>MultiNorm_WWA!Q21</f>
        <v>9.6811813068382016</v>
      </c>
    </row>
    <row r="22" spans="1:18" x14ac:dyDescent="0.2">
      <c r="A22" s="38">
        <v>43914</v>
      </c>
      <c r="B22" s="35">
        <v>96</v>
      </c>
      <c r="C22" s="35">
        <v>0</v>
      </c>
      <c r="D22" s="35">
        <v>0</v>
      </c>
      <c r="E22" s="46">
        <f t="shared" si="4"/>
        <v>0</v>
      </c>
      <c r="F22" s="46">
        <f t="shared" si="5"/>
        <v>96</v>
      </c>
      <c r="G22" s="35">
        <v>453</v>
      </c>
      <c r="H22" s="35">
        <v>2208</v>
      </c>
      <c r="I22" s="35">
        <v>1346</v>
      </c>
      <c r="J22" s="35">
        <v>0</v>
      </c>
      <c r="M22" s="36">
        <f t="shared" si="0"/>
        <v>453</v>
      </c>
      <c r="N22" s="36">
        <f t="shared" si="1"/>
        <v>7</v>
      </c>
      <c r="O22" s="36">
        <f t="shared" si="2"/>
        <v>10.142857142857142</v>
      </c>
      <c r="Q22" s="71">
        <f t="shared" si="3"/>
        <v>0</v>
      </c>
      <c r="R22" s="72">
        <f>MultiNorm_WWA!Q22</f>
        <v>11.047826271097474</v>
      </c>
    </row>
    <row r="23" spans="1:18" x14ac:dyDescent="0.2">
      <c r="A23" s="38">
        <v>43915</v>
      </c>
      <c r="B23" s="35">
        <v>122</v>
      </c>
      <c r="C23" s="35">
        <v>0</v>
      </c>
      <c r="D23" s="35">
        <v>0</v>
      </c>
      <c r="E23" s="46">
        <f t="shared" si="4"/>
        <v>0</v>
      </c>
      <c r="F23" s="46">
        <f t="shared" si="5"/>
        <v>122</v>
      </c>
      <c r="G23" s="35">
        <v>538</v>
      </c>
      <c r="H23" s="35">
        <v>2464</v>
      </c>
      <c r="I23" s="35">
        <v>2077</v>
      </c>
      <c r="J23" s="35">
        <v>0</v>
      </c>
      <c r="M23" s="36">
        <f t="shared" si="0"/>
        <v>538</v>
      </c>
      <c r="N23" s="36">
        <f t="shared" si="1"/>
        <v>26</v>
      </c>
      <c r="O23" s="36">
        <f t="shared" si="2"/>
        <v>11.142857142857142</v>
      </c>
      <c r="Q23" s="71">
        <f t="shared" si="3"/>
        <v>0</v>
      </c>
      <c r="R23" s="72">
        <f>MultiNorm_WWA!Q23</f>
        <v>12.5007550632419</v>
      </c>
    </row>
    <row r="24" spans="1:18" x14ac:dyDescent="0.2">
      <c r="A24" s="38">
        <v>43916</v>
      </c>
      <c r="B24" s="35">
        <v>122</v>
      </c>
      <c r="C24" s="35">
        <v>0</v>
      </c>
      <c r="D24" s="35">
        <v>0</v>
      </c>
      <c r="E24" s="46">
        <f t="shared" si="4"/>
        <v>0</v>
      </c>
      <c r="F24" s="46">
        <f t="shared" si="5"/>
        <v>122</v>
      </c>
      <c r="G24" s="35">
        <v>538</v>
      </c>
      <c r="H24" s="35">
        <v>2464</v>
      </c>
      <c r="I24" s="35">
        <v>2077</v>
      </c>
      <c r="J24" s="35">
        <v>0</v>
      </c>
      <c r="M24" s="36">
        <f t="shared" si="0"/>
        <v>538</v>
      </c>
      <c r="N24" s="36">
        <f t="shared" si="1"/>
        <v>0</v>
      </c>
      <c r="O24" s="36">
        <f t="shared" si="2"/>
        <v>12.571428571428571</v>
      </c>
      <c r="Q24" s="71">
        <f t="shared" si="3"/>
        <v>0</v>
      </c>
      <c r="R24" s="72">
        <f>MultiNorm_WWA!Q24</f>
        <v>14.025153919434072</v>
      </c>
    </row>
    <row r="25" spans="1:18" x14ac:dyDescent="0.2">
      <c r="A25" s="38">
        <v>43917</v>
      </c>
      <c r="B25" s="35">
        <v>131</v>
      </c>
      <c r="C25" s="35">
        <v>2</v>
      </c>
      <c r="D25" s="35">
        <v>0</v>
      </c>
      <c r="E25" s="46">
        <f t="shared" si="4"/>
        <v>2</v>
      </c>
      <c r="F25" s="46">
        <f t="shared" si="5"/>
        <v>131</v>
      </c>
      <c r="G25" s="35">
        <v>607</v>
      </c>
      <c r="H25" s="35">
        <v>2247</v>
      </c>
      <c r="I25" s="35">
        <v>2239</v>
      </c>
      <c r="J25" s="35">
        <v>0</v>
      </c>
      <c r="M25" s="36">
        <f t="shared" si="0"/>
        <v>607</v>
      </c>
      <c r="N25" s="36">
        <f t="shared" si="1"/>
        <v>9</v>
      </c>
      <c r="O25" s="36">
        <f t="shared" si="2"/>
        <v>12.142857142857142</v>
      </c>
      <c r="P25" s="71">
        <f t="shared" ref="P25:P66" si="6">C25/E25</f>
        <v>1</v>
      </c>
      <c r="Q25" s="71">
        <f t="shared" si="3"/>
        <v>1.5267175572519083E-2</v>
      </c>
      <c r="R25" s="72">
        <f>MultiNorm_WWA!Q25</f>
        <v>15.602431395934241</v>
      </c>
    </row>
    <row r="26" spans="1:18" x14ac:dyDescent="0.2">
      <c r="A26" s="38">
        <v>43918</v>
      </c>
      <c r="B26" s="35">
        <v>147</v>
      </c>
      <c r="C26" s="35">
        <v>2</v>
      </c>
      <c r="D26" s="35">
        <v>0</v>
      </c>
      <c r="E26" s="46">
        <f t="shared" si="4"/>
        <v>2</v>
      </c>
      <c r="F26" s="46">
        <f t="shared" si="5"/>
        <v>147</v>
      </c>
      <c r="G26" s="35">
        <v>628</v>
      </c>
      <c r="H26" s="35">
        <v>2105</v>
      </c>
      <c r="I26" s="35">
        <v>1757</v>
      </c>
      <c r="J26" s="35">
        <v>0</v>
      </c>
      <c r="M26" s="36">
        <f t="shared" si="0"/>
        <v>628</v>
      </c>
      <c r="N26" s="36">
        <f t="shared" si="1"/>
        <v>16</v>
      </c>
      <c r="O26" s="36">
        <f t="shared" si="2"/>
        <v>12.142857142857142</v>
      </c>
      <c r="P26" s="71">
        <f t="shared" si="6"/>
        <v>1</v>
      </c>
      <c r="Q26" s="71">
        <f t="shared" si="3"/>
        <v>1.3605442176870748E-2</v>
      </c>
      <c r="R26" s="72">
        <f>MultiNorm_WWA!Q26</f>
        <v>17.210430200200914</v>
      </c>
    </row>
    <row r="27" spans="1:18" x14ac:dyDescent="0.2">
      <c r="A27" s="38">
        <v>43919</v>
      </c>
      <c r="B27" s="35">
        <v>168</v>
      </c>
      <c r="C27" s="35">
        <v>2</v>
      </c>
      <c r="D27" s="35">
        <v>0</v>
      </c>
      <c r="E27" s="46">
        <f t="shared" si="4"/>
        <v>2</v>
      </c>
      <c r="F27" s="46">
        <f t="shared" si="5"/>
        <v>168</v>
      </c>
      <c r="G27" s="35">
        <v>646</v>
      </c>
      <c r="H27" s="35">
        <v>1918</v>
      </c>
      <c r="I27" s="35">
        <v>1909</v>
      </c>
      <c r="J27" s="35">
        <v>0</v>
      </c>
      <c r="M27" s="36">
        <f t="shared" si="0"/>
        <v>646</v>
      </c>
      <c r="N27" s="36">
        <f t="shared" si="1"/>
        <v>21</v>
      </c>
      <c r="O27" s="36">
        <f t="shared" si="2"/>
        <v>8.4285714285714288</v>
      </c>
      <c r="P27" s="71">
        <f t="shared" si="6"/>
        <v>1</v>
      </c>
      <c r="Q27" s="71">
        <f t="shared" si="3"/>
        <v>1.1904761904761904E-2</v>
      </c>
      <c r="R27" s="72">
        <f>MultiNorm_WWA!Q27</f>
        <v>18.823823623959996</v>
      </c>
    </row>
    <row r="28" spans="1:18" x14ac:dyDescent="0.2">
      <c r="A28" s="38">
        <v>43920</v>
      </c>
      <c r="B28" s="35">
        <v>174</v>
      </c>
      <c r="C28" s="35">
        <v>2</v>
      </c>
      <c r="D28" s="35">
        <v>5</v>
      </c>
      <c r="E28" s="46">
        <f t="shared" si="4"/>
        <v>7</v>
      </c>
      <c r="F28" s="46">
        <f t="shared" si="5"/>
        <v>169</v>
      </c>
      <c r="G28" s="35">
        <v>657</v>
      </c>
      <c r="H28" s="35">
        <v>1942</v>
      </c>
      <c r="I28" s="35">
        <v>1570</v>
      </c>
      <c r="J28" s="35">
        <v>0</v>
      </c>
      <c r="M28" s="36">
        <f t="shared" si="0"/>
        <v>657</v>
      </c>
      <c r="N28" s="36">
        <f t="shared" si="1"/>
        <v>6</v>
      </c>
      <c r="O28" s="36">
        <f t="shared" si="2"/>
        <v>12.857142857142858</v>
      </c>
      <c r="P28" s="71">
        <f t="shared" si="6"/>
        <v>0.2857142857142857</v>
      </c>
      <c r="Q28" s="71">
        <f t="shared" si="3"/>
        <v>1.1494252873563218E-2</v>
      </c>
      <c r="R28" s="72">
        <f>MultiNorm_WWA!Q28</f>
        <v>20.414696156864423</v>
      </c>
    </row>
    <row r="29" spans="1:18" x14ac:dyDescent="0.2">
      <c r="A29" s="38">
        <v>43921</v>
      </c>
      <c r="B29" s="35">
        <v>181</v>
      </c>
      <c r="C29" s="35">
        <v>3</v>
      </c>
      <c r="D29" s="35">
        <v>5</v>
      </c>
      <c r="E29" s="46">
        <f t="shared" si="4"/>
        <v>8</v>
      </c>
      <c r="F29" s="46">
        <f t="shared" si="5"/>
        <v>176</v>
      </c>
      <c r="G29" s="35">
        <v>650</v>
      </c>
      <c r="H29" s="35">
        <v>1556</v>
      </c>
      <c r="I29" s="35">
        <v>1652</v>
      </c>
      <c r="J29" s="35">
        <v>0</v>
      </c>
      <c r="M29" s="36">
        <f t="shared" si="0"/>
        <v>650</v>
      </c>
      <c r="N29" s="36">
        <f t="shared" si="1"/>
        <v>7</v>
      </c>
      <c r="O29" s="36">
        <f t="shared" si="2"/>
        <v>13.714285714285714</v>
      </c>
      <c r="P29" s="71">
        <f t="shared" si="6"/>
        <v>0.375</v>
      </c>
      <c r="Q29" s="71">
        <f t="shared" si="3"/>
        <v>1.6574585635359115E-2</v>
      </c>
      <c r="R29" s="72">
        <f>MultiNorm_WWA!Q29</f>
        <v>21.953296394361722</v>
      </c>
    </row>
    <row r="30" spans="1:18" x14ac:dyDescent="0.2">
      <c r="A30" s="38">
        <v>43922</v>
      </c>
      <c r="B30" s="35">
        <v>181</v>
      </c>
      <c r="C30" s="35">
        <v>3</v>
      </c>
      <c r="D30" s="35">
        <v>5</v>
      </c>
      <c r="E30" s="46">
        <f t="shared" si="4"/>
        <v>8</v>
      </c>
      <c r="F30" s="46">
        <f t="shared" si="5"/>
        <v>176</v>
      </c>
      <c r="G30" s="35">
        <v>656</v>
      </c>
      <c r="H30" s="35">
        <v>1577</v>
      </c>
      <c r="I30" s="35">
        <v>1741</v>
      </c>
      <c r="J30" s="35">
        <v>0</v>
      </c>
      <c r="M30" s="36">
        <f t="shared" si="0"/>
        <v>656</v>
      </c>
      <c r="N30" s="36">
        <f t="shared" si="1"/>
        <v>0</v>
      </c>
      <c r="O30" s="36">
        <f t="shared" si="2"/>
        <v>17</v>
      </c>
      <c r="P30" s="71">
        <f t="shared" si="6"/>
        <v>0.375</v>
      </c>
      <c r="Q30" s="71">
        <f t="shared" si="3"/>
        <v>1.6574585635359115E-2</v>
      </c>
      <c r="R30" s="72">
        <f>MultiNorm_WWA!Q30</f>
        <v>23.408938554631192</v>
      </c>
    </row>
    <row r="31" spans="1:18" x14ac:dyDescent="0.2">
      <c r="A31" s="38">
        <v>43923</v>
      </c>
      <c r="B31" s="35">
        <v>212</v>
      </c>
      <c r="C31" s="35">
        <v>4</v>
      </c>
      <c r="D31" s="35">
        <v>5</v>
      </c>
      <c r="E31" s="46">
        <f t="shared" si="4"/>
        <v>9</v>
      </c>
      <c r="F31" s="46">
        <f t="shared" si="5"/>
        <v>207</v>
      </c>
      <c r="G31" s="35">
        <v>677</v>
      </c>
      <c r="H31" s="35">
        <v>1609</v>
      </c>
      <c r="I31" s="35">
        <v>2053</v>
      </c>
      <c r="J31" s="35">
        <v>0</v>
      </c>
      <c r="M31" s="36">
        <f t="shared" si="0"/>
        <v>677</v>
      </c>
      <c r="N31" s="36">
        <f t="shared" si="1"/>
        <v>31</v>
      </c>
      <c r="O31" s="36">
        <f t="shared" si="2"/>
        <v>20.142857142857142</v>
      </c>
      <c r="P31" s="71">
        <f t="shared" si="6"/>
        <v>0.44444444444444442</v>
      </c>
      <c r="Q31" s="71">
        <f t="shared" si="3"/>
        <v>1.8867924528301886E-2</v>
      </c>
      <c r="R31" s="72">
        <f>MultiNorm_WWA!Q31</f>
        <v>24.751017688377445</v>
      </c>
    </row>
    <row r="32" spans="1:18" x14ac:dyDescent="0.2">
      <c r="A32" s="38">
        <v>43924</v>
      </c>
      <c r="B32" s="35">
        <v>227</v>
      </c>
      <c r="C32" s="35">
        <v>4</v>
      </c>
      <c r="D32" s="35">
        <v>5</v>
      </c>
      <c r="E32" s="46">
        <f t="shared" si="4"/>
        <v>9</v>
      </c>
      <c r="F32" s="46">
        <f t="shared" si="5"/>
        <v>222</v>
      </c>
      <c r="G32" s="35">
        <v>705</v>
      </c>
      <c r="H32" s="35">
        <v>1250</v>
      </c>
      <c r="I32" s="35">
        <v>2441</v>
      </c>
      <c r="J32" s="35">
        <v>0</v>
      </c>
      <c r="M32" s="36">
        <f t="shared" si="0"/>
        <v>705</v>
      </c>
      <c r="N32" s="36">
        <f t="shared" si="1"/>
        <v>15</v>
      </c>
      <c r="O32" s="36">
        <f t="shared" si="2"/>
        <v>25.714285714285715</v>
      </c>
      <c r="P32" s="71">
        <f t="shared" si="6"/>
        <v>0.44444444444444442</v>
      </c>
      <c r="Q32" s="71">
        <f t="shared" si="3"/>
        <v>1.7621145374449341E-2</v>
      </c>
      <c r="R32" s="72">
        <f>MultiNorm_WWA!Q32</f>
        <v>25.950093937181137</v>
      </c>
    </row>
    <row r="33" spans="1:18" x14ac:dyDescent="0.2">
      <c r="A33" s="38">
        <v>43925</v>
      </c>
      <c r="B33" s="35">
        <v>266</v>
      </c>
      <c r="C33" s="35">
        <v>6</v>
      </c>
      <c r="D33" s="35">
        <v>5</v>
      </c>
      <c r="E33" s="46">
        <f t="shared" si="4"/>
        <v>11</v>
      </c>
      <c r="F33" s="46">
        <f t="shared" si="5"/>
        <v>261</v>
      </c>
      <c r="G33" s="35">
        <v>716</v>
      </c>
      <c r="H33" s="35">
        <v>1264</v>
      </c>
      <c r="I33" s="35">
        <v>2321</v>
      </c>
      <c r="J33" s="35">
        <v>0</v>
      </c>
      <c r="M33" s="36">
        <f t="shared" si="0"/>
        <v>716</v>
      </c>
      <c r="N33" s="36">
        <f t="shared" si="1"/>
        <v>39</v>
      </c>
      <c r="O33" s="36">
        <f t="shared" si="2"/>
        <v>30.142857142857142</v>
      </c>
      <c r="P33" s="71">
        <f t="shared" si="6"/>
        <v>0.54545454545454541</v>
      </c>
      <c r="Q33" s="71">
        <f t="shared" si="3"/>
        <v>2.2556390977443608E-2</v>
      </c>
      <c r="R33" s="72">
        <f>MultiNorm_WWA!Q33</f>
        <v>26.978993853306424</v>
      </c>
    </row>
    <row r="34" spans="1:18" x14ac:dyDescent="0.2">
      <c r="A34" s="38">
        <v>43926</v>
      </c>
      <c r="B34" s="35">
        <v>309</v>
      </c>
      <c r="C34" s="35">
        <v>6</v>
      </c>
      <c r="D34" s="35">
        <v>5</v>
      </c>
      <c r="E34" s="46">
        <f t="shared" si="4"/>
        <v>11</v>
      </c>
      <c r="F34" s="46">
        <f t="shared" si="5"/>
        <v>304</v>
      </c>
      <c r="G34" s="35">
        <v>716</v>
      </c>
      <c r="H34" s="35">
        <v>1066</v>
      </c>
      <c r="I34" s="35">
        <v>2342</v>
      </c>
      <c r="J34" s="35">
        <v>0</v>
      </c>
      <c r="M34" s="36">
        <f t="shared" si="0"/>
        <v>716</v>
      </c>
      <c r="N34" s="36">
        <f t="shared" si="1"/>
        <v>43</v>
      </c>
      <c r="O34" s="36">
        <f t="shared" si="2"/>
        <v>33</v>
      </c>
      <c r="P34" s="71">
        <f t="shared" si="6"/>
        <v>0.54545454545454541</v>
      </c>
      <c r="Q34" s="71">
        <f t="shared" si="3"/>
        <v>1.9417475728155338E-2</v>
      </c>
      <c r="R34" s="72">
        <f>MultiNorm_WWA!Q34</f>
        <v>27.813872577022305</v>
      </c>
    </row>
    <row r="35" spans="1:18" x14ac:dyDescent="0.2">
      <c r="A35" s="38">
        <v>43927</v>
      </c>
      <c r="B35" s="35">
        <v>354</v>
      </c>
      <c r="C35" s="35">
        <v>8</v>
      </c>
      <c r="D35" s="35">
        <v>6</v>
      </c>
      <c r="E35" s="46">
        <f t="shared" si="4"/>
        <v>14</v>
      </c>
      <c r="F35" s="46">
        <f t="shared" si="5"/>
        <v>348</v>
      </c>
      <c r="G35" s="35">
        <v>716</v>
      </c>
      <c r="H35" s="35">
        <v>975</v>
      </c>
      <c r="I35" s="35">
        <v>2473</v>
      </c>
      <c r="J35" s="35">
        <v>0</v>
      </c>
      <c r="M35" s="36">
        <f t="shared" si="0"/>
        <v>716</v>
      </c>
      <c r="N35" s="36">
        <f t="shared" si="1"/>
        <v>45</v>
      </c>
      <c r="O35" s="36">
        <f t="shared" si="2"/>
        <v>35.285714285714285</v>
      </c>
      <c r="P35" s="71">
        <f t="shared" si="6"/>
        <v>0.5714285714285714</v>
      </c>
      <c r="Q35" s="71">
        <f t="shared" si="3"/>
        <v>2.2598870056497175E-2</v>
      </c>
      <c r="R35" s="72">
        <f>MultiNorm_WWA!Q35</f>
        <v>28.435180095196536</v>
      </c>
    </row>
    <row r="36" spans="1:18" x14ac:dyDescent="0.2">
      <c r="A36" s="38">
        <v>43928</v>
      </c>
      <c r="B36" s="35">
        <v>392</v>
      </c>
      <c r="C36" s="35">
        <v>8</v>
      </c>
      <c r="D36" s="35">
        <v>6</v>
      </c>
      <c r="E36" s="46">
        <f t="shared" si="4"/>
        <v>14</v>
      </c>
      <c r="F36" s="46">
        <f t="shared" si="5"/>
        <v>386</v>
      </c>
      <c r="G36" s="35">
        <v>733</v>
      </c>
      <c r="H36" s="35">
        <v>680</v>
      </c>
      <c r="I36" s="35">
        <v>870</v>
      </c>
      <c r="J36" s="35">
        <v>0</v>
      </c>
      <c r="M36" s="36">
        <f t="shared" si="0"/>
        <v>733</v>
      </c>
      <c r="N36" s="36">
        <f t="shared" si="1"/>
        <v>38</v>
      </c>
      <c r="O36" s="36">
        <f t="shared" si="2"/>
        <v>38.857142857142854</v>
      </c>
      <c r="P36" s="71">
        <f t="shared" si="6"/>
        <v>0.5714285714285714</v>
      </c>
      <c r="Q36" s="71">
        <f t="shared" si="3"/>
        <v>2.0408163265306121E-2</v>
      </c>
      <c r="R36" s="72">
        <f>MultiNorm_WWA!Q36</f>
        <v>28.828478110935983</v>
      </c>
    </row>
    <row r="37" spans="1:18" x14ac:dyDescent="0.2">
      <c r="A37" s="38">
        <v>43929</v>
      </c>
      <c r="B37" s="35">
        <v>412</v>
      </c>
      <c r="C37" s="35">
        <v>10</v>
      </c>
      <c r="D37" s="35">
        <v>6</v>
      </c>
      <c r="E37" s="46">
        <f t="shared" si="4"/>
        <v>16</v>
      </c>
      <c r="F37" s="46">
        <f t="shared" si="5"/>
        <v>406</v>
      </c>
      <c r="G37" s="35">
        <v>550</v>
      </c>
      <c r="H37" s="35">
        <v>628</v>
      </c>
      <c r="I37" s="35">
        <v>806</v>
      </c>
      <c r="J37" s="35">
        <v>0</v>
      </c>
      <c r="M37" s="36">
        <f t="shared" si="0"/>
        <v>550</v>
      </c>
      <c r="N37" s="36">
        <f t="shared" si="1"/>
        <v>20</v>
      </c>
      <c r="O37" s="36">
        <f t="shared" si="2"/>
        <v>35.428571428571431</v>
      </c>
      <c r="P37" s="71">
        <f t="shared" si="6"/>
        <v>0.625</v>
      </c>
      <c r="Q37" s="71">
        <f t="shared" si="3"/>
        <v>2.4271844660194174E-2</v>
      </c>
      <c r="R37" s="72">
        <f>MultiNorm_WWA!Q37</f>
        <v>28.985061150438309</v>
      </c>
    </row>
    <row r="38" spans="1:18" x14ac:dyDescent="0.2">
      <c r="A38" s="38">
        <v>43930</v>
      </c>
      <c r="B38" s="35">
        <v>459</v>
      </c>
      <c r="C38" s="35">
        <v>13</v>
      </c>
      <c r="D38" s="35">
        <v>6</v>
      </c>
      <c r="E38" s="46">
        <f t="shared" si="4"/>
        <v>19</v>
      </c>
      <c r="F38" s="46">
        <f t="shared" si="5"/>
        <v>453</v>
      </c>
      <c r="G38" s="35">
        <v>496</v>
      </c>
      <c r="H38" s="35">
        <v>600</v>
      </c>
      <c r="I38" s="35">
        <v>886</v>
      </c>
      <c r="J38" s="35">
        <v>0</v>
      </c>
      <c r="M38" s="36">
        <f t="shared" si="0"/>
        <v>496</v>
      </c>
      <c r="N38" s="36">
        <f t="shared" si="1"/>
        <v>47</v>
      </c>
      <c r="O38" s="36">
        <f t="shared" si="2"/>
        <v>31.571428571428573</v>
      </c>
      <c r="P38" s="71">
        <f t="shared" si="6"/>
        <v>0.68421052631578949</v>
      </c>
      <c r="Q38" s="71">
        <f t="shared" si="3"/>
        <v>2.8322440087145968E-2</v>
      </c>
      <c r="R38" s="72">
        <f>MultiNorm_WWA!Q38</f>
        <v>28.902346004739901</v>
      </c>
    </row>
    <row r="39" spans="1:18" x14ac:dyDescent="0.2">
      <c r="A39" s="38">
        <v>43931</v>
      </c>
      <c r="B39" s="35">
        <v>499</v>
      </c>
      <c r="C39" s="35">
        <v>17</v>
      </c>
      <c r="D39" s="35">
        <v>7</v>
      </c>
      <c r="E39" s="46">
        <f t="shared" si="4"/>
        <v>24</v>
      </c>
      <c r="F39" s="46">
        <f t="shared" si="5"/>
        <v>492</v>
      </c>
      <c r="G39" s="35">
        <v>488</v>
      </c>
      <c r="H39" s="35">
        <v>590</v>
      </c>
      <c r="I39" s="35">
        <v>1080</v>
      </c>
      <c r="J39" s="35">
        <v>0</v>
      </c>
      <c r="M39" s="36">
        <f t="shared" si="0"/>
        <v>488</v>
      </c>
      <c r="N39" s="36">
        <f t="shared" si="1"/>
        <v>40</v>
      </c>
      <c r="O39" s="36">
        <f t="shared" si="2"/>
        <v>26.857142857142858</v>
      </c>
      <c r="P39" s="71">
        <f t="shared" si="6"/>
        <v>0.70833333333333337</v>
      </c>
      <c r="Q39" s="71">
        <f t="shared" si="3"/>
        <v>3.406813627254509E-2</v>
      </c>
      <c r="R39" s="72">
        <f>MultiNorm_WWA!Q39</f>
        <v>28.584006735783092</v>
      </c>
    </row>
    <row r="40" spans="1:18" x14ac:dyDescent="0.2">
      <c r="A40" s="38">
        <v>43932</v>
      </c>
      <c r="B40" s="35">
        <v>514</v>
      </c>
      <c r="C40" s="35">
        <v>17</v>
      </c>
      <c r="D40" s="35">
        <v>7</v>
      </c>
      <c r="E40" s="46">
        <f t="shared" si="4"/>
        <v>24</v>
      </c>
      <c r="F40" s="46">
        <f t="shared" si="5"/>
        <v>507</v>
      </c>
      <c r="G40" s="35">
        <v>479</v>
      </c>
      <c r="H40" s="35">
        <v>592</v>
      </c>
      <c r="I40" s="35">
        <v>667</v>
      </c>
      <c r="J40" s="35">
        <v>0</v>
      </c>
      <c r="M40" s="36">
        <f t="shared" si="0"/>
        <v>479</v>
      </c>
      <c r="N40" s="36">
        <f t="shared" si="1"/>
        <v>15</v>
      </c>
      <c r="O40" s="36">
        <f t="shared" si="2"/>
        <v>22.571428571428573</v>
      </c>
      <c r="P40" s="71">
        <f t="shared" si="6"/>
        <v>0.70833333333333337</v>
      </c>
      <c r="Q40" s="71">
        <f t="shared" si="3"/>
        <v>3.3073929961089495E-2</v>
      </c>
      <c r="R40" s="72">
        <f>MultiNorm_WWA!Q40</f>
        <v>28.039847312608085</v>
      </c>
    </row>
    <row r="41" spans="1:18" x14ac:dyDescent="0.2">
      <c r="A41" s="38">
        <v>43933</v>
      </c>
      <c r="B41" s="35">
        <v>530</v>
      </c>
      <c r="C41" s="35">
        <v>21</v>
      </c>
      <c r="D41" s="35">
        <v>7</v>
      </c>
      <c r="E41" s="46">
        <f t="shared" si="4"/>
        <v>28</v>
      </c>
      <c r="F41" s="46">
        <f t="shared" si="5"/>
        <v>523</v>
      </c>
      <c r="G41" s="35">
        <v>479</v>
      </c>
      <c r="H41" s="35">
        <v>588</v>
      </c>
      <c r="I41" s="35">
        <v>811</v>
      </c>
      <c r="J41" s="35">
        <v>0</v>
      </c>
      <c r="M41" s="36">
        <f t="shared" si="0"/>
        <v>479</v>
      </c>
      <c r="N41" s="36">
        <f t="shared" si="1"/>
        <v>16</v>
      </c>
      <c r="O41" s="36">
        <f t="shared" si="2"/>
        <v>26.857142857142858</v>
      </c>
      <c r="P41" s="71">
        <f t="shared" si="6"/>
        <v>0.75</v>
      </c>
      <c r="Q41" s="71">
        <f t="shared" si="3"/>
        <v>3.962264150943396E-2</v>
      </c>
      <c r="R41" s="72">
        <f>MultiNorm_WWA!Q41</f>
        <v>27.285419372922792</v>
      </c>
    </row>
    <row r="42" spans="1:18" x14ac:dyDescent="0.2">
      <c r="A42" s="38">
        <v>43934</v>
      </c>
      <c r="B42" s="35">
        <v>542</v>
      </c>
      <c r="C42" s="35">
        <v>21</v>
      </c>
      <c r="D42" s="35">
        <v>46</v>
      </c>
      <c r="E42" s="46">
        <f t="shared" si="4"/>
        <v>67</v>
      </c>
      <c r="F42" s="46">
        <f t="shared" si="5"/>
        <v>496</v>
      </c>
      <c r="G42" s="35">
        <v>420</v>
      </c>
      <c r="H42" s="35">
        <v>638</v>
      </c>
      <c r="I42" s="35">
        <v>933</v>
      </c>
      <c r="J42" s="35">
        <v>0</v>
      </c>
      <c r="M42" s="36">
        <f t="shared" si="0"/>
        <v>420</v>
      </c>
      <c r="N42" s="36">
        <f t="shared" si="1"/>
        <v>12</v>
      </c>
      <c r="O42" s="36">
        <f t="shared" si="2"/>
        <v>23</v>
      </c>
      <c r="P42" s="71">
        <f t="shared" si="6"/>
        <v>0.31343283582089554</v>
      </c>
      <c r="Q42" s="71">
        <f t="shared" si="3"/>
        <v>3.8745387453874541E-2</v>
      </c>
      <c r="R42" s="72">
        <f>MultiNorm_WWA!Q42</f>
        <v>26.341407461735919</v>
      </c>
    </row>
    <row r="43" spans="1:18" x14ac:dyDescent="0.2">
      <c r="A43" s="38">
        <v>43935</v>
      </c>
      <c r="B43" s="35">
        <v>550</v>
      </c>
      <c r="C43" s="35">
        <v>21</v>
      </c>
      <c r="D43" s="35">
        <v>46</v>
      </c>
      <c r="E43" s="46">
        <f t="shared" si="4"/>
        <v>67</v>
      </c>
      <c r="F43" s="46">
        <f t="shared" si="5"/>
        <v>504</v>
      </c>
      <c r="G43" s="35">
        <v>422</v>
      </c>
      <c r="H43" s="35">
        <v>642</v>
      </c>
      <c r="I43" s="35">
        <v>810</v>
      </c>
      <c r="J43" s="35">
        <v>0</v>
      </c>
      <c r="M43" s="36">
        <f t="shared" si="0"/>
        <v>422</v>
      </c>
      <c r="N43" s="36">
        <f t="shared" si="1"/>
        <v>8</v>
      </c>
      <c r="O43" s="36">
        <f t="shared" si="2"/>
        <v>18.285714285714285</v>
      </c>
      <c r="P43" s="71">
        <f t="shared" si="6"/>
        <v>0.31343283582089554</v>
      </c>
      <c r="Q43" s="71">
        <f t="shared" si="3"/>
        <v>3.8181818181818185E-2</v>
      </c>
      <c r="R43" s="72">
        <f>MultiNorm_WWA!Q43</f>
        <v>25.232817268981638</v>
      </c>
    </row>
    <row r="44" spans="1:18" x14ac:dyDescent="0.2">
      <c r="A44" s="38">
        <v>43936</v>
      </c>
      <c r="B44" s="35">
        <v>600</v>
      </c>
      <c r="C44" s="35">
        <v>22</v>
      </c>
      <c r="D44" s="35">
        <v>47</v>
      </c>
      <c r="E44" s="46">
        <f t="shared" si="4"/>
        <v>69</v>
      </c>
      <c r="F44" s="46">
        <f t="shared" si="5"/>
        <v>553</v>
      </c>
      <c r="G44" s="35">
        <v>459</v>
      </c>
      <c r="H44" s="35">
        <v>651</v>
      </c>
      <c r="I44" s="35">
        <v>870</v>
      </c>
      <c r="J44" s="35">
        <v>0</v>
      </c>
      <c r="M44" s="36">
        <f t="shared" si="0"/>
        <v>459</v>
      </c>
      <c r="N44" s="36">
        <f t="shared" si="1"/>
        <v>50</v>
      </c>
      <c r="O44" s="36">
        <f t="shared" si="2"/>
        <v>18.428571428571427</v>
      </c>
      <c r="P44" s="71">
        <f t="shared" si="6"/>
        <v>0.3188405797101449</v>
      </c>
      <c r="Q44" s="71">
        <f t="shared" si="3"/>
        <v>3.6666666666666667E-2</v>
      </c>
      <c r="R44" s="72">
        <f>MultiNorm_WWA!Q44</f>
        <v>23.988012913532952</v>
      </c>
    </row>
    <row r="45" spans="1:18" x14ac:dyDescent="0.2">
      <c r="A45" s="38">
        <v>43937</v>
      </c>
      <c r="B45" s="35">
        <v>620</v>
      </c>
      <c r="C45" s="35">
        <v>28</v>
      </c>
      <c r="D45" s="35">
        <v>47</v>
      </c>
      <c r="E45" s="46">
        <f t="shared" si="4"/>
        <v>75</v>
      </c>
      <c r="F45" s="46">
        <f t="shared" si="5"/>
        <v>573</v>
      </c>
      <c r="G45" s="35">
        <v>495</v>
      </c>
      <c r="H45" s="35">
        <v>649</v>
      </c>
      <c r="I45" s="35">
        <v>850</v>
      </c>
      <c r="J45" s="35">
        <v>0</v>
      </c>
      <c r="M45" s="36">
        <f t="shared" si="0"/>
        <v>495</v>
      </c>
      <c r="N45" s="36">
        <f t="shared" si="1"/>
        <v>20</v>
      </c>
      <c r="O45" s="36">
        <f t="shared" si="2"/>
        <v>18.571428571428573</v>
      </c>
      <c r="P45" s="71">
        <f t="shared" si="6"/>
        <v>0.37333333333333335</v>
      </c>
      <c r="Q45" s="71">
        <f t="shared" si="3"/>
        <v>4.5161290322580643E-2</v>
      </c>
      <c r="R45" s="72">
        <f>MultiNorm_WWA!Q45</f>
        <v>22.637656482678839</v>
      </c>
    </row>
    <row r="46" spans="1:18" x14ac:dyDescent="0.2">
      <c r="A46" s="38">
        <v>43938</v>
      </c>
      <c r="B46" s="35">
        <v>627</v>
      </c>
      <c r="C46" s="35">
        <v>31</v>
      </c>
      <c r="D46" s="35">
        <v>47</v>
      </c>
      <c r="E46" s="46">
        <f t="shared" si="4"/>
        <v>78</v>
      </c>
      <c r="F46" s="46">
        <f t="shared" si="5"/>
        <v>580</v>
      </c>
      <c r="G46" s="35">
        <v>488</v>
      </c>
      <c r="H46" s="35">
        <v>660</v>
      </c>
      <c r="I46" s="35">
        <v>942</v>
      </c>
      <c r="J46" s="35">
        <v>0</v>
      </c>
      <c r="M46" s="36">
        <f t="shared" si="0"/>
        <v>488</v>
      </c>
      <c r="N46" s="36">
        <f t="shared" si="1"/>
        <v>7</v>
      </c>
      <c r="O46" s="36">
        <f t="shared" si="2"/>
        <v>19</v>
      </c>
      <c r="P46" s="71">
        <f t="shared" si="6"/>
        <v>0.39743589743589741</v>
      </c>
      <c r="Q46" s="71">
        <f t="shared" si="3"/>
        <v>4.9441786283891544E-2</v>
      </c>
      <c r="R46" s="72">
        <f>MultiNorm_WWA!Q46</f>
        <v>21.21360641402217</v>
      </c>
    </row>
    <row r="47" spans="1:18" x14ac:dyDescent="0.2">
      <c r="A47" s="38">
        <v>43939</v>
      </c>
      <c r="B47" s="35">
        <v>643</v>
      </c>
      <c r="C47" s="35">
        <v>33</v>
      </c>
      <c r="D47" s="35">
        <v>47</v>
      </c>
      <c r="E47" s="46">
        <f t="shared" si="4"/>
        <v>80</v>
      </c>
      <c r="F47" s="46">
        <f t="shared" si="5"/>
        <v>596</v>
      </c>
      <c r="G47" s="35">
        <v>496</v>
      </c>
      <c r="H47" s="35">
        <v>664</v>
      </c>
      <c r="I47" s="35">
        <v>951</v>
      </c>
      <c r="J47" s="35">
        <v>0</v>
      </c>
      <c r="M47" s="36">
        <f t="shared" si="0"/>
        <v>496</v>
      </c>
      <c r="N47" s="36">
        <f t="shared" si="1"/>
        <v>16</v>
      </c>
      <c r="O47" s="36">
        <f t="shared" si="2"/>
        <v>18.571428571428573</v>
      </c>
      <c r="P47" s="71">
        <f t="shared" si="6"/>
        <v>0.41249999999999998</v>
      </c>
      <c r="Q47" s="71">
        <f t="shared" si="3"/>
        <v>5.1321928460342149E-2</v>
      </c>
      <c r="R47" s="72">
        <f>MultiNorm_WWA!Q47</f>
        <v>19.747830807986311</v>
      </c>
    </row>
    <row r="48" spans="1:18" x14ac:dyDescent="0.2">
      <c r="A48" s="38">
        <v>43940</v>
      </c>
      <c r="B48" s="35">
        <v>660</v>
      </c>
      <c r="C48" s="35">
        <v>33</v>
      </c>
      <c r="D48" s="35">
        <v>47</v>
      </c>
      <c r="E48" s="46">
        <f t="shared" si="4"/>
        <v>80</v>
      </c>
      <c r="F48" s="46">
        <f t="shared" si="5"/>
        <v>613</v>
      </c>
      <c r="G48" s="35">
        <v>500</v>
      </c>
      <c r="H48" s="35">
        <v>650</v>
      </c>
      <c r="I48" s="35">
        <v>935</v>
      </c>
      <c r="J48" s="35">
        <v>0</v>
      </c>
      <c r="M48" s="36">
        <f t="shared" si="0"/>
        <v>500</v>
      </c>
      <c r="N48" s="36">
        <f t="shared" si="1"/>
        <v>17</v>
      </c>
      <c r="O48" s="36">
        <f t="shared" si="2"/>
        <v>13.285714285714286</v>
      </c>
      <c r="P48" s="71">
        <f t="shared" si="6"/>
        <v>0.41249999999999998</v>
      </c>
      <c r="Q48" s="71">
        <f t="shared" si="3"/>
        <v>0.05</v>
      </c>
      <c r="R48" s="72">
        <f>MultiNorm_WWA!Q48</f>
        <v>18.271387612884581</v>
      </c>
    </row>
    <row r="49" spans="1:18" x14ac:dyDescent="0.2">
      <c r="A49" s="38">
        <v>43941</v>
      </c>
      <c r="B49" s="35">
        <v>675</v>
      </c>
      <c r="C49" s="35">
        <v>38</v>
      </c>
      <c r="D49" s="35">
        <v>47</v>
      </c>
      <c r="E49" s="46">
        <f t="shared" si="4"/>
        <v>85</v>
      </c>
      <c r="F49" s="46">
        <f t="shared" si="5"/>
        <v>628</v>
      </c>
      <c r="G49" s="35">
        <v>555</v>
      </c>
      <c r="H49" s="35">
        <v>659</v>
      </c>
      <c r="I49" s="35">
        <v>878</v>
      </c>
      <c r="J49" s="35">
        <v>0</v>
      </c>
      <c r="M49" s="36">
        <f t="shared" si="0"/>
        <v>555</v>
      </c>
      <c r="N49" s="36">
        <f t="shared" si="1"/>
        <v>15</v>
      </c>
      <c r="O49" s="36">
        <f t="shared" si="2"/>
        <v>12.428571428571429</v>
      </c>
      <c r="P49" s="71">
        <f t="shared" si="6"/>
        <v>0.44705882352941179</v>
      </c>
      <c r="Q49" s="71">
        <f t="shared" si="3"/>
        <v>5.6296296296296296E-2</v>
      </c>
      <c r="R49" s="72">
        <f>MultiNorm_WWA!Q49</f>
        <v>16.813516345574506</v>
      </c>
    </row>
    <row r="50" spans="1:18" x14ac:dyDescent="0.2">
      <c r="A50" s="38">
        <v>43942</v>
      </c>
      <c r="B50" s="35">
        <v>680</v>
      </c>
      <c r="C50" s="35">
        <v>41</v>
      </c>
      <c r="D50" s="35">
        <v>71</v>
      </c>
      <c r="E50" s="46">
        <f t="shared" si="4"/>
        <v>112</v>
      </c>
      <c r="F50" s="46">
        <f t="shared" si="5"/>
        <v>609</v>
      </c>
      <c r="G50" s="35">
        <v>598</v>
      </c>
      <c r="H50" s="35">
        <v>674</v>
      </c>
      <c r="I50" s="35">
        <v>779</v>
      </c>
      <c r="J50" s="35">
        <v>0</v>
      </c>
      <c r="M50" s="36">
        <f t="shared" si="0"/>
        <v>598</v>
      </c>
      <c r="N50" s="36">
        <f t="shared" si="1"/>
        <v>5</v>
      </c>
      <c r="O50" s="36">
        <f t="shared" si="2"/>
        <v>15.428571428571429</v>
      </c>
      <c r="P50" s="71">
        <f t="shared" si="6"/>
        <v>0.36607142857142855</v>
      </c>
      <c r="Q50" s="71">
        <f t="shared" si="3"/>
        <v>6.0294117647058824E-2</v>
      </c>
      <c r="R50" s="72">
        <f>MultiNorm_WWA!Q50</f>
        <v>15.400876337034381</v>
      </c>
    </row>
    <row r="51" spans="1:18" x14ac:dyDescent="0.2">
      <c r="A51" s="38">
        <v>43943</v>
      </c>
      <c r="B51" s="35">
        <v>693</v>
      </c>
      <c r="C51" s="35">
        <v>44</v>
      </c>
      <c r="D51" s="35">
        <v>73</v>
      </c>
      <c r="E51" s="46">
        <f t="shared" si="4"/>
        <v>117</v>
      </c>
      <c r="F51" s="46">
        <f t="shared" si="5"/>
        <v>620</v>
      </c>
      <c r="G51" s="35">
        <v>620</v>
      </c>
      <c r="H51" s="35">
        <v>653</v>
      </c>
      <c r="I51" s="35">
        <v>664</v>
      </c>
      <c r="J51" s="35">
        <v>0</v>
      </c>
      <c r="M51" s="36">
        <f t="shared" si="0"/>
        <v>620</v>
      </c>
      <c r="N51" s="36">
        <f t="shared" si="1"/>
        <v>13</v>
      </c>
      <c r="O51" s="36">
        <f t="shared" si="2"/>
        <v>15.285714285714286</v>
      </c>
      <c r="P51" s="71">
        <f t="shared" si="6"/>
        <v>0.37606837606837606</v>
      </c>
      <c r="Q51" s="71">
        <f t="shared" si="3"/>
        <v>6.3492063492063489E-2</v>
      </c>
      <c r="R51" s="72">
        <f>MultiNorm_WWA!Q51</f>
        <v>14.056955304600439</v>
      </c>
    </row>
    <row r="52" spans="1:18" x14ac:dyDescent="0.2">
      <c r="A52" s="38">
        <v>43944</v>
      </c>
      <c r="B52" s="35">
        <v>707</v>
      </c>
      <c r="C52" s="35">
        <v>45</v>
      </c>
      <c r="D52" s="35">
        <v>75</v>
      </c>
      <c r="E52" s="46">
        <f t="shared" si="4"/>
        <v>120</v>
      </c>
      <c r="F52" s="46">
        <f t="shared" si="5"/>
        <v>632</v>
      </c>
      <c r="G52" s="35">
        <v>622</v>
      </c>
      <c r="H52" s="35">
        <v>656</v>
      </c>
      <c r="I52" s="35">
        <v>492</v>
      </c>
      <c r="J52" s="35">
        <v>0</v>
      </c>
      <c r="M52" s="36">
        <f t="shared" si="0"/>
        <v>622</v>
      </c>
      <c r="N52" s="36">
        <f t="shared" si="1"/>
        <v>14</v>
      </c>
      <c r="O52" s="36">
        <f t="shared" si="2"/>
        <v>13.571428571428571</v>
      </c>
      <c r="P52" s="71">
        <f t="shared" si="6"/>
        <v>0.375</v>
      </c>
      <c r="Q52" s="71">
        <f t="shared" si="3"/>
        <v>6.3649222065063654E-2</v>
      </c>
      <c r="R52" s="72">
        <f>MultiNorm_WWA!Q52</f>
        <v>12.801660286243173</v>
      </c>
    </row>
    <row r="53" spans="1:18" x14ac:dyDescent="0.2">
      <c r="A53" s="38">
        <v>43945</v>
      </c>
      <c r="B53" s="35">
        <v>735</v>
      </c>
      <c r="C53" s="35">
        <v>57</v>
      </c>
      <c r="D53" s="35">
        <v>83</v>
      </c>
      <c r="E53" s="46">
        <f t="shared" si="4"/>
        <v>140</v>
      </c>
      <c r="F53" s="46">
        <f t="shared" si="5"/>
        <v>652</v>
      </c>
      <c r="G53" s="35">
        <v>291</v>
      </c>
      <c r="H53" s="35">
        <v>642</v>
      </c>
      <c r="I53" s="35">
        <v>406</v>
      </c>
      <c r="J53" s="35">
        <v>0</v>
      </c>
      <c r="K53" s="35">
        <v>0</v>
      </c>
      <c r="L53" s="35">
        <v>316</v>
      </c>
      <c r="M53" s="36">
        <f t="shared" si="0"/>
        <v>607</v>
      </c>
      <c r="N53" s="36">
        <f t="shared" si="1"/>
        <v>28</v>
      </c>
      <c r="O53" s="36">
        <f t="shared" si="2"/>
        <v>12.857142857142858</v>
      </c>
      <c r="P53" s="71">
        <f t="shared" si="6"/>
        <v>0.40714285714285714</v>
      </c>
      <c r="Q53" s="71">
        <f t="shared" si="3"/>
        <v>7.7551020408163265E-2</v>
      </c>
      <c r="R53" s="72">
        <f>MultiNorm_WWA!Q53</f>
        <v>11.651091529603377</v>
      </c>
    </row>
    <row r="54" spans="1:18" x14ac:dyDescent="0.2">
      <c r="A54" s="38">
        <v>43946</v>
      </c>
      <c r="B54" s="35">
        <v>750</v>
      </c>
      <c r="C54" s="35">
        <v>61</v>
      </c>
      <c r="D54" s="35">
        <v>89</v>
      </c>
      <c r="E54" s="46">
        <f t="shared" si="4"/>
        <v>150</v>
      </c>
      <c r="F54" s="46">
        <f t="shared" si="5"/>
        <v>661</v>
      </c>
      <c r="G54" s="35">
        <v>277</v>
      </c>
      <c r="H54" s="35">
        <v>608</v>
      </c>
      <c r="I54" s="35">
        <v>479</v>
      </c>
      <c r="J54" s="35">
        <v>0</v>
      </c>
      <c r="K54" s="35">
        <v>0</v>
      </c>
      <c r="L54" s="35">
        <v>309</v>
      </c>
      <c r="M54" s="36">
        <f t="shared" si="0"/>
        <v>586</v>
      </c>
      <c r="N54" s="36">
        <f t="shared" si="1"/>
        <v>15</v>
      </c>
      <c r="O54" s="36">
        <f t="shared" si="2"/>
        <v>13</v>
      </c>
      <c r="P54" s="71">
        <f t="shared" si="6"/>
        <v>0.40666666666666668</v>
      </c>
      <c r="Q54" s="71">
        <f t="shared" si="3"/>
        <v>8.1333333333333327E-2</v>
      </c>
      <c r="R54" s="72">
        <f>MultiNorm_WWA!Q54</f>
        <v>10.617489602815549</v>
      </c>
    </row>
    <row r="55" spans="1:18" x14ac:dyDescent="0.2">
      <c r="A55" s="38">
        <v>43947</v>
      </c>
      <c r="B55" s="35">
        <v>755</v>
      </c>
      <c r="C55" s="35">
        <v>61</v>
      </c>
      <c r="D55" s="35">
        <v>93</v>
      </c>
      <c r="E55" s="46">
        <f t="shared" si="4"/>
        <v>154</v>
      </c>
      <c r="F55" s="46">
        <f t="shared" si="5"/>
        <v>662</v>
      </c>
      <c r="G55" s="35">
        <v>291</v>
      </c>
      <c r="H55" s="35">
        <v>632</v>
      </c>
      <c r="I55" s="35">
        <v>453</v>
      </c>
      <c r="J55" s="35">
        <v>0</v>
      </c>
      <c r="K55" s="35">
        <v>0</v>
      </c>
      <c r="L55" s="35">
        <v>295</v>
      </c>
      <c r="M55" s="36">
        <f t="shared" si="0"/>
        <v>586</v>
      </c>
      <c r="N55" s="36">
        <f t="shared" si="1"/>
        <v>5</v>
      </c>
      <c r="O55" s="36">
        <f t="shared" si="2"/>
        <v>12.857142857142858</v>
      </c>
      <c r="P55" s="71">
        <f t="shared" si="6"/>
        <v>0.39610389610389612</v>
      </c>
      <c r="Q55" s="71">
        <f t="shared" si="3"/>
        <v>8.0794701986754966E-2</v>
      </c>
      <c r="R55" s="72">
        <f>MultiNorm_WWA!Q55</f>
        <v>9.7093374104761114</v>
      </c>
    </row>
    <row r="56" spans="1:18" x14ac:dyDescent="0.2">
      <c r="A56" s="38">
        <v>43948</v>
      </c>
      <c r="B56" s="35">
        <v>765</v>
      </c>
      <c r="C56" s="35">
        <v>65</v>
      </c>
      <c r="D56" s="35">
        <v>101</v>
      </c>
      <c r="E56" s="46">
        <f t="shared" si="4"/>
        <v>166</v>
      </c>
      <c r="F56" s="46">
        <f t="shared" si="5"/>
        <v>664</v>
      </c>
      <c r="G56" s="35">
        <v>410</v>
      </c>
      <c r="H56" s="35">
        <v>640</v>
      </c>
      <c r="I56" s="35">
        <v>487</v>
      </c>
      <c r="J56" s="35">
        <v>0</v>
      </c>
      <c r="K56" s="35">
        <v>0</v>
      </c>
      <c r="L56" s="35">
        <v>274</v>
      </c>
      <c r="M56" s="36">
        <f t="shared" si="0"/>
        <v>684</v>
      </c>
      <c r="N56" s="36">
        <f t="shared" si="1"/>
        <v>10</v>
      </c>
      <c r="O56" s="36">
        <f t="shared" si="2"/>
        <v>11.428571428571429</v>
      </c>
      <c r="P56" s="71">
        <f t="shared" si="6"/>
        <v>0.39156626506024095</v>
      </c>
      <c r="Q56" s="71">
        <f t="shared" si="3"/>
        <v>8.4967320261437912E-2</v>
      </c>
      <c r="R56" s="72">
        <f>MultiNorm_WWA!Q56</f>
        <v>8.9315923762193883</v>
      </c>
    </row>
    <row r="57" spans="1:18" x14ac:dyDescent="0.2">
      <c r="A57" s="38">
        <v>43949</v>
      </c>
      <c r="B57" s="35">
        <v>771</v>
      </c>
      <c r="C57" s="35">
        <v>67</v>
      </c>
      <c r="D57" s="35">
        <v>104</v>
      </c>
      <c r="E57" s="46">
        <f t="shared" si="4"/>
        <v>171</v>
      </c>
      <c r="F57" s="46">
        <f t="shared" si="5"/>
        <v>667</v>
      </c>
      <c r="G57" s="35">
        <v>453</v>
      </c>
      <c r="H57" s="35">
        <v>623</v>
      </c>
      <c r="I57" s="35">
        <v>513</v>
      </c>
      <c r="J57" s="35">
        <v>0</v>
      </c>
      <c r="K57" s="35">
        <v>0</v>
      </c>
      <c r="L57" s="35">
        <v>258</v>
      </c>
      <c r="M57" s="36">
        <f t="shared" si="0"/>
        <v>711</v>
      </c>
      <c r="N57" s="36">
        <f t="shared" si="1"/>
        <v>6</v>
      </c>
      <c r="O57" s="36">
        <f t="shared" si="2"/>
        <v>7.5714285714285712</v>
      </c>
      <c r="P57" s="71">
        <f t="shared" si="6"/>
        <v>0.391812865497076</v>
      </c>
      <c r="Q57" s="71">
        <f t="shared" si="3"/>
        <v>8.6900129701686118E-2</v>
      </c>
      <c r="R57" s="72">
        <f>MultiNorm_WWA!Q57</f>
        <v>8.2860199940449579</v>
      </c>
    </row>
    <row r="58" spans="1:18" x14ac:dyDescent="0.2">
      <c r="A58" s="38">
        <v>43950</v>
      </c>
      <c r="B58" s="35">
        <v>783</v>
      </c>
      <c r="C58" s="35">
        <v>69</v>
      </c>
      <c r="D58" s="35">
        <v>111</v>
      </c>
      <c r="E58" s="46">
        <f t="shared" si="4"/>
        <v>180</v>
      </c>
      <c r="F58" s="46">
        <f t="shared" si="5"/>
        <v>672</v>
      </c>
      <c r="G58" s="35">
        <v>473</v>
      </c>
      <c r="H58" s="35">
        <v>627</v>
      </c>
      <c r="I58" s="35">
        <v>518</v>
      </c>
      <c r="J58" s="35">
        <v>0</v>
      </c>
      <c r="K58" s="35">
        <v>0</v>
      </c>
      <c r="L58" s="35">
        <v>233</v>
      </c>
      <c r="M58" s="36">
        <f t="shared" si="0"/>
        <v>706</v>
      </c>
      <c r="N58" s="36">
        <f t="shared" si="1"/>
        <v>12</v>
      </c>
      <c r="O58" s="36">
        <f t="shared" si="2"/>
        <v>7.4285714285714288</v>
      </c>
      <c r="P58" s="71">
        <f t="shared" si="6"/>
        <v>0.38333333333333336</v>
      </c>
      <c r="Q58" s="71">
        <f t="shared" si="3"/>
        <v>8.8122605363984668E-2</v>
      </c>
      <c r="R58" s="72">
        <f>MultiNorm_WWA!Q58</f>
        <v>7.7715982442316465</v>
      </c>
    </row>
    <row r="59" spans="1:18" x14ac:dyDescent="0.2">
      <c r="A59" s="38">
        <v>43951</v>
      </c>
      <c r="B59" s="35">
        <v>787</v>
      </c>
      <c r="C59" s="35">
        <v>72</v>
      </c>
      <c r="D59" s="35">
        <v>131</v>
      </c>
      <c r="E59" s="46">
        <f t="shared" si="4"/>
        <v>203</v>
      </c>
      <c r="F59" s="46">
        <f t="shared" si="5"/>
        <v>656</v>
      </c>
      <c r="G59" s="35">
        <v>314</v>
      </c>
      <c r="H59" s="35">
        <v>507</v>
      </c>
      <c r="I59" s="35">
        <v>568</v>
      </c>
      <c r="J59" s="35">
        <v>0</v>
      </c>
      <c r="K59" s="35">
        <v>0</v>
      </c>
      <c r="L59" s="35">
        <v>211</v>
      </c>
      <c r="M59" s="36">
        <f t="shared" si="0"/>
        <v>525</v>
      </c>
      <c r="N59" s="36">
        <f t="shared" si="1"/>
        <v>4</v>
      </c>
      <c r="O59" s="36">
        <f t="shared" si="2"/>
        <v>7.7142857142857144</v>
      </c>
      <c r="P59" s="71">
        <f t="shared" si="6"/>
        <v>0.35467980295566504</v>
      </c>
      <c r="Q59" s="71">
        <f t="shared" si="3"/>
        <v>9.148665819567979E-2</v>
      </c>
      <c r="R59" s="72">
        <f>MultiNorm_WWA!Q59</f>
        <v>7.3849628237615317</v>
      </c>
    </row>
    <row r="60" spans="1:18" x14ac:dyDescent="0.2">
      <c r="A60" s="38">
        <v>43952</v>
      </c>
      <c r="B60" s="35">
        <v>788</v>
      </c>
      <c r="C60" s="35">
        <v>72</v>
      </c>
      <c r="D60" s="35">
        <v>149</v>
      </c>
      <c r="E60" s="46">
        <f t="shared" si="4"/>
        <v>221</v>
      </c>
      <c r="F60" s="46">
        <f t="shared" si="5"/>
        <v>639</v>
      </c>
      <c r="G60" s="35">
        <v>246</v>
      </c>
      <c r="H60" s="35">
        <v>560</v>
      </c>
      <c r="I60" s="35">
        <v>509</v>
      </c>
      <c r="J60" s="35">
        <v>0</v>
      </c>
      <c r="K60" s="35">
        <v>0</v>
      </c>
      <c r="L60" s="35">
        <v>193</v>
      </c>
      <c r="M60" s="36">
        <f t="shared" si="0"/>
        <v>439</v>
      </c>
      <c r="N60" s="36">
        <f t="shared" si="1"/>
        <v>1</v>
      </c>
      <c r="O60" s="36">
        <f t="shared" si="2"/>
        <v>6.7142857142857144</v>
      </c>
      <c r="P60" s="71">
        <f t="shared" si="6"/>
        <v>0.32579185520361992</v>
      </c>
      <c r="Q60" s="71">
        <f t="shared" si="3"/>
        <v>9.1370558375634514E-2</v>
      </c>
      <c r="R60" s="72">
        <f>MultiNorm_WWA!Q60</f>
        <v>7.1208654209008069</v>
      </c>
    </row>
    <row r="61" spans="1:18" x14ac:dyDescent="0.2">
      <c r="A61" s="38">
        <v>43953</v>
      </c>
      <c r="B61" s="35">
        <v>802</v>
      </c>
      <c r="C61" s="35">
        <v>72</v>
      </c>
      <c r="D61" s="35">
        <v>149</v>
      </c>
      <c r="E61" s="46">
        <f t="shared" si="4"/>
        <v>221</v>
      </c>
      <c r="F61" s="46">
        <f t="shared" si="5"/>
        <v>653</v>
      </c>
      <c r="G61" s="35">
        <v>257</v>
      </c>
      <c r="H61" s="35">
        <v>521</v>
      </c>
      <c r="I61" s="35">
        <v>461</v>
      </c>
      <c r="J61" s="35">
        <v>0</v>
      </c>
      <c r="K61" s="35">
        <v>0</v>
      </c>
      <c r="L61" s="35">
        <v>190</v>
      </c>
      <c r="M61" s="36">
        <f t="shared" si="0"/>
        <v>447</v>
      </c>
      <c r="N61" s="36">
        <f t="shared" si="1"/>
        <v>14</v>
      </c>
      <c r="O61" s="36">
        <f t="shared" si="2"/>
        <v>6.7142857142857144</v>
      </c>
      <c r="P61" s="71">
        <f t="shared" si="6"/>
        <v>0.32579185520361992</v>
      </c>
      <c r="Q61" s="71">
        <f t="shared" si="3"/>
        <v>8.9775561097256859E-2</v>
      </c>
      <c r="R61" s="72">
        <f>MultiNorm_WWA!Q61</f>
        <v>6.9726209405821162</v>
      </c>
    </row>
    <row r="62" spans="1:18" x14ac:dyDescent="0.2">
      <c r="A62" s="38">
        <v>43954</v>
      </c>
      <c r="B62" s="35">
        <v>809</v>
      </c>
      <c r="C62" s="35">
        <v>72</v>
      </c>
      <c r="D62" s="35">
        <v>155</v>
      </c>
      <c r="E62" s="46">
        <f t="shared" si="4"/>
        <v>227</v>
      </c>
      <c r="F62" s="46">
        <f t="shared" si="5"/>
        <v>654</v>
      </c>
      <c r="G62" s="35">
        <v>171</v>
      </c>
      <c r="H62" s="35">
        <v>508</v>
      </c>
      <c r="I62" s="35">
        <v>441</v>
      </c>
      <c r="J62" s="35">
        <v>0</v>
      </c>
      <c r="K62" s="35">
        <v>0</v>
      </c>
      <c r="L62" s="35">
        <v>161</v>
      </c>
      <c r="M62" s="36">
        <f t="shared" si="0"/>
        <v>332</v>
      </c>
      <c r="N62" s="36">
        <f t="shared" si="1"/>
        <v>7</v>
      </c>
      <c r="O62" s="36">
        <f t="shared" si="2"/>
        <v>6.2857142857142856</v>
      </c>
      <c r="P62" s="71">
        <f t="shared" si="6"/>
        <v>0.31718061674008813</v>
      </c>
      <c r="Q62" s="71">
        <f t="shared" si="3"/>
        <v>8.8998763906056863E-2</v>
      </c>
      <c r="R62" s="72">
        <f>MultiNorm_WWA!Q62</f>
        <v>6.9325241897724235</v>
      </c>
    </row>
    <row r="63" spans="1:18" x14ac:dyDescent="0.2">
      <c r="A63" s="38">
        <v>43955</v>
      </c>
      <c r="B63" s="35">
        <v>812</v>
      </c>
      <c r="C63" s="35">
        <v>74</v>
      </c>
      <c r="D63" s="35">
        <v>156</v>
      </c>
      <c r="E63" s="46">
        <f t="shared" si="4"/>
        <v>230</v>
      </c>
      <c r="F63" s="46">
        <f t="shared" si="5"/>
        <v>656</v>
      </c>
      <c r="G63" s="35">
        <v>233</v>
      </c>
      <c r="H63" s="35">
        <v>502</v>
      </c>
      <c r="I63" s="35">
        <v>410</v>
      </c>
      <c r="J63" s="35">
        <v>0</v>
      </c>
      <c r="K63" s="35">
        <v>0</v>
      </c>
      <c r="L63" s="35">
        <v>167</v>
      </c>
      <c r="M63" s="36">
        <f t="shared" si="0"/>
        <v>400</v>
      </c>
      <c r="N63" s="36">
        <f t="shared" si="1"/>
        <v>3</v>
      </c>
      <c r="O63" s="36">
        <f t="shared" si="2"/>
        <v>6.5714285714285712</v>
      </c>
      <c r="P63" s="71">
        <f t="shared" si="6"/>
        <v>0.32173913043478258</v>
      </c>
      <c r="Q63" s="71">
        <f t="shared" si="3"/>
        <v>9.1133004926108374E-2</v>
      </c>
      <c r="R63" s="72">
        <f>MultiNorm_WWA!Q63</f>
        <v>6.9922215916130508</v>
      </c>
    </row>
    <row r="64" spans="1:18" x14ac:dyDescent="0.2">
      <c r="A64" s="38">
        <v>43956</v>
      </c>
      <c r="B64" s="35">
        <v>818</v>
      </c>
      <c r="C64" s="35">
        <v>77</v>
      </c>
      <c r="D64" s="35">
        <v>160</v>
      </c>
      <c r="E64" s="46">
        <f t="shared" si="4"/>
        <v>237</v>
      </c>
      <c r="F64" s="46">
        <f t="shared" si="5"/>
        <v>658</v>
      </c>
      <c r="G64" s="35">
        <v>280</v>
      </c>
      <c r="H64" s="35">
        <v>501</v>
      </c>
      <c r="I64" s="35">
        <v>372</v>
      </c>
      <c r="J64" s="35">
        <v>0</v>
      </c>
      <c r="K64" s="35">
        <v>0</v>
      </c>
      <c r="L64" s="35">
        <v>165</v>
      </c>
      <c r="M64" s="36">
        <f t="shared" si="0"/>
        <v>445</v>
      </c>
      <c r="N64" s="36">
        <f t="shared" si="1"/>
        <v>6</v>
      </c>
      <c r="O64" s="36">
        <f t="shared" si="2"/>
        <v>7.5714285714285712</v>
      </c>
      <c r="P64" s="71">
        <f t="shared" si="6"/>
        <v>0.32489451476793246</v>
      </c>
      <c r="Q64" s="71">
        <f t="shared" si="3"/>
        <v>9.4132029339853304E-2</v>
      </c>
      <c r="R64" s="72">
        <f>MultiNorm_WWA!Q64</f>
        <v>7.1430285874894439</v>
      </c>
    </row>
    <row r="65" spans="1:36" x14ac:dyDescent="0.2">
      <c r="A65" s="38">
        <v>43957</v>
      </c>
      <c r="B65" s="35">
        <v>827</v>
      </c>
      <c r="C65" s="35">
        <v>77</v>
      </c>
      <c r="D65" s="35">
        <v>166</v>
      </c>
      <c r="E65" s="46">
        <f t="shared" si="4"/>
        <v>243</v>
      </c>
      <c r="F65" s="46">
        <f t="shared" si="5"/>
        <v>661</v>
      </c>
      <c r="G65" s="35">
        <v>267</v>
      </c>
      <c r="H65" s="35">
        <v>498</v>
      </c>
      <c r="I65" s="35">
        <v>347</v>
      </c>
      <c r="J65" s="35">
        <v>0</v>
      </c>
      <c r="K65" s="35">
        <v>0</v>
      </c>
      <c r="L65" s="35">
        <v>156</v>
      </c>
      <c r="M65" s="36">
        <f t="shared" si="0"/>
        <v>423</v>
      </c>
      <c r="N65" s="36">
        <f t="shared" si="1"/>
        <v>9</v>
      </c>
      <c r="O65" s="36">
        <f t="shared" si="2"/>
        <v>6.4285714285714288</v>
      </c>
      <c r="P65" s="71">
        <f t="shared" si="6"/>
        <v>0.3168724279835391</v>
      </c>
      <c r="Q65" s="71">
        <f t="shared" si="3"/>
        <v>9.3107617896009673E-2</v>
      </c>
      <c r="R65" s="72">
        <f>MultiNorm_WWA!Q65</f>
        <v>7.3761881518294157</v>
      </c>
    </row>
    <row r="66" spans="1:36" x14ac:dyDescent="0.2">
      <c r="A66" s="38">
        <v>43958</v>
      </c>
      <c r="B66" s="35">
        <v>833</v>
      </c>
      <c r="C66" s="35">
        <v>77</v>
      </c>
      <c r="D66" s="35">
        <v>180</v>
      </c>
      <c r="E66" s="46">
        <f t="shared" si="4"/>
        <v>257</v>
      </c>
      <c r="F66" s="46">
        <f t="shared" si="5"/>
        <v>653</v>
      </c>
      <c r="G66" s="35">
        <v>313</v>
      </c>
      <c r="H66" s="35">
        <v>510</v>
      </c>
      <c r="I66" s="35">
        <v>366</v>
      </c>
      <c r="J66" s="35">
        <v>0</v>
      </c>
      <c r="K66" s="35">
        <v>0</v>
      </c>
      <c r="L66" s="35">
        <v>133</v>
      </c>
      <c r="M66" s="36">
        <f t="shared" si="0"/>
        <v>446</v>
      </c>
      <c r="N66" s="36">
        <f t="shared" si="1"/>
        <v>6</v>
      </c>
      <c r="O66" s="36">
        <f t="shared" si="2"/>
        <v>6.2857142857142856</v>
      </c>
      <c r="P66" s="71">
        <f t="shared" si="6"/>
        <v>0.29961089494163423</v>
      </c>
      <c r="Q66" s="71">
        <f t="shared" si="3"/>
        <v>9.2436974789915971E-2</v>
      </c>
      <c r="R66" s="72">
        <f>MultiNorm_WWA!Q66</f>
        <v>7.6830700178492224</v>
      </c>
    </row>
    <row r="67" spans="1:36" x14ac:dyDescent="0.2">
      <c r="A67" s="38">
        <v>43959</v>
      </c>
      <c r="B67" s="35">
        <v>841</v>
      </c>
      <c r="C67" s="35">
        <v>78</v>
      </c>
      <c r="D67" s="35">
        <v>189</v>
      </c>
      <c r="E67" s="46">
        <f t="shared" si="4"/>
        <v>267</v>
      </c>
      <c r="F67" s="46">
        <f t="shared" si="5"/>
        <v>652</v>
      </c>
      <c r="G67" s="35">
        <v>350</v>
      </c>
      <c r="H67" s="35">
        <v>514</v>
      </c>
      <c r="I67" s="35">
        <v>322</v>
      </c>
      <c r="J67" s="35">
        <v>0</v>
      </c>
      <c r="K67" s="35">
        <v>0</v>
      </c>
      <c r="L67" s="35">
        <v>112</v>
      </c>
      <c r="M67" s="36">
        <f t="shared" ref="M67:M116" si="7">G67+L67</f>
        <v>462</v>
      </c>
      <c r="N67" s="36">
        <f t="shared" si="1"/>
        <v>8</v>
      </c>
      <c r="O67" s="36">
        <f t="shared" si="2"/>
        <v>6.2857142857142856</v>
      </c>
      <c r="P67" s="71">
        <f t="shared" ref="P67:P130" si="8">C67/E67</f>
        <v>0.29213483146067415</v>
      </c>
      <c r="Q67" s="71">
        <f t="shared" ref="Q67:Q130" si="9">C67/B67</f>
        <v>9.2746730083234238E-2</v>
      </c>
      <c r="R67" s="72">
        <f>MultiNorm_WWA!Q67</f>
        <v>8.0553136203071762</v>
      </c>
    </row>
    <row r="68" spans="1:36" x14ac:dyDescent="0.2">
      <c r="A68" s="38">
        <v>43960</v>
      </c>
      <c r="B68" s="35">
        <v>847</v>
      </c>
      <c r="C68" s="35">
        <v>78</v>
      </c>
      <c r="D68" s="35">
        <v>192</v>
      </c>
      <c r="E68" s="46">
        <f t="shared" si="4"/>
        <v>270</v>
      </c>
      <c r="F68" s="46">
        <f t="shared" si="5"/>
        <v>655</v>
      </c>
      <c r="G68" s="35">
        <v>287</v>
      </c>
      <c r="H68" s="35">
        <v>506</v>
      </c>
      <c r="I68" s="35">
        <v>294</v>
      </c>
      <c r="J68" s="35">
        <v>0</v>
      </c>
      <c r="K68" s="35">
        <v>0</v>
      </c>
      <c r="L68" s="35">
        <v>92</v>
      </c>
      <c r="M68" s="36">
        <f t="shared" si="7"/>
        <v>379</v>
      </c>
      <c r="N68" s="36">
        <f t="shared" ref="N68:N81" si="10">B68-B67</f>
        <v>6</v>
      </c>
      <c r="O68" s="36">
        <f t="shared" si="2"/>
        <v>7</v>
      </c>
      <c r="P68" s="71">
        <f t="shared" si="8"/>
        <v>0.28888888888888886</v>
      </c>
      <c r="Q68" s="71">
        <f t="shared" si="9"/>
        <v>9.2089728453364814E-2</v>
      </c>
      <c r="R68" s="72">
        <f>MultiNorm_WWA!Q68</f>
        <v>8.48492032082539</v>
      </c>
    </row>
    <row r="69" spans="1:36" x14ac:dyDescent="0.2">
      <c r="A69" s="38">
        <v>43961</v>
      </c>
      <c r="B69" s="35">
        <v>853</v>
      </c>
      <c r="C69" s="35">
        <v>78</v>
      </c>
      <c r="D69" s="35">
        <v>199</v>
      </c>
      <c r="E69" s="46">
        <f t="shared" si="4"/>
        <v>277</v>
      </c>
      <c r="F69" s="46">
        <f t="shared" si="5"/>
        <v>654</v>
      </c>
      <c r="G69" s="35">
        <v>237</v>
      </c>
      <c r="H69" s="35">
        <v>494</v>
      </c>
      <c r="I69" s="35">
        <v>305</v>
      </c>
      <c r="J69" s="35">
        <v>0</v>
      </c>
      <c r="K69" s="35">
        <v>0</v>
      </c>
      <c r="L69" s="35">
        <v>96</v>
      </c>
      <c r="M69" s="36">
        <f t="shared" si="7"/>
        <v>333</v>
      </c>
      <c r="N69" s="36">
        <f t="shared" si="10"/>
        <v>6</v>
      </c>
      <c r="O69" s="36">
        <f t="shared" si="2"/>
        <v>8</v>
      </c>
      <c r="P69" s="71">
        <f t="shared" si="8"/>
        <v>0.28158844765342961</v>
      </c>
      <c r="Q69" s="71">
        <f t="shared" si="9"/>
        <v>9.1441969519343497E-2</v>
      </c>
      <c r="R69" s="72">
        <f>MultiNorm_WWA!Q69</f>
        <v>8.9643021893378716</v>
      </c>
    </row>
    <row r="70" spans="1:36" x14ac:dyDescent="0.2">
      <c r="A70" s="38">
        <v>43962</v>
      </c>
      <c r="B70" s="35">
        <v>856</v>
      </c>
      <c r="C70" s="35">
        <v>78</v>
      </c>
      <c r="D70" s="35">
        <v>199</v>
      </c>
      <c r="E70" s="46">
        <f t="shared" si="4"/>
        <v>277</v>
      </c>
      <c r="F70" s="46">
        <f t="shared" si="5"/>
        <v>657</v>
      </c>
      <c r="G70" s="35">
        <v>249</v>
      </c>
      <c r="H70" s="35">
        <v>506</v>
      </c>
      <c r="I70" s="35">
        <v>323</v>
      </c>
      <c r="J70" s="35">
        <v>0</v>
      </c>
      <c r="K70" s="35">
        <v>0</v>
      </c>
      <c r="L70" s="35">
        <v>97</v>
      </c>
      <c r="M70" s="36">
        <f t="shared" si="7"/>
        <v>346</v>
      </c>
      <c r="N70" s="36">
        <f t="shared" si="10"/>
        <v>3</v>
      </c>
      <c r="O70" s="36">
        <f t="shared" ref="O70:O133" si="11">AVERAGE(N67:N73)</f>
        <v>8.8571428571428577</v>
      </c>
      <c r="P70" s="71">
        <f t="shared" si="8"/>
        <v>0.28158844765342961</v>
      </c>
      <c r="Q70" s="71">
        <f t="shared" si="9"/>
        <v>9.11214953271028E-2</v>
      </c>
      <c r="R70" s="72">
        <f>MultiNorm_WWA!Q70</f>
        <v>9.4862955322200548</v>
      </c>
    </row>
    <row r="71" spans="1:36" x14ac:dyDescent="0.2">
      <c r="A71" s="38">
        <v>43963</v>
      </c>
      <c r="B71" s="35">
        <v>867</v>
      </c>
      <c r="C71" s="35">
        <v>79</v>
      </c>
      <c r="D71" s="35">
        <v>212</v>
      </c>
      <c r="E71" s="46">
        <f t="shared" si="4"/>
        <v>291</v>
      </c>
      <c r="F71" s="46">
        <f t="shared" si="5"/>
        <v>655</v>
      </c>
      <c r="G71" s="35">
        <v>373</v>
      </c>
      <c r="H71" s="35">
        <v>498</v>
      </c>
      <c r="I71" s="35">
        <v>292</v>
      </c>
      <c r="J71" s="35">
        <v>0</v>
      </c>
      <c r="K71" s="35">
        <v>0</v>
      </c>
      <c r="L71" s="35">
        <v>82</v>
      </c>
      <c r="M71" s="36">
        <f t="shared" si="7"/>
        <v>455</v>
      </c>
      <c r="N71" s="36">
        <f t="shared" si="10"/>
        <v>11</v>
      </c>
      <c r="O71" s="36">
        <f t="shared" si="11"/>
        <v>9</v>
      </c>
      <c r="P71" s="71">
        <f t="shared" si="8"/>
        <v>0.27147766323024053</v>
      </c>
      <c r="Q71" s="71">
        <f t="shared" si="9"/>
        <v>9.1118800461361019E-2</v>
      </c>
      <c r="R71" s="72">
        <f>MultiNorm_WWA!Q71</f>
        <v>10.044147589510587</v>
      </c>
    </row>
    <row r="72" spans="1:36" x14ac:dyDescent="0.2">
      <c r="A72" s="38">
        <v>43964</v>
      </c>
      <c r="B72" s="35">
        <v>883</v>
      </c>
      <c r="C72" s="35">
        <v>80</v>
      </c>
      <c r="D72" s="35">
        <v>220</v>
      </c>
      <c r="E72" s="46">
        <f t="shared" si="4"/>
        <v>300</v>
      </c>
      <c r="F72" s="46">
        <f t="shared" si="5"/>
        <v>663</v>
      </c>
      <c r="G72" s="35">
        <v>365</v>
      </c>
      <c r="H72" s="35">
        <v>485</v>
      </c>
      <c r="I72" s="35">
        <v>260</v>
      </c>
      <c r="J72" s="35">
        <v>0</v>
      </c>
      <c r="K72" s="35">
        <v>0</v>
      </c>
      <c r="L72" s="35">
        <v>80</v>
      </c>
      <c r="M72" s="36">
        <f t="shared" si="7"/>
        <v>445</v>
      </c>
      <c r="N72" s="36">
        <f t="shared" si="10"/>
        <v>16</v>
      </c>
      <c r="O72" s="36">
        <f t="shared" si="11"/>
        <v>8.5714285714285712</v>
      </c>
      <c r="P72" s="71">
        <f t="shared" si="8"/>
        <v>0.26666666666666666</v>
      </c>
      <c r="Q72" s="71">
        <f t="shared" si="9"/>
        <v>9.0600226500566247E-2</v>
      </c>
      <c r="R72" s="72">
        <f>MultiNorm_WWA!Q72</f>
        <v>10.631484503154576</v>
      </c>
    </row>
    <row r="73" spans="1:36" x14ac:dyDescent="0.2">
      <c r="A73" s="38">
        <v>43965</v>
      </c>
      <c r="B73" s="35">
        <v>895</v>
      </c>
      <c r="C73" s="35">
        <v>80</v>
      </c>
      <c r="D73" s="35">
        <v>229</v>
      </c>
      <c r="E73" s="46">
        <f t="shared" si="4"/>
        <v>309</v>
      </c>
      <c r="F73" s="46">
        <f t="shared" si="5"/>
        <v>666</v>
      </c>
      <c r="G73" s="35">
        <v>368</v>
      </c>
      <c r="H73" s="35">
        <v>487</v>
      </c>
      <c r="I73" s="35">
        <v>279</v>
      </c>
      <c r="J73" s="35">
        <v>0</v>
      </c>
      <c r="K73" s="35">
        <v>0</v>
      </c>
      <c r="L73" s="35">
        <v>81</v>
      </c>
      <c r="M73" s="36">
        <f t="shared" si="7"/>
        <v>449</v>
      </c>
      <c r="N73" s="36">
        <f t="shared" si="10"/>
        <v>12</v>
      </c>
      <c r="O73" s="36">
        <f t="shared" si="11"/>
        <v>8.4285714285714288</v>
      </c>
      <c r="P73" s="71">
        <f t="shared" si="8"/>
        <v>0.25889967637540451</v>
      </c>
      <c r="Q73" s="71">
        <f t="shared" si="9"/>
        <v>8.9385474860335198E-2</v>
      </c>
      <c r="R73" s="72">
        <f>MultiNorm_WWA!Q73</f>
        <v>11.242267928401267</v>
      </c>
    </row>
    <row r="74" spans="1:36" x14ac:dyDescent="0.2">
      <c r="A74" s="38">
        <v>43966</v>
      </c>
      <c r="B74" s="35">
        <v>904</v>
      </c>
      <c r="C74" s="35">
        <v>80</v>
      </c>
      <c r="D74" s="35">
        <v>231</v>
      </c>
      <c r="E74" s="46">
        <f t="shared" si="4"/>
        <v>311</v>
      </c>
      <c r="F74" s="46">
        <f t="shared" si="5"/>
        <v>673</v>
      </c>
      <c r="G74" s="35">
        <v>231</v>
      </c>
      <c r="H74" s="35">
        <v>489</v>
      </c>
      <c r="I74" s="35">
        <v>253</v>
      </c>
      <c r="J74" s="35">
        <v>0</v>
      </c>
      <c r="K74" s="35">
        <v>0</v>
      </c>
      <c r="L74" s="35">
        <v>81</v>
      </c>
      <c r="M74" s="36">
        <f t="shared" si="7"/>
        <v>312</v>
      </c>
      <c r="N74" s="36">
        <f t="shared" si="10"/>
        <v>9</v>
      </c>
      <c r="O74" s="36">
        <f t="shared" si="11"/>
        <v>8.7142857142857135</v>
      </c>
      <c r="P74" s="71">
        <f t="shared" si="8"/>
        <v>0.25723472668810288</v>
      </c>
      <c r="Q74" s="71">
        <f t="shared" si="9"/>
        <v>8.8495575221238937E-2</v>
      </c>
      <c r="R74" s="72">
        <f>MultiNorm_WWA!Q74</f>
        <v>11.870746660809072</v>
      </c>
    </row>
    <row r="75" spans="1:36" x14ac:dyDescent="0.2">
      <c r="A75" s="38">
        <v>43967</v>
      </c>
      <c r="B75" s="35">
        <v>907</v>
      </c>
      <c r="C75" s="35">
        <v>80</v>
      </c>
      <c r="D75" s="35">
        <v>232</v>
      </c>
      <c r="E75" s="46">
        <f t="shared" si="4"/>
        <v>312</v>
      </c>
      <c r="F75" s="46">
        <f t="shared" si="5"/>
        <v>675</v>
      </c>
      <c r="G75" s="35">
        <v>305</v>
      </c>
      <c r="H75" s="35">
        <v>445</v>
      </c>
      <c r="I75" s="35">
        <v>269</v>
      </c>
      <c r="J75" s="35">
        <v>0</v>
      </c>
      <c r="K75" s="35">
        <v>0</v>
      </c>
      <c r="L75" s="35">
        <v>79</v>
      </c>
      <c r="M75" s="36">
        <f t="shared" si="7"/>
        <v>384</v>
      </c>
      <c r="N75" s="36">
        <f t="shared" si="10"/>
        <v>3</v>
      </c>
      <c r="O75" s="36">
        <f t="shared" si="11"/>
        <v>8.5714285714285712</v>
      </c>
      <c r="P75" s="71">
        <f t="shared" si="8"/>
        <v>0.25641025641025639</v>
      </c>
      <c r="Q75" s="71">
        <f t="shared" si="9"/>
        <v>8.8202866593164272E-2</v>
      </c>
      <c r="R75" s="72">
        <f>MultiNorm_WWA!Q75</f>
        <v>12.511408507335805</v>
      </c>
    </row>
    <row r="76" spans="1:36" x14ac:dyDescent="0.2">
      <c r="A76" s="38">
        <v>43968</v>
      </c>
      <c r="B76" s="35">
        <v>912</v>
      </c>
      <c r="C76" s="35">
        <v>80</v>
      </c>
      <c r="D76" s="35">
        <v>254</v>
      </c>
      <c r="E76" s="46">
        <f t="shared" ref="E76:E84" si="12">SUM(C76:D76)</f>
        <v>334</v>
      </c>
      <c r="F76" s="46">
        <f t="shared" ref="F76:F84" si="13">B76-D76</f>
        <v>658</v>
      </c>
      <c r="G76" s="35">
        <v>348</v>
      </c>
      <c r="H76" s="35">
        <v>436</v>
      </c>
      <c r="I76" s="35">
        <v>217</v>
      </c>
      <c r="J76" s="35">
        <v>0</v>
      </c>
      <c r="K76" s="35">
        <v>0</v>
      </c>
      <c r="L76" s="35">
        <v>78</v>
      </c>
      <c r="M76" s="36">
        <f t="shared" si="7"/>
        <v>426</v>
      </c>
      <c r="N76" s="36">
        <f t="shared" si="10"/>
        <v>5</v>
      </c>
      <c r="O76" s="36">
        <f t="shared" si="11"/>
        <v>7.7142857142857144</v>
      </c>
      <c r="P76" s="71">
        <f t="shared" si="8"/>
        <v>0.23952095808383234</v>
      </c>
      <c r="Q76" s="71">
        <f t="shared" si="9"/>
        <v>8.771929824561403E-2</v>
      </c>
      <c r="R76" s="72">
        <f>MultiNorm_WWA!Q76</f>
        <v>13.158936446908543</v>
      </c>
    </row>
    <row r="77" spans="1:36" x14ac:dyDescent="0.2">
      <c r="A77" s="38">
        <v>43969</v>
      </c>
      <c r="B77" s="35">
        <v>917</v>
      </c>
      <c r="C77" s="35">
        <v>80</v>
      </c>
      <c r="D77" s="35">
        <v>271</v>
      </c>
      <c r="E77" s="46">
        <f t="shared" si="12"/>
        <v>351</v>
      </c>
      <c r="F77" s="46">
        <f t="shared" si="13"/>
        <v>646</v>
      </c>
      <c r="G77" s="35">
        <v>333</v>
      </c>
      <c r="H77" s="35">
        <v>412</v>
      </c>
      <c r="I77" s="35">
        <v>214</v>
      </c>
      <c r="J77" s="35">
        <v>0</v>
      </c>
      <c r="K77" s="35">
        <v>0</v>
      </c>
      <c r="L77" s="35">
        <v>76</v>
      </c>
      <c r="M77" s="36">
        <f t="shared" si="7"/>
        <v>409</v>
      </c>
      <c r="N77" s="36">
        <f t="shared" si="10"/>
        <v>5</v>
      </c>
      <c r="O77" s="36">
        <f t="shared" si="11"/>
        <v>8.1428571428571423</v>
      </c>
      <c r="P77" s="71">
        <f t="shared" si="8"/>
        <v>0.22792022792022792</v>
      </c>
      <c r="Q77" s="71">
        <f t="shared" si="9"/>
        <v>8.7241003271537623E-2</v>
      </c>
      <c r="R77" s="72">
        <f>MultiNorm_WWA!Q77</f>
        <v>13.808171985311446</v>
      </c>
    </row>
    <row r="78" spans="1:36" ht="15" x14ac:dyDescent="0.2">
      <c r="A78" s="38">
        <v>43970</v>
      </c>
      <c r="B78" s="35">
        <v>927</v>
      </c>
      <c r="C78" s="35">
        <v>82</v>
      </c>
      <c r="D78" s="35">
        <v>284</v>
      </c>
      <c r="E78" s="46">
        <f t="shared" si="12"/>
        <v>366</v>
      </c>
      <c r="F78" s="46">
        <f t="shared" si="13"/>
        <v>643</v>
      </c>
      <c r="G78" s="35">
        <v>409</v>
      </c>
      <c r="H78" s="35">
        <v>423</v>
      </c>
      <c r="I78" s="35">
        <v>243</v>
      </c>
      <c r="J78" s="35">
        <v>0</v>
      </c>
      <c r="K78" s="35">
        <v>0</v>
      </c>
      <c r="L78" s="35">
        <v>79</v>
      </c>
      <c r="M78" s="36">
        <f t="shared" si="7"/>
        <v>488</v>
      </c>
      <c r="N78" s="36">
        <f t="shared" si="10"/>
        <v>10</v>
      </c>
      <c r="O78" s="36">
        <f t="shared" si="11"/>
        <v>8.4285714285714288</v>
      </c>
      <c r="P78" s="71">
        <f t="shared" si="8"/>
        <v>0.22404371584699453</v>
      </c>
      <c r="Q78" s="71">
        <f t="shared" si="9"/>
        <v>8.8457389428263214E-2</v>
      </c>
      <c r="R78" s="72">
        <f>MultiNorm_WWA!Q78</f>
        <v>14.454087568989445</v>
      </c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2"/>
    </row>
    <row r="79" spans="1:36" ht="15" x14ac:dyDescent="0.2">
      <c r="A79" s="38">
        <v>43971</v>
      </c>
      <c r="B79" s="35">
        <v>937</v>
      </c>
      <c r="C79" s="35">
        <v>83</v>
      </c>
      <c r="D79" s="35">
        <v>291</v>
      </c>
      <c r="E79" s="46">
        <f t="shared" si="12"/>
        <v>374</v>
      </c>
      <c r="F79" s="46">
        <f t="shared" si="13"/>
        <v>646</v>
      </c>
      <c r="G79" s="35">
        <v>365</v>
      </c>
      <c r="H79" s="35">
        <v>429</v>
      </c>
      <c r="I79" s="35">
        <v>273</v>
      </c>
      <c r="J79" s="35">
        <v>0</v>
      </c>
      <c r="K79" s="35">
        <v>0</v>
      </c>
      <c r="L79" s="35">
        <v>75</v>
      </c>
      <c r="M79" s="36">
        <f t="shared" si="7"/>
        <v>440</v>
      </c>
      <c r="N79" s="36">
        <f t="shared" si="10"/>
        <v>10</v>
      </c>
      <c r="O79" s="36">
        <f t="shared" si="11"/>
        <v>11.571428571428571</v>
      </c>
      <c r="P79" s="71">
        <f t="shared" si="8"/>
        <v>0.22192513368983957</v>
      </c>
      <c r="Q79" s="71">
        <f t="shared" si="9"/>
        <v>8.8580576307363934E-2</v>
      </c>
      <c r="R79" s="72">
        <f>MultiNorm_WWA!Q79</f>
        <v>15.091769018232441</v>
      </c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2"/>
    </row>
    <row r="80" spans="1:36" ht="15" x14ac:dyDescent="0.2">
      <c r="A80" s="38">
        <v>43972</v>
      </c>
      <c r="B80" s="35">
        <v>952</v>
      </c>
      <c r="C80" s="35">
        <v>84</v>
      </c>
      <c r="D80" s="35">
        <v>306</v>
      </c>
      <c r="E80" s="46">
        <f t="shared" si="12"/>
        <v>390</v>
      </c>
      <c r="F80" s="46">
        <f t="shared" si="13"/>
        <v>646</v>
      </c>
      <c r="G80" s="35">
        <v>320</v>
      </c>
      <c r="H80" s="35">
        <v>432</v>
      </c>
      <c r="I80" s="35">
        <v>318</v>
      </c>
      <c r="J80" s="35">
        <v>0</v>
      </c>
      <c r="K80" s="35">
        <v>0</v>
      </c>
      <c r="L80" s="35">
        <v>79</v>
      </c>
      <c r="M80" s="36">
        <f t="shared" si="7"/>
        <v>399</v>
      </c>
      <c r="N80" s="36">
        <f t="shared" si="10"/>
        <v>15</v>
      </c>
      <c r="O80" s="36">
        <f t="shared" si="11"/>
        <v>11.428571428571429</v>
      </c>
      <c r="P80" s="71">
        <f t="shared" si="8"/>
        <v>0.2153846153846154</v>
      </c>
      <c r="Q80" s="71">
        <f t="shared" si="9"/>
        <v>8.8235294117647065E-2</v>
      </c>
      <c r="R80" s="72">
        <f>MultiNorm_WWA!Q80</f>
        <v>15.716408189225493</v>
      </c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2"/>
    </row>
    <row r="81" spans="1:42" ht="15" x14ac:dyDescent="0.2">
      <c r="A81" s="38">
        <v>43973</v>
      </c>
      <c r="B81" s="35">
        <v>963</v>
      </c>
      <c r="C81" s="35">
        <v>86</v>
      </c>
      <c r="D81" s="35">
        <v>311</v>
      </c>
      <c r="E81" s="46">
        <f t="shared" si="12"/>
        <v>397</v>
      </c>
      <c r="F81" s="46">
        <f t="shared" si="13"/>
        <v>652</v>
      </c>
      <c r="G81" s="35">
        <v>365</v>
      </c>
      <c r="H81" s="35">
        <v>402</v>
      </c>
      <c r="I81" s="35">
        <v>433</v>
      </c>
      <c r="J81" s="35">
        <v>0</v>
      </c>
      <c r="K81" s="35">
        <v>0</v>
      </c>
      <c r="L81" s="35">
        <v>85</v>
      </c>
      <c r="M81" s="36">
        <f t="shared" si="7"/>
        <v>450</v>
      </c>
      <c r="N81" s="36">
        <f t="shared" si="10"/>
        <v>11</v>
      </c>
      <c r="O81" s="36">
        <f t="shared" si="11"/>
        <v>16.428571428571427</v>
      </c>
      <c r="P81" s="71">
        <f t="shared" si="8"/>
        <v>0.21662468513853905</v>
      </c>
      <c r="Q81" s="71">
        <f t="shared" si="9"/>
        <v>8.9304257528556599E-2</v>
      </c>
      <c r="R81" s="72">
        <f>MultiNorm_WWA!Q81</f>
        <v>16.323305478902281</v>
      </c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2"/>
    </row>
    <row r="82" spans="1:42" ht="15" x14ac:dyDescent="0.2">
      <c r="A82" s="38">
        <v>43974</v>
      </c>
      <c r="B82" s="35">
        <v>988</v>
      </c>
      <c r="C82" s="35">
        <v>86</v>
      </c>
      <c r="D82" s="35">
        <v>311</v>
      </c>
      <c r="E82" s="46">
        <f t="shared" si="12"/>
        <v>397</v>
      </c>
      <c r="F82" s="46">
        <f t="shared" si="13"/>
        <v>677</v>
      </c>
      <c r="G82" s="35">
        <v>329</v>
      </c>
      <c r="H82" s="35">
        <v>412</v>
      </c>
      <c r="I82" s="35">
        <v>562</v>
      </c>
      <c r="J82" s="35">
        <v>0</v>
      </c>
      <c r="K82" s="35">
        <v>0</v>
      </c>
      <c r="L82" s="35">
        <v>90</v>
      </c>
      <c r="M82" s="36">
        <f t="shared" si="7"/>
        <v>419</v>
      </c>
      <c r="N82" s="36">
        <f t="shared" ref="N82:N116" si="14">B82-B81</f>
        <v>25</v>
      </c>
      <c r="O82" s="36">
        <f t="shared" si="11"/>
        <v>22.857142857142858</v>
      </c>
      <c r="P82" s="71">
        <f t="shared" si="8"/>
        <v>0.21662468513853905</v>
      </c>
      <c r="Q82" s="71">
        <f t="shared" si="9"/>
        <v>8.7044534412955468E-2</v>
      </c>
      <c r="R82" s="72">
        <f>MultiNorm_WWA!Q82</f>
        <v>16.907881338042987</v>
      </c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2"/>
    </row>
    <row r="83" spans="1:42" ht="15" x14ac:dyDescent="0.2">
      <c r="A83" s="38">
        <v>43975</v>
      </c>
      <c r="B83" s="35">
        <v>992</v>
      </c>
      <c r="C83" s="35">
        <v>86</v>
      </c>
      <c r="D83" s="35">
        <v>317</v>
      </c>
      <c r="E83" s="46">
        <f t="shared" si="12"/>
        <v>403</v>
      </c>
      <c r="F83" s="46">
        <f t="shared" si="13"/>
        <v>675</v>
      </c>
      <c r="G83" s="35">
        <v>355</v>
      </c>
      <c r="H83" s="35">
        <v>418</v>
      </c>
      <c r="I83" s="35">
        <v>691</v>
      </c>
      <c r="J83" s="35">
        <v>0</v>
      </c>
      <c r="K83" s="35">
        <v>0</v>
      </c>
      <c r="L83" s="35">
        <v>97</v>
      </c>
      <c r="M83" s="36">
        <f t="shared" si="7"/>
        <v>452</v>
      </c>
      <c r="N83" s="36">
        <f t="shared" si="14"/>
        <v>4</v>
      </c>
      <c r="O83" s="36">
        <f t="shared" si="11"/>
        <v>25</v>
      </c>
      <c r="P83" s="71">
        <f t="shared" si="8"/>
        <v>0.21339950372208435</v>
      </c>
      <c r="Q83" s="71">
        <f t="shared" si="9"/>
        <v>8.669354838709678E-2</v>
      </c>
      <c r="R83" s="72">
        <f>MultiNorm_WWA!Q83</f>
        <v>17.46569564141716</v>
      </c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2"/>
    </row>
    <row r="84" spans="1:42" x14ac:dyDescent="0.2">
      <c r="A84" s="38">
        <v>43976</v>
      </c>
      <c r="B84" s="35">
        <v>1032</v>
      </c>
      <c r="C84" s="35">
        <v>91</v>
      </c>
      <c r="D84" s="35">
        <v>317</v>
      </c>
      <c r="E84" s="46">
        <f t="shared" si="12"/>
        <v>408</v>
      </c>
      <c r="F84" s="46">
        <f t="shared" si="13"/>
        <v>715</v>
      </c>
      <c r="G84" s="35">
        <v>345</v>
      </c>
      <c r="H84" s="35">
        <v>446</v>
      </c>
      <c r="I84" s="35">
        <v>748</v>
      </c>
      <c r="J84" s="35">
        <v>0</v>
      </c>
      <c r="K84" s="35">
        <v>0</v>
      </c>
      <c r="L84" s="35">
        <v>99</v>
      </c>
      <c r="M84" s="36">
        <f t="shared" si="7"/>
        <v>444</v>
      </c>
      <c r="N84" s="36">
        <f t="shared" si="14"/>
        <v>40</v>
      </c>
      <c r="O84" s="36">
        <f t="shared" si="11"/>
        <v>25</v>
      </c>
      <c r="P84" s="71">
        <f t="shared" si="8"/>
        <v>0.22303921568627452</v>
      </c>
      <c r="Q84" s="71">
        <f t="shared" si="9"/>
        <v>8.8178294573643415E-2</v>
      </c>
      <c r="R84" s="72">
        <f>MultiNorm_WWA!Q84</f>
        <v>17.992473560243383</v>
      </c>
    </row>
    <row r="85" spans="1:42" x14ac:dyDescent="0.2">
      <c r="A85" s="38">
        <v>43977</v>
      </c>
      <c r="B85" s="35">
        <v>1087</v>
      </c>
      <c r="C85" s="35">
        <v>91</v>
      </c>
      <c r="D85" s="35">
        <v>330</v>
      </c>
      <c r="E85" s="46">
        <f t="shared" ref="E85:E90" si="15">SUM(C85:D85)</f>
        <v>421</v>
      </c>
      <c r="F85" s="46">
        <f t="shared" ref="F85:F90" si="16">B85-D85</f>
        <v>757</v>
      </c>
      <c r="G85" s="35">
        <v>438</v>
      </c>
      <c r="H85" s="35">
        <v>472</v>
      </c>
      <c r="I85" s="35">
        <v>840</v>
      </c>
      <c r="J85" s="35">
        <v>0</v>
      </c>
      <c r="K85" s="35">
        <v>0</v>
      </c>
      <c r="L85" s="35">
        <v>104</v>
      </c>
      <c r="M85" s="36">
        <f t="shared" si="7"/>
        <v>542</v>
      </c>
      <c r="N85" s="36">
        <f t="shared" si="14"/>
        <v>55</v>
      </c>
      <c r="O85" s="36">
        <f t="shared" si="11"/>
        <v>25.714285714285715</v>
      </c>
      <c r="P85" s="71">
        <f t="shared" si="8"/>
        <v>0.2161520190023753</v>
      </c>
      <c r="Q85" s="71">
        <f t="shared" si="9"/>
        <v>8.3716651333946637E-2</v>
      </c>
      <c r="R85" s="72">
        <f>MultiNorm_WWA!Q85</f>
        <v>18.484136472104421</v>
      </c>
    </row>
    <row r="86" spans="1:42" x14ac:dyDescent="0.2">
      <c r="A86" s="38">
        <v>43978</v>
      </c>
      <c r="B86" s="35">
        <v>1112</v>
      </c>
      <c r="C86" s="35">
        <v>91</v>
      </c>
      <c r="D86" s="35">
        <v>332</v>
      </c>
      <c r="E86" s="46">
        <f t="shared" si="15"/>
        <v>423</v>
      </c>
      <c r="F86" s="46">
        <f t="shared" si="16"/>
        <v>780</v>
      </c>
      <c r="G86" s="35">
        <v>382</v>
      </c>
      <c r="H86" s="35">
        <v>459</v>
      </c>
      <c r="I86" s="35">
        <v>886</v>
      </c>
      <c r="J86" s="35">
        <v>0</v>
      </c>
      <c r="K86" s="35">
        <v>0</v>
      </c>
      <c r="L86" s="35">
        <v>95</v>
      </c>
      <c r="M86" s="36">
        <f t="shared" si="7"/>
        <v>477</v>
      </c>
      <c r="N86" s="36">
        <f t="shared" si="14"/>
        <v>25</v>
      </c>
      <c r="O86" s="36">
        <f t="shared" si="11"/>
        <v>24.714285714285715</v>
      </c>
      <c r="P86" s="71">
        <f t="shared" si="8"/>
        <v>0.21513002364066194</v>
      </c>
      <c r="Q86" s="71">
        <f t="shared" si="9"/>
        <v>8.1834532374100724E-2</v>
      </c>
      <c r="R86" s="72">
        <f>MultiNorm_WWA!Q86</f>
        <v>18.936836407866462</v>
      </c>
    </row>
    <row r="87" spans="1:42" x14ac:dyDescent="0.2">
      <c r="A87" s="38">
        <v>43979</v>
      </c>
      <c r="B87" s="35">
        <v>1127</v>
      </c>
      <c r="C87" s="35">
        <v>91</v>
      </c>
      <c r="D87" s="35">
        <v>347</v>
      </c>
      <c r="E87" s="46">
        <f t="shared" si="15"/>
        <v>438</v>
      </c>
      <c r="F87" s="46">
        <f t="shared" si="16"/>
        <v>780</v>
      </c>
      <c r="G87" s="35">
        <v>420</v>
      </c>
      <c r="H87" s="35">
        <v>491</v>
      </c>
      <c r="I87" s="35">
        <v>917</v>
      </c>
      <c r="J87" s="35">
        <v>0</v>
      </c>
      <c r="K87" s="35">
        <v>0</v>
      </c>
      <c r="L87" s="35">
        <v>96</v>
      </c>
      <c r="M87" s="36">
        <f t="shared" si="7"/>
        <v>516</v>
      </c>
      <c r="N87" s="36">
        <f t="shared" si="14"/>
        <v>15</v>
      </c>
      <c r="O87" s="36">
        <f t="shared" si="11"/>
        <v>27</v>
      </c>
      <c r="P87" s="71">
        <f t="shared" si="8"/>
        <v>0.20776255707762556</v>
      </c>
      <c r="Q87" s="71">
        <f t="shared" si="9"/>
        <v>8.0745341614906832E-2</v>
      </c>
      <c r="R87" s="72">
        <f>MultiNorm_WWA!Q87</f>
        <v>19.346992557276941</v>
      </c>
    </row>
    <row r="88" spans="1:42" x14ac:dyDescent="0.2">
      <c r="A88" s="38">
        <v>43980</v>
      </c>
      <c r="B88" s="35">
        <v>1143</v>
      </c>
      <c r="C88" s="35">
        <v>94</v>
      </c>
      <c r="D88" s="35">
        <v>383</v>
      </c>
      <c r="E88" s="46">
        <f t="shared" si="15"/>
        <v>477</v>
      </c>
      <c r="F88" s="46">
        <f t="shared" si="16"/>
        <v>760</v>
      </c>
      <c r="G88" s="35">
        <v>379</v>
      </c>
      <c r="H88" s="35">
        <v>502</v>
      </c>
      <c r="I88" s="35">
        <v>960</v>
      </c>
      <c r="J88" s="35">
        <v>0</v>
      </c>
      <c r="K88" s="35">
        <v>0</v>
      </c>
      <c r="L88" s="35">
        <v>110</v>
      </c>
      <c r="M88" s="36">
        <f t="shared" si="7"/>
        <v>489</v>
      </c>
      <c r="N88" s="36">
        <f t="shared" si="14"/>
        <v>16</v>
      </c>
      <c r="O88" s="36">
        <f t="shared" si="11"/>
        <v>24.285714285714285</v>
      </c>
      <c r="P88" s="71">
        <f t="shared" si="8"/>
        <v>0.1970649895178197</v>
      </c>
      <c r="Q88" s="71">
        <f t="shared" si="9"/>
        <v>8.223972003499562E-2</v>
      </c>
      <c r="R88" s="72">
        <f>MultiNorm_WWA!Q88</f>
        <v>19.711328420537185</v>
      </c>
    </row>
    <row r="89" spans="1:42" x14ac:dyDescent="0.2">
      <c r="A89" s="38">
        <v>43981</v>
      </c>
      <c r="B89" s="35">
        <v>1161</v>
      </c>
      <c r="C89" s="35">
        <v>96</v>
      </c>
      <c r="D89" s="35">
        <v>387</v>
      </c>
      <c r="E89" s="46">
        <f t="shared" si="15"/>
        <v>483</v>
      </c>
      <c r="F89" s="46">
        <f t="shared" si="16"/>
        <v>774</v>
      </c>
      <c r="G89" s="35">
        <v>351</v>
      </c>
      <c r="H89" s="35">
        <v>513</v>
      </c>
      <c r="I89" s="35">
        <v>883</v>
      </c>
      <c r="J89" s="35">
        <v>0</v>
      </c>
      <c r="K89" s="35">
        <v>0</v>
      </c>
      <c r="L89" s="35">
        <v>116</v>
      </c>
      <c r="M89" s="36">
        <f t="shared" si="7"/>
        <v>467</v>
      </c>
      <c r="N89" s="36">
        <f t="shared" si="14"/>
        <v>18</v>
      </c>
      <c r="O89" s="36">
        <f t="shared" si="11"/>
        <v>18</v>
      </c>
      <c r="P89" s="71">
        <f t="shared" si="8"/>
        <v>0.19875776397515527</v>
      </c>
      <c r="Q89" s="71">
        <f t="shared" si="9"/>
        <v>8.2687338501291993E-2</v>
      </c>
      <c r="R89" s="72">
        <f>MultiNorm_WWA!Q89</f>
        <v>20.026908290789546</v>
      </c>
    </row>
    <row r="90" spans="1:42" ht="15.75" x14ac:dyDescent="0.2">
      <c r="A90" s="38">
        <v>43982</v>
      </c>
      <c r="B90" s="35">
        <v>1181</v>
      </c>
      <c r="C90" s="35">
        <v>96</v>
      </c>
      <c r="D90" s="35">
        <v>388</v>
      </c>
      <c r="E90" s="46">
        <f t="shared" si="15"/>
        <v>484</v>
      </c>
      <c r="F90" s="46">
        <f t="shared" si="16"/>
        <v>793</v>
      </c>
      <c r="G90" s="35">
        <v>358</v>
      </c>
      <c r="H90" s="35">
        <v>509</v>
      </c>
      <c r="I90" s="35">
        <v>902</v>
      </c>
      <c r="J90" s="35">
        <v>0</v>
      </c>
      <c r="K90" s="35">
        <v>0</v>
      </c>
      <c r="L90" s="35">
        <v>124</v>
      </c>
      <c r="M90" s="36">
        <f t="shared" si="7"/>
        <v>482</v>
      </c>
      <c r="N90" s="36">
        <f t="shared" si="14"/>
        <v>20</v>
      </c>
      <c r="O90" s="36">
        <f t="shared" si="11"/>
        <v>15.571428571428571</v>
      </c>
      <c r="P90" s="71">
        <f t="shared" si="8"/>
        <v>0.19834710743801653</v>
      </c>
      <c r="Q90" s="71">
        <f t="shared" si="9"/>
        <v>8.1287044877222686E-2</v>
      </c>
      <c r="R90" s="72">
        <f>MultiNorm_WWA!Q90</f>
        <v>20.291171873217174</v>
      </c>
      <c r="V90" s="63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2"/>
    </row>
    <row r="91" spans="1:42" ht="15.75" x14ac:dyDescent="0.2">
      <c r="A91" s="38">
        <v>43983</v>
      </c>
      <c r="B91" s="35">
        <v>1202</v>
      </c>
      <c r="C91" s="35">
        <v>99</v>
      </c>
      <c r="D91" s="35">
        <v>388</v>
      </c>
      <c r="E91" s="46">
        <f t="shared" ref="E91:E101" si="17">SUM(C91:D91)</f>
        <v>487</v>
      </c>
      <c r="F91" s="46">
        <f t="shared" ref="F91:F101" si="18">B91-D91</f>
        <v>814</v>
      </c>
      <c r="G91" s="35">
        <v>381</v>
      </c>
      <c r="H91" s="35">
        <v>539</v>
      </c>
      <c r="I91" s="35">
        <v>943</v>
      </c>
      <c r="J91" s="35">
        <v>0</v>
      </c>
      <c r="K91" s="35">
        <v>0</v>
      </c>
      <c r="L91" s="35">
        <v>126</v>
      </c>
      <c r="M91" s="36">
        <f t="shared" si="7"/>
        <v>507</v>
      </c>
      <c r="N91" s="36">
        <f t="shared" si="14"/>
        <v>21</v>
      </c>
      <c r="O91" s="36">
        <f t="shared" si="11"/>
        <v>16.142857142857142</v>
      </c>
      <c r="P91" s="71">
        <f t="shared" si="8"/>
        <v>0.20328542094455851</v>
      </c>
      <c r="Q91" s="71">
        <f t="shared" si="9"/>
        <v>8.2362728785357733E-2</v>
      </c>
      <c r="R91" s="72">
        <f>MultiNorm_WWA!Q91</f>
        <v>20.501965983620423</v>
      </c>
      <c r="V91" s="63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2"/>
    </row>
    <row r="92" spans="1:42" ht="15.75" x14ac:dyDescent="0.2">
      <c r="A92" s="38">
        <v>43984</v>
      </c>
      <c r="B92" s="35">
        <v>1213</v>
      </c>
      <c r="C92" s="35">
        <v>104</v>
      </c>
      <c r="D92" s="35">
        <v>409</v>
      </c>
      <c r="E92" s="46">
        <f t="shared" si="17"/>
        <v>513</v>
      </c>
      <c r="F92" s="46">
        <f t="shared" si="18"/>
        <v>804</v>
      </c>
      <c r="G92" s="35">
        <v>378</v>
      </c>
      <c r="H92" s="35">
        <v>544</v>
      </c>
      <c r="I92" s="35">
        <v>861</v>
      </c>
      <c r="J92" s="35">
        <v>0</v>
      </c>
      <c r="K92" s="35">
        <v>0</v>
      </c>
      <c r="L92" s="35">
        <v>130</v>
      </c>
      <c r="M92" s="36">
        <f t="shared" si="7"/>
        <v>508</v>
      </c>
      <c r="N92" s="36">
        <f t="shared" si="14"/>
        <v>11</v>
      </c>
      <c r="O92" s="36">
        <f t="shared" si="11"/>
        <v>17.428571428571427</v>
      </c>
      <c r="P92" s="71">
        <f t="shared" si="8"/>
        <v>0.20272904483430798</v>
      </c>
      <c r="Q92" s="71">
        <f t="shared" si="9"/>
        <v>8.5737840065952184E-2</v>
      </c>
      <c r="R92" s="72">
        <f>MultiNorm_WWA!Q92</f>
        <v>20.657572417937818</v>
      </c>
      <c r="V92" s="63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2"/>
    </row>
    <row r="93" spans="1:42" ht="15.75" x14ac:dyDescent="0.2">
      <c r="A93" s="38">
        <v>43985</v>
      </c>
      <c r="B93" s="35">
        <v>1221</v>
      </c>
      <c r="C93" s="35">
        <v>105</v>
      </c>
      <c r="D93" s="35">
        <v>413</v>
      </c>
      <c r="E93" s="46">
        <f t="shared" si="17"/>
        <v>518</v>
      </c>
      <c r="F93" s="46">
        <f t="shared" si="18"/>
        <v>808</v>
      </c>
      <c r="G93" s="35">
        <v>352</v>
      </c>
      <c r="H93" s="35">
        <v>538</v>
      </c>
      <c r="I93" s="35">
        <v>843</v>
      </c>
      <c r="J93" s="35">
        <v>0</v>
      </c>
      <c r="K93" s="35">
        <v>0</v>
      </c>
      <c r="L93" s="35">
        <v>134</v>
      </c>
      <c r="M93" s="36">
        <f t="shared" si="7"/>
        <v>486</v>
      </c>
      <c r="N93" s="36">
        <f t="shared" si="14"/>
        <v>8</v>
      </c>
      <c r="O93" s="36">
        <f t="shared" si="11"/>
        <v>18.285714285714285</v>
      </c>
      <c r="P93" s="71">
        <f t="shared" si="8"/>
        <v>0.20270270270270271</v>
      </c>
      <c r="Q93" s="71">
        <f t="shared" si="9"/>
        <v>8.5995085995085999E-2</v>
      </c>
      <c r="R93" s="72">
        <f>MultiNorm_WWA!Q93</f>
        <v>20.756731240517599</v>
      </c>
      <c r="V93" s="63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2"/>
    </row>
    <row r="94" spans="1:42" ht="15.75" x14ac:dyDescent="0.2">
      <c r="A94" s="38">
        <v>43986</v>
      </c>
      <c r="B94" s="35">
        <v>1240</v>
      </c>
      <c r="C94" s="35">
        <v>106</v>
      </c>
      <c r="D94" s="35">
        <v>414</v>
      </c>
      <c r="E94" s="46">
        <f t="shared" si="17"/>
        <v>520</v>
      </c>
      <c r="F94" s="46">
        <f t="shared" si="18"/>
        <v>826</v>
      </c>
      <c r="G94" s="35">
        <v>358</v>
      </c>
      <c r="H94" s="35">
        <v>544</v>
      </c>
      <c r="I94" s="35">
        <v>871</v>
      </c>
      <c r="J94" s="35">
        <v>0</v>
      </c>
      <c r="K94" s="35">
        <v>0</v>
      </c>
      <c r="L94" s="35">
        <v>137</v>
      </c>
      <c r="M94" s="36">
        <f t="shared" si="7"/>
        <v>495</v>
      </c>
      <c r="N94" s="36">
        <f t="shared" si="14"/>
        <v>19</v>
      </c>
      <c r="O94" s="36">
        <f t="shared" si="11"/>
        <v>16.571428571428573</v>
      </c>
      <c r="P94" s="71">
        <f t="shared" si="8"/>
        <v>0.20384615384615384</v>
      </c>
      <c r="Q94" s="71">
        <f t="shared" si="9"/>
        <v>8.5483870967741932E-2</v>
      </c>
      <c r="R94" s="72">
        <f>MultiNorm_WWA!Q94</f>
        <v>20.798658900142385</v>
      </c>
      <c r="V94" s="63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2"/>
    </row>
    <row r="95" spans="1:42" ht="15.75" x14ac:dyDescent="0.2">
      <c r="A95" s="38">
        <v>43987</v>
      </c>
      <c r="B95" s="35">
        <v>1265</v>
      </c>
      <c r="C95" s="35">
        <v>107</v>
      </c>
      <c r="D95" s="35">
        <v>420</v>
      </c>
      <c r="E95" s="46">
        <f t="shared" si="17"/>
        <v>527</v>
      </c>
      <c r="F95" s="46">
        <f t="shared" si="18"/>
        <v>845</v>
      </c>
      <c r="G95" s="35">
        <v>434</v>
      </c>
      <c r="H95" s="35">
        <v>540</v>
      </c>
      <c r="I95" s="35">
        <v>817</v>
      </c>
      <c r="J95" s="35">
        <v>0</v>
      </c>
      <c r="K95" s="35">
        <v>0</v>
      </c>
      <c r="L95" s="35">
        <v>143</v>
      </c>
      <c r="M95" s="36">
        <f t="shared" si="7"/>
        <v>577</v>
      </c>
      <c r="N95" s="36">
        <f t="shared" si="14"/>
        <v>25</v>
      </c>
      <c r="O95" s="36">
        <f t="shared" si="11"/>
        <v>15.285714285714286</v>
      </c>
      <c r="P95" s="71">
        <f t="shared" si="8"/>
        <v>0.20303605313092979</v>
      </c>
      <c r="Q95" s="71">
        <f t="shared" si="9"/>
        <v>8.4584980237154148E-2</v>
      </c>
      <c r="R95" s="72">
        <f>MultiNorm_WWA!Q95</f>
        <v>20.783060746457576</v>
      </c>
      <c r="V95" s="63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2"/>
    </row>
    <row r="96" spans="1:42" ht="15.75" x14ac:dyDescent="0.2">
      <c r="A96" s="38">
        <v>43988</v>
      </c>
      <c r="B96" s="35">
        <v>1289</v>
      </c>
      <c r="C96" s="35">
        <v>107</v>
      </c>
      <c r="D96" s="35">
        <v>421</v>
      </c>
      <c r="E96" s="46">
        <f t="shared" si="17"/>
        <v>528</v>
      </c>
      <c r="F96" s="46">
        <f t="shared" si="18"/>
        <v>868</v>
      </c>
      <c r="G96" s="35">
        <v>357</v>
      </c>
      <c r="H96" s="35">
        <v>527</v>
      </c>
      <c r="I96" s="35">
        <v>751</v>
      </c>
      <c r="J96" s="35">
        <v>0</v>
      </c>
      <c r="K96" s="35">
        <v>0</v>
      </c>
      <c r="L96" s="35">
        <v>143</v>
      </c>
      <c r="M96" s="36">
        <f t="shared" si="7"/>
        <v>500</v>
      </c>
      <c r="N96" s="36">
        <f t="shared" si="14"/>
        <v>24</v>
      </c>
      <c r="O96" s="36">
        <f t="shared" si="11"/>
        <v>17.285714285714285</v>
      </c>
      <c r="P96" s="71">
        <f t="shared" si="8"/>
        <v>0.20265151515151514</v>
      </c>
      <c r="Q96" s="71">
        <f t="shared" si="9"/>
        <v>8.301008533747091E-2</v>
      </c>
      <c r="R96" s="72">
        <f>MultiNorm_WWA!Q96</f>
        <v>20.710137683335027</v>
      </c>
      <c r="V96" s="63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2"/>
    </row>
    <row r="97" spans="1:42" ht="15.75" x14ac:dyDescent="0.2">
      <c r="A97" s="38">
        <v>43989</v>
      </c>
      <c r="B97" s="35">
        <v>1297</v>
      </c>
      <c r="C97" s="35">
        <v>107</v>
      </c>
      <c r="D97" s="35">
        <v>422</v>
      </c>
      <c r="E97" s="46">
        <f t="shared" si="17"/>
        <v>529</v>
      </c>
      <c r="F97" s="46">
        <f t="shared" si="18"/>
        <v>875</v>
      </c>
      <c r="G97" s="35">
        <v>378</v>
      </c>
      <c r="H97" s="35">
        <v>521</v>
      </c>
      <c r="I97" s="35">
        <v>785</v>
      </c>
      <c r="J97" s="35">
        <v>0</v>
      </c>
      <c r="K97" s="35">
        <v>0</v>
      </c>
      <c r="L97" s="35">
        <v>145</v>
      </c>
      <c r="M97" s="36">
        <f t="shared" si="7"/>
        <v>523</v>
      </c>
      <c r="N97" s="36">
        <f t="shared" si="14"/>
        <v>8</v>
      </c>
      <c r="O97" s="36">
        <f t="shared" si="11"/>
        <v>19.571428571428573</v>
      </c>
      <c r="P97" s="71">
        <f t="shared" si="8"/>
        <v>0.20226843100189035</v>
      </c>
      <c r="Q97" s="71">
        <f t="shared" si="9"/>
        <v>8.2498072474942175E-2</v>
      </c>
      <c r="R97" s="72">
        <f>MultiNorm_WWA!Q97</f>
        <v>20.580586857599162</v>
      </c>
      <c r="V97" s="63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2"/>
    </row>
    <row r="98" spans="1:42" ht="15.75" x14ac:dyDescent="0.2">
      <c r="A98" s="38">
        <v>43990</v>
      </c>
      <c r="B98" s="35">
        <v>1309</v>
      </c>
      <c r="C98" s="35">
        <v>107</v>
      </c>
      <c r="D98" s="35">
        <v>423</v>
      </c>
      <c r="E98" s="46">
        <f t="shared" si="17"/>
        <v>530</v>
      </c>
      <c r="F98" s="46">
        <f t="shared" si="18"/>
        <v>886</v>
      </c>
      <c r="G98" s="35">
        <v>392</v>
      </c>
      <c r="H98" s="35">
        <v>507</v>
      </c>
      <c r="I98" s="35">
        <v>901</v>
      </c>
      <c r="J98" s="35">
        <v>0</v>
      </c>
      <c r="K98" s="35">
        <v>0</v>
      </c>
      <c r="L98" s="35">
        <v>151</v>
      </c>
      <c r="M98" s="36">
        <f t="shared" si="7"/>
        <v>543</v>
      </c>
      <c r="N98" s="36">
        <f t="shared" si="14"/>
        <v>12</v>
      </c>
      <c r="O98" s="36">
        <f t="shared" si="11"/>
        <v>18.571428571428573</v>
      </c>
      <c r="P98" s="71">
        <f t="shared" si="8"/>
        <v>0.2018867924528302</v>
      </c>
      <c r="Q98" s="71">
        <f t="shared" si="9"/>
        <v>8.1741787624140569E-2</v>
      </c>
      <c r="R98" s="72">
        <f>MultiNorm_WWA!Q98</f>
        <v>20.395596439123384</v>
      </c>
      <c r="V98" s="63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2"/>
    </row>
    <row r="99" spans="1:42" ht="15.75" x14ac:dyDescent="0.2">
      <c r="A99" s="38">
        <v>43991</v>
      </c>
      <c r="B99" s="35">
        <v>1334</v>
      </c>
      <c r="C99" s="35">
        <v>108</v>
      </c>
      <c r="D99" s="35">
        <v>426</v>
      </c>
      <c r="E99" s="46">
        <f t="shared" si="17"/>
        <v>534</v>
      </c>
      <c r="F99" s="46">
        <f t="shared" si="18"/>
        <v>908</v>
      </c>
      <c r="G99" s="35">
        <v>372</v>
      </c>
      <c r="H99" s="35">
        <v>496</v>
      </c>
      <c r="I99" s="35">
        <v>935</v>
      </c>
      <c r="J99" s="35">
        <v>0</v>
      </c>
      <c r="K99" s="35">
        <v>0</v>
      </c>
      <c r="L99" s="35">
        <v>176</v>
      </c>
      <c r="M99" s="36">
        <f t="shared" si="7"/>
        <v>548</v>
      </c>
      <c r="N99" s="36">
        <f t="shared" si="14"/>
        <v>25</v>
      </c>
      <c r="O99" s="36">
        <f t="shared" si="11"/>
        <v>19.714285714285715</v>
      </c>
      <c r="P99" s="71">
        <f t="shared" si="8"/>
        <v>0.20224719101123595</v>
      </c>
      <c r="Q99" s="71">
        <f t="shared" si="9"/>
        <v>8.0959520239880053E-2</v>
      </c>
      <c r="R99" s="72">
        <f>MultiNorm_WWA!Q99</f>
        <v>20.156834699090751</v>
      </c>
      <c r="V99" s="63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2"/>
    </row>
    <row r="100" spans="1:42" x14ac:dyDescent="0.2">
      <c r="A100" s="38">
        <v>43992</v>
      </c>
      <c r="B100" s="35">
        <v>1358</v>
      </c>
      <c r="C100" s="35">
        <v>116</v>
      </c>
      <c r="D100" s="35">
        <v>440</v>
      </c>
      <c r="E100" s="46">
        <f t="shared" si="17"/>
        <v>556</v>
      </c>
      <c r="F100" s="46">
        <f t="shared" si="18"/>
        <v>918</v>
      </c>
      <c r="G100" s="35">
        <v>353</v>
      </c>
      <c r="H100" s="35">
        <v>457</v>
      </c>
      <c r="I100" s="35">
        <v>955</v>
      </c>
      <c r="J100" s="35">
        <v>0</v>
      </c>
      <c r="K100" s="35">
        <v>0</v>
      </c>
      <c r="L100" s="35">
        <v>200</v>
      </c>
      <c r="M100" s="36">
        <f t="shared" si="7"/>
        <v>553</v>
      </c>
      <c r="N100" s="36">
        <f t="shared" si="14"/>
        <v>24</v>
      </c>
      <c r="O100" s="36">
        <f t="shared" si="11"/>
        <v>18.428571428571427</v>
      </c>
      <c r="P100" s="71">
        <f t="shared" si="8"/>
        <v>0.20863309352517986</v>
      </c>
      <c r="Q100" s="71">
        <f t="shared" si="9"/>
        <v>8.5419734904270989E-2</v>
      </c>
      <c r="R100" s="72">
        <f>MultiNorm_WWA!Q100</f>
        <v>19.866433734579648</v>
      </c>
    </row>
    <row r="101" spans="1:42" x14ac:dyDescent="0.2">
      <c r="A101" s="38">
        <v>43993</v>
      </c>
      <c r="B101" s="35">
        <v>1370</v>
      </c>
      <c r="C101" s="35">
        <v>117</v>
      </c>
      <c r="D101" s="35">
        <v>441</v>
      </c>
      <c r="E101" s="46">
        <f t="shared" si="17"/>
        <v>558</v>
      </c>
      <c r="F101" s="46">
        <f t="shared" si="18"/>
        <v>929</v>
      </c>
      <c r="G101" s="35">
        <v>286</v>
      </c>
      <c r="H101" s="35">
        <v>446</v>
      </c>
      <c r="I101" s="35">
        <v>968</v>
      </c>
      <c r="J101" s="35">
        <v>0</v>
      </c>
      <c r="K101" s="35">
        <v>0</v>
      </c>
      <c r="L101" s="35">
        <v>205</v>
      </c>
      <c r="M101" s="36">
        <f t="shared" si="7"/>
        <v>491</v>
      </c>
      <c r="N101" s="36">
        <f t="shared" si="14"/>
        <v>12</v>
      </c>
      <c r="O101" s="36">
        <f t="shared" si="11"/>
        <v>19.571428571428573</v>
      </c>
      <c r="P101" s="71">
        <f t="shared" si="8"/>
        <v>0.20967741935483872</v>
      </c>
      <c r="Q101" s="71">
        <f t="shared" si="9"/>
        <v>8.5401459854014594E-2</v>
      </c>
      <c r="R101" s="72">
        <f>MultiNorm_WWA!Q101</f>
        <v>19.526968316871546</v>
      </c>
    </row>
    <row r="102" spans="1:42" x14ac:dyDescent="0.2">
      <c r="A102" s="38">
        <v>43994</v>
      </c>
      <c r="B102" s="35">
        <v>1403</v>
      </c>
      <c r="C102" s="35">
        <v>118</v>
      </c>
      <c r="D102" s="35">
        <v>442</v>
      </c>
      <c r="E102" s="46">
        <f t="shared" ref="E102:E114" si="19">SUM(C102:D102)</f>
        <v>560</v>
      </c>
      <c r="F102" s="46">
        <f t="shared" ref="F102:F114" si="20">B102-D102</f>
        <v>961</v>
      </c>
      <c r="G102" s="35">
        <v>265</v>
      </c>
      <c r="H102" s="35">
        <v>448</v>
      </c>
      <c r="I102" s="35">
        <v>918</v>
      </c>
      <c r="J102" s="35">
        <v>0</v>
      </c>
      <c r="K102" s="35">
        <v>0</v>
      </c>
      <c r="L102" s="35">
        <v>211</v>
      </c>
      <c r="M102" s="36">
        <f t="shared" si="7"/>
        <v>476</v>
      </c>
      <c r="N102" s="36">
        <f t="shared" si="14"/>
        <v>33</v>
      </c>
      <c r="O102" s="36">
        <f t="shared" si="11"/>
        <v>19.142857142857142</v>
      </c>
      <c r="P102" s="71">
        <f t="shared" si="8"/>
        <v>0.21071428571428572</v>
      </c>
      <c r="Q102" s="71">
        <f t="shared" si="9"/>
        <v>8.4105488239486811E-2</v>
      </c>
      <c r="R102" s="72">
        <f>MultiNorm_WWA!Q102</f>
        <v>19.141430455251733</v>
      </c>
    </row>
    <row r="103" spans="1:42" x14ac:dyDescent="0.2">
      <c r="A103" s="38">
        <v>43995</v>
      </c>
      <c r="B103" s="35">
        <v>1418</v>
      </c>
      <c r="C103" s="35">
        <v>118</v>
      </c>
      <c r="D103" s="35">
        <v>442</v>
      </c>
      <c r="E103" s="46">
        <f t="shared" si="19"/>
        <v>560</v>
      </c>
      <c r="F103" s="46">
        <f t="shared" si="20"/>
        <v>976</v>
      </c>
      <c r="G103" s="35">
        <v>340</v>
      </c>
      <c r="H103" s="35">
        <v>455</v>
      </c>
      <c r="I103" s="35">
        <v>908</v>
      </c>
      <c r="J103" s="35">
        <v>0</v>
      </c>
      <c r="K103" s="35">
        <v>0</v>
      </c>
      <c r="L103" s="35">
        <v>224</v>
      </c>
      <c r="M103" s="36">
        <f t="shared" si="7"/>
        <v>564</v>
      </c>
      <c r="N103" s="36">
        <f t="shared" si="14"/>
        <v>15</v>
      </c>
      <c r="O103" s="36">
        <f t="shared" si="11"/>
        <v>18.428571428571427</v>
      </c>
      <c r="P103" s="71">
        <f t="shared" si="8"/>
        <v>0.21071428571428572</v>
      </c>
      <c r="Q103" s="71">
        <f t="shared" si="9"/>
        <v>8.3215796897038077E-2</v>
      </c>
      <c r="R103" s="72">
        <f>MultiNorm_WWA!Q103</f>
        <v>18.713200364931545</v>
      </c>
    </row>
    <row r="104" spans="1:42" x14ac:dyDescent="0.2">
      <c r="A104" s="38">
        <v>43996</v>
      </c>
      <c r="B104" s="35">
        <v>1434</v>
      </c>
      <c r="C104" s="35">
        <v>118</v>
      </c>
      <c r="D104" s="35">
        <v>442</v>
      </c>
      <c r="E104" s="46">
        <f t="shared" si="19"/>
        <v>560</v>
      </c>
      <c r="F104" s="46">
        <f t="shared" si="20"/>
        <v>992</v>
      </c>
      <c r="G104" s="35">
        <v>312</v>
      </c>
      <c r="H104" s="35">
        <v>169</v>
      </c>
      <c r="I104" s="35">
        <v>912</v>
      </c>
      <c r="J104" s="35">
        <v>0</v>
      </c>
      <c r="K104" s="35">
        <v>0</v>
      </c>
      <c r="L104" s="35">
        <v>240</v>
      </c>
      <c r="M104" s="36">
        <f t="shared" si="7"/>
        <v>552</v>
      </c>
      <c r="N104" s="36">
        <f t="shared" si="14"/>
        <v>16</v>
      </c>
      <c r="O104" s="36">
        <f t="shared" si="11"/>
        <v>17.714285714285715</v>
      </c>
      <c r="P104" s="71">
        <f t="shared" si="8"/>
        <v>0.21071428571428572</v>
      </c>
      <c r="Q104" s="71">
        <f t="shared" si="9"/>
        <v>8.2287308228730829E-2</v>
      </c>
      <c r="R104" s="72">
        <f>MultiNorm_WWA!Q104</f>
        <v>18.246014604575336</v>
      </c>
    </row>
    <row r="105" spans="1:42" x14ac:dyDescent="0.2">
      <c r="A105" s="38">
        <v>43997</v>
      </c>
      <c r="B105" s="35">
        <v>1443</v>
      </c>
      <c r="C105" s="35">
        <v>119</v>
      </c>
      <c r="D105" s="35">
        <v>442</v>
      </c>
      <c r="E105" s="46">
        <f t="shared" si="19"/>
        <v>561</v>
      </c>
      <c r="F105" s="46">
        <f t="shared" si="20"/>
        <v>1001</v>
      </c>
      <c r="G105" s="35">
        <v>326</v>
      </c>
      <c r="H105" s="35">
        <v>466</v>
      </c>
      <c r="I105" s="35">
        <v>1015</v>
      </c>
      <c r="J105" s="35">
        <v>0</v>
      </c>
      <c r="K105" s="35">
        <v>0</v>
      </c>
      <c r="L105" s="35">
        <v>215</v>
      </c>
      <c r="M105" s="36">
        <f t="shared" si="7"/>
        <v>541</v>
      </c>
      <c r="N105" s="36">
        <f t="shared" si="14"/>
        <v>9</v>
      </c>
      <c r="O105" s="36">
        <f t="shared" si="11"/>
        <v>17.428571428571427</v>
      </c>
      <c r="P105" s="71">
        <f t="shared" si="8"/>
        <v>0.21212121212121213</v>
      </c>
      <c r="Q105" s="71">
        <f t="shared" si="9"/>
        <v>8.2467082467082467E-2</v>
      </c>
      <c r="R105" s="72">
        <f>MultiNorm_WWA!Q105</f>
        <v>17.743932203544812</v>
      </c>
    </row>
    <row r="106" spans="1:42" x14ac:dyDescent="0.2">
      <c r="A106" s="38">
        <v>43998</v>
      </c>
      <c r="B106" s="35">
        <v>1463</v>
      </c>
      <c r="C106" s="35">
        <v>119</v>
      </c>
      <c r="D106" s="35">
        <v>447</v>
      </c>
      <c r="E106" s="46">
        <f t="shared" si="19"/>
        <v>566</v>
      </c>
      <c r="F106" s="46">
        <f t="shared" si="20"/>
        <v>1016</v>
      </c>
      <c r="G106" s="35">
        <v>428</v>
      </c>
      <c r="H106" s="35">
        <v>459</v>
      </c>
      <c r="I106" s="35">
        <v>975</v>
      </c>
      <c r="J106" s="35">
        <v>0</v>
      </c>
      <c r="K106" s="35">
        <v>0</v>
      </c>
      <c r="L106" s="35">
        <v>213</v>
      </c>
      <c r="M106" s="36">
        <f t="shared" si="7"/>
        <v>641</v>
      </c>
      <c r="N106" s="36">
        <f t="shared" si="14"/>
        <v>20</v>
      </c>
      <c r="O106" s="36">
        <f t="shared" si="11"/>
        <v>15.285714285714286</v>
      </c>
      <c r="P106" s="71">
        <f t="shared" si="8"/>
        <v>0.21024734982332155</v>
      </c>
      <c r="Q106" s="71">
        <f t="shared" si="9"/>
        <v>8.1339712918660281E-2</v>
      </c>
      <c r="R106" s="72">
        <f>MultiNorm_WWA!Q106</f>
        <v>17.211299629508755</v>
      </c>
    </row>
    <row r="107" spans="1:42" x14ac:dyDescent="0.2">
      <c r="A107" s="38">
        <v>43999</v>
      </c>
      <c r="B107" s="35">
        <v>1482</v>
      </c>
      <c r="C107" s="35">
        <v>121</v>
      </c>
      <c r="D107" s="35">
        <v>465</v>
      </c>
      <c r="E107" s="46">
        <f t="shared" si="19"/>
        <v>586</v>
      </c>
      <c r="F107" s="46">
        <f t="shared" si="20"/>
        <v>1017</v>
      </c>
      <c r="G107" s="35">
        <v>275</v>
      </c>
      <c r="H107" s="35">
        <v>462</v>
      </c>
      <c r="I107" s="35">
        <v>919</v>
      </c>
      <c r="J107" s="35">
        <v>0</v>
      </c>
      <c r="K107" s="35">
        <v>0</v>
      </c>
      <c r="L107" s="35">
        <v>212</v>
      </c>
      <c r="M107" s="36">
        <f t="shared" si="7"/>
        <v>487</v>
      </c>
      <c r="N107" s="36">
        <f t="shared" si="14"/>
        <v>19</v>
      </c>
      <c r="O107" s="36">
        <f t="shared" si="11"/>
        <v>14.142857142857142</v>
      </c>
      <c r="P107" s="71">
        <f t="shared" si="8"/>
        <v>0.20648464163822525</v>
      </c>
      <c r="Q107" s="71">
        <f t="shared" si="9"/>
        <v>8.1646423751686903E-2</v>
      </c>
      <c r="R107" s="72">
        <f>MultiNorm_WWA!Q107</f>
        <v>16.652715452069554</v>
      </c>
    </row>
    <row r="108" spans="1:42" x14ac:dyDescent="0.2">
      <c r="A108" s="38">
        <v>44000</v>
      </c>
      <c r="B108" s="35">
        <v>1492</v>
      </c>
      <c r="C108" s="35">
        <v>121</v>
      </c>
      <c r="D108" s="35">
        <v>466</v>
      </c>
      <c r="E108" s="46">
        <f t="shared" si="19"/>
        <v>587</v>
      </c>
      <c r="F108" s="46">
        <f t="shared" si="20"/>
        <v>1026</v>
      </c>
      <c r="G108" s="35">
        <v>243</v>
      </c>
      <c r="H108" s="35">
        <v>470</v>
      </c>
      <c r="I108" s="35">
        <v>749</v>
      </c>
      <c r="J108" s="35">
        <v>0</v>
      </c>
      <c r="K108" s="35">
        <v>0</v>
      </c>
      <c r="L108" s="35">
        <v>214</v>
      </c>
      <c r="M108" s="36">
        <f t="shared" si="7"/>
        <v>457</v>
      </c>
      <c r="N108" s="36">
        <f t="shared" si="14"/>
        <v>10</v>
      </c>
      <c r="O108" s="36">
        <f t="shared" si="11"/>
        <v>12.714285714285714</v>
      </c>
      <c r="P108" s="71">
        <f t="shared" si="8"/>
        <v>0.20613287904599659</v>
      </c>
      <c r="Q108" s="71">
        <f t="shared" si="9"/>
        <v>8.1099195710455763E-2</v>
      </c>
      <c r="R108" s="72">
        <f>MultiNorm_WWA!Q108</f>
        <v>16.072995536598544</v>
      </c>
    </row>
    <row r="109" spans="1:42" x14ac:dyDescent="0.2">
      <c r="A109" s="38">
        <v>44001</v>
      </c>
      <c r="B109" s="35">
        <v>1510</v>
      </c>
      <c r="C109" s="35">
        <v>122</v>
      </c>
      <c r="D109" s="35">
        <v>484</v>
      </c>
      <c r="E109" s="46">
        <f t="shared" si="19"/>
        <v>606</v>
      </c>
      <c r="F109" s="46">
        <f t="shared" si="20"/>
        <v>1026</v>
      </c>
      <c r="G109" s="35">
        <v>241</v>
      </c>
      <c r="H109" s="35">
        <v>468</v>
      </c>
      <c r="I109" s="35">
        <v>646</v>
      </c>
      <c r="J109" s="35">
        <v>0</v>
      </c>
      <c r="K109" s="35">
        <v>0</v>
      </c>
      <c r="L109" s="35">
        <v>212</v>
      </c>
      <c r="M109" s="36">
        <f t="shared" si="7"/>
        <v>453</v>
      </c>
      <c r="N109" s="36">
        <f t="shared" si="14"/>
        <v>18</v>
      </c>
      <c r="O109" s="36">
        <f t="shared" si="11"/>
        <v>12.428571428571429</v>
      </c>
      <c r="P109" s="71">
        <f t="shared" si="8"/>
        <v>0.20132013201320131</v>
      </c>
      <c r="Q109" s="71">
        <f t="shared" si="9"/>
        <v>8.0794701986754966E-2</v>
      </c>
      <c r="R109" s="72">
        <f>MultiNorm_WWA!Q109</f>
        <v>15.477139554180141</v>
      </c>
    </row>
    <row r="110" spans="1:42" x14ac:dyDescent="0.2">
      <c r="A110" s="38">
        <v>44002</v>
      </c>
      <c r="B110" s="35">
        <v>1517</v>
      </c>
      <c r="C110" s="35">
        <v>122</v>
      </c>
      <c r="D110" s="35">
        <v>484</v>
      </c>
      <c r="E110" s="46">
        <f t="shared" si="19"/>
        <v>606</v>
      </c>
      <c r="F110" s="46">
        <f t="shared" si="20"/>
        <v>1033</v>
      </c>
      <c r="G110" s="35">
        <v>262</v>
      </c>
      <c r="H110" s="35">
        <v>480</v>
      </c>
      <c r="I110" s="35">
        <v>616</v>
      </c>
      <c r="J110" s="35">
        <v>0</v>
      </c>
      <c r="K110" s="35">
        <v>0</v>
      </c>
      <c r="L110" s="35">
        <v>219</v>
      </c>
      <c r="M110" s="36">
        <f t="shared" si="7"/>
        <v>481</v>
      </c>
      <c r="N110" s="36">
        <f t="shared" si="14"/>
        <v>7</v>
      </c>
      <c r="O110" s="36">
        <f t="shared" si="11"/>
        <v>12.142857142857142</v>
      </c>
      <c r="P110" s="71">
        <f t="shared" si="8"/>
        <v>0.20132013201320131</v>
      </c>
      <c r="Q110" s="71">
        <f t="shared" si="9"/>
        <v>8.0421885299934076E-2</v>
      </c>
      <c r="R110" s="72">
        <f>MultiNorm_WWA!Q110</f>
        <v>14.870299518689114</v>
      </c>
    </row>
    <row r="111" spans="1:42" x14ac:dyDescent="0.2">
      <c r="A111" s="38">
        <v>44003</v>
      </c>
      <c r="B111" s="35">
        <v>1523</v>
      </c>
      <c r="C111" s="35">
        <v>122</v>
      </c>
      <c r="D111" s="35">
        <v>495</v>
      </c>
      <c r="E111" s="46">
        <f t="shared" si="19"/>
        <v>617</v>
      </c>
      <c r="F111" s="46">
        <f t="shared" si="20"/>
        <v>1028</v>
      </c>
      <c r="G111" s="35">
        <v>323</v>
      </c>
      <c r="H111" s="35">
        <v>473</v>
      </c>
      <c r="I111" s="35">
        <v>618</v>
      </c>
      <c r="J111" s="35">
        <v>0</v>
      </c>
      <c r="K111" s="35">
        <v>0</v>
      </c>
      <c r="L111" s="35">
        <v>222</v>
      </c>
      <c r="M111" s="36">
        <f t="shared" si="7"/>
        <v>545</v>
      </c>
      <c r="N111" s="36">
        <f t="shared" si="14"/>
        <v>6</v>
      </c>
      <c r="O111" s="36">
        <f t="shared" si="11"/>
        <v>11.857142857142858</v>
      </c>
      <c r="P111" s="71">
        <f t="shared" si="8"/>
        <v>0.19773095623987033</v>
      </c>
      <c r="Q111" s="71">
        <f t="shared" si="9"/>
        <v>8.0105055810899536E-2</v>
      </c>
      <c r="R111" s="72">
        <f>MultiNorm_WWA!Q111</f>
        <v>14.257750961469293</v>
      </c>
    </row>
    <row r="112" spans="1:42" x14ac:dyDescent="0.2">
      <c r="A112" s="38">
        <v>44004</v>
      </c>
      <c r="B112" s="35">
        <v>1530</v>
      </c>
      <c r="C112" s="35">
        <v>123</v>
      </c>
      <c r="D112" s="35">
        <v>495</v>
      </c>
      <c r="E112" s="46">
        <f t="shared" si="19"/>
        <v>618</v>
      </c>
      <c r="F112" s="46">
        <f t="shared" si="20"/>
        <v>1035</v>
      </c>
      <c r="G112" s="35">
        <v>376</v>
      </c>
      <c r="H112" s="35">
        <v>468</v>
      </c>
      <c r="I112" s="35">
        <v>604</v>
      </c>
      <c r="J112" s="35">
        <v>0</v>
      </c>
      <c r="K112" s="35">
        <v>0</v>
      </c>
      <c r="L112" s="35">
        <v>229</v>
      </c>
      <c r="M112" s="36">
        <f t="shared" si="7"/>
        <v>605</v>
      </c>
      <c r="N112" s="36">
        <f t="shared" si="14"/>
        <v>7</v>
      </c>
      <c r="O112" s="36">
        <f t="shared" si="11"/>
        <v>12.142857142857142</v>
      </c>
      <c r="P112" s="71">
        <f t="shared" si="8"/>
        <v>0.19902912621359223</v>
      </c>
      <c r="Q112" s="71">
        <f t="shared" si="9"/>
        <v>8.0392156862745104E-2</v>
      </c>
      <c r="R112" s="72">
        <f>MultiNorm_WWA!Q112</f>
        <v>13.644867229439225</v>
      </c>
    </row>
    <row r="113" spans="1:18" x14ac:dyDescent="0.2">
      <c r="A113" s="38">
        <v>44005</v>
      </c>
      <c r="B113" s="35">
        <v>1548</v>
      </c>
      <c r="C113" s="35">
        <v>125</v>
      </c>
      <c r="D113" s="35">
        <v>502</v>
      </c>
      <c r="E113" s="46">
        <f t="shared" si="19"/>
        <v>627</v>
      </c>
      <c r="F113" s="46">
        <f t="shared" si="20"/>
        <v>1046</v>
      </c>
      <c r="G113" s="35">
        <v>383</v>
      </c>
      <c r="H113" s="35">
        <v>449</v>
      </c>
      <c r="I113" s="35">
        <v>574</v>
      </c>
      <c r="J113" s="35">
        <v>0</v>
      </c>
      <c r="K113" s="35">
        <v>0</v>
      </c>
      <c r="L113" s="35">
        <v>247</v>
      </c>
      <c r="M113" s="36">
        <f t="shared" si="7"/>
        <v>630</v>
      </c>
      <c r="N113" s="36">
        <f t="shared" si="14"/>
        <v>18</v>
      </c>
      <c r="O113" s="36">
        <f t="shared" si="11"/>
        <v>11.714285714285714</v>
      </c>
      <c r="P113" s="71">
        <f t="shared" si="8"/>
        <v>0.19936204146730463</v>
      </c>
      <c r="Q113" s="71">
        <f t="shared" si="9"/>
        <v>8.0749354005167959E-2</v>
      </c>
      <c r="R113" s="72">
        <f>MultiNorm_WWA!Q113</f>
        <v>13.037097246024491</v>
      </c>
    </row>
    <row r="114" spans="1:18" x14ac:dyDescent="0.2">
      <c r="A114" s="38">
        <v>44006</v>
      </c>
      <c r="B114" s="35">
        <v>1565</v>
      </c>
      <c r="C114" s="35">
        <v>125</v>
      </c>
      <c r="D114" s="35">
        <v>516</v>
      </c>
      <c r="E114" s="46">
        <f t="shared" si="19"/>
        <v>641</v>
      </c>
      <c r="F114" s="46">
        <f t="shared" si="20"/>
        <v>1049</v>
      </c>
      <c r="G114" s="35">
        <v>372</v>
      </c>
      <c r="H114" s="35">
        <v>451</v>
      </c>
      <c r="I114" s="35">
        <v>520</v>
      </c>
      <c r="J114" s="35">
        <v>0</v>
      </c>
      <c r="K114" s="35">
        <v>0</v>
      </c>
      <c r="L114" s="35">
        <v>260</v>
      </c>
      <c r="M114" s="36">
        <f t="shared" si="7"/>
        <v>632</v>
      </c>
      <c r="N114" s="36">
        <f t="shared" si="14"/>
        <v>17</v>
      </c>
      <c r="O114" s="36">
        <f t="shared" si="11"/>
        <v>11.714285714285714</v>
      </c>
      <c r="P114" s="71">
        <f t="shared" si="8"/>
        <v>0.19500780031201248</v>
      </c>
      <c r="Q114" s="71">
        <f t="shared" si="9"/>
        <v>7.9872204472843447E-2</v>
      </c>
      <c r="R114" s="72">
        <f>MultiNorm_WWA!Q114</f>
        <v>12.439946909135974</v>
      </c>
    </row>
    <row r="115" spans="1:18" x14ac:dyDescent="0.2">
      <c r="A115" s="38">
        <v>44007</v>
      </c>
      <c r="B115" s="35">
        <v>1577</v>
      </c>
      <c r="C115" s="35">
        <v>125</v>
      </c>
      <c r="D115" s="35">
        <v>520</v>
      </c>
      <c r="E115" s="46">
        <f t="shared" ref="E115" si="21">SUM(C115:D115)</f>
        <v>645</v>
      </c>
      <c r="F115" s="46">
        <f t="shared" ref="F115" si="22">B115-D115</f>
        <v>1057</v>
      </c>
      <c r="G115" s="35">
        <v>327</v>
      </c>
      <c r="H115" s="35">
        <v>455</v>
      </c>
      <c r="I115" s="35">
        <v>500</v>
      </c>
      <c r="J115" s="35">
        <v>0</v>
      </c>
      <c r="K115" s="35">
        <v>0</v>
      </c>
      <c r="L115" s="35">
        <v>269</v>
      </c>
      <c r="M115" s="36">
        <f t="shared" si="7"/>
        <v>596</v>
      </c>
      <c r="N115" s="36">
        <f t="shared" si="14"/>
        <v>12</v>
      </c>
      <c r="O115" s="36">
        <f t="shared" si="11"/>
        <v>11.285714285714286</v>
      </c>
      <c r="P115" s="71">
        <f t="shared" si="8"/>
        <v>0.19379844961240311</v>
      </c>
      <c r="Q115" s="71">
        <f t="shared" si="9"/>
        <v>7.9264426125554857E-2</v>
      </c>
      <c r="R115" s="72">
        <f>MultiNorm_WWA!Q115</f>
        <v>11.858964120231191</v>
      </c>
    </row>
    <row r="116" spans="1:18" x14ac:dyDescent="0.2">
      <c r="A116" s="38">
        <v>44008</v>
      </c>
      <c r="B116" s="35">
        <v>1592</v>
      </c>
      <c r="C116" s="35">
        <v>125</v>
      </c>
      <c r="D116" s="35">
        <v>525</v>
      </c>
      <c r="E116" s="46">
        <f t="shared" ref="E116:E135" si="23">SUM(C116:D116)</f>
        <v>650</v>
      </c>
      <c r="F116" s="46">
        <f t="shared" ref="F116:F135" si="24">B116-D116</f>
        <v>1067</v>
      </c>
      <c r="G116" s="35">
        <v>358</v>
      </c>
      <c r="H116" s="35">
        <v>462</v>
      </c>
      <c r="I116" s="35">
        <v>629</v>
      </c>
      <c r="J116" s="35">
        <v>0</v>
      </c>
      <c r="K116" s="35">
        <v>0</v>
      </c>
      <c r="L116" s="35">
        <v>274</v>
      </c>
      <c r="M116" s="36">
        <f t="shared" si="7"/>
        <v>632</v>
      </c>
      <c r="N116" s="36">
        <f t="shared" si="14"/>
        <v>15</v>
      </c>
      <c r="O116" s="36">
        <f t="shared" si="11"/>
        <v>11.285714285714286</v>
      </c>
      <c r="P116" s="71">
        <f t="shared" si="8"/>
        <v>0.19230769230769232</v>
      </c>
      <c r="Q116" s="71">
        <f t="shared" si="9"/>
        <v>7.8517587939698499E-2</v>
      </c>
      <c r="R116" s="72">
        <f>MultiNorm_WWA!Q116</f>
        <v>11.299727247777863</v>
      </c>
    </row>
    <row r="117" spans="1:18" x14ac:dyDescent="0.2">
      <c r="A117" s="38">
        <v>44009</v>
      </c>
      <c r="B117" s="35">
        <v>1599</v>
      </c>
      <c r="C117" s="35">
        <v>125</v>
      </c>
      <c r="D117" s="35">
        <v>535</v>
      </c>
      <c r="E117" s="46">
        <f t="shared" si="23"/>
        <v>660</v>
      </c>
      <c r="F117" s="46">
        <f t="shared" si="24"/>
        <v>1064</v>
      </c>
      <c r="G117" s="35">
        <v>355</v>
      </c>
      <c r="H117" s="35">
        <v>470</v>
      </c>
      <c r="I117" s="35">
        <v>610</v>
      </c>
      <c r="J117" s="35">
        <v>0</v>
      </c>
      <c r="K117" s="35">
        <v>0</v>
      </c>
      <c r="L117" s="35">
        <v>265</v>
      </c>
      <c r="M117" s="36">
        <f t="shared" ref="M117:M153" si="25">G117+L117</f>
        <v>620</v>
      </c>
      <c r="N117" s="36">
        <f t="shared" ref="N117:N118" si="26">B117-B116</f>
        <v>7</v>
      </c>
      <c r="O117" s="36">
        <f t="shared" si="11"/>
        <v>10.571428571428571</v>
      </c>
      <c r="P117" s="71">
        <f t="shared" si="8"/>
        <v>0.18939393939393939</v>
      </c>
      <c r="Q117" s="71">
        <f t="shared" si="9"/>
        <v>7.8173858661663542E-2</v>
      </c>
      <c r="R117" s="72">
        <f>MultiNorm_WWA!Q117</f>
        <v>10.767836632334159</v>
      </c>
    </row>
    <row r="118" spans="1:18" x14ac:dyDescent="0.2">
      <c r="A118" s="38">
        <v>44010</v>
      </c>
      <c r="B118" s="35">
        <v>1602</v>
      </c>
      <c r="C118" s="35">
        <v>125</v>
      </c>
      <c r="D118" s="35">
        <v>535</v>
      </c>
      <c r="E118" s="46">
        <f t="shared" si="23"/>
        <v>660</v>
      </c>
      <c r="F118" s="46">
        <f t="shared" si="24"/>
        <v>1067</v>
      </c>
      <c r="G118" s="35">
        <v>305</v>
      </c>
      <c r="H118" s="35">
        <v>468</v>
      </c>
      <c r="I118" s="35">
        <v>620</v>
      </c>
      <c r="J118" s="35">
        <v>0</v>
      </c>
      <c r="K118" s="35">
        <v>0</v>
      </c>
      <c r="L118" s="35">
        <v>268</v>
      </c>
      <c r="M118" s="36">
        <f t="shared" si="25"/>
        <v>573</v>
      </c>
      <c r="N118" s="36">
        <f t="shared" si="26"/>
        <v>3</v>
      </c>
      <c r="O118" s="36">
        <f t="shared" si="11"/>
        <v>9.4285714285714288</v>
      </c>
      <c r="P118" s="71">
        <f t="shared" si="8"/>
        <v>0.18939393939393939</v>
      </c>
      <c r="Q118" s="71">
        <f t="shared" si="9"/>
        <v>7.8027465667915102E-2</v>
      </c>
      <c r="R118" s="72">
        <f>MultiNorm_WWA!Q118</f>
        <v>10.26890854475351</v>
      </c>
    </row>
    <row r="119" spans="1:18" x14ac:dyDescent="0.2">
      <c r="A119" s="38">
        <v>44011</v>
      </c>
      <c r="B119" s="35">
        <v>1609</v>
      </c>
      <c r="C119" s="35">
        <v>125</v>
      </c>
      <c r="D119" s="35">
        <v>536</v>
      </c>
      <c r="E119" s="46">
        <f t="shared" si="23"/>
        <v>661</v>
      </c>
      <c r="F119" s="46">
        <f t="shared" si="24"/>
        <v>1073</v>
      </c>
      <c r="G119" s="35">
        <v>333</v>
      </c>
      <c r="H119" s="35">
        <v>467</v>
      </c>
      <c r="I119" s="35">
        <v>659</v>
      </c>
      <c r="J119" s="35">
        <v>0</v>
      </c>
      <c r="K119" s="35">
        <v>0</v>
      </c>
      <c r="L119" s="35">
        <v>256</v>
      </c>
      <c r="M119" s="36">
        <f t="shared" si="25"/>
        <v>589</v>
      </c>
      <c r="N119" s="36">
        <f t="shared" ref="N119:N151" si="27">B119-B118</f>
        <v>7</v>
      </c>
      <c r="O119" s="36">
        <f t="shared" si="11"/>
        <v>9.8571428571428577</v>
      </c>
      <c r="P119" s="71">
        <f t="shared" si="8"/>
        <v>0.18910741301059</v>
      </c>
      <c r="Q119" s="71">
        <f t="shared" si="9"/>
        <v>7.7688004972032321E-2</v>
      </c>
      <c r="R119" s="72">
        <f>MultiNorm_WWA!Q119</f>
        <v>9.8085708200588293</v>
      </c>
    </row>
    <row r="120" spans="1:18" x14ac:dyDescent="0.2">
      <c r="A120" s="38">
        <v>44012</v>
      </c>
      <c r="B120" s="35">
        <v>1622</v>
      </c>
      <c r="C120" s="35">
        <v>126</v>
      </c>
      <c r="D120" s="35">
        <v>544</v>
      </c>
      <c r="E120" s="46">
        <f t="shared" si="23"/>
        <v>670</v>
      </c>
      <c r="F120" s="46">
        <f t="shared" si="24"/>
        <v>1078</v>
      </c>
      <c r="G120" s="35">
        <v>303</v>
      </c>
      <c r="H120" s="35">
        <v>474</v>
      </c>
      <c r="I120" s="35">
        <v>727</v>
      </c>
      <c r="J120" s="35">
        <v>0</v>
      </c>
      <c r="K120" s="35">
        <v>0</v>
      </c>
      <c r="L120" s="35">
        <v>264</v>
      </c>
      <c r="M120" s="36">
        <f t="shared" si="25"/>
        <v>567</v>
      </c>
      <c r="N120" s="36">
        <f t="shared" si="27"/>
        <v>13</v>
      </c>
      <c r="O120" s="36">
        <f t="shared" si="11"/>
        <v>8.5714285714285712</v>
      </c>
      <c r="P120" s="71">
        <f t="shared" si="8"/>
        <v>0.18805970149253731</v>
      </c>
      <c r="Q120" s="71">
        <f t="shared" si="9"/>
        <v>7.7681874229346484E-2</v>
      </c>
      <c r="R120" s="72">
        <f>MultiNorm_WWA!Q120</f>
        <v>9.3924592141190466</v>
      </c>
    </row>
    <row r="121" spans="1:18" x14ac:dyDescent="0.2">
      <c r="A121" s="38">
        <v>44013</v>
      </c>
      <c r="B121" s="35">
        <v>1631</v>
      </c>
      <c r="C121" s="35">
        <v>126</v>
      </c>
      <c r="D121" s="35">
        <v>559</v>
      </c>
      <c r="E121" s="46">
        <f t="shared" si="23"/>
        <v>685</v>
      </c>
      <c r="F121" s="46">
        <f t="shared" si="24"/>
        <v>1072</v>
      </c>
      <c r="G121" s="35">
        <v>366</v>
      </c>
      <c r="H121" s="35">
        <v>469</v>
      </c>
      <c r="I121" s="35">
        <v>770</v>
      </c>
      <c r="J121" s="35">
        <v>0</v>
      </c>
      <c r="K121" s="35">
        <v>0</v>
      </c>
      <c r="L121" s="35">
        <v>255</v>
      </c>
      <c r="M121" s="36">
        <f t="shared" si="25"/>
        <v>621</v>
      </c>
      <c r="N121" s="36">
        <f t="shared" si="27"/>
        <v>9</v>
      </c>
      <c r="O121" s="36">
        <f t="shared" si="11"/>
        <v>8.8571428571428577</v>
      </c>
      <c r="P121" s="71">
        <f t="shared" si="8"/>
        <v>0.18394160583941604</v>
      </c>
      <c r="Q121" s="71">
        <f t="shared" si="9"/>
        <v>7.7253218884120178E-2</v>
      </c>
      <c r="R121" s="72">
        <f>MultiNorm_WWA!Q121</f>
        <v>9.0262133755345069</v>
      </c>
    </row>
    <row r="122" spans="1:18" x14ac:dyDescent="0.2">
      <c r="A122" s="38">
        <v>44014</v>
      </c>
      <c r="B122" s="35">
        <v>1646</v>
      </c>
      <c r="C122" s="35">
        <v>127</v>
      </c>
      <c r="D122" s="35">
        <v>582</v>
      </c>
      <c r="E122" s="46">
        <f t="shared" si="23"/>
        <v>709</v>
      </c>
      <c r="F122" s="46">
        <f t="shared" si="24"/>
        <v>1064</v>
      </c>
      <c r="G122" s="35">
        <v>267</v>
      </c>
      <c r="H122" s="35">
        <v>452</v>
      </c>
      <c r="I122" s="35">
        <v>750</v>
      </c>
      <c r="J122" s="35">
        <v>0</v>
      </c>
      <c r="K122" s="35">
        <v>0</v>
      </c>
      <c r="L122" s="35">
        <v>246</v>
      </c>
      <c r="M122" s="36">
        <f t="shared" si="25"/>
        <v>513</v>
      </c>
      <c r="N122" s="36">
        <f t="shared" si="27"/>
        <v>15</v>
      </c>
      <c r="O122" s="36">
        <f t="shared" si="11"/>
        <v>10.714285714285714</v>
      </c>
      <c r="P122" s="71">
        <f t="shared" si="8"/>
        <v>0.17912552891396333</v>
      </c>
      <c r="Q122" s="71">
        <f t="shared" si="9"/>
        <v>7.7156743620899151E-2</v>
      </c>
      <c r="R122" s="72">
        <f>MultiNorm_WWA!Q122</f>
        <v>8.715471198390464</v>
      </c>
    </row>
    <row r="123" spans="1:18" x14ac:dyDescent="0.2">
      <c r="A123" s="38">
        <v>44015</v>
      </c>
      <c r="B123" s="35">
        <v>1652</v>
      </c>
      <c r="C123" s="35">
        <v>127</v>
      </c>
      <c r="D123" s="35">
        <v>583</v>
      </c>
      <c r="E123" s="46">
        <f t="shared" si="23"/>
        <v>710</v>
      </c>
      <c r="F123" s="46">
        <f t="shared" si="24"/>
        <v>1069</v>
      </c>
      <c r="G123" s="35">
        <v>217</v>
      </c>
      <c r="H123" s="35">
        <v>450</v>
      </c>
      <c r="I123" s="35">
        <v>776</v>
      </c>
      <c r="J123" s="35">
        <v>0</v>
      </c>
      <c r="K123" s="35">
        <v>0</v>
      </c>
      <c r="L123" s="35">
        <v>223</v>
      </c>
      <c r="M123" s="36">
        <f t="shared" si="25"/>
        <v>440</v>
      </c>
      <c r="N123" s="36">
        <f t="shared" si="27"/>
        <v>6</v>
      </c>
      <c r="O123" s="36">
        <f t="shared" si="11"/>
        <v>11.428571428571429</v>
      </c>
      <c r="P123" s="71">
        <f t="shared" si="8"/>
        <v>0.17887323943661973</v>
      </c>
      <c r="Q123" s="71">
        <f t="shared" si="9"/>
        <v>7.6876513317191281E-2</v>
      </c>
      <c r="R123" s="72">
        <f>MultiNorm_WWA!Q123</f>
        <v>8.4658602300193699</v>
      </c>
    </row>
    <row r="124" spans="1:18" x14ac:dyDescent="0.2">
      <c r="A124" s="38">
        <v>44016</v>
      </c>
      <c r="B124" s="35">
        <v>1661</v>
      </c>
      <c r="C124" s="35">
        <v>128</v>
      </c>
      <c r="D124" s="35">
        <v>585</v>
      </c>
      <c r="E124" s="46">
        <f t="shared" si="23"/>
        <v>713</v>
      </c>
      <c r="F124" s="46">
        <f t="shared" si="24"/>
        <v>1076</v>
      </c>
      <c r="G124" s="35">
        <v>121</v>
      </c>
      <c r="H124" s="35">
        <v>447</v>
      </c>
      <c r="I124" s="35">
        <v>626</v>
      </c>
      <c r="J124" s="35">
        <v>0</v>
      </c>
      <c r="K124" s="35">
        <v>0</v>
      </c>
      <c r="L124" s="35">
        <v>202</v>
      </c>
      <c r="M124" s="36">
        <f t="shared" si="25"/>
        <v>323</v>
      </c>
      <c r="N124" s="36">
        <f t="shared" si="27"/>
        <v>9</v>
      </c>
      <c r="O124" s="36">
        <f t="shared" si="11"/>
        <v>11.142857142857142</v>
      </c>
      <c r="P124" s="71">
        <f t="shared" si="8"/>
        <v>0.17952314165497896</v>
      </c>
      <c r="Q124" s="71">
        <f t="shared" si="9"/>
        <v>7.7062010836845274E-2</v>
      </c>
      <c r="R124" s="72">
        <f>MultiNorm_WWA!Q124</f>
        <v>8.282984758583515</v>
      </c>
    </row>
    <row r="125" spans="1:18" x14ac:dyDescent="0.2">
      <c r="A125" s="38">
        <v>44017</v>
      </c>
      <c r="B125" s="35">
        <v>1677</v>
      </c>
      <c r="C125" s="35">
        <v>128</v>
      </c>
      <c r="D125" s="35">
        <v>585</v>
      </c>
      <c r="E125" s="46">
        <f t="shared" si="23"/>
        <v>713</v>
      </c>
      <c r="F125" s="46">
        <f t="shared" si="24"/>
        <v>1092</v>
      </c>
      <c r="G125" s="35">
        <v>149</v>
      </c>
      <c r="H125" s="35">
        <v>448</v>
      </c>
      <c r="I125" s="35">
        <v>588</v>
      </c>
      <c r="J125" s="35">
        <v>0</v>
      </c>
      <c r="K125" s="35">
        <v>0</v>
      </c>
      <c r="L125" s="35">
        <v>195</v>
      </c>
      <c r="M125" s="36">
        <f t="shared" si="25"/>
        <v>344</v>
      </c>
      <c r="N125" s="36">
        <f t="shared" si="27"/>
        <v>16</v>
      </c>
      <c r="O125" s="36">
        <f t="shared" si="11"/>
        <v>12.142857142857142</v>
      </c>
      <c r="P125" s="71">
        <f t="shared" si="8"/>
        <v>0.17952314165497896</v>
      </c>
      <c r="Q125" s="71">
        <f t="shared" si="9"/>
        <v>7.6326774001192602E-2</v>
      </c>
      <c r="R125" s="72">
        <f>MultiNorm_WWA!Q125</f>
        <v>8.1724072045488292</v>
      </c>
    </row>
    <row r="126" spans="1:18" x14ac:dyDescent="0.2">
      <c r="A126" s="38">
        <v>44018</v>
      </c>
      <c r="B126" s="35">
        <v>1689</v>
      </c>
      <c r="C126" s="35">
        <v>128</v>
      </c>
      <c r="D126" s="35">
        <v>588</v>
      </c>
      <c r="E126" s="46">
        <f t="shared" si="23"/>
        <v>716</v>
      </c>
      <c r="F126" s="46">
        <f t="shared" si="24"/>
        <v>1101</v>
      </c>
      <c r="G126" s="35">
        <v>299</v>
      </c>
      <c r="H126" s="35">
        <v>439</v>
      </c>
      <c r="I126" s="35">
        <v>470</v>
      </c>
      <c r="J126" s="35">
        <v>0</v>
      </c>
      <c r="K126" s="35">
        <v>0</v>
      </c>
      <c r="L126" s="35">
        <v>189</v>
      </c>
      <c r="M126" s="36">
        <f t="shared" si="25"/>
        <v>488</v>
      </c>
      <c r="N126" s="36">
        <f t="shared" si="27"/>
        <v>12</v>
      </c>
      <c r="O126" s="36">
        <f t="shared" si="11"/>
        <v>11</v>
      </c>
      <c r="P126" s="71">
        <f t="shared" si="8"/>
        <v>0.1787709497206704</v>
      </c>
      <c r="Q126" s="71">
        <f t="shared" si="9"/>
        <v>7.5784487862640609E-2</v>
      </c>
      <c r="R126" s="72">
        <f>MultiNorm_WWA!Q126</f>
        <v>8.1396224934988997</v>
      </c>
    </row>
    <row r="127" spans="1:18" x14ac:dyDescent="0.2">
      <c r="A127" s="38">
        <v>44019</v>
      </c>
      <c r="B127" s="35">
        <v>1700</v>
      </c>
      <c r="C127" s="35">
        <v>129</v>
      </c>
      <c r="D127" s="35">
        <v>639</v>
      </c>
      <c r="E127" s="46">
        <f t="shared" si="23"/>
        <v>768</v>
      </c>
      <c r="F127" s="46">
        <f t="shared" si="24"/>
        <v>1061</v>
      </c>
      <c r="G127" s="35">
        <v>350</v>
      </c>
      <c r="H127" s="35">
        <v>441</v>
      </c>
      <c r="I127" s="35">
        <v>383</v>
      </c>
      <c r="J127" s="35">
        <v>0</v>
      </c>
      <c r="K127" s="35">
        <v>0</v>
      </c>
      <c r="L127" s="35">
        <v>183</v>
      </c>
      <c r="M127" s="36">
        <f t="shared" si="25"/>
        <v>533</v>
      </c>
      <c r="N127" s="36">
        <f t="shared" si="27"/>
        <v>11</v>
      </c>
      <c r="O127" s="36">
        <f t="shared" si="11"/>
        <v>11.428571428571429</v>
      </c>
      <c r="P127" s="71">
        <f t="shared" si="8"/>
        <v>0.16796875</v>
      </c>
      <c r="Q127" s="71">
        <f t="shared" si="9"/>
        <v>7.588235294117647E-2</v>
      </c>
      <c r="R127" s="72">
        <f>MultiNorm_WWA!Q127</f>
        <v>8.1900241995731715</v>
      </c>
    </row>
    <row r="128" spans="1:18" x14ac:dyDescent="0.2">
      <c r="A128" s="38">
        <v>44020</v>
      </c>
      <c r="B128" s="35">
        <v>1716</v>
      </c>
      <c r="C128" s="35">
        <v>129</v>
      </c>
      <c r="D128" s="35">
        <v>654</v>
      </c>
      <c r="E128" s="46">
        <f t="shared" si="23"/>
        <v>783</v>
      </c>
      <c r="F128" s="46">
        <f t="shared" si="24"/>
        <v>1062</v>
      </c>
      <c r="G128" s="35">
        <v>309</v>
      </c>
      <c r="H128" s="35">
        <v>432</v>
      </c>
      <c r="I128" s="35">
        <v>361</v>
      </c>
      <c r="J128" s="35">
        <v>0</v>
      </c>
      <c r="K128" s="35">
        <v>0</v>
      </c>
      <c r="L128" s="35">
        <v>189</v>
      </c>
      <c r="M128" s="36">
        <f t="shared" si="25"/>
        <v>498</v>
      </c>
      <c r="N128" s="36">
        <f t="shared" si="27"/>
        <v>16</v>
      </c>
      <c r="O128" s="36">
        <f t="shared" si="11"/>
        <v>11.714285714285714</v>
      </c>
      <c r="P128" s="71">
        <f t="shared" si="8"/>
        <v>0.16475095785440613</v>
      </c>
      <c r="Q128" s="71">
        <f t="shared" si="9"/>
        <v>7.5174825174825169E-2</v>
      </c>
      <c r="R128" s="72">
        <f>MultiNorm_WWA!Q128</f>
        <v>8.3288614219146151</v>
      </c>
    </row>
    <row r="129" spans="1:18" x14ac:dyDescent="0.2">
      <c r="A129" s="38">
        <v>44021</v>
      </c>
      <c r="B129" s="35">
        <v>1723</v>
      </c>
      <c r="C129" s="35">
        <v>129</v>
      </c>
      <c r="D129" s="35">
        <v>672</v>
      </c>
      <c r="E129" s="46">
        <f t="shared" si="23"/>
        <v>801</v>
      </c>
      <c r="F129" s="46">
        <f t="shared" si="24"/>
        <v>1051</v>
      </c>
      <c r="G129" s="35">
        <v>366</v>
      </c>
      <c r="H129" s="35">
        <v>423</v>
      </c>
      <c r="I129" s="35">
        <v>340</v>
      </c>
      <c r="J129" s="35">
        <v>0</v>
      </c>
      <c r="K129" s="35">
        <v>0</v>
      </c>
      <c r="L129" s="35">
        <v>186</v>
      </c>
      <c r="M129" s="36">
        <f t="shared" si="25"/>
        <v>552</v>
      </c>
      <c r="N129" s="36">
        <f t="shared" si="27"/>
        <v>7</v>
      </c>
      <c r="O129" s="36">
        <f t="shared" si="11"/>
        <v>10.285714285714286</v>
      </c>
      <c r="P129" s="71">
        <f t="shared" si="8"/>
        <v>0.16104868913857678</v>
      </c>
      <c r="Q129" s="71">
        <f t="shared" si="9"/>
        <v>7.4869413813116653E-2</v>
      </c>
      <c r="R129" s="72">
        <f>MultiNorm_WWA!Q129</f>
        <v>8.5611855918346684</v>
      </c>
    </row>
    <row r="130" spans="1:18" x14ac:dyDescent="0.2">
      <c r="A130" s="38">
        <v>44022</v>
      </c>
      <c r="B130" s="35">
        <v>1732</v>
      </c>
      <c r="C130" s="35">
        <v>129</v>
      </c>
      <c r="D130" s="35">
        <v>700</v>
      </c>
      <c r="E130" s="46">
        <f t="shared" si="23"/>
        <v>829</v>
      </c>
      <c r="F130" s="46">
        <f t="shared" si="24"/>
        <v>1032</v>
      </c>
      <c r="G130" s="35">
        <v>281</v>
      </c>
      <c r="H130" s="35">
        <v>421</v>
      </c>
      <c r="I130" s="35">
        <v>331</v>
      </c>
      <c r="J130" s="35">
        <v>0</v>
      </c>
      <c r="K130" s="35">
        <v>0</v>
      </c>
      <c r="L130" s="35">
        <v>175</v>
      </c>
      <c r="M130" s="36">
        <f t="shared" si="25"/>
        <v>456</v>
      </c>
      <c r="N130" s="36">
        <f t="shared" si="27"/>
        <v>9</v>
      </c>
      <c r="O130" s="36">
        <f t="shared" si="11"/>
        <v>9.1428571428571423</v>
      </c>
      <c r="P130" s="71">
        <f t="shared" si="8"/>
        <v>0.15560916767189384</v>
      </c>
      <c r="Q130" s="71">
        <f t="shared" si="9"/>
        <v>7.4480369515011552E-2</v>
      </c>
      <c r="R130" s="72">
        <f>MultiNorm_WWA!Q130</f>
        <v>8.8917867047417332</v>
      </c>
    </row>
    <row r="131" spans="1:18" x14ac:dyDescent="0.2">
      <c r="A131" s="38">
        <v>44023</v>
      </c>
      <c r="B131" s="35">
        <v>1743</v>
      </c>
      <c r="C131" s="35">
        <v>129</v>
      </c>
      <c r="D131" s="35">
        <v>724</v>
      </c>
      <c r="E131" s="46">
        <f t="shared" si="23"/>
        <v>853</v>
      </c>
      <c r="F131" s="46">
        <f t="shared" si="24"/>
        <v>1019</v>
      </c>
      <c r="G131" s="35">
        <v>292</v>
      </c>
      <c r="H131" s="35">
        <v>405</v>
      </c>
      <c r="I131" s="35">
        <v>293</v>
      </c>
      <c r="J131" s="35">
        <v>0</v>
      </c>
      <c r="K131" s="35">
        <v>0</v>
      </c>
      <c r="L131" s="35">
        <v>162</v>
      </c>
      <c r="M131" s="36">
        <f t="shared" si="25"/>
        <v>454</v>
      </c>
      <c r="N131" s="36">
        <f t="shared" si="27"/>
        <v>11</v>
      </c>
      <c r="O131" s="36">
        <f t="shared" si="11"/>
        <v>8.5714285714285712</v>
      </c>
      <c r="P131" s="71">
        <f t="shared" ref="P131:P153" si="28">C131/E131</f>
        <v>0.15123094958968347</v>
      </c>
      <c r="Q131" s="71">
        <f t="shared" ref="Q131:Q153" si="29">C131/B131</f>
        <v>7.4010327022375214E-2</v>
      </c>
      <c r="R131" s="72">
        <f>MultiNorm_WWA!Q131</f>
        <v>9.3251188246077756</v>
      </c>
    </row>
    <row r="132" spans="1:18" x14ac:dyDescent="0.2">
      <c r="A132" s="38">
        <v>44024</v>
      </c>
      <c r="B132" s="35">
        <v>1749</v>
      </c>
      <c r="C132" s="35">
        <v>129</v>
      </c>
      <c r="D132" s="35">
        <v>734</v>
      </c>
      <c r="E132" s="46">
        <f t="shared" si="23"/>
        <v>863</v>
      </c>
      <c r="F132" s="46">
        <f t="shared" si="24"/>
        <v>1015</v>
      </c>
      <c r="G132" s="35">
        <v>252</v>
      </c>
      <c r="H132" s="35">
        <v>401</v>
      </c>
      <c r="I132" s="35">
        <v>240</v>
      </c>
      <c r="J132" s="35">
        <v>0</v>
      </c>
      <c r="K132" s="35">
        <v>0</v>
      </c>
      <c r="L132" s="35">
        <v>161</v>
      </c>
      <c r="M132" s="36">
        <f t="shared" si="25"/>
        <v>413</v>
      </c>
      <c r="N132" s="36">
        <f t="shared" si="27"/>
        <v>6</v>
      </c>
      <c r="O132" s="36">
        <f t="shared" si="11"/>
        <v>7</v>
      </c>
      <c r="P132" s="71">
        <f t="shared" si="28"/>
        <v>0.14947856315179606</v>
      </c>
      <c r="Q132" s="71">
        <f t="shared" si="29"/>
        <v>7.375643224699828E-2</v>
      </c>
      <c r="R132" s="72">
        <f>MultiNorm_WWA!Q132</f>
        <v>9.8652151136246093</v>
      </c>
    </row>
    <row r="133" spans="1:18" x14ac:dyDescent="0.2">
      <c r="A133" s="38">
        <v>44025</v>
      </c>
      <c r="B133" s="35">
        <v>1753</v>
      </c>
      <c r="C133" s="35">
        <v>129</v>
      </c>
      <c r="D133" s="35">
        <v>750</v>
      </c>
      <c r="E133" s="46">
        <f t="shared" si="23"/>
        <v>879</v>
      </c>
      <c r="F133" s="46">
        <f t="shared" si="24"/>
        <v>1003</v>
      </c>
      <c r="G133" s="35">
        <v>304</v>
      </c>
      <c r="H133" s="35">
        <v>397</v>
      </c>
      <c r="I133" s="35">
        <v>242</v>
      </c>
      <c r="J133" s="35">
        <v>0</v>
      </c>
      <c r="K133" s="35">
        <v>0</v>
      </c>
      <c r="L133" s="35">
        <v>163</v>
      </c>
      <c r="M133" s="36">
        <f t="shared" si="25"/>
        <v>467</v>
      </c>
      <c r="N133" s="36">
        <f t="shared" si="27"/>
        <v>4</v>
      </c>
      <c r="O133" s="36">
        <f t="shared" si="11"/>
        <v>7.8571428571428568</v>
      </c>
      <c r="P133" s="71">
        <f t="shared" si="28"/>
        <v>0.14675767918088736</v>
      </c>
      <c r="Q133" s="71">
        <f t="shared" si="29"/>
        <v>7.3588134626354815E-2</v>
      </c>
      <c r="R133" s="72">
        <f>MultiNorm_WWA!Q133</f>
        <v>10.515593086761509</v>
      </c>
    </row>
    <row r="134" spans="1:18" x14ac:dyDescent="0.2">
      <c r="A134" s="38">
        <v>44026</v>
      </c>
      <c r="B134" s="35">
        <v>1760</v>
      </c>
      <c r="C134" s="35">
        <v>129</v>
      </c>
      <c r="D134" s="35">
        <v>756</v>
      </c>
      <c r="E134" s="46">
        <f t="shared" si="23"/>
        <v>885</v>
      </c>
      <c r="F134" s="46">
        <f t="shared" si="24"/>
        <v>1004</v>
      </c>
      <c r="G134" s="35">
        <v>321</v>
      </c>
      <c r="H134" s="35">
        <v>380</v>
      </c>
      <c r="I134" s="35">
        <v>270</v>
      </c>
      <c r="J134" s="35">
        <v>0</v>
      </c>
      <c r="K134" s="35">
        <v>0</v>
      </c>
      <c r="L134" s="35">
        <v>160</v>
      </c>
      <c r="M134" s="36">
        <f t="shared" si="25"/>
        <v>481</v>
      </c>
      <c r="N134" s="36">
        <f t="shared" si="27"/>
        <v>7</v>
      </c>
      <c r="O134" s="36">
        <f t="shared" ref="O134:O152" si="30">AVERAGE(N131:N137)</f>
        <v>8.1428571428571423</v>
      </c>
      <c r="P134" s="71">
        <f t="shared" si="28"/>
        <v>0.14576271186440679</v>
      </c>
      <c r="Q134" s="71">
        <f t="shared" si="29"/>
        <v>7.3295454545454539E-2</v>
      </c>
      <c r="R134" s="72">
        <f>MultiNorm_WWA!Q134</f>
        <v>11.279151268487315</v>
      </c>
    </row>
    <row r="135" spans="1:18" x14ac:dyDescent="0.2">
      <c r="A135" s="38">
        <v>44027</v>
      </c>
      <c r="B135" s="35">
        <v>1765</v>
      </c>
      <c r="C135" s="35">
        <v>129</v>
      </c>
      <c r="D135" s="35">
        <v>770</v>
      </c>
      <c r="E135" s="46">
        <f t="shared" si="23"/>
        <v>899</v>
      </c>
      <c r="F135" s="46">
        <f t="shared" si="24"/>
        <v>995</v>
      </c>
      <c r="G135" s="35">
        <v>312</v>
      </c>
      <c r="H135" s="35">
        <v>377</v>
      </c>
      <c r="I135" s="35">
        <v>314</v>
      </c>
      <c r="J135" s="35">
        <v>0</v>
      </c>
      <c r="K135" s="35">
        <v>0</v>
      </c>
      <c r="L135" s="35">
        <v>155</v>
      </c>
      <c r="M135" s="36">
        <f t="shared" si="25"/>
        <v>467</v>
      </c>
      <c r="N135" s="36">
        <f t="shared" si="27"/>
        <v>5</v>
      </c>
      <c r="O135" s="36">
        <f t="shared" si="30"/>
        <v>8</v>
      </c>
      <c r="P135" s="71">
        <f t="shared" si="28"/>
        <v>0.14349276974416017</v>
      </c>
      <c r="Q135" s="71">
        <f t="shared" si="29"/>
        <v>7.3087818696883855E-2</v>
      </c>
      <c r="R135" s="72">
        <f>MultiNorm_WWA!Q135</f>
        <v>12.158058922669149</v>
      </c>
    </row>
    <row r="136" spans="1:18" x14ac:dyDescent="0.2">
      <c r="A136" s="38">
        <v>44028</v>
      </c>
      <c r="B136" s="35">
        <v>1778</v>
      </c>
      <c r="C136" s="35">
        <v>129</v>
      </c>
      <c r="D136" s="35">
        <v>790</v>
      </c>
      <c r="E136" s="46">
        <f t="shared" ref="E136:E153" si="31">SUM(C136:D136)</f>
        <v>919</v>
      </c>
      <c r="F136" s="46">
        <f t="shared" ref="F136:F153" si="32">B136-D136</f>
        <v>988</v>
      </c>
      <c r="G136" s="35">
        <v>288</v>
      </c>
      <c r="H136" s="35">
        <v>379</v>
      </c>
      <c r="I136" s="35">
        <v>345</v>
      </c>
      <c r="J136" s="35">
        <v>0</v>
      </c>
      <c r="K136" s="35">
        <v>0</v>
      </c>
      <c r="L136" s="35">
        <v>155</v>
      </c>
      <c r="M136" s="36">
        <f t="shared" si="25"/>
        <v>443</v>
      </c>
      <c r="N136" s="36">
        <f t="shared" si="27"/>
        <v>13</v>
      </c>
      <c r="O136" s="36">
        <f t="shared" si="30"/>
        <v>8.2857142857142865</v>
      </c>
      <c r="P136" s="71">
        <f t="shared" si="28"/>
        <v>0.14036996735582155</v>
      </c>
      <c r="Q136" s="71">
        <f t="shared" si="29"/>
        <v>7.2553430821147361E-2</v>
      </c>
      <c r="R136" s="72">
        <f>MultiNorm_WWA!Q136</f>
        <v>13.153641019971362</v>
      </c>
    </row>
    <row r="137" spans="1:18" x14ac:dyDescent="0.2">
      <c r="A137" s="38">
        <v>44029</v>
      </c>
      <c r="B137" s="35">
        <v>1789</v>
      </c>
      <c r="C137" s="35">
        <v>129</v>
      </c>
      <c r="D137" s="35">
        <v>808</v>
      </c>
      <c r="E137" s="46">
        <f t="shared" si="31"/>
        <v>937</v>
      </c>
      <c r="F137" s="46">
        <f t="shared" si="32"/>
        <v>981</v>
      </c>
      <c r="G137" s="35">
        <v>372</v>
      </c>
      <c r="H137" s="35">
        <v>371</v>
      </c>
      <c r="I137" s="35">
        <v>375</v>
      </c>
      <c r="J137" s="35">
        <v>0</v>
      </c>
      <c r="K137" s="35">
        <v>0</v>
      </c>
      <c r="L137" s="35">
        <v>153</v>
      </c>
      <c r="M137" s="36">
        <f t="shared" si="25"/>
        <v>525</v>
      </c>
      <c r="N137" s="36">
        <f t="shared" si="27"/>
        <v>11</v>
      </c>
      <c r="O137" s="36">
        <f t="shared" si="30"/>
        <v>10.714285714285714</v>
      </c>
      <c r="P137" s="71">
        <f t="shared" si="28"/>
        <v>0.13767342582710779</v>
      </c>
      <c r="Q137" s="71">
        <f t="shared" si="29"/>
        <v>7.2107322526551151E-2</v>
      </c>
      <c r="R137" s="72">
        <f>MultiNorm_WWA!Q137</f>
        <v>14.266261081381471</v>
      </c>
    </row>
    <row r="138" spans="1:18" x14ac:dyDescent="0.2">
      <c r="A138" s="38">
        <v>44030</v>
      </c>
      <c r="B138" s="35">
        <v>1799</v>
      </c>
      <c r="C138" s="35">
        <v>130</v>
      </c>
      <c r="D138" s="35">
        <v>817</v>
      </c>
      <c r="E138" s="46">
        <f t="shared" si="31"/>
        <v>947</v>
      </c>
      <c r="F138" s="46">
        <f t="shared" si="32"/>
        <v>982</v>
      </c>
      <c r="G138" s="35">
        <v>269</v>
      </c>
      <c r="H138" s="35">
        <v>366</v>
      </c>
      <c r="I138" s="35">
        <v>393</v>
      </c>
      <c r="J138" s="35">
        <v>0</v>
      </c>
      <c r="K138" s="35">
        <v>0</v>
      </c>
      <c r="L138" s="35">
        <v>150</v>
      </c>
      <c r="M138" s="36">
        <f t="shared" si="25"/>
        <v>419</v>
      </c>
      <c r="N138" s="36">
        <f t="shared" si="27"/>
        <v>10</v>
      </c>
      <c r="O138" s="36">
        <f t="shared" si="30"/>
        <v>11.714285714285714</v>
      </c>
      <c r="P138" s="71">
        <f t="shared" si="28"/>
        <v>0.13727560718057022</v>
      </c>
      <c r="Q138" s="71">
        <f t="shared" si="29"/>
        <v>7.2262367982212333E-2</v>
      </c>
      <c r="R138" s="72">
        <f>MultiNorm_WWA!Q138</f>
        <v>15.49520497183352</v>
      </c>
    </row>
    <row r="139" spans="1:18" x14ac:dyDescent="0.2">
      <c r="A139" s="38">
        <v>44031</v>
      </c>
      <c r="B139" s="35">
        <v>1807</v>
      </c>
      <c r="C139" s="35">
        <v>130</v>
      </c>
      <c r="D139" s="35">
        <v>833</v>
      </c>
      <c r="E139" s="46">
        <f t="shared" si="31"/>
        <v>963</v>
      </c>
      <c r="F139" s="46">
        <f t="shared" si="32"/>
        <v>974</v>
      </c>
      <c r="G139" s="35">
        <v>235</v>
      </c>
      <c r="H139" s="35">
        <v>358</v>
      </c>
      <c r="I139" s="35">
        <v>396</v>
      </c>
      <c r="J139" s="35">
        <v>0</v>
      </c>
      <c r="K139" s="35">
        <v>0</v>
      </c>
      <c r="L139" s="35">
        <v>155</v>
      </c>
      <c r="M139" s="36">
        <f t="shared" si="25"/>
        <v>390</v>
      </c>
      <c r="N139" s="36">
        <f t="shared" si="27"/>
        <v>8</v>
      </c>
      <c r="O139" s="36">
        <f t="shared" si="30"/>
        <v>17.142857142857142</v>
      </c>
      <c r="P139" s="71">
        <f t="shared" si="28"/>
        <v>0.13499480789200416</v>
      </c>
      <c r="Q139" s="71">
        <f t="shared" si="29"/>
        <v>7.1942446043165464E-2</v>
      </c>
      <c r="R139" s="72">
        <f>MultiNorm_WWA!Q139</f>
        <v>16.838569093636753</v>
      </c>
    </row>
    <row r="140" spans="1:18" x14ac:dyDescent="0.2">
      <c r="A140" s="38">
        <v>44032</v>
      </c>
      <c r="B140" s="35">
        <v>1828</v>
      </c>
      <c r="C140" s="35">
        <v>130</v>
      </c>
      <c r="D140" s="35">
        <v>845</v>
      </c>
      <c r="E140" s="46">
        <f t="shared" si="31"/>
        <v>975</v>
      </c>
      <c r="F140" s="46">
        <f t="shared" si="32"/>
        <v>983</v>
      </c>
      <c r="G140" s="35">
        <v>246</v>
      </c>
      <c r="H140" s="35">
        <v>359</v>
      </c>
      <c r="I140" s="35">
        <v>460</v>
      </c>
      <c r="J140" s="35">
        <v>0</v>
      </c>
      <c r="K140" s="35">
        <v>0</v>
      </c>
      <c r="L140" s="35">
        <v>167</v>
      </c>
      <c r="M140" s="36">
        <f t="shared" si="25"/>
        <v>413</v>
      </c>
      <c r="N140" s="36">
        <f t="shared" si="27"/>
        <v>21</v>
      </c>
      <c r="O140" s="36">
        <f t="shared" si="30"/>
        <v>18.428571428571427</v>
      </c>
      <c r="P140" s="71">
        <f t="shared" si="28"/>
        <v>0.13333333333333333</v>
      </c>
      <c r="Q140" s="71">
        <f t="shared" si="29"/>
        <v>7.1115973741794306E-2</v>
      </c>
      <c r="R140" s="72">
        <f>MultiNorm_WWA!Q140</f>
        <v>18.293156725021095</v>
      </c>
    </row>
    <row r="141" spans="1:18" x14ac:dyDescent="0.2">
      <c r="A141" s="38">
        <v>44033</v>
      </c>
      <c r="B141" s="35">
        <v>1842</v>
      </c>
      <c r="C141" s="35">
        <v>130</v>
      </c>
      <c r="D141" s="35">
        <v>850</v>
      </c>
      <c r="E141" s="46">
        <f t="shared" si="31"/>
        <v>980</v>
      </c>
      <c r="F141" s="46">
        <f t="shared" si="32"/>
        <v>992</v>
      </c>
      <c r="G141" s="35">
        <v>300</v>
      </c>
      <c r="H141" s="35">
        <v>357</v>
      </c>
      <c r="I141" s="35">
        <v>459</v>
      </c>
      <c r="J141" s="35">
        <v>0</v>
      </c>
      <c r="K141" s="35">
        <v>0</v>
      </c>
      <c r="L141" s="35">
        <v>166</v>
      </c>
      <c r="M141" s="36">
        <f t="shared" si="25"/>
        <v>466</v>
      </c>
      <c r="N141" s="36">
        <f t="shared" si="27"/>
        <v>14</v>
      </c>
      <c r="O141" s="36">
        <f t="shared" si="30"/>
        <v>19.714285714285715</v>
      </c>
      <c r="P141" s="71">
        <f t="shared" si="28"/>
        <v>0.1326530612244898</v>
      </c>
      <c r="Q141" s="71">
        <f t="shared" si="29"/>
        <v>7.0575461454940286E-2</v>
      </c>
      <c r="R141" s="72">
        <f>MultiNorm_WWA!Q141</f>
        <v>19.854386445071921</v>
      </c>
    </row>
    <row r="142" spans="1:18" x14ac:dyDescent="0.2">
      <c r="A142" s="38">
        <v>44034</v>
      </c>
      <c r="B142" s="35">
        <v>1885</v>
      </c>
      <c r="C142" s="35">
        <v>130</v>
      </c>
      <c r="D142" s="35">
        <v>868</v>
      </c>
      <c r="E142" s="46">
        <f t="shared" si="31"/>
        <v>998</v>
      </c>
      <c r="F142" s="46">
        <f t="shared" si="32"/>
        <v>1017</v>
      </c>
      <c r="G142" s="35">
        <v>317</v>
      </c>
      <c r="H142" s="35">
        <v>359</v>
      </c>
      <c r="I142" s="35">
        <v>490</v>
      </c>
      <c r="J142" s="35">
        <v>0</v>
      </c>
      <c r="K142" s="35">
        <v>0</v>
      </c>
      <c r="L142" s="35">
        <v>188</v>
      </c>
      <c r="M142" s="36">
        <f t="shared" si="25"/>
        <v>505</v>
      </c>
      <c r="N142" s="36">
        <f t="shared" si="27"/>
        <v>43</v>
      </c>
      <c r="O142" s="36">
        <f t="shared" si="30"/>
        <v>21.714285714285715</v>
      </c>
      <c r="P142" s="71">
        <f t="shared" si="28"/>
        <v>0.13026052104208416</v>
      </c>
      <c r="Q142" s="71">
        <f t="shared" si="29"/>
        <v>6.8965517241379309E-2</v>
      </c>
      <c r="R142" s="72">
        <f>MultiNorm_WWA!Q142</f>
        <v>21.516216665114758</v>
      </c>
    </row>
    <row r="143" spans="1:18" x14ac:dyDescent="0.2">
      <c r="A143" s="38">
        <v>44035</v>
      </c>
      <c r="B143" s="35">
        <v>1907</v>
      </c>
      <c r="C143" s="35">
        <v>130</v>
      </c>
      <c r="D143" s="35">
        <v>874</v>
      </c>
      <c r="E143" s="46">
        <f t="shared" si="31"/>
        <v>1004</v>
      </c>
      <c r="F143" s="46">
        <f t="shared" si="32"/>
        <v>1033</v>
      </c>
      <c r="G143" s="35">
        <v>307</v>
      </c>
      <c r="H143" s="35">
        <v>358</v>
      </c>
      <c r="I143" s="35">
        <v>587</v>
      </c>
      <c r="J143" s="35">
        <v>0</v>
      </c>
      <c r="K143" s="35">
        <v>0</v>
      </c>
      <c r="L143" s="35">
        <v>211</v>
      </c>
      <c r="M143" s="36">
        <f t="shared" si="25"/>
        <v>518</v>
      </c>
      <c r="N143" s="36">
        <f t="shared" si="27"/>
        <v>22</v>
      </c>
      <c r="O143" s="36">
        <f t="shared" si="30"/>
        <v>22.714285714285715</v>
      </c>
      <c r="P143" s="71">
        <f t="shared" si="28"/>
        <v>0.12948207171314741</v>
      </c>
      <c r="Q143" s="71">
        <f t="shared" si="29"/>
        <v>6.81699003670687E-2</v>
      </c>
      <c r="R143" s="72">
        <f>MultiNorm_WWA!Q143</f>
        <v>23.271090233656519</v>
      </c>
    </row>
    <row r="144" spans="1:18" x14ac:dyDescent="0.2">
      <c r="A144" s="38">
        <v>44036</v>
      </c>
      <c r="B144" s="35">
        <v>1927</v>
      </c>
      <c r="C144" s="35">
        <v>130</v>
      </c>
      <c r="D144" s="35">
        <v>892</v>
      </c>
      <c r="E144" s="46">
        <f t="shared" si="31"/>
        <v>1022</v>
      </c>
      <c r="F144" s="46">
        <f t="shared" si="32"/>
        <v>1035</v>
      </c>
      <c r="G144" s="35">
        <v>349</v>
      </c>
      <c r="H144" s="35">
        <v>361</v>
      </c>
      <c r="I144" s="35">
        <v>621</v>
      </c>
      <c r="J144" s="35">
        <v>0</v>
      </c>
      <c r="K144" s="35">
        <v>0</v>
      </c>
      <c r="L144" s="35">
        <v>220</v>
      </c>
      <c r="M144" s="36">
        <f t="shared" si="25"/>
        <v>569</v>
      </c>
      <c r="N144" s="36">
        <f t="shared" si="27"/>
        <v>20</v>
      </c>
      <c r="O144" s="36">
        <f t="shared" si="30"/>
        <v>26.428571428571427</v>
      </c>
      <c r="P144" s="71">
        <f t="shared" si="28"/>
        <v>0.12720156555772993</v>
      </c>
      <c r="Q144" s="71">
        <f t="shared" si="29"/>
        <v>6.7462376751427092E-2</v>
      </c>
      <c r="R144" s="72">
        <f>MultiNorm_WWA!Q144</f>
        <v>25.109902886615817</v>
      </c>
    </row>
    <row r="145" spans="1:18" x14ac:dyDescent="0.2">
      <c r="A145" s="38">
        <v>44037</v>
      </c>
      <c r="B145" s="35">
        <v>1951</v>
      </c>
      <c r="C145" s="35">
        <v>130</v>
      </c>
      <c r="D145" s="35">
        <v>898</v>
      </c>
      <c r="E145" s="46">
        <f t="shared" si="31"/>
        <v>1028</v>
      </c>
      <c r="F145" s="46">
        <f t="shared" si="32"/>
        <v>1053</v>
      </c>
      <c r="G145" s="35">
        <v>346</v>
      </c>
      <c r="H145" s="35">
        <v>364</v>
      </c>
      <c r="I145" s="35">
        <v>619</v>
      </c>
      <c r="J145" s="35">
        <v>0</v>
      </c>
      <c r="K145" s="35">
        <v>0</v>
      </c>
      <c r="L145" s="35">
        <v>235</v>
      </c>
      <c r="M145" s="36">
        <f t="shared" si="25"/>
        <v>581</v>
      </c>
      <c r="N145" s="36">
        <f t="shared" si="27"/>
        <v>24</v>
      </c>
      <c r="O145" s="36">
        <f t="shared" si="30"/>
        <v>27.428571428571427</v>
      </c>
      <c r="P145" s="71">
        <f t="shared" si="28"/>
        <v>0.12645914396887159</v>
      </c>
      <c r="Q145" s="71">
        <f t="shared" si="29"/>
        <v>6.6632496155817525E-2</v>
      </c>
      <c r="R145" s="72">
        <f>MultiNorm_WWA!Q145</f>
        <v>27.021998970858679</v>
      </c>
    </row>
    <row r="146" spans="1:18" x14ac:dyDescent="0.2">
      <c r="A146" s="38">
        <v>44038</v>
      </c>
      <c r="B146" s="35">
        <v>1966</v>
      </c>
      <c r="C146" s="35">
        <v>130</v>
      </c>
      <c r="D146" s="35">
        <v>899</v>
      </c>
      <c r="E146" s="46">
        <f t="shared" si="31"/>
        <v>1029</v>
      </c>
      <c r="F146" s="46">
        <f t="shared" si="32"/>
        <v>1067</v>
      </c>
      <c r="G146" s="35">
        <v>221</v>
      </c>
      <c r="H146" s="35">
        <v>366</v>
      </c>
      <c r="I146" s="35">
        <v>595</v>
      </c>
      <c r="J146" s="35">
        <v>0</v>
      </c>
      <c r="K146" s="35">
        <v>0</v>
      </c>
      <c r="L146" s="35">
        <v>242</v>
      </c>
      <c r="M146" s="36">
        <f t="shared" si="25"/>
        <v>463</v>
      </c>
      <c r="N146" s="36">
        <f t="shared" si="27"/>
        <v>15</v>
      </c>
      <c r="O146" s="36">
        <f t="shared" si="30"/>
        <v>26</v>
      </c>
      <c r="P146" s="71">
        <f t="shared" si="28"/>
        <v>0.12633624878522837</v>
      </c>
      <c r="Q146" s="71">
        <f t="shared" si="29"/>
        <v>6.6124109867751774E-2</v>
      </c>
      <c r="R146" s="72">
        <f>MultiNorm_WWA!Q146</f>
        <v>28.995197376536101</v>
      </c>
    </row>
    <row r="147" spans="1:18" x14ac:dyDescent="0.2">
      <c r="A147" s="38">
        <v>44039</v>
      </c>
      <c r="B147" s="35">
        <v>2013</v>
      </c>
      <c r="C147" s="35">
        <v>130</v>
      </c>
      <c r="D147" s="35">
        <v>899</v>
      </c>
      <c r="E147" s="46">
        <f t="shared" si="31"/>
        <v>1029</v>
      </c>
      <c r="F147" s="46">
        <f t="shared" si="32"/>
        <v>1114</v>
      </c>
      <c r="G147" s="35">
        <v>271</v>
      </c>
      <c r="H147" s="35">
        <v>372</v>
      </c>
      <c r="I147" s="35">
        <v>634</v>
      </c>
      <c r="J147" s="35">
        <v>0</v>
      </c>
      <c r="K147" s="35">
        <v>0</v>
      </c>
      <c r="L147" s="35">
        <v>265</v>
      </c>
      <c r="M147" s="36">
        <f t="shared" si="25"/>
        <v>536</v>
      </c>
      <c r="N147" s="36">
        <f t="shared" si="27"/>
        <v>47</v>
      </c>
      <c r="O147" s="36">
        <f t="shared" si="30"/>
        <v>28.714285714285715</v>
      </c>
      <c r="P147" s="71">
        <f t="shared" si="28"/>
        <v>0.12633624878522837</v>
      </c>
      <c r="Q147" s="71">
        <f t="shared" si="29"/>
        <v>6.4580228514654739E-2</v>
      </c>
      <c r="R147" s="72">
        <f>MultiNorm_WWA!Q147</f>
        <v>31.01584997791705</v>
      </c>
    </row>
    <row r="148" spans="1:18" x14ac:dyDescent="0.2">
      <c r="A148" s="38">
        <v>44040</v>
      </c>
      <c r="B148" s="35">
        <v>2034</v>
      </c>
      <c r="C148" s="35">
        <v>130</v>
      </c>
      <c r="D148" s="35">
        <v>904</v>
      </c>
      <c r="E148" s="46">
        <f t="shared" si="31"/>
        <v>1034</v>
      </c>
      <c r="F148" s="46">
        <f t="shared" si="32"/>
        <v>1130</v>
      </c>
      <c r="G148" s="35">
        <v>308</v>
      </c>
      <c r="H148" s="35">
        <v>375</v>
      </c>
      <c r="I148" s="35">
        <v>722</v>
      </c>
      <c r="J148" s="35">
        <v>0</v>
      </c>
      <c r="K148" s="35">
        <v>0</v>
      </c>
      <c r="L148" s="35">
        <v>273</v>
      </c>
      <c r="M148" s="36">
        <f t="shared" si="25"/>
        <v>581</v>
      </c>
      <c r="N148" s="36">
        <f t="shared" si="27"/>
        <v>21</v>
      </c>
      <c r="O148" s="36">
        <f t="shared" si="30"/>
        <v>32.714285714285715</v>
      </c>
      <c r="P148" s="71">
        <f t="shared" si="28"/>
        <v>0.12572533849129594</v>
      </c>
      <c r="Q148" s="71">
        <f t="shared" si="29"/>
        <v>6.3913470993117005E-2</v>
      </c>
      <c r="R148" s="72">
        <f>MultiNorm_WWA!Q148</f>
        <v>33.06893411510891</v>
      </c>
    </row>
    <row r="149" spans="1:18" x14ac:dyDescent="0.2">
      <c r="A149" s="38">
        <v>44041</v>
      </c>
      <c r="B149" s="35">
        <v>2067</v>
      </c>
      <c r="C149" s="35">
        <v>130</v>
      </c>
      <c r="D149" s="35">
        <v>905</v>
      </c>
      <c r="E149" s="46">
        <f t="shared" si="31"/>
        <v>1035</v>
      </c>
      <c r="F149" s="46">
        <f t="shared" si="32"/>
        <v>1162</v>
      </c>
      <c r="G149" s="35">
        <v>316</v>
      </c>
      <c r="H149" s="35">
        <v>377</v>
      </c>
      <c r="I149" s="35">
        <v>906</v>
      </c>
      <c r="J149" s="35">
        <v>0</v>
      </c>
      <c r="K149" s="35">
        <v>0</v>
      </c>
      <c r="L149" s="35">
        <v>296</v>
      </c>
      <c r="M149" s="36">
        <f t="shared" si="25"/>
        <v>612</v>
      </c>
      <c r="N149" s="36">
        <f t="shared" si="27"/>
        <v>33</v>
      </c>
      <c r="O149" s="36">
        <f t="shared" si="30"/>
        <v>34</v>
      </c>
      <c r="P149" s="71">
        <f t="shared" si="28"/>
        <v>0.12560386473429952</v>
      </c>
      <c r="Q149" s="71">
        <f t="shared" si="29"/>
        <v>6.2893081761006289E-2</v>
      </c>
      <c r="R149" s="72">
        <f>MultiNorm_WWA!Q149</f>
        <v>35.138179768307424</v>
      </c>
    </row>
    <row r="150" spans="1:18" x14ac:dyDescent="0.2">
      <c r="A150" s="38">
        <v>44042</v>
      </c>
      <c r="B150" s="35">
        <v>2108</v>
      </c>
      <c r="C150" s="35">
        <v>130</v>
      </c>
      <c r="D150" s="35">
        <v>915</v>
      </c>
      <c r="E150" s="46">
        <f t="shared" si="31"/>
        <v>1045</v>
      </c>
      <c r="F150" s="46">
        <f t="shared" si="32"/>
        <v>1193</v>
      </c>
      <c r="G150" s="35">
        <v>352</v>
      </c>
      <c r="H150" s="35">
        <v>381</v>
      </c>
      <c r="I150" s="35">
        <v>1000</v>
      </c>
      <c r="J150" s="35">
        <v>0</v>
      </c>
      <c r="K150" s="35">
        <v>0</v>
      </c>
      <c r="L150" s="35">
        <v>325</v>
      </c>
      <c r="M150" s="36">
        <f t="shared" si="25"/>
        <v>677</v>
      </c>
      <c r="N150" s="36">
        <f t="shared" si="27"/>
        <v>41</v>
      </c>
      <c r="O150" s="36">
        <f t="shared" si="30"/>
        <v>37.428571428571431</v>
      </c>
      <c r="P150" s="71">
        <f t="shared" si="28"/>
        <v>0.12440191387559808</v>
      </c>
      <c r="Q150" s="71">
        <f t="shared" si="29"/>
        <v>6.1669829222011384E-2</v>
      </c>
      <c r="R150" s="72">
        <f>MultiNorm_WWA!Q150</f>
        <v>37.206231106042537</v>
      </c>
    </row>
    <row r="151" spans="1:18" x14ac:dyDescent="0.2">
      <c r="A151" s="38">
        <v>44043</v>
      </c>
      <c r="B151" s="35">
        <v>2156</v>
      </c>
      <c r="C151" s="35">
        <v>130</v>
      </c>
      <c r="D151" s="35">
        <v>918</v>
      </c>
      <c r="E151" s="46">
        <f t="shared" si="31"/>
        <v>1048</v>
      </c>
      <c r="F151" s="46">
        <f t="shared" si="32"/>
        <v>1238</v>
      </c>
      <c r="G151" s="35">
        <v>374</v>
      </c>
      <c r="H151" s="35">
        <v>390</v>
      </c>
      <c r="I151" s="35">
        <v>979</v>
      </c>
      <c r="J151" s="35">
        <v>0</v>
      </c>
      <c r="K151" s="35">
        <v>0</v>
      </c>
      <c r="L151" s="35">
        <v>349</v>
      </c>
      <c r="M151" s="36">
        <f t="shared" si="25"/>
        <v>723</v>
      </c>
      <c r="N151" s="36">
        <f t="shared" si="27"/>
        <v>48</v>
      </c>
      <c r="O151" s="36">
        <f t="shared" si="30"/>
        <v>35.833333333333336</v>
      </c>
      <c r="P151" s="71">
        <f t="shared" si="28"/>
        <v>0.12404580152671756</v>
      </c>
      <c r="Q151" s="71">
        <f t="shared" si="29"/>
        <v>6.0296846011131729E-2</v>
      </c>
      <c r="R151" s="72">
        <f>MultiNorm_WWA!Q151</f>
        <v>39.254841058673534</v>
      </c>
    </row>
    <row r="152" spans="1:18" x14ac:dyDescent="0.2">
      <c r="A152" s="38">
        <v>44044</v>
      </c>
      <c r="B152" s="35">
        <v>2189</v>
      </c>
      <c r="C152" s="35">
        <v>130</v>
      </c>
      <c r="D152" s="35">
        <v>924</v>
      </c>
      <c r="E152" s="46">
        <f t="shared" si="31"/>
        <v>1054</v>
      </c>
      <c r="F152" s="46">
        <f t="shared" si="32"/>
        <v>1265</v>
      </c>
      <c r="G152" s="35">
        <v>321</v>
      </c>
      <c r="H152" s="35">
        <v>399</v>
      </c>
      <c r="I152" s="35">
        <v>908</v>
      </c>
      <c r="J152" s="35">
        <v>0</v>
      </c>
      <c r="K152" s="35">
        <v>0</v>
      </c>
      <c r="L152" s="35">
        <v>373</v>
      </c>
      <c r="M152" s="36">
        <f t="shared" si="25"/>
        <v>694</v>
      </c>
      <c r="N152" s="36">
        <f t="shared" ref="N152" si="33">B152-B151</f>
        <v>33</v>
      </c>
      <c r="O152" s="36">
        <f t="shared" si="30"/>
        <v>38.799999999999997</v>
      </c>
      <c r="P152" s="71">
        <f t="shared" si="28"/>
        <v>0.12333965844402277</v>
      </c>
      <c r="Q152" s="71">
        <f t="shared" si="29"/>
        <v>5.9387848332571949E-2</v>
      </c>
      <c r="R152" s="72">
        <f>MultiNorm_WWA!Q152</f>
        <v>41.265096511983728</v>
      </c>
    </row>
    <row r="153" spans="1:18" x14ac:dyDescent="0.2">
      <c r="A153" s="38">
        <v>44045</v>
      </c>
      <c r="B153" s="35">
        <v>2228</v>
      </c>
      <c r="C153" s="35">
        <v>130</v>
      </c>
      <c r="D153" s="35">
        <v>924</v>
      </c>
      <c r="E153" s="46">
        <f t="shared" si="31"/>
        <v>1054</v>
      </c>
      <c r="F153" s="46">
        <f t="shared" si="32"/>
        <v>1304</v>
      </c>
      <c r="G153" s="35">
        <v>318</v>
      </c>
      <c r="H153" s="35">
        <v>402</v>
      </c>
      <c r="I153" s="35">
        <v>845</v>
      </c>
      <c r="J153" s="35">
        <v>0</v>
      </c>
      <c r="K153" s="35">
        <v>0</v>
      </c>
      <c r="L153" s="35">
        <v>389</v>
      </c>
      <c r="M153" s="36">
        <f t="shared" si="25"/>
        <v>707</v>
      </c>
      <c r="N153" s="36">
        <f t="shared" ref="N153" si="34">B153-B152</f>
        <v>39</v>
      </c>
      <c r="O153" s="36">
        <f t="shared" ref="O153" si="35">AVERAGE(N150:N156)</f>
        <v>40.25</v>
      </c>
      <c r="P153" s="71">
        <f t="shared" si="28"/>
        <v>0.12333965844402277</v>
      </c>
      <c r="Q153" s="71">
        <f t="shared" si="29"/>
        <v>5.8348294434470378E-2</v>
      </c>
      <c r="R153" s="72">
        <f>MultiNorm_WWA!Q153</f>
        <v>43.217670670249881</v>
      </c>
    </row>
    <row r="154" spans="1:18" x14ac:dyDescent="0.2">
      <c r="A154" s="38">
        <v>44046</v>
      </c>
      <c r="P154" s="71"/>
      <c r="R154" s="72">
        <f>MultiNorm_WWA!Q154</f>
        <v>45.093098142579947</v>
      </c>
    </row>
    <row r="155" spans="1:18" x14ac:dyDescent="0.2">
      <c r="A155" s="38">
        <v>44047</v>
      </c>
      <c r="P155" s="71"/>
      <c r="R155" s="72">
        <f>MultiNorm_WWA!Q155</f>
        <v>46.872067399836986</v>
      </c>
    </row>
    <row r="156" spans="1:18" x14ac:dyDescent="0.2">
      <c r="A156" s="38">
        <v>44048</v>
      </c>
      <c r="P156" s="71"/>
      <c r="R156" s="72">
        <f>MultiNorm_WWA!Q156</f>
        <v>48.535724469846471</v>
      </c>
    </row>
    <row r="157" spans="1:18" x14ac:dyDescent="0.2">
      <c r="A157" s="38">
        <v>44049</v>
      </c>
      <c r="P157" s="71"/>
      <c r="R157" s="72">
        <f>MultiNorm_WWA!Q157</f>
        <v>50.065981120373564</v>
      </c>
    </row>
    <row r="158" spans="1:18" x14ac:dyDescent="0.2">
      <c r="A158" s="38">
        <v>44050</v>
      </c>
      <c r="P158" s="71"/>
      <c r="R158" s="72">
        <f>MultiNorm_WWA!Q158</f>
        <v>51.445820352245079</v>
      </c>
    </row>
    <row r="159" spans="1:18" x14ac:dyDescent="0.2">
      <c r="A159" s="38">
        <v>44051</v>
      </c>
      <c r="P159" s="71"/>
      <c r="R159" s="72">
        <f>MultiNorm_WWA!Q159</f>
        <v>52.659591812288568</v>
      </c>
    </row>
    <row r="160" spans="1:18" x14ac:dyDescent="0.2">
      <c r="A160" s="38">
        <v>44052</v>
      </c>
      <c r="P160" s="71"/>
      <c r="R160" s="72">
        <f>MultiNorm_WWA!Q160</f>
        <v>53.693289753121725</v>
      </c>
    </row>
    <row r="161" spans="1:18" x14ac:dyDescent="0.2">
      <c r="A161" s="38">
        <v>44053</v>
      </c>
      <c r="P161" s="71"/>
      <c r="R161" s="72">
        <f>MultiNorm_WWA!Q161</f>
        <v>54.534806421278873</v>
      </c>
    </row>
    <row r="162" spans="1:18" x14ac:dyDescent="0.2">
      <c r="A162" s="38">
        <v>44054</v>
      </c>
      <c r="P162" s="71"/>
      <c r="R162" s="72">
        <f>MultiNorm_WWA!Q162</f>
        <v>55.174154244532374</v>
      </c>
    </row>
    <row r="163" spans="1:18" x14ac:dyDescent="0.2">
      <c r="A163" s="38">
        <v>44055</v>
      </c>
      <c r="P163" s="71"/>
      <c r="R163" s="72">
        <f>MultiNorm_WWA!Q163</f>
        <v>55.603650901999018</v>
      </c>
    </row>
    <row r="164" spans="1:18" x14ac:dyDescent="0.2">
      <c r="A164" s="38">
        <v>44056</v>
      </c>
      <c r="P164" s="71"/>
      <c r="R164" s="72">
        <f>MultiNorm_WWA!Q164</f>
        <v>55.818062276047314</v>
      </c>
    </row>
    <row r="165" spans="1:18" x14ac:dyDescent="0.2">
      <c r="A165" s="38">
        <v>44057</v>
      </c>
      <c r="P165" s="71"/>
      <c r="R165" s="72">
        <f>MultiNorm_WWA!Q165</f>
        <v>55.814699374071317</v>
      </c>
    </row>
    <row r="166" spans="1:18" x14ac:dyDescent="0.2">
      <c r="A166" s="38">
        <v>44058</v>
      </c>
      <c r="P166" s="71"/>
      <c r="R166" s="72">
        <f>MultiNorm_WWA!Q166</f>
        <v>55.593466534508991</v>
      </c>
    </row>
    <row r="167" spans="1:18" x14ac:dyDescent="0.2">
      <c r="A167" s="38">
        <v>44059</v>
      </c>
      <c r="P167" s="71"/>
      <c r="R167" s="72">
        <f>MultiNorm_WWA!Q167</f>
        <v>55.15685955288324</v>
      </c>
    </row>
    <row r="168" spans="1:18" x14ac:dyDescent="0.2">
      <c r="A168" s="38">
        <v>44060</v>
      </c>
      <c r="P168" s="71"/>
      <c r="R168" s="72">
        <f>MultiNorm_WWA!Q168</f>
        <v>54.509913733907226</v>
      </c>
    </row>
    <row r="169" spans="1:18" x14ac:dyDescent="0.2">
      <c r="A169" s="38">
        <v>44061</v>
      </c>
      <c r="P169" s="71"/>
      <c r="R169" s="72">
        <f>MultiNorm_WWA!Q169</f>
        <v>53.660103246518247</v>
      </c>
    </row>
    <row r="170" spans="1:18" x14ac:dyDescent="0.2">
      <c r="A170" s="38">
        <v>44062</v>
      </c>
      <c r="P170" s="71"/>
      <c r="R170" s="72">
        <f>MultiNorm_WWA!Q170</f>
        <v>52.617194481771477</v>
      </c>
    </row>
    <row r="171" spans="1:18" x14ac:dyDescent="0.2">
      <c r="A171" s="38">
        <v>44063</v>
      </c>
      <c r="P171" s="71"/>
      <c r="R171" s="72">
        <f>MultiNorm_WWA!Q171</f>
        <v>51.393057342586999</v>
      </c>
    </row>
    <row r="172" spans="1:18" x14ac:dyDescent="0.2">
      <c r="A172" s="38">
        <v>44064</v>
      </c>
      <c r="P172" s="71"/>
      <c r="R172" s="72">
        <f>MultiNorm_WWA!Q172</f>
        <v>50.001439487181848</v>
      </c>
    </row>
    <row r="173" spans="1:18" x14ac:dyDescent="0.2">
      <c r="A173" s="38">
        <v>44065</v>
      </c>
      <c r="P173" s="71"/>
      <c r="R173" s="72">
        <f>MultiNorm_WWA!Q173</f>
        <v>48.457709468204996</v>
      </c>
    </row>
    <row r="174" spans="1:18" x14ac:dyDescent="0.2">
      <c r="A174" s="38">
        <v>44066</v>
      </c>
      <c r="P174" s="71"/>
      <c r="R174" s="72">
        <f>MultiNorm_WWA!Q174</f>
        <v>46.778575427971894</v>
      </c>
    </row>
    <row r="175" spans="1:18" x14ac:dyDescent="0.2">
      <c r="A175" s="38">
        <v>44067</v>
      </c>
      <c r="P175" s="71"/>
      <c r="R175" s="72">
        <f>MultiNorm_WWA!Q175</f>
        <v>44.981786505981702</v>
      </c>
    </row>
    <row r="176" spans="1:18" x14ac:dyDescent="0.2">
      <c r="A176" s="38">
        <v>44068</v>
      </c>
      <c r="P176" s="71"/>
      <c r="R176" s="72">
        <f>MultiNorm_WWA!Q176</f>
        <v>43.085824376400453</v>
      </c>
    </row>
    <row r="177" spans="1:18" x14ac:dyDescent="0.2">
      <c r="A177" s="38">
        <v>44069</v>
      </c>
      <c r="P177" s="71"/>
      <c r="R177" s="72">
        <f>MultiNorm_WWA!Q177</f>
        <v>41.109592358052168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41"/>
  <sheetViews>
    <sheetView zoomScaleNormal="100" workbookViewId="0">
      <selection activeCell="AE126" sqref="AE126"/>
    </sheetView>
  </sheetViews>
  <sheetFormatPr defaultRowHeight="12.75" x14ac:dyDescent="0.2"/>
  <cols>
    <col min="1" max="3" width="12" style="1" bestFit="1" customWidth="1"/>
    <col min="4" max="5" width="2" style="47" bestFit="1" customWidth="1"/>
    <col min="6" max="6" width="3.5703125" style="47" bestFit="1" customWidth="1"/>
    <col min="7" max="7" width="4" style="47" bestFit="1" customWidth="1"/>
    <col min="8" max="8" width="10.140625" style="47" bestFit="1" customWidth="1"/>
    <col min="9" max="9" width="9.140625" style="1"/>
    <col min="10" max="10" width="7" style="37" bestFit="1" customWidth="1"/>
    <col min="11" max="11" width="6" style="49" bestFit="1" customWidth="1"/>
    <col min="12" max="12" width="7" style="46" bestFit="1" customWidth="1"/>
    <col min="13" max="13" width="7" style="50" bestFit="1" customWidth="1"/>
    <col min="14" max="14" width="7" style="55" bestFit="1" customWidth="1"/>
    <col min="15" max="15" width="6.28515625" style="56" bestFit="1" customWidth="1"/>
    <col min="16" max="16" width="6.28515625" style="56" customWidth="1"/>
    <col min="17" max="17" width="9.140625" style="1"/>
    <col min="18" max="18" width="5" style="1" bestFit="1" customWidth="1"/>
    <col min="19" max="19" width="5" style="1" customWidth="1"/>
    <col min="20" max="48" width="9.140625" style="1"/>
    <col min="49" max="49" width="6.28515625" style="1" customWidth="1"/>
    <col min="50" max="16384" width="9.140625" style="1"/>
  </cols>
  <sheetData>
    <row r="1" spans="1:52" x14ac:dyDescent="0.2">
      <c r="H1" s="47" t="s">
        <v>509</v>
      </c>
      <c r="I1" s="1" t="s">
        <v>39</v>
      </c>
      <c r="J1" s="37" t="s">
        <v>510</v>
      </c>
      <c r="K1" s="49" t="s">
        <v>511</v>
      </c>
      <c r="L1" s="46" t="s">
        <v>512</v>
      </c>
      <c r="M1" s="50" t="s">
        <v>513</v>
      </c>
      <c r="N1" s="55" t="s">
        <v>514</v>
      </c>
      <c r="O1" s="56" t="s">
        <v>515</v>
      </c>
      <c r="P1" s="56" t="s">
        <v>516</v>
      </c>
    </row>
    <row r="2" spans="1:52" x14ac:dyDescent="0.2">
      <c r="A2" s="36">
        <v>0.86228718866208109</v>
      </c>
      <c r="B2" s="36">
        <v>8.392032670897645E-2</v>
      </c>
      <c r="C2" s="36">
        <f>SQRT(J2)</f>
        <v>1</v>
      </c>
      <c r="D2" s="47">
        <f>IF(S3="",1,0)</f>
        <v>1</v>
      </c>
      <c r="E2" s="47">
        <v>1</v>
      </c>
      <c r="F2" s="47">
        <v>-41</v>
      </c>
      <c r="G2" s="47">
        <v>1</v>
      </c>
      <c r="H2" s="48">
        <v>43857</v>
      </c>
      <c r="I2" s="36">
        <v>-5.5512526217433882</v>
      </c>
      <c r="J2" s="37">
        <v>1</v>
      </c>
      <c r="K2" s="49">
        <v>0</v>
      </c>
      <c r="L2" s="46">
        <v>0</v>
      </c>
      <c r="M2" s="50">
        <v>0</v>
      </c>
      <c r="N2" s="55">
        <f>K2/J2</f>
        <v>0</v>
      </c>
      <c r="O2" s="56">
        <f>(IFERROR(K2/M2,0))</f>
        <v>0</v>
      </c>
      <c r="P2" s="56">
        <f>O2-N2</f>
        <v>0</v>
      </c>
      <c r="Q2" s="1">
        <f>_xlfn.NORM.DIST(I2,0,$A$2,TRUE)*$B$16</f>
        <v>8.8644272488026314E-6</v>
      </c>
      <c r="U2" s="1">
        <f>_xlfn.GAMMA.DIST(G2,$A$9,$A$10,TRUE)*$B$17</f>
        <v>5.1999279275069224E-44</v>
      </c>
      <c r="W2" s="1">
        <f t="shared" ref="W2:W33" si="0">(Q2-J2)^2*C2*$B$13+(U2-J2)^2*C2*$B$14</f>
        <v>1</v>
      </c>
      <c r="X2" s="1">
        <f>SUM(W:W)/SUM(C:C)</f>
        <v>105141122.91906458</v>
      </c>
      <c r="AV2" s="1" t="str">
        <f>"c(" &amp;J2 &amp; ","</f>
        <v>c(1,</v>
      </c>
      <c r="AW2" s="1" t="str">
        <f>"c(" &amp;M2 &amp; ","</f>
        <v>c(0,</v>
      </c>
      <c r="AX2" s="1" t="str">
        <f>"c(" &amp;K2 &amp; ","</f>
        <v>c(0,</v>
      </c>
      <c r="AY2" s="1" t="str">
        <f>"c(" &amp;L2 &amp; ","</f>
        <v>c(0,</v>
      </c>
      <c r="AZ2" s="1" t="str">
        <f>""</f>
        <v/>
      </c>
    </row>
    <row r="3" spans="1:52" x14ac:dyDescent="0.2">
      <c r="B3" s="52">
        <f>B16*B13+B17*B14</f>
        <v>159300.54917133949</v>
      </c>
      <c r="C3" s="36">
        <f t="shared" ref="C3:C66" si="1">SQRT(J3)</f>
        <v>2</v>
      </c>
      <c r="D3" s="47">
        <f>IF(S4="",1,0)</f>
        <v>1</v>
      </c>
      <c r="E3" s="47">
        <f>IF(S3=$B$20,0,E2)</f>
        <v>1</v>
      </c>
      <c r="F3" s="47">
        <v>-40</v>
      </c>
      <c r="G3" s="47">
        <v>2</v>
      </c>
      <c r="H3" s="48">
        <v>43858</v>
      </c>
      <c r="I3" s="1">
        <f t="shared" ref="I3:I66" si="2">I2+$B$2</f>
        <v>-5.4673322950344119</v>
      </c>
      <c r="J3" s="37">
        <v>4</v>
      </c>
      <c r="K3" s="49">
        <v>0</v>
      </c>
      <c r="L3" s="46">
        <v>0</v>
      </c>
      <c r="M3" s="50">
        <v>0</v>
      </c>
      <c r="N3" s="55">
        <f t="shared" ref="N3:N66" si="3">K3/J3</f>
        <v>0</v>
      </c>
      <c r="O3" s="56">
        <f t="shared" ref="O3:O66" si="4">(IFERROR(K3/M3,0))</f>
        <v>0</v>
      </c>
      <c r="P3" s="56">
        <f t="shared" ref="P3:P66" si="5">O3-N3</f>
        <v>0</v>
      </c>
      <c r="Q3" s="1">
        <f t="shared" ref="Q3:Q66" si="6">_xlfn.NORM.DIST(I3,0,$A$2,TRUE)*$B$16</f>
        <v>1.6750409112862552E-5</v>
      </c>
      <c r="R3" s="1">
        <f t="shared" ref="R3:R66" si="7">IF(J3-J2&lt;0,0,J3-J2)</f>
        <v>3</v>
      </c>
      <c r="T3" s="1">
        <f t="shared" ref="T3:T66" si="8">Q3-Q2</f>
        <v>7.8859818640599206E-6</v>
      </c>
      <c r="U3" s="1">
        <f t="shared" ref="U3:U66" si="9">_xlfn.GAMMA.DIST(G3,$A$9,$A$10,TRUE)*$B$17</f>
        <v>3.962238886719656E-34</v>
      </c>
      <c r="V3" s="1">
        <f>U3-U2</f>
        <v>3.9622388861996634E-34</v>
      </c>
      <c r="W3" s="1">
        <f t="shared" si="0"/>
        <v>32</v>
      </c>
      <c r="AV3" s="1" t="str">
        <f t="shared" ref="AV3:AV30" si="10">AV2 &amp;J3 &amp;","</f>
        <v>c(1,4,</v>
      </c>
      <c r="AW3" s="1" t="str">
        <f t="shared" ref="AW3:AW30" si="11">AW2 &amp;M3 &amp;","</f>
        <v>c(0,0,</v>
      </c>
      <c r="AX3" s="1" t="str">
        <f t="shared" ref="AX3:AX30" si="12">AX2 &amp;K3 &amp;","</f>
        <v>c(0,0,</v>
      </c>
      <c r="AY3" s="1" t="str">
        <f t="shared" ref="AY3:AY30" si="13">AY2 &amp;L3 &amp;","</f>
        <v>c(0,0,</v>
      </c>
      <c r="AZ3" s="1" t="str">
        <f>""</f>
        <v/>
      </c>
    </row>
    <row r="4" spans="1:52" x14ac:dyDescent="0.2">
      <c r="A4" s="1" t="s">
        <v>18</v>
      </c>
      <c r="B4" s="1">
        <f>(3-I2)/B2</f>
        <v>101.89727515477739</v>
      </c>
      <c r="C4" s="36">
        <f t="shared" si="1"/>
        <v>2</v>
      </c>
      <c r="D4" s="47">
        <f t="shared" ref="D4:D67" si="14">IF(S5="",1,0)</f>
        <v>1</v>
      </c>
      <c r="E4" s="47">
        <f t="shared" ref="E4:E67" si="15">IF(S4=$B$20,0,E3)</f>
        <v>1</v>
      </c>
      <c r="F4" s="47">
        <v>-39</v>
      </c>
      <c r="G4" s="47">
        <v>3</v>
      </c>
      <c r="H4" s="48">
        <v>43859</v>
      </c>
      <c r="I4" s="1">
        <f t="shared" si="2"/>
        <v>-5.3834119683254356</v>
      </c>
      <c r="J4" s="37">
        <v>4</v>
      </c>
      <c r="K4" s="49">
        <v>0</v>
      </c>
      <c r="L4" s="46">
        <v>0</v>
      </c>
      <c r="M4" s="50">
        <v>0</v>
      </c>
      <c r="N4" s="55">
        <f t="shared" si="3"/>
        <v>0</v>
      </c>
      <c r="O4" s="56">
        <f t="shared" si="4"/>
        <v>0</v>
      </c>
      <c r="P4" s="56">
        <f t="shared" si="5"/>
        <v>0</v>
      </c>
      <c r="Q4" s="1">
        <f t="shared" si="6"/>
        <v>3.1360012007232148E-5</v>
      </c>
      <c r="R4" s="1">
        <f t="shared" si="7"/>
        <v>0</v>
      </c>
      <c r="T4" s="1">
        <f t="shared" si="8"/>
        <v>1.4609602894369596E-5</v>
      </c>
      <c r="U4" s="1">
        <f t="shared" si="9"/>
        <v>1.9679514202584128E-28</v>
      </c>
      <c r="V4" s="1">
        <f t="shared" ref="V4:V67" si="16">U4-U3</f>
        <v>1.967947458019526E-28</v>
      </c>
      <c r="W4" s="1">
        <f t="shared" si="0"/>
        <v>32</v>
      </c>
      <c r="AV4" s="1" t="str">
        <f t="shared" si="10"/>
        <v>c(1,4,4,</v>
      </c>
      <c r="AW4" s="1" t="str">
        <f t="shared" si="11"/>
        <v>c(0,0,0,</v>
      </c>
      <c r="AX4" s="1" t="str">
        <f t="shared" si="12"/>
        <v>c(0,0,0,</v>
      </c>
      <c r="AY4" s="1" t="str">
        <f t="shared" si="13"/>
        <v>c(0,0,0,</v>
      </c>
      <c r="AZ4" s="1" t="str">
        <f>""</f>
        <v/>
      </c>
    </row>
    <row r="5" spans="1:52" x14ac:dyDescent="0.2">
      <c r="B5" s="33">
        <f>H2+B4</f>
        <v>43958.897275154777</v>
      </c>
      <c r="C5" s="36">
        <f t="shared" si="1"/>
        <v>2</v>
      </c>
      <c r="D5" s="47">
        <f t="shared" si="14"/>
        <v>0</v>
      </c>
      <c r="E5" s="47">
        <f t="shared" si="15"/>
        <v>1</v>
      </c>
      <c r="F5" s="47">
        <v>-38</v>
      </c>
      <c r="G5" s="47">
        <v>4</v>
      </c>
      <c r="H5" s="48">
        <v>43860</v>
      </c>
      <c r="I5" s="1">
        <f t="shared" si="2"/>
        <v>-5.2994916416164592</v>
      </c>
      <c r="J5" s="37">
        <v>4</v>
      </c>
      <c r="K5" s="49">
        <v>0</v>
      </c>
      <c r="L5" s="46">
        <v>0</v>
      </c>
      <c r="M5" s="50">
        <v>0</v>
      </c>
      <c r="N5" s="55">
        <f t="shared" si="3"/>
        <v>0</v>
      </c>
      <c r="O5" s="56">
        <f t="shared" si="4"/>
        <v>0</v>
      </c>
      <c r="P5" s="56">
        <f t="shared" si="5"/>
        <v>0</v>
      </c>
      <c r="Q5" s="1">
        <f t="shared" si="6"/>
        <v>5.8170869477005497E-5</v>
      </c>
      <c r="R5" s="1">
        <f t="shared" si="7"/>
        <v>0</v>
      </c>
      <c r="T5" s="1">
        <f t="shared" si="8"/>
        <v>2.681085746977335E-5</v>
      </c>
      <c r="U5" s="1">
        <f t="shared" si="9"/>
        <v>1.8895484320749776E-24</v>
      </c>
      <c r="V5" s="1">
        <f t="shared" si="16"/>
        <v>1.8893516369329517E-24</v>
      </c>
      <c r="W5" s="1">
        <f t="shared" si="0"/>
        <v>32</v>
      </c>
      <c r="AV5" s="1" t="str">
        <f t="shared" si="10"/>
        <v>c(1,4,4,4,</v>
      </c>
      <c r="AW5" s="1" t="str">
        <f t="shared" si="11"/>
        <v>c(0,0,0,0,</v>
      </c>
      <c r="AX5" s="1" t="str">
        <f t="shared" si="12"/>
        <v>c(0,0,0,0,</v>
      </c>
      <c r="AY5" s="1" t="str">
        <f t="shared" si="13"/>
        <v>c(0,0,0,0,</v>
      </c>
      <c r="AZ5" s="1" t="str">
        <f>""</f>
        <v/>
      </c>
    </row>
    <row r="6" spans="1:52" x14ac:dyDescent="0.2">
      <c r="A6" s="1" t="s">
        <v>19</v>
      </c>
      <c r="B6" s="1">
        <f>-I2/B2</f>
        <v>66.149082581557735</v>
      </c>
      <c r="C6" s="36">
        <f t="shared" si="1"/>
        <v>2.2360679774997898</v>
      </c>
      <c r="D6" s="47">
        <f t="shared" si="14"/>
        <v>0</v>
      </c>
      <c r="E6" s="47">
        <f t="shared" si="15"/>
        <v>1</v>
      </c>
      <c r="F6" s="47">
        <v>-37</v>
      </c>
      <c r="G6" s="47">
        <v>5</v>
      </c>
      <c r="H6" s="48">
        <v>43861</v>
      </c>
      <c r="I6" s="1">
        <f t="shared" si="2"/>
        <v>-5.2155713149074829</v>
      </c>
      <c r="J6" s="37">
        <v>5</v>
      </c>
      <c r="K6" s="49">
        <v>0</v>
      </c>
      <c r="L6" s="46">
        <v>0</v>
      </c>
      <c r="M6" s="50">
        <v>0</v>
      </c>
      <c r="N6" s="55">
        <f t="shared" si="3"/>
        <v>0</v>
      </c>
      <c r="O6" s="56">
        <f t="shared" si="4"/>
        <v>0</v>
      </c>
      <c r="P6" s="56">
        <f t="shared" si="5"/>
        <v>0</v>
      </c>
      <c r="Q6" s="1">
        <f t="shared" si="6"/>
        <v>1.0690942491860366E-4</v>
      </c>
      <c r="R6" s="1">
        <f t="shared" si="7"/>
        <v>1</v>
      </c>
      <c r="S6" s="1">
        <f>AVERAGE(R3:R9)</f>
        <v>1.5714285714285714</v>
      </c>
      <c r="T6" s="1">
        <f t="shared" si="8"/>
        <v>4.8738555441598159E-5</v>
      </c>
      <c r="U6" s="1">
        <f t="shared" si="9"/>
        <v>2.0879251139413761E-21</v>
      </c>
      <c r="V6" s="1">
        <f t="shared" si="16"/>
        <v>2.0860355655093012E-21</v>
      </c>
      <c r="W6" s="1">
        <f t="shared" si="0"/>
        <v>55.901699437494742</v>
      </c>
      <c r="AV6" s="1" t="str">
        <f t="shared" si="10"/>
        <v>c(1,4,4,4,5,</v>
      </c>
      <c r="AW6" s="1" t="str">
        <f t="shared" si="11"/>
        <v>c(0,0,0,0,0,</v>
      </c>
      <c r="AX6" s="1" t="str">
        <f t="shared" si="12"/>
        <v>c(0,0,0,0,0,</v>
      </c>
      <c r="AY6" s="1" t="str">
        <f t="shared" si="13"/>
        <v>c(0,0,0,0,0,</v>
      </c>
      <c r="AZ6" s="1" t="str">
        <f>""</f>
        <v/>
      </c>
    </row>
    <row r="7" spans="1:52" x14ac:dyDescent="0.2">
      <c r="B7" s="33">
        <f>H2+B6</f>
        <v>43923.149082581556</v>
      </c>
      <c r="C7" s="36">
        <f t="shared" si="1"/>
        <v>2.8284271247461903</v>
      </c>
      <c r="D7" s="47">
        <f t="shared" si="14"/>
        <v>0</v>
      </c>
      <c r="E7" s="47">
        <f t="shared" si="15"/>
        <v>1</v>
      </c>
      <c r="F7" s="47">
        <v>-36</v>
      </c>
      <c r="G7" s="47">
        <v>6</v>
      </c>
      <c r="H7" s="48">
        <v>43862</v>
      </c>
      <c r="I7" s="1">
        <f t="shared" si="2"/>
        <v>-5.1316509881985066</v>
      </c>
      <c r="J7" s="37">
        <v>8</v>
      </c>
      <c r="K7" s="49">
        <v>0</v>
      </c>
      <c r="L7" s="46">
        <v>0</v>
      </c>
      <c r="M7" s="50">
        <v>0</v>
      </c>
      <c r="N7" s="55">
        <f t="shared" si="3"/>
        <v>0</v>
      </c>
      <c r="O7" s="56">
        <f t="shared" si="4"/>
        <v>0</v>
      </c>
      <c r="P7" s="56">
        <f t="shared" si="5"/>
        <v>0</v>
      </c>
      <c r="Q7" s="1">
        <f t="shared" si="6"/>
        <v>1.9467501167374747E-4</v>
      </c>
      <c r="R7" s="1">
        <f t="shared" si="7"/>
        <v>3</v>
      </c>
      <c r="S7" s="1">
        <f t="shared" ref="S7:S70" si="17">AVERAGE(R4:R10)</f>
        <v>1.1428571428571428</v>
      </c>
      <c r="T7" s="1">
        <f t="shared" si="8"/>
        <v>8.7765586755143818E-5</v>
      </c>
      <c r="U7" s="1">
        <f t="shared" si="9"/>
        <v>5.8772980600209913E-19</v>
      </c>
      <c r="V7" s="1">
        <f t="shared" si="16"/>
        <v>5.8564188088815771E-19</v>
      </c>
      <c r="W7" s="1">
        <f t="shared" si="0"/>
        <v>181.01933598375618</v>
      </c>
      <c r="AV7" s="1" t="str">
        <f t="shared" si="10"/>
        <v>c(1,4,4,4,5,8,</v>
      </c>
      <c r="AW7" s="1" t="str">
        <f t="shared" si="11"/>
        <v>c(0,0,0,0,0,0,</v>
      </c>
      <c r="AX7" s="1" t="str">
        <f t="shared" si="12"/>
        <v>c(0,0,0,0,0,0,</v>
      </c>
      <c r="AY7" s="1" t="str">
        <f t="shared" si="13"/>
        <v>c(0,0,0,0,0,0,</v>
      </c>
      <c r="AZ7" s="1" t="str">
        <f>""</f>
        <v/>
      </c>
    </row>
    <row r="8" spans="1:52" x14ac:dyDescent="0.2">
      <c r="B8" s="1">
        <f>(-5.4-I2)/B2</f>
        <v>1.8023359497623268</v>
      </c>
      <c r="C8" s="36">
        <f t="shared" si="1"/>
        <v>3.1622776601683795</v>
      </c>
      <c r="D8" s="47">
        <f t="shared" si="14"/>
        <v>0</v>
      </c>
      <c r="E8" s="47">
        <f t="shared" si="15"/>
        <v>1</v>
      </c>
      <c r="F8" s="47">
        <v>-35</v>
      </c>
      <c r="G8" s="47">
        <v>7</v>
      </c>
      <c r="H8" s="48">
        <v>43863</v>
      </c>
      <c r="I8" s="1">
        <f t="shared" si="2"/>
        <v>-5.0477306614895303</v>
      </c>
      <c r="J8" s="37">
        <v>10</v>
      </c>
      <c r="K8" s="49">
        <v>0</v>
      </c>
      <c r="L8" s="46">
        <v>0</v>
      </c>
      <c r="M8" s="50">
        <v>0</v>
      </c>
      <c r="N8" s="55">
        <f t="shared" si="3"/>
        <v>0</v>
      </c>
      <c r="O8" s="56">
        <f t="shared" si="4"/>
        <v>0</v>
      </c>
      <c r="P8" s="56">
        <f t="shared" si="5"/>
        <v>0</v>
      </c>
      <c r="Q8" s="1">
        <f t="shared" si="6"/>
        <v>3.5122950195601391E-4</v>
      </c>
      <c r="R8" s="1">
        <f t="shared" si="7"/>
        <v>2</v>
      </c>
      <c r="S8" s="1">
        <f t="shared" si="17"/>
        <v>1.1428571428571428</v>
      </c>
      <c r="T8" s="1">
        <f t="shared" si="8"/>
        <v>1.5655449028226644E-4</v>
      </c>
      <c r="U8" s="1">
        <f t="shared" si="9"/>
        <v>6.4391798155139398E-17</v>
      </c>
      <c r="V8" s="1">
        <f t="shared" si="16"/>
        <v>6.3804068349137302E-17</v>
      </c>
      <c r="W8" s="1">
        <f t="shared" si="0"/>
        <v>316.22776601683796</v>
      </c>
      <c r="AV8" s="1" t="str">
        <f t="shared" si="10"/>
        <v>c(1,4,4,4,5,8,10,</v>
      </c>
      <c r="AW8" s="1" t="str">
        <f t="shared" si="11"/>
        <v>c(0,0,0,0,0,0,0,</v>
      </c>
      <c r="AX8" s="1" t="str">
        <f t="shared" si="12"/>
        <v>c(0,0,0,0,0,0,0,</v>
      </c>
      <c r="AY8" s="1" t="str">
        <f t="shared" si="13"/>
        <v>c(0,0,0,0,0,0,0,</v>
      </c>
      <c r="AZ8" s="1" t="str">
        <f>""</f>
        <v/>
      </c>
    </row>
    <row r="9" spans="1:52" x14ac:dyDescent="0.2">
      <c r="A9" s="36">
        <v>33.504054697857583</v>
      </c>
      <c r="C9" s="36">
        <f t="shared" si="1"/>
        <v>3.4641016151377544</v>
      </c>
      <c r="D9" s="47">
        <f t="shared" si="14"/>
        <v>0</v>
      </c>
      <c r="E9" s="47">
        <f t="shared" si="15"/>
        <v>1</v>
      </c>
      <c r="F9" s="47">
        <v>-34</v>
      </c>
      <c r="G9" s="47">
        <v>8</v>
      </c>
      <c r="H9" s="48">
        <v>43864</v>
      </c>
      <c r="I9" s="1">
        <f t="shared" si="2"/>
        <v>-4.963810334780554</v>
      </c>
      <c r="J9" s="37">
        <v>12</v>
      </c>
      <c r="K9" s="49">
        <v>0</v>
      </c>
      <c r="L9" s="46">
        <v>0</v>
      </c>
      <c r="M9" s="50">
        <v>0</v>
      </c>
      <c r="N9" s="55">
        <f t="shared" si="3"/>
        <v>0</v>
      </c>
      <c r="O9" s="56">
        <f t="shared" si="4"/>
        <v>0</v>
      </c>
      <c r="P9" s="56">
        <f t="shared" si="5"/>
        <v>0</v>
      </c>
      <c r="Q9" s="1">
        <f t="shared" si="6"/>
        <v>6.2785770678201757E-4</v>
      </c>
      <c r="R9" s="1">
        <f t="shared" si="7"/>
        <v>2</v>
      </c>
      <c r="S9" s="1">
        <f t="shared" si="17"/>
        <v>1.1428571428571428</v>
      </c>
      <c r="T9" s="1">
        <f t="shared" si="8"/>
        <v>2.7662820482600366E-4</v>
      </c>
      <c r="U9" s="1">
        <f t="shared" si="9"/>
        <v>3.536358873434967E-15</v>
      </c>
      <c r="V9" s="1">
        <f t="shared" si="16"/>
        <v>3.4719670752798275E-15</v>
      </c>
      <c r="W9" s="1">
        <f t="shared" si="0"/>
        <v>498.83063257983633</v>
      </c>
      <c r="AV9" s="1" t="str">
        <f t="shared" si="10"/>
        <v>c(1,4,4,4,5,8,10,12,</v>
      </c>
      <c r="AW9" s="1" t="str">
        <f t="shared" si="11"/>
        <v>c(0,0,0,0,0,0,0,0,</v>
      </c>
      <c r="AX9" s="1" t="str">
        <f t="shared" si="12"/>
        <v>c(0,0,0,0,0,0,0,0,</v>
      </c>
      <c r="AY9" s="1" t="str">
        <f t="shared" si="13"/>
        <v>c(0,0,0,0,0,0,0,0,</v>
      </c>
      <c r="AZ9" s="1" t="str">
        <f>""</f>
        <v/>
      </c>
    </row>
    <row r="10" spans="1:52" x14ac:dyDescent="0.2">
      <c r="A10" s="36">
        <v>2.0681555692886784</v>
      </c>
      <c r="C10" s="36">
        <f t="shared" si="1"/>
        <v>3.4641016151377544</v>
      </c>
      <c r="D10" s="47">
        <f t="shared" si="14"/>
        <v>0</v>
      </c>
      <c r="E10" s="47">
        <f t="shared" si="15"/>
        <v>1</v>
      </c>
      <c r="F10" s="47">
        <v>-33</v>
      </c>
      <c r="G10" s="47">
        <v>9</v>
      </c>
      <c r="H10" s="48">
        <v>43865</v>
      </c>
      <c r="I10" s="1">
        <f t="shared" si="2"/>
        <v>-4.8798900080715777</v>
      </c>
      <c r="J10" s="37">
        <v>12</v>
      </c>
      <c r="K10" s="49">
        <v>0</v>
      </c>
      <c r="L10" s="46">
        <v>0</v>
      </c>
      <c r="M10" s="50">
        <v>0</v>
      </c>
      <c r="N10" s="55">
        <f t="shared" si="3"/>
        <v>0</v>
      </c>
      <c r="O10" s="56">
        <f t="shared" si="4"/>
        <v>0</v>
      </c>
      <c r="P10" s="56">
        <f t="shared" si="5"/>
        <v>0</v>
      </c>
      <c r="Q10" s="1">
        <f t="shared" si="6"/>
        <v>1.1120490851054638E-3</v>
      </c>
      <c r="R10" s="1">
        <f t="shared" si="7"/>
        <v>0</v>
      </c>
      <c r="S10" s="1">
        <f t="shared" si="17"/>
        <v>1.1428571428571428</v>
      </c>
      <c r="T10" s="1">
        <f t="shared" si="8"/>
        <v>4.8419137832344627E-4</v>
      </c>
      <c r="U10" s="1">
        <f t="shared" si="9"/>
        <v>1.1461270837603638E-13</v>
      </c>
      <c r="V10" s="1">
        <f t="shared" si="16"/>
        <v>1.1107634950260142E-13</v>
      </c>
      <c r="W10" s="1">
        <f t="shared" si="0"/>
        <v>498.83063257982701</v>
      </c>
      <c r="AV10" s="1" t="str">
        <f t="shared" si="10"/>
        <v>c(1,4,4,4,5,8,10,12,12,</v>
      </c>
      <c r="AW10" s="1" t="str">
        <f t="shared" si="11"/>
        <v>c(0,0,0,0,0,0,0,0,0,</v>
      </c>
      <c r="AX10" s="1" t="str">
        <f t="shared" si="12"/>
        <v>c(0,0,0,0,0,0,0,0,0,</v>
      </c>
      <c r="AY10" s="1" t="str">
        <f t="shared" si="13"/>
        <v>c(0,0,0,0,0,0,0,0,0,</v>
      </c>
      <c r="AZ10" s="1" t="str">
        <f>""</f>
        <v/>
      </c>
    </row>
    <row r="11" spans="1:52" x14ac:dyDescent="0.2">
      <c r="A11" s="51">
        <f>A9*A10</f>
        <v>69.291597317126673</v>
      </c>
      <c r="C11" s="36">
        <f t="shared" si="1"/>
        <v>3.4641016151377544</v>
      </c>
      <c r="D11" s="47">
        <f t="shared" si="14"/>
        <v>0</v>
      </c>
      <c r="E11" s="47">
        <f t="shared" si="15"/>
        <v>1</v>
      </c>
      <c r="F11" s="47">
        <v>-32</v>
      </c>
      <c r="G11" s="47">
        <v>10</v>
      </c>
      <c r="H11" s="48">
        <v>43866</v>
      </c>
      <c r="I11" s="1">
        <f t="shared" si="2"/>
        <v>-4.7959696813626014</v>
      </c>
      <c r="J11" s="37">
        <v>12</v>
      </c>
      <c r="K11" s="49">
        <v>0</v>
      </c>
      <c r="L11" s="46">
        <v>0</v>
      </c>
      <c r="M11" s="50">
        <v>0</v>
      </c>
      <c r="N11" s="55">
        <f t="shared" si="3"/>
        <v>0</v>
      </c>
      <c r="O11" s="56">
        <f t="shared" si="4"/>
        <v>0</v>
      </c>
      <c r="P11" s="56">
        <f t="shared" si="5"/>
        <v>0</v>
      </c>
      <c r="Q11" s="1">
        <f t="shared" si="6"/>
        <v>1.9515618633493572E-3</v>
      </c>
      <c r="R11" s="1">
        <f t="shared" si="7"/>
        <v>0</v>
      </c>
      <c r="S11" s="1">
        <f t="shared" si="17"/>
        <v>0.7142857142857143</v>
      </c>
      <c r="T11" s="1">
        <f t="shared" si="8"/>
        <v>8.3951277824389331E-4</v>
      </c>
      <c r="U11" s="1">
        <f t="shared" si="9"/>
        <v>2.4505052504762928E-12</v>
      </c>
      <c r="V11" s="1">
        <f t="shared" si="16"/>
        <v>2.3358925421002562E-12</v>
      </c>
      <c r="W11" s="1">
        <f t="shared" si="0"/>
        <v>498.83063257963283</v>
      </c>
      <c r="AV11" s="1" t="str">
        <f t="shared" si="10"/>
        <v>c(1,4,4,4,5,8,10,12,12,12,</v>
      </c>
      <c r="AW11" s="1" t="str">
        <f t="shared" si="11"/>
        <v>c(0,0,0,0,0,0,0,0,0,0,</v>
      </c>
      <c r="AX11" s="1" t="str">
        <f t="shared" si="12"/>
        <v>c(0,0,0,0,0,0,0,0,0,0,</v>
      </c>
      <c r="AY11" s="1" t="str">
        <f t="shared" si="13"/>
        <v>c(0,0,0,0,0,0,0,0,0,0,</v>
      </c>
      <c r="AZ11" s="1" t="str">
        <f>""</f>
        <v/>
      </c>
    </row>
    <row r="12" spans="1:52" x14ac:dyDescent="0.2">
      <c r="C12" s="36">
        <f t="shared" si="1"/>
        <v>3.4641016151377544</v>
      </c>
      <c r="D12" s="47">
        <f t="shared" si="14"/>
        <v>0</v>
      </c>
      <c r="E12" s="47">
        <f t="shared" si="15"/>
        <v>1</v>
      </c>
      <c r="F12" s="47">
        <v>-31</v>
      </c>
      <c r="G12" s="47">
        <v>11</v>
      </c>
      <c r="H12" s="48">
        <v>43867</v>
      </c>
      <c r="I12" s="1">
        <f t="shared" si="2"/>
        <v>-4.7120493546536251</v>
      </c>
      <c r="J12" s="37">
        <v>12</v>
      </c>
      <c r="K12" s="49">
        <v>0</v>
      </c>
      <c r="L12" s="46">
        <v>0</v>
      </c>
      <c r="M12" s="50">
        <v>0</v>
      </c>
      <c r="N12" s="55">
        <f t="shared" si="3"/>
        <v>0</v>
      </c>
      <c r="O12" s="56">
        <f t="shared" si="4"/>
        <v>0</v>
      </c>
      <c r="P12" s="56">
        <f t="shared" si="5"/>
        <v>0</v>
      </c>
      <c r="Q12" s="1">
        <f t="shared" si="6"/>
        <v>3.3934356184915182E-3</v>
      </c>
      <c r="R12" s="1">
        <f t="shared" si="7"/>
        <v>0</v>
      </c>
      <c r="S12" s="1">
        <f t="shared" si="17"/>
        <v>0.5714285714285714</v>
      </c>
      <c r="T12" s="1">
        <f t="shared" si="8"/>
        <v>1.441873755142161E-3</v>
      </c>
      <c r="U12" s="1">
        <f t="shared" si="9"/>
        <v>3.7423511059595089E-11</v>
      </c>
      <c r="V12" s="1">
        <f t="shared" si="16"/>
        <v>3.4973005809118794E-11</v>
      </c>
      <c r="W12" s="1">
        <f t="shared" si="0"/>
        <v>498.83063257672524</v>
      </c>
      <c r="AV12" s="1" t="str">
        <f t="shared" si="10"/>
        <v>c(1,4,4,4,5,8,10,12,12,12,12,</v>
      </c>
      <c r="AW12" s="1" t="str">
        <f t="shared" si="11"/>
        <v>c(0,0,0,0,0,0,0,0,0,0,0,</v>
      </c>
      <c r="AX12" s="1" t="str">
        <f t="shared" si="12"/>
        <v>c(0,0,0,0,0,0,0,0,0,0,0,</v>
      </c>
      <c r="AY12" s="1" t="str">
        <f t="shared" si="13"/>
        <v>c(0,0,0,0,0,0,0,0,0,0,0,</v>
      </c>
      <c r="AZ12" s="1" t="str">
        <f>""</f>
        <v/>
      </c>
    </row>
    <row r="13" spans="1:52" x14ac:dyDescent="0.2">
      <c r="A13" s="51" t="s">
        <v>39</v>
      </c>
      <c r="B13" s="36">
        <v>0</v>
      </c>
      <c r="C13" s="36">
        <f t="shared" si="1"/>
        <v>3.6055512754639891</v>
      </c>
      <c r="D13" s="47">
        <f t="shared" si="14"/>
        <v>0</v>
      </c>
      <c r="E13" s="47">
        <f t="shared" si="15"/>
        <v>1</v>
      </c>
      <c r="F13" s="47">
        <v>-30</v>
      </c>
      <c r="G13" s="47">
        <v>12</v>
      </c>
      <c r="H13" s="48">
        <v>43868</v>
      </c>
      <c r="I13" s="1">
        <f t="shared" si="2"/>
        <v>-4.6281290279446488</v>
      </c>
      <c r="J13" s="37">
        <v>13</v>
      </c>
      <c r="K13" s="49">
        <v>0</v>
      </c>
      <c r="L13" s="46">
        <v>0</v>
      </c>
      <c r="M13" s="50">
        <v>0</v>
      </c>
      <c r="N13" s="55">
        <f t="shared" si="3"/>
        <v>0</v>
      </c>
      <c r="O13" s="56">
        <f t="shared" si="4"/>
        <v>0</v>
      </c>
      <c r="P13" s="56">
        <f t="shared" si="5"/>
        <v>0</v>
      </c>
      <c r="Q13" s="1">
        <f t="shared" si="6"/>
        <v>5.8465445378764374E-3</v>
      </c>
      <c r="R13" s="1">
        <f t="shared" si="7"/>
        <v>1</v>
      </c>
      <c r="S13" s="1">
        <f t="shared" si="17"/>
        <v>0.2857142857142857</v>
      </c>
      <c r="T13" s="1">
        <f t="shared" si="8"/>
        <v>2.4531089193849192E-3</v>
      </c>
      <c r="U13" s="1">
        <f t="shared" si="9"/>
        <v>4.3290072887867579E-10</v>
      </c>
      <c r="V13" s="1">
        <f t="shared" si="16"/>
        <v>3.9547721781908071E-10</v>
      </c>
      <c r="W13" s="1">
        <f t="shared" si="0"/>
        <v>609.33816551283223</v>
      </c>
      <c r="AV13" s="1" t="str">
        <f t="shared" si="10"/>
        <v>c(1,4,4,4,5,8,10,12,12,12,12,13,</v>
      </c>
      <c r="AW13" s="1" t="str">
        <f t="shared" si="11"/>
        <v>c(0,0,0,0,0,0,0,0,0,0,0,0,</v>
      </c>
      <c r="AX13" s="1" t="str">
        <f t="shared" si="12"/>
        <v>c(0,0,0,0,0,0,0,0,0,0,0,0,</v>
      </c>
      <c r="AY13" s="1" t="str">
        <f t="shared" si="13"/>
        <v>c(0,0,0,0,0,0,0,0,0,0,0,0,</v>
      </c>
      <c r="AZ13" s="1" t="str">
        <f>""</f>
        <v/>
      </c>
    </row>
    <row r="14" spans="1:52" x14ac:dyDescent="0.2">
      <c r="A14" s="51" t="s">
        <v>500</v>
      </c>
      <c r="B14" s="51">
        <f>1-B13</f>
        <v>1</v>
      </c>
      <c r="C14" s="36">
        <f t="shared" si="1"/>
        <v>3.6055512754639891</v>
      </c>
      <c r="D14" s="47">
        <f t="shared" si="14"/>
        <v>0</v>
      </c>
      <c r="E14" s="47">
        <f t="shared" si="15"/>
        <v>1</v>
      </c>
      <c r="F14" s="47">
        <v>-29</v>
      </c>
      <c r="G14" s="47">
        <v>13</v>
      </c>
      <c r="H14" s="48">
        <v>43869</v>
      </c>
      <c r="I14" s="1">
        <f t="shared" si="2"/>
        <v>-4.5442087012356724</v>
      </c>
      <c r="J14" s="37">
        <v>13</v>
      </c>
      <c r="K14" s="49">
        <v>0</v>
      </c>
      <c r="L14" s="46">
        <v>0</v>
      </c>
      <c r="M14" s="50">
        <v>0</v>
      </c>
      <c r="N14" s="55">
        <f t="shared" si="3"/>
        <v>0</v>
      </c>
      <c r="O14" s="56">
        <f t="shared" si="4"/>
        <v>0</v>
      </c>
      <c r="P14" s="56">
        <f t="shared" si="5"/>
        <v>0</v>
      </c>
      <c r="Q14" s="1">
        <f t="shared" si="6"/>
        <v>9.9807884584124703E-3</v>
      </c>
      <c r="R14" s="1">
        <f t="shared" si="7"/>
        <v>0</v>
      </c>
      <c r="S14" s="1">
        <f t="shared" si="17"/>
        <v>0.5714285714285714</v>
      </c>
      <c r="T14" s="1">
        <f t="shared" si="8"/>
        <v>4.1342439205360329E-3</v>
      </c>
      <c r="U14" s="1">
        <f t="shared" si="9"/>
        <v>3.9659236560801342E-9</v>
      </c>
      <c r="V14" s="1">
        <f t="shared" si="16"/>
        <v>3.5330229272014584E-9</v>
      </c>
      <c r="W14" s="1">
        <f t="shared" si="0"/>
        <v>609.33816518163121</v>
      </c>
      <c r="AV14" s="1" t="str">
        <f t="shared" si="10"/>
        <v>c(1,4,4,4,5,8,10,12,12,12,12,13,13,</v>
      </c>
      <c r="AW14" s="1" t="str">
        <f t="shared" si="11"/>
        <v>c(0,0,0,0,0,0,0,0,0,0,0,0,0,</v>
      </c>
      <c r="AX14" s="1" t="str">
        <f t="shared" si="12"/>
        <v>c(0,0,0,0,0,0,0,0,0,0,0,0,0,</v>
      </c>
      <c r="AY14" s="1" t="str">
        <f t="shared" si="13"/>
        <v>c(0,0,0,0,0,0,0,0,0,0,0,0,0,</v>
      </c>
      <c r="AZ14" s="1" t="str">
        <f>""</f>
        <v/>
      </c>
    </row>
    <row r="15" spans="1:52" x14ac:dyDescent="0.2">
      <c r="C15" s="36">
        <f t="shared" si="1"/>
        <v>3.7416573867739413</v>
      </c>
      <c r="D15" s="47">
        <f t="shared" si="14"/>
        <v>0</v>
      </c>
      <c r="E15" s="47">
        <f t="shared" si="15"/>
        <v>1</v>
      </c>
      <c r="F15" s="47">
        <v>-28</v>
      </c>
      <c r="G15" s="47">
        <v>14</v>
      </c>
      <c r="H15" s="48">
        <v>43870</v>
      </c>
      <c r="I15" s="1">
        <f t="shared" si="2"/>
        <v>-4.4602883745266961</v>
      </c>
      <c r="J15" s="37">
        <v>14</v>
      </c>
      <c r="K15" s="49">
        <v>0</v>
      </c>
      <c r="L15" s="46">
        <v>0</v>
      </c>
      <c r="M15" s="50">
        <v>0</v>
      </c>
      <c r="N15" s="55">
        <f t="shared" si="3"/>
        <v>0</v>
      </c>
      <c r="O15" s="56">
        <f t="shared" si="4"/>
        <v>0</v>
      </c>
      <c r="P15" s="56">
        <f t="shared" si="5"/>
        <v>0</v>
      </c>
      <c r="Q15" s="1">
        <f t="shared" si="6"/>
        <v>1.6882630778471304E-2</v>
      </c>
      <c r="R15" s="1">
        <f t="shared" si="7"/>
        <v>1</v>
      </c>
      <c r="S15" s="1">
        <f t="shared" si="17"/>
        <v>0.5714285714285714</v>
      </c>
      <c r="T15" s="1">
        <f t="shared" si="8"/>
        <v>6.9018423200588336E-3</v>
      </c>
      <c r="U15" s="1">
        <f t="shared" si="9"/>
        <v>2.9789294157321644E-8</v>
      </c>
      <c r="V15" s="1">
        <f t="shared" si="16"/>
        <v>2.5823370501241508E-8</v>
      </c>
      <c r="W15" s="1">
        <f t="shared" si="0"/>
        <v>733.3648446867752</v>
      </c>
      <c r="AV15" s="1" t="str">
        <f t="shared" si="10"/>
        <v>c(1,4,4,4,5,8,10,12,12,12,12,13,13,14,</v>
      </c>
      <c r="AW15" s="1" t="str">
        <f t="shared" si="11"/>
        <v>c(0,0,0,0,0,0,0,0,0,0,0,0,0,0,</v>
      </c>
      <c r="AX15" s="1" t="str">
        <f t="shared" si="12"/>
        <v>c(0,0,0,0,0,0,0,0,0,0,0,0,0,0,</v>
      </c>
      <c r="AY15" s="1" t="str">
        <f t="shared" si="13"/>
        <v>c(0,0,0,0,0,0,0,0,0,0,0,0,0,0,</v>
      </c>
      <c r="AZ15" s="1" t="str">
        <f>""</f>
        <v/>
      </c>
    </row>
    <row r="16" spans="1:52" x14ac:dyDescent="0.2">
      <c r="A16" s="1" t="s">
        <v>39</v>
      </c>
      <c r="B16" s="40">
        <v>146278.99036938173</v>
      </c>
      <c r="C16" s="36">
        <f t="shared" si="1"/>
        <v>3.7416573867739413</v>
      </c>
      <c r="D16" s="47">
        <f t="shared" si="14"/>
        <v>0</v>
      </c>
      <c r="E16" s="47">
        <f t="shared" si="15"/>
        <v>1</v>
      </c>
      <c r="F16" s="47">
        <v>-27</v>
      </c>
      <c r="G16" s="47">
        <v>15</v>
      </c>
      <c r="H16" s="48">
        <v>43871</v>
      </c>
      <c r="I16" s="1">
        <f t="shared" si="2"/>
        <v>-4.3763680478177198</v>
      </c>
      <c r="J16" s="37">
        <v>14</v>
      </c>
      <c r="K16" s="49">
        <v>0</v>
      </c>
      <c r="L16" s="46">
        <v>0</v>
      </c>
      <c r="M16" s="50">
        <v>0</v>
      </c>
      <c r="N16" s="55">
        <f t="shared" si="3"/>
        <v>0</v>
      </c>
      <c r="O16" s="56">
        <f t="shared" si="4"/>
        <v>0</v>
      </c>
      <c r="P16" s="56">
        <f t="shared" si="5"/>
        <v>0</v>
      </c>
      <c r="Q16" s="1">
        <f t="shared" si="6"/>
        <v>2.8296256927698129E-2</v>
      </c>
      <c r="R16" s="1">
        <f t="shared" si="7"/>
        <v>0</v>
      </c>
      <c r="S16" s="1">
        <f t="shared" si="17"/>
        <v>0.5714285714285714</v>
      </c>
      <c r="T16" s="1">
        <f t="shared" si="8"/>
        <v>1.1413626149226825E-2</v>
      </c>
      <c r="U16" s="1">
        <f t="shared" si="9"/>
        <v>1.8856688886908689E-7</v>
      </c>
      <c r="V16" s="1">
        <f t="shared" si="16"/>
        <v>1.5877759471176526E-7</v>
      </c>
      <c r="W16" s="1">
        <f t="shared" si="0"/>
        <v>733.36482805221738</v>
      </c>
      <c r="AV16" s="1" t="str">
        <f t="shared" si="10"/>
        <v>c(1,4,4,4,5,8,10,12,12,12,12,13,13,14,14,</v>
      </c>
      <c r="AW16" s="1" t="str">
        <f t="shared" si="11"/>
        <v>c(0,0,0,0,0,0,0,0,0,0,0,0,0,0,0,</v>
      </c>
      <c r="AX16" s="1" t="str">
        <f t="shared" si="12"/>
        <v>c(0,0,0,0,0,0,0,0,0,0,0,0,0,0,0,</v>
      </c>
      <c r="AY16" s="1" t="str">
        <f t="shared" si="13"/>
        <v>c(0,0,0,0,0,0,0,0,0,0,0,0,0,0,0,</v>
      </c>
      <c r="AZ16" s="1" t="str">
        <f>""</f>
        <v/>
      </c>
    </row>
    <row r="17" spans="1:52" x14ac:dyDescent="0.2">
      <c r="A17" s="1" t="s">
        <v>500</v>
      </c>
      <c r="B17" s="40">
        <v>159300.54917133949</v>
      </c>
      <c r="C17" s="36">
        <f t="shared" si="1"/>
        <v>4</v>
      </c>
      <c r="D17" s="47">
        <f t="shared" si="14"/>
        <v>0</v>
      </c>
      <c r="E17" s="47">
        <f t="shared" si="15"/>
        <v>1</v>
      </c>
      <c r="F17" s="47">
        <v>-26</v>
      </c>
      <c r="G17" s="47">
        <v>16</v>
      </c>
      <c r="H17" s="48">
        <v>43872</v>
      </c>
      <c r="I17" s="1">
        <f t="shared" si="2"/>
        <v>-4.2924477211087435</v>
      </c>
      <c r="J17" s="37">
        <v>16</v>
      </c>
      <c r="K17" s="49">
        <v>0</v>
      </c>
      <c r="L17" s="46">
        <v>0</v>
      </c>
      <c r="M17" s="50">
        <v>0</v>
      </c>
      <c r="N17" s="55">
        <f t="shared" si="3"/>
        <v>0</v>
      </c>
      <c r="O17" s="56">
        <f t="shared" si="4"/>
        <v>0</v>
      </c>
      <c r="P17" s="56">
        <f t="shared" si="5"/>
        <v>0</v>
      </c>
      <c r="Q17" s="1">
        <f t="shared" si="6"/>
        <v>4.6993256934285549E-2</v>
      </c>
      <c r="R17" s="1">
        <f t="shared" si="7"/>
        <v>2</v>
      </c>
      <c r="S17" s="1">
        <f t="shared" si="17"/>
        <v>0.42857142857142855</v>
      </c>
      <c r="T17" s="1">
        <f t="shared" si="8"/>
        <v>1.869700000658742E-2</v>
      </c>
      <c r="U17" s="1">
        <f t="shared" si="9"/>
        <v>1.0284372852808927E-6</v>
      </c>
      <c r="V17" s="1">
        <f t="shared" si="16"/>
        <v>8.3987039641180579E-7</v>
      </c>
      <c r="W17" s="1">
        <f t="shared" si="0"/>
        <v>1023.9998683600317</v>
      </c>
      <c r="AV17" s="1" t="str">
        <f t="shared" si="10"/>
        <v>c(1,4,4,4,5,8,10,12,12,12,12,13,13,14,14,16,</v>
      </c>
      <c r="AW17" s="1" t="str">
        <f t="shared" si="11"/>
        <v>c(0,0,0,0,0,0,0,0,0,0,0,0,0,0,0,0,</v>
      </c>
      <c r="AX17" s="1" t="str">
        <f t="shared" si="12"/>
        <v>c(0,0,0,0,0,0,0,0,0,0,0,0,0,0,0,0,</v>
      </c>
      <c r="AY17" s="1" t="str">
        <f t="shared" si="13"/>
        <v>c(0,0,0,0,0,0,0,0,0,0,0,0,0,0,0,0,</v>
      </c>
      <c r="AZ17" s="1" t="str">
        <f>""</f>
        <v/>
      </c>
    </row>
    <row r="18" spans="1:52" x14ac:dyDescent="0.2">
      <c r="C18" s="36">
        <f t="shared" si="1"/>
        <v>4</v>
      </c>
      <c r="D18" s="47">
        <f t="shared" si="14"/>
        <v>0</v>
      </c>
      <c r="E18" s="47">
        <f t="shared" si="15"/>
        <v>1</v>
      </c>
      <c r="F18" s="47">
        <v>-25</v>
      </c>
      <c r="G18" s="47">
        <v>17</v>
      </c>
      <c r="H18" s="48">
        <v>43873</v>
      </c>
      <c r="I18" s="1">
        <f t="shared" si="2"/>
        <v>-4.2085273943997672</v>
      </c>
      <c r="J18" s="37">
        <v>16</v>
      </c>
      <c r="K18" s="49">
        <v>0</v>
      </c>
      <c r="L18" s="46">
        <v>0</v>
      </c>
      <c r="M18" s="50">
        <v>0</v>
      </c>
      <c r="N18" s="55">
        <f t="shared" si="3"/>
        <v>0</v>
      </c>
      <c r="O18" s="56">
        <f t="shared" si="4"/>
        <v>0</v>
      </c>
      <c r="P18" s="56">
        <f t="shared" si="5"/>
        <v>0</v>
      </c>
      <c r="Q18" s="1">
        <f t="shared" si="6"/>
        <v>7.7332859645560234E-2</v>
      </c>
      <c r="R18" s="1">
        <f t="shared" si="7"/>
        <v>0</v>
      </c>
      <c r="S18" s="1">
        <f t="shared" si="17"/>
        <v>0.42857142857142855</v>
      </c>
      <c r="T18" s="1">
        <f t="shared" si="8"/>
        <v>3.0339602711274685E-2</v>
      </c>
      <c r="U18" s="1">
        <f t="shared" si="9"/>
        <v>4.9211301648936315E-6</v>
      </c>
      <c r="V18" s="1">
        <f t="shared" si="16"/>
        <v>3.8926928796127387E-6</v>
      </c>
      <c r="W18" s="1">
        <f t="shared" si="0"/>
        <v>1023.9993700954358</v>
      </c>
      <c r="AV18" s="1" t="str">
        <f t="shared" si="10"/>
        <v>c(1,4,4,4,5,8,10,12,12,12,12,13,13,14,14,16,16,</v>
      </c>
      <c r="AW18" s="1" t="str">
        <f t="shared" si="11"/>
        <v>c(0,0,0,0,0,0,0,0,0,0,0,0,0,0,0,0,0,</v>
      </c>
      <c r="AX18" s="1" t="str">
        <f t="shared" si="12"/>
        <v>c(0,0,0,0,0,0,0,0,0,0,0,0,0,0,0,0,0,</v>
      </c>
      <c r="AY18" s="1" t="str">
        <f t="shared" si="13"/>
        <v>c(0,0,0,0,0,0,0,0,0,0,0,0,0,0,0,0,0,</v>
      </c>
      <c r="AZ18" s="1" t="str">
        <f>""</f>
        <v/>
      </c>
    </row>
    <row r="19" spans="1:52" x14ac:dyDescent="0.2">
      <c r="A19" s="1" t="s">
        <v>501</v>
      </c>
      <c r="B19" s="40">
        <f>SUMIFS(J:J,S:S,B20)+B25</f>
        <v>209151.29268266234</v>
      </c>
      <c r="C19" s="36">
        <f t="shared" si="1"/>
        <v>4</v>
      </c>
      <c r="D19" s="47">
        <f t="shared" si="14"/>
        <v>0</v>
      </c>
      <c r="E19" s="47">
        <f t="shared" si="15"/>
        <v>1</v>
      </c>
      <c r="F19" s="47">
        <v>-24</v>
      </c>
      <c r="G19" s="47">
        <v>18</v>
      </c>
      <c r="H19" s="48">
        <v>43874</v>
      </c>
      <c r="I19" s="1">
        <f t="shared" si="2"/>
        <v>-4.1246070676907909</v>
      </c>
      <c r="J19" s="37">
        <v>16</v>
      </c>
      <c r="K19" s="49">
        <v>0</v>
      </c>
      <c r="L19" s="46">
        <v>0</v>
      </c>
      <c r="M19" s="50">
        <v>0</v>
      </c>
      <c r="N19" s="55">
        <f t="shared" si="3"/>
        <v>0</v>
      </c>
      <c r="O19" s="56">
        <f t="shared" si="4"/>
        <v>0</v>
      </c>
      <c r="P19" s="56">
        <f t="shared" si="5"/>
        <v>0</v>
      </c>
      <c r="Q19" s="1">
        <f t="shared" si="6"/>
        <v>0.12610114973870973</v>
      </c>
      <c r="R19" s="1">
        <f t="shared" si="7"/>
        <v>0</v>
      </c>
      <c r="S19" s="1">
        <f t="shared" si="17"/>
        <v>0.2857142857142857</v>
      </c>
      <c r="T19" s="1">
        <f t="shared" si="8"/>
        <v>4.8768290093149494E-2</v>
      </c>
      <c r="U19" s="1">
        <f t="shared" si="9"/>
        <v>2.0972224462892594E-5</v>
      </c>
      <c r="V19" s="1">
        <f t="shared" si="16"/>
        <v>1.605109429799896E-5</v>
      </c>
      <c r="W19" s="1">
        <f t="shared" si="0"/>
        <v>1023.9973155570279</v>
      </c>
      <c r="AV19" s="1" t="str">
        <f t="shared" si="10"/>
        <v>c(1,4,4,4,5,8,10,12,12,12,12,13,13,14,14,16,16,16,</v>
      </c>
      <c r="AW19" s="1" t="str">
        <f t="shared" si="11"/>
        <v>c(0,0,0,0,0,0,0,0,0,0,0,0,0,0,0,0,0,0,</v>
      </c>
      <c r="AX19" s="1" t="str">
        <f t="shared" si="12"/>
        <v>c(0,0,0,0,0,0,0,0,0,0,0,0,0,0,0,0,0,0,</v>
      </c>
      <c r="AY19" s="1" t="str">
        <f t="shared" si="13"/>
        <v>c(0,0,0,0,0,0,0,0,0,0,0,0,0,0,0,0,0,0,</v>
      </c>
      <c r="AZ19" s="1" t="str">
        <f>""</f>
        <v/>
      </c>
    </row>
    <row r="20" spans="1:52" x14ac:dyDescent="0.2">
      <c r="A20" s="1" t="s">
        <v>508</v>
      </c>
      <c r="B20" s="1">
        <f>SUMIFS(S:S,H:H,"14/04/2020")</f>
        <v>2900.7142857142858</v>
      </c>
      <c r="C20" s="36">
        <f t="shared" si="1"/>
        <v>4</v>
      </c>
      <c r="D20" s="47">
        <f t="shared" si="14"/>
        <v>0</v>
      </c>
      <c r="E20" s="47">
        <f t="shared" si="15"/>
        <v>1</v>
      </c>
      <c r="F20" s="47">
        <v>-23</v>
      </c>
      <c r="G20" s="47">
        <v>19</v>
      </c>
      <c r="H20" s="48">
        <v>43875</v>
      </c>
      <c r="I20" s="1">
        <f t="shared" si="2"/>
        <v>-4.0406867409818146</v>
      </c>
      <c r="J20" s="37">
        <v>16</v>
      </c>
      <c r="K20" s="49">
        <v>0</v>
      </c>
      <c r="L20" s="46">
        <v>0</v>
      </c>
      <c r="M20" s="50">
        <v>0</v>
      </c>
      <c r="N20" s="55">
        <f t="shared" si="3"/>
        <v>0</v>
      </c>
      <c r="O20" s="56">
        <f t="shared" si="4"/>
        <v>0</v>
      </c>
      <c r="P20" s="56">
        <f t="shared" si="5"/>
        <v>0</v>
      </c>
      <c r="Q20" s="1">
        <f t="shared" si="6"/>
        <v>0.20375354332381879</v>
      </c>
      <c r="R20" s="1">
        <f t="shared" si="7"/>
        <v>0</v>
      </c>
      <c r="S20" s="1">
        <f t="shared" si="17"/>
        <v>0.2857142857142857</v>
      </c>
      <c r="T20" s="1">
        <f t="shared" si="8"/>
        <v>7.7652393585109059E-2</v>
      </c>
      <c r="U20" s="1">
        <f t="shared" si="9"/>
        <v>8.060785567589171E-5</v>
      </c>
      <c r="V20" s="1">
        <f t="shared" si="16"/>
        <v>5.9635631212999113E-5</v>
      </c>
      <c r="W20" s="1">
        <f t="shared" si="0"/>
        <v>1023.989682220464</v>
      </c>
      <c r="AV20" s="1" t="str">
        <f t="shared" si="10"/>
        <v>c(1,4,4,4,5,8,10,12,12,12,12,13,13,14,14,16,16,16,16,</v>
      </c>
      <c r="AW20" s="1" t="str">
        <f t="shared" si="11"/>
        <v>c(0,0,0,0,0,0,0,0,0,0,0,0,0,0,0,0,0,0,0,</v>
      </c>
      <c r="AX20" s="1" t="str">
        <f t="shared" si="12"/>
        <v>c(0,0,0,0,0,0,0,0,0,0,0,0,0,0,0,0,0,0,0,</v>
      </c>
      <c r="AY20" s="1" t="str">
        <f t="shared" si="13"/>
        <v>c(0,0,0,0,0,0,0,0,0,0,0,0,0,0,0,0,0,0,0,</v>
      </c>
      <c r="AZ20" s="1" t="str">
        <f>""</f>
        <v/>
      </c>
    </row>
    <row r="21" spans="1:52" x14ac:dyDescent="0.2">
      <c r="A21" s="1" t="s">
        <v>503</v>
      </c>
      <c r="B21" s="1">
        <f>SUMIFS(S:S,D:D,1,E:E,0)</f>
        <v>548.25</v>
      </c>
      <c r="C21" s="36">
        <f t="shared" si="1"/>
        <v>4</v>
      </c>
      <c r="D21" s="47">
        <f t="shared" si="14"/>
        <v>0</v>
      </c>
      <c r="E21" s="47">
        <f t="shared" si="15"/>
        <v>1</v>
      </c>
      <c r="F21" s="47">
        <v>-22</v>
      </c>
      <c r="G21" s="47">
        <v>20</v>
      </c>
      <c r="H21" s="48">
        <v>43876</v>
      </c>
      <c r="I21" s="1">
        <f t="shared" si="2"/>
        <v>-3.9567664142728383</v>
      </c>
      <c r="J21" s="37">
        <v>16</v>
      </c>
      <c r="K21" s="49">
        <v>0</v>
      </c>
      <c r="L21" s="46">
        <v>0</v>
      </c>
      <c r="M21" s="50">
        <v>0</v>
      </c>
      <c r="N21" s="55">
        <f t="shared" si="3"/>
        <v>0</v>
      </c>
      <c r="O21" s="56">
        <f t="shared" si="4"/>
        <v>0</v>
      </c>
      <c r="P21" s="56">
        <f t="shared" si="5"/>
        <v>0</v>
      </c>
      <c r="Q21" s="1">
        <f t="shared" si="6"/>
        <v>0.32623260378509356</v>
      </c>
      <c r="R21" s="1">
        <f t="shared" si="7"/>
        <v>0</v>
      </c>
      <c r="S21" s="1">
        <f t="shared" si="17"/>
        <v>0</v>
      </c>
      <c r="T21" s="1">
        <f t="shared" si="8"/>
        <v>0.12247906046127477</v>
      </c>
      <c r="U21" s="1">
        <f t="shared" si="9"/>
        <v>2.8241252588927538E-4</v>
      </c>
      <c r="V21" s="1">
        <f t="shared" si="16"/>
        <v>2.0180467021338369E-4</v>
      </c>
      <c r="W21" s="1">
        <f t="shared" si="0"/>
        <v>1023.9638515157135</v>
      </c>
      <c r="AV21" s="1" t="str">
        <f t="shared" si="10"/>
        <v>c(1,4,4,4,5,8,10,12,12,12,12,13,13,14,14,16,16,16,16,16,</v>
      </c>
      <c r="AW21" s="1" t="str">
        <f t="shared" si="11"/>
        <v>c(0,0,0,0,0,0,0,0,0,0,0,0,0,0,0,0,0,0,0,0,</v>
      </c>
      <c r="AX21" s="1" t="str">
        <f t="shared" si="12"/>
        <v>c(0,0,0,0,0,0,0,0,0,0,0,0,0,0,0,0,0,0,0,0,</v>
      </c>
      <c r="AY21" s="1" t="str">
        <f t="shared" si="13"/>
        <v>c(0,0,0,0,0,0,0,0,0,0,0,0,0,0,0,0,0,0,0,0,</v>
      </c>
      <c r="AZ21" s="1" t="str">
        <f>""</f>
        <v/>
      </c>
    </row>
    <row r="22" spans="1:52" x14ac:dyDescent="0.2">
      <c r="A22" s="1" t="s">
        <v>504</v>
      </c>
      <c r="B22" s="1">
        <f>COUNTIFS(E:E,0,J:J,"&gt;0")</f>
        <v>47</v>
      </c>
      <c r="C22" s="36">
        <f t="shared" si="1"/>
        <v>4</v>
      </c>
      <c r="D22" s="47">
        <f t="shared" si="14"/>
        <v>0</v>
      </c>
      <c r="E22" s="47">
        <f t="shared" si="15"/>
        <v>1</v>
      </c>
      <c r="F22" s="47">
        <v>-21</v>
      </c>
      <c r="G22" s="47">
        <v>21</v>
      </c>
      <c r="H22" s="48">
        <v>43877</v>
      </c>
      <c r="I22" s="1">
        <f t="shared" si="2"/>
        <v>-3.8728460875638619</v>
      </c>
      <c r="J22" s="37">
        <v>16</v>
      </c>
      <c r="K22" s="49">
        <v>0</v>
      </c>
      <c r="L22" s="46">
        <v>0</v>
      </c>
      <c r="M22" s="50">
        <v>0</v>
      </c>
      <c r="N22" s="55">
        <f t="shared" si="3"/>
        <v>0</v>
      </c>
      <c r="O22" s="56">
        <f t="shared" si="4"/>
        <v>0</v>
      </c>
      <c r="P22" s="56">
        <f t="shared" si="5"/>
        <v>0</v>
      </c>
      <c r="Q22" s="1">
        <f t="shared" si="6"/>
        <v>0.51759584902962774</v>
      </c>
      <c r="R22" s="1">
        <f t="shared" si="7"/>
        <v>0</v>
      </c>
      <c r="S22" s="1">
        <f t="shared" si="17"/>
        <v>0</v>
      </c>
      <c r="T22" s="1">
        <f t="shared" si="8"/>
        <v>0.19136324524453419</v>
      </c>
      <c r="U22" s="1">
        <f t="shared" si="9"/>
        <v>9.101411844993283E-4</v>
      </c>
      <c r="V22" s="1">
        <f t="shared" si="16"/>
        <v>6.2772865861005292E-4</v>
      </c>
      <c r="W22" s="1">
        <f t="shared" si="0"/>
        <v>1023.8835052418119</v>
      </c>
      <c r="AV22" s="1" t="str">
        <f t="shared" si="10"/>
        <v>c(1,4,4,4,5,8,10,12,12,12,12,13,13,14,14,16,16,16,16,16,16,</v>
      </c>
      <c r="AW22" s="1" t="str">
        <f t="shared" si="11"/>
        <v>c(0,0,0,0,0,0,0,0,0,0,0,0,0,0,0,0,0,0,0,0,0,</v>
      </c>
      <c r="AX22" s="1" t="str">
        <f t="shared" si="12"/>
        <v>c(0,0,0,0,0,0,0,0,0,0,0,0,0,0,0,0,0,0,0,0,0,</v>
      </c>
      <c r="AY22" s="1" t="str">
        <f t="shared" si="13"/>
        <v>c(0,0,0,0,0,0,0,0,0,0,0,0,0,0,0,0,0,0,0,0,0,</v>
      </c>
      <c r="AZ22" s="1" t="str">
        <f>""</f>
        <v/>
      </c>
    </row>
    <row r="23" spans="1:52" x14ac:dyDescent="0.2">
      <c r="A23" s="1" t="s">
        <v>505</v>
      </c>
      <c r="B23" s="1">
        <f>(B20-B21)/B22</f>
        <v>50.05243161094225</v>
      </c>
      <c r="C23" s="36">
        <f t="shared" si="1"/>
        <v>4</v>
      </c>
      <c r="D23" s="47">
        <f t="shared" si="14"/>
        <v>0</v>
      </c>
      <c r="E23" s="47">
        <f t="shared" si="15"/>
        <v>1</v>
      </c>
      <c r="F23" s="47">
        <v>-20</v>
      </c>
      <c r="G23" s="47">
        <v>22</v>
      </c>
      <c r="H23" s="48">
        <v>43878</v>
      </c>
      <c r="I23" s="1">
        <f t="shared" si="2"/>
        <v>-3.7889257608548856</v>
      </c>
      <c r="J23" s="37">
        <v>16</v>
      </c>
      <c r="K23" s="49">
        <v>0</v>
      </c>
      <c r="L23" s="46">
        <v>0</v>
      </c>
      <c r="M23" s="50">
        <v>0</v>
      </c>
      <c r="N23" s="55">
        <f t="shared" si="3"/>
        <v>0</v>
      </c>
      <c r="O23" s="56">
        <f t="shared" si="4"/>
        <v>0</v>
      </c>
      <c r="P23" s="56">
        <f t="shared" si="5"/>
        <v>0</v>
      </c>
      <c r="Q23" s="1">
        <f t="shared" si="6"/>
        <v>0.81376845860926705</v>
      </c>
      <c r="R23" s="1">
        <f t="shared" si="7"/>
        <v>0</v>
      </c>
      <c r="S23" s="1">
        <f t="shared" si="17"/>
        <v>0</v>
      </c>
      <c r="T23" s="1">
        <f t="shared" si="8"/>
        <v>0.29617260957963931</v>
      </c>
      <c r="U23" s="1">
        <f t="shared" si="9"/>
        <v>2.7192319981931643E-3</v>
      </c>
      <c r="V23" s="1">
        <f t="shared" si="16"/>
        <v>1.809090813693836E-3</v>
      </c>
      <c r="W23" s="1">
        <f t="shared" si="0"/>
        <v>1023.6519678811218</v>
      </c>
      <c r="AV23" s="1" t="str">
        <f t="shared" si="10"/>
        <v>c(1,4,4,4,5,8,10,12,12,12,12,13,13,14,14,16,16,16,16,16,16,16,</v>
      </c>
      <c r="AW23" s="1" t="str">
        <f t="shared" si="11"/>
        <v>c(0,0,0,0,0,0,0,0,0,0,0,0,0,0,0,0,0,0,0,0,0,0,</v>
      </c>
      <c r="AX23" s="1" t="str">
        <f t="shared" si="12"/>
        <v>c(0,0,0,0,0,0,0,0,0,0,0,0,0,0,0,0,0,0,0,0,0,0,</v>
      </c>
      <c r="AY23" s="1" t="str">
        <f t="shared" si="13"/>
        <v>c(0,0,0,0,0,0,0,0,0,0,0,0,0,0,0,0,0,0,0,0,0,0,</v>
      </c>
      <c r="AZ23" s="1" t="str">
        <f>""</f>
        <v/>
      </c>
    </row>
    <row r="24" spans="1:52" x14ac:dyDescent="0.2">
      <c r="A24" s="1" t="s">
        <v>506</v>
      </c>
      <c r="B24" s="1">
        <f>B20/B23</f>
        <v>57.953513792527595</v>
      </c>
      <c r="C24" s="36">
        <f t="shared" si="1"/>
        <v>4</v>
      </c>
      <c r="D24" s="47">
        <f t="shared" si="14"/>
        <v>0</v>
      </c>
      <c r="E24" s="47">
        <f t="shared" si="15"/>
        <v>1</v>
      </c>
      <c r="F24" s="47">
        <v>-19</v>
      </c>
      <c r="G24" s="47">
        <v>23</v>
      </c>
      <c r="H24" s="48">
        <v>43879</v>
      </c>
      <c r="I24" s="1">
        <f t="shared" si="2"/>
        <v>-3.7050054341459093</v>
      </c>
      <c r="J24" s="37">
        <v>16</v>
      </c>
      <c r="K24" s="49">
        <v>0</v>
      </c>
      <c r="L24" s="46">
        <v>0</v>
      </c>
      <c r="M24" s="50">
        <v>0</v>
      </c>
      <c r="N24" s="55">
        <f t="shared" si="3"/>
        <v>0</v>
      </c>
      <c r="O24" s="56">
        <f t="shared" si="4"/>
        <v>0</v>
      </c>
      <c r="P24" s="56">
        <f t="shared" si="5"/>
        <v>0</v>
      </c>
      <c r="Q24" s="1">
        <f t="shared" si="6"/>
        <v>1.2678365053625436</v>
      </c>
      <c r="R24" s="1">
        <f t="shared" si="7"/>
        <v>0</v>
      </c>
      <c r="S24" s="1">
        <f t="shared" si="17"/>
        <v>0</v>
      </c>
      <c r="T24" s="1">
        <f t="shared" si="8"/>
        <v>0.4540680467532765</v>
      </c>
      <c r="U24" s="1">
        <f t="shared" si="9"/>
        <v>7.5829600110661078E-3</v>
      </c>
      <c r="V24" s="1">
        <f t="shared" si="16"/>
        <v>4.8637280128729435E-3</v>
      </c>
      <c r="W24" s="1">
        <f t="shared" si="0"/>
        <v>1023.0296111237137</v>
      </c>
      <c r="AV24" s="1" t="str">
        <f t="shared" si="10"/>
        <v>c(1,4,4,4,5,8,10,12,12,12,12,13,13,14,14,16,16,16,16,16,16,16,16,</v>
      </c>
      <c r="AW24" s="1" t="str">
        <f t="shared" si="11"/>
        <v>c(0,0,0,0,0,0,0,0,0,0,0,0,0,0,0,0,0,0,0,0,0,0,0,</v>
      </c>
      <c r="AX24" s="1" t="str">
        <f t="shared" si="12"/>
        <v>c(0,0,0,0,0,0,0,0,0,0,0,0,0,0,0,0,0,0,0,0,0,0,0,</v>
      </c>
      <c r="AY24" s="1" t="str">
        <f t="shared" si="13"/>
        <v>c(0,0,0,0,0,0,0,0,0,0,0,0,0,0,0,0,0,0,0,0,0,0,0,</v>
      </c>
      <c r="AZ24" s="1" t="str">
        <f>""</f>
        <v/>
      </c>
    </row>
    <row r="25" spans="1:52" x14ac:dyDescent="0.2">
      <c r="A25" s="1" t="s">
        <v>507</v>
      </c>
      <c r="B25" s="1">
        <f>B20*B24/2</f>
        <v>84053.292682662344</v>
      </c>
      <c r="C25" s="36">
        <f t="shared" si="1"/>
        <v>4</v>
      </c>
      <c r="D25" s="47">
        <f t="shared" si="14"/>
        <v>0</v>
      </c>
      <c r="E25" s="47">
        <f t="shared" si="15"/>
        <v>1</v>
      </c>
      <c r="F25" s="47">
        <v>-18</v>
      </c>
      <c r="G25" s="47">
        <v>24</v>
      </c>
      <c r="H25" s="48">
        <v>43880</v>
      </c>
      <c r="I25" s="1">
        <f t="shared" si="2"/>
        <v>-3.621085107436933</v>
      </c>
      <c r="J25" s="37">
        <v>16</v>
      </c>
      <c r="K25" s="49">
        <v>0</v>
      </c>
      <c r="L25" s="46">
        <v>0</v>
      </c>
      <c r="M25" s="50">
        <v>0</v>
      </c>
      <c r="N25" s="55">
        <f t="shared" si="3"/>
        <v>0</v>
      </c>
      <c r="O25" s="56">
        <f t="shared" si="4"/>
        <v>0</v>
      </c>
      <c r="P25" s="56">
        <f t="shared" si="5"/>
        <v>0</v>
      </c>
      <c r="Q25" s="1">
        <f t="shared" si="6"/>
        <v>1.9574197118547318</v>
      </c>
      <c r="R25" s="1">
        <f t="shared" si="7"/>
        <v>0</v>
      </c>
      <c r="S25" s="1">
        <f t="shared" si="17"/>
        <v>0</v>
      </c>
      <c r="T25" s="1">
        <f t="shared" si="8"/>
        <v>0.68958320649218829</v>
      </c>
      <c r="U25" s="1">
        <f t="shared" si="9"/>
        <v>1.9854252198397825E-2</v>
      </c>
      <c r="V25" s="1">
        <f t="shared" si="16"/>
        <v>1.2271292187331717E-2</v>
      </c>
      <c r="W25" s="1">
        <f t="shared" si="0"/>
        <v>1021.4602324839265</v>
      </c>
      <c r="AV25" s="1" t="str">
        <f t="shared" si="10"/>
        <v>c(1,4,4,4,5,8,10,12,12,12,12,13,13,14,14,16,16,16,16,16,16,16,16,16,</v>
      </c>
      <c r="AW25" s="1" t="str">
        <f t="shared" si="11"/>
        <v>c(0,0,0,0,0,0,0,0,0,0,0,0,0,0,0,0,0,0,0,0,0,0,0,0,</v>
      </c>
      <c r="AX25" s="1" t="str">
        <f t="shared" si="12"/>
        <v>c(0,0,0,0,0,0,0,0,0,0,0,0,0,0,0,0,0,0,0,0,0,0,0,0,</v>
      </c>
      <c r="AY25" s="1" t="str">
        <f t="shared" si="13"/>
        <v>c(0,0,0,0,0,0,0,0,0,0,0,0,0,0,0,0,0,0,0,0,0,0,0,0,</v>
      </c>
      <c r="AZ25" s="1" t="str">
        <f>""</f>
        <v/>
      </c>
    </row>
    <row r="26" spans="1:52" x14ac:dyDescent="0.2">
      <c r="A26" s="1" t="s">
        <v>18</v>
      </c>
      <c r="B26" s="54">
        <f>SUMIFS(H:H,S:S,B20)+B24</f>
        <v>43992.953513792527</v>
      </c>
      <c r="C26" s="36">
        <f t="shared" si="1"/>
        <v>4</v>
      </c>
      <c r="D26" s="47">
        <f t="shared" si="14"/>
        <v>0</v>
      </c>
      <c r="E26" s="47">
        <f t="shared" si="15"/>
        <v>1</v>
      </c>
      <c r="F26" s="47">
        <v>-17</v>
      </c>
      <c r="G26" s="47">
        <v>25</v>
      </c>
      <c r="H26" s="48">
        <v>43881</v>
      </c>
      <c r="I26" s="1">
        <f t="shared" si="2"/>
        <v>-3.5371647807279567</v>
      </c>
      <c r="J26" s="37">
        <v>16</v>
      </c>
      <c r="K26" s="49">
        <v>0</v>
      </c>
      <c r="L26" s="46">
        <v>0</v>
      </c>
      <c r="M26" s="50">
        <v>0</v>
      </c>
      <c r="N26" s="55">
        <f t="shared" si="3"/>
        <v>0</v>
      </c>
      <c r="O26" s="56">
        <f t="shared" si="4"/>
        <v>0</v>
      </c>
      <c r="P26" s="56">
        <f t="shared" si="5"/>
        <v>0</v>
      </c>
      <c r="Q26" s="1">
        <f t="shared" si="6"/>
        <v>2.9948098117983757</v>
      </c>
      <c r="R26" s="1">
        <f t="shared" si="7"/>
        <v>0</v>
      </c>
      <c r="S26" s="1">
        <f t="shared" si="17"/>
        <v>0</v>
      </c>
      <c r="T26" s="1">
        <f t="shared" si="8"/>
        <v>1.0373900999436438</v>
      </c>
      <c r="U26" s="1">
        <f t="shared" si="9"/>
        <v>4.9061868078984931E-2</v>
      </c>
      <c r="V26" s="1">
        <f t="shared" si="16"/>
        <v>2.9207615880587106E-2</v>
      </c>
      <c r="W26" s="1">
        <f t="shared" si="0"/>
        <v>1017.7297091534875</v>
      </c>
      <c r="AV26" s="1" t="str">
        <f t="shared" si="10"/>
        <v>c(1,4,4,4,5,8,10,12,12,12,12,13,13,14,14,16,16,16,16,16,16,16,16,16,16,</v>
      </c>
      <c r="AW26" s="1" t="str">
        <f t="shared" si="11"/>
        <v>c(0,0,0,0,0,0,0,0,0,0,0,0,0,0,0,0,0,0,0,0,0,0,0,0,0,</v>
      </c>
      <c r="AX26" s="1" t="str">
        <f t="shared" si="12"/>
        <v>c(0,0,0,0,0,0,0,0,0,0,0,0,0,0,0,0,0,0,0,0,0,0,0,0,0,</v>
      </c>
      <c r="AY26" s="1" t="str">
        <f t="shared" si="13"/>
        <v>c(0,0,0,0,0,0,0,0,0,0,0,0,0,0,0,0,0,0,0,0,0,0,0,0,0,</v>
      </c>
      <c r="AZ26" s="1" t="str">
        <f>""</f>
        <v/>
      </c>
    </row>
    <row r="27" spans="1:52" x14ac:dyDescent="0.2">
      <c r="C27" s="36">
        <f t="shared" si="1"/>
        <v>4</v>
      </c>
      <c r="D27" s="47">
        <f t="shared" si="14"/>
        <v>0</v>
      </c>
      <c r="E27" s="47">
        <f t="shared" si="15"/>
        <v>1</v>
      </c>
      <c r="F27" s="47">
        <v>-16</v>
      </c>
      <c r="G27" s="47">
        <v>26</v>
      </c>
      <c r="H27" s="48">
        <v>43882</v>
      </c>
      <c r="I27" s="1">
        <f t="shared" si="2"/>
        <v>-3.4532444540189804</v>
      </c>
      <c r="J27" s="37">
        <v>16</v>
      </c>
      <c r="K27" s="49">
        <v>0</v>
      </c>
      <c r="L27" s="46">
        <v>0</v>
      </c>
      <c r="M27" s="50">
        <v>0</v>
      </c>
      <c r="N27" s="55">
        <f t="shared" si="3"/>
        <v>0</v>
      </c>
      <c r="O27" s="56">
        <f t="shared" si="4"/>
        <v>0</v>
      </c>
      <c r="P27" s="56">
        <f t="shared" si="5"/>
        <v>0</v>
      </c>
      <c r="Q27" s="1">
        <f t="shared" si="6"/>
        <v>4.5407305038227914</v>
      </c>
      <c r="R27" s="1">
        <f t="shared" si="7"/>
        <v>0</v>
      </c>
      <c r="S27" s="1">
        <f t="shared" si="17"/>
        <v>0</v>
      </c>
      <c r="T27" s="1">
        <f t="shared" si="8"/>
        <v>1.5459206920244157</v>
      </c>
      <c r="U27" s="1">
        <f t="shared" si="9"/>
        <v>0.11494748311341416</v>
      </c>
      <c r="V27" s="1">
        <f t="shared" si="16"/>
        <v>6.5885615034429218E-2</v>
      </c>
      <c r="W27" s="1">
        <f t="shared" si="0"/>
        <v>1009.3395738569793</v>
      </c>
      <c r="AV27" s="1" t="str">
        <f t="shared" si="10"/>
        <v>c(1,4,4,4,5,8,10,12,12,12,12,13,13,14,14,16,16,16,16,16,16,16,16,16,16,16,</v>
      </c>
      <c r="AW27" s="1" t="str">
        <f t="shared" si="11"/>
        <v>c(0,0,0,0,0,0,0,0,0,0,0,0,0,0,0,0,0,0,0,0,0,0,0,0,0,0,</v>
      </c>
      <c r="AX27" s="1" t="str">
        <f t="shared" si="12"/>
        <v>c(0,0,0,0,0,0,0,0,0,0,0,0,0,0,0,0,0,0,0,0,0,0,0,0,0,0,</v>
      </c>
      <c r="AY27" s="1" t="str">
        <f t="shared" si="13"/>
        <v>c(0,0,0,0,0,0,0,0,0,0,0,0,0,0,0,0,0,0,0,0,0,0,0,0,0,0,</v>
      </c>
      <c r="AZ27" s="1" t="str">
        <f>""</f>
        <v/>
      </c>
    </row>
    <row r="28" spans="1:52" x14ac:dyDescent="0.2">
      <c r="C28" s="36">
        <f t="shared" si="1"/>
        <v>4</v>
      </c>
      <c r="D28" s="47">
        <f t="shared" si="14"/>
        <v>0</v>
      </c>
      <c r="E28" s="47">
        <f t="shared" si="15"/>
        <v>1</v>
      </c>
      <c r="F28" s="47">
        <v>-15</v>
      </c>
      <c r="G28" s="47">
        <v>27</v>
      </c>
      <c r="H28" s="48">
        <v>43883</v>
      </c>
      <c r="I28" s="1">
        <f t="shared" si="2"/>
        <v>-3.3693241273100041</v>
      </c>
      <c r="J28" s="37">
        <v>16</v>
      </c>
      <c r="K28" s="49">
        <v>0</v>
      </c>
      <c r="L28" s="46">
        <v>0</v>
      </c>
      <c r="M28" s="50">
        <v>0</v>
      </c>
      <c r="N28" s="55">
        <f t="shared" si="3"/>
        <v>0</v>
      </c>
      <c r="O28" s="56">
        <f t="shared" si="4"/>
        <v>0</v>
      </c>
      <c r="P28" s="56">
        <f t="shared" si="5"/>
        <v>0</v>
      </c>
      <c r="Q28" s="1">
        <f t="shared" si="6"/>
        <v>6.8227639804000457</v>
      </c>
      <c r="R28" s="1">
        <f t="shared" si="7"/>
        <v>0</v>
      </c>
      <c r="S28" s="1">
        <f t="shared" si="17"/>
        <v>0.2857142857142857</v>
      </c>
      <c r="T28" s="1">
        <f t="shared" si="8"/>
        <v>2.2820334765772543</v>
      </c>
      <c r="U28" s="1">
        <f t="shared" si="9"/>
        <v>0.25638008742884133</v>
      </c>
      <c r="V28" s="1">
        <f t="shared" si="16"/>
        <v>0.14143260431542717</v>
      </c>
      <c r="W28" s="1">
        <f t="shared" si="0"/>
        <v>991.44627180602845</v>
      </c>
      <c r="AG28" s="60">
        <v>4.9000000000000002E-2</v>
      </c>
      <c r="AH28" s="1">
        <f>AG28*B19</f>
        <v>10248.413341450456</v>
      </c>
      <c r="AV28" s="1" t="str">
        <f t="shared" si="10"/>
        <v>c(1,4,4,4,5,8,10,12,12,12,12,13,13,14,14,16,16,16,16,16,16,16,16,16,16,16,16,</v>
      </c>
      <c r="AW28" s="1" t="str">
        <f t="shared" si="11"/>
        <v>c(0,0,0,0,0,0,0,0,0,0,0,0,0,0,0,0,0,0,0,0,0,0,0,0,0,0,0,</v>
      </c>
      <c r="AX28" s="1" t="str">
        <f t="shared" si="12"/>
        <v>c(0,0,0,0,0,0,0,0,0,0,0,0,0,0,0,0,0,0,0,0,0,0,0,0,0,0,0,</v>
      </c>
      <c r="AY28" s="1" t="str">
        <f t="shared" si="13"/>
        <v>c(0,0,0,0,0,0,0,0,0,0,0,0,0,0,0,0,0,0,0,0,0,0,0,0,0,0,0,</v>
      </c>
      <c r="AZ28" s="1" t="str">
        <f>""</f>
        <v/>
      </c>
    </row>
    <row r="29" spans="1:52" x14ac:dyDescent="0.2">
      <c r="C29" s="36">
        <f t="shared" si="1"/>
        <v>4</v>
      </c>
      <c r="D29" s="47">
        <f t="shared" si="14"/>
        <v>0</v>
      </c>
      <c r="E29" s="47">
        <f t="shared" si="15"/>
        <v>1</v>
      </c>
      <c r="F29" s="47">
        <v>-14</v>
      </c>
      <c r="G29" s="47">
        <v>28</v>
      </c>
      <c r="H29" s="48">
        <v>43884</v>
      </c>
      <c r="I29" s="1">
        <f t="shared" si="2"/>
        <v>-3.2854038006010278</v>
      </c>
      <c r="J29" s="37">
        <v>16</v>
      </c>
      <c r="K29" s="49">
        <v>0</v>
      </c>
      <c r="L29" s="46">
        <v>0</v>
      </c>
      <c r="M29" s="50">
        <v>0</v>
      </c>
      <c r="N29" s="55">
        <f t="shared" si="3"/>
        <v>0</v>
      </c>
      <c r="O29" s="56">
        <f t="shared" si="4"/>
        <v>0</v>
      </c>
      <c r="P29" s="56">
        <f t="shared" si="5"/>
        <v>0</v>
      </c>
      <c r="Q29" s="1">
        <f t="shared" si="6"/>
        <v>10.159689419750869</v>
      </c>
      <c r="R29" s="1">
        <f t="shared" si="7"/>
        <v>0</v>
      </c>
      <c r="S29" s="1">
        <f t="shared" si="17"/>
        <v>0.7142857142857143</v>
      </c>
      <c r="T29" s="1">
        <f t="shared" si="8"/>
        <v>3.3369254393508232</v>
      </c>
      <c r="U29" s="1">
        <f t="shared" si="9"/>
        <v>0.54635057607154569</v>
      </c>
      <c r="V29" s="1">
        <f t="shared" si="16"/>
        <v>0.28997048864270436</v>
      </c>
      <c r="W29" s="1">
        <f t="shared" si="0"/>
        <v>955.26112207073686</v>
      </c>
      <c r="AV29" s="1" t="str">
        <f t="shared" si="10"/>
        <v>c(1,4,4,4,5,8,10,12,12,12,12,13,13,14,14,16,16,16,16,16,16,16,16,16,16,16,16,16,</v>
      </c>
      <c r="AW29" s="1" t="str">
        <f t="shared" si="11"/>
        <v>c(0,0,0,0,0,0,0,0,0,0,0,0,0,0,0,0,0,0,0,0,0,0,0,0,0,0,0,0,</v>
      </c>
      <c r="AX29" s="1" t="str">
        <f t="shared" si="12"/>
        <v>c(0,0,0,0,0,0,0,0,0,0,0,0,0,0,0,0,0,0,0,0,0,0,0,0,0,0,0,0,</v>
      </c>
      <c r="AY29" s="1" t="str">
        <f t="shared" si="13"/>
        <v>c(0,0,0,0,0,0,0,0,0,0,0,0,0,0,0,0,0,0,0,0,0,0,0,0,0,0,0,0,</v>
      </c>
      <c r="AZ29" s="1" t="str">
        <f>""</f>
        <v/>
      </c>
    </row>
    <row r="30" spans="1:52" x14ac:dyDescent="0.2">
      <c r="C30" s="36">
        <f t="shared" si="1"/>
        <v>4</v>
      </c>
      <c r="D30" s="47">
        <f t="shared" si="14"/>
        <v>0</v>
      </c>
      <c r="E30" s="47">
        <f t="shared" si="15"/>
        <v>1</v>
      </c>
      <c r="F30" s="47">
        <v>-13</v>
      </c>
      <c r="G30" s="47">
        <v>29</v>
      </c>
      <c r="H30" s="48">
        <v>43885</v>
      </c>
      <c r="I30" s="1">
        <f t="shared" si="2"/>
        <v>-3.2014834738920515</v>
      </c>
      <c r="J30" s="37">
        <v>16</v>
      </c>
      <c r="K30" s="49">
        <v>0</v>
      </c>
      <c r="L30" s="46">
        <v>0</v>
      </c>
      <c r="M30" s="50">
        <v>0</v>
      </c>
      <c r="N30" s="55">
        <f t="shared" si="3"/>
        <v>0</v>
      </c>
      <c r="O30" s="56">
        <f t="shared" si="4"/>
        <v>0</v>
      </c>
      <c r="P30" s="56">
        <f t="shared" si="5"/>
        <v>0</v>
      </c>
      <c r="Q30" s="1">
        <f t="shared" si="6"/>
        <v>14.993177886817438</v>
      </c>
      <c r="R30" s="1">
        <f t="shared" si="7"/>
        <v>0</v>
      </c>
      <c r="S30" s="1">
        <f t="shared" si="17"/>
        <v>1.4285714285714286</v>
      </c>
      <c r="T30" s="1">
        <f t="shared" si="8"/>
        <v>4.8334884670665694</v>
      </c>
      <c r="U30" s="1">
        <f t="shared" si="9"/>
        <v>1.1160120503033426</v>
      </c>
      <c r="V30" s="1">
        <f t="shared" si="16"/>
        <v>0.56966147423179692</v>
      </c>
      <c r="W30" s="1">
        <f t="shared" si="0"/>
        <v>886.1323891468611</v>
      </c>
      <c r="AV30" s="1" t="str">
        <f t="shared" si="10"/>
        <v>c(1,4,4,4,5,8,10,12,12,12,12,13,13,14,14,16,16,16,16,16,16,16,16,16,16,16,16,16,16,</v>
      </c>
      <c r="AW30" s="1" t="str">
        <f t="shared" si="11"/>
        <v>c(0,0,0,0,0,0,0,0,0,0,0,0,0,0,0,0,0,0,0,0,0,0,0,0,0,0,0,0,0,</v>
      </c>
      <c r="AX30" s="1" t="str">
        <f t="shared" si="12"/>
        <v>c(0,0,0,0,0,0,0,0,0,0,0,0,0,0,0,0,0,0,0,0,0,0,0,0,0,0,0,0,0,</v>
      </c>
      <c r="AY30" s="1" t="str">
        <f t="shared" si="13"/>
        <v>c(0,0,0,0,0,0,0,0,0,0,0,0,0,0,0,0,0,0,0,0,0,0,0,0,0,0,0,0,0,</v>
      </c>
      <c r="AZ30" s="1" t="str">
        <f>""</f>
        <v/>
      </c>
    </row>
    <row r="31" spans="1:52" x14ac:dyDescent="0.2">
      <c r="C31" s="36">
        <f t="shared" si="1"/>
        <v>4.2426406871192848</v>
      </c>
      <c r="D31" s="47">
        <f t="shared" si="14"/>
        <v>0</v>
      </c>
      <c r="E31" s="47">
        <f t="shared" si="15"/>
        <v>1</v>
      </c>
      <c r="F31" s="47">
        <v>-12</v>
      </c>
      <c r="G31" s="47">
        <v>30</v>
      </c>
      <c r="H31" s="48">
        <v>43886</v>
      </c>
      <c r="I31" s="1">
        <f t="shared" si="2"/>
        <v>-3.1175631471830751</v>
      </c>
      <c r="J31" s="37">
        <v>18</v>
      </c>
      <c r="K31" s="49">
        <v>0</v>
      </c>
      <c r="L31" s="46">
        <v>0</v>
      </c>
      <c r="M31" s="50">
        <v>0</v>
      </c>
      <c r="N31" s="55">
        <f t="shared" si="3"/>
        <v>0</v>
      </c>
      <c r="O31" s="56">
        <f t="shared" si="4"/>
        <v>0</v>
      </c>
      <c r="P31" s="56">
        <f t="shared" si="5"/>
        <v>0</v>
      </c>
      <c r="Q31" s="1">
        <f t="shared" si="6"/>
        <v>21.928466894584147</v>
      </c>
      <c r="R31" s="1">
        <f t="shared" si="7"/>
        <v>2</v>
      </c>
      <c r="S31" s="1">
        <f t="shared" si="17"/>
        <v>5.2857142857142856</v>
      </c>
      <c r="T31" s="1">
        <f t="shared" si="8"/>
        <v>6.9352890077667091</v>
      </c>
      <c r="U31" s="1">
        <f t="shared" si="9"/>
        <v>2.1915048185156571</v>
      </c>
      <c r="V31" s="1">
        <f t="shared" si="16"/>
        <v>1.0754927682123145</v>
      </c>
      <c r="W31" s="1">
        <f t="shared" si="0"/>
        <v>1060.2720545982854</v>
      </c>
    </row>
    <row r="32" spans="1:52" x14ac:dyDescent="0.2">
      <c r="C32" s="36">
        <f t="shared" si="1"/>
        <v>4.5825756949558398</v>
      </c>
      <c r="D32" s="47">
        <f t="shared" si="14"/>
        <v>0</v>
      </c>
      <c r="E32" s="47">
        <f t="shared" si="15"/>
        <v>1</v>
      </c>
      <c r="F32" s="47">
        <v>-11</v>
      </c>
      <c r="G32" s="47">
        <v>31</v>
      </c>
      <c r="H32" s="48">
        <v>43887</v>
      </c>
      <c r="I32" s="1">
        <f t="shared" si="2"/>
        <v>-3.0336428204740988</v>
      </c>
      <c r="J32" s="37">
        <v>21</v>
      </c>
      <c r="K32" s="49">
        <v>0</v>
      </c>
      <c r="L32" s="46">
        <v>0</v>
      </c>
      <c r="M32" s="50">
        <v>0</v>
      </c>
      <c r="N32" s="55">
        <f t="shared" si="3"/>
        <v>0</v>
      </c>
      <c r="O32" s="56">
        <f t="shared" si="4"/>
        <v>0</v>
      </c>
      <c r="P32" s="56">
        <f t="shared" si="5"/>
        <v>0</v>
      </c>
      <c r="Q32" s="1">
        <f t="shared" si="6"/>
        <v>31.785770546077643</v>
      </c>
      <c r="R32" s="1">
        <f t="shared" si="7"/>
        <v>3</v>
      </c>
      <c r="S32" s="1">
        <f t="shared" si="17"/>
        <v>7.1428571428571432</v>
      </c>
      <c r="T32" s="1">
        <f t="shared" si="8"/>
        <v>9.8573036514934955</v>
      </c>
      <c r="U32" s="1">
        <f t="shared" si="9"/>
        <v>4.1479556379542979</v>
      </c>
      <c r="V32" s="1">
        <f t="shared" si="16"/>
        <v>1.9564508194386407</v>
      </c>
      <c r="W32" s="1">
        <f t="shared" si="0"/>
        <v>1301.412083460403</v>
      </c>
    </row>
    <row r="33" spans="3:23" x14ac:dyDescent="0.2">
      <c r="C33" s="36">
        <f t="shared" si="1"/>
        <v>5.0990195135927845</v>
      </c>
      <c r="D33" s="47">
        <f t="shared" si="14"/>
        <v>0</v>
      </c>
      <c r="E33" s="47">
        <f t="shared" si="15"/>
        <v>1</v>
      </c>
      <c r="F33" s="47">
        <v>-10</v>
      </c>
      <c r="G33" s="47">
        <v>32</v>
      </c>
      <c r="H33" s="48">
        <v>43888</v>
      </c>
      <c r="I33" s="1">
        <f t="shared" si="2"/>
        <v>-2.9497224937651225</v>
      </c>
      <c r="J33" s="37">
        <v>26</v>
      </c>
      <c r="K33" s="49">
        <v>0</v>
      </c>
      <c r="L33" s="46">
        <v>0</v>
      </c>
      <c r="M33" s="50">
        <v>0</v>
      </c>
      <c r="N33" s="55">
        <f t="shared" si="3"/>
        <v>0</v>
      </c>
      <c r="O33" s="56">
        <f t="shared" si="4"/>
        <v>0</v>
      </c>
      <c r="P33" s="56">
        <f t="shared" si="5"/>
        <v>0</v>
      </c>
      <c r="Q33" s="1">
        <f t="shared" si="6"/>
        <v>45.664234501251642</v>
      </c>
      <c r="R33" s="1">
        <f t="shared" si="7"/>
        <v>5</v>
      </c>
      <c r="S33" s="1">
        <f t="shared" si="17"/>
        <v>14.428571428571429</v>
      </c>
      <c r="T33" s="1">
        <f t="shared" si="8"/>
        <v>13.878463955173999</v>
      </c>
      <c r="U33" s="1">
        <f t="shared" si="9"/>
        <v>7.5853928689403967</v>
      </c>
      <c r="V33" s="1">
        <f t="shared" si="16"/>
        <v>3.4374372309860988</v>
      </c>
      <c r="W33" s="1">
        <f t="shared" si="0"/>
        <v>1729.0660737952128</v>
      </c>
    </row>
    <row r="34" spans="3:23" x14ac:dyDescent="0.2">
      <c r="C34" s="36">
        <f t="shared" si="1"/>
        <v>7.2801098892805181</v>
      </c>
      <c r="D34" s="47">
        <f t="shared" si="14"/>
        <v>0</v>
      </c>
      <c r="E34" s="47">
        <f t="shared" si="15"/>
        <v>1</v>
      </c>
      <c r="F34" s="47">
        <v>-9</v>
      </c>
      <c r="G34" s="47">
        <v>33</v>
      </c>
      <c r="H34" s="48">
        <v>43889</v>
      </c>
      <c r="I34" s="1">
        <f t="shared" si="2"/>
        <v>-2.8658021670561462</v>
      </c>
      <c r="J34" s="37">
        <v>53</v>
      </c>
      <c r="K34" s="49">
        <v>0</v>
      </c>
      <c r="L34" s="46">
        <v>0</v>
      </c>
      <c r="M34" s="50">
        <v>0</v>
      </c>
      <c r="N34" s="55">
        <f t="shared" si="3"/>
        <v>0</v>
      </c>
      <c r="O34" s="56">
        <f t="shared" si="4"/>
        <v>0</v>
      </c>
      <c r="P34" s="56">
        <f t="shared" si="5"/>
        <v>0</v>
      </c>
      <c r="Q34" s="1">
        <f t="shared" si="6"/>
        <v>65.020178857231514</v>
      </c>
      <c r="R34" s="1">
        <f t="shared" si="7"/>
        <v>27</v>
      </c>
      <c r="S34" s="1">
        <f t="shared" si="17"/>
        <v>19.285714285714285</v>
      </c>
      <c r="T34" s="1">
        <f t="shared" si="8"/>
        <v>19.355944355979872</v>
      </c>
      <c r="U34" s="1">
        <f t="shared" si="9"/>
        <v>13.431174305096707</v>
      </c>
      <c r="V34" s="1">
        <f t="shared" si="16"/>
        <v>5.8457814361563107</v>
      </c>
      <c r="W34" s="1">
        <f t="shared" ref="W34:W65" si="18">(Q34-J34)^2*C34*$B$13+(U34-J34)^2*C34*$B$14</f>
        <v>11398.409571603846</v>
      </c>
    </row>
    <row r="35" spans="3:23" x14ac:dyDescent="0.2">
      <c r="C35" s="36">
        <f t="shared" si="1"/>
        <v>8.1240384046359608</v>
      </c>
      <c r="D35" s="47">
        <f t="shared" si="14"/>
        <v>0</v>
      </c>
      <c r="E35" s="47">
        <f t="shared" si="15"/>
        <v>1</v>
      </c>
      <c r="F35" s="47">
        <v>-8</v>
      </c>
      <c r="G35" s="47">
        <v>34</v>
      </c>
      <c r="H35" s="48">
        <v>43890</v>
      </c>
      <c r="I35" s="1">
        <f t="shared" si="2"/>
        <v>-2.7818818403471699</v>
      </c>
      <c r="J35" s="37">
        <v>66</v>
      </c>
      <c r="K35" s="49">
        <v>0</v>
      </c>
      <c r="L35" s="46">
        <v>0</v>
      </c>
      <c r="M35" s="50">
        <v>0</v>
      </c>
      <c r="N35" s="55">
        <f t="shared" si="3"/>
        <v>0</v>
      </c>
      <c r="O35" s="56">
        <f t="shared" si="4"/>
        <v>0</v>
      </c>
      <c r="P35" s="56">
        <f t="shared" si="5"/>
        <v>0</v>
      </c>
      <c r="Q35" s="1">
        <f t="shared" si="6"/>
        <v>91.761140774168524</v>
      </c>
      <c r="R35" s="1">
        <f t="shared" si="7"/>
        <v>13</v>
      </c>
      <c r="S35" s="1">
        <f t="shared" si="17"/>
        <v>24.285714285714285</v>
      </c>
      <c r="T35" s="1">
        <f t="shared" si="8"/>
        <v>26.74096191693701</v>
      </c>
      <c r="U35" s="1">
        <f t="shared" si="9"/>
        <v>23.072690892546401</v>
      </c>
      <c r="V35" s="1">
        <f t="shared" si="16"/>
        <v>9.6415165874496935</v>
      </c>
      <c r="W35" s="1">
        <f t="shared" si="18"/>
        <v>14970.603187480034</v>
      </c>
    </row>
    <row r="36" spans="3:23" x14ac:dyDescent="0.2">
      <c r="C36" s="36">
        <f t="shared" si="1"/>
        <v>10.816653826391969</v>
      </c>
      <c r="D36" s="47">
        <f t="shared" si="14"/>
        <v>0</v>
      </c>
      <c r="E36" s="47">
        <f t="shared" si="15"/>
        <v>1</v>
      </c>
      <c r="F36" s="47">
        <v>-7</v>
      </c>
      <c r="G36" s="47">
        <v>35</v>
      </c>
      <c r="H36" s="48">
        <v>43891</v>
      </c>
      <c r="I36" s="1">
        <f t="shared" si="2"/>
        <v>-2.6979615136381936</v>
      </c>
      <c r="J36" s="37">
        <v>117</v>
      </c>
      <c r="K36" s="49">
        <v>0</v>
      </c>
      <c r="L36" s="46">
        <v>0</v>
      </c>
      <c r="M36" s="50">
        <v>0</v>
      </c>
      <c r="N36" s="55">
        <f t="shared" si="3"/>
        <v>0</v>
      </c>
      <c r="O36" s="56">
        <f t="shared" si="4"/>
        <v>0</v>
      </c>
      <c r="P36" s="56">
        <f t="shared" si="5"/>
        <v>0</v>
      </c>
      <c r="Q36" s="1">
        <f t="shared" si="6"/>
        <v>128.35678395893754</v>
      </c>
      <c r="R36" s="1">
        <f t="shared" si="7"/>
        <v>51</v>
      </c>
      <c r="S36" s="1">
        <f t="shared" si="17"/>
        <v>31.285714285714285</v>
      </c>
      <c r="T36" s="1">
        <f t="shared" si="8"/>
        <v>36.595643184769017</v>
      </c>
      <c r="U36" s="1">
        <f t="shared" si="9"/>
        <v>38.522440852467696</v>
      </c>
      <c r="V36" s="1">
        <f t="shared" si="16"/>
        <v>15.449749959921295</v>
      </c>
      <c r="W36" s="1">
        <f t="shared" si="18"/>
        <v>66616.821104426897</v>
      </c>
    </row>
    <row r="37" spans="3:23" x14ac:dyDescent="0.2">
      <c r="C37" s="36">
        <f t="shared" si="1"/>
        <v>12.288205727444508</v>
      </c>
      <c r="D37" s="47">
        <f t="shared" si="14"/>
        <v>0</v>
      </c>
      <c r="E37" s="47">
        <f t="shared" si="15"/>
        <v>1</v>
      </c>
      <c r="F37" s="47">
        <v>-6</v>
      </c>
      <c r="G37" s="47">
        <v>36</v>
      </c>
      <c r="H37" s="48">
        <v>43892</v>
      </c>
      <c r="I37" s="1">
        <f t="shared" si="2"/>
        <v>-2.6140411869292173</v>
      </c>
      <c r="J37" s="37">
        <v>151</v>
      </c>
      <c r="K37" s="49">
        <v>0</v>
      </c>
      <c r="L37" s="46">
        <v>0</v>
      </c>
      <c r="M37" s="50">
        <v>0</v>
      </c>
      <c r="N37" s="55">
        <f t="shared" si="3"/>
        <v>0</v>
      </c>
      <c r="O37" s="56">
        <f t="shared" si="4"/>
        <v>0</v>
      </c>
      <c r="P37" s="56">
        <f t="shared" si="5"/>
        <v>0</v>
      </c>
      <c r="Q37" s="1">
        <f t="shared" si="6"/>
        <v>177.96703707243682</v>
      </c>
      <c r="R37" s="1">
        <f t="shared" si="7"/>
        <v>34</v>
      </c>
      <c r="S37" s="1">
        <f t="shared" si="17"/>
        <v>46.142857142857146</v>
      </c>
      <c r="T37" s="1">
        <f t="shared" si="8"/>
        <v>49.610253113499283</v>
      </c>
      <c r="U37" s="1">
        <f t="shared" si="9"/>
        <v>62.6150033414917</v>
      </c>
      <c r="V37" s="1">
        <f t="shared" si="16"/>
        <v>24.092562489024004</v>
      </c>
      <c r="W37" s="1">
        <f t="shared" si="18"/>
        <v>95994.328134374082</v>
      </c>
    </row>
    <row r="38" spans="3:23" x14ac:dyDescent="0.2">
      <c r="C38" s="36">
        <f t="shared" si="1"/>
        <v>13.711309200802088</v>
      </c>
      <c r="D38" s="47">
        <f t="shared" si="14"/>
        <v>0</v>
      </c>
      <c r="E38" s="47">
        <f t="shared" si="15"/>
        <v>1</v>
      </c>
      <c r="F38" s="47">
        <v>-5</v>
      </c>
      <c r="G38" s="47">
        <v>37</v>
      </c>
      <c r="H38" s="48">
        <v>43893</v>
      </c>
      <c r="I38" s="1">
        <f t="shared" si="2"/>
        <v>-2.530120860220241</v>
      </c>
      <c r="J38" s="37">
        <v>188</v>
      </c>
      <c r="K38" s="49">
        <v>0</v>
      </c>
      <c r="L38" s="46">
        <v>0</v>
      </c>
      <c r="M38" s="50">
        <v>0</v>
      </c>
      <c r="N38" s="55">
        <f t="shared" si="3"/>
        <v>0</v>
      </c>
      <c r="O38" s="56">
        <f t="shared" si="4"/>
        <v>0</v>
      </c>
      <c r="P38" s="56">
        <f t="shared" si="5"/>
        <v>0</v>
      </c>
      <c r="Q38" s="1">
        <f t="shared" si="6"/>
        <v>244.58681819245442</v>
      </c>
      <c r="R38" s="1">
        <f t="shared" si="7"/>
        <v>37</v>
      </c>
      <c r="S38" s="1">
        <f t="shared" si="17"/>
        <v>68.714285714285708</v>
      </c>
      <c r="T38" s="1">
        <f t="shared" si="8"/>
        <v>66.619781120017592</v>
      </c>
      <c r="U38" s="1">
        <f t="shared" si="9"/>
        <v>99.232036016795163</v>
      </c>
      <c r="V38" s="1">
        <f t="shared" si="16"/>
        <v>36.617032675303463</v>
      </c>
      <c r="W38" s="1">
        <f t="shared" si="18"/>
        <v>108041.70827840193</v>
      </c>
    </row>
    <row r="39" spans="3:23" x14ac:dyDescent="0.2">
      <c r="C39" s="36">
        <f t="shared" si="1"/>
        <v>15.491933384829668</v>
      </c>
      <c r="D39" s="47">
        <f t="shared" si="14"/>
        <v>0</v>
      </c>
      <c r="E39" s="47">
        <f t="shared" si="15"/>
        <v>1</v>
      </c>
      <c r="F39" s="47">
        <v>-4</v>
      </c>
      <c r="G39" s="47">
        <v>38</v>
      </c>
      <c r="H39" s="48">
        <v>43894</v>
      </c>
      <c r="I39" s="1">
        <f t="shared" si="2"/>
        <v>-2.4462005335112647</v>
      </c>
      <c r="J39" s="37">
        <v>240</v>
      </c>
      <c r="K39" s="49">
        <v>0</v>
      </c>
      <c r="L39" s="46">
        <v>0</v>
      </c>
      <c r="M39" s="50">
        <v>0</v>
      </c>
      <c r="N39" s="55">
        <f t="shared" si="3"/>
        <v>0</v>
      </c>
      <c r="O39" s="56">
        <f t="shared" si="4"/>
        <v>0</v>
      </c>
      <c r="P39" s="56">
        <f t="shared" si="5"/>
        <v>0</v>
      </c>
      <c r="Q39" s="1">
        <f t="shared" si="6"/>
        <v>333.2053726028409</v>
      </c>
      <c r="R39" s="1">
        <f t="shared" si="7"/>
        <v>52</v>
      </c>
      <c r="S39" s="1">
        <f t="shared" si="17"/>
        <v>88.285714285714292</v>
      </c>
      <c r="T39" s="1">
        <f t="shared" si="8"/>
        <v>88.61855441038648</v>
      </c>
      <c r="U39" s="1">
        <f t="shared" si="9"/>
        <v>153.54737278990746</v>
      </c>
      <c r="V39" s="1">
        <f t="shared" si="16"/>
        <v>54.315336773112293</v>
      </c>
      <c r="W39" s="1">
        <f t="shared" si="18"/>
        <v>115787.58930909634</v>
      </c>
    </row>
    <row r="40" spans="3:23" x14ac:dyDescent="0.2">
      <c r="C40" s="36">
        <f t="shared" si="1"/>
        <v>18.681541692269406</v>
      </c>
      <c r="D40" s="47">
        <f t="shared" si="14"/>
        <v>0</v>
      </c>
      <c r="E40" s="47">
        <f t="shared" si="15"/>
        <v>1</v>
      </c>
      <c r="F40" s="47">
        <v>-3</v>
      </c>
      <c r="G40" s="47">
        <v>39</v>
      </c>
      <c r="H40" s="48">
        <v>43895</v>
      </c>
      <c r="I40" s="1">
        <f t="shared" si="2"/>
        <v>-2.3622802068022883</v>
      </c>
      <c r="J40" s="37">
        <v>349</v>
      </c>
      <c r="K40" s="49">
        <v>0</v>
      </c>
      <c r="L40" s="46">
        <v>0</v>
      </c>
      <c r="M40" s="50">
        <v>0</v>
      </c>
      <c r="N40" s="55">
        <f t="shared" si="3"/>
        <v>0</v>
      </c>
      <c r="O40" s="56">
        <f t="shared" si="4"/>
        <v>0</v>
      </c>
      <c r="P40" s="56">
        <f t="shared" si="5"/>
        <v>0</v>
      </c>
      <c r="Q40" s="1">
        <f t="shared" si="6"/>
        <v>449.97659410937808</v>
      </c>
      <c r="R40" s="1">
        <f t="shared" si="7"/>
        <v>109</v>
      </c>
      <c r="S40" s="1">
        <f t="shared" si="17"/>
        <v>104.28571428571429</v>
      </c>
      <c r="T40" s="1">
        <f t="shared" si="8"/>
        <v>116.77122150653719</v>
      </c>
      <c r="U40" s="1">
        <f t="shared" si="9"/>
        <v>232.27994134524997</v>
      </c>
      <c r="V40" s="1">
        <f t="shared" si="16"/>
        <v>78.73256855534251</v>
      </c>
      <c r="W40" s="1">
        <f t="shared" si="18"/>
        <v>254509.3300412161</v>
      </c>
    </row>
    <row r="41" spans="3:23" x14ac:dyDescent="0.2">
      <c r="C41" s="36">
        <f t="shared" si="1"/>
        <v>23.108440016582687</v>
      </c>
      <c r="D41" s="47">
        <f t="shared" si="14"/>
        <v>0</v>
      </c>
      <c r="E41" s="47">
        <f t="shared" si="15"/>
        <v>1</v>
      </c>
      <c r="F41" s="47">
        <v>-2</v>
      </c>
      <c r="G41" s="47">
        <v>40</v>
      </c>
      <c r="H41" s="48">
        <v>43896</v>
      </c>
      <c r="I41" s="1">
        <f t="shared" si="2"/>
        <v>-2.278359880093312</v>
      </c>
      <c r="J41" s="37">
        <v>534</v>
      </c>
      <c r="K41" s="49">
        <v>0</v>
      </c>
      <c r="L41" s="46">
        <v>0</v>
      </c>
      <c r="M41" s="50">
        <v>0</v>
      </c>
      <c r="N41" s="55">
        <f t="shared" si="3"/>
        <v>0</v>
      </c>
      <c r="O41" s="56">
        <f t="shared" si="4"/>
        <v>0</v>
      </c>
      <c r="P41" s="56">
        <f t="shared" si="5"/>
        <v>0</v>
      </c>
      <c r="Q41" s="1">
        <f t="shared" si="6"/>
        <v>602.39474483970321</v>
      </c>
      <c r="R41" s="1">
        <f t="shared" si="7"/>
        <v>185</v>
      </c>
      <c r="S41" s="1">
        <f t="shared" si="17"/>
        <v>137.28571428571428</v>
      </c>
      <c r="T41" s="1">
        <f t="shared" si="8"/>
        <v>152.41815073032512</v>
      </c>
      <c r="U41" s="1">
        <f t="shared" si="9"/>
        <v>343.93800466722735</v>
      </c>
      <c r="V41" s="1">
        <f t="shared" si="16"/>
        <v>111.65806332197738</v>
      </c>
      <c r="W41" s="1">
        <f t="shared" si="18"/>
        <v>834759.16727700562</v>
      </c>
    </row>
    <row r="42" spans="3:23" x14ac:dyDescent="0.2">
      <c r="C42" s="36">
        <f t="shared" si="1"/>
        <v>26.153393661244042</v>
      </c>
      <c r="D42" s="47">
        <f t="shared" si="14"/>
        <v>0</v>
      </c>
      <c r="E42" s="47">
        <f t="shared" si="15"/>
        <v>1</v>
      </c>
      <c r="F42" s="47">
        <v>-1</v>
      </c>
      <c r="G42" s="47">
        <v>41</v>
      </c>
      <c r="H42" s="48">
        <v>43897</v>
      </c>
      <c r="I42" s="1">
        <f t="shared" si="2"/>
        <v>-2.1944395533843357</v>
      </c>
      <c r="J42" s="37">
        <v>684</v>
      </c>
      <c r="K42" s="49">
        <v>0</v>
      </c>
      <c r="L42" s="46">
        <v>0</v>
      </c>
      <c r="M42" s="50">
        <v>0</v>
      </c>
      <c r="N42" s="55">
        <f t="shared" si="3"/>
        <v>0</v>
      </c>
      <c r="O42" s="56">
        <f t="shared" si="4"/>
        <v>0</v>
      </c>
      <c r="P42" s="56">
        <f t="shared" si="5"/>
        <v>0</v>
      </c>
      <c r="Q42" s="1">
        <f t="shared" si="6"/>
        <v>799.46780330436161</v>
      </c>
      <c r="R42" s="1">
        <f t="shared" si="7"/>
        <v>150</v>
      </c>
      <c r="S42" s="1">
        <f t="shared" si="17"/>
        <v>181.71428571428572</v>
      </c>
      <c r="T42" s="1">
        <f t="shared" si="8"/>
        <v>197.0730584646584</v>
      </c>
      <c r="U42" s="1">
        <f t="shared" si="9"/>
        <v>499.03467677462618</v>
      </c>
      <c r="V42" s="1">
        <f t="shared" si="16"/>
        <v>155.09667210739883</v>
      </c>
      <c r="W42" s="1">
        <f t="shared" si="18"/>
        <v>894764.37083002692</v>
      </c>
    </row>
    <row r="43" spans="3:23" x14ac:dyDescent="0.2">
      <c r="C43" s="36">
        <f t="shared" si="1"/>
        <v>29.103264421710495</v>
      </c>
      <c r="D43" s="47">
        <f t="shared" si="14"/>
        <v>0</v>
      </c>
      <c r="E43" s="47">
        <f t="shared" si="15"/>
        <v>1</v>
      </c>
      <c r="F43" s="47">
        <v>0</v>
      </c>
      <c r="G43" s="47">
        <v>42</v>
      </c>
      <c r="H43" s="48">
        <v>43898</v>
      </c>
      <c r="I43" s="1">
        <f t="shared" si="2"/>
        <v>-2.1105192266753594</v>
      </c>
      <c r="J43" s="37">
        <v>847</v>
      </c>
      <c r="K43" s="49">
        <v>0</v>
      </c>
      <c r="L43" s="46">
        <v>18</v>
      </c>
      <c r="M43" s="50">
        <v>18</v>
      </c>
      <c r="N43" s="55">
        <f t="shared" si="3"/>
        <v>0</v>
      </c>
      <c r="O43" s="56">
        <f t="shared" si="4"/>
        <v>0</v>
      </c>
      <c r="P43" s="56">
        <f t="shared" si="5"/>
        <v>0</v>
      </c>
      <c r="Q43" s="1">
        <f t="shared" si="6"/>
        <v>1051.878368752049</v>
      </c>
      <c r="R43" s="1">
        <f t="shared" si="7"/>
        <v>163</v>
      </c>
      <c r="S43" s="1">
        <f t="shared" si="17"/>
        <v>234.85714285714286</v>
      </c>
      <c r="T43" s="1">
        <f t="shared" si="8"/>
        <v>252.41056544768742</v>
      </c>
      <c r="U43" s="1">
        <f t="shared" si="9"/>
        <v>710.25229764281869</v>
      </c>
      <c r="V43" s="1">
        <f t="shared" si="16"/>
        <v>211.21762086819251</v>
      </c>
      <c r="W43" s="1">
        <f t="shared" si="18"/>
        <v>544229.12677993684</v>
      </c>
    </row>
    <row r="44" spans="3:23" x14ac:dyDescent="0.2">
      <c r="C44" s="36">
        <f t="shared" si="1"/>
        <v>33.346664001066131</v>
      </c>
      <c r="D44" s="47">
        <f t="shared" si="14"/>
        <v>0</v>
      </c>
      <c r="E44" s="47">
        <f t="shared" si="15"/>
        <v>1</v>
      </c>
      <c r="F44" s="47">
        <v>1</v>
      </c>
      <c r="G44" s="47">
        <v>43</v>
      </c>
      <c r="H44" s="48">
        <v>43899</v>
      </c>
      <c r="I44" s="1">
        <f t="shared" si="2"/>
        <v>-2.0265988999663831</v>
      </c>
      <c r="J44" s="37">
        <v>1112</v>
      </c>
      <c r="K44" s="49">
        <v>2</v>
      </c>
      <c r="L44" s="46">
        <v>18</v>
      </c>
      <c r="M44" s="50">
        <v>20</v>
      </c>
      <c r="N44" s="55">
        <f t="shared" si="3"/>
        <v>1.7985611510791368E-3</v>
      </c>
      <c r="O44" s="56">
        <f t="shared" si="4"/>
        <v>0.1</v>
      </c>
      <c r="P44" s="56">
        <f t="shared" si="5"/>
        <v>9.8201438848920866E-2</v>
      </c>
      <c r="Q44" s="1">
        <f t="shared" si="6"/>
        <v>1372.1197926265675</v>
      </c>
      <c r="R44" s="1">
        <f t="shared" si="7"/>
        <v>265</v>
      </c>
      <c r="S44" s="1">
        <f t="shared" si="17"/>
        <v>288.57142857142856</v>
      </c>
      <c r="T44" s="1">
        <f t="shared" si="8"/>
        <v>320.24142387451843</v>
      </c>
      <c r="U44" s="1">
        <f t="shared" si="9"/>
        <v>992.53254050140947</v>
      </c>
      <c r="V44" s="1">
        <f t="shared" si="16"/>
        <v>282.28024285859078</v>
      </c>
      <c r="W44" s="1">
        <f t="shared" si="18"/>
        <v>475939.39090858551</v>
      </c>
    </row>
    <row r="45" spans="3:23" x14ac:dyDescent="0.2">
      <c r="C45" s="36">
        <f t="shared" si="1"/>
        <v>38.209946349085598</v>
      </c>
      <c r="D45" s="47">
        <f t="shared" si="14"/>
        <v>0</v>
      </c>
      <c r="E45" s="47">
        <f t="shared" si="15"/>
        <v>1</v>
      </c>
      <c r="F45" s="47">
        <v>2</v>
      </c>
      <c r="G45" s="47">
        <v>44</v>
      </c>
      <c r="H45" s="48">
        <v>43900</v>
      </c>
      <c r="I45" s="1">
        <f t="shared" si="2"/>
        <v>-1.9426785732574066</v>
      </c>
      <c r="J45" s="37">
        <v>1460</v>
      </c>
      <c r="K45" s="49">
        <v>2</v>
      </c>
      <c r="L45" s="46">
        <v>18</v>
      </c>
      <c r="M45" s="50">
        <v>20</v>
      </c>
      <c r="N45" s="55">
        <f t="shared" si="3"/>
        <v>1.3698630136986301E-3</v>
      </c>
      <c r="O45" s="56">
        <f t="shared" si="4"/>
        <v>0.1</v>
      </c>
      <c r="P45" s="56">
        <f t="shared" si="5"/>
        <v>9.8630136986301381E-2</v>
      </c>
      <c r="Q45" s="1">
        <f t="shared" si="6"/>
        <v>1774.5932017876833</v>
      </c>
      <c r="R45" s="1">
        <f t="shared" si="7"/>
        <v>348</v>
      </c>
      <c r="S45" s="1">
        <f t="shared" si="17"/>
        <v>361.14285714285717</v>
      </c>
      <c r="T45" s="1">
        <f t="shared" si="8"/>
        <v>402.4734091611158</v>
      </c>
      <c r="U45" s="1">
        <f t="shared" si="9"/>
        <v>1363.0703996441953</v>
      </c>
      <c r="V45" s="1">
        <f t="shared" si="16"/>
        <v>370.53785914278581</v>
      </c>
      <c r="W45" s="1">
        <f t="shared" si="18"/>
        <v>358995.72104546678</v>
      </c>
    </row>
    <row r="46" spans="3:23" x14ac:dyDescent="0.2">
      <c r="C46" s="36">
        <f t="shared" si="1"/>
        <v>43.405068828421413</v>
      </c>
      <c r="D46" s="47">
        <f t="shared" si="14"/>
        <v>0</v>
      </c>
      <c r="E46" s="47">
        <f t="shared" si="15"/>
        <v>1</v>
      </c>
      <c r="F46" s="47">
        <v>3</v>
      </c>
      <c r="G46" s="47">
        <v>45</v>
      </c>
      <c r="H46" s="48">
        <v>43901</v>
      </c>
      <c r="I46" s="1">
        <f t="shared" si="2"/>
        <v>-1.85875824654843</v>
      </c>
      <c r="J46" s="37">
        <v>1884</v>
      </c>
      <c r="K46" s="49">
        <v>3</v>
      </c>
      <c r="L46" s="46">
        <v>19</v>
      </c>
      <c r="M46" s="50">
        <v>22</v>
      </c>
      <c r="N46" s="55">
        <f t="shared" si="3"/>
        <v>1.5923566878980893E-3</v>
      </c>
      <c r="O46" s="56">
        <f t="shared" si="4"/>
        <v>0.13636363636363635</v>
      </c>
      <c r="P46" s="56">
        <f t="shared" si="5"/>
        <v>0.13477127967573826</v>
      </c>
      <c r="Q46" s="1">
        <f t="shared" si="6"/>
        <v>2275.6495668825323</v>
      </c>
      <c r="R46" s="1">
        <f t="shared" si="7"/>
        <v>424</v>
      </c>
      <c r="S46" s="1">
        <f t="shared" si="17"/>
        <v>444.42857142857144</v>
      </c>
      <c r="T46" s="1">
        <f t="shared" si="8"/>
        <v>501.05636509484907</v>
      </c>
      <c r="U46" s="1">
        <f t="shared" si="9"/>
        <v>1841.1936150938602</v>
      </c>
      <c r="V46" s="1">
        <f t="shared" si="16"/>
        <v>478.12321544966494</v>
      </c>
      <c r="W46" s="1">
        <f t="shared" si="18"/>
        <v>79534.866004214477</v>
      </c>
    </row>
    <row r="47" spans="3:23" x14ac:dyDescent="0.2">
      <c r="C47" s="36">
        <f t="shared" si="1"/>
        <v>48.672374094551827</v>
      </c>
      <c r="D47" s="47">
        <f t="shared" si="14"/>
        <v>0</v>
      </c>
      <c r="E47" s="47">
        <f t="shared" si="15"/>
        <v>1</v>
      </c>
      <c r="F47" s="47">
        <v>4</v>
      </c>
      <c r="G47" s="47">
        <v>46</v>
      </c>
      <c r="H47" s="48">
        <v>43902</v>
      </c>
      <c r="I47" s="1">
        <f t="shared" si="2"/>
        <v>-1.7748379198394535</v>
      </c>
      <c r="J47" s="37">
        <v>2369</v>
      </c>
      <c r="K47" s="49">
        <v>5</v>
      </c>
      <c r="L47" s="46">
        <v>19</v>
      </c>
      <c r="M47" s="50">
        <v>24</v>
      </c>
      <c r="N47" s="55">
        <f>K47/J47</f>
        <v>2.1105951878429719E-3</v>
      </c>
      <c r="O47" s="56">
        <f t="shared" si="4"/>
        <v>0.20833333333333334</v>
      </c>
      <c r="P47" s="56">
        <f t="shared" si="5"/>
        <v>0.20622273814549036</v>
      </c>
      <c r="Q47" s="1">
        <f t="shared" si="6"/>
        <v>2893.5602188245534</v>
      </c>
      <c r="R47" s="1">
        <f t="shared" si="7"/>
        <v>485</v>
      </c>
      <c r="S47" s="1">
        <f t="shared" si="17"/>
        <v>570.14285714285711</v>
      </c>
      <c r="T47" s="1">
        <f t="shared" si="8"/>
        <v>617.9106519420211</v>
      </c>
      <c r="U47" s="1">
        <f t="shared" si="9"/>
        <v>2448.1145577767497</v>
      </c>
      <c r="V47" s="1">
        <f t="shared" si="16"/>
        <v>606.92094268288952</v>
      </c>
      <c r="W47" s="1">
        <f t="shared" si="18"/>
        <v>304645.90171176475</v>
      </c>
    </row>
    <row r="48" spans="3:23" x14ac:dyDescent="0.2">
      <c r="C48" s="36">
        <f t="shared" si="1"/>
        <v>55.335341329027692</v>
      </c>
      <c r="D48" s="47">
        <f t="shared" si="14"/>
        <v>0</v>
      </c>
      <c r="E48" s="47">
        <f t="shared" si="15"/>
        <v>1</v>
      </c>
      <c r="F48" s="47">
        <v>5</v>
      </c>
      <c r="G48" s="47">
        <v>47</v>
      </c>
      <c r="H48" s="48">
        <v>43903</v>
      </c>
      <c r="I48" s="1">
        <f t="shared" si="2"/>
        <v>-1.690917593130477</v>
      </c>
      <c r="J48" s="37">
        <v>3062</v>
      </c>
      <c r="K48" s="49">
        <v>8</v>
      </c>
      <c r="L48" s="46">
        <v>46</v>
      </c>
      <c r="M48" s="50">
        <v>54</v>
      </c>
      <c r="N48" s="55">
        <f t="shared" si="3"/>
        <v>2.6126714565643371E-3</v>
      </c>
      <c r="O48" s="56">
        <f t="shared" si="4"/>
        <v>0.14814814814814814</v>
      </c>
      <c r="P48" s="56">
        <f t="shared" si="5"/>
        <v>0.14553547669158381</v>
      </c>
      <c r="Q48" s="1">
        <f t="shared" si="6"/>
        <v>3648.3994930239273</v>
      </c>
      <c r="R48" s="1">
        <f t="shared" si="7"/>
        <v>693</v>
      </c>
      <c r="S48" s="1">
        <f t="shared" si="17"/>
        <v>700</v>
      </c>
      <c r="T48" s="1">
        <f t="shared" si="8"/>
        <v>754.8392741993739</v>
      </c>
      <c r="U48" s="1">
        <f t="shared" si="9"/>
        <v>3206.548823861694</v>
      </c>
      <c r="V48" s="1">
        <f t="shared" si="16"/>
        <v>758.43426608494428</v>
      </c>
      <c r="W48" s="1">
        <f t="shared" si="18"/>
        <v>1156196.6796721094</v>
      </c>
    </row>
    <row r="49" spans="3:23" x14ac:dyDescent="0.2">
      <c r="C49" s="36">
        <f t="shared" si="1"/>
        <v>61.603571325045756</v>
      </c>
      <c r="D49" s="47">
        <f t="shared" si="14"/>
        <v>0</v>
      </c>
      <c r="E49" s="47">
        <f t="shared" si="15"/>
        <v>1</v>
      </c>
      <c r="F49" s="47">
        <v>6</v>
      </c>
      <c r="G49" s="47">
        <v>48</v>
      </c>
      <c r="H49" s="48">
        <v>43904</v>
      </c>
      <c r="I49" s="1">
        <f t="shared" si="2"/>
        <v>-1.6069972664215004</v>
      </c>
      <c r="J49" s="37">
        <v>3795</v>
      </c>
      <c r="K49" s="49">
        <v>8</v>
      </c>
      <c r="L49" s="46">
        <v>46</v>
      </c>
      <c r="M49" s="50">
        <v>54</v>
      </c>
      <c r="N49" s="55">
        <f t="shared" si="3"/>
        <v>2.1080368906455861E-3</v>
      </c>
      <c r="O49" s="56">
        <f t="shared" si="4"/>
        <v>0.14814814814814814</v>
      </c>
      <c r="P49" s="56">
        <f t="shared" si="5"/>
        <v>0.14604011125750255</v>
      </c>
      <c r="Q49" s="1">
        <f t="shared" si="6"/>
        <v>4561.8247235007448</v>
      </c>
      <c r="R49" s="1">
        <f t="shared" si="7"/>
        <v>733</v>
      </c>
      <c r="S49" s="1">
        <f t="shared" si="17"/>
        <v>813.71428571428567</v>
      </c>
      <c r="T49" s="1">
        <f t="shared" si="8"/>
        <v>913.42523047681743</v>
      </c>
      <c r="U49" s="1">
        <f t="shared" si="9"/>
        <v>4140.2032630420454</v>
      </c>
      <c r="V49" s="1">
        <f t="shared" si="16"/>
        <v>933.65443918035135</v>
      </c>
      <c r="W49" s="1">
        <f t="shared" si="18"/>
        <v>7341007.6153911492</v>
      </c>
    </row>
    <row r="50" spans="3:23" x14ac:dyDescent="0.2">
      <c r="C50" s="36">
        <f t="shared" si="1"/>
        <v>69.55573304911681</v>
      </c>
      <c r="D50" s="47">
        <f t="shared" si="14"/>
        <v>0</v>
      </c>
      <c r="E50" s="47">
        <f t="shared" si="15"/>
        <v>1</v>
      </c>
      <c r="F50" s="47">
        <v>7</v>
      </c>
      <c r="G50" s="47">
        <v>49</v>
      </c>
      <c r="H50" s="48">
        <v>43905</v>
      </c>
      <c r="I50" s="1">
        <f t="shared" si="2"/>
        <v>-1.5230769397125239</v>
      </c>
      <c r="J50" s="37">
        <v>4838</v>
      </c>
      <c r="K50" s="49">
        <v>12</v>
      </c>
      <c r="L50" s="46">
        <v>46</v>
      </c>
      <c r="M50" s="50">
        <v>58</v>
      </c>
      <c r="N50" s="55">
        <f t="shared" si="3"/>
        <v>2.4803637866887144E-3</v>
      </c>
      <c r="O50" s="56">
        <f t="shared" si="4"/>
        <v>0.20689655172413793</v>
      </c>
      <c r="P50" s="56">
        <f t="shared" si="5"/>
        <v>0.2044161879374492</v>
      </c>
      <c r="Q50" s="1">
        <f t="shared" si="6"/>
        <v>5656.7417964329115</v>
      </c>
      <c r="R50" s="1">
        <f t="shared" si="7"/>
        <v>1043</v>
      </c>
      <c r="S50" s="1">
        <f t="shared" si="17"/>
        <v>902</v>
      </c>
      <c r="T50" s="1">
        <f t="shared" si="8"/>
        <v>1094.9170729321668</v>
      </c>
      <c r="U50" s="1">
        <f t="shared" si="9"/>
        <v>5273.145229228513</v>
      </c>
      <c r="V50" s="1">
        <f t="shared" si="16"/>
        <v>1132.9419661864677</v>
      </c>
      <c r="W50" s="1">
        <f t="shared" si="18"/>
        <v>13170473.380396837</v>
      </c>
    </row>
    <row r="51" spans="3:23" x14ac:dyDescent="0.2">
      <c r="C51" s="36">
        <f t="shared" si="1"/>
        <v>77.537087899920508</v>
      </c>
      <c r="D51" s="47">
        <f t="shared" si="14"/>
        <v>0</v>
      </c>
      <c r="E51" s="47">
        <f t="shared" si="15"/>
        <v>1</v>
      </c>
      <c r="F51" s="47">
        <v>8</v>
      </c>
      <c r="G51" s="47">
        <v>50</v>
      </c>
      <c r="H51" s="48">
        <v>43906</v>
      </c>
      <c r="I51" s="1">
        <f t="shared" si="2"/>
        <v>-1.4391566130035474</v>
      </c>
      <c r="J51" s="37">
        <v>6012</v>
      </c>
      <c r="K51" s="49">
        <v>12</v>
      </c>
      <c r="L51" s="46">
        <v>61</v>
      </c>
      <c r="M51" s="50">
        <v>73</v>
      </c>
      <c r="N51" s="55">
        <f t="shared" si="3"/>
        <v>1.996007984031936E-3</v>
      </c>
      <c r="O51" s="56">
        <f t="shared" si="4"/>
        <v>0.16438356164383561</v>
      </c>
      <c r="P51" s="56">
        <f t="shared" si="5"/>
        <v>0.16238755365980367</v>
      </c>
      <c r="Q51" s="1">
        <f t="shared" si="6"/>
        <v>6956.8489915400432</v>
      </c>
      <c r="R51" s="1">
        <f t="shared" si="7"/>
        <v>1174</v>
      </c>
      <c r="S51" s="1">
        <f t="shared" si="17"/>
        <v>1232.8571428571429</v>
      </c>
      <c r="T51" s="1">
        <f t="shared" si="8"/>
        <v>1300.1071951071317</v>
      </c>
      <c r="U51" s="1">
        <f t="shared" si="9"/>
        <v>6629.0737405229765</v>
      </c>
      <c r="V51" s="1">
        <f t="shared" si="16"/>
        <v>1355.9285112944635</v>
      </c>
      <c r="W51" s="1">
        <f t="shared" si="18"/>
        <v>29524572.426911712</v>
      </c>
    </row>
    <row r="52" spans="3:23" x14ac:dyDescent="0.2">
      <c r="C52" s="36">
        <f t="shared" si="1"/>
        <v>84.593143930226404</v>
      </c>
      <c r="D52" s="47">
        <f t="shared" si="14"/>
        <v>0</v>
      </c>
      <c r="E52" s="47">
        <f t="shared" si="15"/>
        <v>1</v>
      </c>
      <c r="F52" s="47">
        <v>9</v>
      </c>
      <c r="G52" s="47">
        <v>51</v>
      </c>
      <c r="H52" s="48">
        <v>43907</v>
      </c>
      <c r="I52" s="1">
        <f t="shared" si="2"/>
        <v>-1.3552362862945708</v>
      </c>
      <c r="J52" s="37">
        <v>7156</v>
      </c>
      <c r="K52" s="49">
        <v>12</v>
      </c>
      <c r="L52" s="46">
        <v>60</v>
      </c>
      <c r="M52" s="50">
        <v>72</v>
      </c>
      <c r="N52" s="55">
        <f t="shared" si="3"/>
        <v>1.6769144773616546E-3</v>
      </c>
      <c r="O52" s="56">
        <f t="shared" si="4"/>
        <v>0.16666666666666666</v>
      </c>
      <c r="P52" s="56">
        <f t="shared" si="5"/>
        <v>0.16498975218930501</v>
      </c>
      <c r="Q52" s="1">
        <f t="shared" si="6"/>
        <v>8486.0578534730739</v>
      </c>
      <c r="R52" s="1">
        <f t="shared" si="7"/>
        <v>1144</v>
      </c>
      <c r="S52" s="1">
        <f t="shared" si="17"/>
        <v>1556.4285714285713</v>
      </c>
      <c r="T52" s="1">
        <f t="shared" si="8"/>
        <v>1529.2088619330307</v>
      </c>
      <c r="U52" s="1">
        <f t="shared" si="9"/>
        <v>8230.5212047097575</v>
      </c>
      <c r="V52" s="1">
        <f t="shared" si="16"/>
        <v>1601.447464186781</v>
      </c>
      <c r="W52" s="1">
        <f t="shared" si="18"/>
        <v>97670890.329280958</v>
      </c>
    </row>
    <row r="53" spans="3:23" x14ac:dyDescent="0.2">
      <c r="C53" s="36">
        <f t="shared" si="1"/>
        <v>90.542807555321588</v>
      </c>
      <c r="D53" s="47">
        <f t="shared" si="14"/>
        <v>0</v>
      </c>
      <c r="E53" s="47">
        <f t="shared" si="15"/>
        <v>1</v>
      </c>
      <c r="F53" s="47">
        <v>10</v>
      </c>
      <c r="G53" s="47">
        <v>52</v>
      </c>
      <c r="H53" s="48">
        <v>43908</v>
      </c>
      <c r="I53" s="1">
        <f t="shared" si="2"/>
        <v>-1.2713159595855943</v>
      </c>
      <c r="J53" s="37">
        <v>8198</v>
      </c>
      <c r="K53" s="49">
        <v>12</v>
      </c>
      <c r="L53" s="46">
        <v>72</v>
      </c>
      <c r="M53" s="50">
        <v>84</v>
      </c>
      <c r="N53" s="55">
        <f t="shared" si="3"/>
        <v>1.463771651622347E-3</v>
      </c>
      <c r="O53" s="56">
        <f t="shared" si="4"/>
        <v>0.14285714285714285</v>
      </c>
      <c r="P53" s="56">
        <f t="shared" si="5"/>
        <v>0.14139337120552051</v>
      </c>
      <c r="Q53" s="1">
        <f t="shared" si="6"/>
        <v>10267.797161289187</v>
      </c>
      <c r="R53" s="1">
        <f t="shared" si="7"/>
        <v>1042</v>
      </c>
      <c r="S53" s="1">
        <f t="shared" si="17"/>
        <v>1838.1428571428571</v>
      </c>
      <c r="T53" s="1">
        <f t="shared" si="8"/>
        <v>1781.7393078161131</v>
      </c>
      <c r="U53" s="1">
        <f t="shared" si="9"/>
        <v>10098.020711184885</v>
      </c>
      <c r="V53" s="1">
        <f t="shared" si="16"/>
        <v>1867.4995064751274</v>
      </c>
      <c r="W53" s="1">
        <f t="shared" si="18"/>
        <v>326866661.25909323</v>
      </c>
    </row>
    <row r="54" spans="3:23" x14ac:dyDescent="0.2">
      <c r="C54" s="36">
        <f t="shared" si="1"/>
        <v>104.87611739571598</v>
      </c>
      <c r="D54" s="47">
        <f t="shared" si="14"/>
        <v>0</v>
      </c>
      <c r="E54" s="47">
        <f t="shared" si="15"/>
        <v>1</v>
      </c>
      <c r="F54" s="47">
        <v>11</v>
      </c>
      <c r="G54" s="47">
        <v>53</v>
      </c>
      <c r="H54" s="48">
        <v>43909</v>
      </c>
      <c r="I54" s="1">
        <f t="shared" si="2"/>
        <v>-1.1873956328766178</v>
      </c>
      <c r="J54" s="37">
        <v>10999</v>
      </c>
      <c r="K54" s="49">
        <v>20</v>
      </c>
      <c r="L54" s="46">
        <v>72</v>
      </c>
      <c r="M54" s="50">
        <v>92</v>
      </c>
      <c r="N54" s="55">
        <f t="shared" si="3"/>
        <v>1.8183471224656788E-3</v>
      </c>
      <c r="O54" s="56">
        <f t="shared" si="4"/>
        <v>0.21739130434782608</v>
      </c>
      <c r="P54" s="56">
        <f t="shared" si="5"/>
        <v>0.21557295722536041</v>
      </c>
      <c r="Q54" s="1">
        <f t="shared" si="6"/>
        <v>12324.214361366914</v>
      </c>
      <c r="R54" s="1">
        <f t="shared" si="7"/>
        <v>2801</v>
      </c>
      <c r="S54" s="1">
        <f t="shared" si="17"/>
        <v>1967.4285714285713</v>
      </c>
      <c r="T54" s="1">
        <f t="shared" si="8"/>
        <v>2056.4172000777271</v>
      </c>
      <c r="U54" s="1">
        <f t="shared" si="9"/>
        <v>12249.278052741551</v>
      </c>
      <c r="V54" s="1">
        <f t="shared" si="16"/>
        <v>2151.2573415566658</v>
      </c>
      <c r="W54" s="1">
        <f t="shared" si="18"/>
        <v>163941844.26904047</v>
      </c>
    </row>
    <row r="55" spans="3:23" x14ac:dyDescent="0.2">
      <c r="C55" s="36">
        <f t="shared" si="1"/>
        <v>118.1397477566293</v>
      </c>
      <c r="D55" s="47">
        <f t="shared" si="14"/>
        <v>0</v>
      </c>
      <c r="E55" s="47">
        <f t="shared" si="15"/>
        <v>1</v>
      </c>
      <c r="F55" s="47">
        <v>12</v>
      </c>
      <c r="G55" s="47">
        <v>54</v>
      </c>
      <c r="H55" s="48">
        <v>43910</v>
      </c>
      <c r="I55" s="1">
        <f t="shared" si="2"/>
        <v>-1.1034753061676412</v>
      </c>
      <c r="J55" s="37">
        <v>13957</v>
      </c>
      <c r="K55" s="49">
        <v>31</v>
      </c>
      <c r="L55" s="46">
        <v>72</v>
      </c>
      <c r="M55" s="50">
        <v>103</v>
      </c>
      <c r="N55" s="55">
        <f t="shared" si="3"/>
        <v>2.2211076878985454E-3</v>
      </c>
      <c r="O55" s="56">
        <f t="shared" si="4"/>
        <v>0.30097087378640774</v>
      </c>
      <c r="P55" s="56">
        <f t="shared" si="5"/>
        <v>0.29874976609850917</v>
      </c>
      <c r="Q55" s="1">
        <f t="shared" si="6"/>
        <v>14675.297602610817</v>
      </c>
      <c r="R55" s="1">
        <f t="shared" si="7"/>
        <v>2958</v>
      </c>
      <c r="S55" s="1">
        <f t="shared" si="17"/>
        <v>2380</v>
      </c>
      <c r="T55" s="1">
        <f t="shared" si="8"/>
        <v>2351.0832412439031</v>
      </c>
      <c r="U55" s="1">
        <f t="shared" si="9"/>
        <v>14698.389254726704</v>
      </c>
      <c r="V55" s="1">
        <f t="shared" si="16"/>
        <v>2449.1112019851535</v>
      </c>
      <c r="W55" s="1">
        <f t="shared" si="18"/>
        <v>64936460.665047631</v>
      </c>
    </row>
    <row r="56" spans="3:23" x14ac:dyDescent="0.2">
      <c r="C56" s="36">
        <f t="shared" si="1"/>
        <v>129.08136968594656</v>
      </c>
      <c r="D56" s="47">
        <f t="shared" si="14"/>
        <v>0</v>
      </c>
      <c r="E56" s="47">
        <f t="shared" si="15"/>
        <v>1</v>
      </c>
      <c r="F56" s="47">
        <v>13</v>
      </c>
      <c r="G56" s="47">
        <v>55</v>
      </c>
      <c r="H56" s="48">
        <v>43911</v>
      </c>
      <c r="I56" s="1">
        <f t="shared" si="2"/>
        <v>-1.0195549794586647</v>
      </c>
      <c r="J56" s="37">
        <v>16662</v>
      </c>
      <c r="K56" s="49">
        <v>47</v>
      </c>
      <c r="L56" s="46">
        <v>72</v>
      </c>
      <c r="M56" s="50">
        <v>119</v>
      </c>
      <c r="N56" s="55">
        <f t="shared" si="3"/>
        <v>2.8207898211499221E-3</v>
      </c>
      <c r="O56" s="56">
        <f t="shared" si="4"/>
        <v>0.3949579831932773</v>
      </c>
      <c r="P56" s="56">
        <f t="shared" si="5"/>
        <v>0.39213719337212738</v>
      </c>
      <c r="Q56" s="1">
        <f t="shared" si="6"/>
        <v>17337.950134571824</v>
      </c>
      <c r="R56" s="1">
        <f t="shared" si="7"/>
        <v>2705</v>
      </c>
      <c r="S56" s="1">
        <f t="shared" si="17"/>
        <v>2897.1428571428573</v>
      </c>
      <c r="T56" s="1">
        <f t="shared" si="8"/>
        <v>2662.6525319610064</v>
      </c>
      <c r="U56" s="1">
        <f t="shared" si="9"/>
        <v>17455.143310851243</v>
      </c>
      <c r="V56" s="1">
        <f t="shared" si="16"/>
        <v>2756.7540561245387</v>
      </c>
      <c r="W56" s="1">
        <f t="shared" si="18"/>
        <v>81202031.931608275</v>
      </c>
    </row>
    <row r="57" spans="3:23" x14ac:dyDescent="0.2">
      <c r="C57" s="36">
        <f t="shared" si="1"/>
        <v>136.41847382227965</v>
      </c>
      <c r="D57" s="47">
        <f t="shared" si="14"/>
        <v>0</v>
      </c>
      <c r="E57" s="47">
        <f t="shared" si="15"/>
        <v>1</v>
      </c>
      <c r="F57" s="47">
        <v>14</v>
      </c>
      <c r="G57" s="47">
        <v>56</v>
      </c>
      <c r="H57" s="48">
        <v>43912</v>
      </c>
      <c r="I57" s="1">
        <f t="shared" si="2"/>
        <v>-0.93563465274968827</v>
      </c>
      <c r="J57" s="37">
        <v>18610</v>
      </c>
      <c r="K57" s="49">
        <v>55</v>
      </c>
      <c r="L57" s="46">
        <v>72</v>
      </c>
      <c r="M57" s="50">
        <v>127</v>
      </c>
      <c r="N57" s="55">
        <f t="shared" si="3"/>
        <v>2.9554003224073078E-3</v>
      </c>
      <c r="O57" s="56">
        <f t="shared" si="4"/>
        <v>0.43307086614173229</v>
      </c>
      <c r="P57" s="56">
        <f t="shared" si="5"/>
        <v>0.43011546581932497</v>
      </c>
      <c r="Q57" s="1">
        <f t="shared" si="6"/>
        <v>20325.056578663349</v>
      </c>
      <c r="R57" s="1">
        <f t="shared" si="7"/>
        <v>1948</v>
      </c>
      <c r="S57" s="1">
        <f t="shared" si="17"/>
        <v>3336.5714285714284</v>
      </c>
      <c r="T57" s="1">
        <f t="shared" si="8"/>
        <v>2987.1064440915252</v>
      </c>
      <c r="U57" s="1">
        <f t="shared" si="9"/>
        <v>20524.446139407679</v>
      </c>
      <c r="V57" s="1">
        <f t="shared" si="16"/>
        <v>3069.302828556436</v>
      </c>
      <c r="W57" s="1">
        <f t="shared" si="18"/>
        <v>499987896.90283525</v>
      </c>
    </row>
    <row r="58" spans="3:23" x14ac:dyDescent="0.2">
      <c r="C58" s="36">
        <f t="shared" si="1"/>
        <v>150.57224179774968</v>
      </c>
      <c r="D58" s="47">
        <f t="shared" si="14"/>
        <v>0</v>
      </c>
      <c r="E58" s="47">
        <f t="shared" si="15"/>
        <v>1</v>
      </c>
      <c r="F58" s="47">
        <v>15</v>
      </c>
      <c r="G58" s="47">
        <v>57</v>
      </c>
      <c r="H58" s="48">
        <v>43913</v>
      </c>
      <c r="I58" s="1">
        <f t="shared" si="2"/>
        <v>-0.85171432604071184</v>
      </c>
      <c r="J58" s="37">
        <v>22672</v>
      </c>
      <c r="K58" s="49">
        <v>86</v>
      </c>
      <c r="L58" s="46">
        <v>422</v>
      </c>
      <c r="M58" s="50">
        <v>508</v>
      </c>
      <c r="N58" s="55">
        <f t="shared" si="3"/>
        <v>3.7932251235003531E-3</v>
      </c>
      <c r="O58" s="56">
        <f t="shared" si="4"/>
        <v>0.16929133858267717</v>
      </c>
      <c r="P58" s="56">
        <f t="shared" si="5"/>
        <v>0.16549811345917681</v>
      </c>
      <c r="Q58" s="1">
        <f t="shared" si="6"/>
        <v>23644.586704186364</v>
      </c>
      <c r="R58" s="1">
        <f t="shared" si="7"/>
        <v>4062</v>
      </c>
      <c r="S58" s="1">
        <f t="shared" si="17"/>
        <v>3644.1428571428573</v>
      </c>
      <c r="T58" s="1">
        <f t="shared" si="8"/>
        <v>3319.5301255230152</v>
      </c>
      <c r="U58" s="1">
        <f t="shared" si="9"/>
        <v>23905.895778086069</v>
      </c>
      <c r="V58" s="1">
        <f t="shared" si="16"/>
        <v>3381.4496386783903</v>
      </c>
      <c r="W58" s="1">
        <f t="shared" si="18"/>
        <v>229246056.12212968</v>
      </c>
    </row>
    <row r="59" spans="3:23" x14ac:dyDescent="0.2">
      <c r="C59" s="36">
        <f t="shared" si="1"/>
        <v>165.63815985454559</v>
      </c>
      <c r="D59" s="47">
        <f t="shared" si="14"/>
        <v>0</v>
      </c>
      <c r="E59" s="47">
        <f t="shared" si="15"/>
        <v>1</v>
      </c>
      <c r="F59" s="47">
        <v>16</v>
      </c>
      <c r="G59" s="47">
        <v>58</v>
      </c>
      <c r="H59" s="48">
        <v>43914</v>
      </c>
      <c r="I59" s="1">
        <f t="shared" si="2"/>
        <v>-0.76779399933173542</v>
      </c>
      <c r="J59" s="37">
        <v>27436</v>
      </c>
      <c r="K59" s="49">
        <v>114</v>
      </c>
      <c r="L59" s="46">
        <v>3290</v>
      </c>
      <c r="M59" s="50">
        <v>3404</v>
      </c>
      <c r="N59" s="55">
        <f t="shared" si="3"/>
        <v>4.1551246537396124E-3</v>
      </c>
      <c r="O59" s="56">
        <f t="shared" si="4"/>
        <v>3.3490011750881316E-2</v>
      </c>
      <c r="P59" s="56">
        <f t="shared" si="5"/>
        <v>2.9334887097141701E-2</v>
      </c>
      <c r="Q59" s="1">
        <f t="shared" si="6"/>
        <v>27298.786113511786</v>
      </c>
      <c r="R59" s="1">
        <f t="shared" si="7"/>
        <v>4764</v>
      </c>
      <c r="S59" s="1">
        <f t="shared" si="17"/>
        <v>4047.2857142857142</v>
      </c>
      <c r="T59" s="1">
        <f t="shared" si="8"/>
        <v>3654.1994093254216</v>
      </c>
      <c r="U59" s="1">
        <f t="shared" si="9"/>
        <v>27593.531002865915</v>
      </c>
      <c r="V59" s="1">
        <f t="shared" si="16"/>
        <v>3687.6352247798459</v>
      </c>
      <c r="W59" s="1">
        <f t="shared" si="18"/>
        <v>4110479.3682625489</v>
      </c>
    </row>
    <row r="60" spans="3:23" x14ac:dyDescent="0.2">
      <c r="C60" s="36">
        <f t="shared" si="1"/>
        <v>177.63445611704955</v>
      </c>
      <c r="D60" s="47">
        <f t="shared" si="14"/>
        <v>0</v>
      </c>
      <c r="E60" s="47">
        <f t="shared" si="15"/>
        <v>1</v>
      </c>
      <c r="F60" s="47">
        <v>17</v>
      </c>
      <c r="G60" s="47">
        <v>59</v>
      </c>
      <c r="H60" s="48">
        <v>43915</v>
      </c>
      <c r="I60" s="1">
        <f t="shared" si="2"/>
        <v>-0.683873672622759</v>
      </c>
      <c r="J60" s="37">
        <v>31554</v>
      </c>
      <c r="K60" s="49">
        <v>149</v>
      </c>
      <c r="L60" s="46">
        <v>5600</v>
      </c>
      <c r="M60" s="50">
        <v>5749</v>
      </c>
      <c r="N60" s="55">
        <f t="shared" si="3"/>
        <v>4.7220637637066616E-3</v>
      </c>
      <c r="O60" s="56">
        <f t="shared" si="4"/>
        <v>2.5917550878413638E-2</v>
      </c>
      <c r="P60" s="56">
        <f t="shared" si="5"/>
        <v>2.1195487114706976E-2</v>
      </c>
      <c r="Q60" s="1">
        <f t="shared" si="6"/>
        <v>31283.50405528838</v>
      </c>
      <c r="R60" s="1">
        <f t="shared" si="7"/>
        <v>4118</v>
      </c>
      <c r="S60" s="1">
        <f t="shared" si="17"/>
        <v>4560</v>
      </c>
      <c r="T60" s="1">
        <f t="shared" si="8"/>
        <v>3984.7179417765947</v>
      </c>
      <c r="U60" s="1">
        <f t="shared" si="9"/>
        <v>31575.76648414426</v>
      </c>
      <c r="V60" s="1">
        <f>U60-U59</f>
        <v>3982.2354812783451</v>
      </c>
      <c r="W60" s="1">
        <f t="shared" si="18"/>
        <v>84159.622776960925</v>
      </c>
    </row>
    <row r="61" spans="3:23" x14ac:dyDescent="0.2">
      <c r="C61" s="36">
        <f t="shared" si="1"/>
        <v>191.07066755522681</v>
      </c>
      <c r="D61" s="47">
        <f t="shared" si="14"/>
        <v>0</v>
      </c>
      <c r="E61" s="47">
        <f t="shared" si="15"/>
        <v>1</v>
      </c>
      <c r="F61" s="47">
        <v>18</v>
      </c>
      <c r="G61" s="47">
        <v>60</v>
      </c>
      <c r="H61" s="48">
        <v>43916</v>
      </c>
      <c r="I61" s="1">
        <f t="shared" si="2"/>
        <v>-0.59995334591378258</v>
      </c>
      <c r="J61" s="37">
        <v>36508</v>
      </c>
      <c r="K61" s="49">
        <v>198</v>
      </c>
      <c r="L61" s="46">
        <v>5900</v>
      </c>
      <c r="M61" s="50">
        <v>6098</v>
      </c>
      <c r="N61" s="55">
        <f t="shared" si="3"/>
        <v>5.4234688287498629E-3</v>
      </c>
      <c r="O61" s="56">
        <f t="shared" si="4"/>
        <v>3.2469662184322727E-2</v>
      </c>
      <c r="P61" s="56">
        <f t="shared" si="5"/>
        <v>2.7046193355572866E-2</v>
      </c>
      <c r="Q61" s="1">
        <f t="shared" si="6"/>
        <v>35587.706018424127</v>
      </c>
      <c r="R61" s="1">
        <f t="shared" si="7"/>
        <v>4954</v>
      </c>
      <c r="S61" s="1">
        <f t="shared" si="17"/>
        <v>4848.1428571428569</v>
      </c>
      <c r="T61" s="1">
        <f t="shared" si="8"/>
        <v>4304.2019631357471</v>
      </c>
      <c r="U61" s="1">
        <f t="shared" si="9"/>
        <v>35835.517944697131</v>
      </c>
      <c r="V61" s="1">
        <f t="shared" si="16"/>
        <v>4259.7514605528704</v>
      </c>
      <c r="W61" s="1">
        <f t="shared" si="18"/>
        <v>86408292.046476156</v>
      </c>
    </row>
    <row r="62" spans="3:23" x14ac:dyDescent="0.2">
      <c r="C62" s="36">
        <f t="shared" si="1"/>
        <v>205.64046294443125</v>
      </c>
      <c r="D62" s="47">
        <f t="shared" si="14"/>
        <v>0</v>
      </c>
      <c r="E62" s="47">
        <f t="shared" si="15"/>
        <v>1</v>
      </c>
      <c r="F62" s="47">
        <v>19</v>
      </c>
      <c r="G62" s="47">
        <v>61</v>
      </c>
      <c r="H62" s="48">
        <v>43917</v>
      </c>
      <c r="I62" s="1">
        <f t="shared" si="2"/>
        <v>-0.51603301920480615</v>
      </c>
      <c r="J62" s="37">
        <v>42288</v>
      </c>
      <c r="K62" s="49">
        <v>253</v>
      </c>
      <c r="L62" s="46">
        <v>7600</v>
      </c>
      <c r="M62" s="50">
        <v>7853</v>
      </c>
      <c r="N62" s="55">
        <f t="shared" si="3"/>
        <v>5.9827847143397658E-3</v>
      </c>
      <c r="O62" s="56">
        <f t="shared" si="4"/>
        <v>3.2216987138673117E-2</v>
      </c>
      <c r="P62" s="56">
        <f t="shared" si="5"/>
        <v>2.6234202424333351E-2</v>
      </c>
      <c r="Q62" s="1">
        <f t="shared" si="6"/>
        <v>40193.212641230639</v>
      </c>
      <c r="R62" s="1">
        <f t="shared" si="7"/>
        <v>5780</v>
      </c>
      <c r="S62" s="1">
        <f t="shared" si="17"/>
        <v>4946.5714285714284</v>
      </c>
      <c r="T62" s="1">
        <f t="shared" si="8"/>
        <v>4605.5066228065116</v>
      </c>
      <c r="U62" s="1">
        <f t="shared" si="9"/>
        <v>40350.511228404801</v>
      </c>
      <c r="V62" s="1">
        <f t="shared" si="16"/>
        <v>4514.9932837076703</v>
      </c>
      <c r="W62" s="1">
        <f t="shared" si="18"/>
        <v>771946071.69527006</v>
      </c>
    </row>
    <row r="63" spans="3:23" x14ac:dyDescent="0.2">
      <c r="C63" s="36">
        <f t="shared" si="1"/>
        <v>220.41324824066271</v>
      </c>
      <c r="D63" s="47">
        <f t="shared" si="14"/>
        <v>0</v>
      </c>
      <c r="E63" s="47">
        <f t="shared" si="15"/>
        <v>1</v>
      </c>
      <c r="F63" s="47">
        <v>20</v>
      </c>
      <c r="G63" s="47">
        <v>62</v>
      </c>
      <c r="H63" s="48">
        <v>43918</v>
      </c>
      <c r="I63" s="1">
        <f t="shared" si="2"/>
        <v>-0.43211269249582973</v>
      </c>
      <c r="J63" s="37">
        <v>48582</v>
      </c>
      <c r="K63" s="49">
        <v>325</v>
      </c>
      <c r="L63" s="46">
        <v>9600</v>
      </c>
      <c r="M63" s="50">
        <v>9925</v>
      </c>
      <c r="N63" s="55">
        <f t="shared" si="3"/>
        <v>6.6897204726030215E-3</v>
      </c>
      <c r="O63" s="56">
        <f t="shared" si="4"/>
        <v>3.2745591939546598E-2</v>
      </c>
      <c r="P63" s="56">
        <f t="shared" si="5"/>
        <v>2.6055871466943575E-2</v>
      </c>
      <c r="Q63" s="1">
        <f t="shared" si="6"/>
        <v>45074.696923381045</v>
      </c>
      <c r="R63" s="1">
        <f t="shared" si="7"/>
        <v>6294</v>
      </c>
      <c r="S63" s="1">
        <f t="shared" si="17"/>
        <v>4925.2857142857147</v>
      </c>
      <c r="T63" s="1">
        <f t="shared" si="8"/>
        <v>4881.4842821504062</v>
      </c>
      <c r="U63" s="1">
        <f t="shared" si="9"/>
        <v>45093.760345629671</v>
      </c>
      <c r="V63" s="1">
        <f t="shared" si="16"/>
        <v>4743.2491172248701</v>
      </c>
      <c r="W63" s="1">
        <f t="shared" si="18"/>
        <v>2681947823.4984894</v>
      </c>
    </row>
    <row r="64" spans="3:23" x14ac:dyDescent="0.2">
      <c r="C64" s="36">
        <f t="shared" si="1"/>
        <v>229.23132421202823</v>
      </c>
      <c r="D64" s="47">
        <f t="shared" si="14"/>
        <v>0</v>
      </c>
      <c r="E64" s="47">
        <f t="shared" si="15"/>
        <v>1</v>
      </c>
      <c r="F64" s="47">
        <v>21</v>
      </c>
      <c r="G64" s="47">
        <v>63</v>
      </c>
      <c r="H64" s="48">
        <v>43919</v>
      </c>
      <c r="I64" s="1">
        <f t="shared" si="2"/>
        <v>-0.34819236578685331</v>
      </c>
      <c r="J64" s="37">
        <v>52547</v>
      </c>
      <c r="K64" s="49">
        <v>389</v>
      </c>
      <c r="L64" s="46">
        <v>11500</v>
      </c>
      <c r="M64" s="50">
        <v>11889</v>
      </c>
      <c r="N64" s="55">
        <f t="shared" si="3"/>
        <v>7.4028964546025465E-3</v>
      </c>
      <c r="O64" s="56">
        <f t="shared" si="4"/>
        <v>3.271932038018336E-2</v>
      </c>
      <c r="P64" s="56">
        <f t="shared" si="5"/>
        <v>2.5316423925580814E-2</v>
      </c>
      <c r="Q64" s="1">
        <f t="shared" si="6"/>
        <v>50199.959189971152</v>
      </c>
      <c r="R64" s="1">
        <f t="shared" si="7"/>
        <v>3965</v>
      </c>
      <c r="S64" s="1">
        <f t="shared" si="17"/>
        <v>5116</v>
      </c>
      <c r="T64" s="1">
        <f t="shared" si="8"/>
        <v>5125.2622665901072</v>
      </c>
      <c r="U64" s="1">
        <f t="shared" si="9"/>
        <v>50034.191955454691</v>
      </c>
      <c r="V64" s="1">
        <f t="shared" si="16"/>
        <v>4940.4316098250201</v>
      </c>
      <c r="W64" s="1">
        <f t="shared" si="18"/>
        <v>1447413405.8665903</v>
      </c>
    </row>
    <row r="65" spans="3:23" x14ac:dyDescent="0.2">
      <c r="C65" s="36">
        <f t="shared" si="1"/>
        <v>239.370006475331</v>
      </c>
      <c r="D65" s="47">
        <f t="shared" si="14"/>
        <v>0</v>
      </c>
      <c r="E65" s="47">
        <f t="shared" si="15"/>
        <v>1</v>
      </c>
      <c r="F65" s="47">
        <v>22</v>
      </c>
      <c r="G65" s="47">
        <v>64</v>
      </c>
      <c r="H65" s="48">
        <v>43920</v>
      </c>
      <c r="I65" s="1">
        <f t="shared" si="2"/>
        <v>-0.26427203907787689</v>
      </c>
      <c r="J65" s="37">
        <v>57298</v>
      </c>
      <c r="K65" s="49">
        <v>455</v>
      </c>
      <c r="L65" s="46">
        <v>13500</v>
      </c>
      <c r="M65" s="50">
        <v>13955</v>
      </c>
      <c r="N65" s="55">
        <f t="shared" si="3"/>
        <v>7.9409403469580097E-3</v>
      </c>
      <c r="O65" s="56">
        <f t="shared" si="4"/>
        <v>3.2604801146542454E-2</v>
      </c>
      <c r="P65" s="56">
        <f t="shared" si="5"/>
        <v>2.4663860799584443E-2</v>
      </c>
      <c r="Q65" s="1">
        <f t="shared" si="6"/>
        <v>55530.484462266075</v>
      </c>
      <c r="R65" s="1">
        <f t="shared" si="7"/>
        <v>4751</v>
      </c>
      <c r="S65" s="1">
        <f t="shared" si="17"/>
        <v>5287.7142857142853</v>
      </c>
      <c r="T65" s="1">
        <f t="shared" si="8"/>
        <v>5330.5252722949226</v>
      </c>
      <c r="U65" s="1">
        <f t="shared" si="9"/>
        <v>55137.387773680719</v>
      </c>
      <c r="V65" s="1">
        <f t="shared" si="16"/>
        <v>5103.1958182260278</v>
      </c>
      <c r="W65" s="1">
        <f t="shared" si="18"/>
        <v>1117437881.9620314</v>
      </c>
    </row>
    <row r="66" spans="3:23" x14ac:dyDescent="0.2">
      <c r="C66" s="36">
        <f t="shared" si="1"/>
        <v>248.82323042674292</v>
      </c>
      <c r="D66" s="47">
        <f t="shared" si="14"/>
        <v>0</v>
      </c>
      <c r="E66" s="47">
        <f t="shared" si="15"/>
        <v>1</v>
      </c>
      <c r="F66" s="47">
        <v>23</v>
      </c>
      <c r="G66" s="47">
        <v>65</v>
      </c>
      <c r="H66" s="48">
        <v>43921</v>
      </c>
      <c r="I66" s="1">
        <f t="shared" si="2"/>
        <v>-0.18035171236890044</v>
      </c>
      <c r="J66" s="37">
        <v>61913</v>
      </c>
      <c r="K66" s="49">
        <v>583</v>
      </c>
      <c r="L66" s="46">
        <v>16100</v>
      </c>
      <c r="M66" s="50">
        <v>16683</v>
      </c>
      <c r="N66" s="55">
        <f t="shared" si="3"/>
        <v>9.4164391969376385E-3</v>
      </c>
      <c r="O66" s="56">
        <f t="shared" si="4"/>
        <v>3.4945753161901336E-2</v>
      </c>
      <c r="P66" s="56">
        <f t="shared" si="5"/>
        <v>2.5529313964963697E-2</v>
      </c>
      <c r="Q66" s="1">
        <f t="shared" si="6"/>
        <v>61022.270825046951</v>
      </c>
      <c r="R66" s="1">
        <f t="shared" si="7"/>
        <v>4615</v>
      </c>
      <c r="S66" s="1">
        <f t="shared" si="17"/>
        <v>5344</v>
      </c>
      <c r="T66" s="1">
        <f t="shared" si="8"/>
        <v>5491.7863627808765</v>
      </c>
      <c r="U66" s="1">
        <f t="shared" si="9"/>
        <v>60366.412309430081</v>
      </c>
      <c r="V66" s="1">
        <f t="shared" si="16"/>
        <v>5229.0245357493623</v>
      </c>
      <c r="W66" s="1">
        <f t="shared" ref="W66:W97" si="19">(Q66-J66)^2*C66*$B$13+(U66-J66)^2*C66*$B$14</f>
        <v>595168616.60964024</v>
      </c>
    </row>
    <row r="67" spans="3:23" x14ac:dyDescent="0.2">
      <c r="C67" s="36">
        <f t="shared" ref="C67:C130" si="20">SQRT(J67)</f>
        <v>259.54960990145986</v>
      </c>
      <c r="D67" s="47">
        <f t="shared" si="14"/>
        <v>0</v>
      </c>
      <c r="E67" s="47">
        <f t="shared" si="15"/>
        <v>1</v>
      </c>
      <c r="F67" s="47">
        <v>24</v>
      </c>
      <c r="G67" s="47">
        <v>66</v>
      </c>
      <c r="H67" s="48">
        <v>43922</v>
      </c>
      <c r="I67" s="1">
        <f t="shared" ref="I67:I130" si="21">I66+$B$2</f>
        <v>-9.6431385659923985E-2</v>
      </c>
      <c r="J67" s="37">
        <v>67366</v>
      </c>
      <c r="K67" s="49">
        <v>732</v>
      </c>
      <c r="L67" s="46">
        <v>18700</v>
      </c>
      <c r="M67" s="50">
        <v>19432</v>
      </c>
      <c r="N67" s="55">
        <f t="shared" ref="N67:N126" si="22">K67/J67</f>
        <v>1.0866015497431939E-2</v>
      </c>
      <c r="O67" s="56">
        <f t="shared" ref="O67:O105" si="23">(IFERROR(K67/M67,0))</f>
        <v>3.7669822972416632E-2</v>
      </c>
      <c r="P67" s="56">
        <f t="shared" ref="P67:P105" si="24">O67-N67</f>
        <v>2.6803807474984693E-2</v>
      </c>
      <c r="Q67" s="1">
        <f t="shared" ref="Q67:Q127" si="25">_xlfn.NORM.DIST(I67,0,$A$2,TRUE)*$B$16</f>
        <v>66626.901205803239</v>
      </c>
      <c r="R67" s="1">
        <f t="shared" ref="R67:R85" si="26">IF(J67-J66&lt;0,0,J67-J66)</f>
        <v>5453</v>
      </c>
      <c r="S67" s="1">
        <f t="shared" si="17"/>
        <v>5313.7142857142853</v>
      </c>
      <c r="T67" s="1">
        <f t="shared" ref="T67:T81" si="27">Q67-Q66</f>
        <v>5604.6303807562872</v>
      </c>
      <c r="U67" s="1">
        <f t="shared" ref="U67:U127" si="28">_xlfn.GAMMA.DIST(G67,$A$9,$A$10,TRUE)*$B$17</f>
        <v>65682.691232977086</v>
      </c>
      <c r="V67" s="1">
        <f t="shared" si="16"/>
        <v>5316.2789235470045</v>
      </c>
      <c r="W67" s="1">
        <f t="shared" si="19"/>
        <v>735441192.19780743</v>
      </c>
    </row>
    <row r="68" spans="3:23" x14ac:dyDescent="0.2">
      <c r="C68" s="36">
        <f t="shared" si="20"/>
        <v>271.14940531006147</v>
      </c>
      <c r="D68" s="47">
        <f t="shared" ref="D68:D127" si="29">IF(S69="",1,0)</f>
        <v>0</v>
      </c>
      <c r="E68" s="47">
        <f t="shared" ref="E68:E127" si="30">IF(S68=$B$20,0,E67)</f>
        <v>1</v>
      </c>
      <c r="F68" s="47">
        <v>25</v>
      </c>
      <c r="G68" s="47">
        <v>67</v>
      </c>
      <c r="H68" s="48">
        <v>43923</v>
      </c>
      <c r="I68" s="1">
        <f t="shared" si="21"/>
        <v>-1.2511058950947535E-2</v>
      </c>
      <c r="J68" s="37">
        <v>73522</v>
      </c>
      <c r="K68" s="49">
        <v>872</v>
      </c>
      <c r="L68" s="46">
        <v>21400</v>
      </c>
      <c r="M68" s="50">
        <v>22272</v>
      </c>
      <c r="N68" s="55">
        <f t="shared" si="22"/>
        <v>1.1860395527869209E-2</v>
      </c>
      <c r="O68" s="56">
        <f t="shared" si="23"/>
        <v>3.915229885057471E-2</v>
      </c>
      <c r="P68" s="56">
        <f t="shared" si="24"/>
        <v>2.7291903322705501E-2</v>
      </c>
      <c r="Q68" s="1">
        <f t="shared" si="25"/>
        <v>72292.815929026227</v>
      </c>
      <c r="R68" s="1">
        <f t="shared" si="26"/>
        <v>6156</v>
      </c>
      <c r="S68" s="1">
        <f t="shared" si="17"/>
        <v>5595.2857142857147</v>
      </c>
      <c r="T68" s="1">
        <f t="shared" si="27"/>
        <v>5665.914723222988</v>
      </c>
      <c r="U68" s="1">
        <f t="shared" si="28"/>
        <v>71046.90552184156</v>
      </c>
      <c r="V68" s="1">
        <f t="shared" ref="V68:V127" si="31">U68-U67</f>
        <v>5364.2142888644739</v>
      </c>
      <c r="W68" s="1">
        <f t="shared" si="19"/>
        <v>1661086385.9203138</v>
      </c>
    </row>
    <row r="69" spans="3:23" x14ac:dyDescent="0.2">
      <c r="C69" s="36">
        <f t="shared" si="20"/>
        <v>282.30479981750221</v>
      </c>
      <c r="D69" s="47">
        <f t="shared" si="29"/>
        <v>0</v>
      </c>
      <c r="E69" s="47">
        <f t="shared" si="30"/>
        <v>1</v>
      </c>
      <c r="F69" s="47">
        <v>26</v>
      </c>
      <c r="G69" s="47">
        <v>68</v>
      </c>
      <c r="H69" s="48">
        <v>43924</v>
      </c>
      <c r="I69" s="1">
        <f t="shared" si="21"/>
        <v>7.1409267758028916E-2</v>
      </c>
      <c r="J69" s="37">
        <v>79696</v>
      </c>
      <c r="K69" s="49">
        <v>1017</v>
      </c>
      <c r="L69" s="46">
        <v>23800</v>
      </c>
      <c r="M69" s="50">
        <v>24817</v>
      </c>
      <c r="N69" s="55">
        <f t="shared" si="22"/>
        <v>1.276099176872114E-2</v>
      </c>
      <c r="O69" s="56">
        <f t="shared" si="23"/>
        <v>4.0979973405326997E-2</v>
      </c>
      <c r="P69" s="56">
        <f t="shared" si="24"/>
        <v>2.8218981636605855E-2</v>
      </c>
      <c r="Q69" s="1">
        <f t="shared" si="25"/>
        <v>77966.730670976089</v>
      </c>
      <c r="R69" s="1">
        <f t="shared" si="26"/>
        <v>6174</v>
      </c>
      <c r="S69" s="1">
        <f t="shared" si="17"/>
        <v>5441.8571428571431</v>
      </c>
      <c r="T69" s="1">
        <f t="shared" si="27"/>
        <v>5673.9147419498622</v>
      </c>
      <c r="U69" s="1">
        <f t="shared" si="28"/>
        <v>76419.868157137942</v>
      </c>
      <c r="V69" s="1">
        <f t="shared" si="31"/>
        <v>5372.9626352963824</v>
      </c>
      <c r="W69" s="1">
        <f t="shared" si="19"/>
        <v>3029988666.7998352</v>
      </c>
    </row>
    <row r="70" spans="3:23" x14ac:dyDescent="0.2">
      <c r="C70" s="36">
        <f t="shared" si="20"/>
        <v>292.87881452914957</v>
      </c>
      <c r="D70" s="47">
        <f t="shared" si="29"/>
        <v>0</v>
      </c>
      <c r="E70" s="47">
        <f t="shared" si="30"/>
        <v>1</v>
      </c>
      <c r="F70" s="47">
        <v>27</v>
      </c>
      <c r="G70" s="47">
        <v>69</v>
      </c>
      <c r="H70" s="48">
        <v>43925</v>
      </c>
      <c r="I70" s="1">
        <f t="shared" si="21"/>
        <v>0.15532959446700537</v>
      </c>
      <c r="J70" s="37">
        <v>85778</v>
      </c>
      <c r="K70" s="49">
        <v>1158</v>
      </c>
      <c r="L70" s="46">
        <v>24575</v>
      </c>
      <c r="M70" s="50">
        <v>25733</v>
      </c>
      <c r="N70" s="55">
        <f t="shared" si="22"/>
        <v>1.3499965025997342E-2</v>
      </c>
      <c r="O70" s="56">
        <f t="shared" si="23"/>
        <v>4.5000582909105039E-2</v>
      </c>
      <c r="P70" s="56">
        <f t="shared" si="24"/>
        <v>3.1500617883107693E-2</v>
      </c>
      <c r="Q70" s="1">
        <f t="shared" si="25"/>
        <v>83595.135051951627</v>
      </c>
      <c r="R70" s="1">
        <f t="shared" si="26"/>
        <v>6082</v>
      </c>
      <c r="S70" s="1">
        <f t="shared" si="17"/>
        <v>5330.2857142857147</v>
      </c>
      <c r="T70" s="1">
        <f t="shared" si="27"/>
        <v>5628.4043809755385</v>
      </c>
      <c r="U70" s="1">
        <f t="shared" si="28"/>
        <v>81763.353286731683</v>
      </c>
      <c r="V70" s="1">
        <f t="shared" si="31"/>
        <v>5343.4851295937406</v>
      </c>
      <c r="W70" s="1">
        <f t="shared" si="19"/>
        <v>4720441558.798521</v>
      </c>
    </row>
    <row r="71" spans="3:23" x14ac:dyDescent="0.2">
      <c r="C71" s="36">
        <f t="shared" si="20"/>
        <v>302.84319374884421</v>
      </c>
      <c r="D71" s="47">
        <f t="shared" si="29"/>
        <v>0</v>
      </c>
      <c r="E71" s="47">
        <f t="shared" si="30"/>
        <v>1</v>
      </c>
      <c r="F71" s="47">
        <v>28</v>
      </c>
      <c r="G71" s="47">
        <v>70</v>
      </c>
      <c r="H71" s="48">
        <v>43926</v>
      </c>
      <c r="I71" s="1">
        <f t="shared" si="21"/>
        <v>0.23924992117598182</v>
      </c>
      <c r="J71" s="37">
        <v>91714</v>
      </c>
      <c r="K71" s="49">
        <v>1324</v>
      </c>
      <c r="L71" s="46">
        <v>28700</v>
      </c>
      <c r="M71" s="50">
        <v>30024</v>
      </c>
      <c r="N71" s="55">
        <f t="shared" si="22"/>
        <v>1.4436182044180823E-2</v>
      </c>
      <c r="O71" s="56">
        <f t="shared" si="23"/>
        <v>4.4098054889421798E-2</v>
      </c>
      <c r="P71" s="56">
        <f t="shared" si="24"/>
        <v>2.9661872845240973E-2</v>
      </c>
      <c r="Q71" s="1">
        <f t="shared" si="25"/>
        <v>89125.801841211214</v>
      </c>
      <c r="R71" s="1">
        <f t="shared" si="26"/>
        <v>5936</v>
      </c>
      <c r="S71" s="1">
        <f t="shared" ref="S71:S86" si="32">AVERAGE(R68:R74)</f>
        <v>5123.1428571428569</v>
      </c>
      <c r="T71" s="1">
        <f t="shared" si="27"/>
        <v>5530.6667892595869</v>
      </c>
      <c r="U71" s="1">
        <f t="shared" si="28"/>
        <v>87040.852108216015</v>
      </c>
      <c r="V71" s="1">
        <f t="shared" si="31"/>
        <v>5277.4988214843324</v>
      </c>
      <c r="W71" s="1">
        <f t="shared" si="19"/>
        <v>6613583915.4872417</v>
      </c>
    </row>
    <row r="72" spans="3:23" x14ac:dyDescent="0.2">
      <c r="C72" s="36">
        <f t="shared" si="20"/>
        <v>308.85433459804318</v>
      </c>
      <c r="D72" s="47">
        <f t="shared" si="29"/>
        <v>0</v>
      </c>
      <c r="E72" s="47">
        <f t="shared" si="30"/>
        <v>1</v>
      </c>
      <c r="F72" s="47">
        <v>29</v>
      </c>
      <c r="G72" s="47">
        <v>71</v>
      </c>
      <c r="H72" s="48">
        <v>43927</v>
      </c>
      <c r="I72" s="1">
        <f t="shared" si="21"/>
        <v>0.32317024788495829</v>
      </c>
      <c r="J72" s="37">
        <v>95391</v>
      </c>
      <c r="K72" s="49">
        <v>1434</v>
      </c>
      <c r="L72" s="46">
        <v>30600</v>
      </c>
      <c r="M72" s="50">
        <v>32034</v>
      </c>
      <c r="N72" s="55">
        <f t="shared" si="22"/>
        <v>1.5032864735666887E-2</v>
      </c>
      <c r="O72" s="56">
        <f t="shared" si="23"/>
        <v>4.4764937254167449E-2</v>
      </c>
      <c r="P72" s="56">
        <f t="shared" si="24"/>
        <v>2.973207251850056E-2</v>
      </c>
      <c r="Q72" s="1">
        <f t="shared" si="25"/>
        <v>94509.236054353969</v>
      </c>
      <c r="R72" s="1">
        <f t="shared" si="26"/>
        <v>3677</v>
      </c>
      <c r="S72" s="1">
        <f t="shared" si="32"/>
        <v>4954.2857142857147</v>
      </c>
      <c r="T72" s="1">
        <f t="shared" si="27"/>
        <v>5383.4342131427547</v>
      </c>
      <c r="U72" s="1">
        <f t="shared" si="28"/>
        <v>92218.234889607367</v>
      </c>
      <c r="V72" s="1">
        <f t="shared" si="31"/>
        <v>5177.3827813913522</v>
      </c>
      <c r="W72" s="1">
        <f t="shared" si="19"/>
        <v>3109063147.9264855</v>
      </c>
    </row>
    <row r="73" spans="3:23" x14ac:dyDescent="0.2">
      <c r="C73" s="36">
        <f t="shared" si="20"/>
        <v>315</v>
      </c>
      <c r="D73" s="47">
        <f t="shared" si="29"/>
        <v>0</v>
      </c>
      <c r="E73" s="47">
        <f t="shared" si="30"/>
        <v>1</v>
      </c>
      <c r="F73" s="47">
        <v>30</v>
      </c>
      <c r="G73" s="47">
        <v>72</v>
      </c>
      <c r="H73" s="48">
        <v>43928</v>
      </c>
      <c r="I73" s="1">
        <f t="shared" si="21"/>
        <v>0.40709057459393472</v>
      </c>
      <c r="J73" s="37">
        <v>99225</v>
      </c>
      <c r="K73" s="49">
        <v>1607</v>
      </c>
      <c r="L73" s="46">
        <v>33300</v>
      </c>
      <c r="M73" s="50">
        <v>34907</v>
      </c>
      <c r="N73" s="55">
        <f t="shared" si="22"/>
        <v>1.6195515243134291E-2</v>
      </c>
      <c r="O73" s="56">
        <f t="shared" si="23"/>
        <v>4.6036611567880366E-2</v>
      </c>
      <c r="P73" s="56">
        <f t="shared" si="24"/>
        <v>2.9841096324746075E-2</v>
      </c>
      <c r="Q73" s="1">
        <f t="shared" si="25"/>
        <v>99699.99715256512</v>
      </c>
      <c r="R73" s="1">
        <f t="shared" si="26"/>
        <v>3834</v>
      </c>
      <c r="S73" s="1">
        <f t="shared" si="32"/>
        <v>4832.7142857142853</v>
      </c>
      <c r="T73" s="1">
        <f t="shared" si="27"/>
        <v>5190.761098211151</v>
      </c>
      <c r="U73" s="1">
        <f t="shared" si="28"/>
        <v>97264.304168989504</v>
      </c>
      <c r="V73" s="1">
        <f t="shared" si="31"/>
        <v>5046.0692793821363</v>
      </c>
      <c r="W73" s="1">
        <f t="shared" si="19"/>
        <v>1210963364.6487114</v>
      </c>
    </row>
    <row r="74" spans="3:23" x14ac:dyDescent="0.2">
      <c r="C74" s="36">
        <f t="shared" si="20"/>
        <v>321.29114522501237</v>
      </c>
      <c r="D74" s="47">
        <f t="shared" si="29"/>
        <v>0</v>
      </c>
      <c r="E74" s="47">
        <f t="shared" si="30"/>
        <v>1</v>
      </c>
      <c r="F74" s="47">
        <v>31</v>
      </c>
      <c r="G74" s="47">
        <v>73</v>
      </c>
      <c r="H74" s="48">
        <v>43929</v>
      </c>
      <c r="I74" s="1">
        <f t="shared" si="21"/>
        <v>0.49101090130291114</v>
      </c>
      <c r="J74" s="37">
        <v>103228</v>
      </c>
      <c r="K74" s="49">
        <v>1861</v>
      </c>
      <c r="L74" s="46">
        <v>46300</v>
      </c>
      <c r="M74" s="50">
        <v>48161</v>
      </c>
      <c r="N74" s="55">
        <f t="shared" si="22"/>
        <v>1.8028054403843918E-2</v>
      </c>
      <c r="O74" s="56">
        <f t="shared" si="23"/>
        <v>3.8641224227071697E-2</v>
      </c>
      <c r="P74" s="56">
        <f t="shared" si="24"/>
        <v>2.0613169823227778E-2</v>
      </c>
      <c r="Q74" s="1">
        <f t="shared" si="25"/>
        <v>104657.8357783884</v>
      </c>
      <c r="R74" s="1">
        <f t="shared" si="26"/>
        <v>4003</v>
      </c>
      <c r="S74" s="1">
        <f t="shared" si="32"/>
        <v>4554.2857142857147</v>
      </c>
      <c r="T74" s="1">
        <f t="shared" si="27"/>
        <v>4957.8386258232786</v>
      </c>
      <c r="U74" s="1">
        <f t="shared" si="28"/>
        <v>102151.2299050696</v>
      </c>
      <c r="V74" s="1">
        <f t="shared" si="31"/>
        <v>4886.9257360800984</v>
      </c>
      <c r="W74" s="1">
        <f t="shared" si="19"/>
        <v>372515825.41044861</v>
      </c>
    </row>
    <row r="75" spans="3:23" x14ac:dyDescent="0.2">
      <c r="C75" s="36">
        <f t="shared" si="20"/>
        <v>328.94072414342372</v>
      </c>
      <c r="D75" s="47">
        <f t="shared" si="29"/>
        <v>0</v>
      </c>
      <c r="E75" s="47">
        <f t="shared" si="30"/>
        <v>1</v>
      </c>
      <c r="F75" s="47">
        <v>32</v>
      </c>
      <c r="G75" s="47">
        <v>74</v>
      </c>
      <c r="H75" s="48">
        <v>43930</v>
      </c>
      <c r="I75" s="1">
        <f t="shared" si="21"/>
        <v>0.57493122801188756</v>
      </c>
      <c r="J75" s="37">
        <v>108202</v>
      </c>
      <c r="K75" s="49">
        <v>2107</v>
      </c>
      <c r="L75" s="46">
        <v>49926</v>
      </c>
      <c r="M75" s="50">
        <v>52033</v>
      </c>
      <c r="N75" s="55">
        <f t="shared" si="22"/>
        <v>1.9472837840335669E-2</v>
      </c>
      <c r="O75" s="56">
        <f t="shared" si="23"/>
        <v>4.0493532950243112E-2</v>
      </c>
      <c r="P75" s="56">
        <f t="shared" si="24"/>
        <v>2.1020695109907443E-2</v>
      </c>
      <c r="Q75" s="1">
        <f t="shared" si="25"/>
        <v>109348.598300293</v>
      </c>
      <c r="R75" s="1">
        <f t="shared" si="26"/>
        <v>4974</v>
      </c>
      <c r="S75" s="1">
        <f t="shared" si="32"/>
        <v>4109.2857142857147</v>
      </c>
      <c r="T75" s="1">
        <f t="shared" si="27"/>
        <v>4690.7625219046022</v>
      </c>
      <c r="U75" s="1">
        <f t="shared" si="28"/>
        <v>106854.86287691974</v>
      </c>
      <c r="V75" s="1">
        <f t="shared" si="31"/>
        <v>4703.6329718501365</v>
      </c>
      <c r="W75" s="1">
        <f t="shared" si="19"/>
        <v>596954530.39149857</v>
      </c>
    </row>
    <row r="76" spans="3:23" x14ac:dyDescent="0.2">
      <c r="C76" s="36">
        <f t="shared" si="20"/>
        <v>336.93471177662889</v>
      </c>
      <c r="D76" s="47">
        <f t="shared" si="29"/>
        <v>0</v>
      </c>
      <c r="E76" s="47">
        <f t="shared" si="30"/>
        <v>1</v>
      </c>
      <c r="F76" s="47">
        <v>33</v>
      </c>
      <c r="G76" s="47">
        <v>75</v>
      </c>
      <c r="H76" s="48">
        <v>43931</v>
      </c>
      <c r="I76" s="1">
        <f t="shared" si="21"/>
        <v>0.65885155472086399</v>
      </c>
      <c r="J76" s="37">
        <v>113525</v>
      </c>
      <c r="K76" s="49">
        <v>2373</v>
      </c>
      <c r="L76" s="46">
        <v>53913</v>
      </c>
      <c r="M76" s="50">
        <v>56286</v>
      </c>
      <c r="N76" s="55">
        <f t="shared" si="22"/>
        <v>2.0902884827130586E-2</v>
      </c>
      <c r="O76" s="56">
        <f t="shared" si="23"/>
        <v>4.215968446860676E-2</v>
      </c>
      <c r="P76" s="56">
        <f t="shared" si="24"/>
        <v>2.1256799641476174E-2</v>
      </c>
      <c r="Q76" s="1">
        <f t="shared" si="25"/>
        <v>113744.86692005975</v>
      </c>
      <c r="R76" s="1">
        <f t="shared" si="26"/>
        <v>5323</v>
      </c>
      <c r="S76" s="1">
        <f t="shared" si="32"/>
        <v>3946.4285714285716</v>
      </c>
      <c r="T76" s="1">
        <f t="shared" si="27"/>
        <v>4396.2686197667499</v>
      </c>
      <c r="U76" s="1">
        <f t="shared" si="28"/>
        <v>111354.92769483925</v>
      </c>
      <c r="V76" s="1">
        <f t="shared" si="31"/>
        <v>4500.0648179195123</v>
      </c>
      <c r="W76" s="1">
        <f t="shared" si="19"/>
        <v>1586697597.6407516</v>
      </c>
    </row>
    <row r="77" spans="3:23" x14ac:dyDescent="0.2">
      <c r="C77" s="36">
        <f t="shared" si="20"/>
        <v>343.01311928263033</v>
      </c>
      <c r="D77" s="47">
        <f t="shared" si="29"/>
        <v>0</v>
      </c>
      <c r="E77" s="47">
        <f t="shared" si="30"/>
        <v>1</v>
      </c>
      <c r="F77" s="47">
        <v>34</v>
      </c>
      <c r="G77" s="47">
        <v>76</v>
      </c>
      <c r="H77" s="48">
        <v>43932</v>
      </c>
      <c r="I77" s="1">
        <f t="shared" si="21"/>
        <v>0.74277188142984041</v>
      </c>
      <c r="J77" s="37">
        <v>117658</v>
      </c>
      <c r="K77" s="49">
        <v>2544</v>
      </c>
      <c r="L77" s="46">
        <v>57400</v>
      </c>
      <c r="M77" s="50">
        <f>L77+K77</f>
        <v>59944</v>
      </c>
      <c r="N77" s="55">
        <f t="shared" si="22"/>
        <v>2.1621989155008584E-2</v>
      </c>
      <c r="O77" s="56">
        <f t="shared" si="23"/>
        <v>4.2439610302949418E-2</v>
      </c>
      <c r="P77" s="56">
        <f t="shared" si="24"/>
        <v>2.0817621147940835E-2</v>
      </c>
      <c r="Q77" s="1">
        <f t="shared" si="25"/>
        <v>117826.31906629808</v>
      </c>
      <c r="R77" s="1">
        <f t="shared" si="26"/>
        <v>4133</v>
      </c>
      <c r="S77" s="1">
        <f t="shared" si="32"/>
        <v>3696.1428571428573</v>
      </c>
      <c r="T77" s="1">
        <f t="shared" si="27"/>
        <v>4081.4521462383273</v>
      </c>
      <c r="U77" s="1">
        <f t="shared" si="28"/>
        <v>115635.10118899979</v>
      </c>
      <c r="V77" s="1">
        <f t="shared" si="31"/>
        <v>4280.1734941605391</v>
      </c>
      <c r="W77" s="1">
        <f t="shared" si="19"/>
        <v>1403650708.3178835</v>
      </c>
    </row>
    <row r="78" spans="3:23" x14ac:dyDescent="0.2">
      <c r="C78" s="36">
        <f t="shared" si="20"/>
        <v>347.10084989812401</v>
      </c>
      <c r="D78" s="47">
        <f t="shared" si="29"/>
        <v>0</v>
      </c>
      <c r="E78" s="47">
        <f t="shared" si="30"/>
        <v>1</v>
      </c>
      <c r="F78" s="47">
        <v>35</v>
      </c>
      <c r="G78" s="47">
        <v>77</v>
      </c>
      <c r="H78" s="48">
        <v>43933</v>
      </c>
      <c r="I78" s="1">
        <f t="shared" si="21"/>
        <v>0.82669220813881683</v>
      </c>
      <c r="J78" s="37">
        <v>120479</v>
      </c>
      <c r="K78" s="49">
        <v>2673</v>
      </c>
      <c r="L78" s="46">
        <v>60200</v>
      </c>
      <c r="M78" s="50">
        <f t="shared" ref="M78:M126" si="33">L78+K78</f>
        <v>62873</v>
      </c>
      <c r="N78" s="55">
        <f t="shared" si="22"/>
        <v>2.2186439130470869E-2</v>
      </c>
      <c r="O78" s="56">
        <f t="shared" si="23"/>
        <v>4.251427480794618E-2</v>
      </c>
      <c r="P78" s="56">
        <f t="shared" si="24"/>
        <v>2.0327835677475311E-2</v>
      </c>
      <c r="Q78" s="1">
        <f t="shared" si="25"/>
        <v>121579.80602163803</v>
      </c>
      <c r="R78" s="1">
        <f t="shared" si="26"/>
        <v>2821</v>
      </c>
      <c r="S78" s="1">
        <f t="shared" si="32"/>
        <v>3479.4285714285716</v>
      </c>
      <c r="T78" s="1">
        <f t="shared" si="27"/>
        <v>3753.4869553399476</v>
      </c>
      <c r="U78" s="1">
        <f t="shared" si="28"/>
        <v>119682.9855568155</v>
      </c>
      <c r="V78" s="1">
        <f t="shared" si="31"/>
        <v>4047.8843678157136</v>
      </c>
      <c r="W78" s="1">
        <f t="shared" si="19"/>
        <v>219936633.26210633</v>
      </c>
    </row>
    <row r="79" spans="3:23" x14ac:dyDescent="0.2">
      <c r="C79" s="36">
        <f t="shared" si="20"/>
        <v>350.73636823118301</v>
      </c>
      <c r="D79" s="47">
        <f t="shared" si="29"/>
        <v>0</v>
      </c>
      <c r="E79" s="47">
        <f t="shared" si="30"/>
        <v>1</v>
      </c>
      <c r="F79" s="47">
        <v>36</v>
      </c>
      <c r="G79" s="47">
        <v>78</v>
      </c>
      <c r="H79" s="48">
        <v>43934</v>
      </c>
      <c r="I79" s="1">
        <f t="shared" si="21"/>
        <v>0.91061253484779325</v>
      </c>
      <c r="J79" s="37">
        <v>123016</v>
      </c>
      <c r="K79" s="49">
        <v>2799</v>
      </c>
      <c r="L79" s="46">
        <v>64300</v>
      </c>
      <c r="M79" s="50">
        <f t="shared" si="33"/>
        <v>67099</v>
      </c>
      <c r="N79" s="55">
        <f t="shared" si="22"/>
        <v>2.275313780321259E-2</v>
      </c>
      <c r="O79" s="56">
        <f t="shared" si="23"/>
        <v>4.1714481586908894E-2</v>
      </c>
      <c r="P79" s="56">
        <f t="shared" si="24"/>
        <v>1.8961343783696304E-2</v>
      </c>
      <c r="Q79" s="1">
        <f t="shared" si="25"/>
        <v>124999.16601730676</v>
      </c>
      <c r="R79" s="1">
        <f t="shared" si="26"/>
        <v>2537</v>
      </c>
      <c r="S79" s="1">
        <f t="shared" si="32"/>
        <v>3178.2857142857142</v>
      </c>
      <c r="T79" s="1">
        <f t="shared" si="27"/>
        <v>3419.3599956687394</v>
      </c>
      <c r="U79" s="1">
        <f t="shared" si="28"/>
        <v>123489.98840497514</v>
      </c>
      <c r="V79" s="1">
        <f t="shared" si="31"/>
        <v>3807.0028481596382</v>
      </c>
      <c r="W79" s="1">
        <f t="shared" si="19"/>
        <v>78798188.992394775</v>
      </c>
    </row>
    <row r="80" spans="3:23" x14ac:dyDescent="0.2">
      <c r="C80" s="36">
        <f t="shared" si="20"/>
        <v>353.6919563688154</v>
      </c>
      <c r="D80" s="47">
        <f t="shared" si="29"/>
        <v>0</v>
      </c>
      <c r="E80" s="47">
        <f t="shared" si="30"/>
        <v>0</v>
      </c>
      <c r="F80" s="47">
        <v>37</v>
      </c>
      <c r="G80" s="47">
        <v>79</v>
      </c>
      <c r="H80" s="48">
        <v>43935</v>
      </c>
      <c r="I80" s="1">
        <f t="shared" si="21"/>
        <v>0.99453286155676968</v>
      </c>
      <c r="J80" s="37">
        <v>125098</v>
      </c>
      <c r="K80" s="49">
        <v>2969</v>
      </c>
      <c r="L80" s="46">
        <v>68200</v>
      </c>
      <c r="M80" s="50">
        <f t="shared" si="33"/>
        <v>71169</v>
      </c>
      <c r="N80" s="55">
        <f t="shared" si="22"/>
        <v>2.3733393019872422E-2</v>
      </c>
      <c r="O80" s="56">
        <f t="shared" si="23"/>
        <v>4.1717601764813331E-2</v>
      </c>
      <c r="P80" s="56">
        <f t="shared" si="24"/>
        <v>1.7984208744940909E-2</v>
      </c>
      <c r="Q80" s="1">
        <f t="shared" si="25"/>
        <v>128084.80032942502</v>
      </c>
      <c r="R80" s="1">
        <f t="shared" si="26"/>
        <v>2082</v>
      </c>
      <c r="S80" s="1">
        <f t="shared" si="32"/>
        <v>2900.7142857142858</v>
      </c>
      <c r="T80" s="1">
        <f t="shared" si="27"/>
        <v>3085.6343121182581</v>
      </c>
      <c r="U80" s="1">
        <f t="shared" si="28"/>
        <v>127051.1237058297</v>
      </c>
      <c r="V80" s="1">
        <f t="shared" si="31"/>
        <v>3561.1353008545557</v>
      </c>
      <c r="W80" s="1">
        <f t="shared" si="19"/>
        <v>1349225950.7966669</v>
      </c>
    </row>
    <row r="81" spans="3:23" x14ac:dyDescent="0.2">
      <c r="C81" s="36">
        <f t="shared" si="20"/>
        <v>357.1890255872932</v>
      </c>
      <c r="D81" s="47">
        <f t="shared" si="29"/>
        <v>0</v>
      </c>
      <c r="E81" s="47">
        <f t="shared" si="30"/>
        <v>0</v>
      </c>
      <c r="F81" s="47">
        <v>38</v>
      </c>
      <c r="G81" s="47">
        <v>80</v>
      </c>
      <c r="H81" s="48">
        <v>43936</v>
      </c>
      <c r="I81" s="1">
        <f t="shared" si="21"/>
        <v>1.0784531882657462</v>
      </c>
      <c r="J81" s="37">
        <v>127584</v>
      </c>
      <c r="K81" s="49">
        <v>3254</v>
      </c>
      <c r="L81" s="46">
        <v>72600</v>
      </c>
      <c r="M81" s="50">
        <f t="shared" si="33"/>
        <v>75854</v>
      </c>
      <c r="N81" s="55">
        <f t="shared" si="22"/>
        <v>2.5504765487835465E-2</v>
      </c>
      <c r="O81" s="56">
        <f t="shared" si="23"/>
        <v>4.2898199172093761E-2</v>
      </c>
      <c r="P81" s="56">
        <f t="shared" si="24"/>
        <v>1.7393433684258296E-2</v>
      </c>
      <c r="Q81" s="1">
        <f t="shared" si="25"/>
        <v>130843.05140988178</v>
      </c>
      <c r="R81" s="1">
        <f t="shared" si="26"/>
        <v>2486</v>
      </c>
      <c r="S81" s="1">
        <f t="shared" si="32"/>
        <v>2825.8571428571427</v>
      </c>
      <c r="T81" s="1">
        <f t="shared" si="27"/>
        <v>2758.2510804567573</v>
      </c>
      <c r="U81" s="1">
        <f t="shared" si="28"/>
        <v>130364.74873667896</v>
      </c>
      <c r="V81" s="1">
        <f t="shared" si="31"/>
        <v>3313.6250308492599</v>
      </c>
      <c r="W81" s="1">
        <f t="shared" si="19"/>
        <v>2761986834.9091344</v>
      </c>
    </row>
    <row r="82" spans="3:23" x14ac:dyDescent="0.2">
      <c r="C82" s="36">
        <f t="shared" si="20"/>
        <v>361.178626167164</v>
      </c>
      <c r="D82" s="47">
        <f t="shared" si="29"/>
        <v>0</v>
      </c>
      <c r="E82" s="47">
        <f t="shared" si="30"/>
        <v>0</v>
      </c>
      <c r="F82" s="47">
        <v>39</v>
      </c>
      <c r="G82" s="47">
        <v>81</v>
      </c>
      <c r="H82" s="48">
        <v>43937</v>
      </c>
      <c r="I82" s="1">
        <f t="shared" si="21"/>
        <v>1.1623735149747227</v>
      </c>
      <c r="J82" s="37">
        <v>130450</v>
      </c>
      <c r="K82" s="49">
        <v>3569</v>
      </c>
      <c r="L82" s="46">
        <v>77000</v>
      </c>
      <c r="M82" s="50">
        <f t="shared" si="33"/>
        <v>80569</v>
      </c>
      <c r="N82" s="55">
        <f t="shared" si="22"/>
        <v>2.7359141433499424E-2</v>
      </c>
      <c r="O82" s="56">
        <f t="shared" si="23"/>
        <v>4.4297434497139097E-2</v>
      </c>
      <c r="P82" s="56">
        <f t="shared" si="24"/>
        <v>1.6938293063639673E-2</v>
      </c>
      <c r="Q82" s="1">
        <f t="shared" si="25"/>
        <v>133285.4292522872</v>
      </c>
      <c r="R82" s="1">
        <f t="shared" si="26"/>
        <v>2866</v>
      </c>
      <c r="S82" s="1">
        <f t="shared" si="32"/>
        <v>2774</v>
      </c>
      <c r="T82" s="1">
        <f t="shared" ref="T82:T90" si="34">Q82-Q81</f>
        <v>2442.3778424054181</v>
      </c>
      <c r="U82" s="1">
        <f t="shared" si="28"/>
        <v>133432.2523589273</v>
      </c>
      <c r="V82" s="1">
        <f t="shared" si="31"/>
        <v>3067.5036222483468</v>
      </c>
      <c r="W82" s="1">
        <f t="shared" si="19"/>
        <v>3212260987.3795362</v>
      </c>
    </row>
    <row r="83" spans="3:23" x14ac:dyDescent="0.2">
      <c r="C83" s="36">
        <f t="shared" si="20"/>
        <v>365.82782835645514</v>
      </c>
      <c r="D83" s="47">
        <f t="shared" si="29"/>
        <v>0</v>
      </c>
      <c r="E83" s="47">
        <f t="shared" si="30"/>
        <v>0</v>
      </c>
      <c r="F83" s="47">
        <v>40</v>
      </c>
      <c r="G83" s="47">
        <v>82</v>
      </c>
      <c r="H83" s="48">
        <v>43938</v>
      </c>
      <c r="I83" s="1">
        <f t="shared" si="21"/>
        <v>1.2462938416836993</v>
      </c>
      <c r="J83" s="37">
        <v>133830</v>
      </c>
      <c r="K83" s="49">
        <v>3868</v>
      </c>
      <c r="L83" s="46">
        <v>81800</v>
      </c>
      <c r="M83" s="50">
        <f t="shared" si="33"/>
        <v>85668</v>
      </c>
      <c r="N83" s="55">
        <f t="shared" si="22"/>
        <v>2.8902338788014646E-2</v>
      </c>
      <c r="O83" s="56">
        <f t="shared" si="23"/>
        <v>4.5151048232712335E-2</v>
      </c>
      <c r="P83" s="56">
        <f t="shared" si="24"/>
        <v>1.6248709444697688E-2</v>
      </c>
      <c r="Q83" s="1">
        <f t="shared" si="25"/>
        <v>135427.73581355685</v>
      </c>
      <c r="R83" s="1">
        <f t="shared" si="26"/>
        <v>3380</v>
      </c>
      <c r="S83" s="1">
        <f t="shared" si="32"/>
        <v>2665.1428571428573</v>
      </c>
      <c r="T83" s="1">
        <f t="shared" si="34"/>
        <v>2142.3065612696519</v>
      </c>
      <c r="U83" s="1">
        <f t="shared" si="28"/>
        <v>136257.70962397661</v>
      </c>
      <c r="V83" s="1">
        <f t="shared" si="31"/>
        <v>2825.4572650493064</v>
      </c>
      <c r="W83" s="1">
        <f t="shared" si="19"/>
        <v>2156106549.9561868</v>
      </c>
    </row>
    <row r="84" spans="3:23" x14ac:dyDescent="0.2">
      <c r="C84" s="36">
        <f t="shared" si="20"/>
        <v>370.72766284700145</v>
      </c>
      <c r="D84" s="47">
        <f t="shared" si="29"/>
        <v>0</v>
      </c>
      <c r="E84" s="47">
        <f t="shared" si="30"/>
        <v>0</v>
      </c>
      <c r="F84" s="47">
        <v>41</v>
      </c>
      <c r="G84" s="47">
        <v>83</v>
      </c>
      <c r="H84" s="48">
        <v>43939</v>
      </c>
      <c r="I84" s="1">
        <f t="shared" si="21"/>
        <v>1.3302141683926758</v>
      </c>
      <c r="J84" s="37">
        <v>137439</v>
      </c>
      <c r="K84" s="49">
        <v>4110</v>
      </c>
      <c r="L84" s="46">
        <v>85400</v>
      </c>
      <c r="M84" s="50">
        <f t="shared" si="33"/>
        <v>89510</v>
      </c>
      <c r="N84" s="55">
        <f t="shared" si="22"/>
        <v>2.9904175670661167E-2</v>
      </c>
      <c r="O84" s="56">
        <f t="shared" si="23"/>
        <v>4.5916657356719917E-2</v>
      </c>
      <c r="P84" s="56">
        <f t="shared" si="24"/>
        <v>1.601248168605875E-2</v>
      </c>
      <c r="Q84" s="1">
        <f t="shared" si="25"/>
        <v>137289.13747120416</v>
      </c>
      <c r="R84" s="1">
        <f t="shared" si="26"/>
        <v>3609</v>
      </c>
      <c r="S84" s="1">
        <f t="shared" si="32"/>
        <v>2622.7142857142858</v>
      </c>
      <c r="T84" s="1">
        <f t="shared" si="34"/>
        <v>1861.4016576473077</v>
      </c>
      <c r="U84" s="1">
        <f t="shared" si="28"/>
        <v>138847.51678284066</v>
      </c>
      <c r="V84" s="1">
        <f t="shared" si="31"/>
        <v>2589.807158864045</v>
      </c>
      <c r="W84" s="1">
        <f t="shared" si="19"/>
        <v>735493849.72283685</v>
      </c>
    </row>
    <row r="85" spans="3:23" x14ac:dyDescent="0.2">
      <c r="C85" s="36">
        <f t="shared" si="20"/>
        <v>374.02807381264847</v>
      </c>
      <c r="D85" s="47">
        <f t="shared" si="29"/>
        <v>0</v>
      </c>
      <c r="E85" s="47">
        <f t="shared" si="30"/>
        <v>0</v>
      </c>
      <c r="F85" s="47">
        <v>42</v>
      </c>
      <c r="G85" s="47">
        <v>84</v>
      </c>
      <c r="H85" s="48">
        <v>43940</v>
      </c>
      <c r="I85" s="1">
        <f t="shared" si="21"/>
        <v>1.4141344951016523</v>
      </c>
      <c r="J85" s="37">
        <v>139897</v>
      </c>
      <c r="K85" s="49">
        <v>4294</v>
      </c>
      <c r="L85" s="46">
        <v>88800</v>
      </c>
      <c r="M85" s="50">
        <f t="shared" si="33"/>
        <v>93094</v>
      </c>
      <c r="N85" s="55">
        <f t="shared" si="22"/>
        <v>3.069401059350808E-2</v>
      </c>
      <c r="O85" s="56">
        <f t="shared" si="23"/>
        <v>4.6125421616860375E-2</v>
      </c>
      <c r="P85" s="56">
        <f t="shared" si="24"/>
        <v>1.5431411023352295E-2</v>
      </c>
      <c r="Q85" s="1">
        <f t="shared" si="25"/>
        <v>138891.23254911308</v>
      </c>
      <c r="R85" s="1">
        <f t="shared" si="26"/>
        <v>2458</v>
      </c>
      <c r="S85" s="1">
        <f t="shared" si="32"/>
        <v>2587.1428571428573</v>
      </c>
      <c r="T85" s="1">
        <f t="shared" si="34"/>
        <v>1602.095077908918</v>
      </c>
      <c r="U85" s="1">
        <f t="shared" si="28"/>
        <v>141210.01945286267</v>
      </c>
      <c r="V85" s="1">
        <f t="shared" si="31"/>
        <v>2362.5026700220187</v>
      </c>
      <c r="W85" s="1">
        <f t="shared" si="19"/>
        <v>644831911.08165705</v>
      </c>
    </row>
    <row r="86" spans="3:23" x14ac:dyDescent="0.2">
      <c r="C86" s="36">
        <f t="shared" si="20"/>
        <v>376.39341120694451</v>
      </c>
      <c r="D86" s="47">
        <f t="shared" si="29"/>
        <v>0</v>
      </c>
      <c r="E86" s="47">
        <f t="shared" si="30"/>
        <v>0</v>
      </c>
      <c r="F86" s="47">
        <v>43</v>
      </c>
      <c r="G86" s="47">
        <v>85</v>
      </c>
      <c r="H86" s="48">
        <v>43941</v>
      </c>
      <c r="I86" s="1">
        <f t="shared" si="21"/>
        <v>1.4980548218106289</v>
      </c>
      <c r="J86" s="37">
        <v>141672</v>
      </c>
      <c r="K86" s="49">
        <v>4404</v>
      </c>
      <c r="L86" s="46">
        <v>91500</v>
      </c>
      <c r="M86" s="50">
        <f t="shared" si="33"/>
        <v>95904</v>
      </c>
      <c r="N86" s="55">
        <f t="shared" si="22"/>
        <v>3.1085888531255292E-2</v>
      </c>
      <c r="O86" s="56">
        <f t="shared" si="23"/>
        <v>4.592092092092092E-2</v>
      </c>
      <c r="P86" s="56">
        <f t="shared" si="24"/>
        <v>1.4835032389665628E-2</v>
      </c>
      <c r="Q86" s="1">
        <f t="shared" si="25"/>
        <v>140257.15545152003</v>
      </c>
      <c r="R86" s="1">
        <f t="shared" ref="R86:R126" si="35">IF(J86-J85&lt;0,0,J86-J85)</f>
        <v>1775</v>
      </c>
      <c r="S86" s="1">
        <f t="shared" si="32"/>
        <v>2513.7142857142858</v>
      </c>
      <c r="T86" s="1">
        <f t="shared" si="34"/>
        <v>1365.92290240695</v>
      </c>
      <c r="U86" s="1">
        <f t="shared" si="28"/>
        <v>143355.14508266543</v>
      </c>
      <c r="V86" s="1">
        <f t="shared" si="31"/>
        <v>2145.1256298027583</v>
      </c>
      <c r="W86" s="1">
        <f t="shared" si="19"/>
        <v>1066314015.9032139</v>
      </c>
    </row>
    <row r="87" spans="3:23" x14ac:dyDescent="0.2">
      <c r="C87" s="36">
        <f t="shared" si="20"/>
        <v>378.75717814980089</v>
      </c>
      <c r="D87" s="47">
        <f t="shared" si="29"/>
        <v>0</v>
      </c>
      <c r="E87" s="47">
        <f t="shared" si="30"/>
        <v>0</v>
      </c>
      <c r="F87" s="47">
        <v>44</v>
      </c>
      <c r="G87" s="47">
        <v>86</v>
      </c>
      <c r="H87" s="48">
        <v>43942</v>
      </c>
      <c r="I87" s="1">
        <f t="shared" si="21"/>
        <v>1.5819751485196054</v>
      </c>
      <c r="J87" s="37">
        <v>143457</v>
      </c>
      <c r="K87" s="49">
        <v>4598</v>
      </c>
      <c r="L87" s="46">
        <v>95200</v>
      </c>
      <c r="M87" s="50">
        <f t="shared" si="33"/>
        <v>99798</v>
      </c>
      <c r="N87" s="55">
        <f t="shared" si="22"/>
        <v>3.2051416103780227E-2</v>
      </c>
      <c r="O87" s="56">
        <f t="shared" si="23"/>
        <v>4.6073067596545024E-2</v>
      </c>
      <c r="P87" s="56">
        <f t="shared" si="24"/>
        <v>1.4021651492764797E-2</v>
      </c>
      <c r="Q87" s="1">
        <f t="shared" si="25"/>
        <v>141410.75160186007</v>
      </c>
      <c r="R87" s="1">
        <f t="shared" si="35"/>
        <v>1785</v>
      </c>
      <c r="S87" s="1">
        <f t="shared" ref="S87:S126" si="36">AVERAGE(R84:R90)</f>
        <v>2364.7142857142858</v>
      </c>
      <c r="T87" s="1">
        <f t="shared" si="34"/>
        <v>1153.5961503400467</v>
      </c>
      <c r="U87" s="1">
        <f t="shared" si="28"/>
        <v>145294.04907306787</v>
      </c>
      <c r="V87" s="1">
        <f t="shared" si="31"/>
        <v>1938.9039904024394</v>
      </c>
      <c r="W87" s="1">
        <f t="shared" si="19"/>
        <v>1278210520.6415396</v>
      </c>
    </row>
    <row r="88" spans="3:23" x14ac:dyDescent="0.2">
      <c r="C88" s="36">
        <f t="shared" si="20"/>
        <v>381.69883416117477</v>
      </c>
      <c r="D88" s="47">
        <f t="shared" si="29"/>
        <v>0</v>
      </c>
      <c r="E88" s="47">
        <f t="shared" si="30"/>
        <v>0</v>
      </c>
      <c r="F88" s="47">
        <v>45</v>
      </c>
      <c r="G88" s="47">
        <v>87</v>
      </c>
      <c r="H88" s="48">
        <v>43943</v>
      </c>
      <c r="I88" s="1">
        <f t="shared" si="21"/>
        <v>1.6658954752285819</v>
      </c>
      <c r="J88" s="37">
        <v>145694</v>
      </c>
      <c r="K88" s="49">
        <v>4879</v>
      </c>
      <c r="L88" s="46">
        <v>99400</v>
      </c>
      <c r="M88" s="50">
        <f t="shared" si="33"/>
        <v>104279</v>
      </c>
      <c r="N88" s="55">
        <f t="shared" si="22"/>
        <v>3.3487995387593172E-2</v>
      </c>
      <c r="O88" s="56">
        <f t="shared" si="23"/>
        <v>4.6787943881318385E-2</v>
      </c>
      <c r="P88" s="56">
        <f t="shared" si="24"/>
        <v>1.3299948493725212E-2</v>
      </c>
      <c r="Q88" s="1">
        <f t="shared" si="25"/>
        <v>142375.84894319793</v>
      </c>
      <c r="R88" s="1">
        <f t="shared" si="35"/>
        <v>2237</v>
      </c>
      <c r="S88" s="1">
        <f t="shared" si="36"/>
        <v>2142.7142857142858</v>
      </c>
      <c r="T88" s="1">
        <f t="shared" si="34"/>
        <v>965.09734133785241</v>
      </c>
      <c r="U88" s="1">
        <f t="shared" si="28"/>
        <v>147038.78206219853</v>
      </c>
      <c r="V88" s="1">
        <f t="shared" si="31"/>
        <v>1744.7329891306581</v>
      </c>
      <c r="W88" s="1">
        <f t="shared" si="19"/>
        <v>690278979.63117254</v>
      </c>
    </row>
    <row r="89" spans="3:23" x14ac:dyDescent="0.2">
      <c r="C89" s="36">
        <f t="shared" si="20"/>
        <v>384.76746224180653</v>
      </c>
      <c r="D89" s="47">
        <f t="shared" si="29"/>
        <v>0</v>
      </c>
      <c r="E89" s="47">
        <f t="shared" si="30"/>
        <v>0</v>
      </c>
      <c r="F89" s="47">
        <v>46</v>
      </c>
      <c r="G89" s="47">
        <v>88</v>
      </c>
      <c r="H89" s="48">
        <v>43944</v>
      </c>
      <c r="I89" s="1">
        <f t="shared" si="21"/>
        <v>1.7498158019375585</v>
      </c>
      <c r="J89" s="37">
        <v>148046</v>
      </c>
      <c r="K89" s="49">
        <v>5094</v>
      </c>
      <c r="L89" s="46">
        <v>103300</v>
      </c>
      <c r="M89" s="50">
        <f t="shared" si="33"/>
        <v>108394</v>
      </c>
      <c r="N89" s="55">
        <f t="shared" si="22"/>
        <v>3.4408224470772596E-2</v>
      </c>
      <c r="O89" s="56">
        <f t="shared" si="23"/>
        <v>4.6995221137701347E-2</v>
      </c>
      <c r="P89" s="56">
        <f t="shared" si="24"/>
        <v>1.2586996666928751E-2</v>
      </c>
      <c r="Q89" s="1">
        <f t="shared" si="25"/>
        <v>143175.64295787696</v>
      </c>
      <c r="R89" s="1">
        <f t="shared" si="35"/>
        <v>2352</v>
      </c>
      <c r="S89" s="1">
        <f t="shared" si="36"/>
        <v>2039.7142857142858</v>
      </c>
      <c r="T89" s="1">
        <f t="shared" si="34"/>
        <v>799.79401467903517</v>
      </c>
      <c r="U89" s="1">
        <f t="shared" si="28"/>
        <v>148601.98405677418</v>
      </c>
      <c r="V89" s="1">
        <f t="shared" si="31"/>
        <v>1563.2019945756474</v>
      </c>
      <c r="W89" s="1">
        <f t="shared" si="19"/>
        <v>118938652.81417771</v>
      </c>
    </row>
    <row r="90" spans="3:23" x14ac:dyDescent="0.2">
      <c r="C90" s="36">
        <f t="shared" si="20"/>
        <v>387.79247027243838</v>
      </c>
      <c r="D90" s="47">
        <f t="shared" si="29"/>
        <v>0</v>
      </c>
      <c r="E90" s="47">
        <f t="shared" si="30"/>
        <v>0</v>
      </c>
      <c r="F90" s="47">
        <v>47</v>
      </c>
      <c r="G90" s="47">
        <v>89</v>
      </c>
      <c r="H90" s="48">
        <v>43945</v>
      </c>
      <c r="I90" s="1">
        <f t="shared" si="21"/>
        <v>1.833736128646535</v>
      </c>
      <c r="J90" s="37">
        <v>150383</v>
      </c>
      <c r="K90" s="49">
        <v>5321</v>
      </c>
      <c r="L90" s="46">
        <v>106800</v>
      </c>
      <c r="M90" s="50">
        <f t="shared" si="33"/>
        <v>112121</v>
      </c>
      <c r="N90" s="55">
        <f t="shared" si="22"/>
        <v>3.5382988768677313E-2</v>
      </c>
      <c r="O90" s="56">
        <f t="shared" si="23"/>
        <v>4.7457657352324718E-2</v>
      </c>
      <c r="P90" s="56">
        <f t="shared" si="24"/>
        <v>1.2074668583647405E-2</v>
      </c>
      <c r="Q90" s="1">
        <f t="shared" si="25"/>
        <v>143832.20366635016</v>
      </c>
      <c r="R90" s="1">
        <f t="shared" si="35"/>
        <v>2337</v>
      </c>
      <c r="S90" s="1">
        <f t="shared" si="36"/>
        <v>1931.5714285714287</v>
      </c>
      <c r="T90" s="1">
        <f t="shared" si="34"/>
        <v>656.5607084732037</v>
      </c>
      <c r="U90" s="1">
        <f t="shared" si="28"/>
        <v>149996.60936050105</v>
      </c>
      <c r="V90" s="1">
        <f t="shared" si="31"/>
        <v>1394.6253037268762</v>
      </c>
      <c r="W90" s="1">
        <f t="shared" si="19"/>
        <v>57896534.084989965</v>
      </c>
    </row>
    <row r="91" spans="3:23" x14ac:dyDescent="0.2">
      <c r="C91" s="36">
        <f t="shared" si="20"/>
        <v>390.43309285971139</v>
      </c>
      <c r="D91" s="47">
        <f t="shared" si="29"/>
        <v>0</v>
      </c>
      <c r="E91" s="47">
        <f t="shared" si="30"/>
        <v>0</v>
      </c>
      <c r="F91" s="47">
        <v>48</v>
      </c>
      <c r="G91" s="47">
        <v>90</v>
      </c>
      <c r="H91" s="48">
        <v>43946</v>
      </c>
      <c r="I91" s="1">
        <f t="shared" si="21"/>
        <v>1.9176564553555115</v>
      </c>
      <c r="J91" s="37">
        <v>152438</v>
      </c>
      <c r="K91" s="49">
        <v>5500</v>
      </c>
      <c r="L91" s="46">
        <v>109800</v>
      </c>
      <c r="M91" s="50">
        <f t="shared" si="33"/>
        <v>115300</v>
      </c>
      <c r="N91" s="55">
        <f t="shared" si="22"/>
        <v>3.6080242459229327E-2</v>
      </c>
      <c r="O91" s="56">
        <f t="shared" si="23"/>
        <v>4.7701647875108416E-2</v>
      </c>
      <c r="P91" s="56">
        <f t="shared" si="24"/>
        <v>1.1621405415879089E-2</v>
      </c>
      <c r="Q91" s="1">
        <f t="shared" si="25"/>
        <v>144366.10540675244</v>
      </c>
      <c r="R91" s="1">
        <f t="shared" si="35"/>
        <v>2055</v>
      </c>
      <c r="S91" s="1">
        <f t="shared" si="36"/>
        <v>1840</v>
      </c>
      <c r="T91" s="1">
        <f t="shared" ref="T91:T101" si="37">Q91-Q90</f>
        <v>533.9017404022743</v>
      </c>
      <c r="U91" s="1">
        <f t="shared" si="28"/>
        <v>151235.68466909567</v>
      </c>
      <c r="V91" s="1">
        <f t="shared" si="31"/>
        <v>1239.0753085946199</v>
      </c>
      <c r="W91" s="1">
        <f t="shared" si="19"/>
        <v>564395303.06932437</v>
      </c>
    </row>
    <row r="92" spans="3:23" x14ac:dyDescent="0.2">
      <c r="C92" s="36">
        <f t="shared" si="20"/>
        <v>392.65124474525737</v>
      </c>
      <c r="D92" s="47">
        <f t="shared" si="29"/>
        <v>0</v>
      </c>
      <c r="E92" s="47">
        <f t="shared" si="30"/>
        <v>0</v>
      </c>
      <c r="F92" s="47">
        <v>49</v>
      </c>
      <c r="G92" s="47">
        <v>91</v>
      </c>
      <c r="H92" s="48">
        <v>43947</v>
      </c>
      <c r="I92" s="1">
        <f t="shared" si="21"/>
        <v>2.0015767820644879</v>
      </c>
      <c r="J92" s="37">
        <v>154175</v>
      </c>
      <c r="K92" s="49">
        <v>5640</v>
      </c>
      <c r="L92" s="46">
        <v>112000</v>
      </c>
      <c r="M92" s="50">
        <f t="shared" si="33"/>
        <v>117640</v>
      </c>
      <c r="N92" s="55">
        <f t="shared" si="22"/>
        <v>3.6581806388843847E-2</v>
      </c>
      <c r="O92" s="56">
        <f t="shared" si="23"/>
        <v>4.7942876572594356E-2</v>
      </c>
      <c r="P92" s="56">
        <f t="shared" si="24"/>
        <v>1.1361070183750509E-2</v>
      </c>
      <c r="Q92" s="1">
        <f t="shared" si="25"/>
        <v>144796.17376559714</v>
      </c>
      <c r="R92" s="1">
        <f t="shared" si="35"/>
        <v>1737</v>
      </c>
      <c r="S92" s="1">
        <f t="shared" si="36"/>
        <v>1706.7142857142858</v>
      </c>
      <c r="T92" s="1">
        <f t="shared" si="37"/>
        <v>430.06835884469911</v>
      </c>
      <c r="U92" s="1">
        <f t="shared" si="28"/>
        <v>152332.10130681499</v>
      </c>
      <c r="V92" s="1">
        <f t="shared" si="31"/>
        <v>1096.4166377193178</v>
      </c>
      <c r="W92" s="1">
        <f t="shared" si="19"/>
        <v>1333551839.2240715</v>
      </c>
    </row>
    <row r="93" spans="3:23" x14ac:dyDescent="0.2">
      <c r="C93" s="36">
        <f t="shared" si="20"/>
        <v>393.94542769271987</v>
      </c>
      <c r="D93" s="47">
        <f t="shared" si="29"/>
        <v>0</v>
      </c>
      <c r="E93" s="47">
        <f t="shared" si="30"/>
        <v>0</v>
      </c>
      <c r="F93" s="47">
        <v>50</v>
      </c>
      <c r="G93" s="47">
        <v>92</v>
      </c>
      <c r="H93" s="48">
        <v>43948</v>
      </c>
      <c r="I93" s="1">
        <f t="shared" si="21"/>
        <v>2.0854971087734642</v>
      </c>
      <c r="J93" s="37">
        <v>155193</v>
      </c>
      <c r="K93" s="49">
        <v>5750</v>
      </c>
      <c r="L93" s="46">
        <v>114500</v>
      </c>
      <c r="M93" s="50">
        <f t="shared" si="33"/>
        <v>120250</v>
      </c>
      <c r="N93" s="55">
        <f t="shared" si="22"/>
        <v>3.7050640170626252E-2</v>
      </c>
      <c r="O93" s="56">
        <f t="shared" si="23"/>
        <v>4.781704781704782E-2</v>
      </c>
      <c r="P93" s="56">
        <f t="shared" si="24"/>
        <v>1.0766407646421568E-2</v>
      </c>
      <c r="Q93" s="1">
        <f t="shared" si="25"/>
        <v>145139.33905531702</v>
      </c>
      <c r="R93" s="1">
        <f t="shared" si="35"/>
        <v>1018</v>
      </c>
      <c r="S93" s="1">
        <f t="shared" si="36"/>
        <v>1581.8571428571429</v>
      </c>
      <c r="T93" s="1">
        <f t="shared" si="37"/>
        <v>343.16528971988009</v>
      </c>
      <c r="U93" s="1">
        <f t="shared" si="28"/>
        <v>153298.44139343212</v>
      </c>
      <c r="V93" s="1">
        <f t="shared" si="31"/>
        <v>966.34008661712869</v>
      </c>
      <c r="W93" s="1">
        <f t="shared" si="19"/>
        <v>1414008932.3684473</v>
      </c>
    </row>
    <row r="94" spans="3:23" x14ac:dyDescent="0.2">
      <c r="C94" s="36">
        <f t="shared" si="20"/>
        <v>395.39473946930553</v>
      </c>
      <c r="D94" s="47">
        <f t="shared" si="29"/>
        <v>0</v>
      </c>
      <c r="E94" s="47">
        <f t="shared" si="30"/>
        <v>0</v>
      </c>
      <c r="F94" s="47">
        <v>51</v>
      </c>
      <c r="G94" s="47">
        <v>93</v>
      </c>
      <c r="H94" s="48">
        <v>43949</v>
      </c>
      <c r="I94" s="1">
        <f t="shared" si="21"/>
        <v>2.1694174354824405</v>
      </c>
      <c r="J94" s="37">
        <v>156337</v>
      </c>
      <c r="K94" s="49">
        <v>5913</v>
      </c>
      <c r="L94" s="46">
        <v>117400</v>
      </c>
      <c r="M94" s="50">
        <f t="shared" si="33"/>
        <v>123313</v>
      </c>
      <c r="N94" s="55">
        <f t="shared" si="22"/>
        <v>3.7822140632096046E-2</v>
      </c>
      <c r="O94" s="56">
        <f t="shared" si="23"/>
        <v>4.7951148702894263E-2</v>
      </c>
      <c r="P94" s="56">
        <f t="shared" si="24"/>
        <v>1.0129008070798216E-2</v>
      </c>
      <c r="Q94" s="1">
        <f t="shared" si="25"/>
        <v>145410.58229435197</v>
      </c>
      <c r="R94" s="1">
        <f t="shared" si="35"/>
        <v>1144</v>
      </c>
      <c r="S94" s="1">
        <f t="shared" si="36"/>
        <v>1482.1428571428571</v>
      </c>
      <c r="T94" s="1">
        <f t="shared" si="37"/>
        <v>271.24323903495679</v>
      </c>
      <c r="U94" s="1">
        <f t="shared" si="28"/>
        <v>154146.83676161879</v>
      </c>
      <c r="V94" s="1">
        <f t="shared" si="31"/>
        <v>848.39536818666966</v>
      </c>
      <c r="W94" s="1">
        <f t="shared" si="19"/>
        <v>1896635421.4605086</v>
      </c>
    </row>
    <row r="95" spans="3:23" x14ac:dyDescent="0.2">
      <c r="C95" s="36">
        <f t="shared" si="20"/>
        <v>397.04030022152665</v>
      </c>
      <c r="D95" s="47">
        <f t="shared" si="29"/>
        <v>0</v>
      </c>
      <c r="E95" s="47">
        <f t="shared" si="30"/>
        <v>0</v>
      </c>
      <c r="F95" s="47">
        <v>52</v>
      </c>
      <c r="G95" s="47">
        <v>94</v>
      </c>
      <c r="H95" s="48">
        <v>43950</v>
      </c>
      <c r="I95" s="1">
        <f t="shared" si="21"/>
        <v>2.2533377621914168</v>
      </c>
      <c r="J95" s="37">
        <v>157641</v>
      </c>
      <c r="K95" s="49">
        <v>6155</v>
      </c>
      <c r="L95" s="46">
        <v>120400</v>
      </c>
      <c r="M95" s="50">
        <f t="shared" si="33"/>
        <v>126555</v>
      </c>
      <c r="N95" s="55">
        <f t="shared" si="22"/>
        <v>3.9044411035200233E-2</v>
      </c>
      <c r="O95" s="56">
        <f t="shared" si="23"/>
        <v>4.8634980838370666E-2</v>
      </c>
      <c r="P95" s="56">
        <f t="shared" si="24"/>
        <v>9.5905698031704331E-3</v>
      </c>
      <c r="Q95" s="1">
        <f t="shared" si="25"/>
        <v>145622.95768734888</v>
      </c>
      <c r="R95" s="1">
        <f t="shared" si="35"/>
        <v>1304</v>
      </c>
      <c r="S95" s="1">
        <f t="shared" si="36"/>
        <v>1323.5714285714287</v>
      </c>
      <c r="T95" s="1">
        <f t="shared" si="37"/>
        <v>212.3753929969098</v>
      </c>
      <c r="U95" s="1">
        <f t="shared" si="28"/>
        <v>154888.85868988172</v>
      </c>
      <c r="V95" s="1">
        <f t="shared" si="31"/>
        <v>742.02192826292594</v>
      </c>
      <c r="W95" s="1">
        <f t="shared" si="19"/>
        <v>3007295116.2053328</v>
      </c>
    </row>
    <row r="96" spans="3:23" x14ac:dyDescent="0.2">
      <c r="C96" s="36">
        <f t="shared" si="20"/>
        <v>398.89722987255755</v>
      </c>
      <c r="D96" s="47">
        <f t="shared" si="29"/>
        <v>0</v>
      </c>
      <c r="E96" s="47">
        <f t="shared" si="30"/>
        <v>0</v>
      </c>
      <c r="F96" s="47">
        <v>53</v>
      </c>
      <c r="G96" s="47">
        <v>95</v>
      </c>
      <c r="H96" s="48">
        <v>43951</v>
      </c>
      <c r="I96" s="1">
        <f t="shared" si="21"/>
        <v>2.3372580889003931</v>
      </c>
      <c r="J96" s="37">
        <v>159119</v>
      </c>
      <c r="K96" s="49">
        <v>6288</v>
      </c>
      <c r="L96" s="46">
        <v>123500</v>
      </c>
      <c r="M96" s="50">
        <f t="shared" si="33"/>
        <v>129788</v>
      </c>
      <c r="N96" s="55">
        <f t="shared" si="22"/>
        <v>3.9517593750589185E-2</v>
      </c>
      <c r="O96" s="56">
        <f t="shared" si="23"/>
        <v>4.8448238666132459E-2</v>
      </c>
      <c r="P96" s="56">
        <f t="shared" si="24"/>
        <v>8.9306449155432746E-3</v>
      </c>
      <c r="Q96" s="1">
        <f t="shared" si="25"/>
        <v>145787.67497185041</v>
      </c>
      <c r="R96" s="1">
        <f t="shared" si="35"/>
        <v>1478</v>
      </c>
      <c r="S96" s="1">
        <f t="shared" si="36"/>
        <v>1188.7142857142858</v>
      </c>
      <c r="T96" s="1">
        <f t="shared" si="37"/>
        <v>164.71728450153023</v>
      </c>
      <c r="U96" s="1">
        <f t="shared" si="28"/>
        <v>155535.43596399055</v>
      </c>
      <c r="V96" s="1">
        <f t="shared" si="31"/>
        <v>646.57727410882944</v>
      </c>
      <c r="W96" s="1">
        <f t="shared" si="19"/>
        <v>5122610781.9659195</v>
      </c>
    </row>
    <row r="97" spans="3:23" x14ac:dyDescent="0.2">
      <c r="C97" s="36">
        <f t="shared" si="20"/>
        <v>400.94638045504291</v>
      </c>
      <c r="D97" s="47">
        <f t="shared" si="29"/>
        <v>0</v>
      </c>
      <c r="E97" s="47">
        <f t="shared" si="30"/>
        <v>0</v>
      </c>
      <c r="F97" s="47">
        <v>54</v>
      </c>
      <c r="G97" s="47">
        <v>96</v>
      </c>
      <c r="H97" s="48">
        <v>43952</v>
      </c>
      <c r="I97" s="1">
        <f t="shared" si="21"/>
        <v>2.4211784156093694</v>
      </c>
      <c r="J97" s="37">
        <v>160758</v>
      </c>
      <c r="K97" s="49">
        <v>6481</v>
      </c>
      <c r="L97" s="46">
        <v>126900</v>
      </c>
      <c r="M97" s="50">
        <f t="shared" si="33"/>
        <v>133381</v>
      </c>
      <c r="N97" s="55">
        <f t="shared" si="22"/>
        <v>4.0315256472461709E-2</v>
      </c>
      <c r="O97" s="56">
        <f t="shared" si="23"/>
        <v>4.8590129028872178E-2</v>
      </c>
      <c r="P97" s="56">
        <f t="shared" si="24"/>
        <v>8.2748725564104689E-3</v>
      </c>
      <c r="Q97" s="1">
        <f t="shared" si="25"/>
        <v>145914.22546922366</v>
      </c>
      <c r="R97" s="1">
        <f t="shared" si="35"/>
        <v>1639</v>
      </c>
      <c r="S97" s="1">
        <f t="shared" si="36"/>
        <v>1140.2857142857142</v>
      </c>
      <c r="T97" s="1">
        <f t="shared" si="37"/>
        <v>126.55049737324589</v>
      </c>
      <c r="U97" s="1">
        <f t="shared" si="28"/>
        <v>156096.79841231948</v>
      </c>
      <c r="V97" s="1">
        <f t="shared" si="31"/>
        <v>561.36244832893135</v>
      </c>
      <c r="W97" s="1">
        <f t="shared" si="19"/>
        <v>8711281915.4968739</v>
      </c>
    </row>
    <row r="98" spans="3:23" x14ac:dyDescent="0.2">
      <c r="C98" s="36">
        <f t="shared" si="20"/>
        <v>402.12311547584528</v>
      </c>
      <c r="D98" s="47">
        <f t="shared" si="29"/>
        <v>0</v>
      </c>
      <c r="E98" s="47">
        <f t="shared" si="30"/>
        <v>0</v>
      </c>
      <c r="F98" s="47">
        <v>55</v>
      </c>
      <c r="G98" s="47">
        <v>97</v>
      </c>
      <c r="H98" s="48">
        <v>43953</v>
      </c>
      <c r="I98" s="1">
        <f t="shared" si="21"/>
        <v>2.5050987423183457</v>
      </c>
      <c r="J98" s="37">
        <v>161703</v>
      </c>
      <c r="K98" s="49">
        <v>6575</v>
      </c>
      <c r="L98" s="46">
        <v>129000</v>
      </c>
      <c r="M98" s="50">
        <f t="shared" si="33"/>
        <v>135575</v>
      </c>
      <c r="N98" s="55">
        <f t="shared" si="22"/>
        <v>4.0660964855321176E-2</v>
      </c>
      <c r="O98" s="56">
        <f t="shared" si="23"/>
        <v>4.8497141803429837E-2</v>
      </c>
      <c r="P98" s="56">
        <f t="shared" si="24"/>
        <v>7.8361769481086613E-3</v>
      </c>
      <c r="Q98" s="1">
        <f t="shared" si="25"/>
        <v>146010.53699031961</v>
      </c>
      <c r="R98" s="1">
        <f t="shared" si="35"/>
        <v>945</v>
      </c>
      <c r="S98" s="1">
        <f t="shared" si="36"/>
        <v>1074.7142857142858</v>
      </c>
      <c r="T98" s="1">
        <f t="shared" si="37"/>
        <v>96.311521095951321</v>
      </c>
      <c r="U98" s="1">
        <f t="shared" si="28"/>
        <v>156582.44285558697</v>
      </c>
      <c r="V98" s="1">
        <f t="shared" si="31"/>
        <v>485.64444326749071</v>
      </c>
      <c r="W98" s="1">
        <f t="shared" ref="W98:W141" si="38">(Q98-J98)^2*C98*$B$13+(U98-J98)^2*C98*$B$14</f>
        <v>10543710499.379694</v>
      </c>
    </row>
    <row r="99" spans="3:23" x14ac:dyDescent="0.2">
      <c r="C99" s="36">
        <f t="shared" si="20"/>
        <v>403.1079259950119</v>
      </c>
      <c r="D99" s="47">
        <f t="shared" si="29"/>
        <v>0</v>
      </c>
      <c r="E99" s="47">
        <f t="shared" si="30"/>
        <v>0</v>
      </c>
      <c r="F99" s="47">
        <v>56</v>
      </c>
      <c r="G99" s="47">
        <v>98</v>
      </c>
      <c r="H99" s="48">
        <v>43954</v>
      </c>
      <c r="I99" s="1">
        <f t="shared" si="21"/>
        <v>2.589019069027322</v>
      </c>
      <c r="J99" s="37">
        <v>162496</v>
      </c>
      <c r="K99" s="49">
        <v>6649</v>
      </c>
      <c r="L99" s="46">
        <v>130600</v>
      </c>
      <c r="M99" s="50">
        <f t="shared" si="33"/>
        <v>137249</v>
      </c>
      <c r="N99" s="55">
        <f t="shared" si="22"/>
        <v>4.0917930287514767E-2</v>
      </c>
      <c r="O99" s="56">
        <f t="shared" si="23"/>
        <v>4.8444797412002999E-2</v>
      </c>
      <c r="P99" s="56">
        <f t="shared" si="24"/>
        <v>7.5268671244882318E-3</v>
      </c>
      <c r="Q99" s="1">
        <f t="shared" si="25"/>
        <v>146083.14463181206</v>
      </c>
      <c r="R99" s="1">
        <f t="shared" si="35"/>
        <v>793</v>
      </c>
      <c r="S99" s="1">
        <f t="shared" si="36"/>
        <v>1023.7142857142857</v>
      </c>
      <c r="T99" s="1">
        <f t="shared" si="37"/>
        <v>72.607641492446419</v>
      </c>
      <c r="U99" s="1">
        <f t="shared" si="28"/>
        <v>157001.11834473052</v>
      </c>
      <c r="V99" s="1">
        <f t="shared" si="31"/>
        <v>418.67548914355575</v>
      </c>
      <c r="W99" s="1">
        <f t="shared" si="38"/>
        <v>12171329623.132631</v>
      </c>
    </row>
    <row r="100" spans="3:23" x14ac:dyDescent="0.2">
      <c r="C100" s="36">
        <f t="shared" si="20"/>
        <v>403.94925423869768</v>
      </c>
      <c r="D100" s="47">
        <f t="shared" si="29"/>
        <v>0</v>
      </c>
      <c r="E100" s="47">
        <f t="shared" si="30"/>
        <v>0</v>
      </c>
      <c r="F100" s="47">
        <v>57</v>
      </c>
      <c r="G100" s="47">
        <v>99</v>
      </c>
      <c r="H100" s="48">
        <v>43955</v>
      </c>
      <c r="I100" s="1">
        <f t="shared" si="21"/>
        <v>2.6729393957362984</v>
      </c>
      <c r="J100" s="37">
        <v>163175</v>
      </c>
      <c r="K100" s="49">
        <v>6692</v>
      </c>
      <c r="L100" s="46">
        <v>132700</v>
      </c>
      <c r="M100" s="50">
        <f t="shared" si="33"/>
        <v>139392</v>
      </c>
      <c r="N100" s="55">
        <f t="shared" si="22"/>
        <v>4.1011184311322203E-2</v>
      </c>
      <c r="O100" s="56">
        <f t="shared" si="23"/>
        <v>4.8008494031221302E-2</v>
      </c>
      <c r="P100" s="56">
        <f t="shared" si="24"/>
        <v>6.9973097198990988E-3</v>
      </c>
      <c r="Q100" s="1">
        <f t="shared" si="25"/>
        <v>146137.36670504074</v>
      </c>
      <c r="R100" s="1">
        <f t="shared" si="35"/>
        <v>679</v>
      </c>
      <c r="S100" s="1">
        <f t="shared" si="36"/>
        <v>996</v>
      </c>
      <c r="T100" s="1">
        <f>Q100-Q99</f>
        <v>54.222073228680529</v>
      </c>
      <c r="U100" s="1">
        <f t="shared" si="28"/>
        <v>157360.82760703794</v>
      </c>
      <c r="V100" s="1">
        <f t="shared" si="31"/>
        <v>359.70926230741316</v>
      </c>
      <c r="W100" s="1">
        <f t="shared" si="38"/>
        <v>13655343208.29948</v>
      </c>
    </row>
    <row r="101" spans="3:23" x14ac:dyDescent="0.2">
      <c r="C101" s="36">
        <f t="shared" si="20"/>
        <v>404.79624504187291</v>
      </c>
      <c r="D101" s="47">
        <f t="shared" si="29"/>
        <v>0</v>
      </c>
      <c r="E101" s="47">
        <f t="shared" si="30"/>
        <v>0</v>
      </c>
      <c r="F101" s="47">
        <v>58</v>
      </c>
      <c r="G101" s="47">
        <v>100</v>
      </c>
      <c r="H101" s="48">
        <v>43956</v>
      </c>
      <c r="I101" s="1">
        <f t="shared" si="21"/>
        <v>2.7568597224452747</v>
      </c>
      <c r="J101" s="37">
        <v>163860</v>
      </c>
      <c r="K101" s="49">
        <v>6831</v>
      </c>
      <c r="L101" s="46">
        <v>135100</v>
      </c>
      <c r="M101" s="50">
        <f t="shared" si="33"/>
        <v>141931</v>
      </c>
      <c r="N101" s="55">
        <f t="shared" si="22"/>
        <v>4.168802636396924E-2</v>
      </c>
      <c r="O101" s="56">
        <f t="shared" si="23"/>
        <v>4.812902043950934E-2</v>
      </c>
      <c r="P101" s="56">
        <f t="shared" si="24"/>
        <v>6.4409940755401004E-3</v>
      </c>
      <c r="Q101" s="1">
        <f t="shared" si="25"/>
        <v>146177.47734666066</v>
      </c>
      <c r="R101" s="1">
        <f t="shared" si="35"/>
        <v>685</v>
      </c>
      <c r="S101" s="1">
        <f t="shared" si="36"/>
        <v>934.57142857142856</v>
      </c>
      <c r="T101" s="1">
        <f t="shared" si="37"/>
        <v>40.110641619918169</v>
      </c>
      <c r="U101" s="1">
        <f t="shared" si="28"/>
        <v>157668.84175571331</v>
      </c>
      <c r="V101" s="1">
        <f t="shared" si="31"/>
        <v>308.01414867537096</v>
      </c>
      <c r="W101" s="1">
        <f t="shared" si="38"/>
        <v>15516018347.068752</v>
      </c>
    </row>
    <row r="102" spans="3:23" x14ac:dyDescent="0.2">
      <c r="C102" s="36">
        <f t="shared" si="20"/>
        <v>405.96428414332212</v>
      </c>
      <c r="D102" s="47">
        <f t="shared" si="29"/>
        <v>0</v>
      </c>
      <c r="E102" s="47">
        <f t="shared" si="30"/>
        <v>0</v>
      </c>
      <c r="F102" s="47">
        <v>59</v>
      </c>
      <c r="G102" s="47">
        <v>101</v>
      </c>
      <c r="H102" s="48">
        <v>43957</v>
      </c>
      <c r="I102" s="1">
        <f t="shared" si="21"/>
        <v>2.840780049154251</v>
      </c>
      <c r="J102" s="37">
        <v>164807</v>
      </c>
      <c r="K102" s="49">
        <v>6996</v>
      </c>
      <c r="L102" s="46">
        <v>137400</v>
      </c>
      <c r="M102" s="50">
        <f t="shared" si="33"/>
        <v>144396</v>
      </c>
      <c r="N102" s="55">
        <f t="shared" si="22"/>
        <v>4.2449653230748695E-2</v>
      </c>
      <c r="O102" s="56">
        <f t="shared" si="23"/>
        <v>4.8450095570514419E-2</v>
      </c>
      <c r="P102" s="56">
        <f t="shared" si="24"/>
        <v>6.0004423397657242E-3</v>
      </c>
      <c r="Q102" s="1">
        <f t="shared" si="25"/>
        <v>146206.86959434391</v>
      </c>
      <c r="R102" s="1">
        <f t="shared" si="35"/>
        <v>947</v>
      </c>
      <c r="S102" s="1">
        <f t="shared" si="36"/>
        <v>978.28571428571433</v>
      </c>
      <c r="T102" s="1">
        <f t="shared" ref="T102:T127" si="39">Q102-Q101</f>
        <v>29.392247683252208</v>
      </c>
      <c r="U102" s="1">
        <f t="shared" si="28"/>
        <v>157931.72551891394</v>
      </c>
      <c r="V102" s="1">
        <f t="shared" si="31"/>
        <v>262.88376320063253</v>
      </c>
      <c r="W102" s="1">
        <f t="shared" si="38"/>
        <v>19189687804.164188</v>
      </c>
    </row>
    <row r="103" spans="3:23" x14ac:dyDescent="0.2">
      <c r="C103" s="36">
        <f t="shared" si="20"/>
        <v>407.54263580636564</v>
      </c>
      <c r="D103" s="47">
        <f t="shared" si="29"/>
        <v>0</v>
      </c>
      <c r="E103" s="47">
        <f t="shared" si="30"/>
        <v>0</v>
      </c>
      <c r="F103" s="47">
        <v>60</v>
      </c>
      <c r="G103" s="47">
        <v>102</v>
      </c>
      <c r="H103" s="48">
        <v>43958</v>
      </c>
      <c r="I103" s="1">
        <f t="shared" si="21"/>
        <v>2.9247003758632273</v>
      </c>
      <c r="J103" s="37">
        <v>166091</v>
      </c>
      <c r="K103" s="49">
        <v>7119</v>
      </c>
      <c r="L103" s="46">
        <v>139900</v>
      </c>
      <c r="M103" s="50">
        <f t="shared" si="33"/>
        <v>147019</v>
      </c>
      <c r="N103" s="55">
        <f t="shared" si="22"/>
        <v>4.2862045505174876E-2</v>
      </c>
      <c r="O103" s="56">
        <f t="shared" si="23"/>
        <v>4.8422312762296027E-2</v>
      </c>
      <c r="P103" s="56">
        <f t="shared" si="24"/>
        <v>5.5602672571211514E-3</v>
      </c>
      <c r="Q103" s="1">
        <f t="shared" si="25"/>
        <v>146228.20474367586</v>
      </c>
      <c r="R103" s="1">
        <f t="shared" si="35"/>
        <v>1284</v>
      </c>
      <c r="S103" s="1">
        <f t="shared" si="36"/>
        <v>960.28571428571433</v>
      </c>
      <c r="T103" s="1">
        <f t="shared" si="39"/>
        <v>21.335149331949651</v>
      </c>
      <c r="U103" s="1">
        <f t="shared" si="28"/>
        <v>158155.37049030766</v>
      </c>
      <c r="V103" s="1">
        <f t="shared" si="31"/>
        <v>223.64497139371815</v>
      </c>
      <c r="W103" s="1">
        <f t="shared" si="38"/>
        <v>25664677860.370476</v>
      </c>
    </row>
    <row r="104" spans="3:23" x14ac:dyDescent="0.2">
      <c r="C104" s="36">
        <f t="shared" si="20"/>
        <v>409.02322672435122</v>
      </c>
      <c r="D104" s="47">
        <f t="shared" si="29"/>
        <v>0</v>
      </c>
      <c r="E104" s="47">
        <f t="shared" si="30"/>
        <v>0</v>
      </c>
      <c r="F104" s="47">
        <v>61</v>
      </c>
      <c r="G104" s="47">
        <v>103</v>
      </c>
      <c r="H104" s="48">
        <v>43959</v>
      </c>
      <c r="I104" s="1">
        <f t="shared" si="21"/>
        <v>3.0086207025722036</v>
      </c>
      <c r="J104" s="37">
        <v>167300</v>
      </c>
      <c r="K104" s="49">
        <v>7266</v>
      </c>
      <c r="L104" s="46">
        <v>141700</v>
      </c>
      <c r="M104" s="50">
        <f t="shared" si="33"/>
        <v>148966</v>
      </c>
      <c r="N104" s="55">
        <f t="shared" si="22"/>
        <v>4.3430962343096235E-2</v>
      </c>
      <c r="O104" s="56">
        <f t="shared" si="23"/>
        <v>4.8776230817770501E-2</v>
      </c>
      <c r="P104" s="56">
        <f t="shared" si="24"/>
        <v>5.3452684746742654E-3</v>
      </c>
      <c r="Q104" s="1">
        <f t="shared" si="25"/>
        <v>146243.54555303545</v>
      </c>
      <c r="R104" s="1">
        <f t="shared" si="35"/>
        <v>1209</v>
      </c>
      <c r="S104" s="1">
        <f t="shared" si="36"/>
        <v>914.28571428571433</v>
      </c>
      <c r="T104" s="1">
        <f t="shared" si="39"/>
        <v>15.34080935959355</v>
      </c>
      <c r="U104" s="1">
        <f t="shared" si="28"/>
        <v>158345.03417638276</v>
      </c>
      <c r="V104" s="1">
        <f t="shared" si="31"/>
        <v>189.66368607510231</v>
      </c>
      <c r="W104" s="1">
        <f t="shared" si="38"/>
        <v>32800150460.823303</v>
      </c>
    </row>
    <row r="105" spans="3:23" x14ac:dyDescent="0.2">
      <c r="C105" s="36">
        <f t="shared" si="20"/>
        <v>410.54963159160184</v>
      </c>
      <c r="D105" s="47">
        <f t="shared" si="29"/>
        <v>0</v>
      </c>
      <c r="E105" s="47">
        <f t="shared" si="30"/>
        <v>0</v>
      </c>
      <c r="F105" s="47">
        <v>62</v>
      </c>
      <c r="G105" s="47">
        <v>104</v>
      </c>
      <c r="H105" s="48">
        <v>43960</v>
      </c>
      <c r="I105" s="1">
        <f t="shared" si="21"/>
        <v>3.0925410292811799</v>
      </c>
      <c r="J105" s="37">
        <v>168551</v>
      </c>
      <c r="K105" s="49">
        <v>7369</v>
      </c>
      <c r="L105" s="46">
        <v>143300</v>
      </c>
      <c r="M105" s="50">
        <f t="shared" si="33"/>
        <v>150669</v>
      </c>
      <c r="N105" s="55">
        <f t="shared" si="22"/>
        <v>4.3719705015099287E-2</v>
      </c>
      <c r="O105" s="56">
        <f t="shared" si="23"/>
        <v>4.890853460234023E-2</v>
      </c>
      <c r="P105" s="56">
        <f t="shared" si="24"/>
        <v>5.1888295872409423E-3</v>
      </c>
      <c r="Q105" s="1">
        <f t="shared" si="25"/>
        <v>146254.47229168884</v>
      </c>
      <c r="R105" s="1">
        <f t="shared" si="35"/>
        <v>1251</v>
      </c>
      <c r="S105" s="1">
        <f t="shared" si="36"/>
        <v>949.71428571428567</v>
      </c>
      <c r="T105" s="1">
        <f t="shared" si="39"/>
        <v>10.926738653390203</v>
      </c>
      <c r="U105" s="1">
        <f t="shared" si="28"/>
        <v>158505.3829009381</v>
      </c>
      <c r="V105" s="1">
        <f t="shared" si="31"/>
        <v>160.3487245553406</v>
      </c>
      <c r="W105" s="1">
        <f t="shared" si="38"/>
        <v>41430379144.27021</v>
      </c>
    </row>
    <row r="106" spans="3:23" x14ac:dyDescent="0.2">
      <c r="C106" s="36">
        <f t="shared" si="20"/>
        <v>411.3611551909101</v>
      </c>
      <c r="D106" s="47">
        <f t="shared" si="29"/>
        <v>0</v>
      </c>
      <c r="E106" s="47">
        <f t="shared" si="30"/>
        <v>0</v>
      </c>
      <c r="F106" s="47">
        <v>63</v>
      </c>
      <c r="G106" s="47">
        <v>105</v>
      </c>
      <c r="H106" s="48">
        <v>43961</v>
      </c>
      <c r="I106" s="1">
        <f t="shared" si="21"/>
        <v>3.1764613559901562</v>
      </c>
      <c r="J106" s="37">
        <v>169218</v>
      </c>
      <c r="K106" s="49">
        <v>7395</v>
      </c>
      <c r="L106" s="46">
        <v>144400</v>
      </c>
      <c r="M106" s="50">
        <f t="shared" si="33"/>
        <v>151795</v>
      </c>
      <c r="N106" s="55">
        <f t="shared" si="22"/>
        <v>4.3701024713682944E-2</v>
      </c>
      <c r="O106" s="56">
        <f t="shared" ref="O106:O116" si="40">(IFERROR(K106/M106,0))</f>
        <v>4.871701966467934E-2</v>
      </c>
      <c r="P106" s="56">
        <f t="shared" ref="P106:P116" si="41">O106-N106</f>
        <v>5.0159949509963955E-3</v>
      </c>
      <c r="Q106" s="1">
        <f t="shared" si="25"/>
        <v>146262.18172638648</v>
      </c>
      <c r="R106" s="1">
        <f t="shared" si="35"/>
        <v>667</v>
      </c>
      <c r="S106" s="1">
        <f t="shared" si="36"/>
        <v>928.42857142857144</v>
      </c>
      <c r="T106" s="1">
        <f t="shared" si="39"/>
        <v>7.7094346976373345</v>
      </c>
      <c r="U106" s="1">
        <f t="shared" si="28"/>
        <v>158640.53691208363</v>
      </c>
      <c r="V106" s="1">
        <f t="shared" si="31"/>
        <v>135.15401114552515</v>
      </c>
      <c r="W106" s="1">
        <f t="shared" si="38"/>
        <v>46024207156.674721</v>
      </c>
    </row>
    <row r="107" spans="3:23" x14ac:dyDescent="0.2">
      <c r="C107" s="36">
        <f t="shared" si="20"/>
        <v>411.79485183765956</v>
      </c>
      <c r="D107" s="47">
        <f t="shared" si="29"/>
        <v>0</v>
      </c>
      <c r="E107" s="47">
        <f t="shared" si="30"/>
        <v>0</v>
      </c>
      <c r="F107" s="47">
        <v>64</v>
      </c>
      <c r="G107" s="47">
        <v>106</v>
      </c>
      <c r="H107" s="48">
        <v>43962</v>
      </c>
      <c r="I107" s="1">
        <f t="shared" si="21"/>
        <v>3.2603816826991325</v>
      </c>
      <c r="J107" s="37">
        <v>169575</v>
      </c>
      <c r="K107" s="49">
        <v>7417</v>
      </c>
      <c r="L107" s="46">
        <v>145600</v>
      </c>
      <c r="M107" s="50">
        <f t="shared" si="33"/>
        <v>153017</v>
      </c>
      <c r="N107" s="55">
        <f t="shared" si="22"/>
        <v>4.3738758661359282E-2</v>
      </c>
      <c r="O107" s="56">
        <f t="shared" si="40"/>
        <v>4.8471738434291617E-2</v>
      </c>
      <c r="P107" s="56">
        <f t="shared" si="41"/>
        <v>4.7329797729323345E-3</v>
      </c>
      <c r="Q107" s="1">
        <f t="shared" si="25"/>
        <v>146267.56993258491</v>
      </c>
      <c r="R107" s="1">
        <f t="shared" si="35"/>
        <v>357</v>
      </c>
      <c r="S107" s="1">
        <f t="shared" si="36"/>
        <v>878.28571428571433</v>
      </c>
      <c r="T107" s="1">
        <f t="shared" si="39"/>
        <v>5.3882061984331813</v>
      </c>
      <c r="U107" s="1">
        <f t="shared" si="28"/>
        <v>158754.11631210224</v>
      </c>
      <c r="V107" s="1">
        <f t="shared" si="31"/>
        <v>113.57940001861425</v>
      </c>
      <c r="W107" s="1">
        <f t="shared" si="38"/>
        <v>48217686689.318329</v>
      </c>
    </row>
    <row r="108" spans="3:23" x14ac:dyDescent="0.2">
      <c r="C108" s="36">
        <f t="shared" si="20"/>
        <v>412.92614351721545</v>
      </c>
      <c r="D108" s="47">
        <f t="shared" si="29"/>
        <v>0</v>
      </c>
      <c r="E108" s="47">
        <f t="shared" si="30"/>
        <v>0</v>
      </c>
      <c r="F108" s="47">
        <v>65</v>
      </c>
      <c r="G108" s="47">
        <v>107</v>
      </c>
      <c r="H108" s="48">
        <v>43963</v>
      </c>
      <c r="I108" s="1">
        <f t="shared" si="21"/>
        <v>3.3443020094081088</v>
      </c>
      <c r="J108" s="37">
        <v>170508</v>
      </c>
      <c r="K108" s="49">
        <v>7533</v>
      </c>
      <c r="L108" s="46">
        <v>147200</v>
      </c>
      <c r="M108" s="50">
        <f t="shared" si="33"/>
        <v>154733</v>
      </c>
      <c r="N108" s="55">
        <f t="shared" si="22"/>
        <v>4.417974523189528E-2</v>
      </c>
      <c r="O108" s="56">
        <f t="shared" si="40"/>
        <v>4.8683861878203095E-2</v>
      </c>
      <c r="P108" s="56">
        <f t="shared" si="41"/>
        <v>4.5041166463078153E-3</v>
      </c>
      <c r="Q108" s="1">
        <f t="shared" si="25"/>
        <v>146271.30033405611</v>
      </c>
      <c r="R108" s="1">
        <f t="shared" si="35"/>
        <v>933</v>
      </c>
      <c r="S108" s="1">
        <f t="shared" si="36"/>
        <v>836</v>
      </c>
      <c r="T108" s="1">
        <f t="shared" si="39"/>
        <v>3.7304014711990021</v>
      </c>
      <c r="U108" s="1">
        <f t="shared" si="28"/>
        <v>158849.28668858134</v>
      </c>
      <c r="V108" s="1">
        <f t="shared" si="31"/>
        <v>95.170376479101833</v>
      </c>
      <c r="W108" s="1">
        <f t="shared" si="38"/>
        <v>56127232193.705597</v>
      </c>
    </row>
    <row r="109" spans="3:23" x14ac:dyDescent="0.2">
      <c r="C109" s="36">
        <f t="shared" si="20"/>
        <v>413.89129007506307</v>
      </c>
      <c r="D109" s="47">
        <f t="shared" si="29"/>
        <v>0</v>
      </c>
      <c r="E109" s="47">
        <f t="shared" si="30"/>
        <v>0</v>
      </c>
      <c r="F109" s="47">
        <v>66</v>
      </c>
      <c r="G109" s="47">
        <v>108</v>
      </c>
      <c r="H109" s="48">
        <v>43964</v>
      </c>
      <c r="I109" s="1">
        <f t="shared" si="21"/>
        <v>3.4282223361170852</v>
      </c>
      <c r="J109" s="37">
        <v>171306</v>
      </c>
      <c r="K109" s="49">
        <v>7634</v>
      </c>
      <c r="L109" s="46">
        <v>148700</v>
      </c>
      <c r="M109" s="50">
        <f t="shared" si="33"/>
        <v>156334</v>
      </c>
      <c r="N109" s="55">
        <f t="shared" si="22"/>
        <v>4.4563529590323746E-2</v>
      </c>
      <c r="O109" s="56">
        <f t="shared" si="40"/>
        <v>4.8831348267171566E-2</v>
      </c>
      <c r="P109" s="56">
        <f t="shared" si="41"/>
        <v>4.2678186768478205E-3</v>
      </c>
      <c r="Q109" s="1">
        <f t="shared" si="25"/>
        <v>146273.85866446336</v>
      </c>
      <c r="R109" s="1">
        <f t="shared" si="35"/>
        <v>798</v>
      </c>
      <c r="S109" s="1">
        <f t="shared" si="36"/>
        <v>745.85714285714289</v>
      </c>
      <c r="T109" s="1">
        <f t="shared" si="39"/>
        <v>2.5583304072497413</v>
      </c>
      <c r="U109" s="1">
        <f t="shared" si="28"/>
        <v>158928.80356144632</v>
      </c>
      <c r="V109" s="1">
        <f t="shared" si="31"/>
        <v>79.516872864973266</v>
      </c>
      <c r="W109" s="1">
        <f t="shared" si="38"/>
        <v>63406072738.871964</v>
      </c>
    </row>
    <row r="110" spans="3:23" x14ac:dyDescent="0.2">
      <c r="C110" s="36">
        <f t="shared" si="20"/>
        <v>415.01686712710847</v>
      </c>
      <c r="D110" s="47">
        <f t="shared" si="29"/>
        <v>0</v>
      </c>
      <c r="E110" s="47">
        <f t="shared" si="30"/>
        <v>0</v>
      </c>
      <c r="F110" s="47">
        <v>67</v>
      </c>
      <c r="G110" s="47">
        <v>109</v>
      </c>
      <c r="H110" s="48">
        <v>43965</v>
      </c>
      <c r="I110" s="1">
        <f t="shared" si="21"/>
        <v>3.5121426628260615</v>
      </c>
      <c r="J110" s="37">
        <v>172239</v>
      </c>
      <c r="K110" s="49">
        <v>7723</v>
      </c>
      <c r="L110" s="46">
        <v>150300</v>
      </c>
      <c r="M110" s="50">
        <f t="shared" si="33"/>
        <v>158023</v>
      </c>
      <c r="N110" s="55">
        <f t="shared" si="22"/>
        <v>4.4838857633869217E-2</v>
      </c>
      <c r="O110" s="56">
        <f t="shared" si="40"/>
        <v>4.8872632464894351E-2</v>
      </c>
      <c r="P110" s="56">
        <f t="shared" si="41"/>
        <v>4.0337748310251345E-3</v>
      </c>
      <c r="Q110" s="1">
        <f t="shared" si="25"/>
        <v>146275.59665490224</v>
      </c>
      <c r="R110" s="1">
        <f t="shared" si="35"/>
        <v>933</v>
      </c>
      <c r="S110" s="1">
        <f t="shared" si="36"/>
        <v>733.85714285714289</v>
      </c>
      <c r="T110" s="1">
        <f t="shared" si="39"/>
        <v>1.7379904388799332</v>
      </c>
      <c r="U110" s="1">
        <f t="shared" si="28"/>
        <v>158995.0549719563</v>
      </c>
      <c r="V110" s="1">
        <f t="shared" si="31"/>
        <v>66.251410509983543</v>
      </c>
      <c r="W110" s="1">
        <f t="shared" si="38"/>
        <v>72794821690.101898</v>
      </c>
    </row>
    <row r="111" spans="3:23" x14ac:dyDescent="0.2">
      <c r="C111" s="36">
        <f t="shared" si="20"/>
        <v>416.11536861788704</v>
      </c>
      <c r="D111" s="47">
        <f t="shared" si="29"/>
        <v>0</v>
      </c>
      <c r="E111" s="47">
        <f t="shared" si="30"/>
        <v>0</v>
      </c>
      <c r="F111" s="47">
        <v>68</v>
      </c>
      <c r="G111" s="47">
        <v>110</v>
      </c>
      <c r="H111" s="48">
        <v>43966</v>
      </c>
      <c r="I111" s="1">
        <f t="shared" si="21"/>
        <v>3.5960629895350378</v>
      </c>
      <c r="J111" s="37">
        <v>173152</v>
      </c>
      <c r="K111" s="49">
        <v>7824</v>
      </c>
      <c r="L111" s="46">
        <v>151700</v>
      </c>
      <c r="M111" s="50">
        <f t="shared" si="33"/>
        <v>159524</v>
      </c>
      <c r="N111" s="55">
        <f t="shared" si="22"/>
        <v>4.5185732766586585E-2</v>
      </c>
      <c r="O111" s="56">
        <f t="shared" si="40"/>
        <v>4.904591158697124E-2</v>
      </c>
      <c r="P111" s="56">
        <f t="shared" si="41"/>
        <v>3.8601788203846549E-3</v>
      </c>
      <c r="Q111" s="1">
        <f t="shared" si="25"/>
        <v>146276.76622922023</v>
      </c>
      <c r="R111" s="1">
        <f t="shared" si="35"/>
        <v>913</v>
      </c>
      <c r="S111" s="1">
        <f t="shared" si="36"/>
        <v>731.71428571428567</v>
      </c>
      <c r="T111" s="1">
        <f t="shared" si="39"/>
        <v>1.1695743179880083</v>
      </c>
      <c r="U111" s="1">
        <f t="shared" si="28"/>
        <v>159050.10172496995</v>
      </c>
      <c r="V111" s="1">
        <f t="shared" si="31"/>
        <v>55.046753013652051</v>
      </c>
      <c r="W111" s="1">
        <f t="shared" si="38"/>
        <v>82750173154.243301</v>
      </c>
    </row>
    <row r="112" spans="3:23" x14ac:dyDescent="0.2">
      <c r="C112" s="36">
        <f t="shared" si="20"/>
        <v>416.85968862436192</v>
      </c>
      <c r="D112" s="47">
        <f t="shared" si="29"/>
        <v>0</v>
      </c>
      <c r="E112" s="47">
        <f t="shared" si="30"/>
        <v>0</v>
      </c>
      <c r="F112" s="47">
        <v>69</v>
      </c>
      <c r="G112" s="47">
        <v>111</v>
      </c>
      <c r="H112" s="48">
        <v>43967</v>
      </c>
      <c r="I112" s="1">
        <f t="shared" si="21"/>
        <v>3.6799833162440141</v>
      </c>
      <c r="J112" s="37">
        <v>173772</v>
      </c>
      <c r="K112" s="49">
        <v>7881</v>
      </c>
      <c r="L112" s="46">
        <v>152600</v>
      </c>
      <c r="M112" s="50">
        <f t="shared" si="33"/>
        <v>160481</v>
      </c>
      <c r="N112" s="55">
        <f t="shared" si="22"/>
        <v>4.5352530902561979E-2</v>
      </c>
      <c r="O112" s="56">
        <f t="shared" si="40"/>
        <v>4.9108617219483924E-2</v>
      </c>
      <c r="P112" s="56">
        <f t="shared" si="41"/>
        <v>3.7560863169219458E-3</v>
      </c>
      <c r="Q112" s="1">
        <f t="shared" si="25"/>
        <v>146277.54587611326</v>
      </c>
      <c r="R112" s="1">
        <f t="shared" si="35"/>
        <v>620</v>
      </c>
      <c r="S112" s="1">
        <f t="shared" si="36"/>
        <v>671.71428571428567</v>
      </c>
      <c r="T112" s="1">
        <f t="shared" si="39"/>
        <v>0.77964689303189516</v>
      </c>
      <c r="U112" s="1">
        <f t="shared" si="28"/>
        <v>159095.71495473257</v>
      </c>
      <c r="V112" s="1">
        <f t="shared" si="31"/>
        <v>45.613229762617266</v>
      </c>
      <c r="W112" s="1">
        <f t="shared" si="38"/>
        <v>89788801782.163452</v>
      </c>
    </row>
    <row r="113" spans="3:23" x14ac:dyDescent="0.2">
      <c r="C113" s="36">
        <f t="shared" si="20"/>
        <v>417.55837915194564</v>
      </c>
      <c r="D113" s="47">
        <f t="shared" si="29"/>
        <v>0</v>
      </c>
      <c r="E113" s="47">
        <f t="shared" si="30"/>
        <v>0</v>
      </c>
      <c r="F113" s="47">
        <v>70</v>
      </c>
      <c r="G113" s="47">
        <v>112</v>
      </c>
      <c r="H113" s="48">
        <v>43968</v>
      </c>
      <c r="I113" s="1">
        <f t="shared" si="21"/>
        <v>3.7639036429529904</v>
      </c>
      <c r="J113" s="37">
        <v>174355</v>
      </c>
      <c r="K113" s="49">
        <v>7914</v>
      </c>
      <c r="L113" s="46">
        <v>153400</v>
      </c>
      <c r="M113" s="50">
        <f t="shared" si="33"/>
        <v>161314</v>
      </c>
      <c r="N113" s="55">
        <f t="shared" si="22"/>
        <v>4.539015227552981E-2</v>
      </c>
      <c r="O113" s="56">
        <f t="shared" si="40"/>
        <v>4.9059598051006112E-2</v>
      </c>
      <c r="P113" s="56">
        <f t="shared" si="41"/>
        <v>3.6694457754763016E-3</v>
      </c>
      <c r="Q113" s="1">
        <f t="shared" si="25"/>
        <v>146278.06069890986</v>
      </c>
      <c r="R113" s="1">
        <f t="shared" si="35"/>
        <v>583</v>
      </c>
      <c r="S113" s="1">
        <f t="shared" si="36"/>
        <v>671.57142857142856</v>
      </c>
      <c r="T113" s="1">
        <f t="shared" si="39"/>
        <v>0.51482279659830965</v>
      </c>
      <c r="U113" s="1">
        <f t="shared" si="28"/>
        <v>159133.41081792169</v>
      </c>
      <c r="V113" s="1">
        <f t="shared" si="31"/>
        <v>37.695863189117517</v>
      </c>
      <c r="W113" s="1">
        <f t="shared" si="38"/>
        <v>96746930754.037903</v>
      </c>
    </row>
    <row r="114" spans="3:23" x14ac:dyDescent="0.2">
      <c r="C114" s="36">
        <f t="shared" si="20"/>
        <v>417.96770210149015</v>
      </c>
      <c r="D114" s="47">
        <f t="shared" si="29"/>
        <v>0</v>
      </c>
      <c r="E114" s="47">
        <f t="shared" si="30"/>
        <v>0</v>
      </c>
      <c r="F114" s="47">
        <v>71</v>
      </c>
      <c r="G114" s="47">
        <v>113</v>
      </c>
      <c r="H114" s="48">
        <v>43969</v>
      </c>
      <c r="I114" s="1">
        <f t="shared" si="21"/>
        <v>3.8478239696619667</v>
      </c>
      <c r="J114" s="37">
        <v>174697</v>
      </c>
      <c r="K114" s="49">
        <v>7935</v>
      </c>
      <c r="L114" s="46">
        <v>154600</v>
      </c>
      <c r="M114" s="50">
        <f t="shared" si="33"/>
        <v>162535</v>
      </c>
      <c r="N114" s="55">
        <f t="shared" si="22"/>
        <v>4.5421501227840201E-2</v>
      </c>
      <c r="O114" s="56">
        <f t="shared" si="40"/>
        <v>4.8820254099117111E-2</v>
      </c>
      <c r="P114" s="56">
        <f t="shared" si="41"/>
        <v>3.3987528712769097E-3</v>
      </c>
      <c r="Q114" s="1">
        <f t="shared" si="25"/>
        <v>146278.39744865269</v>
      </c>
      <c r="R114" s="1">
        <f t="shared" si="35"/>
        <v>342</v>
      </c>
      <c r="S114" s="1">
        <f t="shared" si="36"/>
        <v>644.71428571428567</v>
      </c>
      <c r="T114" s="1">
        <f t="shared" si="39"/>
        <v>0.33674974282621406</v>
      </c>
      <c r="U114" s="1">
        <f t="shared" si="28"/>
        <v>159164.48222726848</v>
      </c>
      <c r="V114" s="1">
        <f t="shared" si="31"/>
        <v>31.071409346797736</v>
      </c>
      <c r="W114" s="1">
        <f t="shared" si="38"/>
        <v>100838515132.37575</v>
      </c>
    </row>
    <row r="115" spans="3:23" x14ac:dyDescent="0.2">
      <c r="C115" s="36">
        <f t="shared" si="20"/>
        <v>418.58093602074138</v>
      </c>
      <c r="D115" s="47">
        <f t="shared" si="29"/>
        <v>0</v>
      </c>
      <c r="E115" s="47">
        <f t="shared" si="30"/>
        <v>0</v>
      </c>
      <c r="F115" s="47">
        <v>72</v>
      </c>
      <c r="G115" s="47">
        <v>114</v>
      </c>
      <c r="H115" s="48">
        <v>43970</v>
      </c>
      <c r="I115" s="1">
        <f t="shared" si="21"/>
        <v>3.931744296370943</v>
      </c>
      <c r="J115" s="37">
        <v>175210</v>
      </c>
      <c r="K115" s="49">
        <v>8007</v>
      </c>
      <c r="L115" s="46">
        <v>155700</v>
      </c>
      <c r="M115" s="50">
        <f t="shared" si="33"/>
        <v>163707</v>
      </c>
      <c r="N115" s="55">
        <f t="shared" si="22"/>
        <v>4.569944637863136E-2</v>
      </c>
      <c r="O115" s="56">
        <f t="shared" si="40"/>
        <v>4.8910553611024574E-2</v>
      </c>
      <c r="P115" s="56">
        <f t="shared" si="41"/>
        <v>3.2111072323932136E-3</v>
      </c>
      <c r="Q115" s="1">
        <f t="shared" si="25"/>
        <v>146278.61564449008</v>
      </c>
      <c r="R115" s="1">
        <f t="shared" si="35"/>
        <v>513</v>
      </c>
      <c r="S115" s="1">
        <f t="shared" si="36"/>
        <v>580</v>
      </c>
      <c r="T115" s="1">
        <f t="shared" si="39"/>
        <v>0.21819583739852533</v>
      </c>
      <c r="U115" s="1">
        <f t="shared" si="28"/>
        <v>159190.02762677078</v>
      </c>
      <c r="V115" s="1">
        <f t="shared" si="31"/>
        <v>25.545399502298096</v>
      </c>
      <c r="W115" s="1">
        <f t="shared" si="38"/>
        <v>107424408341.22903</v>
      </c>
    </row>
    <row r="116" spans="3:23" x14ac:dyDescent="0.2">
      <c r="C116" s="36">
        <f t="shared" si="20"/>
        <v>419.53188198276422</v>
      </c>
      <c r="D116" s="47">
        <f t="shared" si="29"/>
        <v>0</v>
      </c>
      <c r="E116" s="47">
        <f t="shared" si="30"/>
        <v>0</v>
      </c>
      <c r="F116" s="47">
        <v>73</v>
      </c>
      <c r="G116" s="47">
        <v>115</v>
      </c>
      <c r="H116" s="48">
        <v>43971</v>
      </c>
      <c r="I116" s="1">
        <f t="shared" si="21"/>
        <v>4.0156646230799193</v>
      </c>
      <c r="J116" s="37">
        <v>176007</v>
      </c>
      <c r="K116" s="49">
        <v>8090</v>
      </c>
      <c r="L116" s="46">
        <v>156900</v>
      </c>
      <c r="M116" s="50">
        <f t="shared" si="33"/>
        <v>164990</v>
      </c>
      <c r="N116" s="55">
        <f t="shared" si="22"/>
        <v>4.596408097405217E-2</v>
      </c>
      <c r="O116" s="56">
        <f t="shared" si="40"/>
        <v>4.9033274743923876E-2</v>
      </c>
      <c r="P116" s="56">
        <f t="shared" si="41"/>
        <v>3.0691937698717059E-3</v>
      </c>
      <c r="Q116" s="1">
        <f t="shared" si="25"/>
        <v>146278.75569198129</v>
      </c>
      <c r="R116" s="1">
        <f t="shared" si="35"/>
        <v>797</v>
      </c>
      <c r="S116" s="1">
        <f t="shared" si="36"/>
        <v>583.85714285714289</v>
      </c>
      <c r="T116" s="1">
        <f t="shared" si="39"/>
        <v>0.14004749120795168</v>
      </c>
      <c r="U116" s="1">
        <f t="shared" si="28"/>
        <v>159210.97687764023</v>
      </c>
      <c r="V116" s="1">
        <f t="shared" si="31"/>
        <v>20.949250869452953</v>
      </c>
      <c r="W116" s="1">
        <f t="shared" si="38"/>
        <v>118352625860.0616</v>
      </c>
    </row>
    <row r="117" spans="3:23" x14ac:dyDescent="0.2">
      <c r="C117" s="36">
        <f t="shared" si="20"/>
        <v>420.41883877866366</v>
      </c>
      <c r="D117" s="47">
        <f t="shared" si="29"/>
        <v>0</v>
      </c>
      <c r="E117" s="47">
        <f t="shared" si="30"/>
        <v>0</v>
      </c>
      <c r="F117" s="47">
        <v>74</v>
      </c>
      <c r="G117" s="47">
        <v>116</v>
      </c>
      <c r="H117" s="48">
        <v>43972</v>
      </c>
      <c r="I117" s="1">
        <f t="shared" si="21"/>
        <v>4.0995849497888956</v>
      </c>
      <c r="J117" s="37">
        <v>176752</v>
      </c>
      <c r="K117" s="49">
        <v>8147</v>
      </c>
      <c r="L117" s="46">
        <v>158000</v>
      </c>
      <c r="M117" s="50">
        <f t="shared" si="33"/>
        <v>166147</v>
      </c>
      <c r="N117" s="55">
        <f t="shared" si="22"/>
        <v>4.6092830632750971E-2</v>
      </c>
      <c r="O117" s="56">
        <f t="shared" ref="O117:O126" si="42">(IFERROR(K117/M117,0))</f>
        <v>4.9034890789481603E-2</v>
      </c>
      <c r="P117" s="56">
        <f t="shared" ref="P117:P126" si="43">O117-N117</f>
        <v>2.9420601567306318E-3</v>
      </c>
      <c r="Q117" s="1">
        <f t="shared" si="25"/>
        <v>146278.84473377251</v>
      </c>
      <c r="R117" s="1">
        <f t="shared" si="35"/>
        <v>745</v>
      </c>
      <c r="S117" s="1">
        <f t="shared" si="36"/>
        <v>560.85714285714289</v>
      </c>
      <c r="T117" s="1">
        <f t="shared" si="39"/>
        <v>8.904179121600464E-2</v>
      </c>
      <c r="U117" s="1">
        <f t="shared" si="28"/>
        <v>159228.11437511354</v>
      </c>
      <c r="V117" s="1">
        <f t="shared" si="31"/>
        <v>17.137497473304393</v>
      </c>
      <c r="W117" s="1">
        <f t="shared" si="38"/>
        <v>129104978068.35434</v>
      </c>
    </row>
    <row r="118" spans="3:23" x14ac:dyDescent="0.2">
      <c r="C118" s="36">
        <f t="shared" si="20"/>
        <v>420.96555678582541</v>
      </c>
      <c r="D118" s="47">
        <f t="shared" si="29"/>
        <v>0</v>
      </c>
      <c r="E118" s="47">
        <f t="shared" si="30"/>
        <v>0</v>
      </c>
      <c r="F118" s="47">
        <v>75</v>
      </c>
      <c r="G118" s="47">
        <v>117</v>
      </c>
      <c r="H118" s="48">
        <v>43973</v>
      </c>
      <c r="I118" s="1">
        <f t="shared" si="21"/>
        <v>4.183505276497872</v>
      </c>
      <c r="J118" s="37">
        <v>177212</v>
      </c>
      <c r="K118" s="49">
        <v>8174</v>
      </c>
      <c r="L118" s="46">
        <v>159000</v>
      </c>
      <c r="M118" s="50">
        <f t="shared" si="33"/>
        <v>167174</v>
      </c>
      <c r="N118" s="55">
        <f t="shared" si="22"/>
        <v>4.6125544545516102E-2</v>
      </c>
      <c r="O118" s="56">
        <f t="shared" si="42"/>
        <v>4.8895163123452212E-2</v>
      </c>
      <c r="P118" s="56">
        <f t="shared" si="43"/>
        <v>2.7696185779361102E-3</v>
      </c>
      <c r="Q118" s="1">
        <f t="shared" si="25"/>
        <v>146278.90081301308</v>
      </c>
      <c r="R118" s="1">
        <f t="shared" si="35"/>
        <v>460</v>
      </c>
      <c r="S118" s="1">
        <f t="shared" si="36"/>
        <v>553.28571428571433</v>
      </c>
      <c r="T118" s="1">
        <f t="shared" si="39"/>
        <v>5.6079240574035794E-2</v>
      </c>
      <c r="U118" s="1">
        <f t="shared" si="28"/>
        <v>159242.09955254456</v>
      </c>
      <c r="V118" s="1">
        <f t="shared" si="31"/>
        <v>13.985177431022748</v>
      </c>
      <c r="W118" s="1">
        <f t="shared" si="38"/>
        <v>135937070290.01883</v>
      </c>
    </row>
    <row r="119" spans="3:23" x14ac:dyDescent="0.2">
      <c r="C119" s="36">
        <f t="shared" si="20"/>
        <v>421.73332806407416</v>
      </c>
      <c r="D119" s="47">
        <f t="shared" si="29"/>
        <v>0</v>
      </c>
      <c r="E119" s="47">
        <f t="shared" si="30"/>
        <v>0</v>
      </c>
      <c r="F119" s="47">
        <v>76</v>
      </c>
      <c r="G119" s="47">
        <v>118</v>
      </c>
      <c r="H119" s="48">
        <v>43974</v>
      </c>
      <c r="I119" s="1">
        <f t="shared" si="21"/>
        <v>4.2674256032068483</v>
      </c>
      <c r="J119" s="37">
        <v>177859</v>
      </c>
      <c r="K119" s="49">
        <v>8216</v>
      </c>
      <c r="L119" s="46">
        <v>159900</v>
      </c>
      <c r="M119" s="50">
        <f t="shared" si="33"/>
        <v>168116</v>
      </c>
      <c r="N119" s="55">
        <f t="shared" si="22"/>
        <v>4.6193895164146882E-2</v>
      </c>
      <c r="O119" s="56">
        <f t="shared" si="42"/>
        <v>4.8871017630683578E-2</v>
      </c>
      <c r="P119" s="56">
        <f t="shared" si="43"/>
        <v>2.6771224665366952E-3</v>
      </c>
      <c r="Q119" s="1">
        <f t="shared" si="25"/>
        <v>146278.93579947605</v>
      </c>
      <c r="R119" s="1">
        <f t="shared" si="35"/>
        <v>647</v>
      </c>
      <c r="S119" s="1">
        <f t="shared" si="36"/>
        <v>541.71428571428567</v>
      </c>
      <c r="T119" s="1">
        <f t="shared" si="39"/>
        <v>3.498646296793595E-2</v>
      </c>
      <c r="U119" s="1">
        <f t="shared" si="28"/>
        <v>159253.48495312725</v>
      </c>
      <c r="V119" s="1">
        <f t="shared" si="31"/>
        <v>11.385400582686998</v>
      </c>
      <c r="W119" s="1">
        <f t="shared" si="38"/>
        <v>145989397705.86038</v>
      </c>
    </row>
    <row r="120" spans="3:23" x14ac:dyDescent="0.2">
      <c r="C120" s="36">
        <f t="shared" si="20"/>
        <v>422.2333478066364</v>
      </c>
      <c r="D120" s="47">
        <f t="shared" si="29"/>
        <v>0</v>
      </c>
      <c r="E120" s="47">
        <f t="shared" si="30"/>
        <v>0</v>
      </c>
      <c r="F120" s="47">
        <v>77</v>
      </c>
      <c r="G120" s="47">
        <v>119</v>
      </c>
      <c r="H120" s="48">
        <v>43975</v>
      </c>
      <c r="I120" s="1">
        <f t="shared" si="21"/>
        <v>4.3513459299158246</v>
      </c>
      <c r="J120" s="37">
        <v>178281</v>
      </c>
      <c r="K120" s="49">
        <v>8247</v>
      </c>
      <c r="L120" s="46">
        <v>160300</v>
      </c>
      <c r="M120" s="50">
        <f t="shared" si="33"/>
        <v>168547</v>
      </c>
      <c r="N120" s="55">
        <f t="shared" si="22"/>
        <v>4.6258434718225723E-2</v>
      </c>
      <c r="O120" s="56">
        <f t="shared" si="42"/>
        <v>4.8929972055272414E-2</v>
      </c>
      <c r="P120" s="56">
        <f t="shared" si="43"/>
        <v>2.6715373370466908E-3</v>
      </c>
      <c r="Q120" s="1">
        <f t="shared" si="25"/>
        <v>146278.95742106633</v>
      </c>
      <c r="R120" s="1">
        <f t="shared" si="35"/>
        <v>422</v>
      </c>
      <c r="S120" s="1">
        <f t="shared" si="36"/>
        <v>479.57142857142856</v>
      </c>
      <c r="T120" s="1">
        <f t="shared" si="39"/>
        <v>2.1621590276481584E-2</v>
      </c>
      <c r="U120" s="1">
        <f t="shared" si="28"/>
        <v>159262.73206337375</v>
      </c>
      <c r="V120" s="1">
        <f t="shared" si="31"/>
        <v>9.247110246506054</v>
      </c>
      <c r="W120" s="1">
        <f t="shared" si="38"/>
        <v>152719486082.34692</v>
      </c>
    </row>
    <row r="121" spans="3:23" x14ac:dyDescent="0.2">
      <c r="C121" s="36">
        <f t="shared" si="20"/>
        <v>422.57543705236822</v>
      </c>
      <c r="D121" s="47">
        <f t="shared" si="29"/>
        <v>0</v>
      </c>
      <c r="E121" s="47">
        <f t="shared" si="30"/>
        <v>0</v>
      </c>
      <c r="F121" s="47">
        <v>78</v>
      </c>
      <c r="G121" s="47">
        <v>120</v>
      </c>
      <c r="H121" s="48">
        <v>43976</v>
      </c>
      <c r="I121" s="1">
        <f t="shared" si="21"/>
        <v>4.4352662566248009</v>
      </c>
      <c r="J121" s="37">
        <v>178570</v>
      </c>
      <c r="K121" s="49">
        <v>8257</v>
      </c>
      <c r="L121" s="46">
        <v>161200</v>
      </c>
      <c r="M121" s="50">
        <f t="shared" si="33"/>
        <v>169457</v>
      </c>
      <c r="N121" s="55">
        <f t="shared" si="22"/>
        <v>4.623956991655933E-2</v>
      </c>
      <c r="O121" s="56">
        <f t="shared" si="42"/>
        <v>4.8726225532140899E-2</v>
      </c>
      <c r="P121" s="56">
        <f t="shared" si="43"/>
        <v>2.4866556155815692E-3</v>
      </c>
      <c r="Q121" s="1">
        <f t="shared" si="25"/>
        <v>146278.97065731455</v>
      </c>
      <c r="R121" s="1">
        <f t="shared" si="35"/>
        <v>289</v>
      </c>
      <c r="S121" s="1">
        <f t="shared" si="36"/>
        <v>423.57142857142856</v>
      </c>
      <c r="T121" s="1">
        <f t="shared" si="39"/>
        <v>1.323624822543934E-2</v>
      </c>
      <c r="U121" s="1">
        <f t="shared" si="28"/>
        <v>159270.22510808558</v>
      </c>
      <c r="V121" s="1">
        <f t="shared" si="31"/>
        <v>7.4930447118240409</v>
      </c>
      <c r="W121" s="1">
        <f t="shared" si="38"/>
        <v>157401452738.35089</v>
      </c>
    </row>
    <row r="122" spans="3:23" x14ac:dyDescent="0.2">
      <c r="C122" s="36">
        <f t="shared" si="20"/>
        <v>423.08627961681765</v>
      </c>
      <c r="D122" s="47">
        <f t="shared" si="29"/>
        <v>0</v>
      </c>
      <c r="E122" s="47">
        <f t="shared" si="30"/>
        <v>0</v>
      </c>
      <c r="F122" s="47">
        <v>79</v>
      </c>
      <c r="G122" s="47">
        <v>121</v>
      </c>
      <c r="H122" s="48">
        <v>43977</v>
      </c>
      <c r="I122" s="1">
        <f t="shared" si="21"/>
        <v>4.5191865833337772</v>
      </c>
      <c r="J122" s="37">
        <v>179002</v>
      </c>
      <c r="K122" s="49">
        <v>8302</v>
      </c>
      <c r="L122" s="46">
        <v>162000</v>
      </c>
      <c r="M122" s="50">
        <f t="shared" si="33"/>
        <v>170302</v>
      </c>
      <c r="N122" s="55">
        <f t="shared" si="22"/>
        <v>4.6379370062904324E-2</v>
      </c>
      <c r="O122" s="56">
        <f t="shared" si="42"/>
        <v>4.8748693497433972E-2</v>
      </c>
      <c r="P122" s="56">
        <f t="shared" si="43"/>
        <v>2.3693234345296479E-3</v>
      </c>
      <c r="Q122" s="1">
        <f t="shared" si="25"/>
        <v>146278.97868391877</v>
      </c>
      <c r="R122" s="1">
        <f t="shared" si="35"/>
        <v>432</v>
      </c>
      <c r="S122" s="1">
        <f t="shared" si="36"/>
        <v>463.71428571428572</v>
      </c>
      <c r="T122" s="1">
        <f t="shared" si="39"/>
        <v>8.0266042205039412E-3</v>
      </c>
      <c r="U122" s="1">
        <f t="shared" si="28"/>
        <v>159276.28300578721</v>
      </c>
      <c r="V122" s="1">
        <f t="shared" si="31"/>
        <v>6.0578977016266435</v>
      </c>
      <c r="W122" s="1">
        <f t="shared" si="38"/>
        <v>164624526062.17081</v>
      </c>
    </row>
    <row r="123" spans="3:23" x14ac:dyDescent="0.2">
      <c r="C123" s="36">
        <f t="shared" si="20"/>
        <v>423.51387226394365</v>
      </c>
      <c r="D123" s="47">
        <f>IF(S124="",1,0)</f>
        <v>0</v>
      </c>
      <c r="E123" s="47">
        <f t="shared" si="30"/>
        <v>0</v>
      </c>
      <c r="F123" s="47">
        <v>80</v>
      </c>
      <c r="G123" s="47">
        <v>122</v>
      </c>
      <c r="H123" s="48">
        <v>43978</v>
      </c>
      <c r="I123" s="1">
        <f t="shared" si="21"/>
        <v>4.6031069100427535</v>
      </c>
      <c r="J123" s="37">
        <v>179364</v>
      </c>
      <c r="K123" s="49">
        <v>8349</v>
      </c>
      <c r="L123" s="46">
        <v>162800</v>
      </c>
      <c r="M123" s="50">
        <f t="shared" si="33"/>
        <v>171149</v>
      </c>
      <c r="N123" s="55">
        <f t="shared" si="22"/>
        <v>4.6547802234562119E-2</v>
      </c>
      <c r="O123" s="56">
        <f t="shared" si="42"/>
        <v>4.8782055402018125E-2</v>
      </c>
      <c r="P123" s="56">
        <f t="shared" si="43"/>
        <v>2.2342531674560059E-3</v>
      </c>
      <c r="Q123" s="1">
        <f t="shared" si="25"/>
        <v>146278.98350548869</v>
      </c>
      <c r="R123" s="1">
        <f t="shared" si="35"/>
        <v>362</v>
      </c>
      <c r="S123" s="1">
        <f t="shared" si="36"/>
        <v>476.57142857142856</v>
      </c>
      <c r="T123" s="1">
        <f t="shared" si="39"/>
        <v>4.8215699207503349E-3</v>
      </c>
      <c r="U123" s="1">
        <f t="shared" si="28"/>
        <v>159281.16967798871</v>
      </c>
      <c r="V123" s="1">
        <f t="shared" si="31"/>
        <v>4.8866722015081905</v>
      </c>
      <c r="W123" s="1">
        <f t="shared" si="38"/>
        <v>170811646192.54849</v>
      </c>
    </row>
    <row r="124" spans="3:23" x14ac:dyDescent="0.2">
      <c r="C124" s="36">
        <f t="shared" si="20"/>
        <v>423.93041881893777</v>
      </c>
      <c r="D124" s="47">
        <f>IF(S125="",1,0)</f>
        <v>0</v>
      </c>
      <c r="E124" s="47">
        <f>IF(S124=$B$20,0,E123)</f>
        <v>0</v>
      </c>
      <c r="F124" s="47">
        <v>81</v>
      </c>
      <c r="G124" s="47">
        <v>123</v>
      </c>
      <c r="H124" s="48">
        <v>43979</v>
      </c>
      <c r="I124" s="1">
        <f t="shared" si="21"/>
        <v>4.6870272367517298</v>
      </c>
      <c r="J124" s="37">
        <v>179717</v>
      </c>
      <c r="K124" s="49">
        <v>8411</v>
      </c>
      <c r="L124" s="46">
        <v>163200</v>
      </c>
      <c r="M124" s="50">
        <f t="shared" si="33"/>
        <v>171611</v>
      </c>
      <c r="N124" s="55">
        <f t="shared" si="22"/>
        <v>4.6801359915867723E-2</v>
      </c>
      <c r="O124" s="56">
        <f t="shared" si="42"/>
        <v>4.9012009719656663E-2</v>
      </c>
      <c r="P124" s="56">
        <f t="shared" si="43"/>
        <v>2.2106498037889402E-3</v>
      </c>
      <c r="Q124" s="1">
        <f t="shared" si="25"/>
        <v>146278.98637451653</v>
      </c>
      <c r="R124" s="1">
        <f t="shared" si="35"/>
        <v>353</v>
      </c>
      <c r="S124" s="1">
        <f t="shared" si="36"/>
        <v>485.66666666666669</v>
      </c>
      <c r="T124" s="1">
        <f t="shared" si="39"/>
        <v>2.8690278413705528E-3</v>
      </c>
      <c r="U124" s="1">
        <f t="shared" si="28"/>
        <v>159285.10289653091</v>
      </c>
      <c r="V124" s="1">
        <f t="shared" si="31"/>
        <v>3.9332185421953909</v>
      </c>
      <c r="W124" s="1">
        <f t="shared" si="38"/>
        <v>176975018232.44113</v>
      </c>
    </row>
    <row r="125" spans="3:23" x14ac:dyDescent="0.2">
      <c r="C125" s="36">
        <f t="shared" si="20"/>
        <v>424.80348397818022</v>
      </c>
      <c r="D125" s="47">
        <f t="shared" si="29"/>
        <v>0</v>
      </c>
      <c r="E125" s="47">
        <f>IF(S125=$B$20,0,E124)</f>
        <v>0</v>
      </c>
      <c r="F125" s="47">
        <v>82</v>
      </c>
      <c r="G125" s="47">
        <v>124</v>
      </c>
      <c r="H125" s="48">
        <v>43980</v>
      </c>
      <c r="I125" s="1">
        <f t="shared" si="21"/>
        <v>4.7709475634607061</v>
      </c>
      <c r="J125" s="37">
        <v>180458</v>
      </c>
      <c r="K125" s="49">
        <v>8450</v>
      </c>
      <c r="L125" s="46">
        <v>164100</v>
      </c>
      <c r="M125" s="50">
        <f t="shared" si="33"/>
        <v>172550</v>
      </c>
      <c r="N125" s="55">
        <f t="shared" si="22"/>
        <v>4.6825300069822343E-2</v>
      </c>
      <c r="O125" s="56">
        <f t="shared" si="42"/>
        <v>4.897131266299623E-2</v>
      </c>
      <c r="P125" s="56">
        <f t="shared" si="43"/>
        <v>2.1460125931738877E-3</v>
      </c>
      <c r="Q125" s="1">
        <f t="shared" si="25"/>
        <v>146278.98806562211</v>
      </c>
      <c r="R125" s="1">
        <f t="shared" si="35"/>
        <v>741</v>
      </c>
      <c r="S125" s="1">
        <f t="shared" si="36"/>
        <v>525</v>
      </c>
      <c r="T125" s="1">
        <f t="shared" si="39"/>
        <v>1.6911055718082935E-3</v>
      </c>
      <c r="U125" s="1">
        <f t="shared" si="28"/>
        <v>159288.26184175143</v>
      </c>
      <c r="V125" s="1">
        <f t="shared" si="31"/>
        <v>3.1589452205225825</v>
      </c>
      <c r="W125" s="1">
        <f t="shared" si="38"/>
        <v>190379000627.04877</v>
      </c>
    </row>
    <row r="126" spans="3:23" x14ac:dyDescent="0.2">
      <c r="C126" s="36">
        <f t="shared" si="20"/>
        <v>425.67006002301832</v>
      </c>
      <c r="D126" s="47">
        <f t="shared" si="29"/>
        <v>1</v>
      </c>
      <c r="E126" s="47">
        <f t="shared" si="30"/>
        <v>0</v>
      </c>
      <c r="F126" s="47">
        <v>83</v>
      </c>
      <c r="G126" s="47">
        <v>125</v>
      </c>
      <c r="H126" s="48">
        <v>43981</v>
      </c>
      <c r="I126" s="1">
        <f t="shared" si="21"/>
        <v>4.8548678901696825</v>
      </c>
      <c r="J126" s="37">
        <v>181195</v>
      </c>
      <c r="K126" s="49">
        <v>8494</v>
      </c>
      <c r="L126" s="46">
        <v>164900</v>
      </c>
      <c r="M126" s="50">
        <f t="shared" si="33"/>
        <v>173394</v>
      </c>
      <c r="N126" s="55">
        <f t="shared" si="22"/>
        <v>4.6877673224978614E-2</v>
      </c>
      <c r="O126" s="56">
        <f t="shared" si="42"/>
        <v>4.8986700808563155E-2</v>
      </c>
      <c r="P126" s="56">
        <f t="shared" si="43"/>
        <v>2.1090275835845412E-3</v>
      </c>
      <c r="Q126" s="1">
        <f t="shared" si="25"/>
        <v>146278.98905302945</v>
      </c>
      <c r="R126" s="1">
        <f t="shared" si="35"/>
        <v>737</v>
      </c>
      <c r="S126" s="1">
        <f t="shared" si="36"/>
        <v>548.25</v>
      </c>
      <c r="T126" s="1">
        <f t="shared" si="39"/>
        <v>9.8740734392777085E-4</v>
      </c>
      <c r="U126" s="1">
        <f t="shared" si="28"/>
        <v>159290.79353119538</v>
      </c>
      <c r="V126" s="1">
        <f t="shared" si="31"/>
        <v>2.5316894439456519</v>
      </c>
      <c r="W126" s="1">
        <f t="shared" si="38"/>
        <v>204234051890.49796</v>
      </c>
    </row>
    <row r="127" spans="3:23" x14ac:dyDescent="0.2">
      <c r="C127" s="36">
        <f t="shared" si="20"/>
        <v>0</v>
      </c>
      <c r="D127" s="47">
        <f t="shared" si="29"/>
        <v>1</v>
      </c>
      <c r="E127" s="47">
        <f t="shared" si="30"/>
        <v>0</v>
      </c>
      <c r="F127" s="47">
        <v>84</v>
      </c>
      <c r="G127" s="47">
        <v>126</v>
      </c>
      <c r="H127" s="48">
        <v>43982</v>
      </c>
      <c r="I127" s="1">
        <f t="shared" si="21"/>
        <v>4.9387882168786588</v>
      </c>
      <c r="Q127" s="1">
        <f t="shared" si="25"/>
        <v>146278.98962412879</v>
      </c>
      <c r="T127" s="1">
        <f t="shared" si="39"/>
        <v>5.7109934277832508E-4</v>
      </c>
      <c r="U127" s="1">
        <f t="shared" si="28"/>
        <v>159292.81826481473</v>
      </c>
      <c r="V127" s="1">
        <f t="shared" si="31"/>
        <v>2.0247336193569936</v>
      </c>
      <c r="W127" s="1">
        <f t="shared" si="38"/>
        <v>0</v>
      </c>
    </row>
    <row r="128" spans="3:23" x14ac:dyDescent="0.2">
      <c r="C128" s="36">
        <f t="shared" si="20"/>
        <v>0</v>
      </c>
      <c r="D128" s="47">
        <f t="shared" ref="D128:D140" si="44">IF(S129="",1,0)</f>
        <v>1</v>
      </c>
      <c r="E128" s="47">
        <f t="shared" ref="E128:E140" si="45">IF(S128=$B$20,0,E127)</f>
        <v>0</v>
      </c>
      <c r="F128" s="47">
        <v>85</v>
      </c>
      <c r="G128" s="47">
        <v>127</v>
      </c>
      <c r="H128" s="48">
        <v>43983</v>
      </c>
      <c r="I128" s="1">
        <f t="shared" si="21"/>
        <v>5.0227085435876351</v>
      </c>
      <c r="Q128" s="1">
        <f t="shared" ref="Q128:Q140" si="46">_xlfn.NORM.DIST(I128,0,$A$2,TRUE)*$B$16</f>
        <v>146278.98995133128</v>
      </c>
      <c r="T128" s="1">
        <f t="shared" ref="T128:T140" si="47">Q128-Q127</f>
        <v>3.2720249146223068E-4</v>
      </c>
      <c r="U128" s="1">
        <f t="shared" ref="U128:U140" si="48">_xlfn.GAMMA.DIST(G128,$A$9,$A$10,TRUE)*$B$17</f>
        <v>159294.43421861669</v>
      </c>
      <c r="V128" s="1">
        <f t="shared" ref="V128:V140" si="49">U128-U127</f>
        <v>1.6159538019564934</v>
      </c>
      <c r="W128" s="1">
        <f t="shared" si="38"/>
        <v>0</v>
      </c>
    </row>
    <row r="129" spans="3:23" x14ac:dyDescent="0.2">
      <c r="C129" s="36">
        <f t="shared" si="20"/>
        <v>0</v>
      </c>
      <c r="D129" s="47">
        <f t="shared" si="44"/>
        <v>1</v>
      </c>
      <c r="E129" s="47">
        <f t="shared" si="45"/>
        <v>0</v>
      </c>
      <c r="F129" s="47">
        <v>86</v>
      </c>
      <c r="G129" s="47">
        <v>128</v>
      </c>
      <c r="H129" s="48">
        <v>43984</v>
      </c>
      <c r="I129" s="1">
        <f t="shared" si="21"/>
        <v>5.1066288702966114</v>
      </c>
      <c r="Q129" s="1">
        <f t="shared" si="46"/>
        <v>146278.99013703101</v>
      </c>
      <c r="T129" s="1">
        <f t="shared" si="47"/>
        <v>1.8569972598925233E-4</v>
      </c>
      <c r="U129" s="1">
        <f t="shared" si="48"/>
        <v>159295.72130496858</v>
      </c>
      <c r="V129" s="1">
        <f t="shared" si="49"/>
        <v>1.2870863518910483</v>
      </c>
      <c r="W129" s="1">
        <f t="shared" si="38"/>
        <v>0</v>
      </c>
    </row>
    <row r="130" spans="3:23" x14ac:dyDescent="0.2">
      <c r="C130" s="36">
        <f t="shared" si="20"/>
        <v>0</v>
      </c>
      <c r="D130" s="47">
        <f t="shared" si="44"/>
        <v>1</v>
      </c>
      <c r="E130" s="47">
        <f t="shared" si="45"/>
        <v>0</v>
      </c>
      <c r="F130" s="47">
        <v>87</v>
      </c>
      <c r="G130" s="47">
        <v>129</v>
      </c>
      <c r="H130" s="48">
        <v>43985</v>
      </c>
      <c r="I130" s="1">
        <f t="shared" si="21"/>
        <v>5.1905491970055877</v>
      </c>
      <c r="Q130" s="1">
        <f t="shared" si="46"/>
        <v>146278.99024142983</v>
      </c>
      <c r="T130" s="1">
        <f t="shared" si="47"/>
        <v>1.0439881589263678E-4</v>
      </c>
      <c r="U130" s="1">
        <f t="shared" si="48"/>
        <v>159296.74440456001</v>
      </c>
      <c r="V130" s="1">
        <f t="shared" si="49"/>
        <v>1.0230995914316736</v>
      </c>
      <c r="W130" s="1">
        <f t="shared" si="38"/>
        <v>0</v>
      </c>
    </row>
    <row r="131" spans="3:23" x14ac:dyDescent="0.2">
      <c r="C131" s="36">
        <f t="shared" ref="C131:C141" si="50">SQRT(J131)</f>
        <v>0</v>
      </c>
      <c r="D131" s="47">
        <f t="shared" si="44"/>
        <v>1</v>
      </c>
      <c r="E131" s="47">
        <f t="shared" si="45"/>
        <v>0</v>
      </c>
      <c r="F131" s="47">
        <v>88</v>
      </c>
      <c r="G131" s="47">
        <v>130</v>
      </c>
      <c r="H131" s="48">
        <v>43986</v>
      </c>
      <c r="I131" s="1">
        <f t="shared" ref="I131:I141" si="51">I130+$B$2</f>
        <v>5.274469523714564</v>
      </c>
      <c r="Q131" s="1">
        <f t="shared" si="46"/>
        <v>146278.99029956909</v>
      </c>
      <c r="T131" s="1">
        <f t="shared" si="47"/>
        <v>5.8139266911894083E-5</v>
      </c>
      <c r="U131" s="1">
        <f t="shared" si="48"/>
        <v>159297.55606257659</v>
      </c>
      <c r="V131" s="1">
        <f t="shared" si="49"/>
        <v>0.81165801658062264</v>
      </c>
      <c r="W131" s="1">
        <f t="shared" si="38"/>
        <v>0</v>
      </c>
    </row>
    <row r="132" spans="3:23" x14ac:dyDescent="0.2">
      <c r="C132" s="36">
        <f t="shared" si="50"/>
        <v>0</v>
      </c>
      <c r="D132" s="47">
        <f t="shared" si="44"/>
        <v>1</v>
      </c>
      <c r="E132" s="47">
        <f t="shared" si="45"/>
        <v>0</v>
      </c>
      <c r="F132" s="47">
        <v>89</v>
      </c>
      <c r="G132" s="47">
        <v>131</v>
      </c>
      <c r="H132" s="48">
        <v>43987</v>
      </c>
      <c r="I132" s="1">
        <f t="shared" si="51"/>
        <v>5.3583898504235403</v>
      </c>
      <c r="Q132" s="1">
        <f t="shared" si="46"/>
        <v>146278.9903316416</v>
      </c>
      <c r="T132" s="1">
        <f t="shared" si="47"/>
        <v>3.2072508474811912E-5</v>
      </c>
      <c r="U132" s="1">
        <f t="shared" si="48"/>
        <v>159298.19873009657</v>
      </c>
      <c r="V132" s="1">
        <f t="shared" si="49"/>
        <v>0.64266751997638494</v>
      </c>
      <c r="W132" s="1">
        <f t="shared" si="38"/>
        <v>0</v>
      </c>
    </row>
    <row r="133" spans="3:23" x14ac:dyDescent="0.2">
      <c r="C133" s="36">
        <f t="shared" si="50"/>
        <v>0</v>
      </c>
      <c r="D133" s="47">
        <f t="shared" si="44"/>
        <v>1</v>
      </c>
      <c r="E133" s="47">
        <f t="shared" si="45"/>
        <v>0</v>
      </c>
      <c r="F133" s="47">
        <v>90</v>
      </c>
      <c r="G133" s="47">
        <v>132</v>
      </c>
      <c r="H133" s="48">
        <v>43988</v>
      </c>
      <c r="I133" s="1">
        <f t="shared" si="51"/>
        <v>5.4423101771325166</v>
      </c>
      <c r="Q133" s="1">
        <f t="shared" si="46"/>
        <v>146278.99034916775</v>
      </c>
      <c r="T133" s="1">
        <f t="shared" si="47"/>
        <v>1.7526152078062296E-5</v>
      </c>
      <c r="U133" s="1">
        <f t="shared" si="48"/>
        <v>159298.70662115861</v>
      </c>
      <c r="V133" s="1">
        <f t="shared" si="49"/>
        <v>0.50789106203592382</v>
      </c>
      <c r="W133" s="1">
        <f t="shared" si="38"/>
        <v>0</v>
      </c>
    </row>
    <row r="134" spans="3:23" x14ac:dyDescent="0.2">
      <c r="C134" s="36">
        <f t="shared" si="50"/>
        <v>0</v>
      </c>
      <c r="D134" s="47">
        <f t="shared" si="44"/>
        <v>1</v>
      </c>
      <c r="E134" s="47">
        <f t="shared" si="45"/>
        <v>0</v>
      </c>
      <c r="F134" s="47">
        <v>91</v>
      </c>
      <c r="G134" s="47">
        <v>133</v>
      </c>
      <c r="H134" s="48">
        <v>43989</v>
      </c>
      <c r="I134" s="1">
        <f t="shared" si="51"/>
        <v>5.5262305038414929</v>
      </c>
      <c r="Q134" s="1">
        <f t="shared" si="46"/>
        <v>146278.99035865476</v>
      </c>
      <c r="T134" s="1">
        <f t="shared" si="47"/>
        <v>9.4870047178119421E-6</v>
      </c>
      <c r="U134" s="1">
        <f t="shared" si="48"/>
        <v>159299.10724639017</v>
      </c>
      <c r="V134" s="1">
        <f t="shared" si="49"/>
        <v>0.40062523155938834</v>
      </c>
      <c r="W134" s="1">
        <f t="shared" si="38"/>
        <v>0</v>
      </c>
    </row>
    <row r="135" spans="3:23" x14ac:dyDescent="0.2">
      <c r="C135" s="36">
        <f t="shared" si="50"/>
        <v>0</v>
      </c>
      <c r="D135" s="47">
        <f t="shared" si="44"/>
        <v>1</v>
      </c>
      <c r="E135" s="47">
        <f t="shared" si="45"/>
        <v>0</v>
      </c>
      <c r="F135" s="47">
        <v>92</v>
      </c>
      <c r="G135" s="47">
        <v>134</v>
      </c>
      <c r="H135" s="48">
        <v>43990</v>
      </c>
      <c r="I135" s="1">
        <f t="shared" si="51"/>
        <v>5.6101508305504693</v>
      </c>
      <c r="Q135" s="1">
        <f t="shared" si="46"/>
        <v>146278.99036374176</v>
      </c>
      <c r="T135" s="1">
        <f t="shared" si="47"/>
        <v>5.0870003178715706E-6</v>
      </c>
      <c r="U135" s="1">
        <f t="shared" si="48"/>
        <v>159299.42267552976</v>
      </c>
      <c r="V135" s="1">
        <f t="shared" si="49"/>
        <v>0.31542913959128782</v>
      </c>
      <c r="W135" s="1">
        <f t="shared" si="38"/>
        <v>0</v>
      </c>
    </row>
    <row r="136" spans="3:23" x14ac:dyDescent="0.2">
      <c r="C136" s="36">
        <f t="shared" si="50"/>
        <v>0</v>
      </c>
      <c r="D136" s="47">
        <f t="shared" si="44"/>
        <v>1</v>
      </c>
      <c r="E136" s="47">
        <f t="shared" si="45"/>
        <v>0</v>
      </c>
      <c r="F136" s="47">
        <v>93</v>
      </c>
      <c r="G136" s="47">
        <v>135</v>
      </c>
      <c r="H136" s="48">
        <v>43991</v>
      </c>
      <c r="I136" s="1">
        <f t="shared" si="51"/>
        <v>5.6940711572594456</v>
      </c>
      <c r="Q136" s="1">
        <f t="shared" si="46"/>
        <v>146278.99036644376</v>
      </c>
      <c r="T136" s="1">
        <f t="shared" si="47"/>
        <v>2.701999619603157E-6</v>
      </c>
      <c r="U136" s="1">
        <f t="shared" si="48"/>
        <v>159299.6705735806</v>
      </c>
      <c r="V136" s="1">
        <f t="shared" si="49"/>
        <v>0.2478980508458335</v>
      </c>
      <c r="W136" s="1">
        <f t="shared" si="38"/>
        <v>0</v>
      </c>
    </row>
    <row r="137" spans="3:23" x14ac:dyDescent="0.2">
      <c r="C137" s="36">
        <f t="shared" si="50"/>
        <v>0</v>
      </c>
      <c r="D137" s="47">
        <f t="shared" si="44"/>
        <v>1</v>
      </c>
      <c r="E137" s="47">
        <f t="shared" si="45"/>
        <v>0</v>
      </c>
      <c r="F137" s="47">
        <v>94</v>
      </c>
      <c r="G137" s="47">
        <v>136</v>
      </c>
      <c r="H137" s="48">
        <v>43992</v>
      </c>
      <c r="I137" s="1">
        <f t="shared" si="51"/>
        <v>5.7779914839684219</v>
      </c>
      <c r="Q137" s="1">
        <f t="shared" si="46"/>
        <v>146278.99036786542</v>
      </c>
      <c r="T137" s="1">
        <f t="shared" si="47"/>
        <v>1.421663910150528E-6</v>
      </c>
      <c r="U137" s="1">
        <f t="shared" si="48"/>
        <v>159299.86504865001</v>
      </c>
      <c r="V137" s="1">
        <f t="shared" si="49"/>
        <v>0.19447506940923631</v>
      </c>
      <c r="W137" s="1">
        <f t="shared" si="38"/>
        <v>0</v>
      </c>
    </row>
    <row r="138" spans="3:23" x14ac:dyDescent="0.2">
      <c r="C138" s="36">
        <f t="shared" si="50"/>
        <v>0</v>
      </c>
      <c r="D138" s="47">
        <f t="shared" si="44"/>
        <v>1</v>
      </c>
      <c r="E138" s="47">
        <f t="shared" si="45"/>
        <v>0</v>
      </c>
      <c r="F138" s="47">
        <v>95</v>
      </c>
      <c r="G138" s="47">
        <v>137</v>
      </c>
      <c r="H138" s="48">
        <v>43993</v>
      </c>
      <c r="I138" s="1">
        <f t="shared" si="51"/>
        <v>5.8619118106773982</v>
      </c>
      <c r="Q138" s="1">
        <f t="shared" si="46"/>
        <v>146278.99036860638</v>
      </c>
      <c r="T138" s="1">
        <f t="shared" si="47"/>
        <v>7.4095441959798336E-7</v>
      </c>
      <c r="U138" s="1">
        <f t="shared" si="48"/>
        <v>159300.01734368919</v>
      </c>
      <c r="V138" s="1">
        <f t="shared" si="49"/>
        <v>0.15229503918089904</v>
      </c>
      <c r="W138" s="1">
        <f t="shared" si="38"/>
        <v>0</v>
      </c>
    </row>
    <row r="139" spans="3:23" x14ac:dyDescent="0.2">
      <c r="C139" s="36">
        <f t="shared" si="50"/>
        <v>0</v>
      </c>
      <c r="D139" s="47">
        <f t="shared" si="44"/>
        <v>1</v>
      </c>
      <c r="E139" s="47">
        <f t="shared" si="45"/>
        <v>0</v>
      </c>
      <c r="F139" s="47">
        <v>96</v>
      </c>
      <c r="G139" s="47">
        <v>138</v>
      </c>
      <c r="H139" s="48">
        <v>43994</v>
      </c>
      <c r="I139" s="1">
        <f t="shared" si="51"/>
        <v>5.9458321373863745</v>
      </c>
      <c r="Q139" s="1">
        <f t="shared" si="46"/>
        <v>146278.99036898892</v>
      </c>
      <c r="T139" s="1">
        <f t="shared" si="47"/>
        <v>3.825407475233078E-7</v>
      </c>
      <c r="U139" s="1">
        <f t="shared" si="48"/>
        <v>159300.13639928214</v>
      </c>
      <c r="V139" s="1">
        <f t="shared" si="49"/>
        <v>0.119055592949735</v>
      </c>
      <c r="W139" s="1">
        <f t="shared" si="38"/>
        <v>0</v>
      </c>
    </row>
    <row r="140" spans="3:23" x14ac:dyDescent="0.2">
      <c r="C140" s="36">
        <f t="shared" si="50"/>
        <v>0</v>
      </c>
      <c r="D140" s="47">
        <f t="shared" si="44"/>
        <v>1</v>
      </c>
      <c r="E140" s="47">
        <f t="shared" si="45"/>
        <v>0</v>
      </c>
      <c r="F140" s="47">
        <v>97</v>
      </c>
      <c r="G140" s="47">
        <v>139</v>
      </c>
      <c r="H140" s="48">
        <v>43995</v>
      </c>
      <c r="I140" s="1">
        <f t="shared" si="51"/>
        <v>6.0297524640953508</v>
      </c>
      <c r="Q140" s="1">
        <f t="shared" si="46"/>
        <v>146278.99036918458</v>
      </c>
      <c r="T140" s="1">
        <f t="shared" si="47"/>
        <v>1.9566505216062069E-7</v>
      </c>
      <c r="U140" s="1">
        <f t="shared" si="48"/>
        <v>159300.22931026455</v>
      </c>
      <c r="V140" s="1">
        <f t="shared" si="49"/>
        <v>9.2910982406465337E-2</v>
      </c>
      <c r="W140" s="1">
        <f t="shared" si="38"/>
        <v>0</v>
      </c>
    </row>
    <row r="141" spans="3:23" x14ac:dyDescent="0.2">
      <c r="C141" s="36">
        <f t="shared" si="50"/>
        <v>0</v>
      </c>
      <c r="D141" s="47">
        <f>IF(S142="",1,0)</f>
        <v>1</v>
      </c>
      <c r="E141" s="47">
        <f>IF(S141=$B$20,0,E140)</f>
        <v>0</v>
      </c>
      <c r="F141" s="47">
        <v>98</v>
      </c>
      <c r="G141" s="47">
        <v>140</v>
      </c>
      <c r="H141" s="48">
        <v>43996</v>
      </c>
      <c r="I141" s="1">
        <f t="shared" si="51"/>
        <v>6.1136727908043271</v>
      </c>
      <c r="Q141" s="1">
        <f>_xlfn.NORM.DIST(I141,0,$A$2,TRUE)*$B$16</f>
        <v>146278.99036928368</v>
      </c>
      <c r="T141" s="1">
        <f>Q141-Q140</f>
        <v>9.9098542705178261E-8</v>
      </c>
      <c r="U141" s="1">
        <f>_xlfn.GAMMA.DIST(G141,$A$9,$A$10,TRUE)*$B$17</f>
        <v>159300.30169520996</v>
      </c>
      <c r="V141" s="1">
        <f>U141-U140</f>
        <v>7.2384945407975465E-2</v>
      </c>
      <c r="W141" s="1">
        <f t="shared" si="38"/>
        <v>0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topLeftCell="A4" zoomScaleNormal="100" workbookViewId="0">
      <selection activeCell="K101" sqref="K101"/>
    </sheetView>
  </sheetViews>
  <sheetFormatPr defaultRowHeight="12.75" x14ac:dyDescent="0.2"/>
  <cols>
    <col min="1" max="2" width="12" style="1" bestFit="1" customWidth="1"/>
    <col min="3" max="3" width="5.42578125" style="1" customWidth="1"/>
    <col min="4" max="4" width="5.42578125" style="47" customWidth="1"/>
    <col min="5" max="5" width="3.28515625" style="47" customWidth="1"/>
    <col min="6" max="6" width="4" style="47" bestFit="1" customWidth="1"/>
    <col min="7" max="7" width="10.140625" style="47" bestFit="1" customWidth="1"/>
    <col min="8" max="8" width="9.140625" style="1"/>
    <col min="9" max="9" width="7" style="37" bestFit="1" customWidth="1"/>
    <col min="10" max="10" width="6" style="49" bestFit="1" customWidth="1"/>
    <col min="11" max="11" width="6" style="46" bestFit="1" customWidth="1"/>
    <col min="12" max="12" width="8.5703125" style="50" bestFit="1" customWidth="1"/>
    <col min="13" max="13" width="9.140625" style="1"/>
    <col min="14" max="14" width="5" style="1" bestFit="1" customWidth="1"/>
    <col min="15" max="15" width="5" style="1" customWidth="1"/>
    <col min="16" max="36" width="9.140625" style="1"/>
    <col min="37" max="37" width="6.28515625" style="1" customWidth="1"/>
    <col min="38" max="16384" width="9.140625" style="1"/>
  </cols>
  <sheetData>
    <row r="1" spans="1:40" x14ac:dyDescent="0.2">
      <c r="G1" s="47" t="s">
        <v>509</v>
      </c>
      <c r="H1" s="1" t="s">
        <v>39</v>
      </c>
      <c r="I1" s="37" t="s">
        <v>510</v>
      </c>
      <c r="J1" s="49" t="s">
        <v>511</v>
      </c>
      <c r="K1" s="46" t="s">
        <v>512</v>
      </c>
      <c r="L1" s="50" t="s">
        <v>513</v>
      </c>
    </row>
    <row r="2" spans="1:40" x14ac:dyDescent="0.2">
      <c r="A2" s="36">
        <v>0.99706209464844719</v>
      </c>
      <c r="B2" s="36">
        <v>8.5483081694434332E-2</v>
      </c>
      <c r="C2" s="36">
        <f>SQRT(I2)</f>
        <v>1.4142135623730951</v>
      </c>
      <c r="D2" s="47">
        <f>IF(O3="",1,0)</f>
        <v>1</v>
      </c>
      <c r="E2" s="47">
        <v>1</v>
      </c>
      <c r="F2" s="47">
        <v>1</v>
      </c>
      <c r="G2" s="48">
        <v>43854</v>
      </c>
      <c r="H2" s="36">
        <v>-6.0386806612305177</v>
      </c>
      <c r="I2" s="37">
        <v>2</v>
      </c>
      <c r="J2" s="49">
        <v>0</v>
      </c>
      <c r="K2" s="46">
        <v>0</v>
      </c>
      <c r="L2" s="50">
        <v>0</v>
      </c>
      <c r="M2" s="1">
        <f>_xlfn.NORM.DIST(H2,0,$A$2,TRUE)*$B$16</f>
        <v>8.8940144772092398E-5</v>
      </c>
      <c r="Q2" s="1">
        <f>_xlfn.GAMMA.DIST(F2,$A$9,$A$10,TRUE)*$B$17</f>
        <v>6.8434498634900382E-41</v>
      </c>
      <c r="S2" s="1">
        <f t="shared" ref="S2:S65" si="0">(M2-I2)^2*C2*$B$13+(Q2-I2)^2*C2*$B$14</f>
        <v>5.6568542494923806</v>
      </c>
      <c r="T2" s="1">
        <f>SUM(S:S)/SUM(C:C)</f>
        <v>2664707.81036735</v>
      </c>
      <c r="AJ2" s="1" t="str">
        <f>"c(" &amp;I2 &amp; ","</f>
        <v>c(2,</v>
      </c>
      <c r="AK2" s="1" t="str">
        <f>"c(" &amp;L2 &amp; ","</f>
        <v>c(0,</v>
      </c>
      <c r="AL2" s="1" t="str">
        <f>"c(" &amp;J2 &amp; ","</f>
        <v>c(0,</v>
      </c>
      <c r="AM2" s="1" t="str">
        <f>"c(" &amp;K2 &amp; ","</f>
        <v>c(0,</v>
      </c>
      <c r="AN2" s="1" t="str">
        <f>""</f>
        <v/>
      </c>
    </row>
    <row r="3" spans="1:40" x14ac:dyDescent="0.2">
      <c r="B3" s="52">
        <f>B16*B13+B17*B14</f>
        <v>135478.06952596828</v>
      </c>
      <c r="C3" s="36">
        <f t="shared" ref="C3:C66" si="1">SQRT(I3)</f>
        <v>1.7320508075688772</v>
      </c>
      <c r="D3" s="47">
        <f t="shared" ref="D3:D66" si="2">IF(O4="",1,0)</f>
        <v>1</v>
      </c>
      <c r="E3" s="47">
        <f>IF(O3=$B$20,0,E2)</f>
        <v>1</v>
      </c>
      <c r="F3" s="47">
        <v>2</v>
      </c>
      <c r="G3" s="48">
        <v>43855</v>
      </c>
      <c r="H3" s="1">
        <f t="shared" ref="H3:H66" si="3">H2+$B$2</f>
        <v>-5.9531975795360834</v>
      </c>
      <c r="I3" s="37">
        <v>3</v>
      </c>
      <c r="J3" s="49">
        <v>0</v>
      </c>
      <c r="K3" s="46">
        <v>0</v>
      </c>
      <c r="L3" s="50">
        <v>0</v>
      </c>
      <c r="M3" s="1">
        <f t="shared" ref="M3:M66" si="4">_xlfn.NORM.DIST(H3,0,$A$2,TRUE)*$B$16</f>
        <v>1.5097280168499254E-4</v>
      </c>
      <c r="N3" s="1">
        <f t="shared" ref="N3:N66" si="5">IF(I3-I2&lt;0,0,I3-I2)</f>
        <v>1</v>
      </c>
      <c r="P3" s="1">
        <f t="shared" ref="P3:P66" si="6">M3-M2</f>
        <v>6.203265691290014E-5</v>
      </c>
      <c r="Q3" s="1">
        <f t="shared" ref="Q3:Q66" si="7">_xlfn.GAMMA.DIST(F3,$A$9,$A$10,TRUE)*$B$17</f>
        <v>8.0099204739092744E-32</v>
      </c>
      <c r="R3" s="1">
        <f>Q3-Q2</f>
        <v>8.0099204670658243E-32</v>
      </c>
      <c r="S3" s="1">
        <f t="shared" si="0"/>
        <v>15.588457268119894</v>
      </c>
      <c r="AJ3" s="1" t="str">
        <f t="shared" ref="AJ3:AJ66" si="8">AJ2 &amp;I3 &amp;","</f>
        <v>c(2,3,</v>
      </c>
      <c r="AK3" s="1" t="str">
        <f t="shared" ref="AK3:AK66" si="9">AK2 &amp;L3 &amp;","</f>
        <v>c(0,0,</v>
      </c>
      <c r="AL3" s="1" t="str">
        <f t="shared" ref="AL3:AM34" si="10">AL2 &amp;J3 &amp;","</f>
        <v>c(0,0,</v>
      </c>
      <c r="AM3" s="1" t="str">
        <f t="shared" si="10"/>
        <v>c(0,0,</v>
      </c>
      <c r="AN3" s="1" t="str">
        <f>""</f>
        <v/>
      </c>
    </row>
    <row r="4" spans="1:40" x14ac:dyDescent="0.2">
      <c r="A4" s="1" t="s">
        <v>18</v>
      </c>
      <c r="B4" s="1">
        <f>(3-H2)/B2</f>
        <v>105.73648588781531</v>
      </c>
      <c r="C4" s="36">
        <f t="shared" si="1"/>
        <v>1.7320508075688772</v>
      </c>
      <c r="D4" s="47">
        <f t="shared" si="2"/>
        <v>1</v>
      </c>
      <c r="E4" s="47">
        <f t="shared" ref="E4:E67" si="11">IF(O4=$B$20,0,E3)</f>
        <v>1</v>
      </c>
      <c r="F4" s="47">
        <v>3</v>
      </c>
      <c r="G4" s="48">
        <v>43856</v>
      </c>
      <c r="H4" s="1">
        <f t="shared" si="3"/>
        <v>-5.8677144978416491</v>
      </c>
      <c r="I4" s="37">
        <v>3</v>
      </c>
      <c r="J4" s="49">
        <v>0</v>
      </c>
      <c r="K4" s="46">
        <v>0</v>
      </c>
      <c r="L4" s="50">
        <v>0</v>
      </c>
      <c r="M4" s="1">
        <f t="shared" si="4"/>
        <v>2.5443951372592109E-4</v>
      </c>
      <c r="N4" s="1">
        <f t="shared" si="5"/>
        <v>0</v>
      </c>
      <c r="P4" s="1">
        <f t="shared" si="6"/>
        <v>1.0346671204092855E-4</v>
      </c>
      <c r="Q4" s="1">
        <f t="shared" si="7"/>
        <v>1.3661058012039826E-26</v>
      </c>
      <c r="R4" s="1">
        <f t="shared" ref="R4:R67" si="12">Q4-Q3</f>
        <v>1.3660977912835085E-26</v>
      </c>
      <c r="S4" s="1">
        <f t="shared" si="0"/>
        <v>15.588457268119894</v>
      </c>
      <c r="AJ4" s="1" t="str">
        <f t="shared" si="8"/>
        <v>c(2,3,3,</v>
      </c>
      <c r="AK4" s="1" t="str">
        <f t="shared" si="9"/>
        <v>c(0,0,0,</v>
      </c>
      <c r="AL4" s="1" t="str">
        <f t="shared" si="10"/>
        <v>c(0,0,0,</v>
      </c>
      <c r="AM4" s="1" t="str">
        <f t="shared" si="10"/>
        <v>c(0,0,0,</v>
      </c>
      <c r="AN4" s="1" t="str">
        <f>""</f>
        <v/>
      </c>
    </row>
    <row r="5" spans="1:40" x14ac:dyDescent="0.2">
      <c r="B5" s="33">
        <f>G2+B4</f>
        <v>43959.736485887814</v>
      </c>
      <c r="C5" s="36">
        <f t="shared" si="1"/>
        <v>1.7320508075688772</v>
      </c>
      <c r="D5" s="47">
        <f t="shared" si="2"/>
        <v>0</v>
      </c>
      <c r="E5" s="47">
        <f t="shared" si="11"/>
        <v>1</v>
      </c>
      <c r="F5" s="47">
        <v>4</v>
      </c>
      <c r="G5" s="48">
        <v>43857</v>
      </c>
      <c r="H5" s="1">
        <f t="shared" si="3"/>
        <v>-5.7822314161472148</v>
      </c>
      <c r="I5" s="37">
        <v>3</v>
      </c>
      <c r="J5" s="49">
        <v>0</v>
      </c>
      <c r="K5" s="46">
        <v>0</v>
      </c>
      <c r="L5" s="50">
        <v>0</v>
      </c>
      <c r="M5" s="1">
        <f t="shared" si="4"/>
        <v>4.257526118653185E-4</v>
      </c>
      <c r="N5" s="1">
        <f t="shared" si="5"/>
        <v>0</v>
      </c>
      <c r="P5" s="1">
        <f t="shared" si="6"/>
        <v>1.7131309813939741E-4</v>
      </c>
      <c r="Q5" s="1">
        <f t="shared" si="7"/>
        <v>6.261007514781256E-23</v>
      </c>
      <c r="R5" s="1">
        <f t="shared" si="12"/>
        <v>6.2596414089800523E-23</v>
      </c>
      <c r="S5" s="1">
        <f t="shared" si="0"/>
        <v>15.588457268119894</v>
      </c>
      <c r="AJ5" s="1" t="str">
        <f t="shared" si="8"/>
        <v>c(2,3,3,3,</v>
      </c>
      <c r="AK5" s="1" t="str">
        <f t="shared" si="9"/>
        <v>c(0,0,0,0,</v>
      </c>
      <c r="AL5" s="1" t="str">
        <f t="shared" si="10"/>
        <v>c(0,0,0,0,</v>
      </c>
      <c r="AM5" s="1" t="str">
        <f t="shared" si="10"/>
        <v>c(0,0,0,0,</v>
      </c>
      <c r="AN5" s="1" t="str">
        <f>""</f>
        <v/>
      </c>
    </row>
    <row r="6" spans="1:40" x14ac:dyDescent="0.2">
      <c r="A6" s="1" t="s">
        <v>19</v>
      </c>
      <c r="B6" s="1">
        <f>-H2/B2</f>
        <v>70.641822235845837</v>
      </c>
      <c r="C6" s="36">
        <f t="shared" si="1"/>
        <v>2</v>
      </c>
      <c r="D6" s="47">
        <f t="shared" si="2"/>
        <v>0</v>
      </c>
      <c r="E6" s="47">
        <f t="shared" si="11"/>
        <v>1</v>
      </c>
      <c r="F6" s="47">
        <v>5</v>
      </c>
      <c r="G6" s="48">
        <v>43858</v>
      </c>
      <c r="H6" s="1">
        <f t="shared" si="3"/>
        <v>-5.6967483344527805</v>
      </c>
      <c r="I6" s="37">
        <v>4</v>
      </c>
      <c r="J6" s="49">
        <v>0</v>
      </c>
      <c r="K6" s="46">
        <v>0</v>
      </c>
      <c r="L6" s="50">
        <v>0</v>
      </c>
      <c r="M6" s="1">
        <f t="shared" si="4"/>
        <v>7.0732505310289748E-4</v>
      </c>
      <c r="N6" s="1">
        <f t="shared" si="5"/>
        <v>1</v>
      </c>
      <c r="O6" s="1">
        <f t="shared" ref="O6:O11" si="13">AVERAGE(N3:N9)</f>
        <v>0.42857142857142855</v>
      </c>
      <c r="P6" s="1">
        <f t="shared" si="6"/>
        <v>2.8157244123757898E-4</v>
      </c>
      <c r="Q6" s="1">
        <f t="shared" si="7"/>
        <v>3.9553646117534528E-20</v>
      </c>
      <c r="R6" s="1">
        <f t="shared" si="12"/>
        <v>3.9491036042386714E-20</v>
      </c>
      <c r="S6" s="1">
        <f t="shared" si="0"/>
        <v>32</v>
      </c>
      <c r="AJ6" s="1" t="str">
        <f t="shared" si="8"/>
        <v>c(2,3,3,3,4,</v>
      </c>
      <c r="AK6" s="1" t="str">
        <f t="shared" si="9"/>
        <v>c(0,0,0,0,0,</v>
      </c>
      <c r="AL6" s="1" t="str">
        <f t="shared" si="10"/>
        <v>c(0,0,0,0,0,</v>
      </c>
      <c r="AM6" s="1" t="str">
        <f t="shared" si="10"/>
        <v>c(0,0,0,0,0,</v>
      </c>
      <c r="AN6" s="1" t="str">
        <f>""</f>
        <v/>
      </c>
    </row>
    <row r="7" spans="1:40" x14ac:dyDescent="0.2">
      <c r="B7" s="33">
        <f>G2+B6</f>
        <v>43924.641822235848</v>
      </c>
      <c r="C7" s="36">
        <f t="shared" si="1"/>
        <v>2.2360679774997898</v>
      </c>
      <c r="D7" s="47">
        <f t="shared" si="2"/>
        <v>0</v>
      </c>
      <c r="E7" s="47">
        <f t="shared" si="11"/>
        <v>1</v>
      </c>
      <c r="F7" s="47">
        <v>6</v>
      </c>
      <c r="G7" s="48">
        <v>43859</v>
      </c>
      <c r="H7" s="1">
        <f t="shared" si="3"/>
        <v>-5.6112652527583462</v>
      </c>
      <c r="I7" s="37">
        <v>5</v>
      </c>
      <c r="J7" s="49">
        <v>0</v>
      </c>
      <c r="K7" s="46">
        <v>0</v>
      </c>
      <c r="L7" s="50">
        <v>0</v>
      </c>
      <c r="M7" s="1">
        <f t="shared" si="4"/>
        <v>1.1667339272118374E-3</v>
      </c>
      <c r="N7" s="1">
        <f t="shared" si="5"/>
        <v>1</v>
      </c>
      <c r="O7" s="1">
        <f t="shared" si="13"/>
        <v>0.42857142857142855</v>
      </c>
      <c r="P7" s="1">
        <f t="shared" si="6"/>
        <v>4.5940887410893987E-4</v>
      </c>
      <c r="Q7" s="1">
        <f t="shared" si="7"/>
        <v>7.1351036093709119E-18</v>
      </c>
      <c r="R7" s="1">
        <f t="shared" si="12"/>
        <v>7.0955499632533776E-18</v>
      </c>
      <c r="S7" s="1">
        <f t="shared" si="0"/>
        <v>55.901699437494742</v>
      </c>
      <c r="AJ7" s="1" t="str">
        <f t="shared" si="8"/>
        <v>c(2,3,3,3,4,5,</v>
      </c>
      <c r="AK7" s="1" t="str">
        <f t="shared" si="9"/>
        <v>c(0,0,0,0,0,0,</v>
      </c>
      <c r="AL7" s="1" t="str">
        <f t="shared" si="10"/>
        <v>c(0,0,0,0,0,0,</v>
      </c>
      <c r="AM7" s="1" t="str">
        <f t="shared" si="10"/>
        <v>c(0,0,0,0,0,0,</v>
      </c>
      <c r="AN7" s="1" t="str">
        <f>""</f>
        <v/>
      </c>
    </row>
    <row r="8" spans="1:40" x14ac:dyDescent="0.2">
      <c r="B8" s="1">
        <f>(-5.4-H2)/B2</f>
        <v>7.471427662300818</v>
      </c>
      <c r="C8" s="36">
        <f t="shared" si="1"/>
        <v>2.2360679774997898</v>
      </c>
      <c r="D8" s="47">
        <f t="shared" si="2"/>
        <v>0</v>
      </c>
      <c r="E8" s="47">
        <f t="shared" si="11"/>
        <v>1</v>
      </c>
      <c r="F8" s="47">
        <v>7</v>
      </c>
      <c r="G8" s="48">
        <v>43860</v>
      </c>
      <c r="H8" s="1">
        <f t="shared" si="3"/>
        <v>-5.5257821710639119</v>
      </c>
      <c r="I8" s="37">
        <v>5</v>
      </c>
      <c r="J8" s="49">
        <v>0</v>
      </c>
      <c r="K8" s="46">
        <v>0</v>
      </c>
      <c r="L8" s="50">
        <v>0</v>
      </c>
      <c r="M8" s="1">
        <f t="shared" si="4"/>
        <v>1.9108115967007258E-3</v>
      </c>
      <c r="N8" s="1">
        <f t="shared" si="5"/>
        <v>0</v>
      </c>
      <c r="O8" s="1">
        <f t="shared" si="13"/>
        <v>0.42857142857142855</v>
      </c>
      <c r="P8" s="1">
        <f t="shared" si="6"/>
        <v>7.4407766948888848E-4</v>
      </c>
      <c r="Q8" s="1">
        <f t="shared" si="7"/>
        <v>5.4200672434008551E-16</v>
      </c>
      <c r="R8" s="1">
        <f t="shared" si="12"/>
        <v>5.3487162073071461E-16</v>
      </c>
      <c r="S8" s="1">
        <f t="shared" si="0"/>
        <v>55.901699437494727</v>
      </c>
      <c r="AJ8" s="1" t="str">
        <f t="shared" si="8"/>
        <v>c(2,3,3,3,4,5,5,</v>
      </c>
      <c r="AK8" s="1" t="str">
        <f t="shared" si="9"/>
        <v>c(0,0,0,0,0,0,0,</v>
      </c>
      <c r="AL8" s="1" t="str">
        <f t="shared" si="10"/>
        <v>c(0,0,0,0,0,0,0,</v>
      </c>
      <c r="AM8" s="1" t="str">
        <f t="shared" si="10"/>
        <v>c(0,0,0,0,0,0,0,</v>
      </c>
      <c r="AN8" s="1" t="str">
        <f>""</f>
        <v/>
      </c>
    </row>
    <row r="9" spans="1:40" x14ac:dyDescent="0.2">
      <c r="A9" s="36">
        <v>30.707619071647954</v>
      </c>
      <c r="C9" s="36">
        <f t="shared" si="1"/>
        <v>2.2360679774997898</v>
      </c>
      <c r="D9" s="47">
        <f t="shared" si="2"/>
        <v>0</v>
      </c>
      <c r="E9" s="47">
        <f t="shared" si="11"/>
        <v>1</v>
      </c>
      <c r="F9" s="47">
        <v>8</v>
      </c>
      <c r="G9" s="48">
        <v>43861</v>
      </c>
      <c r="H9" s="1">
        <f t="shared" si="3"/>
        <v>-5.4402990893694776</v>
      </c>
      <c r="I9" s="37">
        <v>5</v>
      </c>
      <c r="J9" s="49">
        <v>0</v>
      </c>
      <c r="K9" s="46">
        <v>0</v>
      </c>
      <c r="L9" s="50">
        <v>0</v>
      </c>
      <c r="M9" s="1">
        <f t="shared" si="4"/>
        <v>3.1071301013572629E-3</v>
      </c>
      <c r="N9" s="1">
        <f t="shared" si="5"/>
        <v>0</v>
      </c>
      <c r="O9" s="1">
        <f t="shared" si="13"/>
        <v>0.42857142857142855</v>
      </c>
      <c r="P9" s="1">
        <f t="shared" si="6"/>
        <v>1.1963185046565371E-3</v>
      </c>
      <c r="Q9" s="1">
        <f t="shared" si="7"/>
        <v>2.1863056035604543E-14</v>
      </c>
      <c r="R9" s="1">
        <f t="shared" si="12"/>
        <v>2.1321049311264459E-14</v>
      </c>
      <c r="S9" s="1">
        <f t="shared" si="0"/>
        <v>55.901699437494251</v>
      </c>
      <c r="AJ9" s="1" t="str">
        <f t="shared" si="8"/>
        <v>c(2,3,3,3,4,5,5,5,</v>
      </c>
      <c r="AK9" s="1" t="str">
        <f t="shared" si="9"/>
        <v>c(0,0,0,0,0,0,0,0,</v>
      </c>
      <c r="AL9" s="1" t="str">
        <f t="shared" si="10"/>
        <v>c(0,0,0,0,0,0,0,0,</v>
      </c>
      <c r="AM9" s="1" t="str">
        <f t="shared" si="10"/>
        <v>c(0,0,0,0,0,0,0,0,</v>
      </c>
      <c r="AN9" s="1" t="str">
        <f>""</f>
        <v/>
      </c>
    </row>
    <row r="10" spans="1:40" x14ac:dyDescent="0.2">
      <c r="A10" s="36">
        <v>2.394256753992059</v>
      </c>
      <c r="C10" s="36">
        <f t="shared" si="1"/>
        <v>2.4494897427831779</v>
      </c>
      <c r="D10" s="47">
        <f t="shared" si="2"/>
        <v>0</v>
      </c>
      <c r="E10" s="47">
        <f t="shared" si="11"/>
        <v>1</v>
      </c>
      <c r="F10" s="47">
        <v>9</v>
      </c>
      <c r="G10" s="48">
        <v>43862</v>
      </c>
      <c r="H10" s="1">
        <f t="shared" si="3"/>
        <v>-5.3548160076750433</v>
      </c>
      <c r="I10" s="37">
        <v>6</v>
      </c>
      <c r="J10" s="49">
        <v>0</v>
      </c>
      <c r="K10" s="46">
        <v>0</v>
      </c>
      <c r="L10" s="50">
        <v>0</v>
      </c>
      <c r="M10" s="1">
        <f t="shared" si="4"/>
        <v>5.016477828626081E-3</v>
      </c>
      <c r="N10" s="1">
        <f t="shared" si="5"/>
        <v>1</v>
      </c>
      <c r="O10" s="1">
        <f t="shared" si="13"/>
        <v>0.2857142857142857</v>
      </c>
      <c r="P10" s="1">
        <f t="shared" si="6"/>
        <v>1.9093477272688181E-3</v>
      </c>
      <c r="Q10" s="1">
        <f t="shared" si="7"/>
        <v>5.4385162601201477E-13</v>
      </c>
      <c r="R10" s="1">
        <f t="shared" si="12"/>
        <v>5.2198856997641023E-13</v>
      </c>
      <c r="S10" s="1">
        <f t="shared" si="0"/>
        <v>88.18163074017842</v>
      </c>
      <c r="AJ10" s="1" t="str">
        <f t="shared" si="8"/>
        <v>c(2,3,3,3,4,5,5,5,6,</v>
      </c>
      <c r="AK10" s="1" t="str">
        <f t="shared" si="9"/>
        <v>c(0,0,0,0,0,0,0,0,0,</v>
      </c>
      <c r="AL10" s="1" t="str">
        <f t="shared" si="10"/>
        <v>c(0,0,0,0,0,0,0,0,0,</v>
      </c>
      <c r="AM10" s="1" t="str">
        <f t="shared" si="10"/>
        <v>c(0,0,0,0,0,0,0,0,0,</v>
      </c>
      <c r="AN10" s="1" t="str">
        <f>""</f>
        <v/>
      </c>
    </row>
    <row r="11" spans="1:40" x14ac:dyDescent="0.2">
      <c r="A11" s="51">
        <f>A9*A10</f>
        <v>73.521924361308479</v>
      </c>
      <c r="C11" s="36">
        <f t="shared" si="1"/>
        <v>2.4494897427831779</v>
      </c>
      <c r="D11" s="47">
        <f t="shared" si="2"/>
        <v>0</v>
      </c>
      <c r="E11" s="47">
        <f t="shared" si="11"/>
        <v>1</v>
      </c>
      <c r="F11" s="47">
        <v>10</v>
      </c>
      <c r="G11" s="48">
        <v>43863</v>
      </c>
      <c r="H11" s="1">
        <f t="shared" si="3"/>
        <v>-5.269332925980609</v>
      </c>
      <c r="I11" s="37">
        <v>6</v>
      </c>
      <c r="J11" s="49">
        <v>0</v>
      </c>
      <c r="K11" s="46">
        <v>0</v>
      </c>
      <c r="L11" s="50">
        <f>K11+J11</f>
        <v>0</v>
      </c>
      <c r="M11" s="1">
        <f t="shared" si="4"/>
        <v>8.0415301888691632E-3</v>
      </c>
      <c r="N11" s="1">
        <f t="shared" si="5"/>
        <v>0</v>
      </c>
      <c r="O11" s="1">
        <f t="shared" si="13"/>
        <v>0.14285714285714285</v>
      </c>
      <c r="P11" s="1">
        <f t="shared" si="6"/>
        <v>3.0250523602430822E-3</v>
      </c>
      <c r="Q11" s="1">
        <f t="shared" si="7"/>
        <v>9.2399455565176867E-12</v>
      </c>
      <c r="R11" s="1">
        <f t="shared" si="12"/>
        <v>8.6960939305056715E-12</v>
      </c>
      <c r="S11" s="1">
        <f t="shared" si="0"/>
        <v>88.181630739922824</v>
      </c>
      <c r="AJ11" s="1" t="str">
        <f t="shared" si="8"/>
        <v>c(2,3,3,3,4,5,5,5,6,6,</v>
      </c>
      <c r="AK11" s="1" t="str">
        <f t="shared" si="9"/>
        <v>c(0,0,0,0,0,0,0,0,0,0,</v>
      </c>
      <c r="AL11" s="1" t="str">
        <f t="shared" si="10"/>
        <v>c(0,0,0,0,0,0,0,0,0,0,</v>
      </c>
      <c r="AM11" s="1" t="str">
        <f t="shared" si="10"/>
        <v>c(0,0,0,0,0,0,0,0,0,0,</v>
      </c>
      <c r="AN11" s="1" t="str">
        <f>""</f>
        <v/>
      </c>
    </row>
    <row r="12" spans="1:40" x14ac:dyDescent="0.2">
      <c r="C12" s="36">
        <f t="shared" si="1"/>
        <v>2.4494897427831779</v>
      </c>
      <c r="D12" s="47">
        <f t="shared" si="2"/>
        <v>0</v>
      </c>
      <c r="E12" s="47">
        <f t="shared" si="11"/>
        <v>1</v>
      </c>
      <c r="F12" s="47">
        <v>11</v>
      </c>
      <c r="G12" s="48">
        <v>43864</v>
      </c>
      <c r="H12" s="1">
        <f t="shared" si="3"/>
        <v>-5.1838498442861747</v>
      </c>
      <c r="I12" s="37">
        <v>6</v>
      </c>
      <c r="J12" s="49">
        <v>0</v>
      </c>
      <c r="K12" s="46">
        <v>0</v>
      </c>
      <c r="L12" s="50">
        <f t="shared" ref="L12:L75" si="14">K12+J12</f>
        <v>0</v>
      </c>
      <c r="M12" s="1">
        <f t="shared" si="4"/>
        <v>1.2799157558759306E-2</v>
      </c>
      <c r="N12" s="1">
        <f t="shared" si="5"/>
        <v>0</v>
      </c>
      <c r="O12" s="1">
        <f t="shared" ref="O12:O75" si="15">AVERAGE(N9:N15)</f>
        <v>0.14285714285714285</v>
      </c>
      <c r="P12" s="1">
        <f t="shared" si="6"/>
        <v>4.7576273698901432E-3</v>
      </c>
      <c r="Q12" s="1">
        <f t="shared" si="7"/>
        <v>1.1532298614455449E-10</v>
      </c>
      <c r="R12" s="1">
        <f t="shared" si="12"/>
        <v>1.0608304058803681E-10</v>
      </c>
      <c r="S12" s="1">
        <f t="shared" si="0"/>
        <v>88.181630736804621</v>
      </c>
      <c r="AJ12" s="1" t="str">
        <f t="shared" si="8"/>
        <v>c(2,3,3,3,4,5,5,5,6,6,6,</v>
      </c>
      <c r="AK12" s="1" t="str">
        <f t="shared" si="9"/>
        <v>c(0,0,0,0,0,0,0,0,0,0,0,</v>
      </c>
      <c r="AL12" s="1" t="str">
        <f t="shared" si="10"/>
        <v>c(0,0,0,0,0,0,0,0,0,0,0,</v>
      </c>
      <c r="AM12" s="1" t="str">
        <f t="shared" si="10"/>
        <v>c(0,0,0,0,0,0,0,0,0,0,0,</v>
      </c>
      <c r="AN12" s="1" t="str">
        <f>""</f>
        <v/>
      </c>
    </row>
    <row r="13" spans="1:40" x14ac:dyDescent="0.2">
      <c r="A13" s="51" t="s">
        <v>39</v>
      </c>
      <c r="B13" s="36">
        <v>0</v>
      </c>
      <c r="C13" s="36">
        <f t="shared" si="1"/>
        <v>2.4494897427831779</v>
      </c>
      <c r="D13" s="47">
        <f t="shared" si="2"/>
        <v>0</v>
      </c>
      <c r="E13" s="47">
        <f t="shared" si="11"/>
        <v>1</v>
      </c>
      <c r="F13" s="47">
        <v>12</v>
      </c>
      <c r="G13" s="48">
        <v>43865</v>
      </c>
      <c r="H13" s="1">
        <f t="shared" si="3"/>
        <v>-5.0983667625917404</v>
      </c>
      <c r="I13" s="37">
        <v>6</v>
      </c>
      <c r="J13" s="49">
        <v>0</v>
      </c>
      <c r="K13" s="46">
        <v>0</v>
      </c>
      <c r="L13" s="50">
        <f t="shared" si="14"/>
        <v>0</v>
      </c>
      <c r="M13" s="1">
        <f t="shared" si="4"/>
        <v>2.0226913277915221E-2</v>
      </c>
      <c r="N13" s="1">
        <f t="shared" si="5"/>
        <v>0</v>
      </c>
      <c r="O13" s="1">
        <f t="shared" si="15"/>
        <v>0.14285714285714285</v>
      </c>
      <c r="P13" s="1">
        <f t="shared" si="6"/>
        <v>7.4277557191559148E-3</v>
      </c>
      <c r="Q13" s="1">
        <f t="shared" si="7"/>
        <v>1.1157859451148573E-9</v>
      </c>
      <c r="R13" s="1">
        <f t="shared" si="12"/>
        <v>1.0004629589703029E-9</v>
      </c>
      <c r="S13" s="1">
        <f t="shared" si="0"/>
        <v>88.181630707397147</v>
      </c>
      <c r="AJ13" s="1" t="str">
        <f t="shared" si="8"/>
        <v>c(2,3,3,3,4,5,5,5,6,6,6,6,</v>
      </c>
      <c r="AK13" s="1" t="str">
        <f t="shared" si="9"/>
        <v>c(0,0,0,0,0,0,0,0,0,0,0,0,</v>
      </c>
      <c r="AL13" s="1" t="str">
        <f t="shared" si="10"/>
        <v>c(0,0,0,0,0,0,0,0,0,0,0,0,</v>
      </c>
      <c r="AM13" s="1" t="str">
        <f t="shared" si="10"/>
        <v>c(0,0,0,0,0,0,0,0,0,0,0,0,</v>
      </c>
      <c r="AN13" s="1" t="str">
        <f>""</f>
        <v/>
      </c>
    </row>
    <row r="14" spans="1:40" x14ac:dyDescent="0.2">
      <c r="A14" s="51" t="s">
        <v>500</v>
      </c>
      <c r="B14" s="51">
        <f>1-B13</f>
        <v>1</v>
      </c>
      <c r="C14" s="36">
        <f t="shared" si="1"/>
        <v>2.4494897427831779</v>
      </c>
      <c r="D14" s="47">
        <f t="shared" si="2"/>
        <v>0</v>
      </c>
      <c r="E14" s="47">
        <f t="shared" si="11"/>
        <v>1</v>
      </c>
      <c r="F14" s="47">
        <v>13</v>
      </c>
      <c r="G14" s="48">
        <v>43866</v>
      </c>
      <c r="H14" s="1">
        <f t="shared" si="3"/>
        <v>-5.0128836808973061</v>
      </c>
      <c r="I14" s="37">
        <v>6</v>
      </c>
      <c r="J14" s="49">
        <v>0</v>
      </c>
      <c r="K14" s="46">
        <v>0</v>
      </c>
      <c r="L14" s="50">
        <f t="shared" si="14"/>
        <v>0</v>
      </c>
      <c r="M14" s="1">
        <f t="shared" si="4"/>
        <v>3.1738480721919843E-2</v>
      </c>
      <c r="N14" s="1">
        <f t="shared" si="5"/>
        <v>0</v>
      </c>
      <c r="O14" s="1">
        <f t="shared" si="15"/>
        <v>0.7142857142857143</v>
      </c>
      <c r="P14" s="1">
        <f t="shared" si="6"/>
        <v>1.1511567444004622E-2</v>
      </c>
      <c r="Q14" s="1">
        <f t="shared" si="7"/>
        <v>8.7177763935080009E-9</v>
      </c>
      <c r="R14" s="1">
        <f t="shared" si="12"/>
        <v>7.601990448393144E-9</v>
      </c>
      <c r="S14" s="1">
        <f t="shared" si="0"/>
        <v>88.181630483945142</v>
      </c>
      <c r="AJ14" s="1" t="str">
        <f t="shared" si="8"/>
        <v>c(2,3,3,3,4,5,5,5,6,6,6,6,6,</v>
      </c>
      <c r="AK14" s="1" t="str">
        <f t="shared" si="9"/>
        <v>c(0,0,0,0,0,0,0,0,0,0,0,0,0,</v>
      </c>
      <c r="AL14" s="1" t="str">
        <f t="shared" si="10"/>
        <v>c(0,0,0,0,0,0,0,0,0,0,0,0,0,</v>
      </c>
      <c r="AM14" s="1" t="str">
        <f t="shared" si="10"/>
        <v>c(0,0,0,0,0,0,0,0,0,0,0,0,0,</v>
      </c>
      <c r="AN14" s="1" t="str">
        <f>""</f>
        <v/>
      </c>
    </row>
    <row r="15" spans="1:40" x14ac:dyDescent="0.2">
      <c r="C15" s="36">
        <f t="shared" si="1"/>
        <v>2.4494897427831779</v>
      </c>
      <c r="D15" s="47">
        <f t="shared" si="2"/>
        <v>0</v>
      </c>
      <c r="E15" s="47">
        <f t="shared" si="11"/>
        <v>1</v>
      </c>
      <c r="F15" s="47">
        <v>14</v>
      </c>
      <c r="G15" s="48">
        <v>43867</v>
      </c>
      <c r="H15" s="1">
        <f t="shared" si="3"/>
        <v>-4.9274005992028718</v>
      </c>
      <c r="I15" s="37">
        <v>6</v>
      </c>
      <c r="J15" s="49">
        <v>0</v>
      </c>
      <c r="K15" s="46">
        <v>0</v>
      </c>
      <c r="L15" s="50">
        <f t="shared" si="14"/>
        <v>0</v>
      </c>
      <c r="M15" s="1">
        <f t="shared" si="4"/>
        <v>4.9448579120563566E-2</v>
      </c>
      <c r="N15" s="1">
        <f t="shared" si="5"/>
        <v>0</v>
      </c>
      <c r="O15" s="1">
        <f t="shared" si="15"/>
        <v>0.7142857142857143</v>
      </c>
      <c r="P15" s="1">
        <f t="shared" si="6"/>
        <v>1.7710098398643723E-2</v>
      </c>
      <c r="Q15" s="1">
        <f t="shared" si="7"/>
        <v>5.6778198984057941E-8</v>
      </c>
      <c r="R15" s="1">
        <f t="shared" si="12"/>
        <v>4.8060422590549939E-8</v>
      </c>
      <c r="S15" s="1">
        <f t="shared" si="0"/>
        <v>88.181629071263018</v>
      </c>
      <c r="AJ15" s="1" t="str">
        <f t="shared" si="8"/>
        <v>c(2,3,3,3,4,5,5,5,6,6,6,6,6,6,</v>
      </c>
      <c r="AK15" s="1" t="str">
        <f t="shared" si="9"/>
        <v>c(0,0,0,0,0,0,0,0,0,0,0,0,0,0,</v>
      </c>
      <c r="AL15" s="1" t="str">
        <f t="shared" si="10"/>
        <v>c(0,0,0,0,0,0,0,0,0,0,0,0,0,0,</v>
      </c>
      <c r="AM15" s="1" t="str">
        <f t="shared" si="10"/>
        <v>c(0,0,0,0,0,0,0,0,0,0,0,0,0,0,</v>
      </c>
      <c r="AN15" s="1" t="str">
        <f>""</f>
        <v/>
      </c>
    </row>
    <row r="16" spans="1:40" x14ac:dyDescent="0.2">
      <c r="A16" s="1" t="s">
        <v>39</v>
      </c>
      <c r="B16" s="40">
        <v>127844.86515929649</v>
      </c>
      <c r="C16" s="36">
        <f t="shared" si="1"/>
        <v>2.4494897427831779</v>
      </c>
      <c r="D16" s="47">
        <f t="shared" si="2"/>
        <v>0</v>
      </c>
      <c r="E16" s="47">
        <f t="shared" si="11"/>
        <v>1</v>
      </c>
      <c r="F16" s="47">
        <v>15</v>
      </c>
      <c r="G16" s="48">
        <v>43868</v>
      </c>
      <c r="H16" s="1">
        <f t="shared" si="3"/>
        <v>-4.8419175175084375</v>
      </c>
      <c r="I16" s="37">
        <v>6</v>
      </c>
      <c r="J16" s="49">
        <v>0</v>
      </c>
      <c r="K16" s="46">
        <v>0</v>
      </c>
      <c r="L16" s="50">
        <f t="shared" si="14"/>
        <v>0</v>
      </c>
      <c r="M16" s="1">
        <f t="shared" si="4"/>
        <v>7.6495457532212582E-2</v>
      </c>
      <c r="N16" s="1">
        <f t="shared" si="5"/>
        <v>0</v>
      </c>
      <c r="O16" s="1">
        <f t="shared" si="15"/>
        <v>0.7142857142857143</v>
      </c>
      <c r="P16" s="1">
        <f t="shared" si="6"/>
        <v>2.7046878411649017E-2</v>
      </c>
      <c r="Q16" s="1">
        <f t="shared" si="7"/>
        <v>3.1611269277724719E-7</v>
      </c>
      <c r="R16" s="1">
        <f t="shared" si="12"/>
        <v>2.5933449379318926E-7</v>
      </c>
      <c r="S16" s="1">
        <f t="shared" si="0"/>
        <v>88.18162144841709</v>
      </c>
      <c r="AJ16" s="1" t="str">
        <f t="shared" si="8"/>
        <v>c(2,3,3,3,4,5,5,5,6,6,6,6,6,6,6,</v>
      </c>
      <c r="AK16" s="1" t="str">
        <f t="shared" si="9"/>
        <v>c(0,0,0,0,0,0,0,0,0,0,0,0,0,0,0,</v>
      </c>
      <c r="AL16" s="1" t="str">
        <f t="shared" si="10"/>
        <v>c(0,0,0,0,0,0,0,0,0,0,0,0,0,0,0,</v>
      </c>
      <c r="AM16" s="1" t="str">
        <f t="shared" si="10"/>
        <v>c(0,0,0,0,0,0,0,0,0,0,0,0,0,0,0,</v>
      </c>
      <c r="AN16" s="1" t="str">
        <f>""</f>
        <v/>
      </c>
    </row>
    <row r="17" spans="1:40" x14ac:dyDescent="0.2">
      <c r="A17" s="1" t="s">
        <v>500</v>
      </c>
      <c r="B17" s="40">
        <v>135478.06952596828</v>
      </c>
      <c r="C17" s="36">
        <f t="shared" si="1"/>
        <v>3.3166247903553998</v>
      </c>
      <c r="D17" s="47">
        <f t="shared" si="2"/>
        <v>0</v>
      </c>
      <c r="E17" s="47">
        <f t="shared" si="11"/>
        <v>1</v>
      </c>
      <c r="F17" s="47">
        <v>16</v>
      </c>
      <c r="G17" s="48">
        <v>43869</v>
      </c>
      <c r="H17" s="1">
        <f t="shared" si="3"/>
        <v>-4.7564344358140032</v>
      </c>
      <c r="I17" s="37">
        <v>11</v>
      </c>
      <c r="J17" s="49">
        <v>0</v>
      </c>
      <c r="K17" s="46">
        <v>0</v>
      </c>
      <c r="L17" s="50">
        <f t="shared" si="14"/>
        <v>0</v>
      </c>
      <c r="M17" s="1">
        <f t="shared" si="4"/>
        <v>0.1174991517743325</v>
      </c>
      <c r="N17" s="1">
        <f t="shared" si="5"/>
        <v>5</v>
      </c>
      <c r="O17" s="1">
        <f t="shared" si="15"/>
        <v>0.7142857142857143</v>
      </c>
      <c r="P17" s="1">
        <f t="shared" si="6"/>
        <v>4.1003694242119915E-2</v>
      </c>
      <c r="Q17" s="1">
        <f t="shared" si="7"/>
        <v>1.5353283379156457E-6</v>
      </c>
      <c r="R17" s="1">
        <f t="shared" si="12"/>
        <v>1.2192156451383984E-6</v>
      </c>
      <c r="S17" s="1">
        <f t="shared" si="0"/>
        <v>401.31148760663467</v>
      </c>
      <c r="AJ17" s="1" t="str">
        <f t="shared" si="8"/>
        <v>c(2,3,3,3,4,5,5,5,6,6,6,6,6,6,6,11,</v>
      </c>
      <c r="AK17" s="1" t="str">
        <f t="shared" si="9"/>
        <v>c(0,0,0,0,0,0,0,0,0,0,0,0,0,0,0,0,</v>
      </c>
      <c r="AL17" s="1" t="str">
        <f t="shared" si="10"/>
        <v>c(0,0,0,0,0,0,0,0,0,0,0,0,0,0,0,0,</v>
      </c>
      <c r="AM17" s="1" t="str">
        <f t="shared" si="10"/>
        <v>c(0,0,0,0,0,0,0,0,0,0,0,0,0,0,0,0,</v>
      </c>
      <c r="AN17" s="1" t="str">
        <f>""</f>
        <v/>
      </c>
    </row>
    <row r="18" spans="1:40" x14ac:dyDescent="0.2">
      <c r="C18" s="36">
        <f t="shared" si="1"/>
        <v>3.3166247903553998</v>
      </c>
      <c r="D18" s="47">
        <f t="shared" si="2"/>
        <v>0</v>
      </c>
      <c r="E18" s="47">
        <f t="shared" si="11"/>
        <v>1</v>
      </c>
      <c r="F18" s="47">
        <v>17</v>
      </c>
      <c r="G18" s="48">
        <v>43870</v>
      </c>
      <c r="H18" s="1">
        <f t="shared" si="3"/>
        <v>-4.6709513541195689</v>
      </c>
      <c r="I18" s="37">
        <v>11</v>
      </c>
      <c r="J18" s="49">
        <v>0</v>
      </c>
      <c r="K18" s="46">
        <v>0</v>
      </c>
      <c r="L18" s="50">
        <f t="shared" si="14"/>
        <v>0</v>
      </c>
      <c r="M18" s="1">
        <f t="shared" si="4"/>
        <v>0.17920672793834475</v>
      </c>
      <c r="N18" s="1">
        <f t="shared" si="5"/>
        <v>0</v>
      </c>
      <c r="O18" s="1">
        <f t="shared" si="15"/>
        <v>0.7142857142857143</v>
      </c>
      <c r="P18" s="1">
        <f t="shared" si="6"/>
        <v>6.1707576164012248E-2</v>
      </c>
      <c r="Q18" s="1">
        <f t="shared" si="7"/>
        <v>6.614087773850324E-6</v>
      </c>
      <c r="R18" s="1">
        <f t="shared" si="12"/>
        <v>5.0787594359346787E-6</v>
      </c>
      <c r="S18" s="1">
        <f t="shared" si="0"/>
        <v>401.31111703130398</v>
      </c>
      <c r="AJ18" s="1" t="str">
        <f t="shared" si="8"/>
        <v>c(2,3,3,3,4,5,5,5,6,6,6,6,6,6,6,11,11,</v>
      </c>
      <c r="AK18" s="1" t="str">
        <f t="shared" si="9"/>
        <v>c(0,0,0,0,0,0,0,0,0,0,0,0,0,0,0,0,0,</v>
      </c>
      <c r="AL18" s="1" t="str">
        <f t="shared" si="10"/>
        <v>c(0,0,0,0,0,0,0,0,0,0,0,0,0,0,0,0,0,</v>
      </c>
      <c r="AM18" s="1" t="str">
        <f t="shared" si="10"/>
        <v>c(0,0,0,0,0,0,0,0,0,0,0,0,0,0,0,0,0,</v>
      </c>
      <c r="AN18" s="1" t="str">
        <f>""</f>
        <v/>
      </c>
    </row>
    <row r="19" spans="1:40" x14ac:dyDescent="0.2">
      <c r="A19" s="1" t="s">
        <v>501</v>
      </c>
      <c r="B19" s="40">
        <f>SUMIFS(I:I,O:O,B20)+B25</f>
        <v>142092.54508919746</v>
      </c>
      <c r="C19" s="36">
        <f t="shared" si="1"/>
        <v>3.3166247903553998</v>
      </c>
      <c r="D19" s="47">
        <f t="shared" si="2"/>
        <v>0</v>
      </c>
      <c r="E19" s="47">
        <f t="shared" si="11"/>
        <v>1</v>
      </c>
      <c r="F19" s="47">
        <v>18</v>
      </c>
      <c r="G19" s="48">
        <v>43871</v>
      </c>
      <c r="H19" s="1">
        <f t="shared" si="3"/>
        <v>-4.5854682724251346</v>
      </c>
      <c r="I19" s="37">
        <v>11</v>
      </c>
      <c r="J19" s="49">
        <v>0</v>
      </c>
      <c r="K19" s="46">
        <v>0</v>
      </c>
      <c r="L19" s="50">
        <f t="shared" si="14"/>
        <v>0</v>
      </c>
      <c r="M19" s="1">
        <f t="shared" si="4"/>
        <v>0.27139244832767084</v>
      </c>
      <c r="N19" s="1">
        <f t="shared" si="5"/>
        <v>0</v>
      </c>
      <c r="O19" s="1">
        <f t="shared" si="15"/>
        <v>0.7142857142857143</v>
      </c>
      <c r="P19" s="1">
        <f t="shared" si="6"/>
        <v>9.2185720389326098E-2</v>
      </c>
      <c r="Q19" s="1">
        <f t="shared" si="7"/>
        <v>2.5622493639874318E-5</v>
      </c>
      <c r="R19" s="1">
        <f t="shared" si="12"/>
        <v>1.9008405866023995E-5</v>
      </c>
      <c r="S19" s="1">
        <f t="shared" si="0"/>
        <v>401.30973007083367</v>
      </c>
      <c r="AJ19" s="1" t="str">
        <f t="shared" si="8"/>
        <v>c(2,3,3,3,4,5,5,5,6,6,6,6,6,6,6,11,11,11,</v>
      </c>
      <c r="AK19" s="1" t="str">
        <f t="shared" si="9"/>
        <v>c(0,0,0,0,0,0,0,0,0,0,0,0,0,0,0,0,0,0,</v>
      </c>
      <c r="AL19" s="1" t="str">
        <f t="shared" si="10"/>
        <v>c(0,0,0,0,0,0,0,0,0,0,0,0,0,0,0,0,0,0,</v>
      </c>
      <c r="AM19" s="1" t="str">
        <f t="shared" si="10"/>
        <v>c(0,0,0,0,0,0,0,0,0,0,0,0,0,0,0,0,0,0,</v>
      </c>
      <c r="AN19" s="1" t="str">
        <f>""</f>
        <v/>
      </c>
    </row>
    <row r="20" spans="1:40" x14ac:dyDescent="0.2">
      <c r="A20" s="1" t="s">
        <v>502</v>
      </c>
      <c r="B20" s="1">
        <f t="array" ref="B20">MAX(O:O)</f>
        <v>4536.5714285714284</v>
      </c>
      <c r="C20" s="36">
        <f t="shared" si="1"/>
        <v>3.3166247903553998</v>
      </c>
      <c r="D20" s="47">
        <f t="shared" si="2"/>
        <v>0</v>
      </c>
      <c r="E20" s="47">
        <f t="shared" si="11"/>
        <v>1</v>
      </c>
      <c r="F20" s="47">
        <v>19</v>
      </c>
      <c r="G20" s="48">
        <v>43872</v>
      </c>
      <c r="H20" s="1">
        <f t="shared" si="3"/>
        <v>-4.4999851907307002</v>
      </c>
      <c r="I20" s="37">
        <v>11</v>
      </c>
      <c r="J20" s="49">
        <v>0</v>
      </c>
      <c r="K20" s="46">
        <v>0</v>
      </c>
      <c r="L20" s="50">
        <f t="shared" si="14"/>
        <v>0</v>
      </c>
      <c r="M20" s="1">
        <f t="shared" si="4"/>
        <v>0.40810188216174137</v>
      </c>
      <c r="N20" s="1">
        <f t="shared" si="5"/>
        <v>0</v>
      </c>
      <c r="O20" s="1">
        <f t="shared" si="15"/>
        <v>0.7142857142857143</v>
      </c>
      <c r="P20" s="1">
        <f t="shared" si="6"/>
        <v>0.13670943383407053</v>
      </c>
      <c r="Q20" s="1">
        <f t="shared" si="7"/>
        <v>9.0294204069377851E-5</v>
      </c>
      <c r="R20" s="1">
        <f t="shared" si="12"/>
        <v>6.4671710429503533E-5</v>
      </c>
      <c r="S20" s="1">
        <f t="shared" si="0"/>
        <v>401.30501127613985</v>
      </c>
      <c r="AJ20" s="1" t="str">
        <f t="shared" si="8"/>
        <v>c(2,3,3,3,4,5,5,5,6,6,6,6,6,6,6,11,11,11,11,</v>
      </c>
      <c r="AK20" s="1" t="str">
        <f t="shared" si="9"/>
        <v>c(0,0,0,0,0,0,0,0,0,0,0,0,0,0,0,0,0,0,0,</v>
      </c>
      <c r="AL20" s="1" t="str">
        <f t="shared" si="10"/>
        <v>c(0,0,0,0,0,0,0,0,0,0,0,0,0,0,0,0,0,0,0,</v>
      </c>
      <c r="AM20" s="1" t="str">
        <f t="shared" si="10"/>
        <v>c(0,0,0,0,0,0,0,0,0,0,0,0,0,0,0,0,0,0,0,</v>
      </c>
      <c r="AN20" s="1" t="str">
        <f>""</f>
        <v/>
      </c>
    </row>
    <row r="21" spans="1:40" x14ac:dyDescent="0.2">
      <c r="A21" s="1" t="s">
        <v>503</v>
      </c>
      <c r="B21" s="1">
        <f>SUMIFS(O:O,D:D,1,E:E,0)</f>
        <v>1103.75</v>
      </c>
      <c r="C21" s="36">
        <f t="shared" si="1"/>
        <v>3.3166247903553998</v>
      </c>
      <c r="D21" s="47">
        <f t="shared" si="2"/>
        <v>0</v>
      </c>
      <c r="E21" s="47">
        <f t="shared" si="11"/>
        <v>1</v>
      </c>
      <c r="F21" s="47">
        <v>20</v>
      </c>
      <c r="G21" s="48">
        <v>43873</v>
      </c>
      <c r="H21" s="1">
        <f t="shared" si="3"/>
        <v>-4.4145021090362659</v>
      </c>
      <c r="I21" s="37">
        <v>11</v>
      </c>
      <c r="J21" s="49">
        <v>0</v>
      </c>
      <c r="K21" s="46">
        <v>0</v>
      </c>
      <c r="L21" s="50">
        <f t="shared" si="14"/>
        <v>0</v>
      </c>
      <c r="M21" s="1">
        <f t="shared" si="4"/>
        <v>0.60935516862656935</v>
      </c>
      <c r="N21" s="1">
        <f t="shared" si="5"/>
        <v>0</v>
      </c>
      <c r="O21" s="1">
        <f t="shared" si="15"/>
        <v>0.14285714285714285</v>
      </c>
      <c r="P21" s="1">
        <f t="shared" si="6"/>
        <v>0.20125328646482799</v>
      </c>
      <c r="Q21" s="1">
        <f t="shared" si="7"/>
        <v>2.9229382394141699E-4</v>
      </c>
      <c r="R21" s="1">
        <f t="shared" si="12"/>
        <v>2.0199961987203913E-4</v>
      </c>
      <c r="S21" s="1">
        <f t="shared" si="0"/>
        <v>401.29027247962534</v>
      </c>
      <c r="AJ21" s="1" t="str">
        <f t="shared" si="8"/>
        <v>c(2,3,3,3,4,5,5,5,6,6,6,6,6,6,6,11,11,11,11,11,</v>
      </c>
      <c r="AK21" s="1" t="str">
        <f t="shared" si="9"/>
        <v>c(0,0,0,0,0,0,0,0,0,0,0,0,0,0,0,0,0,0,0,0,</v>
      </c>
      <c r="AL21" s="1" t="str">
        <f t="shared" si="10"/>
        <v>c(0,0,0,0,0,0,0,0,0,0,0,0,0,0,0,0,0,0,0,0,</v>
      </c>
      <c r="AM21" s="1" t="str">
        <f t="shared" si="10"/>
        <v>c(0,0,0,0,0,0,0,0,0,0,0,0,0,0,0,0,0,0,0,0,</v>
      </c>
      <c r="AN21" s="1" t="str">
        <f>""</f>
        <v/>
      </c>
    </row>
    <row r="22" spans="1:40" x14ac:dyDescent="0.2">
      <c r="A22" s="1" t="s">
        <v>504</v>
      </c>
      <c r="B22" s="1">
        <f>COUNTIFS(E:E,0,I:I,"&gt;0")</f>
        <v>34</v>
      </c>
      <c r="C22" s="36">
        <f t="shared" si="1"/>
        <v>3.3166247903553998</v>
      </c>
      <c r="D22" s="47">
        <f t="shared" si="2"/>
        <v>0</v>
      </c>
      <c r="E22" s="47">
        <f t="shared" si="11"/>
        <v>1</v>
      </c>
      <c r="F22" s="47">
        <v>21</v>
      </c>
      <c r="G22" s="48">
        <v>43874</v>
      </c>
      <c r="H22" s="1">
        <f t="shared" si="3"/>
        <v>-4.3290190273418316</v>
      </c>
      <c r="I22" s="37">
        <v>11</v>
      </c>
      <c r="J22" s="49">
        <v>0</v>
      </c>
      <c r="K22" s="46">
        <v>0</v>
      </c>
      <c r="L22" s="50">
        <f t="shared" si="14"/>
        <v>0</v>
      </c>
      <c r="M22" s="1">
        <f t="shared" si="4"/>
        <v>0.90345660365113123</v>
      </c>
      <c r="N22" s="1">
        <f t="shared" si="5"/>
        <v>0</v>
      </c>
      <c r="O22" s="1">
        <f t="shared" si="15"/>
        <v>0.14285714285714285</v>
      </c>
      <c r="P22" s="1">
        <f t="shared" si="6"/>
        <v>0.29410143502456187</v>
      </c>
      <c r="Q22" s="1">
        <f t="shared" si="7"/>
        <v>8.7642616754021112E-4</v>
      </c>
      <c r="R22" s="1">
        <f t="shared" si="12"/>
        <v>5.8413234359879418E-4</v>
      </c>
      <c r="S22" s="1">
        <f t="shared" si="0"/>
        <v>401.24765309198659</v>
      </c>
      <c r="AJ22" s="1" t="str">
        <f t="shared" si="8"/>
        <v>c(2,3,3,3,4,5,5,5,6,6,6,6,6,6,6,11,11,11,11,11,11,</v>
      </c>
      <c r="AK22" s="1" t="str">
        <f t="shared" si="9"/>
        <v>c(0,0,0,0,0,0,0,0,0,0,0,0,0,0,0,0,0,0,0,0,0,</v>
      </c>
      <c r="AL22" s="1" t="str">
        <f t="shared" si="10"/>
        <v>c(0,0,0,0,0,0,0,0,0,0,0,0,0,0,0,0,0,0,0,0,0,</v>
      </c>
      <c r="AM22" s="1" t="str">
        <f t="shared" si="10"/>
        <v>c(0,0,0,0,0,0,0,0,0,0,0,0,0,0,0,0,0,0,0,0,0,</v>
      </c>
      <c r="AN22" s="1" t="str">
        <f>""</f>
        <v/>
      </c>
    </row>
    <row r="23" spans="1:40" x14ac:dyDescent="0.2">
      <c r="A23" s="1" t="s">
        <v>505</v>
      </c>
      <c r="B23" s="1">
        <f>(B20-B21)/B22</f>
        <v>100.96533613445378</v>
      </c>
      <c r="C23" s="36">
        <f t="shared" si="1"/>
        <v>3.3166247903553998</v>
      </c>
      <c r="D23" s="47">
        <f t="shared" si="2"/>
        <v>0</v>
      </c>
      <c r="E23" s="47">
        <f t="shared" si="11"/>
        <v>1</v>
      </c>
      <c r="F23" s="47">
        <v>22</v>
      </c>
      <c r="G23" s="48">
        <v>43875</v>
      </c>
      <c r="H23" s="1">
        <f t="shared" si="3"/>
        <v>-4.2435359456473973</v>
      </c>
      <c r="I23" s="37">
        <v>11</v>
      </c>
      <c r="J23" s="49">
        <v>0</v>
      </c>
      <c r="K23" s="46">
        <v>0</v>
      </c>
      <c r="L23" s="50">
        <f t="shared" si="14"/>
        <v>0</v>
      </c>
      <c r="M23" s="1">
        <f t="shared" si="4"/>
        <v>1.3300960161753441</v>
      </c>
      <c r="N23" s="1">
        <f t="shared" si="5"/>
        <v>0</v>
      </c>
      <c r="O23" s="1">
        <f t="shared" si="15"/>
        <v>0.14285714285714285</v>
      </c>
      <c r="P23" s="1">
        <f t="shared" si="6"/>
        <v>0.42663941252421289</v>
      </c>
      <c r="Q23" s="1">
        <f t="shared" si="7"/>
        <v>2.4516441387552757E-3</v>
      </c>
      <c r="R23" s="1">
        <f t="shared" si="12"/>
        <v>1.5752179712150646E-3</v>
      </c>
      <c r="S23" s="1">
        <f t="shared" si="0"/>
        <v>401.13273352576232</v>
      </c>
      <c r="AJ23" s="1" t="str">
        <f t="shared" si="8"/>
        <v>c(2,3,3,3,4,5,5,5,6,6,6,6,6,6,6,11,11,11,11,11,11,11,</v>
      </c>
      <c r="AK23" s="1" t="str">
        <f t="shared" si="9"/>
        <v>c(0,0,0,0,0,0,0,0,0,0,0,0,0,0,0,0,0,0,0,0,0,0,</v>
      </c>
      <c r="AL23" s="1" t="str">
        <f t="shared" si="10"/>
        <v>c(0,0,0,0,0,0,0,0,0,0,0,0,0,0,0,0,0,0,0,0,0,0,</v>
      </c>
      <c r="AM23" s="1" t="str">
        <f t="shared" si="10"/>
        <v>c(0,0,0,0,0,0,0,0,0,0,0,0,0,0,0,0,0,0,0,0,0,0,</v>
      </c>
      <c r="AN23" s="1" t="str">
        <f>""</f>
        <v/>
      </c>
    </row>
    <row r="24" spans="1:40" x14ac:dyDescent="0.2">
      <c r="A24" s="1" t="s">
        <v>506</v>
      </c>
      <c r="B24" s="1">
        <f>B20/B23</f>
        <v>44.931969745835893</v>
      </c>
      <c r="C24" s="36">
        <f t="shared" si="1"/>
        <v>3.4641016151377544</v>
      </c>
      <c r="D24" s="47">
        <f t="shared" si="2"/>
        <v>0</v>
      </c>
      <c r="E24" s="47">
        <f t="shared" si="11"/>
        <v>1</v>
      </c>
      <c r="F24" s="47">
        <v>23</v>
      </c>
      <c r="G24" s="48">
        <v>43876</v>
      </c>
      <c r="H24" s="1">
        <f t="shared" si="3"/>
        <v>-4.158052863952963</v>
      </c>
      <c r="I24" s="37">
        <v>12</v>
      </c>
      <c r="J24" s="49">
        <v>0</v>
      </c>
      <c r="K24" s="46">
        <v>0</v>
      </c>
      <c r="L24" s="50">
        <f t="shared" si="14"/>
        <v>0</v>
      </c>
      <c r="M24" s="1">
        <f t="shared" si="4"/>
        <v>1.9444723370188355</v>
      </c>
      <c r="N24" s="1">
        <f t="shared" si="5"/>
        <v>1</v>
      </c>
      <c r="O24" s="1">
        <f t="shared" si="15"/>
        <v>0.14285714285714285</v>
      </c>
      <c r="P24" s="1">
        <f t="shared" si="6"/>
        <v>0.61437632084349136</v>
      </c>
      <c r="Q24" s="1">
        <f t="shared" si="7"/>
        <v>6.4378663225593625E-3</v>
      </c>
      <c r="R24" s="1">
        <f t="shared" si="12"/>
        <v>3.9862221838040867E-3</v>
      </c>
      <c r="S24" s="1">
        <f t="shared" si="0"/>
        <v>498.29554199839311</v>
      </c>
      <c r="AJ24" s="1" t="str">
        <f t="shared" si="8"/>
        <v>c(2,3,3,3,4,5,5,5,6,6,6,6,6,6,6,11,11,11,11,11,11,11,12,</v>
      </c>
      <c r="AK24" s="1" t="str">
        <f t="shared" si="9"/>
        <v>c(0,0,0,0,0,0,0,0,0,0,0,0,0,0,0,0,0,0,0,0,0,0,0,</v>
      </c>
      <c r="AL24" s="1" t="str">
        <f t="shared" si="10"/>
        <v>c(0,0,0,0,0,0,0,0,0,0,0,0,0,0,0,0,0,0,0,0,0,0,0,</v>
      </c>
      <c r="AM24" s="1" t="str">
        <f t="shared" si="10"/>
        <v>c(0,0,0,0,0,0,0,0,0,0,0,0,0,0,0,0,0,0,0,0,0,0,0,</v>
      </c>
      <c r="AN24" s="1" t="str">
        <f>""</f>
        <v/>
      </c>
    </row>
    <row r="25" spans="1:40" x14ac:dyDescent="0.2">
      <c r="A25" s="1" t="s">
        <v>507</v>
      </c>
      <c r="B25" s="1">
        <f>B20*B24/2</f>
        <v>101918.54508919748</v>
      </c>
      <c r="C25" s="36">
        <f t="shared" si="1"/>
        <v>3.4641016151377544</v>
      </c>
      <c r="D25" s="47">
        <f t="shared" si="2"/>
        <v>0</v>
      </c>
      <c r="E25" s="47">
        <f t="shared" si="11"/>
        <v>1</v>
      </c>
      <c r="F25" s="47">
        <v>24</v>
      </c>
      <c r="G25" s="48">
        <v>43877</v>
      </c>
      <c r="H25" s="1">
        <f t="shared" si="3"/>
        <v>-4.0725697822585287</v>
      </c>
      <c r="I25" s="37">
        <v>12</v>
      </c>
      <c r="J25" s="49">
        <v>0</v>
      </c>
      <c r="K25" s="46">
        <v>0</v>
      </c>
      <c r="L25" s="50">
        <f t="shared" si="14"/>
        <v>0</v>
      </c>
      <c r="M25" s="1">
        <f t="shared" si="4"/>
        <v>2.8227212738420437</v>
      </c>
      <c r="N25" s="1">
        <f t="shared" si="5"/>
        <v>0</v>
      </c>
      <c r="O25" s="1">
        <f t="shared" si="15"/>
        <v>0.14285714285714285</v>
      </c>
      <c r="P25" s="1">
        <f t="shared" si="6"/>
        <v>0.87824893682320826</v>
      </c>
      <c r="Q25" s="1">
        <f t="shared" si="7"/>
        <v>1.5955893317773247E-2</v>
      </c>
      <c r="R25" s="1">
        <f t="shared" si="12"/>
        <v>9.5180269952138859E-3</v>
      </c>
      <c r="S25" s="1">
        <f t="shared" si="0"/>
        <v>497.50496644779469</v>
      </c>
      <c r="AJ25" s="1" t="str">
        <f t="shared" si="8"/>
        <v>c(2,3,3,3,4,5,5,5,6,6,6,6,6,6,6,11,11,11,11,11,11,11,12,12,</v>
      </c>
      <c r="AK25" s="1" t="str">
        <f t="shared" si="9"/>
        <v>c(0,0,0,0,0,0,0,0,0,0,0,0,0,0,0,0,0,0,0,0,0,0,0,0,</v>
      </c>
      <c r="AL25" s="1" t="str">
        <f t="shared" si="10"/>
        <v>c(0,0,0,0,0,0,0,0,0,0,0,0,0,0,0,0,0,0,0,0,0,0,0,0,</v>
      </c>
      <c r="AM25" s="1" t="str">
        <f t="shared" si="10"/>
        <v>c(0,0,0,0,0,0,0,0,0,0,0,0,0,0,0,0,0,0,0,0,0,0,0,0,</v>
      </c>
      <c r="AN25" s="1" t="str">
        <f>""</f>
        <v/>
      </c>
    </row>
    <row r="26" spans="1:40" x14ac:dyDescent="0.2">
      <c r="A26" s="1" t="s">
        <v>18</v>
      </c>
      <c r="B26" s="54">
        <f>SUMIFS(G:G,O:O,B20)+B24</f>
        <v>43963.931969745834</v>
      </c>
      <c r="C26" s="36">
        <f t="shared" si="1"/>
        <v>3.4641016151377544</v>
      </c>
      <c r="D26" s="47">
        <f t="shared" si="2"/>
        <v>0</v>
      </c>
      <c r="E26" s="47">
        <f t="shared" si="11"/>
        <v>1</v>
      </c>
      <c r="F26" s="47">
        <v>25</v>
      </c>
      <c r="G26" s="48">
        <v>43878</v>
      </c>
      <c r="H26" s="1">
        <f t="shared" si="3"/>
        <v>-3.9870867005640944</v>
      </c>
      <c r="I26" s="37">
        <v>12</v>
      </c>
      <c r="J26" s="49">
        <v>0</v>
      </c>
      <c r="K26" s="46">
        <v>0</v>
      </c>
      <c r="L26" s="50">
        <f t="shared" si="14"/>
        <v>0</v>
      </c>
      <c r="M26" s="1">
        <f t="shared" si="4"/>
        <v>4.0689864639272582</v>
      </c>
      <c r="N26" s="1">
        <f t="shared" si="5"/>
        <v>0</v>
      </c>
      <c r="O26" s="1">
        <f t="shared" si="15"/>
        <v>0.14285714285714285</v>
      </c>
      <c r="P26" s="1">
        <f t="shared" si="6"/>
        <v>1.2462651900852144</v>
      </c>
      <c r="Q26" s="1">
        <f t="shared" si="7"/>
        <v>3.750244243598503E-2</v>
      </c>
      <c r="R26" s="1">
        <f t="shared" si="12"/>
        <v>2.1546549118211782E-2</v>
      </c>
      <c r="S26" s="1">
        <f t="shared" si="0"/>
        <v>495.7176100933786</v>
      </c>
      <c r="AJ26" s="1" t="str">
        <f t="shared" si="8"/>
        <v>c(2,3,3,3,4,5,5,5,6,6,6,6,6,6,6,11,11,11,11,11,11,11,12,12,12,</v>
      </c>
      <c r="AK26" s="1" t="str">
        <f t="shared" si="9"/>
        <v>c(0,0,0,0,0,0,0,0,0,0,0,0,0,0,0,0,0,0,0,0,0,0,0,0,0,</v>
      </c>
      <c r="AL26" s="1" t="str">
        <f t="shared" si="10"/>
        <v>c(0,0,0,0,0,0,0,0,0,0,0,0,0,0,0,0,0,0,0,0,0,0,0,0,0,</v>
      </c>
      <c r="AM26" s="1" t="str">
        <f t="shared" si="10"/>
        <v>c(0,0,0,0,0,0,0,0,0,0,0,0,0,0,0,0,0,0,0,0,0,0,0,0,0,</v>
      </c>
      <c r="AN26" s="1" t="str">
        <f>""</f>
        <v/>
      </c>
    </row>
    <row r="27" spans="1:40" x14ac:dyDescent="0.2">
      <c r="C27" s="36">
        <f t="shared" si="1"/>
        <v>3.4641016151377544</v>
      </c>
      <c r="D27" s="47">
        <f t="shared" si="2"/>
        <v>0</v>
      </c>
      <c r="E27" s="47">
        <f t="shared" si="11"/>
        <v>1</v>
      </c>
      <c r="F27" s="47">
        <v>26</v>
      </c>
      <c r="G27" s="48">
        <v>43879</v>
      </c>
      <c r="H27" s="1">
        <f t="shared" si="3"/>
        <v>-3.9016036188696601</v>
      </c>
      <c r="I27" s="37">
        <v>12</v>
      </c>
      <c r="J27" s="49">
        <v>0</v>
      </c>
      <c r="K27" s="46">
        <v>0</v>
      </c>
      <c r="L27" s="50">
        <f t="shared" si="14"/>
        <v>0</v>
      </c>
      <c r="M27" s="1">
        <f t="shared" si="4"/>
        <v>5.8245355029172421</v>
      </c>
      <c r="N27" s="1">
        <f t="shared" si="5"/>
        <v>0</v>
      </c>
      <c r="O27" s="1">
        <f t="shared" si="15"/>
        <v>0.14285714285714285</v>
      </c>
      <c r="P27" s="1">
        <f t="shared" si="6"/>
        <v>1.7555490389899839</v>
      </c>
      <c r="Q27" s="1">
        <f t="shared" si="7"/>
        <v>8.3942021855519203E-2</v>
      </c>
      <c r="R27" s="1">
        <f t="shared" si="12"/>
        <v>4.6439579419534173E-2</v>
      </c>
      <c r="S27" s="1">
        <f t="shared" si="0"/>
        <v>491.87623290728743</v>
      </c>
      <c r="AJ27" s="1" t="str">
        <f t="shared" si="8"/>
        <v>c(2,3,3,3,4,5,5,5,6,6,6,6,6,6,6,11,11,11,11,11,11,11,12,12,12,12,</v>
      </c>
      <c r="AK27" s="1" t="str">
        <f t="shared" si="9"/>
        <v>c(0,0,0,0,0,0,0,0,0,0,0,0,0,0,0,0,0,0,0,0,0,0,0,0,0,0,</v>
      </c>
      <c r="AL27" s="1" t="str">
        <f t="shared" si="10"/>
        <v>c(0,0,0,0,0,0,0,0,0,0,0,0,0,0,0,0,0,0,0,0,0,0,0,0,0,0,</v>
      </c>
      <c r="AM27" s="1" t="str">
        <f t="shared" si="10"/>
        <v>c(0,0,0,0,0,0,0,0,0,0,0,0,0,0,0,0,0,0,0,0,0,0,0,0,0,0,</v>
      </c>
      <c r="AN27" s="1" t="str">
        <f>""</f>
        <v/>
      </c>
    </row>
    <row r="28" spans="1:40" x14ac:dyDescent="0.2">
      <c r="C28" s="36">
        <f t="shared" si="1"/>
        <v>3.4641016151377544</v>
      </c>
      <c r="D28" s="47">
        <f t="shared" si="2"/>
        <v>0</v>
      </c>
      <c r="E28" s="47">
        <f t="shared" si="11"/>
        <v>1</v>
      </c>
      <c r="F28" s="47">
        <v>27</v>
      </c>
      <c r="G28" s="48">
        <v>43880</v>
      </c>
      <c r="H28" s="1">
        <f t="shared" si="3"/>
        <v>-3.8161205371752258</v>
      </c>
      <c r="I28" s="37">
        <v>12</v>
      </c>
      <c r="J28" s="49">
        <v>1</v>
      </c>
      <c r="K28" s="46">
        <v>0</v>
      </c>
      <c r="L28" s="50">
        <f t="shared" si="14"/>
        <v>1</v>
      </c>
      <c r="M28" s="1">
        <f t="shared" si="4"/>
        <v>8.2793864915966857</v>
      </c>
      <c r="N28" s="1">
        <f t="shared" si="5"/>
        <v>0</v>
      </c>
      <c r="O28" s="1">
        <f t="shared" si="15"/>
        <v>0</v>
      </c>
      <c r="P28" s="1">
        <f t="shared" si="6"/>
        <v>2.4548509886794436</v>
      </c>
      <c r="Q28" s="1">
        <f t="shared" si="7"/>
        <v>0.17959619895798712</v>
      </c>
      <c r="R28" s="1">
        <f t="shared" si="12"/>
        <v>9.5654177102467916E-2</v>
      </c>
      <c r="S28" s="1">
        <f t="shared" si="0"/>
        <v>484.01101887699292</v>
      </c>
      <c r="AJ28" s="1" t="str">
        <f t="shared" si="8"/>
        <v>c(2,3,3,3,4,5,5,5,6,6,6,6,6,6,6,11,11,11,11,11,11,11,12,12,12,12,12,</v>
      </c>
      <c r="AK28" s="1" t="str">
        <f t="shared" si="9"/>
        <v>c(0,0,0,0,0,0,0,0,0,0,0,0,0,0,0,0,0,0,0,0,0,0,0,0,0,0,1,</v>
      </c>
      <c r="AL28" s="1" t="str">
        <f t="shared" si="10"/>
        <v>c(0,0,0,0,0,0,0,0,0,0,0,0,0,0,0,0,0,0,0,0,0,0,0,0,0,0,1,</v>
      </c>
      <c r="AM28" s="1" t="str">
        <f t="shared" si="10"/>
        <v>c(0,0,0,0,0,0,0,0,0,0,0,0,0,0,0,0,0,0,0,0,0,0,0,0,0,0,0,</v>
      </c>
      <c r="AN28" s="1" t="str">
        <f>""</f>
        <v/>
      </c>
    </row>
    <row r="29" spans="1:40" x14ac:dyDescent="0.2">
      <c r="C29" s="36">
        <f t="shared" si="1"/>
        <v>3.4641016151377544</v>
      </c>
      <c r="D29" s="47">
        <f t="shared" si="2"/>
        <v>0</v>
      </c>
      <c r="E29" s="47">
        <f t="shared" si="11"/>
        <v>1</v>
      </c>
      <c r="F29" s="47">
        <v>28</v>
      </c>
      <c r="G29" s="48">
        <v>43881</v>
      </c>
      <c r="H29" s="1">
        <f t="shared" si="3"/>
        <v>-3.7306374554807915</v>
      </c>
      <c r="I29" s="37">
        <v>12</v>
      </c>
      <c r="J29" s="49">
        <v>1</v>
      </c>
      <c r="K29" s="46">
        <v>0</v>
      </c>
      <c r="L29" s="50">
        <f t="shared" si="14"/>
        <v>1</v>
      </c>
      <c r="M29" s="1">
        <f t="shared" si="4"/>
        <v>11.686973664006587</v>
      </c>
      <c r="N29" s="1">
        <f t="shared" si="5"/>
        <v>0</v>
      </c>
      <c r="O29" s="1">
        <f t="shared" si="15"/>
        <v>0</v>
      </c>
      <c r="P29" s="1">
        <f t="shared" si="6"/>
        <v>3.4075871724099009</v>
      </c>
      <c r="Q29" s="1">
        <f t="shared" si="7"/>
        <v>0.36851340895797774</v>
      </c>
      <c r="R29" s="1">
        <f t="shared" si="12"/>
        <v>0.18891720999999062</v>
      </c>
      <c r="S29" s="1">
        <f t="shared" si="0"/>
        <v>468.66343548254258</v>
      </c>
      <c r="AJ29" s="1" t="str">
        <f t="shared" si="8"/>
        <v>c(2,3,3,3,4,5,5,5,6,6,6,6,6,6,6,11,11,11,11,11,11,11,12,12,12,12,12,12,</v>
      </c>
      <c r="AK29" s="1" t="str">
        <f t="shared" si="9"/>
        <v>c(0,0,0,0,0,0,0,0,0,0,0,0,0,0,0,0,0,0,0,0,0,0,0,0,0,0,1,1,</v>
      </c>
      <c r="AL29" s="1" t="str">
        <f t="shared" si="10"/>
        <v>c(0,0,0,0,0,0,0,0,0,0,0,0,0,0,0,0,0,0,0,0,0,0,0,0,0,0,1,1,</v>
      </c>
      <c r="AM29" s="1" t="str">
        <f t="shared" si="10"/>
        <v>c(0,0,0,0,0,0,0,0,0,0,0,0,0,0,0,0,0,0,0,0,0,0,0,0,0,0,0,0,</v>
      </c>
      <c r="AN29" s="1" t="str">
        <f>""</f>
        <v/>
      </c>
    </row>
    <row r="30" spans="1:40" x14ac:dyDescent="0.2">
      <c r="C30" s="36">
        <f t="shared" si="1"/>
        <v>3.4641016151377544</v>
      </c>
      <c r="D30" s="47">
        <f t="shared" si="2"/>
        <v>0</v>
      </c>
      <c r="E30" s="47">
        <f t="shared" si="11"/>
        <v>1</v>
      </c>
      <c r="F30" s="47">
        <v>29</v>
      </c>
      <c r="G30" s="48">
        <v>43882</v>
      </c>
      <c r="H30" s="1">
        <f t="shared" si="3"/>
        <v>-3.6451543737863572</v>
      </c>
      <c r="I30" s="37">
        <v>12</v>
      </c>
      <c r="J30" s="49">
        <v>1</v>
      </c>
      <c r="K30" s="46">
        <v>0</v>
      </c>
      <c r="L30" s="50">
        <f t="shared" si="14"/>
        <v>1</v>
      </c>
      <c r="M30" s="1">
        <f t="shared" si="4"/>
        <v>16.382437329755337</v>
      </c>
      <c r="N30" s="1">
        <f t="shared" si="5"/>
        <v>0</v>
      </c>
      <c r="O30" s="1">
        <f t="shared" si="15"/>
        <v>0</v>
      </c>
      <c r="P30" s="1">
        <f t="shared" si="6"/>
        <v>4.6954636657487505</v>
      </c>
      <c r="Q30" s="1">
        <f t="shared" si="7"/>
        <v>0.72733987729024319</v>
      </c>
      <c r="R30" s="1">
        <f t="shared" si="12"/>
        <v>0.35882646833226545</v>
      </c>
      <c r="S30" s="1">
        <f t="shared" si="0"/>
        <v>440.19332118954901</v>
      </c>
      <c r="AJ30" s="1" t="str">
        <f t="shared" si="8"/>
        <v>c(2,3,3,3,4,5,5,5,6,6,6,6,6,6,6,11,11,11,11,11,11,11,12,12,12,12,12,12,12,</v>
      </c>
      <c r="AK30" s="1" t="str">
        <f t="shared" si="9"/>
        <v>c(0,0,0,0,0,0,0,0,0,0,0,0,0,0,0,0,0,0,0,0,0,0,0,0,0,0,1,1,1,</v>
      </c>
      <c r="AL30" s="1" t="str">
        <f t="shared" si="10"/>
        <v>c(0,0,0,0,0,0,0,0,0,0,0,0,0,0,0,0,0,0,0,0,0,0,0,0,0,0,1,1,1,</v>
      </c>
      <c r="AM30" s="1" t="str">
        <f t="shared" si="10"/>
        <v>c(0,0,0,0,0,0,0,0,0,0,0,0,0,0,0,0,0,0,0,0,0,0,0,0,0,0,0,0,0,</v>
      </c>
      <c r="AN30" s="1" t="str">
        <f>""</f>
        <v/>
      </c>
    </row>
    <row r="31" spans="1:40" x14ac:dyDescent="0.2">
      <c r="C31" s="36">
        <f t="shared" si="1"/>
        <v>3.4641016151377544</v>
      </c>
      <c r="D31" s="47">
        <f t="shared" si="2"/>
        <v>0</v>
      </c>
      <c r="E31" s="47">
        <f t="shared" si="11"/>
        <v>1</v>
      </c>
      <c r="F31" s="47">
        <v>30</v>
      </c>
      <c r="G31" s="48">
        <v>43883</v>
      </c>
      <c r="H31" s="1">
        <f t="shared" si="3"/>
        <v>-3.5596712920919229</v>
      </c>
      <c r="I31" s="37">
        <v>12</v>
      </c>
      <c r="J31" s="49">
        <v>1</v>
      </c>
      <c r="K31" s="46">
        <v>0</v>
      </c>
      <c r="L31" s="50">
        <f t="shared" si="14"/>
        <v>1</v>
      </c>
      <c r="M31" s="1">
        <f t="shared" si="4"/>
        <v>22.805167313675373</v>
      </c>
      <c r="N31" s="1">
        <f t="shared" si="5"/>
        <v>0</v>
      </c>
      <c r="O31" s="1">
        <f t="shared" si="15"/>
        <v>0.2857142857142857</v>
      </c>
      <c r="P31" s="1">
        <f t="shared" si="6"/>
        <v>6.4227299839200356</v>
      </c>
      <c r="Q31" s="1">
        <f t="shared" si="7"/>
        <v>1.3845492433373243</v>
      </c>
      <c r="R31" s="1">
        <f t="shared" si="12"/>
        <v>0.65720936604708113</v>
      </c>
      <c r="S31" s="1">
        <f t="shared" si="0"/>
        <v>390.36197185912738</v>
      </c>
      <c r="AJ31" s="1" t="str">
        <f t="shared" si="8"/>
        <v>c(2,3,3,3,4,5,5,5,6,6,6,6,6,6,6,11,11,11,11,11,11,11,12,12,12,12,12,12,12,12,</v>
      </c>
      <c r="AK31" s="1" t="str">
        <f t="shared" si="9"/>
        <v>c(0,0,0,0,0,0,0,0,0,0,0,0,0,0,0,0,0,0,0,0,0,0,0,0,0,0,1,1,1,1,</v>
      </c>
      <c r="AL31" s="1" t="str">
        <f t="shared" si="10"/>
        <v>c(0,0,0,0,0,0,0,0,0,0,0,0,0,0,0,0,0,0,0,0,0,0,0,0,0,0,1,1,1,1,</v>
      </c>
      <c r="AM31" s="1" t="str">
        <f t="shared" si="10"/>
        <v>c(0,0,0,0,0,0,0,0,0,0,0,0,0,0,0,0,0,0,0,0,0,0,0,0,0,0,0,0,0,0,</v>
      </c>
      <c r="AN31" s="1" t="str">
        <f>""</f>
        <v/>
      </c>
    </row>
    <row r="32" spans="1:40" x14ac:dyDescent="0.2">
      <c r="C32" s="36">
        <f t="shared" si="1"/>
        <v>3.4641016151377544</v>
      </c>
      <c r="D32" s="47">
        <f t="shared" si="2"/>
        <v>0</v>
      </c>
      <c r="E32" s="47">
        <f t="shared" si="11"/>
        <v>1</v>
      </c>
      <c r="F32" s="47">
        <v>31</v>
      </c>
      <c r="G32" s="48">
        <v>43884</v>
      </c>
      <c r="H32" s="1">
        <f t="shared" si="3"/>
        <v>-3.4741882103974886</v>
      </c>
      <c r="I32" s="37">
        <v>12</v>
      </c>
      <c r="J32" s="49">
        <v>1</v>
      </c>
      <c r="K32" s="46">
        <v>0</v>
      </c>
      <c r="L32" s="50">
        <f t="shared" si="14"/>
        <v>1</v>
      </c>
      <c r="M32" s="1">
        <f t="shared" si="4"/>
        <v>31.526252235103627</v>
      </c>
      <c r="N32" s="1">
        <f t="shared" si="5"/>
        <v>0</v>
      </c>
      <c r="O32" s="1">
        <f t="shared" si="15"/>
        <v>0.8571428571428571</v>
      </c>
      <c r="P32" s="1">
        <f t="shared" si="6"/>
        <v>8.721084921428254</v>
      </c>
      <c r="Q32" s="1">
        <f t="shared" si="7"/>
        <v>2.5480730659352981</v>
      </c>
      <c r="R32" s="1">
        <f t="shared" si="12"/>
        <v>1.1635238225979738</v>
      </c>
      <c r="S32" s="1">
        <f t="shared" si="0"/>
        <v>309.47910665147759</v>
      </c>
      <c r="AJ32" s="1" t="str">
        <f t="shared" si="8"/>
        <v>c(2,3,3,3,4,5,5,5,6,6,6,6,6,6,6,11,11,11,11,11,11,11,12,12,12,12,12,12,12,12,12,</v>
      </c>
      <c r="AK32" s="1" t="str">
        <f t="shared" si="9"/>
        <v>c(0,0,0,0,0,0,0,0,0,0,0,0,0,0,0,0,0,0,0,0,0,0,0,0,0,0,1,1,1,1,1,</v>
      </c>
      <c r="AL32" s="1" t="str">
        <f t="shared" si="10"/>
        <v>c(0,0,0,0,0,0,0,0,0,0,0,0,0,0,0,0,0,0,0,0,0,0,0,0,0,0,1,1,1,1,1,</v>
      </c>
      <c r="AM32" s="1" t="str">
        <f t="shared" si="10"/>
        <v>c(0,0,0,0,0,0,0,0,0,0,0,0,0,0,0,0,0,0,0,0,0,0,0,0,0,0,0,0,0,0,0,</v>
      </c>
      <c r="AN32" s="1" t="str">
        <f>""</f>
        <v/>
      </c>
    </row>
    <row r="33" spans="3:40" x14ac:dyDescent="0.2">
      <c r="C33" s="36">
        <f t="shared" si="1"/>
        <v>3.4641016151377544</v>
      </c>
      <c r="D33" s="47">
        <f t="shared" si="2"/>
        <v>0</v>
      </c>
      <c r="E33" s="47">
        <f t="shared" si="11"/>
        <v>1</v>
      </c>
      <c r="F33" s="47">
        <v>32</v>
      </c>
      <c r="G33" s="48">
        <v>43885</v>
      </c>
      <c r="H33" s="1">
        <f t="shared" si="3"/>
        <v>-3.3887051287030543</v>
      </c>
      <c r="I33" s="37">
        <v>12</v>
      </c>
      <c r="J33" s="49">
        <v>1</v>
      </c>
      <c r="K33" s="46">
        <v>0</v>
      </c>
      <c r="L33" s="50">
        <f t="shared" si="14"/>
        <v>1</v>
      </c>
      <c r="M33" s="1">
        <f t="shared" si="4"/>
        <v>43.281479721287219</v>
      </c>
      <c r="N33" s="1">
        <f t="shared" si="5"/>
        <v>0</v>
      </c>
      <c r="O33" s="1">
        <f t="shared" si="15"/>
        <v>3.7142857142857144</v>
      </c>
      <c r="P33" s="1">
        <f t="shared" si="6"/>
        <v>11.755227486183593</v>
      </c>
      <c r="Q33" s="1">
        <f t="shared" si="7"/>
        <v>4.5435406055450409</v>
      </c>
      <c r="R33" s="1">
        <f t="shared" si="12"/>
        <v>1.9954675396097428</v>
      </c>
      <c r="S33" s="1">
        <f t="shared" si="0"/>
        <v>192.59984681117268</v>
      </c>
      <c r="AJ33" s="1" t="str">
        <f t="shared" si="8"/>
        <v>c(2,3,3,3,4,5,5,5,6,6,6,6,6,6,6,11,11,11,11,11,11,11,12,12,12,12,12,12,12,12,12,12,</v>
      </c>
      <c r="AK33" s="1" t="str">
        <f t="shared" si="9"/>
        <v>c(0,0,0,0,0,0,0,0,0,0,0,0,0,0,0,0,0,0,0,0,0,0,0,0,0,0,1,1,1,1,1,1,</v>
      </c>
      <c r="AL33" s="1" t="str">
        <f t="shared" si="10"/>
        <v>c(0,0,0,0,0,0,0,0,0,0,0,0,0,0,0,0,0,0,0,0,0,0,0,0,0,0,1,1,1,1,1,1,</v>
      </c>
      <c r="AM33" s="1" t="str">
        <f t="shared" si="10"/>
        <v>c(0,0,0,0,0,0,0,0,0,0,0,0,0,0,0,0,0,0,0,0,0,0,0,0,0,0,0,0,0,0,0,0,</v>
      </c>
      <c r="AN33" s="1" t="str">
        <f>""</f>
        <v/>
      </c>
    </row>
    <row r="34" spans="3:40" x14ac:dyDescent="0.2">
      <c r="C34" s="36">
        <f t="shared" si="1"/>
        <v>3.7416573867739413</v>
      </c>
      <c r="D34" s="47">
        <f t="shared" si="2"/>
        <v>0</v>
      </c>
      <c r="E34" s="47">
        <f t="shared" si="11"/>
        <v>1</v>
      </c>
      <c r="F34" s="47">
        <v>33</v>
      </c>
      <c r="G34" s="48">
        <v>43886</v>
      </c>
      <c r="H34" s="1">
        <f t="shared" si="3"/>
        <v>-3.30322204700862</v>
      </c>
      <c r="I34" s="37">
        <v>14</v>
      </c>
      <c r="J34" s="49">
        <v>1</v>
      </c>
      <c r="K34" s="46">
        <v>0</v>
      </c>
      <c r="L34" s="50">
        <f t="shared" si="14"/>
        <v>1</v>
      </c>
      <c r="M34" s="1">
        <f t="shared" si="4"/>
        <v>59.010484064655607</v>
      </c>
      <c r="N34" s="1">
        <f t="shared" si="5"/>
        <v>2</v>
      </c>
      <c r="O34" s="1">
        <f t="shared" si="15"/>
        <v>6.4285714285714288</v>
      </c>
      <c r="P34" s="1">
        <f t="shared" si="6"/>
        <v>15.729004343368388</v>
      </c>
      <c r="Q34" s="1">
        <f t="shared" si="7"/>
        <v>7.8653106498541643</v>
      </c>
      <c r="R34" s="1">
        <f t="shared" si="12"/>
        <v>3.3217700443091234</v>
      </c>
      <c r="S34" s="1">
        <f t="shared" si="0"/>
        <v>140.81508098029678</v>
      </c>
      <c r="AJ34" s="1" t="str">
        <f t="shared" si="8"/>
        <v>c(2,3,3,3,4,5,5,5,6,6,6,6,6,6,6,11,11,11,11,11,11,11,12,12,12,12,12,12,12,12,12,12,14,</v>
      </c>
      <c r="AK34" s="1" t="str">
        <f t="shared" si="9"/>
        <v>c(0,0,0,0,0,0,0,0,0,0,0,0,0,0,0,0,0,0,0,0,0,0,0,0,0,0,1,1,1,1,1,1,1,</v>
      </c>
      <c r="AL34" s="1" t="str">
        <f t="shared" si="10"/>
        <v>c(0,0,0,0,0,0,0,0,0,0,0,0,0,0,0,0,0,0,0,0,0,0,0,0,0,0,1,1,1,1,1,1,1,</v>
      </c>
      <c r="AM34" s="1" t="str">
        <f t="shared" si="10"/>
        <v>c(0,0,0,0,0,0,0,0,0,0,0,0,0,0,0,0,0,0,0,0,0,0,0,0,0,0,0,0,0,0,0,0,0,</v>
      </c>
      <c r="AN34" s="1" t="str">
        <f>""</f>
        <v/>
      </c>
    </row>
    <row r="35" spans="3:40" x14ac:dyDescent="0.2">
      <c r="C35" s="36">
        <f t="shared" si="1"/>
        <v>4.2426406871192848</v>
      </c>
      <c r="D35" s="47">
        <f t="shared" si="2"/>
        <v>0</v>
      </c>
      <c r="E35" s="47">
        <f t="shared" si="11"/>
        <v>1</v>
      </c>
      <c r="F35" s="47">
        <v>34</v>
      </c>
      <c r="G35" s="48">
        <v>43887</v>
      </c>
      <c r="H35" s="1">
        <f t="shared" si="3"/>
        <v>-3.2177389653141857</v>
      </c>
      <c r="I35" s="37">
        <v>18</v>
      </c>
      <c r="J35" s="49">
        <v>2</v>
      </c>
      <c r="K35" s="46">
        <v>0</v>
      </c>
      <c r="L35" s="50">
        <f t="shared" si="14"/>
        <v>2</v>
      </c>
      <c r="M35" s="1">
        <f t="shared" si="4"/>
        <v>79.90253610794484</v>
      </c>
      <c r="N35" s="1">
        <f t="shared" si="5"/>
        <v>4</v>
      </c>
      <c r="O35" s="1">
        <f t="shared" si="15"/>
        <v>12.571428571428571</v>
      </c>
      <c r="P35" s="1">
        <f t="shared" si="6"/>
        <v>20.892052043289233</v>
      </c>
      <c r="Q35" s="1">
        <f t="shared" si="7"/>
        <v>13.242189472876968</v>
      </c>
      <c r="R35" s="1">
        <f t="shared" si="12"/>
        <v>5.3768788230228033</v>
      </c>
      <c r="S35" s="1">
        <f t="shared" si="0"/>
        <v>96.039643294118378</v>
      </c>
      <c r="AJ35" s="1" t="str">
        <f t="shared" si="8"/>
        <v>c(2,3,3,3,4,5,5,5,6,6,6,6,6,6,6,11,11,11,11,11,11,11,12,12,12,12,12,12,12,12,12,12,14,18,</v>
      </c>
      <c r="AK35" s="1" t="str">
        <f t="shared" si="9"/>
        <v>c(0,0,0,0,0,0,0,0,0,0,0,0,0,0,0,0,0,0,0,0,0,0,0,0,0,0,1,1,1,1,1,1,1,2,</v>
      </c>
      <c r="AL35" s="1" t="str">
        <f t="shared" ref="AL35:AM66" si="16">AL34 &amp;J35 &amp;","</f>
        <v>c(0,0,0,0,0,0,0,0,0,0,0,0,0,0,0,0,0,0,0,0,0,0,0,0,0,0,1,1,1,1,1,1,1,2,</v>
      </c>
      <c r="AM35" s="1" t="str">
        <f t="shared" si="16"/>
        <v>c(0,0,0,0,0,0,0,0,0,0,0,0,0,0,0,0,0,0,0,0,0,0,0,0,0,0,0,0,0,0,0,0,0,0,</v>
      </c>
      <c r="AN35" s="1" t="str">
        <f>""</f>
        <v/>
      </c>
    </row>
    <row r="36" spans="3:40" x14ac:dyDescent="0.2">
      <c r="C36" s="36">
        <f t="shared" si="1"/>
        <v>6.164414002968976</v>
      </c>
      <c r="D36" s="47">
        <f t="shared" si="2"/>
        <v>0</v>
      </c>
      <c r="E36" s="47">
        <f t="shared" si="11"/>
        <v>1</v>
      </c>
      <c r="F36" s="47">
        <v>35</v>
      </c>
      <c r="G36" s="48">
        <v>43888</v>
      </c>
      <c r="H36" s="1">
        <f t="shared" si="3"/>
        <v>-3.1322558836197514</v>
      </c>
      <c r="I36" s="37">
        <v>38</v>
      </c>
      <c r="J36" s="49">
        <v>2</v>
      </c>
      <c r="K36" s="46">
        <v>11</v>
      </c>
      <c r="L36" s="50">
        <f t="shared" si="14"/>
        <v>13</v>
      </c>
      <c r="M36" s="1">
        <f t="shared" si="4"/>
        <v>107.4493032815606</v>
      </c>
      <c r="N36" s="1">
        <f t="shared" si="5"/>
        <v>20</v>
      </c>
      <c r="O36" s="1">
        <f t="shared" si="15"/>
        <v>16.857142857142858</v>
      </c>
      <c r="P36" s="1">
        <f t="shared" si="6"/>
        <v>27.546767173615763</v>
      </c>
      <c r="Q36" s="1">
        <f t="shared" si="7"/>
        <v>21.719120362204119</v>
      </c>
      <c r="R36" s="1">
        <f t="shared" si="12"/>
        <v>8.4769308893271518</v>
      </c>
      <c r="S36" s="1">
        <f t="shared" si="0"/>
        <v>1633.982984076639</v>
      </c>
      <c r="AJ36" s="1" t="str">
        <f t="shared" si="8"/>
        <v>c(2,3,3,3,4,5,5,5,6,6,6,6,6,6,6,11,11,11,11,11,11,11,12,12,12,12,12,12,12,12,12,12,14,18,38,</v>
      </c>
      <c r="AK36" s="1" t="str">
        <f t="shared" si="9"/>
        <v>c(0,0,0,0,0,0,0,0,0,0,0,0,0,0,0,0,0,0,0,0,0,0,0,0,0,0,1,1,1,1,1,1,1,2,13,</v>
      </c>
      <c r="AL36" s="1" t="str">
        <f t="shared" si="16"/>
        <v>c(0,0,0,0,0,0,0,0,0,0,0,0,0,0,0,0,0,0,0,0,0,0,0,0,0,0,1,1,1,1,1,1,1,2,2,</v>
      </c>
      <c r="AM36" s="1" t="str">
        <f t="shared" si="16"/>
        <v>c(0,0,0,0,0,0,0,0,0,0,0,0,0,0,0,0,0,0,0,0,0,0,0,0,0,0,0,0,0,0,0,0,0,0,11,</v>
      </c>
      <c r="AN36" s="1" t="str">
        <f>""</f>
        <v/>
      </c>
    </row>
    <row r="37" spans="3:40" x14ac:dyDescent="0.2">
      <c r="C37" s="36">
        <f t="shared" si="1"/>
        <v>7.5498344352707498</v>
      </c>
      <c r="D37" s="47">
        <f t="shared" si="2"/>
        <v>0</v>
      </c>
      <c r="E37" s="47">
        <f t="shared" si="11"/>
        <v>1</v>
      </c>
      <c r="F37" s="47">
        <v>36</v>
      </c>
      <c r="G37" s="48">
        <v>43889</v>
      </c>
      <c r="H37" s="1">
        <f t="shared" si="3"/>
        <v>-3.0467728019253171</v>
      </c>
      <c r="I37" s="37">
        <v>57</v>
      </c>
      <c r="J37" s="49">
        <v>2</v>
      </c>
      <c r="K37" s="46">
        <v>11</v>
      </c>
      <c r="L37" s="50">
        <f t="shared" si="14"/>
        <v>13</v>
      </c>
      <c r="M37" s="1">
        <f t="shared" si="4"/>
        <v>143.5046644918944</v>
      </c>
      <c r="N37" s="1">
        <f t="shared" si="5"/>
        <v>19</v>
      </c>
      <c r="O37" s="1">
        <f t="shared" si="15"/>
        <v>25.571428571428573</v>
      </c>
      <c r="P37" s="1">
        <f t="shared" si="6"/>
        <v>36.0553612103338</v>
      </c>
      <c r="Q37" s="1">
        <f t="shared" si="7"/>
        <v>34.755171407028527</v>
      </c>
      <c r="R37" s="1">
        <f t="shared" si="12"/>
        <v>13.036051044824408</v>
      </c>
      <c r="S37" s="1">
        <f t="shared" si="0"/>
        <v>3735.9026866444569</v>
      </c>
      <c r="AJ37" s="1" t="str">
        <f t="shared" si="8"/>
        <v>c(2,3,3,3,4,5,5,5,6,6,6,6,6,6,6,11,11,11,11,11,11,11,12,12,12,12,12,12,12,12,12,12,14,18,38,57,</v>
      </c>
      <c r="AK37" s="1" t="str">
        <f t="shared" si="9"/>
        <v>c(0,0,0,0,0,0,0,0,0,0,0,0,0,0,0,0,0,0,0,0,0,0,0,0,0,0,1,1,1,1,1,1,1,2,13,13,</v>
      </c>
      <c r="AL37" s="1" t="str">
        <f t="shared" si="16"/>
        <v>c(0,0,0,0,0,0,0,0,0,0,0,0,0,0,0,0,0,0,0,0,0,0,0,0,0,0,1,1,1,1,1,1,1,2,2,2,</v>
      </c>
      <c r="AM37" s="1" t="str">
        <f t="shared" si="16"/>
        <v>c(0,0,0,0,0,0,0,0,0,0,0,0,0,0,0,0,0,0,0,0,0,0,0,0,0,0,0,0,0,0,0,0,0,0,11,11,</v>
      </c>
      <c r="AN37" s="1" t="str">
        <f>""</f>
        <v/>
      </c>
    </row>
    <row r="38" spans="3:40" x14ac:dyDescent="0.2">
      <c r="C38" s="36">
        <f t="shared" si="1"/>
        <v>10</v>
      </c>
      <c r="D38" s="47">
        <f t="shared" si="2"/>
        <v>0</v>
      </c>
      <c r="E38" s="47">
        <f t="shared" si="11"/>
        <v>1</v>
      </c>
      <c r="F38" s="47">
        <v>37</v>
      </c>
      <c r="G38" s="48">
        <v>43890</v>
      </c>
      <c r="H38" s="1">
        <f t="shared" si="3"/>
        <v>-2.9612897202308828</v>
      </c>
      <c r="I38" s="37">
        <v>100</v>
      </c>
      <c r="J38" s="49">
        <v>2</v>
      </c>
      <c r="K38" s="46">
        <v>12</v>
      </c>
      <c r="L38" s="50">
        <f t="shared" si="14"/>
        <v>14</v>
      </c>
      <c r="M38" s="1">
        <f t="shared" si="4"/>
        <v>190.35133570707379</v>
      </c>
      <c r="N38" s="1">
        <f t="shared" si="5"/>
        <v>43</v>
      </c>
      <c r="O38" s="1">
        <f t="shared" si="15"/>
        <v>28.285714285714285</v>
      </c>
      <c r="P38" s="1">
        <f t="shared" si="6"/>
        <v>46.846671215179384</v>
      </c>
      <c r="Q38" s="1">
        <f t="shared" si="7"/>
        <v>54.336847088721065</v>
      </c>
      <c r="R38" s="1">
        <f t="shared" si="12"/>
        <v>19.581675681692538</v>
      </c>
      <c r="S38" s="1">
        <f t="shared" si="0"/>
        <v>20851.235337988419</v>
      </c>
      <c r="AJ38" s="1" t="str">
        <f t="shared" si="8"/>
        <v>c(2,3,3,3,4,5,5,5,6,6,6,6,6,6,6,11,11,11,11,11,11,11,12,12,12,12,12,12,12,12,12,12,14,18,38,57,100,</v>
      </c>
      <c r="AK38" s="1" t="str">
        <f t="shared" si="9"/>
        <v>c(0,0,0,0,0,0,0,0,0,0,0,0,0,0,0,0,0,0,0,0,0,0,0,0,0,0,1,1,1,1,1,1,1,2,13,13,14,</v>
      </c>
      <c r="AL38" s="1" t="str">
        <f t="shared" si="16"/>
        <v>c(0,0,0,0,0,0,0,0,0,0,0,0,0,0,0,0,0,0,0,0,0,0,0,0,0,0,1,1,1,1,1,1,1,2,2,2,2,</v>
      </c>
      <c r="AM38" s="1" t="str">
        <f t="shared" si="16"/>
        <v>c(0,0,0,0,0,0,0,0,0,0,0,0,0,0,0,0,0,0,0,0,0,0,0,0,0,0,0,0,0,0,0,0,0,0,11,11,12,</v>
      </c>
      <c r="AN38" s="1" t="str">
        <f>""</f>
        <v/>
      </c>
    </row>
    <row r="39" spans="3:40" x14ac:dyDescent="0.2">
      <c r="C39" s="36">
        <f t="shared" si="1"/>
        <v>11.401754250991379</v>
      </c>
      <c r="D39" s="47">
        <f t="shared" si="2"/>
        <v>0</v>
      </c>
      <c r="E39" s="47">
        <f t="shared" si="11"/>
        <v>1</v>
      </c>
      <c r="F39" s="47">
        <v>38</v>
      </c>
      <c r="G39" s="48">
        <v>43891</v>
      </c>
      <c r="H39" s="1">
        <f t="shared" si="3"/>
        <v>-2.8758066385364485</v>
      </c>
      <c r="I39" s="37">
        <v>130</v>
      </c>
      <c r="J39" s="49">
        <v>2</v>
      </c>
      <c r="K39" s="46">
        <v>12</v>
      </c>
      <c r="L39" s="50">
        <f t="shared" si="14"/>
        <v>14</v>
      </c>
      <c r="M39" s="1">
        <f t="shared" si="4"/>
        <v>250.77364175986762</v>
      </c>
      <c r="N39" s="1">
        <f t="shared" si="5"/>
        <v>30</v>
      </c>
      <c r="O39" s="1">
        <f t="shared" si="15"/>
        <v>38.142857142857146</v>
      </c>
      <c r="P39" s="1">
        <f t="shared" si="6"/>
        <v>60.422306052793829</v>
      </c>
      <c r="Q39" s="1">
        <f t="shared" si="7"/>
        <v>83.10415837415924</v>
      </c>
      <c r="R39" s="1">
        <f t="shared" si="12"/>
        <v>28.767311285438176</v>
      </c>
      <c r="S39" s="1">
        <f t="shared" si="0"/>
        <v>25074.965548271946</v>
      </c>
      <c r="AJ39" s="1" t="str">
        <f t="shared" si="8"/>
        <v>c(2,3,3,3,4,5,5,5,6,6,6,6,6,6,6,11,11,11,11,11,11,11,12,12,12,12,12,12,12,12,12,12,14,18,38,57,100,130,</v>
      </c>
      <c r="AK39" s="1" t="str">
        <f t="shared" si="9"/>
        <v>c(0,0,0,0,0,0,0,0,0,0,0,0,0,0,0,0,0,0,0,0,0,0,0,0,0,0,1,1,1,1,1,1,1,2,13,13,14,14,</v>
      </c>
      <c r="AL39" s="1" t="str">
        <f t="shared" si="16"/>
        <v>c(0,0,0,0,0,0,0,0,0,0,0,0,0,0,0,0,0,0,0,0,0,0,0,0,0,0,1,1,1,1,1,1,1,2,2,2,2,2,</v>
      </c>
      <c r="AM39" s="1" t="str">
        <f t="shared" si="16"/>
        <v>c(0,0,0,0,0,0,0,0,0,0,0,0,0,0,0,0,0,0,0,0,0,0,0,0,0,0,0,0,0,0,0,0,0,0,11,11,12,12,</v>
      </c>
      <c r="AN39" s="1" t="str">
        <f>""</f>
        <v/>
      </c>
    </row>
    <row r="40" spans="3:40" x14ac:dyDescent="0.2">
      <c r="C40" s="36">
        <f t="shared" si="1"/>
        <v>13.820274961085254</v>
      </c>
      <c r="D40" s="47">
        <f t="shared" si="2"/>
        <v>0</v>
      </c>
      <c r="E40" s="47">
        <f t="shared" si="11"/>
        <v>1</v>
      </c>
      <c r="F40" s="47">
        <v>39</v>
      </c>
      <c r="G40" s="48">
        <v>43892</v>
      </c>
      <c r="H40" s="1">
        <f t="shared" si="3"/>
        <v>-2.7903235568420142</v>
      </c>
      <c r="I40" s="37">
        <v>191</v>
      </c>
      <c r="J40" s="49">
        <v>3</v>
      </c>
      <c r="K40" s="46">
        <v>12</v>
      </c>
      <c r="L40" s="50">
        <f t="shared" si="14"/>
        <v>15</v>
      </c>
      <c r="M40" s="1">
        <f t="shared" si="4"/>
        <v>328.13525725309205</v>
      </c>
      <c r="N40" s="1">
        <f t="shared" si="5"/>
        <v>61</v>
      </c>
      <c r="O40" s="1">
        <f t="shared" si="15"/>
        <v>55</v>
      </c>
      <c r="P40" s="1">
        <f t="shared" si="6"/>
        <v>77.361615493224434</v>
      </c>
      <c r="Q40" s="1">
        <f t="shared" si="7"/>
        <v>124.48510504815205</v>
      </c>
      <c r="R40" s="1">
        <f t="shared" si="12"/>
        <v>41.38094667399281</v>
      </c>
      <c r="S40" s="1">
        <f t="shared" si="0"/>
        <v>61144.092372719213</v>
      </c>
      <c r="AJ40" s="1" t="str">
        <f t="shared" si="8"/>
        <v>c(2,3,3,3,4,5,5,5,6,6,6,6,6,6,6,11,11,11,11,11,11,11,12,12,12,12,12,12,12,12,12,12,14,18,38,57,100,130,191,</v>
      </c>
      <c r="AK40" s="1" t="str">
        <f t="shared" si="9"/>
        <v>c(0,0,0,0,0,0,0,0,0,0,0,0,0,0,0,0,0,0,0,0,0,0,0,0,0,0,1,1,1,1,1,1,1,2,13,13,14,14,15,</v>
      </c>
      <c r="AL40" s="1" t="str">
        <f t="shared" si="16"/>
        <v>c(0,0,0,0,0,0,0,0,0,0,0,0,0,0,0,0,0,0,0,0,0,0,0,0,0,0,1,1,1,1,1,1,1,2,2,2,2,2,3,</v>
      </c>
      <c r="AM40" s="1" t="str">
        <f t="shared" si="16"/>
        <v>c(0,0,0,0,0,0,0,0,0,0,0,0,0,0,0,0,0,0,0,0,0,0,0,0,0,0,0,0,0,0,0,0,0,0,11,11,12,12,12,</v>
      </c>
      <c r="AN40" s="1" t="str">
        <f>""</f>
        <v/>
      </c>
    </row>
    <row r="41" spans="3:40" x14ac:dyDescent="0.2">
      <c r="C41" s="36">
        <f t="shared" si="1"/>
        <v>14.560219778561036</v>
      </c>
      <c r="D41" s="47">
        <f t="shared" si="2"/>
        <v>0</v>
      </c>
      <c r="E41" s="47">
        <f t="shared" si="11"/>
        <v>1</v>
      </c>
      <c r="F41" s="47">
        <v>40</v>
      </c>
      <c r="G41" s="48">
        <v>43893</v>
      </c>
      <c r="H41" s="1">
        <f t="shared" si="3"/>
        <v>-2.7048404751475799</v>
      </c>
      <c r="I41" s="37">
        <v>212</v>
      </c>
      <c r="J41" s="49">
        <v>4</v>
      </c>
      <c r="K41" s="46">
        <v>12</v>
      </c>
      <c r="L41" s="50">
        <f t="shared" si="14"/>
        <v>16</v>
      </c>
      <c r="M41" s="1">
        <f t="shared" si="4"/>
        <v>426.46014034838464</v>
      </c>
      <c r="N41" s="1">
        <f t="shared" si="5"/>
        <v>21</v>
      </c>
      <c r="O41" s="1">
        <f t="shared" si="15"/>
        <v>79.428571428571431</v>
      </c>
      <c r="P41" s="1">
        <f t="shared" si="6"/>
        <v>98.324883095292591</v>
      </c>
      <c r="Q41" s="1">
        <f t="shared" si="7"/>
        <v>182.83239472529797</v>
      </c>
      <c r="R41" s="1">
        <f t="shared" si="12"/>
        <v>58.347289677145923</v>
      </c>
      <c r="S41" s="1">
        <f t="shared" si="0"/>
        <v>12387.09529146404</v>
      </c>
      <c r="AJ41" s="1" t="str">
        <f t="shared" si="8"/>
        <v>c(2,3,3,3,4,5,5,5,6,6,6,6,6,6,6,11,11,11,11,11,11,11,12,12,12,12,12,12,12,12,12,12,14,18,38,57,100,130,191,212,</v>
      </c>
      <c r="AK41" s="1" t="str">
        <f t="shared" si="9"/>
        <v>c(0,0,0,0,0,0,0,0,0,0,0,0,0,0,0,0,0,0,0,0,0,0,0,0,0,0,1,1,1,1,1,1,1,2,13,13,14,14,15,16,</v>
      </c>
      <c r="AL41" s="1" t="str">
        <f t="shared" si="16"/>
        <v>c(0,0,0,0,0,0,0,0,0,0,0,0,0,0,0,0,0,0,0,0,0,0,0,0,0,0,1,1,1,1,1,1,1,2,2,2,2,2,3,4,</v>
      </c>
      <c r="AM41" s="1" t="str">
        <f t="shared" si="16"/>
        <v>c(0,0,0,0,0,0,0,0,0,0,0,0,0,0,0,0,0,0,0,0,0,0,0,0,0,0,0,0,0,0,0,0,0,0,11,11,12,12,12,12,</v>
      </c>
      <c r="AN41" s="1" t="str">
        <f>""</f>
        <v/>
      </c>
    </row>
    <row r="42" spans="3:40" x14ac:dyDescent="0.2">
      <c r="C42" s="36">
        <f t="shared" si="1"/>
        <v>16.881943016134134</v>
      </c>
      <c r="D42" s="47">
        <f t="shared" si="2"/>
        <v>0</v>
      </c>
      <c r="E42" s="47">
        <f t="shared" si="11"/>
        <v>1</v>
      </c>
      <c r="F42" s="47">
        <v>41</v>
      </c>
      <c r="G42" s="48">
        <v>43894</v>
      </c>
      <c r="H42" s="1">
        <f t="shared" si="3"/>
        <v>-2.6193573934531456</v>
      </c>
      <c r="I42" s="37">
        <v>285</v>
      </c>
      <c r="J42" s="49">
        <v>4</v>
      </c>
      <c r="K42" s="46">
        <v>12</v>
      </c>
      <c r="L42" s="50">
        <f t="shared" si="14"/>
        <v>16</v>
      </c>
      <c r="M42" s="1">
        <f t="shared" si="4"/>
        <v>550.51421171352297</v>
      </c>
      <c r="N42" s="1">
        <f t="shared" si="5"/>
        <v>73</v>
      </c>
      <c r="O42" s="1">
        <f t="shared" si="15"/>
        <v>121.28571428571429</v>
      </c>
      <c r="P42" s="1">
        <f t="shared" si="6"/>
        <v>124.05407136513833</v>
      </c>
      <c r="Q42" s="1">
        <f t="shared" si="7"/>
        <v>263.55451827154172</v>
      </c>
      <c r="R42" s="1">
        <f t="shared" si="12"/>
        <v>80.722123546243751</v>
      </c>
      <c r="S42" s="1">
        <f t="shared" si="0"/>
        <v>7764.1522392261904</v>
      </c>
      <c r="AJ42" s="1" t="str">
        <f t="shared" si="8"/>
        <v>c(2,3,3,3,4,5,5,5,6,6,6,6,6,6,6,11,11,11,11,11,11,11,12,12,12,12,12,12,12,12,12,12,14,18,38,57,100,130,191,212,285,</v>
      </c>
      <c r="AK42" s="1" t="str">
        <f t="shared" si="9"/>
        <v>c(0,0,0,0,0,0,0,0,0,0,0,0,0,0,0,0,0,0,0,0,0,0,0,0,0,0,1,1,1,1,1,1,1,2,13,13,14,14,15,16,16,</v>
      </c>
      <c r="AL42" s="1" t="str">
        <f t="shared" si="16"/>
        <v>c(0,0,0,0,0,0,0,0,0,0,0,0,0,0,0,0,0,0,0,0,0,0,0,0,0,0,1,1,1,1,1,1,1,2,2,2,2,2,3,4,4,</v>
      </c>
      <c r="AM42" s="1" t="str">
        <f t="shared" si="16"/>
        <v>c(0,0,0,0,0,0,0,0,0,0,0,0,0,0,0,0,0,0,0,0,0,0,0,0,0,0,0,0,0,0,0,0,0,0,11,11,12,12,12,12,12,</v>
      </c>
      <c r="AN42" s="1" t="str">
        <f>""</f>
        <v/>
      </c>
    </row>
    <row r="43" spans="3:40" x14ac:dyDescent="0.2">
      <c r="C43" s="36">
        <f t="shared" si="1"/>
        <v>20.566963801203133</v>
      </c>
      <c r="D43" s="47">
        <f t="shared" si="2"/>
        <v>0</v>
      </c>
      <c r="E43" s="47">
        <f t="shared" si="11"/>
        <v>1</v>
      </c>
      <c r="F43" s="47">
        <v>42</v>
      </c>
      <c r="G43" s="48">
        <v>43895</v>
      </c>
      <c r="H43" s="1">
        <f t="shared" si="3"/>
        <v>-2.5338743117587113</v>
      </c>
      <c r="I43" s="37">
        <v>423</v>
      </c>
      <c r="J43" s="49">
        <v>6</v>
      </c>
      <c r="K43" s="46">
        <v>12</v>
      </c>
      <c r="L43" s="50">
        <f t="shared" si="14"/>
        <v>18</v>
      </c>
      <c r="M43" s="1">
        <f t="shared" si="4"/>
        <v>705.88461057785423</v>
      </c>
      <c r="N43" s="1">
        <f t="shared" si="5"/>
        <v>138</v>
      </c>
      <c r="O43" s="1">
        <f t="shared" si="15"/>
        <v>142.28571428571428</v>
      </c>
      <c r="P43" s="1">
        <f t="shared" si="6"/>
        <v>155.37039886433126</v>
      </c>
      <c r="Q43" s="1">
        <f t="shared" si="7"/>
        <v>373.2319087243248</v>
      </c>
      <c r="R43" s="1">
        <f t="shared" si="12"/>
        <v>109.67739045278307</v>
      </c>
      <c r="S43" s="1">
        <f t="shared" si="0"/>
        <v>50941.549794551422</v>
      </c>
      <c r="AJ43" s="1" t="str">
        <f t="shared" si="8"/>
        <v>c(2,3,3,3,4,5,5,5,6,6,6,6,6,6,6,11,11,11,11,11,11,11,12,12,12,12,12,12,12,12,12,12,14,18,38,57,100,130,191,212,285,423,</v>
      </c>
      <c r="AK43" s="1" t="str">
        <f t="shared" si="9"/>
        <v>c(0,0,0,0,0,0,0,0,0,0,0,0,0,0,0,0,0,0,0,0,0,0,0,0,0,0,1,1,1,1,1,1,1,2,13,13,14,14,15,16,16,18,</v>
      </c>
      <c r="AL43" s="1" t="str">
        <f t="shared" si="16"/>
        <v>c(0,0,0,0,0,0,0,0,0,0,0,0,0,0,0,0,0,0,0,0,0,0,0,0,0,0,1,1,1,1,1,1,1,2,2,2,2,2,3,4,4,6,</v>
      </c>
      <c r="AM43" s="1" t="str">
        <f t="shared" si="16"/>
        <v>c(0,0,0,0,0,0,0,0,0,0,0,0,0,0,0,0,0,0,0,0,0,0,0,0,0,0,0,0,0,0,0,0,0,0,11,11,12,12,12,12,12,12,</v>
      </c>
      <c r="AN43" s="1" t="str">
        <f>""</f>
        <v/>
      </c>
    </row>
    <row r="44" spans="3:40" x14ac:dyDescent="0.2">
      <c r="C44" s="36">
        <f t="shared" si="1"/>
        <v>24.758836806279895</v>
      </c>
      <c r="D44" s="47">
        <f t="shared" si="2"/>
        <v>0</v>
      </c>
      <c r="E44" s="47">
        <f t="shared" si="11"/>
        <v>1</v>
      </c>
      <c r="F44" s="47">
        <v>43</v>
      </c>
      <c r="G44" s="48">
        <v>43896</v>
      </c>
      <c r="H44" s="1">
        <f t="shared" si="3"/>
        <v>-2.4483912300642769</v>
      </c>
      <c r="I44" s="37">
        <v>613</v>
      </c>
      <c r="J44" s="49">
        <v>9</v>
      </c>
      <c r="K44" s="46">
        <v>12</v>
      </c>
      <c r="L44" s="50">
        <f t="shared" si="14"/>
        <v>21</v>
      </c>
      <c r="M44" s="1">
        <f t="shared" si="4"/>
        <v>899.05262458523021</v>
      </c>
      <c r="N44" s="1">
        <f t="shared" si="5"/>
        <v>190</v>
      </c>
      <c r="O44" s="1">
        <f t="shared" si="15"/>
        <v>174.42857142857142</v>
      </c>
      <c r="P44" s="1">
        <f t="shared" si="6"/>
        <v>193.16801400737597</v>
      </c>
      <c r="Q44" s="1">
        <f t="shared" si="7"/>
        <v>519.70801213463858</v>
      </c>
      <c r="R44" s="1">
        <f t="shared" si="12"/>
        <v>146.47610341031378</v>
      </c>
      <c r="S44" s="1">
        <f t="shared" si="0"/>
        <v>215485.93646239216</v>
      </c>
      <c r="AJ44" s="1" t="str">
        <f t="shared" si="8"/>
        <v>c(2,3,3,3,4,5,5,5,6,6,6,6,6,6,6,11,11,11,11,11,11,11,12,12,12,12,12,12,12,12,12,12,14,18,38,57,100,130,191,212,285,423,613,</v>
      </c>
      <c r="AK44" s="1" t="str">
        <f t="shared" si="9"/>
        <v>c(0,0,0,0,0,0,0,0,0,0,0,0,0,0,0,0,0,0,0,0,0,0,0,0,0,0,1,1,1,1,1,1,1,2,13,13,14,14,15,16,16,18,21,</v>
      </c>
      <c r="AL44" s="1" t="str">
        <f t="shared" si="16"/>
        <v>c(0,0,0,0,0,0,0,0,0,0,0,0,0,0,0,0,0,0,0,0,0,0,0,0,0,0,1,1,1,1,1,1,1,2,2,2,2,2,3,4,4,6,9,</v>
      </c>
      <c r="AM44" s="1" t="str">
        <f t="shared" si="16"/>
        <v>c(0,0,0,0,0,0,0,0,0,0,0,0,0,0,0,0,0,0,0,0,0,0,0,0,0,0,0,0,0,0,0,0,0,0,11,11,12,12,12,12,12,12,12,</v>
      </c>
      <c r="AN44" s="1" t="str">
        <f>""</f>
        <v/>
      </c>
    </row>
    <row r="45" spans="3:40" x14ac:dyDescent="0.2">
      <c r="C45" s="36">
        <f t="shared" si="1"/>
        <v>30.805843601498726</v>
      </c>
      <c r="D45" s="47">
        <f t="shared" si="2"/>
        <v>0</v>
      </c>
      <c r="E45" s="47">
        <f t="shared" si="11"/>
        <v>1</v>
      </c>
      <c r="F45" s="47">
        <v>44</v>
      </c>
      <c r="G45" s="48">
        <v>43897</v>
      </c>
      <c r="H45" s="1">
        <f t="shared" si="3"/>
        <v>-2.3629081483698426</v>
      </c>
      <c r="I45" s="37">
        <v>949</v>
      </c>
      <c r="J45" s="49">
        <v>10</v>
      </c>
      <c r="K45" s="46">
        <v>12</v>
      </c>
      <c r="L45" s="50">
        <f t="shared" si="14"/>
        <v>22</v>
      </c>
      <c r="M45" s="1">
        <f t="shared" si="4"/>
        <v>1137.4556842117343</v>
      </c>
      <c r="N45" s="1">
        <f t="shared" si="5"/>
        <v>336</v>
      </c>
      <c r="O45" s="1">
        <f t="shared" si="15"/>
        <v>224.57142857142858</v>
      </c>
      <c r="P45" s="1">
        <f t="shared" si="6"/>
        <v>238.40305962650405</v>
      </c>
      <c r="Q45" s="1">
        <f t="shared" si="7"/>
        <v>712.14484918742107</v>
      </c>
      <c r="R45" s="1">
        <f t="shared" si="12"/>
        <v>192.43683705278249</v>
      </c>
      <c r="S45" s="1">
        <f t="shared" si="0"/>
        <v>1728218.9921288327</v>
      </c>
      <c r="AJ45" s="1" t="str">
        <f t="shared" si="8"/>
        <v>c(2,3,3,3,4,5,5,5,6,6,6,6,6,6,6,11,11,11,11,11,11,11,12,12,12,12,12,12,12,12,12,12,14,18,38,57,100,130,191,212,285,423,613,949,</v>
      </c>
      <c r="AK45" s="1" t="str">
        <f t="shared" si="9"/>
        <v>c(0,0,0,0,0,0,0,0,0,0,0,0,0,0,0,0,0,0,0,0,0,0,0,0,0,0,1,1,1,1,1,1,1,2,13,13,14,14,15,16,16,18,21,22,</v>
      </c>
      <c r="AL45" s="1" t="str">
        <f t="shared" si="16"/>
        <v>c(0,0,0,0,0,0,0,0,0,0,0,0,0,0,0,0,0,0,0,0,0,0,0,0,0,0,1,1,1,1,1,1,1,2,2,2,2,2,3,4,4,6,9,10,</v>
      </c>
      <c r="AM45" s="1" t="str">
        <f t="shared" si="16"/>
        <v>c(0,0,0,0,0,0,0,0,0,0,0,0,0,0,0,0,0,0,0,0,0,0,0,0,0,0,0,0,0,0,0,0,0,0,11,11,12,12,12,12,12,12,12,12,</v>
      </c>
      <c r="AN45" s="1" t="str">
        <f>""</f>
        <v/>
      </c>
    </row>
    <row r="46" spans="3:40" x14ac:dyDescent="0.2">
      <c r="C46" s="36">
        <f t="shared" si="1"/>
        <v>33.555923471125034</v>
      </c>
      <c r="D46" s="47">
        <f t="shared" si="2"/>
        <v>0</v>
      </c>
      <c r="E46" s="47">
        <f t="shared" si="11"/>
        <v>1</v>
      </c>
      <c r="F46" s="47">
        <v>45</v>
      </c>
      <c r="G46" s="48">
        <v>43898</v>
      </c>
      <c r="H46" s="1">
        <f t="shared" si="3"/>
        <v>-2.2774250666754083</v>
      </c>
      <c r="I46" s="37">
        <v>1126</v>
      </c>
      <c r="J46" s="49">
        <v>19</v>
      </c>
      <c r="K46" s="46">
        <v>12</v>
      </c>
      <c r="L46" s="50">
        <f t="shared" si="14"/>
        <v>31</v>
      </c>
      <c r="M46" s="1">
        <f t="shared" si="4"/>
        <v>1429.5331897607914</v>
      </c>
      <c r="N46" s="1">
        <f t="shared" si="5"/>
        <v>177</v>
      </c>
      <c r="O46" s="1">
        <f t="shared" si="15"/>
        <v>285.14285714285717</v>
      </c>
      <c r="P46" s="1">
        <f t="shared" si="6"/>
        <v>292.07750554905715</v>
      </c>
      <c r="Q46" s="1">
        <f t="shared" si="7"/>
        <v>961.03315479601793</v>
      </c>
      <c r="R46" s="1">
        <f t="shared" si="12"/>
        <v>248.88830560859685</v>
      </c>
      <c r="S46" s="1">
        <f t="shared" si="0"/>
        <v>913192.91525410931</v>
      </c>
      <c r="AJ46" s="1" t="str">
        <f t="shared" si="8"/>
        <v>c(2,3,3,3,4,5,5,5,6,6,6,6,6,6,6,11,11,11,11,11,11,11,12,12,12,12,12,12,12,12,12,12,14,18,38,57,100,130,191,212,285,423,613,949,1126,</v>
      </c>
      <c r="AK46" s="1" t="str">
        <f t="shared" si="9"/>
        <v>c(0,0,0,0,0,0,0,0,0,0,0,0,0,0,0,0,0,0,0,0,0,0,0,0,0,0,1,1,1,1,1,1,1,2,13,13,14,14,15,16,16,18,21,22,31,</v>
      </c>
      <c r="AL46" s="1" t="str">
        <f t="shared" si="16"/>
        <v>c(0,0,0,0,0,0,0,0,0,0,0,0,0,0,0,0,0,0,0,0,0,0,0,0,0,0,1,1,1,1,1,1,1,2,2,2,2,2,3,4,4,6,9,10,19,</v>
      </c>
      <c r="AM46" s="1" t="str">
        <f t="shared" si="16"/>
        <v>c(0,0,0,0,0,0,0,0,0,0,0,0,0,0,0,0,0,0,0,0,0,0,0,0,0,0,0,0,0,0,0,0,0,0,11,11,12,12,12,12,12,12,12,12,12,</v>
      </c>
      <c r="AN46" s="1" t="str">
        <f>""</f>
        <v/>
      </c>
    </row>
    <row r="47" spans="3:40" x14ac:dyDescent="0.2">
      <c r="C47" s="36">
        <f t="shared" si="1"/>
        <v>37.576588456111871</v>
      </c>
      <c r="D47" s="47">
        <f t="shared" si="2"/>
        <v>0</v>
      </c>
      <c r="E47" s="47">
        <f t="shared" si="11"/>
        <v>1</v>
      </c>
      <c r="F47" s="47">
        <v>46</v>
      </c>
      <c r="G47" s="48">
        <v>43899</v>
      </c>
      <c r="H47" s="1">
        <f t="shared" si="3"/>
        <v>-2.191941984980974</v>
      </c>
      <c r="I47" s="37">
        <v>1412</v>
      </c>
      <c r="J47" s="49">
        <v>30</v>
      </c>
      <c r="K47" s="46">
        <v>12</v>
      </c>
      <c r="L47" s="50">
        <f t="shared" si="14"/>
        <v>42</v>
      </c>
      <c r="M47" s="1">
        <f t="shared" si="4"/>
        <v>1784.7504608391591</v>
      </c>
      <c r="N47" s="1">
        <f t="shared" si="5"/>
        <v>286</v>
      </c>
      <c r="O47" s="1">
        <f t="shared" si="15"/>
        <v>350.42857142857144</v>
      </c>
      <c r="P47" s="1">
        <f t="shared" si="6"/>
        <v>355.21727107836773</v>
      </c>
      <c r="Q47" s="1">
        <f t="shared" si="7"/>
        <v>1278.1484963199275</v>
      </c>
      <c r="R47" s="1">
        <f t="shared" si="12"/>
        <v>317.11534152390959</v>
      </c>
      <c r="S47" s="1">
        <f t="shared" si="0"/>
        <v>673230.61491808575</v>
      </c>
      <c r="AJ47" s="1" t="str">
        <f t="shared" si="8"/>
        <v>c(2,3,3,3,4,5,5,5,6,6,6,6,6,6,6,11,11,11,11,11,11,11,12,12,12,12,12,12,12,12,12,12,14,18,38,57,100,130,191,212,285,423,613,949,1126,1412,</v>
      </c>
      <c r="AK47" s="1" t="str">
        <f t="shared" si="9"/>
        <v>c(0,0,0,0,0,0,0,0,0,0,0,0,0,0,0,0,0,0,0,0,0,0,0,0,0,0,1,1,1,1,1,1,1,2,13,13,14,14,15,16,16,18,21,22,31,42,</v>
      </c>
      <c r="AL47" s="1" t="str">
        <f t="shared" si="16"/>
        <v>c(0,0,0,0,0,0,0,0,0,0,0,0,0,0,0,0,0,0,0,0,0,0,0,0,0,0,1,1,1,1,1,1,1,2,2,2,2,2,3,4,4,6,9,10,19,30,</v>
      </c>
      <c r="AM47" s="1" t="str">
        <f t="shared" si="16"/>
        <v>c(0,0,0,0,0,0,0,0,0,0,0,0,0,0,0,0,0,0,0,0,0,0,0,0,0,0,0,0,0,0,0,0,0,0,11,11,12,12,12,12,12,12,12,12,12,12,</v>
      </c>
      <c r="AN47" s="1" t="str">
        <f>""</f>
        <v/>
      </c>
    </row>
    <row r="48" spans="3:40" x14ac:dyDescent="0.2">
      <c r="C48" s="36">
        <f t="shared" si="1"/>
        <v>42.237424163885748</v>
      </c>
      <c r="D48" s="47">
        <f t="shared" si="2"/>
        <v>0</v>
      </c>
      <c r="E48" s="47">
        <f t="shared" si="11"/>
        <v>1</v>
      </c>
      <c r="F48" s="47">
        <v>47</v>
      </c>
      <c r="G48" s="48">
        <v>43900</v>
      </c>
      <c r="H48" s="1">
        <f t="shared" si="3"/>
        <v>-2.1064589032865397</v>
      </c>
      <c r="I48" s="37">
        <v>1784</v>
      </c>
      <c r="J48" s="49">
        <v>33</v>
      </c>
      <c r="K48" s="46">
        <v>12</v>
      </c>
      <c r="L48" s="50">
        <f t="shared" si="14"/>
        <v>45</v>
      </c>
      <c r="M48" s="1">
        <f t="shared" si="4"/>
        <v>2213.5948308014404</v>
      </c>
      <c r="N48" s="1">
        <f t="shared" si="5"/>
        <v>372</v>
      </c>
      <c r="O48" s="1">
        <f t="shared" si="15"/>
        <v>435.57142857142856</v>
      </c>
      <c r="P48" s="1">
        <f t="shared" si="6"/>
        <v>428.84436996228123</v>
      </c>
      <c r="Q48" s="1">
        <f t="shared" si="7"/>
        <v>1676.4468662171018</v>
      </c>
      <c r="R48" s="1">
        <f t="shared" si="12"/>
        <v>398.29836989717433</v>
      </c>
      <c r="S48" s="1">
        <f t="shared" si="0"/>
        <v>488588.86257557932</v>
      </c>
      <c r="AJ48" s="1" t="str">
        <f t="shared" si="8"/>
        <v>c(2,3,3,3,4,5,5,5,6,6,6,6,6,6,6,11,11,11,11,11,11,11,12,12,12,12,12,12,12,12,12,12,14,18,38,57,100,130,191,212,285,423,613,949,1126,1412,1784,</v>
      </c>
      <c r="AK48" s="1" t="str">
        <f t="shared" si="9"/>
        <v>c(0,0,0,0,0,0,0,0,0,0,0,0,0,0,0,0,0,0,0,0,0,0,0,0,0,0,1,1,1,1,1,1,1,2,13,13,14,14,15,16,16,18,21,22,31,42,45,</v>
      </c>
      <c r="AL48" s="1" t="str">
        <f t="shared" si="16"/>
        <v>c(0,0,0,0,0,0,0,0,0,0,0,0,0,0,0,0,0,0,0,0,0,0,0,0,0,0,1,1,1,1,1,1,1,2,2,2,2,2,3,4,4,6,9,10,19,30,33,</v>
      </c>
      <c r="AM48" s="1" t="str">
        <f t="shared" si="16"/>
        <v>c(0,0,0,0,0,0,0,0,0,0,0,0,0,0,0,0,0,0,0,0,0,0,0,0,0,0,0,0,0,0,0,0,0,0,11,11,12,12,12,12,12,12,12,12,12,12,12,</v>
      </c>
      <c r="AN48" s="1" t="str">
        <f>""</f>
        <v/>
      </c>
    </row>
    <row r="49" spans="3:40" x14ac:dyDescent="0.2">
      <c r="C49" s="36">
        <f t="shared" si="1"/>
        <v>47.75981574503821</v>
      </c>
      <c r="D49" s="47">
        <f t="shared" si="2"/>
        <v>0</v>
      </c>
      <c r="E49" s="47">
        <f t="shared" si="11"/>
        <v>1</v>
      </c>
      <c r="F49" s="47">
        <v>48</v>
      </c>
      <c r="G49" s="48">
        <v>43901</v>
      </c>
      <c r="H49" s="1">
        <f t="shared" si="3"/>
        <v>-2.0209758215921054</v>
      </c>
      <c r="I49" s="37">
        <v>2281</v>
      </c>
      <c r="J49" s="49">
        <v>48</v>
      </c>
      <c r="K49" s="46">
        <v>12</v>
      </c>
      <c r="L49" s="50">
        <f t="shared" si="14"/>
        <v>60</v>
      </c>
      <c r="M49" s="1">
        <f t="shared" si="4"/>
        <v>2727.5379183015311</v>
      </c>
      <c r="N49" s="1">
        <f t="shared" si="5"/>
        <v>497</v>
      </c>
      <c r="O49" s="1">
        <f t="shared" si="15"/>
        <v>507.14285714285717</v>
      </c>
      <c r="P49" s="1">
        <f t="shared" si="6"/>
        <v>513.94308750009077</v>
      </c>
      <c r="Q49" s="1">
        <f t="shared" si="7"/>
        <v>2169.8960262510068</v>
      </c>
      <c r="R49" s="1">
        <f t="shared" si="12"/>
        <v>493.44916003390495</v>
      </c>
      <c r="S49" s="1">
        <f t="shared" si="0"/>
        <v>589551.60639895767</v>
      </c>
      <c r="AJ49" s="1" t="str">
        <f t="shared" si="8"/>
        <v>c(2,3,3,3,4,5,5,5,6,6,6,6,6,6,6,11,11,11,11,11,11,11,12,12,12,12,12,12,12,12,12,12,14,18,38,57,100,130,191,212,285,423,613,949,1126,1412,1784,2281,</v>
      </c>
      <c r="AK49" s="1" t="str">
        <f t="shared" si="9"/>
        <v>c(0,0,0,0,0,0,0,0,0,0,0,0,0,0,0,0,0,0,0,0,0,0,0,0,0,0,1,1,1,1,1,1,1,2,13,13,14,14,15,16,16,18,21,22,31,42,45,60,</v>
      </c>
      <c r="AL49" s="1" t="str">
        <f t="shared" si="16"/>
        <v>c(0,0,0,0,0,0,0,0,0,0,0,0,0,0,0,0,0,0,0,0,0,0,0,0,0,0,1,1,1,1,1,1,1,2,2,2,2,2,3,4,4,6,9,10,19,30,33,48,</v>
      </c>
      <c r="AM49" s="1" t="str">
        <f t="shared" si="16"/>
        <v>c(0,0,0,0,0,0,0,0,0,0,0,0,0,0,0,0,0,0,0,0,0,0,0,0,0,0,0,0,0,0,0,0,0,0,11,11,12,12,12,12,12,12,12,12,12,12,12,12,</v>
      </c>
      <c r="AN49" s="1" t="str">
        <f>""</f>
        <v/>
      </c>
    </row>
    <row r="50" spans="3:40" x14ac:dyDescent="0.2">
      <c r="C50" s="36">
        <f t="shared" si="1"/>
        <v>53.628350711167691</v>
      </c>
      <c r="D50" s="47">
        <f t="shared" si="2"/>
        <v>0</v>
      </c>
      <c r="E50" s="47">
        <f t="shared" si="11"/>
        <v>1</v>
      </c>
      <c r="F50" s="47">
        <v>49</v>
      </c>
      <c r="G50" s="48">
        <v>43902</v>
      </c>
      <c r="H50" s="1">
        <f t="shared" si="3"/>
        <v>-1.9354927398976711</v>
      </c>
      <c r="I50" s="37">
        <v>2876</v>
      </c>
      <c r="J50" s="49">
        <v>61</v>
      </c>
      <c r="K50" s="46">
        <v>12</v>
      </c>
      <c r="L50" s="50">
        <f t="shared" si="14"/>
        <v>73</v>
      </c>
      <c r="M50" s="1">
        <f t="shared" si="4"/>
        <v>3338.95845622763</v>
      </c>
      <c r="N50" s="1">
        <f t="shared" si="5"/>
        <v>595</v>
      </c>
      <c r="O50" s="1">
        <f t="shared" si="15"/>
        <v>613.85714285714289</v>
      </c>
      <c r="P50" s="1">
        <f t="shared" si="6"/>
        <v>611.42053792609886</v>
      </c>
      <c r="Q50" s="1">
        <f t="shared" si="7"/>
        <v>2773.2421862728538</v>
      </c>
      <c r="R50" s="1">
        <f t="shared" si="12"/>
        <v>603.34616002184703</v>
      </c>
      <c r="S50" s="1">
        <f t="shared" si="0"/>
        <v>566270.77984441549</v>
      </c>
      <c r="AJ50" s="1" t="str">
        <f t="shared" si="8"/>
        <v>c(2,3,3,3,4,5,5,5,6,6,6,6,6,6,6,11,11,11,11,11,11,11,12,12,12,12,12,12,12,12,12,12,14,18,38,57,100,130,191,212,285,423,613,949,1126,1412,1784,2281,2876,</v>
      </c>
      <c r="AK50" s="1" t="str">
        <f t="shared" si="9"/>
        <v>c(0,0,0,0,0,0,0,0,0,0,0,0,0,0,0,0,0,0,0,0,0,0,0,0,0,0,1,1,1,1,1,1,1,2,13,13,14,14,15,16,16,18,21,22,31,42,45,60,73,</v>
      </c>
      <c r="AL50" s="1" t="str">
        <f t="shared" si="16"/>
        <v>c(0,0,0,0,0,0,0,0,0,0,0,0,0,0,0,0,0,0,0,0,0,0,0,0,0,0,1,1,1,1,1,1,1,2,2,2,2,2,3,4,4,6,9,10,19,30,33,48,61,</v>
      </c>
      <c r="AM50" s="1" t="str">
        <f t="shared" si="16"/>
        <v>c(0,0,0,0,0,0,0,0,0,0,0,0,0,0,0,0,0,0,0,0,0,0,0,0,0,0,0,0,0,0,0,0,0,0,11,11,12,12,12,12,12,12,12,12,12,12,12,12,12,</v>
      </c>
      <c r="AN50" s="1" t="str">
        <f>""</f>
        <v/>
      </c>
    </row>
    <row r="51" spans="3:40" x14ac:dyDescent="0.2">
      <c r="C51" s="36">
        <f t="shared" si="1"/>
        <v>60.514461081629072</v>
      </c>
      <c r="D51" s="47">
        <f t="shared" si="2"/>
        <v>0</v>
      </c>
      <c r="E51" s="47">
        <f t="shared" si="11"/>
        <v>1</v>
      </c>
      <c r="F51" s="47">
        <v>50</v>
      </c>
      <c r="G51" s="48">
        <v>43903</v>
      </c>
      <c r="H51" s="1">
        <f t="shared" si="3"/>
        <v>-1.8500096582032368</v>
      </c>
      <c r="I51" s="37">
        <v>3662</v>
      </c>
      <c r="J51" s="49">
        <v>79</v>
      </c>
      <c r="K51" s="46">
        <v>13</v>
      </c>
      <c r="L51" s="50">
        <f t="shared" si="14"/>
        <v>92</v>
      </c>
      <c r="M51" s="1">
        <f t="shared" si="4"/>
        <v>4061.0207953475883</v>
      </c>
      <c r="N51" s="1">
        <f t="shared" si="5"/>
        <v>786</v>
      </c>
      <c r="O51" s="1">
        <f t="shared" si="15"/>
        <v>745.85714285714289</v>
      </c>
      <c r="P51" s="1">
        <f t="shared" si="6"/>
        <v>722.06233911995832</v>
      </c>
      <c r="Q51" s="1">
        <f t="shared" si="7"/>
        <v>3501.7152166922147</v>
      </c>
      <c r="R51" s="1">
        <f t="shared" si="12"/>
        <v>728.47303041936084</v>
      </c>
      <c r="S51" s="1">
        <f t="shared" si="0"/>
        <v>1554689.8341918455</v>
      </c>
      <c r="AJ51" s="1" t="str">
        <f t="shared" si="8"/>
        <v>c(2,3,3,3,4,5,5,5,6,6,6,6,6,6,6,11,11,11,11,11,11,11,12,12,12,12,12,12,12,12,12,12,14,18,38,57,100,130,191,212,285,423,613,949,1126,1412,1784,2281,2876,3662,</v>
      </c>
      <c r="AK51" s="1" t="str">
        <f t="shared" si="9"/>
        <v>c(0,0,0,0,0,0,0,0,0,0,0,0,0,0,0,0,0,0,0,0,0,0,0,0,0,0,1,1,1,1,1,1,1,2,13,13,14,14,15,16,16,18,21,22,31,42,45,60,73,92,</v>
      </c>
      <c r="AL51" s="1" t="str">
        <f t="shared" si="16"/>
        <v>c(0,0,0,0,0,0,0,0,0,0,0,0,0,0,0,0,0,0,0,0,0,0,0,0,0,0,1,1,1,1,1,1,1,2,2,2,2,2,3,4,4,6,9,10,19,30,33,48,61,79,</v>
      </c>
      <c r="AM51" s="1" t="str">
        <f t="shared" si="16"/>
        <v>c(0,0,0,0,0,0,0,0,0,0,0,0,0,0,0,0,0,0,0,0,0,0,0,0,0,0,0,0,0,0,0,0,0,0,11,11,12,12,12,12,12,12,12,12,12,12,12,12,12,13,</v>
      </c>
      <c r="AN51" s="1" t="str">
        <f>""</f>
        <v/>
      </c>
    </row>
    <row r="52" spans="3:40" x14ac:dyDescent="0.2">
      <c r="C52" s="36">
        <f t="shared" si="1"/>
        <v>67.074585350936019</v>
      </c>
      <c r="D52" s="47">
        <f t="shared" si="2"/>
        <v>0</v>
      </c>
      <c r="E52" s="47">
        <f t="shared" si="11"/>
        <v>1</v>
      </c>
      <c r="F52" s="47">
        <v>51</v>
      </c>
      <c r="G52" s="48">
        <v>43904</v>
      </c>
      <c r="H52" s="1">
        <f t="shared" si="3"/>
        <v>-1.7645265765088025</v>
      </c>
      <c r="I52" s="37">
        <v>4499</v>
      </c>
      <c r="J52" s="49">
        <v>91</v>
      </c>
      <c r="K52" s="46">
        <v>13</v>
      </c>
      <c r="L52" s="50">
        <f t="shared" si="14"/>
        <v>104</v>
      </c>
      <c r="M52" s="1">
        <f t="shared" si="4"/>
        <v>4907.5053589841227</v>
      </c>
      <c r="N52" s="1">
        <f t="shared" si="5"/>
        <v>837</v>
      </c>
      <c r="O52" s="1">
        <f t="shared" si="15"/>
        <v>849.42857142857144</v>
      </c>
      <c r="P52" s="1">
        <f t="shared" si="6"/>
        <v>846.4845636365344</v>
      </c>
      <c r="Q52" s="1">
        <f t="shared" si="7"/>
        <v>4370.6792713839977</v>
      </c>
      <c r="R52" s="1">
        <f t="shared" si="12"/>
        <v>868.96405469178308</v>
      </c>
      <c r="S52" s="1">
        <f t="shared" si="0"/>
        <v>1104464.1673064227</v>
      </c>
      <c r="AJ52" s="1" t="str">
        <f t="shared" si="8"/>
        <v>c(2,3,3,3,4,5,5,5,6,6,6,6,6,6,6,11,11,11,11,11,11,11,12,12,12,12,12,12,12,12,12,12,14,18,38,57,100,130,191,212,285,423,613,949,1126,1412,1784,2281,2876,3662,4499,</v>
      </c>
      <c r="AK52" s="1" t="str">
        <f t="shared" si="9"/>
        <v>c(0,0,0,0,0,0,0,0,0,0,0,0,0,0,0,0,0,0,0,0,0,0,0,0,0,0,1,1,1,1,1,1,1,2,13,13,14,14,15,16,16,18,21,22,31,42,45,60,73,92,104,</v>
      </c>
      <c r="AL52" s="1" t="str">
        <f t="shared" si="16"/>
        <v>c(0,0,0,0,0,0,0,0,0,0,0,0,0,0,0,0,0,0,0,0,0,0,0,0,0,0,1,1,1,1,1,1,1,2,2,2,2,2,3,4,4,6,9,10,19,30,33,48,61,79,91,</v>
      </c>
      <c r="AM52" s="1" t="str">
        <f t="shared" si="16"/>
        <v>c(0,0,0,0,0,0,0,0,0,0,0,0,0,0,0,0,0,0,0,0,0,0,0,0,0,0,0,0,0,0,0,0,0,0,11,11,12,12,12,12,12,12,12,12,12,12,12,12,12,13,13,</v>
      </c>
      <c r="AN52" s="1" t="str">
        <f>""</f>
        <v/>
      </c>
    </row>
    <row r="53" spans="3:40" x14ac:dyDescent="0.2">
      <c r="C53" s="36">
        <f t="shared" si="1"/>
        <v>73.641021177058647</v>
      </c>
      <c r="D53" s="47">
        <f t="shared" si="2"/>
        <v>0</v>
      </c>
      <c r="E53" s="47">
        <f t="shared" si="11"/>
        <v>1</v>
      </c>
      <c r="F53" s="47">
        <v>52</v>
      </c>
      <c r="G53" s="48">
        <v>43905</v>
      </c>
      <c r="H53" s="1">
        <f t="shared" si="3"/>
        <v>-1.6790434948143682</v>
      </c>
      <c r="I53" s="37">
        <v>5423</v>
      </c>
      <c r="J53" s="49">
        <v>127</v>
      </c>
      <c r="K53" s="46">
        <v>13</v>
      </c>
      <c r="L53" s="50">
        <f t="shared" si="14"/>
        <v>140</v>
      </c>
      <c r="M53" s="1">
        <f t="shared" si="4"/>
        <v>5892.5889153953331</v>
      </c>
      <c r="N53" s="1">
        <f t="shared" si="5"/>
        <v>924</v>
      </c>
      <c r="O53" s="1">
        <f t="shared" si="15"/>
        <v>979</v>
      </c>
      <c r="P53" s="1">
        <f t="shared" si="6"/>
        <v>985.08355641121034</v>
      </c>
      <c r="Q53" s="1">
        <f t="shared" si="7"/>
        <v>5395.2391759646998</v>
      </c>
      <c r="R53" s="1">
        <f t="shared" si="12"/>
        <v>1024.5599045807021</v>
      </c>
      <c r="S53" s="1">
        <f t="shared" si="0"/>
        <v>56752.436160129888</v>
      </c>
      <c r="AJ53" s="1" t="str">
        <f t="shared" si="8"/>
        <v>c(2,3,3,3,4,5,5,5,6,6,6,6,6,6,6,11,11,11,11,11,11,11,12,12,12,12,12,12,12,12,12,12,14,18,38,57,100,130,191,212,285,423,613,949,1126,1412,1784,2281,2876,3662,4499,5423,</v>
      </c>
      <c r="AK53" s="1" t="str">
        <f t="shared" si="9"/>
        <v>c(0,0,0,0,0,0,0,0,0,0,0,0,0,0,0,0,0,0,0,0,0,0,0,0,0,0,1,1,1,1,1,1,1,2,13,13,14,14,15,16,16,18,21,22,31,42,45,60,73,92,104,140,</v>
      </c>
      <c r="AL53" s="1" t="str">
        <f t="shared" si="16"/>
        <v>c(0,0,0,0,0,0,0,0,0,0,0,0,0,0,0,0,0,0,0,0,0,0,0,0,0,0,1,1,1,1,1,1,1,2,2,2,2,2,3,4,4,6,9,10,19,30,33,48,61,79,91,127,</v>
      </c>
      <c r="AM53" s="1" t="str">
        <f t="shared" si="16"/>
        <v>c(0,0,0,0,0,0,0,0,0,0,0,0,0,0,0,0,0,0,0,0,0,0,0,0,0,0,0,0,0,0,0,0,0,0,11,11,12,12,12,12,12,12,12,12,12,12,12,12,12,13,13,13,</v>
      </c>
      <c r="AN53" s="1" t="str">
        <f>""</f>
        <v/>
      </c>
    </row>
    <row r="54" spans="3:40" x14ac:dyDescent="0.2">
      <c r="C54" s="36">
        <f t="shared" si="1"/>
        <v>81.44323176298937</v>
      </c>
      <c r="D54" s="47">
        <f t="shared" si="2"/>
        <v>0</v>
      </c>
      <c r="E54" s="47">
        <f t="shared" si="11"/>
        <v>1</v>
      </c>
      <c r="F54" s="47">
        <v>53</v>
      </c>
      <c r="G54" s="48">
        <v>43906</v>
      </c>
      <c r="H54" s="1">
        <f t="shared" si="3"/>
        <v>-1.5935604131199339</v>
      </c>
      <c r="I54" s="37">
        <v>6633</v>
      </c>
      <c r="J54" s="49">
        <v>148</v>
      </c>
      <c r="K54" s="46">
        <v>13</v>
      </c>
      <c r="L54" s="50">
        <f t="shared" si="14"/>
        <v>161</v>
      </c>
      <c r="M54" s="1">
        <f t="shared" si="4"/>
        <v>7030.57453666321</v>
      </c>
      <c r="N54" s="1">
        <f t="shared" si="5"/>
        <v>1210</v>
      </c>
      <c r="O54" s="1">
        <f t="shared" si="15"/>
        <v>1159.8571428571429</v>
      </c>
      <c r="P54" s="1">
        <f t="shared" si="6"/>
        <v>1137.9856212678769</v>
      </c>
      <c r="Q54" s="1">
        <f t="shared" si="7"/>
        <v>6589.8159646001977</v>
      </c>
      <c r="R54" s="1">
        <f t="shared" si="12"/>
        <v>1194.5767886354979</v>
      </c>
      <c r="S54" s="1">
        <f t="shared" si="0"/>
        <v>151880.2995767027</v>
      </c>
      <c r="AJ54" s="1" t="str">
        <f t="shared" si="8"/>
        <v>c(2,3,3,3,4,5,5,5,6,6,6,6,6,6,6,11,11,11,11,11,11,11,12,12,12,12,12,12,12,12,12,12,14,18,38,57,100,130,191,212,285,423,613,949,1126,1412,1784,2281,2876,3662,4499,5423,6633,</v>
      </c>
      <c r="AK54" s="1" t="str">
        <f t="shared" si="9"/>
        <v>c(0,0,0,0,0,0,0,0,0,0,0,0,0,0,0,0,0,0,0,0,0,0,0,0,0,0,1,1,1,1,1,1,1,2,13,13,14,14,15,16,16,18,21,22,31,42,45,60,73,92,104,140,161,</v>
      </c>
      <c r="AL54" s="1" t="str">
        <f t="shared" si="16"/>
        <v>c(0,0,0,0,0,0,0,0,0,0,0,0,0,0,0,0,0,0,0,0,0,0,0,0,0,0,1,1,1,1,1,1,1,2,2,2,2,2,3,4,4,6,9,10,19,30,33,48,61,79,91,127,148,</v>
      </c>
      <c r="AM54" s="1" t="str">
        <f t="shared" si="16"/>
        <v>c(0,0,0,0,0,0,0,0,0,0,0,0,0,0,0,0,0,0,0,0,0,0,0,0,0,0,0,0,0,0,0,0,0,0,11,11,12,12,12,12,12,12,12,12,12,12,12,12,12,13,13,13,13,</v>
      </c>
      <c r="AN54" s="1" t="str">
        <f>""</f>
        <v/>
      </c>
    </row>
    <row r="55" spans="3:40" x14ac:dyDescent="0.2">
      <c r="C55" s="36">
        <f t="shared" si="1"/>
        <v>87.920418561333065</v>
      </c>
      <c r="D55" s="47">
        <f t="shared" si="2"/>
        <v>0</v>
      </c>
      <c r="E55" s="47">
        <f t="shared" si="11"/>
        <v>1</v>
      </c>
      <c r="F55" s="47">
        <v>54</v>
      </c>
      <c r="G55" s="48">
        <v>43907</v>
      </c>
      <c r="H55" s="1">
        <f t="shared" si="3"/>
        <v>-1.5080773314254996</v>
      </c>
      <c r="I55" s="37">
        <v>7730</v>
      </c>
      <c r="J55" s="49">
        <v>175</v>
      </c>
      <c r="K55" s="46">
        <v>602</v>
      </c>
      <c r="L55" s="50">
        <f t="shared" si="14"/>
        <v>777</v>
      </c>
      <c r="M55" s="1">
        <f t="shared" si="4"/>
        <v>8335.5734742727345</v>
      </c>
      <c r="N55" s="1">
        <f t="shared" si="5"/>
        <v>1097</v>
      </c>
      <c r="O55" s="1">
        <f t="shared" si="15"/>
        <v>1278.5714285714287</v>
      </c>
      <c r="P55" s="1">
        <f t="shared" si="6"/>
        <v>1304.9989376095245</v>
      </c>
      <c r="Q55" s="1">
        <f t="shared" si="7"/>
        <v>7967.7073081169883</v>
      </c>
      <c r="R55" s="1">
        <f t="shared" si="12"/>
        <v>1377.8913435167906</v>
      </c>
      <c r="S55" s="1">
        <f t="shared" si="0"/>
        <v>4967922.5307986895</v>
      </c>
      <c r="AJ55" s="1" t="str">
        <f t="shared" si="8"/>
        <v>c(2,3,3,3,4,5,5,5,6,6,6,6,6,6,6,11,11,11,11,11,11,11,12,12,12,12,12,12,12,12,12,12,14,18,38,57,100,130,191,212,285,423,613,949,1126,1412,1784,2281,2876,3662,4499,5423,6633,7730,</v>
      </c>
      <c r="AK55" s="1" t="str">
        <f t="shared" si="9"/>
        <v>c(0,0,0,0,0,0,0,0,0,0,0,0,0,0,0,0,0,0,0,0,0,0,0,0,0,0,1,1,1,1,1,1,1,2,13,13,14,14,15,16,16,18,21,22,31,42,45,60,73,92,104,140,161,777,</v>
      </c>
      <c r="AL55" s="1" t="str">
        <f t="shared" si="16"/>
        <v>c(0,0,0,0,0,0,0,0,0,0,0,0,0,0,0,0,0,0,0,0,0,0,0,0,0,0,1,1,1,1,1,1,1,2,2,2,2,2,3,4,4,6,9,10,19,30,33,48,61,79,91,127,148,175,</v>
      </c>
      <c r="AM55" s="1" t="str">
        <f t="shared" si="16"/>
        <v>c(0,0,0,0,0,0,0,0,0,0,0,0,0,0,0,0,0,0,0,0,0,0,0,0,0,0,0,0,0,0,0,0,0,0,11,11,12,12,12,12,12,12,12,12,12,12,12,12,12,13,13,13,13,602,</v>
      </c>
      <c r="AN55" s="1" t="str">
        <f>""</f>
        <v/>
      </c>
    </row>
    <row r="56" spans="3:40" x14ac:dyDescent="0.2">
      <c r="C56" s="36">
        <f t="shared" si="1"/>
        <v>95.571962415762926</v>
      </c>
      <c r="D56" s="47">
        <f t="shared" si="2"/>
        <v>0</v>
      </c>
      <c r="E56" s="47">
        <f t="shared" si="11"/>
        <v>1</v>
      </c>
      <c r="F56" s="47">
        <v>55</v>
      </c>
      <c r="G56" s="48">
        <v>43908</v>
      </c>
      <c r="H56" s="1">
        <f t="shared" si="3"/>
        <v>-1.4225942497310653</v>
      </c>
      <c r="I56" s="37">
        <v>9134</v>
      </c>
      <c r="J56" s="49">
        <v>244</v>
      </c>
      <c r="K56" s="46">
        <v>1000</v>
      </c>
      <c r="L56" s="50">
        <f t="shared" si="14"/>
        <v>1244</v>
      </c>
      <c r="M56" s="1">
        <f t="shared" si="4"/>
        <v>9821.1438149725982</v>
      </c>
      <c r="N56" s="1">
        <f t="shared" si="5"/>
        <v>1404</v>
      </c>
      <c r="O56" s="1">
        <f t="shared" si="15"/>
        <v>1422.8571428571429</v>
      </c>
      <c r="P56" s="1">
        <f t="shared" si="6"/>
        <v>1485.5703406998637</v>
      </c>
      <c r="Q56" s="1">
        <f t="shared" si="7"/>
        <v>9540.6500981711179</v>
      </c>
      <c r="R56" s="1">
        <f t="shared" si="12"/>
        <v>1572.9427900541295</v>
      </c>
      <c r="S56" s="1">
        <f t="shared" si="0"/>
        <v>15804190.888393892</v>
      </c>
      <c r="AJ56" s="1" t="str">
        <f t="shared" si="8"/>
        <v>c(2,3,3,3,4,5,5,5,6,6,6,6,6,6,6,11,11,11,11,11,11,11,12,12,12,12,12,12,12,12,12,12,14,18,38,57,100,130,191,212,285,423,613,949,1126,1412,1784,2281,2876,3662,4499,5423,6633,7730,9134,</v>
      </c>
      <c r="AK56" s="1" t="str">
        <f t="shared" si="9"/>
        <v>c(0,0,0,0,0,0,0,0,0,0,0,0,0,0,0,0,0,0,0,0,0,0,0,0,0,0,1,1,1,1,1,1,1,2,13,13,14,14,15,16,16,18,21,22,31,42,45,60,73,92,104,140,161,777,1244,</v>
      </c>
      <c r="AL56" s="1" t="str">
        <f t="shared" si="16"/>
        <v>c(0,0,0,0,0,0,0,0,0,0,0,0,0,0,0,0,0,0,0,0,0,0,0,0,0,0,1,1,1,1,1,1,1,2,2,2,2,2,3,4,4,6,9,10,19,30,33,48,61,79,91,127,148,175,244,</v>
      </c>
      <c r="AM56" s="1" t="str">
        <f t="shared" si="16"/>
        <v>c(0,0,0,0,0,0,0,0,0,0,0,0,0,0,0,0,0,0,0,0,0,0,0,0,0,0,0,0,0,0,0,0,0,0,11,11,12,12,12,12,12,12,12,12,12,12,12,12,12,13,13,13,13,602,1000,</v>
      </c>
      <c r="AN56" s="1" t="str">
        <f>""</f>
        <v/>
      </c>
    </row>
    <row r="57" spans="3:40" x14ac:dyDescent="0.2">
      <c r="C57" s="36">
        <f t="shared" si="1"/>
        <v>104.85704554296768</v>
      </c>
      <c r="D57" s="47">
        <f t="shared" si="2"/>
        <v>0</v>
      </c>
      <c r="E57" s="47">
        <f t="shared" si="11"/>
        <v>1</v>
      </c>
      <c r="F57" s="47">
        <v>56</v>
      </c>
      <c r="G57" s="48">
        <v>43909</v>
      </c>
      <c r="H57" s="1">
        <f t="shared" si="3"/>
        <v>-1.337111168036631</v>
      </c>
      <c r="I57" s="37">
        <v>10995</v>
      </c>
      <c r="J57" s="49">
        <v>372</v>
      </c>
      <c r="K57" s="46">
        <v>1303</v>
      </c>
      <c r="L57" s="50">
        <f t="shared" si="14"/>
        <v>1675</v>
      </c>
      <c r="M57" s="1">
        <f t="shared" si="4"/>
        <v>11499.893564929709</v>
      </c>
      <c r="N57" s="1">
        <f t="shared" si="5"/>
        <v>1861</v>
      </c>
      <c r="O57" s="1">
        <f t="shared" si="15"/>
        <v>1609.4285714285713</v>
      </c>
      <c r="P57" s="1">
        <f t="shared" si="6"/>
        <v>1678.7497499571109</v>
      </c>
      <c r="Q57" s="1">
        <f t="shared" si="7"/>
        <v>11318.403029941928</v>
      </c>
      <c r="R57" s="1">
        <f t="shared" si="12"/>
        <v>1777.7529317708104</v>
      </c>
      <c r="S57" s="1">
        <f t="shared" si="0"/>
        <v>10966948.038429279</v>
      </c>
      <c r="AJ57" s="1" t="str">
        <f t="shared" si="8"/>
        <v>c(2,3,3,3,4,5,5,5,6,6,6,6,6,6,6,11,11,11,11,11,11,11,12,12,12,12,12,12,12,12,12,12,14,18,38,57,100,130,191,212,285,423,613,949,1126,1412,1784,2281,2876,3662,4499,5423,6633,7730,9134,10995,</v>
      </c>
      <c r="AK57" s="1" t="str">
        <f t="shared" si="9"/>
        <v>c(0,0,0,0,0,0,0,0,0,0,0,0,0,0,0,0,0,0,0,0,0,0,0,0,0,0,1,1,1,1,1,1,1,2,13,13,14,14,15,16,16,18,21,22,31,42,45,60,73,92,104,140,161,777,1244,1675,</v>
      </c>
      <c r="AL57" s="1" t="str">
        <f t="shared" si="16"/>
        <v>c(0,0,0,0,0,0,0,0,0,0,0,0,0,0,0,0,0,0,0,0,0,0,0,0,0,0,1,1,1,1,1,1,1,2,2,2,2,2,3,4,4,6,9,10,19,30,33,48,61,79,91,127,148,175,244,372,</v>
      </c>
      <c r="AM57" s="1" t="str">
        <f t="shared" si="16"/>
        <v>c(0,0,0,0,0,0,0,0,0,0,0,0,0,0,0,0,0,0,0,0,0,0,0,0,0,0,0,0,0,0,0,0,0,0,11,11,12,12,12,12,12,12,12,12,12,12,12,12,12,13,13,13,13,602,1000,1303,</v>
      </c>
      <c r="AN57" s="1" t="str">
        <f>""</f>
        <v/>
      </c>
    </row>
    <row r="58" spans="3:40" x14ac:dyDescent="0.2">
      <c r="C58" s="36">
        <f t="shared" si="1"/>
        <v>112.30316113093166</v>
      </c>
      <c r="D58" s="47">
        <f t="shared" si="2"/>
        <v>0</v>
      </c>
      <c r="E58" s="47">
        <f t="shared" si="11"/>
        <v>1</v>
      </c>
      <c r="F58" s="47">
        <v>57</v>
      </c>
      <c r="G58" s="48">
        <v>43910</v>
      </c>
      <c r="H58" s="1">
        <f t="shared" si="3"/>
        <v>-1.2516280863421967</v>
      </c>
      <c r="I58" s="37">
        <v>12612</v>
      </c>
      <c r="J58" s="49">
        <v>450</v>
      </c>
      <c r="K58" s="46">
        <v>1587</v>
      </c>
      <c r="L58" s="50">
        <f t="shared" si="14"/>
        <v>2037</v>
      </c>
      <c r="M58" s="1">
        <f t="shared" si="4"/>
        <v>13383.058594791397</v>
      </c>
      <c r="N58" s="1">
        <f t="shared" si="5"/>
        <v>1617</v>
      </c>
      <c r="O58" s="1">
        <f t="shared" si="15"/>
        <v>1889</v>
      </c>
      <c r="P58" s="1">
        <f t="shared" si="6"/>
        <v>1883.1650298616878</v>
      </c>
      <c r="Q58" s="1">
        <f t="shared" si="7"/>
        <v>13308.366621668598</v>
      </c>
      <c r="R58" s="1">
        <f t="shared" si="12"/>
        <v>1989.9635917266696</v>
      </c>
      <c r="S58" s="1">
        <f t="shared" si="0"/>
        <v>54458775.696304992</v>
      </c>
      <c r="AJ58" s="1" t="str">
        <f t="shared" si="8"/>
        <v>c(2,3,3,3,4,5,5,5,6,6,6,6,6,6,6,11,11,11,11,11,11,11,12,12,12,12,12,12,12,12,12,12,14,18,38,57,100,130,191,212,285,423,613,949,1126,1412,1784,2281,2876,3662,4499,5423,6633,7730,9134,10995,12612,</v>
      </c>
      <c r="AK58" s="1" t="str">
        <f t="shared" si="9"/>
        <v>c(0,0,0,0,0,0,0,0,0,0,0,0,0,0,0,0,0,0,0,0,0,0,0,0,0,0,1,1,1,1,1,1,1,2,13,13,14,14,15,16,16,18,21,22,31,42,45,60,73,92,104,140,161,777,1244,1675,2037,</v>
      </c>
      <c r="AL58" s="1" t="str">
        <f t="shared" si="16"/>
        <v>c(0,0,0,0,0,0,0,0,0,0,0,0,0,0,0,0,0,0,0,0,0,0,0,0,0,0,1,1,1,1,1,1,1,2,2,2,2,2,3,4,4,6,9,10,19,30,33,48,61,79,91,127,148,175,244,372,450,</v>
      </c>
      <c r="AM58" s="1" t="str">
        <f t="shared" si="16"/>
        <v>c(0,0,0,0,0,0,0,0,0,0,0,0,0,0,0,0,0,0,0,0,0,0,0,0,0,0,0,0,0,0,0,0,0,0,11,11,12,12,12,12,12,12,12,12,12,12,12,12,12,13,13,13,13,602,1000,1303,1587,</v>
      </c>
      <c r="AN58" s="1" t="str">
        <f>""</f>
        <v/>
      </c>
    </row>
    <row r="59" spans="3:40" x14ac:dyDescent="0.2">
      <c r="C59" s="36">
        <f t="shared" si="1"/>
        <v>120.24558203942463</v>
      </c>
      <c r="D59" s="47">
        <f t="shared" si="2"/>
        <v>0</v>
      </c>
      <c r="E59" s="47">
        <f t="shared" si="11"/>
        <v>1</v>
      </c>
      <c r="F59" s="47">
        <v>58</v>
      </c>
      <c r="G59" s="48">
        <v>43911</v>
      </c>
      <c r="H59" s="1">
        <f t="shared" si="3"/>
        <v>-1.1661450046477624</v>
      </c>
      <c r="I59" s="37">
        <v>14459</v>
      </c>
      <c r="J59" s="49">
        <v>562</v>
      </c>
      <c r="K59" s="46">
        <v>1587</v>
      </c>
      <c r="L59" s="50">
        <f t="shared" si="14"/>
        <v>2149</v>
      </c>
      <c r="M59" s="1">
        <f t="shared" si="4"/>
        <v>15480.06848956789</v>
      </c>
      <c r="N59" s="1">
        <f t="shared" si="5"/>
        <v>1847</v>
      </c>
      <c r="O59" s="1">
        <f t="shared" si="15"/>
        <v>2081.7142857142858</v>
      </c>
      <c r="P59" s="1">
        <f t="shared" si="6"/>
        <v>2097.0098947764927</v>
      </c>
      <c r="Q59" s="1">
        <f t="shared" si="7"/>
        <v>15515.256755230661</v>
      </c>
      <c r="R59" s="1">
        <f t="shared" si="12"/>
        <v>2206.8901335620631</v>
      </c>
      <c r="S59" s="1">
        <f t="shared" si="0"/>
        <v>134155390.51680127</v>
      </c>
      <c r="AJ59" s="1" t="str">
        <f t="shared" si="8"/>
        <v>c(2,3,3,3,4,5,5,5,6,6,6,6,6,6,6,11,11,11,11,11,11,11,12,12,12,12,12,12,12,12,12,12,14,18,38,57,100,130,191,212,285,423,613,949,1126,1412,1784,2281,2876,3662,4499,5423,6633,7730,9134,10995,12612,14459,</v>
      </c>
      <c r="AK59" s="1" t="str">
        <f t="shared" si="9"/>
        <v>c(0,0,0,0,0,0,0,0,0,0,0,0,0,0,0,0,0,0,0,0,0,0,0,0,0,0,1,1,1,1,1,1,1,2,13,13,14,14,15,16,16,18,21,22,31,42,45,60,73,92,104,140,161,777,1244,1675,2037,2149,</v>
      </c>
      <c r="AL59" s="1" t="str">
        <f t="shared" si="16"/>
        <v>c(0,0,0,0,0,0,0,0,0,0,0,0,0,0,0,0,0,0,0,0,0,0,0,0,0,0,1,1,1,1,1,1,1,2,2,2,2,2,3,4,4,6,9,10,19,30,33,48,61,79,91,127,148,175,244,372,450,562,</v>
      </c>
      <c r="AM59" s="1" t="str">
        <f t="shared" si="16"/>
        <v>c(0,0,0,0,0,0,0,0,0,0,0,0,0,0,0,0,0,0,0,0,0,0,0,0,0,0,0,0,0,0,0,0,0,0,11,11,12,12,12,12,12,12,12,12,12,12,12,12,12,13,13,13,13,602,1000,1303,1587,1587,</v>
      </c>
      <c r="AN59" s="1" t="str">
        <f>""</f>
        <v/>
      </c>
    </row>
    <row r="60" spans="3:40" x14ac:dyDescent="0.2">
      <c r="C60" s="36">
        <f t="shared" si="1"/>
        <v>129.18591254467339</v>
      </c>
      <c r="D60" s="47">
        <f t="shared" si="2"/>
        <v>0</v>
      </c>
      <c r="E60" s="47">
        <f t="shared" si="11"/>
        <v>1</v>
      </c>
      <c r="F60" s="47">
        <v>59</v>
      </c>
      <c r="G60" s="48">
        <v>43912</v>
      </c>
      <c r="H60" s="1">
        <f t="shared" si="3"/>
        <v>-1.0806619229533281</v>
      </c>
      <c r="I60" s="37">
        <v>16689</v>
      </c>
      <c r="J60" s="49">
        <v>674</v>
      </c>
      <c r="K60" s="46">
        <v>2200</v>
      </c>
      <c r="L60" s="50">
        <f t="shared" si="14"/>
        <v>2874</v>
      </c>
      <c r="M60" s="1">
        <f t="shared" si="4"/>
        <v>17798.115599283112</v>
      </c>
      <c r="N60" s="1">
        <f t="shared" si="5"/>
        <v>2230</v>
      </c>
      <c r="O60" s="1">
        <f t="shared" si="15"/>
        <v>2299.8571428571427</v>
      </c>
      <c r="P60" s="1">
        <f t="shared" si="6"/>
        <v>2318.0471097152222</v>
      </c>
      <c r="Q60" s="1">
        <f t="shared" si="7"/>
        <v>17940.845613851576</v>
      </c>
      <c r="R60" s="1">
        <f t="shared" si="12"/>
        <v>2425.5888586209148</v>
      </c>
      <c r="S60" s="1">
        <f t="shared" si="0"/>
        <v>202449496.66984966</v>
      </c>
      <c r="AJ60" s="1" t="str">
        <f t="shared" si="8"/>
        <v>c(2,3,3,3,4,5,5,5,6,6,6,6,6,6,6,11,11,11,11,11,11,11,12,12,12,12,12,12,12,12,12,12,14,18,38,57,100,130,191,212,285,423,613,949,1126,1412,1784,2281,2876,3662,4499,5423,6633,7730,9134,10995,12612,14459,16689,</v>
      </c>
      <c r="AK60" s="1" t="str">
        <f t="shared" si="9"/>
        <v>c(0,0,0,0,0,0,0,0,0,0,0,0,0,0,0,0,0,0,0,0,0,0,0,0,0,0,1,1,1,1,1,1,1,2,13,13,14,14,15,16,16,18,21,22,31,42,45,60,73,92,104,140,161,777,1244,1675,2037,2149,2874,</v>
      </c>
      <c r="AL60" s="1" t="str">
        <f t="shared" si="16"/>
        <v>c(0,0,0,0,0,0,0,0,0,0,0,0,0,0,0,0,0,0,0,0,0,0,0,0,0,0,1,1,1,1,1,1,1,2,2,2,2,2,3,4,4,6,9,10,19,30,33,48,61,79,91,127,148,175,244,372,450,562,674,</v>
      </c>
      <c r="AM60" s="1" t="str">
        <f t="shared" si="16"/>
        <v>c(0,0,0,0,0,0,0,0,0,0,0,0,0,0,0,0,0,0,0,0,0,0,0,0,0,0,0,0,0,0,0,0,0,0,11,11,12,12,12,12,12,12,12,12,12,12,12,12,12,13,13,13,13,602,1000,1303,1587,1587,2200,</v>
      </c>
      <c r="AN60" s="1" t="str">
        <f>""</f>
        <v/>
      </c>
    </row>
    <row r="61" spans="3:40" x14ac:dyDescent="0.2">
      <c r="C61" s="36">
        <f t="shared" si="1"/>
        <v>140.91131963046828</v>
      </c>
      <c r="D61" s="47">
        <f t="shared" si="2"/>
        <v>0</v>
      </c>
      <c r="E61" s="47">
        <f t="shared" si="11"/>
        <v>1</v>
      </c>
      <c r="F61" s="47">
        <v>60</v>
      </c>
      <c r="G61" s="48">
        <v>43913</v>
      </c>
      <c r="H61" s="1">
        <f t="shared" si="3"/>
        <v>-0.99517884125889378</v>
      </c>
      <c r="I61" s="37">
        <v>19856</v>
      </c>
      <c r="J61" s="49">
        <v>860</v>
      </c>
      <c r="K61" s="46">
        <v>2200</v>
      </c>
      <c r="L61" s="50">
        <f t="shared" si="14"/>
        <v>3060</v>
      </c>
      <c r="M61" s="1">
        <f t="shared" si="4"/>
        <v>20341.744293358282</v>
      </c>
      <c r="N61" s="1">
        <f t="shared" si="5"/>
        <v>3167</v>
      </c>
      <c r="O61" s="1">
        <f t="shared" si="15"/>
        <v>2594.2857142857142</v>
      </c>
      <c r="P61" s="1">
        <f t="shared" si="6"/>
        <v>2543.6286940751706</v>
      </c>
      <c r="Q61" s="1">
        <f t="shared" si="7"/>
        <v>20583.780980595529</v>
      </c>
      <c r="R61" s="1">
        <f t="shared" si="12"/>
        <v>2642.9353667439536</v>
      </c>
      <c r="S61" s="1">
        <f t="shared" si="0"/>
        <v>74635816.054302216</v>
      </c>
      <c r="AJ61" s="1" t="str">
        <f t="shared" si="8"/>
        <v>c(2,3,3,3,4,5,5,5,6,6,6,6,6,6,6,11,11,11,11,11,11,11,12,12,12,12,12,12,12,12,12,12,14,18,38,57,100,130,191,212,285,423,613,949,1126,1412,1784,2281,2876,3662,4499,5423,6633,7730,9134,10995,12612,14459,16689,19856,</v>
      </c>
      <c r="AK61" s="1" t="str">
        <f t="shared" si="9"/>
        <v>c(0,0,0,0,0,0,0,0,0,0,0,0,0,0,0,0,0,0,0,0,0,0,0,0,0,0,1,1,1,1,1,1,1,2,13,13,14,14,15,16,16,18,21,22,31,42,45,60,73,92,104,140,161,777,1244,1675,2037,2149,2874,3060,</v>
      </c>
      <c r="AL61" s="1" t="str">
        <f t="shared" si="16"/>
        <v>c(0,0,0,0,0,0,0,0,0,0,0,0,0,0,0,0,0,0,0,0,0,0,0,0,0,0,1,1,1,1,1,1,1,2,2,2,2,2,3,4,4,6,9,10,19,30,33,48,61,79,91,127,148,175,244,372,450,562,674,860,</v>
      </c>
      <c r="AM61" s="1" t="str">
        <f t="shared" si="16"/>
        <v>c(0,0,0,0,0,0,0,0,0,0,0,0,0,0,0,0,0,0,0,0,0,0,0,0,0,0,0,0,0,0,0,0,0,0,11,11,12,12,12,12,12,12,12,12,12,12,12,12,12,13,13,13,13,602,1000,1303,1587,1587,2200,2200,</v>
      </c>
      <c r="AN61" s="1" t="str">
        <f>""</f>
        <v/>
      </c>
    </row>
    <row r="62" spans="3:40" x14ac:dyDescent="0.2">
      <c r="C62" s="36">
        <f t="shared" si="1"/>
        <v>149.33854157584372</v>
      </c>
      <c r="D62" s="47">
        <f t="shared" si="2"/>
        <v>0</v>
      </c>
      <c r="E62" s="47">
        <f t="shared" si="11"/>
        <v>1</v>
      </c>
      <c r="F62" s="47">
        <v>61</v>
      </c>
      <c r="G62" s="48">
        <v>43914</v>
      </c>
      <c r="H62" s="1">
        <f t="shared" si="3"/>
        <v>-0.90969575956445947</v>
      </c>
      <c r="I62" s="37">
        <v>22302</v>
      </c>
      <c r="J62" s="49">
        <v>1100</v>
      </c>
      <c r="K62" s="46">
        <v>3281</v>
      </c>
      <c r="L62" s="50">
        <f t="shared" si="14"/>
        <v>4381</v>
      </c>
      <c r="M62" s="1">
        <f t="shared" si="4"/>
        <v>23112.478412486438</v>
      </c>
      <c r="N62" s="1">
        <f t="shared" si="5"/>
        <v>2446</v>
      </c>
      <c r="O62" s="1">
        <f t="shared" si="15"/>
        <v>2907.4285714285716</v>
      </c>
      <c r="P62" s="1">
        <f t="shared" si="6"/>
        <v>2770.7341191281557</v>
      </c>
      <c r="Q62" s="1">
        <f t="shared" si="7"/>
        <v>23439.491434183907</v>
      </c>
      <c r="R62" s="1">
        <f t="shared" si="12"/>
        <v>2855.7104535883773</v>
      </c>
      <c r="S62" s="1">
        <f t="shared" si="0"/>
        <v>193227162.12707815</v>
      </c>
      <c r="AJ62" s="1" t="str">
        <f t="shared" si="8"/>
        <v>c(2,3,3,3,4,5,5,5,6,6,6,6,6,6,6,11,11,11,11,11,11,11,12,12,12,12,12,12,12,12,12,12,14,18,38,57,100,130,191,212,285,423,613,949,1126,1412,1784,2281,2876,3662,4499,5423,6633,7730,9134,10995,12612,14459,16689,19856,22302,</v>
      </c>
      <c r="AK62" s="1" t="str">
        <f t="shared" si="9"/>
        <v>c(0,0,0,0,0,0,0,0,0,0,0,0,0,0,0,0,0,0,0,0,0,0,0,0,0,0,1,1,1,1,1,1,1,2,13,13,14,14,15,16,16,18,21,22,31,42,45,60,73,92,104,140,161,777,1244,1675,2037,2149,2874,3060,4381,</v>
      </c>
      <c r="AL62" s="1" t="str">
        <f t="shared" si="16"/>
        <v>c(0,0,0,0,0,0,0,0,0,0,0,0,0,0,0,0,0,0,0,0,0,0,0,0,0,0,1,1,1,1,1,1,1,2,2,2,2,2,3,4,4,6,9,10,19,30,33,48,61,79,91,127,148,175,244,372,450,562,674,860,1100,</v>
      </c>
      <c r="AM62" s="1" t="str">
        <f t="shared" si="16"/>
        <v>c(0,0,0,0,0,0,0,0,0,0,0,0,0,0,0,0,0,0,0,0,0,0,0,0,0,0,0,0,0,0,0,0,0,0,11,11,12,12,12,12,12,12,12,12,12,12,12,12,12,13,13,13,13,602,1000,1303,1587,1587,2200,2200,3281,</v>
      </c>
      <c r="AN62" s="1" t="str">
        <f>""</f>
        <v/>
      </c>
    </row>
    <row r="63" spans="3:40" x14ac:dyDescent="0.2">
      <c r="C63" s="36">
        <f t="shared" si="1"/>
        <v>158.8489848881635</v>
      </c>
      <c r="D63" s="47">
        <f t="shared" si="2"/>
        <v>0</v>
      </c>
      <c r="E63" s="47">
        <f t="shared" si="11"/>
        <v>1</v>
      </c>
      <c r="F63" s="47">
        <v>62</v>
      </c>
      <c r="G63" s="48">
        <v>43915</v>
      </c>
      <c r="H63" s="1">
        <f t="shared" si="3"/>
        <v>-0.82421267787002517</v>
      </c>
      <c r="I63" s="37">
        <v>25233</v>
      </c>
      <c r="J63" s="49">
        <v>1331</v>
      </c>
      <c r="K63" s="46">
        <v>3900</v>
      </c>
      <c r="L63" s="50">
        <f t="shared" si="14"/>
        <v>5231</v>
      </c>
      <c r="M63" s="1">
        <f t="shared" si="4"/>
        <v>26108.505044592504</v>
      </c>
      <c r="N63" s="1">
        <f t="shared" si="5"/>
        <v>2931</v>
      </c>
      <c r="O63" s="1">
        <f t="shared" si="15"/>
        <v>3302.2857142857142</v>
      </c>
      <c r="P63" s="1">
        <f t="shared" si="6"/>
        <v>2996.0266321060662</v>
      </c>
      <c r="Q63" s="1">
        <f t="shared" si="7"/>
        <v>26500.181250176527</v>
      </c>
      <c r="R63" s="1">
        <f t="shared" si="12"/>
        <v>3060.6898159926204</v>
      </c>
      <c r="S63" s="1">
        <f t="shared" si="0"/>
        <v>255071490.7447857</v>
      </c>
      <c r="AJ63" s="1" t="str">
        <f t="shared" si="8"/>
        <v>c(2,3,3,3,4,5,5,5,6,6,6,6,6,6,6,11,11,11,11,11,11,11,12,12,12,12,12,12,12,12,12,12,14,18,38,57,100,130,191,212,285,423,613,949,1126,1412,1784,2281,2876,3662,4499,5423,6633,7730,9134,10995,12612,14459,16689,19856,22302,25233,</v>
      </c>
      <c r="AK63" s="1" t="str">
        <f t="shared" si="9"/>
        <v>c(0,0,0,0,0,0,0,0,0,0,0,0,0,0,0,0,0,0,0,0,0,0,0,0,0,0,1,1,1,1,1,1,1,2,13,13,14,14,15,16,16,18,21,22,31,42,45,60,73,92,104,140,161,777,1244,1675,2037,2149,2874,3060,4381,5231,</v>
      </c>
      <c r="AL63" s="1" t="str">
        <f t="shared" si="16"/>
        <v>c(0,0,0,0,0,0,0,0,0,0,0,0,0,0,0,0,0,0,0,0,0,0,0,0,0,0,1,1,1,1,1,1,1,2,2,2,2,2,3,4,4,6,9,10,19,30,33,48,61,79,91,127,148,175,244,372,450,562,674,860,1100,1331,</v>
      </c>
      <c r="AM63" s="1" t="str">
        <f t="shared" si="16"/>
        <v>c(0,0,0,0,0,0,0,0,0,0,0,0,0,0,0,0,0,0,0,0,0,0,0,0,0,0,0,0,0,0,0,0,0,0,11,11,12,12,12,12,12,12,12,12,12,12,12,12,12,13,13,13,13,602,1000,1303,1587,1587,2200,2200,3281,3900,</v>
      </c>
      <c r="AN63" s="1" t="str">
        <f>""</f>
        <v/>
      </c>
    </row>
    <row r="64" spans="3:40" x14ac:dyDescent="0.2">
      <c r="C64" s="36">
        <f t="shared" si="1"/>
        <v>170.74835284710656</v>
      </c>
      <c r="D64" s="47">
        <f t="shared" si="2"/>
        <v>0</v>
      </c>
      <c r="E64" s="47">
        <f t="shared" si="11"/>
        <v>1</v>
      </c>
      <c r="F64" s="47">
        <v>63</v>
      </c>
      <c r="G64" s="48">
        <v>43916</v>
      </c>
      <c r="H64" s="1">
        <f t="shared" si="3"/>
        <v>-0.73872959617559086</v>
      </c>
      <c r="I64" s="37">
        <v>29155</v>
      </c>
      <c r="J64" s="49">
        <v>1696</v>
      </c>
      <c r="K64" s="46">
        <v>4948</v>
      </c>
      <c r="L64" s="50">
        <f t="shared" si="14"/>
        <v>6644</v>
      </c>
      <c r="M64" s="1">
        <f t="shared" si="4"/>
        <v>29324.431928258135</v>
      </c>
      <c r="N64" s="1">
        <f t="shared" si="5"/>
        <v>3922</v>
      </c>
      <c r="O64" s="1">
        <f t="shared" si="15"/>
        <v>3355</v>
      </c>
      <c r="P64" s="1">
        <f t="shared" si="6"/>
        <v>3215.9268836656302</v>
      </c>
      <c r="Q64" s="1">
        <f t="shared" si="7"/>
        <v>29754.915006445128</v>
      </c>
      <c r="R64" s="1">
        <f t="shared" si="12"/>
        <v>3254.7337562686007</v>
      </c>
      <c r="S64" s="1">
        <f t="shared" si="0"/>
        <v>61451993.247031674</v>
      </c>
      <c r="AJ64" s="1" t="str">
        <f t="shared" si="8"/>
        <v>c(2,3,3,3,4,5,5,5,6,6,6,6,6,6,6,11,11,11,11,11,11,11,12,12,12,12,12,12,12,12,12,12,14,18,38,57,100,130,191,212,285,423,613,949,1126,1412,1784,2281,2876,3662,4499,5423,6633,7730,9134,10995,12612,14459,16689,19856,22302,25233,29155,</v>
      </c>
      <c r="AK64" s="1" t="str">
        <f t="shared" si="9"/>
        <v>c(0,0,0,0,0,0,0,0,0,0,0,0,0,0,0,0,0,0,0,0,0,0,0,0,0,0,1,1,1,1,1,1,1,2,13,13,14,14,15,16,16,18,21,22,31,42,45,60,73,92,104,140,161,777,1244,1675,2037,2149,2874,3060,4381,5231,6644,</v>
      </c>
      <c r="AL64" s="1" t="str">
        <f t="shared" si="16"/>
        <v>c(0,0,0,0,0,0,0,0,0,0,0,0,0,0,0,0,0,0,0,0,0,0,0,0,0,0,1,1,1,1,1,1,1,2,2,2,2,2,3,4,4,6,9,10,19,30,33,48,61,79,91,127,148,175,244,372,450,562,674,860,1100,1331,1696,</v>
      </c>
      <c r="AM64" s="1" t="str">
        <f t="shared" si="16"/>
        <v>c(0,0,0,0,0,0,0,0,0,0,0,0,0,0,0,0,0,0,0,0,0,0,0,0,0,0,0,0,0,0,0,0,0,0,11,11,12,12,12,12,12,12,12,12,12,12,12,12,12,13,13,13,13,602,1000,1303,1587,1587,2200,2200,3281,3900,4948,</v>
      </c>
      <c r="AN64" s="1" t="str">
        <f>""</f>
        <v/>
      </c>
    </row>
    <row r="65" spans="3:40" x14ac:dyDescent="0.2">
      <c r="C65" s="36">
        <f t="shared" si="1"/>
        <v>181.55990746858183</v>
      </c>
      <c r="D65" s="47">
        <f t="shared" si="2"/>
        <v>0</v>
      </c>
      <c r="E65" s="47">
        <f t="shared" si="11"/>
        <v>1</v>
      </c>
      <c r="F65" s="47">
        <v>64</v>
      </c>
      <c r="G65" s="48">
        <v>43917</v>
      </c>
      <c r="H65" s="1">
        <f t="shared" si="3"/>
        <v>-0.65324651448115656</v>
      </c>
      <c r="I65" s="37">
        <v>32964</v>
      </c>
      <c r="J65" s="49">
        <v>1995</v>
      </c>
      <c r="K65" s="46">
        <v>5700</v>
      </c>
      <c r="L65" s="50">
        <f t="shared" si="14"/>
        <v>7695</v>
      </c>
      <c r="M65" s="1">
        <f t="shared" si="4"/>
        <v>32751.133965323152</v>
      </c>
      <c r="N65" s="1">
        <f t="shared" si="5"/>
        <v>3809</v>
      </c>
      <c r="O65" s="1">
        <f t="shared" si="15"/>
        <v>3527.7142857142858</v>
      </c>
      <c r="P65" s="1">
        <f t="shared" si="6"/>
        <v>3426.7020370650171</v>
      </c>
      <c r="Q65" s="1">
        <f t="shared" si="7"/>
        <v>33189.788214460132</v>
      </c>
      <c r="R65" s="1">
        <f t="shared" si="12"/>
        <v>3434.8732080150039</v>
      </c>
      <c r="S65" s="1">
        <f t="shared" si="0"/>
        <v>9255981.780506881</v>
      </c>
      <c r="AJ65" s="1" t="str">
        <f t="shared" si="8"/>
        <v>c(2,3,3,3,4,5,5,5,6,6,6,6,6,6,6,11,11,11,11,11,11,11,12,12,12,12,12,12,12,12,12,12,14,18,38,57,100,130,191,212,285,423,613,949,1126,1412,1784,2281,2876,3662,4499,5423,6633,7730,9134,10995,12612,14459,16689,19856,22302,25233,29155,32964,</v>
      </c>
      <c r="AK65" s="1" t="str">
        <f t="shared" si="9"/>
        <v>c(0,0,0,0,0,0,0,0,0,0,0,0,0,0,0,0,0,0,0,0,0,0,0,0,0,0,1,1,1,1,1,1,1,2,13,13,14,14,15,16,16,18,21,22,31,42,45,60,73,92,104,140,161,777,1244,1675,2037,2149,2874,3060,4381,5231,6644,7695,</v>
      </c>
      <c r="AL65" s="1" t="str">
        <f t="shared" si="16"/>
        <v>c(0,0,0,0,0,0,0,0,0,0,0,0,0,0,0,0,0,0,0,0,0,0,0,0,0,0,1,1,1,1,1,1,1,2,2,2,2,2,3,4,4,6,9,10,19,30,33,48,61,79,91,127,148,175,244,372,450,562,674,860,1100,1331,1696,1995,</v>
      </c>
      <c r="AM65" s="1" t="str">
        <f t="shared" si="16"/>
        <v>c(0,0,0,0,0,0,0,0,0,0,0,0,0,0,0,0,0,0,0,0,0,0,0,0,0,0,0,0,0,0,0,0,0,0,11,11,12,12,12,12,12,12,12,12,12,12,12,12,12,13,13,13,13,602,1000,1303,1587,1587,2200,2200,3281,3900,4948,5700,</v>
      </c>
      <c r="AN65" s="1" t="str">
        <f>""</f>
        <v/>
      </c>
    </row>
    <row r="66" spans="3:40" x14ac:dyDescent="0.2">
      <c r="C66" s="36">
        <f t="shared" si="1"/>
        <v>193.84271974980129</v>
      </c>
      <c r="D66" s="47">
        <f t="shared" si="2"/>
        <v>0</v>
      </c>
      <c r="E66" s="47">
        <f t="shared" si="11"/>
        <v>1</v>
      </c>
      <c r="F66" s="47">
        <v>65</v>
      </c>
      <c r="G66" s="48">
        <v>43918</v>
      </c>
      <c r="H66" s="1">
        <f t="shared" si="3"/>
        <v>-0.56776343278672226</v>
      </c>
      <c r="I66" s="37">
        <v>37575</v>
      </c>
      <c r="J66" s="49">
        <v>2314</v>
      </c>
      <c r="K66" s="46">
        <v>6624</v>
      </c>
      <c r="L66" s="50">
        <f t="shared" si="14"/>
        <v>8938</v>
      </c>
      <c r="M66" s="1">
        <f t="shared" si="4"/>
        <v>36375.701526152952</v>
      </c>
      <c r="N66" s="1">
        <f t="shared" si="5"/>
        <v>4611</v>
      </c>
      <c r="O66" s="1">
        <f t="shared" si="15"/>
        <v>4260.8571428571431</v>
      </c>
      <c r="P66" s="1">
        <f t="shared" si="6"/>
        <v>3624.5675608298006</v>
      </c>
      <c r="Q66" s="1">
        <f t="shared" si="7"/>
        <v>36788.17694259563</v>
      </c>
      <c r="R66" s="1">
        <f t="shared" si="12"/>
        <v>3598.3887281354982</v>
      </c>
      <c r="S66" s="1">
        <f t="shared" ref="S66:S123" si="17">(M66-I66)^2*C66*$B$13+(Q66-I66)^2*C66*$B$14</f>
        <v>120006190.87819576</v>
      </c>
      <c r="AJ66" s="1" t="str">
        <f t="shared" si="8"/>
        <v>c(2,3,3,3,4,5,5,5,6,6,6,6,6,6,6,11,11,11,11,11,11,11,12,12,12,12,12,12,12,12,12,12,14,18,38,57,100,130,191,212,285,423,613,949,1126,1412,1784,2281,2876,3662,4499,5423,6633,7730,9134,10995,12612,14459,16689,19856,22302,25233,29155,32964,37575,</v>
      </c>
      <c r="AK66" s="1" t="str">
        <f t="shared" si="9"/>
        <v>c(0,0,0,0,0,0,0,0,0,0,0,0,0,0,0,0,0,0,0,0,0,0,0,0,0,0,1,1,1,1,1,1,1,2,13,13,14,14,15,16,16,18,21,22,31,42,45,60,73,92,104,140,161,777,1244,1675,2037,2149,2874,3060,4381,5231,6644,7695,8938,</v>
      </c>
      <c r="AL66" s="1" t="str">
        <f t="shared" si="16"/>
        <v>c(0,0,0,0,0,0,0,0,0,0,0,0,0,0,0,0,0,0,0,0,0,0,0,0,0,0,1,1,1,1,1,1,1,2,2,2,2,2,3,4,4,6,9,10,19,30,33,48,61,79,91,127,148,175,244,372,450,562,674,860,1100,1331,1696,1995,2314,</v>
      </c>
      <c r="AM66" s="1" t="str">
        <f t="shared" si="16"/>
        <v>c(0,0,0,0,0,0,0,0,0,0,0,0,0,0,0,0,0,0,0,0,0,0,0,0,0,0,0,0,0,0,0,0,0,0,11,11,12,12,12,12,12,12,12,12,12,12,12,12,12,13,13,13,13,602,1000,1303,1587,1587,2200,2200,3281,3900,4948,5700,6624,</v>
      </c>
      <c r="AN66" s="1" t="str">
        <f>""</f>
        <v/>
      </c>
    </row>
    <row r="67" spans="3:40" x14ac:dyDescent="0.2">
      <c r="C67" s="36">
        <f t="shared" ref="C67:C125" si="18">SQRT(I67)</f>
        <v>200.43452796362209</v>
      </c>
      <c r="D67" s="47">
        <f t="shared" ref="D67:D125" si="19">IF(O68="",1,0)</f>
        <v>0</v>
      </c>
      <c r="E67" s="47">
        <f t="shared" si="11"/>
        <v>0</v>
      </c>
      <c r="F67" s="47">
        <v>66</v>
      </c>
      <c r="G67" s="48">
        <v>43919</v>
      </c>
      <c r="H67" s="1">
        <f t="shared" ref="H67:H130" si="20">H66+$B$2</f>
        <v>-0.48228035109228795</v>
      </c>
      <c r="I67" s="37">
        <v>40174</v>
      </c>
      <c r="J67" s="49">
        <v>2606</v>
      </c>
      <c r="K67" s="46">
        <v>7132</v>
      </c>
      <c r="L67" s="50">
        <f t="shared" si="14"/>
        <v>9738</v>
      </c>
      <c r="M67" s="1">
        <f t="shared" ref="M67:M123" si="21">_xlfn.NORM.DIST(H67,0,$A$2,TRUE)*$B$16</f>
        <v>40181.499546528066</v>
      </c>
      <c r="N67" s="1">
        <f t="shared" ref="N67:N93" si="22">IF(I67-I66&lt;0,0,I67-I66)</f>
        <v>2599</v>
      </c>
      <c r="O67" s="1">
        <f t="shared" si="15"/>
        <v>4536.5714285714284</v>
      </c>
      <c r="P67" s="1">
        <f t="shared" ref="P67:P81" si="23">M67-M66</f>
        <v>3805.798020375114</v>
      </c>
      <c r="Q67" s="1">
        <f t="shared" ref="Q67:Q123" si="24">_xlfn.GAMMA.DIST(F67,$A$9,$A$10,TRUE)*$B$17</f>
        <v>40531.056522134444</v>
      </c>
      <c r="R67" s="1">
        <f t="shared" si="12"/>
        <v>3742.8795795388141</v>
      </c>
      <c r="S67" s="1">
        <f t="shared" si="17"/>
        <v>25553269.69173269</v>
      </c>
      <c r="AJ67" s="1" t="str">
        <f t="shared" ref="AJ67:AJ90" si="25">AJ66 &amp;I67 &amp;","</f>
        <v>c(2,3,3,3,4,5,5,5,6,6,6,6,6,6,6,11,11,11,11,11,11,11,12,12,12,12,12,12,12,12,12,12,14,18,38,57,100,130,191,212,285,423,613,949,1126,1412,1784,2281,2876,3662,4499,5423,6633,7730,9134,10995,12612,14459,16689,19856,22302,25233,29155,32964,37575,40174,</v>
      </c>
      <c r="AK67" s="1" t="str">
        <f t="shared" ref="AK67:AK90" si="26">AK66 &amp;L67 &amp;","</f>
        <v>c(0,0,0,0,0,0,0,0,0,0,0,0,0,0,0,0,0,0,0,0,0,0,0,0,0,0,1,1,1,1,1,1,1,2,13,13,14,14,15,16,16,18,21,22,31,42,45,60,73,92,104,140,161,777,1244,1675,2037,2149,2874,3060,4381,5231,6644,7695,8938,9738,</v>
      </c>
      <c r="AL67" s="1" t="str">
        <f t="shared" ref="AL67:AM90" si="27">AL66 &amp;J67 &amp;","</f>
        <v>c(0,0,0,0,0,0,0,0,0,0,0,0,0,0,0,0,0,0,0,0,0,0,0,0,0,0,1,1,1,1,1,1,1,2,2,2,2,2,3,4,4,6,9,10,19,30,33,48,61,79,91,127,148,175,244,372,450,562,674,860,1100,1331,1696,1995,2314,2606,</v>
      </c>
      <c r="AM67" s="1" t="str">
        <f t="shared" si="27"/>
        <v>c(0,0,0,0,0,0,0,0,0,0,0,0,0,0,0,0,0,0,0,0,0,0,0,0,0,0,0,0,0,0,0,0,0,0,11,11,12,12,12,12,12,12,12,12,12,12,12,12,12,13,13,13,13,602,1000,1303,1587,1587,2200,2200,3281,3900,4948,5700,6624,7132,</v>
      </c>
      <c r="AN67" s="1" t="str">
        <f>""</f>
        <v/>
      </c>
    </row>
    <row r="68" spans="3:40" x14ac:dyDescent="0.2">
      <c r="C68" s="36">
        <f t="shared" si="18"/>
        <v>211.06870919205434</v>
      </c>
      <c r="D68" s="47">
        <f t="shared" si="19"/>
        <v>0</v>
      </c>
      <c r="E68" s="47">
        <f t="shared" ref="E68:E125" si="28">IF(O68=$B$20,0,E67)</f>
        <v>0</v>
      </c>
      <c r="F68" s="47">
        <v>67</v>
      </c>
      <c r="G68" s="48">
        <v>43920</v>
      </c>
      <c r="H68" s="1">
        <f t="shared" si="20"/>
        <v>-0.39679726939785365</v>
      </c>
      <c r="I68" s="37">
        <v>44550</v>
      </c>
      <c r="J68" s="49">
        <v>3024</v>
      </c>
      <c r="K68" s="46">
        <v>7923</v>
      </c>
      <c r="L68" s="50">
        <f t="shared" si="14"/>
        <v>10947</v>
      </c>
      <c r="M68" s="1">
        <f t="shared" si="21"/>
        <v>44148.342001573612</v>
      </c>
      <c r="N68" s="1">
        <f t="shared" si="22"/>
        <v>4376</v>
      </c>
      <c r="O68" s="1">
        <f t="shared" si="15"/>
        <v>4278.5714285714284</v>
      </c>
      <c r="P68" s="1">
        <f t="shared" si="23"/>
        <v>3966.8424550455456</v>
      </c>
      <c r="Q68" s="1">
        <f t="shared" si="24"/>
        <v>44397.377148653817</v>
      </c>
      <c r="R68" s="1">
        <f t="shared" ref="R68:R123" si="29">Q68-Q67</f>
        <v>3866.320626519373</v>
      </c>
      <c r="S68" s="1">
        <f t="shared" si="17"/>
        <v>4916578.5265860455</v>
      </c>
      <c r="AJ68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</v>
      </c>
      <c r="AK68" s="1" t="str">
        <f t="shared" si="26"/>
        <v>c(0,0,0,0,0,0,0,0,0,0,0,0,0,0,0,0,0,0,0,0,0,0,0,0,0,0,1,1,1,1,1,1,1,2,13,13,14,14,15,16,16,18,21,22,31,42,45,60,73,92,104,140,161,777,1244,1675,2037,2149,2874,3060,4381,5231,6644,7695,8938,9738,10947,</v>
      </c>
      <c r="AL68" s="1" t="str">
        <f t="shared" si="27"/>
        <v>c(0,0,0,0,0,0,0,0,0,0,0,0,0,0,0,0,0,0,0,0,0,0,0,0,0,0,1,1,1,1,1,1,1,2,2,2,2,2,3,4,4,6,9,10,19,30,33,48,61,79,91,127,148,175,244,372,450,562,674,860,1100,1331,1696,1995,2314,2606,3024,</v>
      </c>
      <c r="AM68" s="1" t="str">
        <f t="shared" si="27"/>
        <v>c(0,0,0,0,0,0,0,0,0,0,0,0,0,0,0,0,0,0,0,0,0,0,0,0,0,0,0,0,0,0,0,0,0,0,11,11,12,12,12,12,12,12,12,12,12,12,12,12,12,13,13,13,13,602,1000,1303,1587,1587,2200,2200,3281,3900,4948,5700,6624,7132,7923,</v>
      </c>
      <c r="AN68" s="1" t="str">
        <f>""</f>
        <v/>
      </c>
    </row>
    <row r="69" spans="3:40" x14ac:dyDescent="0.2">
      <c r="C69" s="36">
        <f t="shared" si="18"/>
        <v>228.31557108528537</v>
      </c>
      <c r="D69" s="47">
        <f t="shared" si="19"/>
        <v>0</v>
      </c>
      <c r="E69" s="47">
        <f t="shared" si="28"/>
        <v>0</v>
      </c>
      <c r="F69" s="47">
        <v>68</v>
      </c>
      <c r="G69" s="48">
        <v>43921</v>
      </c>
      <c r="H69" s="1">
        <f t="shared" si="20"/>
        <v>-0.31131418770341934</v>
      </c>
      <c r="I69" s="37">
        <v>52128</v>
      </c>
      <c r="J69" s="49">
        <v>3523</v>
      </c>
      <c r="K69" s="46">
        <v>7923</v>
      </c>
      <c r="L69" s="50">
        <f t="shared" si="14"/>
        <v>11446</v>
      </c>
      <c r="M69" s="1">
        <f t="shared" si="21"/>
        <v>48252.781417042941</v>
      </c>
      <c r="N69" s="1">
        <f t="shared" si="22"/>
        <v>7578</v>
      </c>
      <c r="O69" s="1">
        <f t="shared" si="15"/>
        <v>4482</v>
      </c>
      <c r="P69" s="1">
        <f t="shared" si="23"/>
        <v>4104.4394154693291</v>
      </c>
      <c r="Q69" s="1">
        <f t="shared" si="24"/>
        <v>48364.482585006561</v>
      </c>
      <c r="R69" s="1">
        <f t="shared" si="29"/>
        <v>3967.1054363527437</v>
      </c>
      <c r="S69" s="1">
        <f t="shared" si="17"/>
        <v>3233876208.7526617</v>
      </c>
      <c r="AJ69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</v>
      </c>
      <c r="AK69" s="1" t="str">
        <f t="shared" si="26"/>
        <v>c(0,0,0,0,0,0,0,0,0,0,0,0,0,0,0,0,0,0,0,0,0,0,0,0,0,0,1,1,1,1,1,1,1,2,13,13,14,14,15,16,16,18,21,22,31,42,45,60,73,92,104,140,161,777,1244,1675,2037,2149,2874,3060,4381,5231,6644,7695,8938,9738,10947,11446,</v>
      </c>
      <c r="AL69" s="1" t="str">
        <f t="shared" si="27"/>
        <v>c(0,0,0,0,0,0,0,0,0,0,0,0,0,0,0,0,0,0,0,0,0,0,0,0,0,0,1,1,1,1,1,1,1,2,2,2,2,2,3,4,4,6,9,10,19,30,33,48,61,79,91,127,148,175,244,372,450,562,674,860,1100,1331,1696,1995,2314,2606,3024,3523,</v>
      </c>
      <c r="AM69" s="1" t="str">
        <f t="shared" si="27"/>
        <v>c(0,0,0,0,0,0,0,0,0,0,0,0,0,0,0,0,0,0,0,0,0,0,0,0,0,0,0,0,0,0,0,0,0,0,11,11,12,12,12,12,12,12,12,12,12,12,12,12,12,13,13,13,13,602,1000,1303,1587,1587,2200,2200,3281,3900,4948,5700,6624,7132,7923,7923,</v>
      </c>
      <c r="AN69" s="1" t="str">
        <f>""</f>
        <v/>
      </c>
    </row>
    <row r="70" spans="3:40" x14ac:dyDescent="0.2">
      <c r="C70" s="36">
        <f t="shared" si="18"/>
        <v>238.72368964977062</v>
      </c>
      <c r="D70" s="47">
        <f t="shared" si="19"/>
        <v>0</v>
      </c>
      <c r="E70" s="47">
        <f t="shared" si="28"/>
        <v>0</v>
      </c>
      <c r="F70" s="47">
        <v>69</v>
      </c>
      <c r="G70" s="48">
        <v>43922</v>
      </c>
      <c r="H70" s="1">
        <f t="shared" si="20"/>
        <v>-0.22583110600898501</v>
      </c>
      <c r="I70" s="37">
        <v>56989</v>
      </c>
      <c r="J70" s="49">
        <v>4032</v>
      </c>
      <c r="K70" s="46">
        <v>10935</v>
      </c>
      <c r="L70" s="50">
        <f t="shared" si="14"/>
        <v>14967</v>
      </c>
      <c r="M70" s="1">
        <f t="shared" si="21"/>
        <v>52468.507906810642</v>
      </c>
      <c r="N70" s="1">
        <f t="shared" si="22"/>
        <v>4861</v>
      </c>
      <c r="O70" s="1">
        <f t="shared" si="15"/>
        <v>4432.8571428571431</v>
      </c>
      <c r="P70" s="1">
        <f t="shared" si="23"/>
        <v>4215.7264897677014</v>
      </c>
      <c r="Q70" s="1">
        <f t="shared" si="24"/>
        <v>52408.557267159238</v>
      </c>
      <c r="R70" s="1">
        <f t="shared" si="29"/>
        <v>4044.0746821526773</v>
      </c>
      <c r="S70" s="1">
        <f t="shared" si="17"/>
        <v>5008531778.2484913</v>
      </c>
      <c r="AJ70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</v>
      </c>
      <c r="AK70" s="1" t="str">
        <f t="shared" si="26"/>
        <v>c(0,0,0,0,0,0,0,0,0,0,0,0,0,0,0,0,0,0,0,0,0,0,0,0,0,0,1,1,1,1,1,1,1,2,13,13,14,14,15,16,16,18,21,22,31,42,45,60,73,92,104,140,161,777,1244,1675,2037,2149,2874,3060,4381,5231,6644,7695,8938,9738,10947,11446,14967,</v>
      </c>
      <c r="AL70" s="1" t="str">
        <f t="shared" si="27"/>
        <v>c(0,0,0,0,0,0,0,0,0,0,0,0,0,0,0,0,0,0,0,0,0,0,0,0,0,0,1,1,1,1,1,1,1,2,2,2,2,2,3,4,4,6,9,10,19,30,33,48,61,79,91,127,148,175,244,372,450,562,674,860,1100,1331,1696,1995,2314,2606,3024,3523,4032,</v>
      </c>
      <c r="AM70" s="1" t="str">
        <f t="shared" si="27"/>
        <v>c(0,0,0,0,0,0,0,0,0,0,0,0,0,0,0,0,0,0,0,0,0,0,0,0,0,0,0,0,0,0,0,0,0,0,11,11,12,12,12,12,12,12,12,12,12,12,12,12,12,13,13,13,13,602,1000,1303,1587,1587,2200,2200,3281,3900,4948,5700,6624,7132,7923,7923,10935,</v>
      </c>
      <c r="AN70" s="1" t="str">
        <f>""</f>
        <v/>
      </c>
    </row>
    <row r="71" spans="3:40" x14ac:dyDescent="0.2">
      <c r="C71" s="36">
        <f t="shared" si="18"/>
        <v>243.11519903124116</v>
      </c>
      <c r="D71" s="47">
        <f t="shared" si="19"/>
        <v>0</v>
      </c>
      <c r="E71" s="47">
        <f t="shared" si="28"/>
        <v>0</v>
      </c>
      <c r="F71" s="47">
        <v>70</v>
      </c>
      <c r="G71" s="48">
        <v>43923</v>
      </c>
      <c r="H71" s="1">
        <f t="shared" si="20"/>
        <v>-0.14034802431455068</v>
      </c>
      <c r="I71" s="37">
        <v>59105</v>
      </c>
      <c r="J71" s="49">
        <v>5387</v>
      </c>
      <c r="K71" s="46">
        <v>12427</v>
      </c>
      <c r="L71" s="50">
        <f t="shared" si="14"/>
        <v>17814</v>
      </c>
      <c r="M71" s="1">
        <f t="shared" si="21"/>
        <v>56766.847103560649</v>
      </c>
      <c r="N71" s="1">
        <f t="shared" si="22"/>
        <v>2116</v>
      </c>
      <c r="O71" s="1">
        <f t="shared" si="15"/>
        <v>4329.1428571428569</v>
      </c>
      <c r="P71" s="1">
        <f t="shared" si="23"/>
        <v>4298.3391967500065</v>
      </c>
      <c r="Q71" s="1">
        <f t="shared" si="24"/>
        <v>56505.086899325921</v>
      </c>
      <c r="R71" s="1">
        <f t="shared" si="29"/>
        <v>4096.5296321666829</v>
      </c>
      <c r="S71" s="1">
        <f t="shared" si="17"/>
        <v>1643348889.2431047</v>
      </c>
      <c r="AJ71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</v>
      </c>
      <c r="AK71" s="1" t="str">
        <f t="shared" si="26"/>
        <v>c(0,0,0,0,0,0,0,0,0,0,0,0,0,0,0,0,0,0,0,0,0,0,0,0,0,0,1,1,1,1,1,1,1,2,13,13,14,14,15,16,16,18,21,22,31,42,45,60,73,92,104,140,161,777,1244,1675,2037,2149,2874,3060,4381,5231,6644,7695,8938,9738,10947,11446,14967,17814,</v>
      </c>
      <c r="AL71" s="1" t="str">
        <f t="shared" si="27"/>
        <v>c(0,0,0,0,0,0,0,0,0,0,0,0,0,0,0,0,0,0,0,0,0,0,0,0,0,0,1,1,1,1,1,1,1,2,2,2,2,2,3,4,4,6,9,10,19,30,33,48,61,79,91,127,148,175,244,372,450,562,674,860,1100,1331,1696,1995,2314,2606,3024,3523,4032,5387,</v>
      </c>
      <c r="AM71" s="1" t="str">
        <f t="shared" si="27"/>
        <v>c(0,0,0,0,0,0,0,0,0,0,0,0,0,0,0,0,0,0,0,0,0,0,0,0,0,0,0,0,0,0,0,0,0,0,11,11,12,12,12,12,12,12,12,12,12,12,12,12,12,13,13,13,13,602,1000,1303,1587,1587,2200,2200,3281,3900,4948,5700,6624,7132,7923,7923,10935,12427,</v>
      </c>
      <c r="AN71" s="1" t="str">
        <f>""</f>
        <v/>
      </c>
    </row>
    <row r="72" spans="3:40" x14ac:dyDescent="0.2">
      <c r="C72" s="36">
        <f t="shared" si="18"/>
        <v>253.64936428069359</v>
      </c>
      <c r="D72" s="47">
        <f t="shared" si="19"/>
        <v>0</v>
      </c>
      <c r="E72" s="47">
        <f t="shared" si="28"/>
        <v>0</v>
      </c>
      <c r="F72" s="47">
        <v>71</v>
      </c>
      <c r="G72" s="48">
        <v>43924</v>
      </c>
      <c r="H72" s="1">
        <f t="shared" si="20"/>
        <v>-5.4864942620116347E-2</v>
      </c>
      <c r="I72" s="37">
        <v>64338</v>
      </c>
      <c r="J72" s="49">
        <v>6507</v>
      </c>
      <c r="K72" s="46">
        <v>14008</v>
      </c>
      <c r="L72" s="50">
        <f t="shared" si="14"/>
        <v>20515</v>
      </c>
      <c r="M72" s="1">
        <f t="shared" si="21"/>
        <v>61117.341583583577</v>
      </c>
      <c r="N72" s="1">
        <f t="shared" si="22"/>
        <v>5233</v>
      </c>
      <c r="O72" s="1">
        <f t="shared" si="15"/>
        <v>4262.8571428571431</v>
      </c>
      <c r="P72" s="1">
        <f t="shared" si="23"/>
        <v>4350.4944800229277</v>
      </c>
      <c r="Q72" s="1">
        <f t="shared" si="24"/>
        <v>60629.31805250232</v>
      </c>
      <c r="R72" s="1">
        <f t="shared" si="29"/>
        <v>4124.2311531763989</v>
      </c>
      <c r="S72" s="1">
        <f t="shared" si="17"/>
        <v>3488774977.5609765</v>
      </c>
      <c r="AJ72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</v>
      </c>
      <c r="AK72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</v>
      </c>
      <c r="AL72" s="1" t="str">
        <f t="shared" si="27"/>
        <v>c(0,0,0,0,0,0,0,0,0,0,0,0,0,0,0,0,0,0,0,0,0,0,0,0,0,0,1,1,1,1,1,1,1,2,2,2,2,2,3,4,4,6,9,10,19,30,33,48,61,79,91,127,148,175,244,372,450,562,674,860,1100,1331,1696,1995,2314,2606,3024,3523,4032,5387,6507,</v>
      </c>
      <c r="AM72" s="1" t="str">
        <f t="shared" si="27"/>
        <v>c(0,0,0,0,0,0,0,0,0,0,0,0,0,0,0,0,0,0,0,0,0,0,0,0,0,0,0,0,0,0,0,0,0,0,11,11,12,12,12,12,12,12,12,12,12,12,12,12,12,13,13,13,13,602,1000,1303,1587,1587,2200,2200,3281,3900,4948,5700,6624,7132,7923,7923,10935,12427,14008,</v>
      </c>
      <c r="AN72" s="1" t="str">
        <f>""</f>
        <v/>
      </c>
    </row>
    <row r="73" spans="3:40" x14ac:dyDescent="0.2">
      <c r="C73" s="36">
        <f t="shared" si="18"/>
        <v>261.92556194461054</v>
      </c>
      <c r="D73" s="47">
        <f t="shared" si="19"/>
        <v>0</v>
      </c>
      <c r="E73" s="47">
        <f t="shared" si="28"/>
        <v>0</v>
      </c>
      <c r="F73" s="47">
        <v>72</v>
      </c>
      <c r="G73" s="48">
        <v>43925</v>
      </c>
      <c r="H73" s="1">
        <f t="shared" si="20"/>
        <v>3.0618139074317985E-2</v>
      </c>
      <c r="I73" s="37">
        <v>68605</v>
      </c>
      <c r="J73" s="49">
        <v>7560</v>
      </c>
      <c r="K73" s="46">
        <v>15438</v>
      </c>
      <c r="L73" s="50">
        <f t="shared" si="14"/>
        <v>22998</v>
      </c>
      <c r="M73" s="1">
        <f t="shared" si="21"/>
        <v>65488.396270561025</v>
      </c>
      <c r="N73" s="1">
        <f t="shared" si="22"/>
        <v>4267</v>
      </c>
      <c r="O73" s="1">
        <f t="shared" si="15"/>
        <v>3719.8571428571427</v>
      </c>
      <c r="P73" s="1">
        <f t="shared" si="23"/>
        <v>4371.054686977448</v>
      </c>
      <c r="Q73" s="1">
        <f t="shared" si="24"/>
        <v>64756.703273600586</v>
      </c>
      <c r="R73" s="1">
        <f t="shared" si="29"/>
        <v>4127.3852210982659</v>
      </c>
      <c r="S73" s="1">
        <f t="shared" si="17"/>
        <v>3878957193.9156284</v>
      </c>
      <c r="AJ73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</v>
      </c>
      <c r="AK73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</v>
      </c>
      <c r="AL73" s="1" t="str">
        <f t="shared" si="27"/>
        <v>c(0,0,0,0,0,0,0,0,0,0,0,0,0,0,0,0,0,0,0,0,0,0,0,0,0,0,1,1,1,1,1,1,1,2,2,2,2,2,3,4,4,6,9,10,19,30,33,48,61,79,91,127,148,175,244,372,450,562,674,860,1100,1331,1696,1995,2314,2606,3024,3523,4032,5387,6507,7560,</v>
      </c>
      <c r="AM73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</v>
      </c>
      <c r="AN73" s="1" t="str">
        <f>""</f>
        <v/>
      </c>
    </row>
    <row r="74" spans="3:40" x14ac:dyDescent="0.2">
      <c r="C74" s="36">
        <f t="shared" si="18"/>
        <v>265.4769293177846</v>
      </c>
      <c r="D74" s="47">
        <f t="shared" si="19"/>
        <v>0</v>
      </c>
      <c r="E74" s="47">
        <f t="shared" si="28"/>
        <v>0</v>
      </c>
      <c r="F74" s="47">
        <v>73</v>
      </c>
      <c r="G74" s="48">
        <v>43926</v>
      </c>
      <c r="H74" s="1">
        <f t="shared" si="20"/>
        <v>0.11610122076875232</v>
      </c>
      <c r="I74" s="37">
        <v>70478</v>
      </c>
      <c r="J74" s="49">
        <v>8078</v>
      </c>
      <c r="K74" s="46">
        <v>16183</v>
      </c>
      <c r="L74" s="50">
        <f t="shared" si="14"/>
        <v>24261</v>
      </c>
      <c r="M74" s="1">
        <f t="shared" si="21"/>
        <v>69847.96509736072</v>
      </c>
      <c r="N74" s="1">
        <f t="shared" si="22"/>
        <v>1873</v>
      </c>
      <c r="O74" s="1">
        <f t="shared" si="15"/>
        <v>3579.8571428571427</v>
      </c>
      <c r="P74" s="1">
        <f t="shared" si="23"/>
        <v>4359.5688267996957</v>
      </c>
      <c r="Q74" s="1">
        <f t="shared" si="24"/>
        <v>68863.319672288082</v>
      </c>
      <c r="R74" s="1">
        <f t="shared" si="29"/>
        <v>4106.6163986874963</v>
      </c>
      <c r="S74" s="1">
        <f t="shared" si="17"/>
        <v>692149475.15477228</v>
      </c>
      <c r="AJ74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</v>
      </c>
      <c r="AK74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</v>
      </c>
      <c r="AL74" s="1" t="str">
        <f t="shared" si="27"/>
        <v>c(0,0,0,0,0,0,0,0,0,0,0,0,0,0,0,0,0,0,0,0,0,0,0,0,0,0,1,1,1,1,1,1,1,2,2,2,2,2,3,4,4,6,9,10,19,30,33,48,61,79,91,127,148,175,244,372,450,562,674,860,1100,1331,1696,1995,2314,2606,3024,3523,4032,5387,6507,7560,8078,</v>
      </c>
      <c r="AM74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</v>
      </c>
      <c r="AN74" s="1" t="str">
        <f>""</f>
        <v/>
      </c>
    </row>
    <row r="75" spans="3:40" x14ac:dyDescent="0.2">
      <c r="C75" s="36">
        <f t="shared" si="18"/>
        <v>272.74530243434077</v>
      </c>
      <c r="D75" s="47">
        <f t="shared" si="19"/>
        <v>0</v>
      </c>
      <c r="E75" s="47">
        <f t="shared" si="28"/>
        <v>0</v>
      </c>
      <c r="F75" s="47">
        <v>74</v>
      </c>
      <c r="G75" s="48">
        <v>43927</v>
      </c>
      <c r="H75" s="1">
        <f t="shared" si="20"/>
        <v>0.20158430246318665</v>
      </c>
      <c r="I75" s="37">
        <v>74390</v>
      </c>
      <c r="J75" s="49">
        <v>8911</v>
      </c>
      <c r="K75" s="46">
        <v>17250</v>
      </c>
      <c r="L75" s="50">
        <f t="shared" si="14"/>
        <v>26161</v>
      </c>
      <c r="M75" s="1">
        <f t="shared" si="21"/>
        <v>74164.254115208547</v>
      </c>
      <c r="N75" s="1">
        <f t="shared" si="22"/>
        <v>3912</v>
      </c>
      <c r="O75" s="1">
        <f t="shared" si="15"/>
        <v>3889.8571428571427</v>
      </c>
      <c r="P75" s="1">
        <f t="shared" si="23"/>
        <v>4316.2890178478265</v>
      </c>
      <c r="Q75" s="1">
        <f t="shared" si="24"/>
        <v>72926.250767360732</v>
      </c>
      <c r="R75" s="1">
        <f t="shared" si="29"/>
        <v>4062.9310950726504</v>
      </c>
      <c r="S75" s="1">
        <f t="shared" si="17"/>
        <v>584373670.50338531</v>
      </c>
      <c r="AJ75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</v>
      </c>
      <c r="AK75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</v>
      </c>
      <c r="AL75" s="1" t="str">
        <f t="shared" si="27"/>
        <v>c(0,0,0,0,0,0,0,0,0,0,0,0,0,0,0,0,0,0,0,0,0,0,0,0,0,0,1,1,1,1,1,1,1,2,2,2,2,2,3,4,4,6,9,10,19,30,33,48,61,79,91,127,148,175,244,372,450,562,674,860,1100,1331,1696,1995,2314,2606,3024,3523,4032,5387,6507,7560,8078,8911,</v>
      </c>
      <c r="AM75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</v>
      </c>
      <c r="AN75" s="1" t="str">
        <f>""</f>
        <v/>
      </c>
    </row>
    <row r="76" spans="3:40" x14ac:dyDescent="0.2">
      <c r="C76" s="36">
        <f t="shared" si="18"/>
        <v>279.58361897650582</v>
      </c>
      <c r="D76" s="47">
        <f t="shared" si="19"/>
        <v>0</v>
      </c>
      <c r="E76" s="47">
        <f t="shared" si="28"/>
        <v>0</v>
      </c>
      <c r="F76" s="47">
        <v>75</v>
      </c>
      <c r="G76" s="48">
        <v>43928</v>
      </c>
      <c r="H76" s="1">
        <f t="shared" si="20"/>
        <v>0.28706738415762101</v>
      </c>
      <c r="I76" s="37">
        <v>78167</v>
      </c>
      <c r="J76" s="49">
        <v>10328</v>
      </c>
      <c r="K76" s="46">
        <v>19337</v>
      </c>
      <c r="L76" s="50">
        <f t="shared" ref="L76:L123" si="30">K76+J76</f>
        <v>29665</v>
      </c>
      <c r="M76" s="1">
        <f t="shared" si="21"/>
        <v>78406.415401891456</v>
      </c>
      <c r="N76" s="1">
        <f t="shared" si="22"/>
        <v>3777</v>
      </c>
      <c r="O76" s="1">
        <f t="shared" ref="O76:O93" si="31">AVERAGE(N73:N79)</f>
        <v>3762.5714285714284</v>
      </c>
      <c r="P76" s="1">
        <f t="shared" si="23"/>
        <v>4242.1612866829091</v>
      </c>
      <c r="Q76" s="1">
        <f t="shared" si="24"/>
        <v>76923.923426617839</v>
      </c>
      <c r="R76" s="1">
        <f t="shared" si="29"/>
        <v>3997.6726592571067</v>
      </c>
      <c r="S76" s="1">
        <f t="shared" si="17"/>
        <v>432023614.49233341</v>
      </c>
      <c r="AJ76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</v>
      </c>
      <c r="AK76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</v>
      </c>
      <c r="AL76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</v>
      </c>
      <c r="AM76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</v>
      </c>
      <c r="AN76" s="1" t="str">
        <f>""</f>
        <v/>
      </c>
    </row>
    <row r="77" spans="3:40" x14ac:dyDescent="0.2">
      <c r="C77" s="36">
        <f t="shared" si="18"/>
        <v>286.44022063949052</v>
      </c>
      <c r="D77" s="47">
        <f t="shared" si="19"/>
        <v>0</v>
      </c>
      <c r="E77" s="47">
        <f t="shared" si="28"/>
        <v>0</v>
      </c>
      <c r="F77" s="47">
        <v>76</v>
      </c>
      <c r="G77" s="48">
        <v>43929</v>
      </c>
      <c r="H77" s="1">
        <f t="shared" si="20"/>
        <v>0.37255046585205531</v>
      </c>
      <c r="I77" s="37">
        <v>82048</v>
      </c>
      <c r="J77" s="49">
        <v>10869</v>
      </c>
      <c r="K77" s="46">
        <v>21254</v>
      </c>
      <c r="L77" s="50">
        <f t="shared" si="30"/>
        <v>32123</v>
      </c>
      <c r="M77" s="1">
        <f t="shared" si="21"/>
        <v>82545.206589600362</v>
      </c>
      <c r="N77" s="1">
        <f t="shared" si="22"/>
        <v>3881</v>
      </c>
      <c r="O77" s="1">
        <f t="shared" si="31"/>
        <v>3597.8571428571427</v>
      </c>
      <c r="P77" s="1">
        <f t="shared" si="23"/>
        <v>4138.7911877089064</v>
      </c>
      <c r="Q77" s="1">
        <f t="shared" si="24"/>
        <v>80836.393908085942</v>
      </c>
      <c r="R77" s="1">
        <f t="shared" si="29"/>
        <v>3912.4704814681027</v>
      </c>
      <c r="S77" s="1">
        <f t="shared" si="17"/>
        <v>420491185.27957147</v>
      </c>
      <c r="AJ77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</v>
      </c>
      <c r="AK77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</v>
      </c>
      <c r="AL77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</v>
      </c>
      <c r="AM77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</v>
      </c>
      <c r="AN77" s="1" t="str">
        <f>""</f>
        <v/>
      </c>
    </row>
    <row r="78" spans="3:40" x14ac:dyDescent="0.2">
      <c r="C78" s="36">
        <f t="shared" si="18"/>
        <v>293.82647940578806</v>
      </c>
      <c r="D78" s="47">
        <f t="shared" si="19"/>
        <v>0</v>
      </c>
      <c r="E78" s="47">
        <f t="shared" si="28"/>
        <v>0</v>
      </c>
      <c r="F78" s="47">
        <v>77</v>
      </c>
      <c r="G78" s="48">
        <v>43930</v>
      </c>
      <c r="H78" s="1">
        <f t="shared" si="20"/>
        <v>0.45803354754648962</v>
      </c>
      <c r="I78" s="37">
        <v>86334</v>
      </c>
      <c r="J78" s="49">
        <v>12210</v>
      </c>
      <c r="K78" s="46">
        <v>23200</v>
      </c>
      <c r="L78" s="50">
        <f t="shared" si="30"/>
        <v>35410</v>
      </c>
      <c r="M78" s="1">
        <f t="shared" si="21"/>
        <v>86553.592577990144</v>
      </c>
      <c r="N78" s="1">
        <f t="shared" si="22"/>
        <v>4286</v>
      </c>
      <c r="O78" s="1">
        <f t="shared" si="31"/>
        <v>3560.7142857142858</v>
      </c>
      <c r="P78" s="1">
        <f t="shared" si="23"/>
        <v>4008.3859883897821</v>
      </c>
      <c r="Q78" s="1">
        <f t="shared" si="24"/>
        <v>84645.579198221618</v>
      </c>
      <c r="R78" s="1">
        <f t="shared" si="29"/>
        <v>3809.185290135676</v>
      </c>
      <c r="S78" s="1">
        <f t="shared" si="17"/>
        <v>837630185.9373914</v>
      </c>
      <c r="AJ78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</v>
      </c>
      <c r="AK78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</v>
      </c>
      <c r="AL78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</v>
      </c>
      <c r="AM78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</v>
      </c>
      <c r="AN78" s="1" t="str">
        <f>""</f>
        <v/>
      </c>
    </row>
    <row r="79" spans="3:40" x14ac:dyDescent="0.2">
      <c r="C79" s="36">
        <f t="shared" si="18"/>
        <v>301.12455894529757</v>
      </c>
      <c r="D79" s="47">
        <f t="shared" si="19"/>
        <v>0</v>
      </c>
      <c r="E79" s="47">
        <f t="shared" si="28"/>
        <v>0</v>
      </c>
      <c r="F79" s="47">
        <v>78</v>
      </c>
      <c r="G79" s="48">
        <v>43931</v>
      </c>
      <c r="H79" s="1">
        <f t="shared" si="20"/>
        <v>0.54351662924092392</v>
      </c>
      <c r="I79" s="37">
        <v>90676</v>
      </c>
      <c r="J79" s="49">
        <v>13197</v>
      </c>
      <c r="K79" s="46">
        <v>24932</v>
      </c>
      <c r="L79" s="50">
        <f t="shared" si="30"/>
        <v>38129</v>
      </c>
      <c r="M79" s="1">
        <f t="shared" si="21"/>
        <v>90407.268905420904</v>
      </c>
      <c r="N79" s="1">
        <f t="shared" si="22"/>
        <v>4342</v>
      </c>
      <c r="O79" s="1">
        <f t="shared" si="31"/>
        <v>3383.7142857142858</v>
      </c>
      <c r="P79" s="1">
        <f t="shared" si="23"/>
        <v>3853.6763274307596</v>
      </c>
      <c r="Q79" s="1">
        <f t="shared" si="24"/>
        <v>88335.431949126476</v>
      </c>
      <c r="R79" s="1">
        <f t="shared" si="29"/>
        <v>3689.8527509048581</v>
      </c>
      <c r="S79" s="1">
        <f t="shared" si="17"/>
        <v>1649638265.1700273</v>
      </c>
      <c r="AJ79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</v>
      </c>
      <c r="AK79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</v>
      </c>
      <c r="AL79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</v>
      </c>
      <c r="AM79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</v>
      </c>
      <c r="AN79" s="1" t="str">
        <f>""</f>
        <v/>
      </c>
    </row>
    <row r="80" spans="3:40" x14ac:dyDescent="0.2">
      <c r="C80" s="36">
        <f t="shared" si="18"/>
        <v>306.25153060841996</v>
      </c>
      <c r="D80" s="47">
        <f t="shared" si="19"/>
        <v>0</v>
      </c>
      <c r="E80" s="47">
        <f t="shared" si="28"/>
        <v>0</v>
      </c>
      <c r="F80" s="47">
        <v>79</v>
      </c>
      <c r="G80" s="48">
        <v>43932</v>
      </c>
      <c r="H80" s="1">
        <f t="shared" si="20"/>
        <v>0.62899971093535822</v>
      </c>
      <c r="I80" s="37">
        <v>93790</v>
      </c>
      <c r="J80" s="49">
        <v>13832</v>
      </c>
      <c r="K80" s="46">
        <v>26391</v>
      </c>
      <c r="L80" s="50">
        <f t="shared" si="30"/>
        <v>40223</v>
      </c>
      <c r="M80" s="1">
        <f t="shared" si="21"/>
        <v>94085.09013363655</v>
      </c>
      <c r="N80" s="1">
        <f t="shared" si="22"/>
        <v>3114</v>
      </c>
      <c r="O80" s="1">
        <f t="shared" si="31"/>
        <v>3629.4285714285716</v>
      </c>
      <c r="P80" s="1">
        <f t="shared" si="23"/>
        <v>3677.8212282156455</v>
      </c>
      <c r="Q80" s="1">
        <f t="shared" si="24"/>
        <v>91892.059262429102</v>
      </c>
      <c r="R80" s="1">
        <f t="shared" si="29"/>
        <v>3556.6273133026261</v>
      </c>
      <c r="S80" s="1">
        <f t="shared" si="17"/>
        <v>1103172845.5457428</v>
      </c>
      <c r="AJ80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</v>
      </c>
      <c r="AK80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</v>
      </c>
      <c r="AL80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</v>
      </c>
      <c r="AM80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</v>
      </c>
      <c r="AN80" s="1" t="str">
        <f>""</f>
        <v/>
      </c>
    </row>
    <row r="81" spans="3:40" x14ac:dyDescent="0.2">
      <c r="C81" s="36">
        <f t="shared" si="18"/>
        <v>308.87376062074293</v>
      </c>
      <c r="D81" s="47">
        <f t="shared" si="19"/>
        <v>0</v>
      </c>
      <c r="E81" s="47">
        <f t="shared" si="28"/>
        <v>0</v>
      </c>
      <c r="F81" s="47">
        <v>80</v>
      </c>
      <c r="G81" s="48">
        <v>43933</v>
      </c>
      <c r="H81" s="1">
        <f t="shared" si="20"/>
        <v>0.71448279262979253</v>
      </c>
      <c r="I81" s="37">
        <v>95403</v>
      </c>
      <c r="J81" s="49">
        <v>14393</v>
      </c>
      <c r="K81" s="46">
        <v>27186</v>
      </c>
      <c r="L81" s="50">
        <f t="shared" si="30"/>
        <v>41579</v>
      </c>
      <c r="M81" s="1">
        <f t="shared" si="21"/>
        <v>97569.391211642389</v>
      </c>
      <c r="N81" s="1">
        <f t="shared" si="22"/>
        <v>1613</v>
      </c>
      <c r="O81" s="1">
        <f t="shared" si="31"/>
        <v>3451.1428571428573</v>
      </c>
      <c r="P81" s="1">
        <f t="shared" si="23"/>
        <v>3484.3010780058394</v>
      </c>
      <c r="Q81" s="1">
        <f t="shared" si="24"/>
        <v>95303.787290726468</v>
      </c>
      <c r="R81" s="1">
        <f t="shared" si="29"/>
        <v>3411.7280282973661</v>
      </c>
      <c r="S81" s="1">
        <f t="shared" si="17"/>
        <v>3040294.364930266</v>
      </c>
      <c r="AJ81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</v>
      </c>
      <c r="AK81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</v>
      </c>
      <c r="AL81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</v>
      </c>
      <c r="AM81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</v>
      </c>
      <c r="AN81" s="1" t="str">
        <f>""</f>
        <v/>
      </c>
    </row>
    <row r="82" spans="3:40" x14ac:dyDescent="0.2">
      <c r="C82" s="36">
        <f t="shared" si="18"/>
        <v>313.17087987231508</v>
      </c>
      <c r="D82" s="47">
        <f t="shared" si="19"/>
        <v>0</v>
      </c>
      <c r="E82" s="47">
        <f t="shared" si="28"/>
        <v>0</v>
      </c>
      <c r="F82" s="47">
        <v>81</v>
      </c>
      <c r="G82" s="48">
        <v>43934</v>
      </c>
      <c r="H82" s="1">
        <f t="shared" si="20"/>
        <v>0.79996587432422683</v>
      </c>
      <c r="I82" s="37">
        <v>98076</v>
      </c>
      <c r="J82" s="49">
        <v>14967</v>
      </c>
      <c r="K82" s="46">
        <v>27718</v>
      </c>
      <c r="L82" s="50">
        <f t="shared" si="30"/>
        <v>42685</v>
      </c>
      <c r="M82" s="1">
        <f t="shared" si="21"/>
        <v>100846.19483650362</v>
      </c>
      <c r="N82" s="1">
        <f t="shared" si="22"/>
        <v>2673</v>
      </c>
      <c r="O82" s="1">
        <f t="shared" si="31"/>
        <v>3216.1428571428573</v>
      </c>
      <c r="P82" s="1">
        <f t="shared" ref="P82:P90" si="32">M82-M81</f>
        <v>3276.8036248612334</v>
      </c>
      <c r="Q82" s="1">
        <f t="shared" si="24"/>
        <v>98561.175085137394</v>
      </c>
      <c r="R82" s="1">
        <f t="shared" si="29"/>
        <v>3257.3877944109263</v>
      </c>
      <c r="S82" s="1">
        <f t="shared" si="17"/>
        <v>73718816.437692165</v>
      </c>
      <c r="AJ82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</v>
      </c>
      <c r="AK82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</v>
      </c>
      <c r="AL82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</v>
      </c>
      <c r="AM82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</v>
      </c>
      <c r="AN82" s="1" t="str">
        <f>""</f>
        <v/>
      </c>
    </row>
    <row r="83" spans="3:40" x14ac:dyDescent="0.2">
      <c r="C83" s="36">
        <f t="shared" si="18"/>
        <v>321.82759359632291</v>
      </c>
      <c r="D83" s="47">
        <f t="shared" si="19"/>
        <v>0</v>
      </c>
      <c r="E83" s="47">
        <f t="shared" si="28"/>
        <v>0</v>
      </c>
      <c r="F83" s="47">
        <v>82</v>
      </c>
      <c r="G83" s="48">
        <v>43935</v>
      </c>
      <c r="H83" s="1">
        <f t="shared" si="20"/>
        <v>0.88544895601866114</v>
      </c>
      <c r="I83" s="37">
        <v>103573</v>
      </c>
      <c r="J83" s="49">
        <v>15729</v>
      </c>
      <c r="K83" s="46">
        <v>28805</v>
      </c>
      <c r="L83" s="50">
        <f t="shared" si="30"/>
        <v>44534</v>
      </c>
      <c r="M83" s="1">
        <f t="shared" si="21"/>
        <v>103905.30301709626</v>
      </c>
      <c r="N83" s="1">
        <f t="shared" si="22"/>
        <v>5497</v>
      </c>
      <c r="O83" s="1">
        <f t="shared" si="31"/>
        <v>2653.7142857142858</v>
      </c>
      <c r="P83" s="1">
        <f t="shared" si="32"/>
        <v>3059.1081805926369</v>
      </c>
      <c r="Q83" s="1">
        <f t="shared" si="24"/>
        <v>101656.98228433277</v>
      </c>
      <c r="R83" s="1">
        <f t="shared" si="29"/>
        <v>3095.8071991953766</v>
      </c>
      <c r="S83" s="1">
        <f t="shared" si="17"/>
        <v>1181468966.2669468</v>
      </c>
      <c r="AJ83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103573,</v>
      </c>
      <c r="AK83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44534,</v>
      </c>
      <c r="AL83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c(0,0,0,0,0,0,0,0,0,0,0,0,0,0,0,0,0,0,0,0,0,0,0,0,0,0,1,1,1,1,1,1,1,2,2,2,2,2,3,4,4,6,9,10,19,30,33,48,61,79,91,127,148,175,244,372,450,562,674,860,1100,1331,1696,1995,2314,2606,3024,3523,4032,5387,6507,7560,8078,8911,10328,10869,12210,13197,13832,14393,14967,15729,</v>
      </c>
      <c r="AM83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28805,</v>
      </c>
      <c r="AN83" s="1" t="str">
        <f>""</f>
        <v/>
      </c>
    </row>
    <row r="84" spans="3:40" x14ac:dyDescent="0.2">
      <c r="C84" s="36">
        <f t="shared" si="18"/>
        <v>325.89262035216444</v>
      </c>
      <c r="D84" s="47">
        <f t="shared" si="19"/>
        <v>0</v>
      </c>
      <c r="E84" s="47">
        <f t="shared" si="28"/>
        <v>0</v>
      </c>
      <c r="F84" s="47">
        <v>83</v>
      </c>
      <c r="G84" s="48">
        <v>43936</v>
      </c>
      <c r="H84" s="1">
        <f t="shared" si="20"/>
        <v>0.97093203771309544</v>
      </c>
      <c r="I84" s="37">
        <v>106206</v>
      </c>
      <c r="J84" s="49">
        <v>17167</v>
      </c>
      <c r="K84" s="46">
        <v>30955</v>
      </c>
      <c r="L84" s="50">
        <f t="shared" si="30"/>
        <v>48122</v>
      </c>
      <c r="M84" s="1">
        <f t="shared" si="21"/>
        <v>106740.27607045534</v>
      </c>
      <c r="N84" s="1">
        <f t="shared" si="22"/>
        <v>2633</v>
      </c>
      <c r="O84" s="1">
        <f t="shared" si="31"/>
        <v>2575.8571428571427</v>
      </c>
      <c r="P84" s="1">
        <f t="shared" si="32"/>
        <v>2834.9730533590773</v>
      </c>
      <c r="Q84" s="1">
        <f t="shared" si="24"/>
        <v>104586.09610761527</v>
      </c>
      <c r="R84" s="1">
        <f t="shared" si="29"/>
        <v>2929.1138232825033</v>
      </c>
      <c r="S84" s="1">
        <f t="shared" si="17"/>
        <v>855171116.59163284</v>
      </c>
      <c r="AJ84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103573,106206,</v>
      </c>
      <c r="AK84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44534,48122,</v>
      </c>
      <c r="AL84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c(0,0,0,0,0,0,0,0,0,0,0,0,0,0,0,0,0,0,0,0,0,0,0,0,0,0,1,1,1,1,1,1,1,2,2,2,2,2,3,4,4,6,9,10,19,30,33,48,61,79,91,127,148,175,244,372,450,562,674,860,1100,1331,1696,1995,2314,2606,3024,3523,4032,5387,6507,7560,8078,8911,10328,10869,12210,13197,13832,14393,14967,15729,17167,</v>
      </c>
      <c r="AM84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28805,30955,</v>
      </c>
      <c r="AN84" s="1" t="str">
        <f>""</f>
        <v/>
      </c>
    </row>
    <row r="85" spans="3:40" x14ac:dyDescent="0.2">
      <c r="C85" s="36">
        <f t="shared" si="18"/>
        <v>329.91968719674793</v>
      </c>
      <c r="D85" s="47">
        <f t="shared" si="19"/>
        <v>0</v>
      </c>
      <c r="E85" s="47">
        <f t="shared" si="28"/>
        <v>0</v>
      </c>
      <c r="F85" s="47">
        <v>84</v>
      </c>
      <c r="G85" s="48">
        <v>43937</v>
      </c>
      <c r="H85" s="1">
        <f t="shared" si="20"/>
        <v>1.0564151194075297</v>
      </c>
      <c r="I85" s="37">
        <v>108847</v>
      </c>
      <c r="J85" s="49">
        <v>17920</v>
      </c>
      <c r="K85" s="46">
        <v>32812</v>
      </c>
      <c r="L85" s="50">
        <f t="shared" si="30"/>
        <v>50732</v>
      </c>
      <c r="M85" s="1">
        <f t="shared" si="21"/>
        <v>109348.30686344889</v>
      </c>
      <c r="N85" s="1">
        <f t="shared" si="22"/>
        <v>2641</v>
      </c>
      <c r="O85" s="1">
        <f t="shared" si="31"/>
        <v>2457.5714285714284</v>
      </c>
      <c r="P85" s="1">
        <f t="shared" si="32"/>
        <v>2608.0307929935516</v>
      </c>
      <c r="Q85" s="1">
        <f t="shared" si="24"/>
        <v>107345.42368792104</v>
      </c>
      <c r="R85" s="1">
        <f t="shared" si="29"/>
        <v>2759.3275803057622</v>
      </c>
      <c r="S85" s="1">
        <f t="shared" si="17"/>
        <v>743880285.12789714</v>
      </c>
      <c r="AJ85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103573,106206,108847,</v>
      </c>
      <c r="AK85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44534,48122,50732,</v>
      </c>
      <c r="AL85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c(0,0,0,0,0,0,0,0,0,0,0,0,0,0,0,0,0,0,0,0,0,0,0,0,0,0,1,1,1,1,1,1,1,2,2,2,2,2,3,4,4,6,9,10,19,30,33,48,61,79,91,127,148,175,244,372,450,562,674,860,1100,1331,1696,1995,2314,2606,3024,3523,4032,5387,6507,7560,8078,8911,10328,10869,12210,13197,13832,14393,14967,15729,17167,17920,</v>
      </c>
      <c r="AM85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28805,30955,32812,</v>
      </c>
      <c r="AN85" s="1" t="str">
        <f>""</f>
        <v/>
      </c>
    </row>
    <row r="86" spans="3:40" x14ac:dyDescent="0.2">
      <c r="C86" s="36">
        <f t="shared" si="18"/>
        <v>330.53290305202597</v>
      </c>
      <c r="D86" s="47">
        <f t="shared" si="19"/>
        <v>0</v>
      </c>
      <c r="E86" s="47">
        <f t="shared" si="28"/>
        <v>0</v>
      </c>
      <c r="F86" s="47">
        <v>85</v>
      </c>
      <c r="G86" s="48">
        <v>43938</v>
      </c>
      <c r="H86" s="1">
        <f t="shared" si="20"/>
        <v>1.141898201101964</v>
      </c>
      <c r="I86" s="37">
        <v>109252</v>
      </c>
      <c r="J86" s="49">
        <v>18681</v>
      </c>
      <c r="K86" s="46">
        <v>34420</v>
      </c>
      <c r="L86" s="50">
        <f t="shared" si="30"/>
        <v>53101</v>
      </c>
      <c r="M86" s="1">
        <f t="shared" si="21"/>
        <v>111730.00202258909</v>
      </c>
      <c r="N86" s="1">
        <f t="shared" si="22"/>
        <v>405</v>
      </c>
      <c r="O86" s="1">
        <f t="shared" si="31"/>
        <v>2368.7142857142858</v>
      </c>
      <c r="P86" s="1">
        <f t="shared" si="32"/>
        <v>2381.695159140203</v>
      </c>
      <c r="Q86" s="1">
        <f t="shared" si="24"/>
        <v>109933.75607765552</v>
      </c>
      <c r="R86" s="1">
        <f t="shared" si="29"/>
        <v>2588.3323897344817</v>
      </c>
      <c r="S86" s="1">
        <f t="shared" si="17"/>
        <v>153628834.03733957</v>
      </c>
      <c r="AJ86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103573,106206,108847,109252,</v>
      </c>
      <c r="AK86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44534,48122,50732,53101,</v>
      </c>
      <c r="AL86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15729,17167,17920,18681,</v>
      </c>
      <c r="AM86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28805,30955,32812,34420,</v>
      </c>
      <c r="AN86" s="1" t="str">
        <f>""</f>
        <v/>
      </c>
    </row>
    <row r="87" spans="3:40" x14ac:dyDescent="0.2">
      <c r="C87" s="36">
        <f t="shared" si="18"/>
        <v>334.39647127324776</v>
      </c>
      <c r="D87" s="47">
        <f t="shared" si="19"/>
        <v>0</v>
      </c>
      <c r="E87" s="47">
        <f t="shared" si="28"/>
        <v>0</v>
      </c>
      <c r="F87" s="47">
        <v>86</v>
      </c>
      <c r="G87" s="48">
        <v>43939</v>
      </c>
      <c r="H87" s="1">
        <f t="shared" si="20"/>
        <v>1.2273812827963984</v>
      </c>
      <c r="I87" s="37">
        <v>111821</v>
      </c>
      <c r="J87" s="49">
        <v>19323</v>
      </c>
      <c r="K87" s="46">
        <v>35983</v>
      </c>
      <c r="L87" s="50">
        <f t="shared" si="30"/>
        <v>55306</v>
      </c>
      <c r="M87" s="1">
        <f t="shared" si="21"/>
        <v>113889.08489656889</v>
      </c>
      <c r="N87" s="1">
        <f t="shared" si="22"/>
        <v>2569</v>
      </c>
      <c r="O87" s="1">
        <f t="shared" si="31"/>
        <v>1964.4285714285713</v>
      </c>
      <c r="P87" s="1">
        <f t="shared" si="32"/>
        <v>2159.0828739798017</v>
      </c>
      <c r="Q87" s="1">
        <f t="shared" si="24"/>
        <v>112351.61030794807</v>
      </c>
      <c r="R87" s="1">
        <f t="shared" si="29"/>
        <v>2417.8542302925489</v>
      </c>
      <c r="S87" s="1">
        <f t="shared" si="17"/>
        <v>94148423.248922721</v>
      </c>
      <c r="AJ87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103573,106206,108847,109252,111821,</v>
      </c>
      <c r="AK87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44534,48122,50732,53101,55306,</v>
      </c>
      <c r="AL87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15729,17167,17920,18681,19323,</v>
      </c>
      <c r="AM87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28805,30955,32812,34420,35983,</v>
      </c>
      <c r="AN87" s="1" t="str">
        <f>""</f>
        <v/>
      </c>
    </row>
    <row r="88" spans="3:40" x14ac:dyDescent="0.2">
      <c r="C88" s="36">
        <f t="shared" si="18"/>
        <v>335.56817489148165</v>
      </c>
      <c r="D88" s="47">
        <f t="shared" si="19"/>
        <v>0</v>
      </c>
      <c r="E88" s="47">
        <f t="shared" si="28"/>
        <v>0</v>
      </c>
      <c r="F88" s="47">
        <v>87</v>
      </c>
      <c r="G88" s="48">
        <v>43940</v>
      </c>
      <c r="H88" s="1">
        <f t="shared" si="20"/>
        <v>1.3128643644908327</v>
      </c>
      <c r="I88" s="37">
        <v>112606</v>
      </c>
      <c r="J88" s="49">
        <v>19718</v>
      </c>
      <c r="K88" s="46">
        <v>36578</v>
      </c>
      <c r="L88" s="50">
        <f t="shared" si="30"/>
        <v>56296</v>
      </c>
      <c r="M88" s="1">
        <f t="shared" si="21"/>
        <v>115832.03715993561</v>
      </c>
      <c r="N88" s="1">
        <f t="shared" si="22"/>
        <v>785</v>
      </c>
      <c r="O88" s="1">
        <f t="shared" si="31"/>
        <v>1849.2857142857142</v>
      </c>
      <c r="P88" s="1">
        <f t="shared" si="32"/>
        <v>1942.952263366722</v>
      </c>
      <c r="Q88" s="1">
        <f t="shared" si="24"/>
        <v>114601.05571361195</v>
      </c>
      <c r="R88" s="1">
        <f t="shared" si="29"/>
        <v>2249.4454056638788</v>
      </c>
      <c r="S88" s="1">
        <f t="shared" si="17"/>
        <v>1335644322.2172337</v>
      </c>
      <c r="AJ88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103573,106206,108847,109252,111821,112606,</v>
      </c>
      <c r="AK88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44534,48122,50732,53101,55306,56296,</v>
      </c>
      <c r="AL88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15729,17167,17920,18681,19323,19718,</v>
      </c>
      <c r="AM88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28805,30955,32812,34420,35983,36578,</v>
      </c>
      <c r="AN88" s="1" t="str">
        <f>""</f>
        <v/>
      </c>
    </row>
    <row r="89" spans="3:40" x14ac:dyDescent="0.2">
      <c r="C89" s="36">
        <f t="shared" si="18"/>
        <v>338.61039558761337</v>
      </c>
      <c r="D89" s="47">
        <f t="shared" si="19"/>
        <v>0</v>
      </c>
      <c r="E89" s="47">
        <f t="shared" si="28"/>
        <v>0</v>
      </c>
      <c r="F89" s="47">
        <v>88</v>
      </c>
      <c r="G89" s="48">
        <v>43941</v>
      </c>
      <c r="H89" s="1">
        <f t="shared" si="20"/>
        <v>1.398347446185267</v>
      </c>
      <c r="I89" s="37">
        <v>114657</v>
      </c>
      <c r="J89" s="49">
        <v>20265</v>
      </c>
      <c r="K89" s="46">
        <v>37409</v>
      </c>
      <c r="L89" s="50">
        <f t="shared" si="30"/>
        <v>57674</v>
      </c>
      <c r="M89" s="1">
        <f t="shared" si="21"/>
        <v>117567.69705109735</v>
      </c>
      <c r="N89" s="1">
        <f t="shared" si="22"/>
        <v>2051</v>
      </c>
      <c r="O89" s="1">
        <f t="shared" si="31"/>
        <v>1708.1428571428571</v>
      </c>
      <c r="P89" s="1">
        <f t="shared" si="32"/>
        <v>1735.659891161733</v>
      </c>
      <c r="Q89" s="1">
        <f t="shared" si="24"/>
        <v>116685.53038913688</v>
      </c>
      <c r="R89" s="1">
        <f t="shared" si="29"/>
        <v>2084.4746755249362</v>
      </c>
      <c r="S89" s="1">
        <f t="shared" si="17"/>
        <v>1393359950.8990357</v>
      </c>
      <c r="AJ89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103573,106206,108847,109252,111821,112606,114657,</v>
      </c>
      <c r="AK89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44534,48122,50732,53101,55306,56296,57674,</v>
      </c>
      <c r="AL89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15729,17167,17920,18681,19323,19718,20265,</v>
      </c>
      <c r="AM89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28805,30955,32812,34420,35983,36578,37409,</v>
      </c>
      <c r="AN89" s="1" t="str">
        <f>""</f>
        <v/>
      </c>
    </row>
    <row r="90" spans="3:40" x14ac:dyDescent="0.2">
      <c r="C90" s="36">
        <f t="shared" si="18"/>
        <v>342.52591142861002</v>
      </c>
      <c r="D90" s="47">
        <f t="shared" si="19"/>
        <v>0</v>
      </c>
      <c r="E90" s="47">
        <f t="shared" si="28"/>
        <v>0</v>
      </c>
      <c r="F90" s="47">
        <v>89</v>
      </c>
      <c r="G90" s="48">
        <v>43942</v>
      </c>
      <c r="H90" s="1">
        <f t="shared" si="20"/>
        <v>1.4838305278797013</v>
      </c>
      <c r="I90" s="37">
        <v>117324</v>
      </c>
      <c r="J90" s="49">
        <v>20796</v>
      </c>
      <c r="K90" s="46">
        <v>39181</v>
      </c>
      <c r="L90" s="50">
        <f t="shared" si="30"/>
        <v>59977</v>
      </c>
      <c r="M90" s="1">
        <f t="shared" si="21"/>
        <v>119106.83236845431</v>
      </c>
      <c r="N90" s="1">
        <f t="shared" si="22"/>
        <v>2667</v>
      </c>
      <c r="O90" s="1">
        <f t="shared" si="31"/>
        <v>1903.5714285714287</v>
      </c>
      <c r="P90" s="1">
        <f t="shared" si="32"/>
        <v>1539.135317356966</v>
      </c>
      <c r="Q90" s="1">
        <f t="shared" si="24"/>
        <v>118609.6531542889</v>
      </c>
      <c r="R90" s="1">
        <f t="shared" si="29"/>
        <v>1924.1227651520167</v>
      </c>
      <c r="S90" s="1">
        <f t="shared" si="17"/>
        <v>566162460.45290458</v>
      </c>
      <c r="AJ90" s="1" t="str">
        <f t="shared" si="25"/>
        <v>c(2,3,3,3,4,5,5,5,6,6,6,6,6,6,6,11,11,11,11,11,11,11,12,12,12,12,12,12,12,12,12,12,14,18,38,57,100,130,191,212,285,423,613,949,1126,1412,1784,2281,2876,3662,4499,5423,6633,7730,9134,10995,12612,14459,16689,19856,22302,25233,29155,32964,37575,40174,44550,52128,56989,59105,64338,68605,70478,74390,78167,82048,86334,90676,93790,95403,98076,103573,106206,108847,109252,111821,112606,114657,117324,</v>
      </c>
      <c r="AK90" s="1" t="str">
        <f t="shared" si="26"/>
        <v>c(0,0,0,0,0,0,0,0,0,0,0,0,0,0,0,0,0,0,0,0,0,0,0,0,0,0,1,1,1,1,1,1,1,2,13,13,14,14,15,16,16,18,21,22,31,42,45,60,73,92,104,140,161,777,1244,1675,2037,2149,2874,3060,4381,5231,6644,7695,8938,9738,10947,11446,14967,17814,20515,22998,24261,26161,29665,32123,35410,38129,40223,41579,42685,44534,48122,50732,53101,55306,56296,57674,59977,</v>
      </c>
      <c r="AL90" s="1" t="str">
        <f t="shared" si="27"/>
        <v>c(0,0,0,0,0,0,0,0,0,0,0,0,0,0,0,0,0,0,0,0,0,0,0,0,0,0,1,1,1,1,1,1,1,2,2,2,2,2,3,4,4,6,9,10,19,30,33,48,61,79,91,127,148,175,244,372,450,562,674,860,1100,1331,1696,1995,2314,2606,3024,3523,4032,5387,6507,7560,8078,8911,10328,10869,12210,13197,13832,14393,14967,15729,17167,17920,18681,19323,19718,20265,20796,</v>
      </c>
      <c r="AM90" s="1" t="str">
        <f t="shared" si="27"/>
        <v>c(0,0,0,0,0,0,0,0,0,0,0,0,0,0,0,0,0,0,0,0,0,0,0,0,0,0,0,0,0,0,0,0,0,0,11,11,12,12,12,12,12,12,12,12,12,12,12,12,12,13,13,13,13,602,1000,1303,1587,1587,2200,2200,3281,3900,4948,5700,6624,7132,7923,7923,10935,12427,14008,15438,16183,17250,19337,21254,23200,24932,26391,27186,27718,28805,30955,32812,34420,35983,36578,37409,39181,</v>
      </c>
      <c r="AN90" s="1" t="str">
        <f>""</f>
        <v/>
      </c>
    </row>
    <row r="91" spans="3:40" x14ac:dyDescent="0.2">
      <c r="C91" s="36">
        <f t="shared" si="18"/>
        <v>345.18256039377189</v>
      </c>
      <c r="D91" s="47">
        <f t="shared" si="19"/>
        <v>0</v>
      </c>
      <c r="E91" s="47">
        <f t="shared" si="28"/>
        <v>0</v>
      </c>
      <c r="F91" s="47">
        <v>90</v>
      </c>
      <c r="G91" s="48">
        <v>43943</v>
      </c>
      <c r="H91" s="1">
        <f t="shared" si="20"/>
        <v>1.5693136095741356</v>
      </c>
      <c r="I91" s="37">
        <v>119151</v>
      </c>
      <c r="J91" s="49">
        <v>21340</v>
      </c>
      <c r="K91" s="46">
        <v>40657</v>
      </c>
      <c r="L91" s="50">
        <f t="shared" si="30"/>
        <v>61997</v>
      </c>
      <c r="M91" s="1">
        <f t="shared" si="21"/>
        <v>120461.70558825464</v>
      </c>
      <c r="N91" s="1">
        <f t="shared" si="22"/>
        <v>1827</v>
      </c>
      <c r="O91" s="1">
        <f t="shared" si="31"/>
        <v>1756.1428571428571</v>
      </c>
      <c r="P91" s="1">
        <f t="shared" ref="P91:P123" si="33">M91-M90</f>
        <v>1354.8732198003272</v>
      </c>
      <c r="Q91" s="1">
        <f t="shared" si="24"/>
        <v>120379.03581976049</v>
      </c>
      <c r="R91" s="1">
        <f t="shared" si="29"/>
        <v>1769.3826654715958</v>
      </c>
      <c r="S91" s="1">
        <f t="shared" si="17"/>
        <v>520560145.45563841</v>
      </c>
    </row>
    <row r="92" spans="3:40" x14ac:dyDescent="0.2">
      <c r="C92" s="36">
        <f t="shared" si="18"/>
        <v>347.56869824539723</v>
      </c>
      <c r="D92" s="47">
        <f t="shared" si="19"/>
        <v>0</v>
      </c>
      <c r="E92" s="47">
        <f t="shared" si="28"/>
        <v>0</v>
      </c>
      <c r="F92" s="47">
        <v>91</v>
      </c>
      <c r="G92" s="48">
        <v>43944</v>
      </c>
      <c r="H92" s="1">
        <f t="shared" si="20"/>
        <v>1.6547966912685699</v>
      </c>
      <c r="I92" s="37">
        <v>120804</v>
      </c>
      <c r="J92" s="49">
        <v>21856</v>
      </c>
      <c r="K92" s="46">
        <v>42088</v>
      </c>
      <c r="L92" s="50">
        <f t="shared" si="30"/>
        <v>63944</v>
      </c>
      <c r="M92" s="1">
        <f t="shared" si="21"/>
        <v>121645.64694752042</v>
      </c>
      <c r="N92" s="1">
        <f t="shared" si="22"/>
        <v>1653</v>
      </c>
      <c r="O92" s="1">
        <f t="shared" si="31"/>
        <v>1709.8571428571429</v>
      </c>
      <c r="P92" s="1">
        <f t="shared" si="33"/>
        <v>1183.9413592657802</v>
      </c>
      <c r="Q92" s="1">
        <f t="shared" si="24"/>
        <v>122000.09989012878</v>
      </c>
      <c r="R92" s="1">
        <f t="shared" si="29"/>
        <v>1621.0640703682875</v>
      </c>
      <c r="S92" s="1">
        <f t="shared" si="17"/>
        <v>497250877.62485361</v>
      </c>
    </row>
    <row r="93" spans="3:40" x14ac:dyDescent="0.2">
      <c r="C93" s="36">
        <f t="shared" si="18"/>
        <v>350.10998271971624</v>
      </c>
      <c r="D93" s="47">
        <f t="shared" si="19"/>
        <v>0</v>
      </c>
      <c r="E93" s="47">
        <f t="shared" si="28"/>
        <v>0</v>
      </c>
      <c r="F93" s="47">
        <v>92</v>
      </c>
      <c r="G93" s="48">
        <v>43945</v>
      </c>
      <c r="H93" s="1">
        <f t="shared" si="20"/>
        <v>1.7402797729630042</v>
      </c>
      <c r="I93" s="37">
        <v>122577</v>
      </c>
      <c r="J93" s="49">
        <v>22245</v>
      </c>
      <c r="K93" s="46">
        <v>43493</v>
      </c>
      <c r="L93" s="50">
        <f t="shared" si="30"/>
        <v>65738</v>
      </c>
      <c r="M93" s="1">
        <f t="shared" si="21"/>
        <v>122672.64921943011</v>
      </c>
      <c r="N93" s="1">
        <f t="shared" si="22"/>
        <v>1773</v>
      </c>
      <c r="O93" s="1">
        <f t="shared" si="31"/>
        <v>1587.5714285714287</v>
      </c>
      <c r="P93" s="1">
        <f t="shared" si="33"/>
        <v>1027.0022719096887</v>
      </c>
      <c r="Q93" s="1">
        <f t="shared" si="24"/>
        <v>123479.90115613875</v>
      </c>
      <c r="R93" s="1">
        <f t="shared" si="29"/>
        <v>1479.801266009963</v>
      </c>
      <c r="S93" s="1">
        <f t="shared" si="17"/>
        <v>285420335.48217779</v>
      </c>
    </row>
    <row r="94" spans="3:40" x14ac:dyDescent="0.2">
      <c r="C94" s="36">
        <f t="shared" si="18"/>
        <v>352.29816916924221</v>
      </c>
      <c r="D94" s="47">
        <f t="shared" si="19"/>
        <v>0</v>
      </c>
      <c r="E94" s="47">
        <f t="shared" si="28"/>
        <v>0</v>
      </c>
      <c r="F94" s="47">
        <v>93</v>
      </c>
      <c r="G94" s="48">
        <v>43946</v>
      </c>
      <c r="H94" s="1">
        <f t="shared" si="20"/>
        <v>1.8257628546574385</v>
      </c>
      <c r="I94" s="37">
        <v>124114</v>
      </c>
      <c r="J94" s="49">
        <v>22614</v>
      </c>
      <c r="K94" s="46">
        <v>44594</v>
      </c>
      <c r="L94" s="50">
        <f t="shared" si="30"/>
        <v>67208</v>
      </c>
      <c r="M94" s="1">
        <f t="shared" si="21"/>
        <v>123556.99538000875</v>
      </c>
      <c r="N94" s="1">
        <f t="shared" ref="N94:N100" si="34">IF(I94-I93&lt;0,0,I94-I93)</f>
        <v>1537</v>
      </c>
      <c r="O94" s="1">
        <f t="shared" ref="O94:O100" si="35">AVERAGE(N91:N97)</f>
        <v>1358.7142857142858</v>
      </c>
      <c r="P94" s="1">
        <f t="shared" si="33"/>
        <v>884.34616057864332</v>
      </c>
      <c r="Q94" s="1">
        <f t="shared" si="24"/>
        <v>124825.96493983897</v>
      </c>
      <c r="R94" s="1">
        <f t="shared" si="29"/>
        <v>1346.0637837002287</v>
      </c>
      <c r="S94" s="1">
        <f t="shared" si="17"/>
        <v>178577854.78249308</v>
      </c>
    </row>
    <row r="95" spans="3:40" x14ac:dyDescent="0.2">
      <c r="C95" s="36">
        <f t="shared" si="18"/>
        <v>352.9518380742619</v>
      </c>
      <c r="D95" s="47">
        <f t="shared" si="19"/>
        <v>0</v>
      </c>
      <c r="E95" s="47">
        <f t="shared" si="28"/>
        <v>0</v>
      </c>
      <c r="F95" s="47">
        <v>94</v>
      </c>
      <c r="G95" s="48">
        <v>43947</v>
      </c>
      <c r="H95" s="1">
        <f t="shared" si="20"/>
        <v>1.9112459363518728</v>
      </c>
      <c r="I95" s="37">
        <v>124575</v>
      </c>
      <c r="J95" s="49">
        <v>22856</v>
      </c>
      <c r="K95" s="46">
        <v>44903</v>
      </c>
      <c r="L95" s="50">
        <f t="shared" si="30"/>
        <v>67759</v>
      </c>
      <c r="M95" s="1">
        <f t="shared" si="21"/>
        <v>124312.92761115146</v>
      </c>
      <c r="N95" s="1">
        <f t="shared" si="34"/>
        <v>461</v>
      </c>
      <c r="O95" s="1">
        <f t="shared" si="35"/>
        <v>1327.2857142857142</v>
      </c>
      <c r="P95" s="1">
        <f t="shared" si="33"/>
        <v>755.9322311427095</v>
      </c>
      <c r="Q95" s="1">
        <f t="shared" si="24"/>
        <v>126046.13408848493</v>
      </c>
      <c r="R95" s="1">
        <f t="shared" si="29"/>
        <v>1220.1691486459604</v>
      </c>
      <c r="S95" s="1">
        <f t="shared" si="17"/>
        <v>763870899.9750123</v>
      </c>
    </row>
    <row r="96" spans="3:40" x14ac:dyDescent="0.2">
      <c r="C96" s="36">
        <f t="shared" si="18"/>
        <v>354.64066320713988</v>
      </c>
      <c r="D96" s="47">
        <f t="shared" si="19"/>
        <v>0</v>
      </c>
      <c r="E96" s="47">
        <f t="shared" si="28"/>
        <v>0</v>
      </c>
      <c r="F96" s="47">
        <v>95</v>
      </c>
      <c r="G96" s="48">
        <v>43948</v>
      </c>
      <c r="H96" s="1">
        <f t="shared" si="20"/>
        <v>1.9967290180463071</v>
      </c>
      <c r="I96" s="37">
        <v>125770</v>
      </c>
      <c r="J96" s="49">
        <v>23293</v>
      </c>
      <c r="K96" s="46">
        <v>45513</v>
      </c>
      <c r="L96" s="50">
        <f t="shared" si="30"/>
        <v>68806</v>
      </c>
      <c r="M96" s="1">
        <f t="shared" si="21"/>
        <v>124954.36328406428</v>
      </c>
      <c r="N96" s="1">
        <f t="shared" si="34"/>
        <v>1195</v>
      </c>
      <c r="O96" s="1">
        <f t="shared" si="35"/>
        <v>1253.8571428571429</v>
      </c>
      <c r="P96" s="1">
        <f t="shared" si="33"/>
        <v>641.43567291281943</v>
      </c>
      <c r="Q96" s="1">
        <f t="shared" si="24"/>
        <v>127148.43118562833</v>
      </c>
      <c r="R96" s="1">
        <f t="shared" si="29"/>
        <v>1102.297097143397</v>
      </c>
      <c r="S96" s="1">
        <f t="shared" si="17"/>
        <v>673842983.42662394</v>
      </c>
    </row>
    <row r="97" spans="3:19" x14ac:dyDescent="0.2">
      <c r="C97" s="36">
        <f t="shared" si="18"/>
        <v>356.13901780063355</v>
      </c>
      <c r="D97" s="47">
        <f t="shared" si="19"/>
        <v>0</v>
      </c>
      <c r="E97" s="47">
        <f t="shared" si="28"/>
        <v>0</v>
      </c>
      <c r="F97" s="47">
        <v>96</v>
      </c>
      <c r="G97" s="48">
        <v>43949</v>
      </c>
      <c r="H97" s="1">
        <f t="shared" si="20"/>
        <v>2.0822120997407416</v>
      </c>
      <c r="I97" s="37">
        <v>126835</v>
      </c>
      <c r="J97" s="49">
        <v>23660</v>
      </c>
      <c r="K97" s="46">
        <v>46886</v>
      </c>
      <c r="L97" s="50">
        <f t="shared" si="30"/>
        <v>70546</v>
      </c>
      <c r="M97" s="1">
        <f t="shared" si="21"/>
        <v>125494.66087727164</v>
      </c>
      <c r="N97" s="1">
        <f t="shared" si="34"/>
        <v>1065</v>
      </c>
      <c r="O97" s="1">
        <f t="shared" si="35"/>
        <v>1086.8571428571429</v>
      </c>
      <c r="P97" s="1">
        <f t="shared" si="33"/>
        <v>540.29759320736048</v>
      </c>
      <c r="Q97" s="1">
        <f t="shared" si="24"/>
        <v>128140.93587487006</v>
      </c>
      <c r="R97" s="1">
        <f t="shared" si="29"/>
        <v>992.50468924173038</v>
      </c>
      <c r="S97" s="1">
        <f t="shared" si="17"/>
        <v>607383879.78226614</v>
      </c>
    </row>
    <row r="98" spans="3:19" x14ac:dyDescent="0.2">
      <c r="C98" s="36">
        <f t="shared" si="18"/>
        <v>358.38805783675326</v>
      </c>
      <c r="D98" s="47">
        <f t="shared" si="19"/>
        <v>0</v>
      </c>
      <c r="E98" s="47">
        <f t="shared" si="28"/>
        <v>0</v>
      </c>
      <c r="F98" s="47">
        <v>97</v>
      </c>
      <c r="G98" s="48">
        <v>43950</v>
      </c>
      <c r="H98" s="1">
        <f t="shared" si="20"/>
        <v>2.1676951814351759</v>
      </c>
      <c r="I98" s="37">
        <v>128442</v>
      </c>
      <c r="J98" s="49">
        <v>24087</v>
      </c>
      <c r="K98" s="46">
        <v>48228</v>
      </c>
      <c r="L98" s="50">
        <f t="shared" si="30"/>
        <v>72315</v>
      </c>
      <c r="M98" s="1">
        <f t="shared" si="21"/>
        <v>125946.43633442816</v>
      </c>
      <c r="N98" s="1">
        <f t="shared" si="34"/>
        <v>1607</v>
      </c>
      <c r="O98" s="1">
        <f t="shared" si="35"/>
        <v>1011.8333333333334</v>
      </c>
      <c r="P98" s="1">
        <f t="shared" si="33"/>
        <v>451.7754571565165</v>
      </c>
      <c r="Q98" s="1">
        <f t="shared" si="24"/>
        <v>129031.67768326716</v>
      </c>
      <c r="R98" s="1">
        <f t="shared" si="29"/>
        <v>890.74180839709879</v>
      </c>
      <c r="S98" s="1">
        <f t="shared" si="17"/>
        <v>124618613.09310867</v>
      </c>
    </row>
    <row r="99" spans="3:19" x14ac:dyDescent="0.2">
      <c r="C99" s="36">
        <f t="shared" si="18"/>
        <v>359.97361014385484</v>
      </c>
      <c r="D99" s="47">
        <f t="shared" si="19"/>
        <v>0</v>
      </c>
      <c r="E99" s="47">
        <f t="shared" si="28"/>
        <v>0</v>
      </c>
      <c r="F99" s="47">
        <v>98</v>
      </c>
      <c r="G99" s="48">
        <v>43951</v>
      </c>
      <c r="H99" s="1">
        <f t="shared" si="20"/>
        <v>2.2531782631296102</v>
      </c>
      <c r="I99" s="37">
        <v>129581</v>
      </c>
      <c r="J99" s="49">
        <v>24376</v>
      </c>
      <c r="K99" s="46">
        <v>49476</v>
      </c>
      <c r="L99" s="50">
        <f t="shared" si="30"/>
        <v>73852</v>
      </c>
      <c r="M99" s="1">
        <f t="shared" si="21"/>
        <v>126321.42825631304</v>
      </c>
      <c r="N99" s="1">
        <f t="shared" si="34"/>
        <v>1139</v>
      </c>
      <c r="O99" s="1">
        <f t="shared" si="35"/>
        <v>1122</v>
      </c>
      <c r="P99" s="1">
        <f t="shared" si="33"/>
        <v>374.99192188488087</v>
      </c>
      <c r="Q99" s="1">
        <f t="shared" si="24"/>
        <v>129828.54429314914</v>
      </c>
      <c r="R99" s="1">
        <f t="shared" si="29"/>
        <v>796.86660988198128</v>
      </c>
      <c r="S99" s="1">
        <f t="shared" si="17"/>
        <v>22058526.623177201</v>
      </c>
    </row>
    <row r="100" spans="3:19" x14ac:dyDescent="0.2">
      <c r="C100" s="36">
        <f t="shared" si="18"/>
        <v>360.81158517985534</v>
      </c>
      <c r="D100" s="47">
        <f t="shared" si="19"/>
        <v>1</v>
      </c>
      <c r="E100" s="47">
        <f t="shared" si="28"/>
        <v>0</v>
      </c>
      <c r="F100" s="47">
        <v>99</v>
      </c>
      <c r="G100" s="48">
        <v>43952</v>
      </c>
      <c r="H100" s="1">
        <f t="shared" si="20"/>
        <v>2.3386613448240445</v>
      </c>
      <c r="I100" s="37">
        <v>130185</v>
      </c>
      <c r="J100" s="49">
        <v>24594</v>
      </c>
      <c r="K100" s="46">
        <v>50212</v>
      </c>
      <c r="L100" s="50">
        <f t="shared" si="30"/>
        <v>74806</v>
      </c>
      <c r="M100" s="1">
        <f t="shared" si="21"/>
        <v>126630.40861086782</v>
      </c>
      <c r="N100" s="1">
        <f t="shared" si="34"/>
        <v>604</v>
      </c>
      <c r="O100" s="1">
        <f t="shared" si="35"/>
        <v>1103.75</v>
      </c>
      <c r="P100" s="1">
        <f t="shared" si="33"/>
        <v>308.98035455477657</v>
      </c>
      <c r="Q100" s="1">
        <f t="shared" si="24"/>
        <v>130539.2048453297</v>
      </c>
      <c r="R100" s="1">
        <f t="shared" si="29"/>
        <v>710.66055218056135</v>
      </c>
      <c r="S100" s="1">
        <f t="shared" si="17"/>
        <v>45267808.430867225</v>
      </c>
    </row>
    <row r="101" spans="3:19" x14ac:dyDescent="0.2">
      <c r="C101" s="36">
        <f t="shared" si="18"/>
        <v>0</v>
      </c>
      <c r="D101" s="47">
        <f t="shared" si="19"/>
        <v>1</v>
      </c>
      <c r="E101" s="47">
        <f t="shared" si="28"/>
        <v>0</v>
      </c>
      <c r="F101" s="47">
        <v>100</v>
      </c>
      <c r="G101" s="48">
        <v>43953</v>
      </c>
      <c r="H101" s="1">
        <f t="shared" si="20"/>
        <v>2.4241444265184788</v>
      </c>
      <c r="J101" s="49">
        <v>0</v>
      </c>
      <c r="K101" s="46">
        <v>0</v>
      </c>
      <c r="L101" s="50">
        <f t="shared" si="30"/>
        <v>0</v>
      </c>
      <c r="M101" s="1">
        <f t="shared" si="21"/>
        <v>126883.13436357857</v>
      </c>
      <c r="P101" s="1">
        <f t="shared" si="33"/>
        <v>252.72575271075766</v>
      </c>
      <c r="Q101" s="1">
        <f t="shared" si="24"/>
        <v>131171.04756261499</v>
      </c>
      <c r="R101" s="1">
        <f t="shared" si="29"/>
        <v>631.84271728528256</v>
      </c>
      <c r="S101" s="1">
        <f t="shared" si="17"/>
        <v>0</v>
      </c>
    </row>
    <row r="102" spans="3:19" x14ac:dyDescent="0.2">
      <c r="C102" s="36">
        <f t="shared" si="18"/>
        <v>0</v>
      </c>
      <c r="D102" s="47">
        <f t="shared" si="19"/>
        <v>1</v>
      </c>
      <c r="E102" s="47">
        <f t="shared" si="28"/>
        <v>0</v>
      </c>
      <c r="F102" s="47">
        <v>101</v>
      </c>
      <c r="G102" s="48">
        <v>43954</v>
      </c>
      <c r="H102" s="1">
        <f t="shared" si="20"/>
        <v>2.5096275082129131</v>
      </c>
      <c r="J102" s="49">
        <v>0</v>
      </c>
      <c r="K102" s="46">
        <v>0</v>
      </c>
      <c r="L102" s="50">
        <f t="shared" si="30"/>
        <v>0</v>
      </c>
      <c r="M102" s="1">
        <f t="shared" si="21"/>
        <v>127088.33457621308</v>
      </c>
      <c r="P102" s="1">
        <f t="shared" si="33"/>
        <v>205.20021263450326</v>
      </c>
      <c r="Q102" s="1">
        <f t="shared" si="24"/>
        <v>131731.13075692384</v>
      </c>
      <c r="R102" s="1">
        <f t="shared" si="29"/>
        <v>560.08319430885604</v>
      </c>
      <c r="S102" s="1">
        <f t="shared" si="17"/>
        <v>0</v>
      </c>
    </row>
    <row r="103" spans="3:19" x14ac:dyDescent="0.2">
      <c r="C103" s="36">
        <f t="shared" si="18"/>
        <v>0</v>
      </c>
      <c r="D103" s="47">
        <f t="shared" si="19"/>
        <v>1</v>
      </c>
      <c r="E103" s="47">
        <f t="shared" si="28"/>
        <v>0</v>
      </c>
      <c r="F103" s="47">
        <v>102</v>
      </c>
      <c r="G103" s="48">
        <v>43955</v>
      </c>
      <c r="H103" s="1">
        <f t="shared" si="20"/>
        <v>2.5951105899073474</v>
      </c>
      <c r="J103" s="49">
        <v>0</v>
      </c>
      <c r="K103" s="46">
        <v>0</v>
      </c>
      <c r="L103" s="50">
        <f t="shared" si="30"/>
        <v>0</v>
      </c>
      <c r="M103" s="1">
        <f t="shared" si="21"/>
        <v>127253.72706795848</v>
      </c>
      <c r="P103" s="1">
        <f t="shared" si="33"/>
        <v>165.39249174539873</v>
      </c>
      <c r="Q103" s="1">
        <f t="shared" si="24"/>
        <v>132226.14612124537</v>
      </c>
      <c r="R103" s="1">
        <f t="shared" si="29"/>
        <v>495.0153643215308</v>
      </c>
      <c r="S103" s="1">
        <f t="shared" si="17"/>
        <v>0</v>
      </c>
    </row>
    <row r="104" spans="3:19" x14ac:dyDescent="0.2">
      <c r="C104" s="36">
        <f t="shared" si="18"/>
        <v>0</v>
      </c>
      <c r="D104" s="47">
        <f t="shared" si="19"/>
        <v>1</v>
      </c>
      <c r="E104" s="47">
        <f t="shared" si="28"/>
        <v>0</v>
      </c>
      <c r="F104" s="47">
        <v>103</v>
      </c>
      <c r="G104" s="48">
        <v>43956</v>
      </c>
      <c r="H104" s="1">
        <f t="shared" si="20"/>
        <v>2.6805936716017817</v>
      </c>
      <c r="J104" s="49">
        <v>0</v>
      </c>
      <c r="K104" s="46">
        <v>0</v>
      </c>
      <c r="L104" s="50">
        <f t="shared" si="30"/>
        <v>0</v>
      </c>
      <c r="M104" s="1">
        <f t="shared" si="21"/>
        <v>127386.05863322504</v>
      </c>
      <c r="P104" s="1">
        <f t="shared" si="33"/>
        <v>132.33156526656239</v>
      </c>
      <c r="Q104" s="1">
        <f t="shared" si="24"/>
        <v>132662.3931027838</v>
      </c>
      <c r="R104" s="1">
        <f t="shared" si="29"/>
        <v>436.24698153842473</v>
      </c>
      <c r="S104" s="1">
        <f t="shared" si="17"/>
        <v>0</v>
      </c>
    </row>
    <row r="105" spans="3:19" x14ac:dyDescent="0.2">
      <c r="C105" s="36">
        <f t="shared" si="18"/>
        <v>0</v>
      </c>
      <c r="D105" s="47">
        <f t="shared" si="19"/>
        <v>1</v>
      </c>
      <c r="E105" s="47">
        <f t="shared" si="28"/>
        <v>0</v>
      </c>
      <c r="F105" s="47">
        <v>104</v>
      </c>
      <c r="G105" s="48">
        <v>43957</v>
      </c>
      <c r="H105" s="1">
        <f t="shared" si="20"/>
        <v>2.7660767532962161</v>
      </c>
      <c r="J105" s="49">
        <v>0</v>
      </c>
      <c r="K105" s="46">
        <v>0</v>
      </c>
      <c r="L105" s="50">
        <f t="shared" si="30"/>
        <v>0</v>
      </c>
      <c r="M105" s="1">
        <f t="shared" si="21"/>
        <v>127491.16300584169</v>
      </c>
      <c r="P105" s="1">
        <f t="shared" si="33"/>
        <v>105.10437261665356</v>
      </c>
      <c r="Q105" s="1">
        <f t="shared" si="24"/>
        <v>133045.76309891036</v>
      </c>
      <c r="R105" s="1">
        <f t="shared" si="29"/>
        <v>383.36999612656655</v>
      </c>
      <c r="S105" s="1">
        <f t="shared" si="17"/>
        <v>0</v>
      </c>
    </row>
    <row r="106" spans="3:19" x14ac:dyDescent="0.2">
      <c r="C106" s="36">
        <f t="shared" si="18"/>
        <v>0</v>
      </c>
      <c r="D106" s="47">
        <f t="shared" si="19"/>
        <v>1</v>
      </c>
      <c r="E106" s="47">
        <f t="shared" si="28"/>
        <v>0</v>
      </c>
      <c r="F106" s="47">
        <v>105</v>
      </c>
      <c r="G106" s="48">
        <v>43958</v>
      </c>
      <c r="H106" s="1">
        <f t="shared" si="20"/>
        <v>2.8515598349906504</v>
      </c>
      <c r="J106" s="49">
        <v>0</v>
      </c>
      <c r="K106" s="46">
        <v>0</v>
      </c>
      <c r="L106" s="50">
        <f t="shared" si="30"/>
        <v>0</v>
      </c>
      <c r="M106" s="1">
        <f t="shared" si="21"/>
        <v>127574.03118453076</v>
      </c>
      <c r="P106" s="1">
        <f t="shared" si="33"/>
        <v>82.868178689066553</v>
      </c>
      <c r="Q106" s="1">
        <f t="shared" si="24"/>
        <v>133381.7322055187</v>
      </c>
      <c r="R106" s="1">
        <f t="shared" si="29"/>
        <v>335.96910660833237</v>
      </c>
      <c r="S106" s="1">
        <f t="shared" si="17"/>
        <v>0</v>
      </c>
    </row>
    <row r="107" spans="3:19" x14ac:dyDescent="0.2">
      <c r="C107" s="36">
        <f t="shared" si="18"/>
        <v>0</v>
      </c>
      <c r="D107" s="47">
        <f t="shared" si="19"/>
        <v>1</v>
      </c>
      <c r="E107" s="47">
        <f t="shared" si="28"/>
        <v>0</v>
      </c>
      <c r="F107" s="47">
        <v>106</v>
      </c>
      <c r="G107" s="48">
        <v>43959</v>
      </c>
      <c r="H107" s="1">
        <f t="shared" si="20"/>
        <v>2.9370429166850847</v>
      </c>
      <c r="J107" s="49">
        <v>0</v>
      </c>
      <c r="K107" s="46">
        <v>0</v>
      </c>
      <c r="L107" s="50">
        <f t="shared" si="30"/>
        <v>0</v>
      </c>
      <c r="M107" s="1">
        <f t="shared" si="21"/>
        <v>127638.88932278661</v>
      </c>
      <c r="P107" s="1">
        <f t="shared" si="33"/>
        <v>64.858138255847734</v>
      </c>
      <c r="Q107" s="1">
        <f t="shared" si="24"/>
        <v>133675.36127060384</v>
      </c>
      <c r="R107" s="1">
        <f t="shared" si="29"/>
        <v>293.62906508514425</v>
      </c>
      <c r="S107" s="1">
        <f t="shared" si="17"/>
        <v>0</v>
      </c>
    </row>
    <row r="108" spans="3:19" x14ac:dyDescent="0.2">
      <c r="C108" s="36">
        <f t="shared" si="18"/>
        <v>0</v>
      </c>
      <c r="D108" s="47">
        <f t="shared" si="19"/>
        <v>1</v>
      </c>
      <c r="E108" s="47">
        <f t="shared" si="28"/>
        <v>0</v>
      </c>
      <c r="F108" s="47">
        <v>107</v>
      </c>
      <c r="G108" s="48">
        <v>43960</v>
      </c>
      <c r="H108" s="1">
        <f t="shared" si="20"/>
        <v>3.022525998379519</v>
      </c>
      <c r="J108" s="49">
        <v>0</v>
      </c>
      <c r="K108" s="46">
        <v>0</v>
      </c>
      <c r="L108" s="50">
        <f t="shared" si="30"/>
        <v>0</v>
      </c>
      <c r="M108" s="1">
        <f t="shared" si="21"/>
        <v>127689.2800744632</v>
      </c>
      <c r="P108" s="1">
        <f t="shared" si="33"/>
        <v>50.390751676590298</v>
      </c>
      <c r="Q108" s="1">
        <f t="shared" si="24"/>
        <v>133931.30205716455</v>
      </c>
      <c r="R108" s="1">
        <f t="shared" si="29"/>
        <v>255.94078656070633</v>
      </c>
      <c r="S108" s="1">
        <f t="shared" si="17"/>
        <v>0</v>
      </c>
    </row>
    <row r="109" spans="3:19" x14ac:dyDescent="0.2">
      <c r="C109" s="36">
        <f t="shared" si="18"/>
        <v>0</v>
      </c>
      <c r="D109" s="47">
        <f t="shared" si="19"/>
        <v>1</v>
      </c>
      <c r="E109" s="47">
        <f t="shared" si="28"/>
        <v>0</v>
      </c>
      <c r="F109" s="47">
        <v>108</v>
      </c>
      <c r="G109" s="48">
        <v>43961</v>
      </c>
      <c r="H109" s="1">
        <f t="shared" si="20"/>
        <v>3.1080090800739533</v>
      </c>
      <c r="J109" s="49">
        <v>0</v>
      </c>
      <c r="K109" s="46">
        <v>0</v>
      </c>
      <c r="L109" s="50">
        <f t="shared" si="30"/>
        <v>0</v>
      </c>
      <c r="M109" s="1">
        <f t="shared" si="21"/>
        <v>127728.1440182504</v>
      </c>
      <c r="P109" s="1">
        <f t="shared" si="33"/>
        <v>38.863943787204335</v>
      </c>
      <c r="Q109" s="1">
        <f t="shared" si="24"/>
        <v>134153.80839213062</v>
      </c>
      <c r="R109" s="1">
        <f t="shared" si="29"/>
        <v>222.5063349660777</v>
      </c>
      <c r="S109" s="1">
        <f t="shared" si="17"/>
        <v>0</v>
      </c>
    </row>
    <row r="110" spans="3:19" x14ac:dyDescent="0.2">
      <c r="C110" s="36">
        <f t="shared" si="18"/>
        <v>0</v>
      </c>
      <c r="D110" s="47">
        <f t="shared" si="19"/>
        <v>1</v>
      </c>
      <c r="E110" s="47">
        <f t="shared" si="28"/>
        <v>0</v>
      </c>
      <c r="F110" s="47">
        <v>109</v>
      </c>
      <c r="G110" s="48">
        <v>43962</v>
      </c>
      <c r="H110" s="1">
        <f t="shared" si="20"/>
        <v>3.1934921617683876</v>
      </c>
      <c r="J110" s="49">
        <v>0</v>
      </c>
      <c r="K110" s="46">
        <v>0</v>
      </c>
      <c r="L110" s="50">
        <f t="shared" si="30"/>
        <v>0</v>
      </c>
      <c r="M110" s="1">
        <f t="shared" si="21"/>
        <v>127757.89851268094</v>
      </c>
      <c r="P110" s="1">
        <f t="shared" si="33"/>
        <v>29.754494430540944</v>
      </c>
      <c r="Q110" s="1">
        <f t="shared" si="24"/>
        <v>134346.75126584238</v>
      </c>
      <c r="R110" s="1">
        <f t="shared" si="29"/>
        <v>192.94287371175596</v>
      </c>
      <c r="S110" s="1">
        <f t="shared" si="17"/>
        <v>0</v>
      </c>
    </row>
    <row r="111" spans="3:19" x14ac:dyDescent="0.2">
      <c r="C111" s="36">
        <f t="shared" si="18"/>
        <v>0</v>
      </c>
      <c r="D111" s="47">
        <f t="shared" si="19"/>
        <v>1</v>
      </c>
      <c r="E111" s="47">
        <f t="shared" si="28"/>
        <v>0</v>
      </c>
      <c r="F111" s="47">
        <v>110</v>
      </c>
      <c r="G111" s="48">
        <v>43963</v>
      </c>
      <c r="H111" s="1">
        <f t="shared" si="20"/>
        <v>3.2789752434628219</v>
      </c>
      <c r="J111" s="49">
        <v>0</v>
      </c>
      <c r="K111" s="46">
        <v>0</v>
      </c>
      <c r="L111" s="50">
        <f t="shared" si="30"/>
        <v>0</v>
      </c>
      <c r="M111" s="1">
        <f t="shared" si="21"/>
        <v>127780.51202149694</v>
      </c>
      <c r="P111" s="1">
        <f t="shared" si="33"/>
        <v>22.613508815993555</v>
      </c>
      <c r="Q111" s="1">
        <f t="shared" si="24"/>
        <v>134513.63694425294</v>
      </c>
      <c r="R111" s="1">
        <f t="shared" si="29"/>
        <v>166.88567841055919</v>
      </c>
      <c r="S111" s="1">
        <f t="shared" si="17"/>
        <v>0</v>
      </c>
    </row>
    <row r="112" spans="3:19" x14ac:dyDescent="0.2">
      <c r="C112" s="36">
        <f t="shared" si="18"/>
        <v>0</v>
      </c>
      <c r="D112" s="47">
        <f t="shared" si="19"/>
        <v>1</v>
      </c>
      <c r="E112" s="47">
        <f t="shared" si="28"/>
        <v>0</v>
      </c>
      <c r="F112" s="47">
        <v>111</v>
      </c>
      <c r="G112" s="48">
        <v>43964</v>
      </c>
      <c r="H112" s="1">
        <f t="shared" si="20"/>
        <v>3.3644583251572562</v>
      </c>
      <c r="J112" s="49">
        <v>0</v>
      </c>
      <c r="K112" s="46">
        <v>0</v>
      </c>
      <c r="L112" s="50">
        <f t="shared" si="30"/>
        <v>0</v>
      </c>
      <c r="M112" s="1">
        <f t="shared" si="21"/>
        <v>127797.57257066792</v>
      </c>
      <c r="P112" s="1">
        <f t="shared" si="33"/>
        <v>17.060549170986633</v>
      </c>
      <c r="Q112" s="1">
        <f t="shared" si="24"/>
        <v>134657.62725885431</v>
      </c>
      <c r="R112" s="1">
        <f t="shared" si="29"/>
        <v>143.99031460136757</v>
      </c>
      <c r="S112" s="1">
        <f t="shared" si="17"/>
        <v>0</v>
      </c>
    </row>
    <row r="113" spans="3:19" x14ac:dyDescent="0.2">
      <c r="C113" s="36">
        <f t="shared" si="18"/>
        <v>0</v>
      </c>
      <c r="D113" s="47">
        <f t="shared" si="19"/>
        <v>1</v>
      </c>
      <c r="E113" s="47">
        <f t="shared" si="28"/>
        <v>0</v>
      </c>
      <c r="F113" s="47">
        <v>112</v>
      </c>
      <c r="G113" s="48">
        <v>43965</v>
      </c>
      <c r="H113" s="1">
        <f t="shared" si="20"/>
        <v>3.4499414068516905</v>
      </c>
      <c r="J113" s="49">
        <v>0</v>
      </c>
      <c r="K113" s="46">
        <v>0</v>
      </c>
      <c r="L113" s="50">
        <f t="shared" si="30"/>
        <v>0</v>
      </c>
      <c r="M113" s="1">
        <f t="shared" si="21"/>
        <v>127810.34953643692</v>
      </c>
      <c r="P113" s="1">
        <f t="shared" si="33"/>
        <v>12.77696576899325</v>
      </c>
      <c r="Q113" s="1">
        <f t="shared" si="24"/>
        <v>134781.56134346081</v>
      </c>
      <c r="R113" s="1">
        <f t="shared" si="29"/>
        <v>123.93408460650244</v>
      </c>
      <c r="S113" s="1">
        <f t="shared" si="17"/>
        <v>0</v>
      </c>
    </row>
    <row r="114" spans="3:19" x14ac:dyDescent="0.2">
      <c r="C114" s="36">
        <f t="shared" si="18"/>
        <v>0</v>
      </c>
      <c r="D114" s="47">
        <f t="shared" si="19"/>
        <v>1</v>
      </c>
      <c r="E114" s="47">
        <f t="shared" si="28"/>
        <v>0</v>
      </c>
      <c r="F114" s="47">
        <v>113</v>
      </c>
      <c r="G114" s="48">
        <v>43966</v>
      </c>
      <c r="H114" s="1">
        <f t="shared" si="20"/>
        <v>3.5354244885461248</v>
      </c>
      <c r="J114" s="49">
        <v>0</v>
      </c>
      <c r="K114" s="46">
        <v>0</v>
      </c>
      <c r="L114" s="50">
        <f t="shared" si="30"/>
        <v>0</v>
      </c>
      <c r="M114" s="1">
        <f t="shared" si="21"/>
        <v>127819.84841045467</v>
      </c>
      <c r="P114" s="1">
        <f t="shared" si="33"/>
        <v>9.4988740177504951</v>
      </c>
      <c r="Q114" s="1">
        <f t="shared" si="24"/>
        <v>134887.97818928334</v>
      </c>
      <c r="R114" s="1">
        <f t="shared" si="29"/>
        <v>106.4168458225322</v>
      </c>
      <c r="S114" s="1">
        <f t="shared" si="17"/>
        <v>0</v>
      </c>
    </row>
    <row r="115" spans="3:19" x14ac:dyDescent="0.2">
      <c r="C115" s="36">
        <f t="shared" si="18"/>
        <v>0</v>
      </c>
      <c r="D115" s="47">
        <f t="shared" si="19"/>
        <v>1</v>
      </c>
      <c r="E115" s="47">
        <f t="shared" si="28"/>
        <v>0</v>
      </c>
      <c r="F115" s="47">
        <v>114</v>
      </c>
      <c r="G115" s="48">
        <v>43967</v>
      </c>
      <c r="H115" s="1">
        <f t="shared" si="20"/>
        <v>3.6209075702405591</v>
      </c>
      <c r="J115" s="49">
        <v>0</v>
      </c>
      <c r="K115" s="46">
        <v>0</v>
      </c>
      <c r="L115" s="50">
        <f t="shared" si="30"/>
        <v>0</v>
      </c>
      <c r="M115" s="1">
        <f t="shared" si="21"/>
        <v>127826.85854245428</v>
      </c>
      <c r="P115" s="1">
        <f t="shared" si="33"/>
        <v>7.0101319996174425</v>
      </c>
      <c r="Q115" s="1">
        <f t="shared" si="24"/>
        <v>134979.13948774719</v>
      </c>
      <c r="R115" s="1">
        <f t="shared" si="29"/>
        <v>91.161298463848652</v>
      </c>
      <c r="S115" s="1">
        <f t="shared" si="17"/>
        <v>0</v>
      </c>
    </row>
    <row r="116" spans="3:19" x14ac:dyDescent="0.2">
      <c r="C116" s="36">
        <f t="shared" si="18"/>
        <v>0</v>
      </c>
      <c r="D116" s="47">
        <f t="shared" si="19"/>
        <v>1</v>
      </c>
      <c r="E116" s="47">
        <f t="shared" si="28"/>
        <v>0</v>
      </c>
      <c r="F116" s="47">
        <v>115</v>
      </c>
      <c r="G116" s="48">
        <v>43968</v>
      </c>
      <c r="H116" s="1">
        <f t="shared" si="20"/>
        <v>3.7063906519349934</v>
      </c>
      <c r="J116" s="49">
        <v>0</v>
      </c>
      <c r="K116" s="46">
        <v>0</v>
      </c>
      <c r="L116" s="50">
        <f t="shared" si="30"/>
        <v>0</v>
      </c>
      <c r="M116" s="1">
        <f t="shared" si="21"/>
        <v>127831.99412760999</v>
      </c>
      <c r="P116" s="1">
        <f t="shared" si="33"/>
        <v>5.1355851557018468</v>
      </c>
      <c r="Q116" s="1">
        <f t="shared" si="24"/>
        <v>135057.05232242803</v>
      </c>
      <c r="R116" s="1">
        <f t="shared" si="29"/>
        <v>77.912834680842934</v>
      </c>
      <c r="S116" s="1">
        <f t="shared" si="17"/>
        <v>0</v>
      </c>
    </row>
    <row r="117" spans="3:19" x14ac:dyDescent="0.2">
      <c r="C117" s="36">
        <f t="shared" si="18"/>
        <v>0</v>
      </c>
      <c r="D117" s="47">
        <f t="shared" si="19"/>
        <v>1</v>
      </c>
      <c r="E117" s="47">
        <f t="shared" si="28"/>
        <v>0</v>
      </c>
      <c r="F117" s="47">
        <v>116</v>
      </c>
      <c r="G117" s="48">
        <v>43969</v>
      </c>
      <c r="H117" s="1">
        <f t="shared" si="20"/>
        <v>3.7918737336294277</v>
      </c>
      <c r="J117" s="49">
        <v>0</v>
      </c>
      <c r="K117" s="46">
        <v>0</v>
      </c>
      <c r="L117" s="50">
        <f t="shared" si="30"/>
        <v>0</v>
      </c>
      <c r="M117" s="1">
        <f t="shared" si="21"/>
        <v>127835.72889316444</v>
      </c>
      <c r="P117" s="1">
        <f t="shared" si="33"/>
        <v>3.7347655544581357</v>
      </c>
      <c r="Q117" s="1">
        <f t="shared" si="24"/>
        <v>135123.49135604315</v>
      </c>
      <c r="R117" s="1">
        <f t="shared" si="29"/>
        <v>66.439033615111839</v>
      </c>
      <c r="S117" s="1">
        <f t="shared" si="17"/>
        <v>0</v>
      </c>
    </row>
    <row r="118" spans="3:19" x14ac:dyDescent="0.2">
      <c r="C118" s="36">
        <f t="shared" si="18"/>
        <v>0</v>
      </c>
      <c r="D118" s="47">
        <f t="shared" si="19"/>
        <v>1</v>
      </c>
      <c r="E118" s="47">
        <f t="shared" si="28"/>
        <v>0</v>
      </c>
      <c r="F118" s="47">
        <v>117</v>
      </c>
      <c r="G118" s="48">
        <v>43970</v>
      </c>
      <c r="H118" s="1">
        <f t="shared" si="20"/>
        <v>3.877356815323862</v>
      </c>
      <c r="J118" s="49">
        <v>0</v>
      </c>
      <c r="K118" s="46">
        <v>0</v>
      </c>
      <c r="L118" s="50">
        <f t="shared" si="30"/>
        <v>0</v>
      </c>
      <c r="M118" s="1">
        <f t="shared" si="21"/>
        <v>127838.42505790413</v>
      </c>
      <c r="P118" s="1">
        <f t="shared" si="33"/>
        <v>2.6961647396819899</v>
      </c>
      <c r="Q118" s="1">
        <f t="shared" si="24"/>
        <v>135180.0202348624</v>
      </c>
      <c r="R118" s="1">
        <f t="shared" si="29"/>
        <v>56.528878819255624</v>
      </c>
      <c r="S118" s="1">
        <f t="shared" si="17"/>
        <v>0</v>
      </c>
    </row>
    <row r="119" spans="3:19" x14ac:dyDescent="0.2">
      <c r="C119" s="36">
        <f t="shared" si="18"/>
        <v>0</v>
      </c>
      <c r="D119" s="47">
        <f t="shared" si="19"/>
        <v>1</v>
      </c>
      <c r="E119" s="47">
        <f t="shared" si="28"/>
        <v>0</v>
      </c>
      <c r="F119" s="47">
        <v>118</v>
      </c>
      <c r="G119" s="48">
        <v>43971</v>
      </c>
      <c r="H119" s="1">
        <f t="shared" si="20"/>
        <v>3.9628398970182963</v>
      </c>
      <c r="J119" s="49">
        <v>0</v>
      </c>
      <c r="K119" s="46">
        <v>0</v>
      </c>
      <c r="L119" s="50">
        <f t="shared" si="30"/>
        <v>0</v>
      </c>
      <c r="M119" s="1">
        <f t="shared" si="21"/>
        <v>127840.35720049762</v>
      </c>
      <c r="P119" s="1">
        <f t="shared" si="33"/>
        <v>1.9321425934904255</v>
      </c>
      <c r="Q119" s="1">
        <f t="shared" si="24"/>
        <v>135228.01200081609</v>
      </c>
      <c r="R119" s="1">
        <f t="shared" si="29"/>
        <v>47.991765953687718</v>
      </c>
      <c r="S119" s="1">
        <f t="shared" si="17"/>
        <v>0</v>
      </c>
    </row>
    <row r="120" spans="3:19" x14ac:dyDescent="0.2">
      <c r="C120" s="36">
        <f t="shared" si="18"/>
        <v>0</v>
      </c>
      <c r="D120" s="47">
        <f t="shared" si="19"/>
        <v>1</v>
      </c>
      <c r="E120" s="47">
        <f t="shared" si="28"/>
        <v>0</v>
      </c>
      <c r="F120" s="47">
        <v>119</v>
      </c>
      <c r="G120" s="48">
        <v>43972</v>
      </c>
      <c r="H120" s="1">
        <f t="shared" si="20"/>
        <v>4.0483229787127311</v>
      </c>
      <c r="J120" s="49">
        <v>0</v>
      </c>
      <c r="K120" s="46">
        <v>0</v>
      </c>
      <c r="L120" s="50">
        <f t="shared" si="30"/>
        <v>0</v>
      </c>
      <c r="M120" s="1">
        <f t="shared" si="21"/>
        <v>127841.73169052633</v>
      </c>
      <c r="P120" s="1">
        <f t="shared" si="33"/>
        <v>1.3744900287128985</v>
      </c>
      <c r="Q120" s="1">
        <f t="shared" si="24"/>
        <v>135268.6683609313</v>
      </c>
      <c r="R120" s="1">
        <f t="shared" si="29"/>
        <v>40.656360115215648</v>
      </c>
      <c r="S120" s="1">
        <f t="shared" si="17"/>
        <v>0</v>
      </c>
    </row>
    <row r="121" spans="3:19" x14ac:dyDescent="0.2">
      <c r="C121" s="36">
        <f t="shared" si="18"/>
        <v>0</v>
      </c>
      <c r="D121" s="47">
        <f t="shared" si="19"/>
        <v>1</v>
      </c>
      <c r="E121" s="47">
        <f t="shared" si="28"/>
        <v>0</v>
      </c>
      <c r="F121" s="47">
        <v>120</v>
      </c>
      <c r="G121" s="48">
        <v>43973</v>
      </c>
      <c r="H121" s="1">
        <f t="shared" si="20"/>
        <v>4.1338060604071654</v>
      </c>
      <c r="J121" s="49">
        <v>0</v>
      </c>
      <c r="K121" s="46">
        <v>0</v>
      </c>
      <c r="L121" s="50">
        <f t="shared" si="30"/>
        <v>0</v>
      </c>
      <c r="M121" s="1">
        <f t="shared" si="21"/>
        <v>127842.70232046196</v>
      </c>
      <c r="P121" s="1">
        <f t="shared" si="33"/>
        <v>0.9706299356330419</v>
      </c>
      <c r="Q121" s="1">
        <f t="shared" si="24"/>
        <v>135303.0377147331</v>
      </c>
      <c r="R121" s="1">
        <f t="shared" si="29"/>
        <v>34.369353801797843</v>
      </c>
      <c r="S121" s="1">
        <f t="shared" si="17"/>
        <v>0</v>
      </c>
    </row>
    <row r="122" spans="3:19" x14ac:dyDescent="0.2">
      <c r="C122" s="36">
        <f t="shared" si="18"/>
        <v>0</v>
      </c>
      <c r="D122" s="47">
        <f t="shared" si="19"/>
        <v>1</v>
      </c>
      <c r="E122" s="47">
        <f t="shared" si="28"/>
        <v>0</v>
      </c>
      <c r="F122" s="47">
        <v>121</v>
      </c>
      <c r="G122" s="48">
        <v>43974</v>
      </c>
      <c r="H122" s="1">
        <f t="shared" si="20"/>
        <v>4.2192891421015997</v>
      </c>
      <c r="J122" s="49">
        <v>0</v>
      </c>
      <c r="K122" s="46">
        <v>0</v>
      </c>
      <c r="L122" s="50">
        <f t="shared" si="30"/>
        <v>0</v>
      </c>
      <c r="M122" s="1">
        <f t="shared" si="21"/>
        <v>127843.38273790355</v>
      </c>
      <c r="P122" s="1">
        <f t="shared" si="33"/>
        <v>0.68041744158836082</v>
      </c>
      <c r="Q122" s="1">
        <f t="shared" si="24"/>
        <v>135332.03188331402</v>
      </c>
      <c r="R122" s="1">
        <f t="shared" si="29"/>
        <v>28.994168580917176</v>
      </c>
      <c r="S122" s="1">
        <f t="shared" si="17"/>
        <v>0</v>
      </c>
    </row>
    <row r="123" spans="3:19" x14ac:dyDescent="0.2">
      <c r="C123" s="36">
        <f t="shared" si="18"/>
        <v>0</v>
      </c>
      <c r="D123" s="47">
        <f t="shared" si="19"/>
        <v>1</v>
      </c>
      <c r="E123" s="47">
        <f t="shared" si="28"/>
        <v>0</v>
      </c>
      <c r="F123" s="47">
        <v>122</v>
      </c>
      <c r="G123" s="48">
        <v>43975</v>
      </c>
      <c r="H123" s="1">
        <f t="shared" si="20"/>
        <v>4.304772223796034</v>
      </c>
      <c r="J123" s="49">
        <v>0</v>
      </c>
      <c r="K123" s="46">
        <v>0</v>
      </c>
      <c r="L123" s="50">
        <f t="shared" si="30"/>
        <v>0</v>
      </c>
      <c r="M123" s="1">
        <f t="shared" si="21"/>
        <v>127843.85622359751</v>
      </c>
      <c r="P123" s="1">
        <f t="shared" si="33"/>
        <v>0.4734856939612655</v>
      </c>
      <c r="Q123" s="1">
        <f t="shared" si="24"/>
        <v>135356.44151944845</v>
      </c>
      <c r="R123" s="1">
        <f t="shared" si="29"/>
        <v>24.409636134427274</v>
      </c>
      <c r="S123" s="1">
        <f t="shared" si="17"/>
        <v>0</v>
      </c>
    </row>
    <row r="124" spans="3:19" x14ac:dyDescent="0.2">
      <c r="C124" s="36">
        <f t="shared" si="18"/>
        <v>0</v>
      </c>
      <c r="D124" s="47">
        <f t="shared" si="19"/>
        <v>1</v>
      </c>
      <c r="E124" s="47">
        <f t="shared" si="28"/>
        <v>0</v>
      </c>
      <c r="F124" s="47">
        <v>123</v>
      </c>
      <c r="G124" s="48">
        <v>43976</v>
      </c>
      <c r="H124" s="1">
        <f t="shared" si="20"/>
        <v>4.3902553054904683</v>
      </c>
      <c r="J124" s="49">
        <v>0</v>
      </c>
      <c r="K124" s="46">
        <v>0</v>
      </c>
      <c r="L124" s="50">
        <f t="shared" ref="L124:L152" si="36">K124+J124</f>
        <v>0</v>
      </c>
      <c r="M124" s="1">
        <f t="shared" ref="M124:M152" si="37">_xlfn.NORM.DIST(H124,0,$A$2,TRUE)*$B$16</f>
        <v>127844.1832990515</v>
      </c>
      <c r="P124" s="1">
        <f t="shared" ref="P124:P152" si="38">M124-M123</f>
        <v>0.32707545398443472</v>
      </c>
      <c r="Q124" s="1">
        <f t="shared" ref="Q124:Q152" si="39">_xlfn.GAMMA.DIST(F124,$A$9,$A$10,TRUE)*$B$17</f>
        <v>135376.95020705173</v>
      </c>
      <c r="R124" s="1">
        <f t="shared" ref="R124:R152" si="40">Q124-Q123</f>
        <v>20.508687603287399</v>
      </c>
      <c r="S124" s="1">
        <f t="shared" ref="S124:S152" si="41">(M124-I124)^2*C124*$B$13+(Q124-I124)^2*C124*$B$14</f>
        <v>0</v>
      </c>
    </row>
    <row r="125" spans="3:19" x14ac:dyDescent="0.2">
      <c r="C125" s="36">
        <f t="shared" si="18"/>
        <v>0</v>
      </c>
      <c r="D125" s="47">
        <f t="shared" si="19"/>
        <v>1</v>
      </c>
      <c r="E125" s="47">
        <f t="shared" si="28"/>
        <v>0</v>
      </c>
      <c r="F125" s="47">
        <v>124</v>
      </c>
      <c r="G125" s="48">
        <v>43977</v>
      </c>
      <c r="H125" s="1">
        <f t="shared" si="20"/>
        <v>4.4757383871849026</v>
      </c>
      <c r="J125" s="49">
        <v>0</v>
      </c>
      <c r="K125" s="46">
        <v>0</v>
      </c>
      <c r="L125" s="50">
        <f t="shared" si="36"/>
        <v>0</v>
      </c>
      <c r="M125" s="1">
        <f t="shared" si="37"/>
        <v>127844.40758326734</v>
      </c>
      <c r="P125" s="1">
        <f t="shared" si="38"/>
        <v>0.22428421584481839</v>
      </c>
      <c r="Q125" s="1">
        <f t="shared" si="39"/>
        <v>135394.14728114579</v>
      </c>
      <c r="R125" s="1">
        <f t="shared" si="40"/>
        <v>17.197074094059644</v>
      </c>
      <c r="S125" s="1">
        <f t="shared" si="41"/>
        <v>0</v>
      </c>
    </row>
    <row r="126" spans="3:19" x14ac:dyDescent="0.2">
      <c r="C126" s="36">
        <f t="shared" ref="C126:C152" si="42">SQRT(I126)</f>
        <v>0</v>
      </c>
      <c r="D126" s="47">
        <f t="shared" ref="D126:D152" si="43">IF(O127="",1,0)</f>
        <v>1</v>
      </c>
      <c r="E126" s="47">
        <f t="shared" ref="E126:E152" si="44">IF(O126=$B$20,0,E125)</f>
        <v>0</v>
      </c>
      <c r="F126" s="47">
        <v>125</v>
      </c>
      <c r="G126" s="48">
        <v>43978</v>
      </c>
      <c r="H126" s="1">
        <f t="shared" si="20"/>
        <v>4.5612214688793369</v>
      </c>
      <c r="J126" s="49">
        <v>0</v>
      </c>
      <c r="K126" s="46">
        <v>0</v>
      </c>
      <c r="L126" s="50">
        <f t="shared" si="36"/>
        <v>0</v>
      </c>
      <c r="M126" s="1">
        <f t="shared" si="37"/>
        <v>127844.56025517604</v>
      </c>
      <c r="P126" s="1">
        <f t="shared" si="38"/>
        <v>0.15267190869781189</v>
      </c>
      <c r="Q126" s="1">
        <f t="shared" si="39"/>
        <v>135408.53941700581</v>
      </c>
      <c r="R126" s="1">
        <f t="shared" si="40"/>
        <v>14.392135860020062</v>
      </c>
      <c r="S126" s="1">
        <f t="shared" si="41"/>
        <v>0</v>
      </c>
    </row>
    <row r="127" spans="3:19" x14ac:dyDescent="0.2">
      <c r="C127" s="36">
        <f t="shared" si="42"/>
        <v>0</v>
      </c>
      <c r="D127" s="47">
        <f t="shared" si="43"/>
        <v>1</v>
      </c>
      <c r="E127" s="47">
        <f t="shared" si="44"/>
        <v>0</v>
      </c>
      <c r="F127" s="47">
        <v>126</v>
      </c>
      <c r="G127" s="48">
        <v>43979</v>
      </c>
      <c r="H127" s="1">
        <f t="shared" si="20"/>
        <v>4.6467045505737712</v>
      </c>
      <c r="J127" s="49">
        <v>0</v>
      </c>
      <c r="K127" s="46">
        <v>0</v>
      </c>
      <c r="L127" s="50">
        <f t="shared" si="36"/>
        <v>0</v>
      </c>
      <c r="M127" s="1">
        <f t="shared" si="37"/>
        <v>127844.66341942601</v>
      </c>
      <c r="P127" s="1">
        <f t="shared" si="38"/>
        <v>0.10316424997290596</v>
      </c>
      <c r="Q127" s="1">
        <f t="shared" si="39"/>
        <v>135420.56105002918</v>
      </c>
      <c r="R127" s="1">
        <f t="shared" si="40"/>
        <v>12.021633023367031</v>
      </c>
      <c r="S127" s="1">
        <f t="shared" si="41"/>
        <v>0</v>
      </c>
    </row>
    <row r="128" spans="3:19" x14ac:dyDescent="0.2">
      <c r="C128" s="36">
        <f t="shared" si="42"/>
        <v>0</v>
      </c>
      <c r="D128" s="47">
        <f t="shared" si="43"/>
        <v>1</v>
      </c>
      <c r="E128" s="47">
        <f t="shared" si="44"/>
        <v>0</v>
      </c>
      <c r="F128" s="47">
        <v>127</v>
      </c>
      <c r="G128" s="48">
        <v>43980</v>
      </c>
      <c r="H128" s="1">
        <f t="shared" si="20"/>
        <v>4.7321876322682055</v>
      </c>
      <c r="J128" s="49">
        <v>0</v>
      </c>
      <c r="K128" s="46">
        <v>0</v>
      </c>
      <c r="L128" s="50">
        <f t="shared" si="36"/>
        <v>0</v>
      </c>
      <c r="M128" s="1">
        <f t="shared" si="37"/>
        <v>127844.73261988579</v>
      </c>
      <c r="P128" s="1">
        <f t="shared" si="38"/>
        <v>6.9200459780404344E-2</v>
      </c>
      <c r="Q128" s="1">
        <f t="shared" si="39"/>
        <v>135430.58369676431</v>
      </c>
      <c r="R128" s="1">
        <f t="shared" si="40"/>
        <v>10.022646735131275</v>
      </c>
      <c r="S128" s="1">
        <f t="shared" si="41"/>
        <v>0</v>
      </c>
    </row>
    <row r="129" spans="3:19" x14ac:dyDescent="0.2">
      <c r="C129" s="36">
        <f t="shared" si="42"/>
        <v>0</v>
      </c>
      <c r="D129" s="47">
        <f t="shared" si="43"/>
        <v>1</v>
      </c>
      <c r="E129" s="47">
        <f t="shared" si="44"/>
        <v>0</v>
      </c>
      <c r="F129" s="47">
        <v>128</v>
      </c>
      <c r="G129" s="48">
        <v>43981</v>
      </c>
      <c r="H129" s="1">
        <f t="shared" si="20"/>
        <v>4.8176707139626398</v>
      </c>
      <c r="J129" s="49">
        <v>0</v>
      </c>
      <c r="K129" s="46">
        <v>0</v>
      </c>
      <c r="L129" s="50">
        <f t="shared" si="36"/>
        <v>0</v>
      </c>
      <c r="M129" s="1">
        <f t="shared" si="37"/>
        <v>127844.77869839287</v>
      </c>
      <c r="P129" s="1">
        <f t="shared" si="38"/>
        <v>4.6078507075435482E-2</v>
      </c>
      <c r="Q129" s="1">
        <f t="shared" si="39"/>
        <v>135438.92425309939</v>
      </c>
      <c r="R129" s="1">
        <f t="shared" si="40"/>
        <v>8.3405563350825105</v>
      </c>
      <c r="S129" s="1">
        <f t="shared" si="41"/>
        <v>0</v>
      </c>
    </row>
    <row r="130" spans="3:19" x14ac:dyDescent="0.2">
      <c r="C130" s="36">
        <f t="shared" si="42"/>
        <v>0</v>
      </c>
      <c r="D130" s="47">
        <f t="shared" si="43"/>
        <v>1</v>
      </c>
      <c r="E130" s="47">
        <f t="shared" si="44"/>
        <v>0</v>
      </c>
      <c r="F130" s="47">
        <v>129</v>
      </c>
      <c r="G130" s="48">
        <v>43982</v>
      </c>
      <c r="H130" s="1">
        <f t="shared" si="20"/>
        <v>4.9031537956570741</v>
      </c>
      <c r="J130" s="49">
        <v>0</v>
      </c>
      <c r="K130" s="46">
        <v>0</v>
      </c>
      <c r="L130" s="50">
        <f t="shared" si="36"/>
        <v>0</v>
      </c>
      <c r="M130" s="1">
        <f t="shared" si="37"/>
        <v>127844.80915611942</v>
      </c>
      <c r="P130" s="1">
        <f t="shared" si="38"/>
        <v>3.0457726548775099E-2</v>
      </c>
      <c r="Q130" s="1">
        <f t="shared" si="39"/>
        <v>135445.85234842307</v>
      </c>
      <c r="R130" s="1">
        <f t="shared" si="40"/>
        <v>6.9280953236739151</v>
      </c>
      <c r="S130" s="1">
        <f t="shared" si="41"/>
        <v>0</v>
      </c>
    </row>
    <row r="131" spans="3:19" x14ac:dyDescent="0.2">
      <c r="C131" s="36">
        <f t="shared" si="42"/>
        <v>0</v>
      </c>
      <c r="D131" s="47">
        <f t="shared" si="43"/>
        <v>1</v>
      </c>
      <c r="E131" s="47">
        <f t="shared" si="44"/>
        <v>0</v>
      </c>
      <c r="F131" s="47">
        <v>130</v>
      </c>
      <c r="G131" s="48">
        <v>43983</v>
      </c>
      <c r="H131" s="1">
        <f t="shared" ref="H131:H152" si="45">H130+$B$2</f>
        <v>4.9886368773515084</v>
      </c>
      <c r="J131" s="49">
        <v>0</v>
      </c>
      <c r="K131" s="46">
        <v>0</v>
      </c>
      <c r="L131" s="50">
        <f t="shared" si="36"/>
        <v>0</v>
      </c>
      <c r="M131" s="1">
        <f t="shared" si="37"/>
        <v>127844.82914121503</v>
      </c>
      <c r="P131" s="1">
        <f t="shared" si="38"/>
        <v>1.9985095612355508E-2</v>
      </c>
      <c r="Q131" s="1">
        <f t="shared" si="39"/>
        <v>135451.59683515943</v>
      </c>
      <c r="R131" s="1">
        <f t="shared" si="40"/>
        <v>5.7444867363665253</v>
      </c>
      <c r="S131" s="1">
        <f t="shared" si="41"/>
        <v>0</v>
      </c>
    </row>
    <row r="132" spans="3:19" x14ac:dyDescent="0.2">
      <c r="C132" s="36">
        <f t="shared" si="42"/>
        <v>0</v>
      </c>
      <c r="D132" s="47">
        <f t="shared" si="43"/>
        <v>1</v>
      </c>
      <c r="E132" s="47">
        <f t="shared" si="44"/>
        <v>0</v>
      </c>
      <c r="F132" s="47">
        <v>131</v>
      </c>
      <c r="G132" s="48">
        <v>43984</v>
      </c>
      <c r="H132" s="1">
        <f t="shared" si="45"/>
        <v>5.0741199590459427</v>
      </c>
      <c r="J132" s="49">
        <v>0</v>
      </c>
      <c r="K132" s="46">
        <v>0</v>
      </c>
      <c r="L132" s="50">
        <f t="shared" si="36"/>
        <v>0</v>
      </c>
      <c r="M132" s="1">
        <f t="shared" si="37"/>
        <v>127844.84215862671</v>
      </c>
      <c r="P132" s="1">
        <f t="shared" si="38"/>
        <v>1.3017411678447388E-2</v>
      </c>
      <c r="Q132" s="1">
        <f t="shared" si="39"/>
        <v>135456.35149191655</v>
      </c>
      <c r="R132" s="1">
        <f t="shared" si="40"/>
        <v>4.7546567571116611</v>
      </c>
      <c r="S132" s="1">
        <f t="shared" si="41"/>
        <v>0</v>
      </c>
    </row>
    <row r="133" spans="3:19" x14ac:dyDescent="0.2">
      <c r="C133" s="36">
        <f t="shared" si="42"/>
        <v>0</v>
      </c>
      <c r="D133" s="47">
        <f t="shared" si="43"/>
        <v>1</v>
      </c>
      <c r="E133" s="47">
        <f t="shared" si="44"/>
        <v>0</v>
      </c>
      <c r="F133" s="47">
        <v>132</v>
      </c>
      <c r="G133" s="48">
        <v>43985</v>
      </c>
      <c r="H133" s="1">
        <f t="shared" si="45"/>
        <v>5.159603040740377</v>
      </c>
      <c r="J133" s="49">
        <v>0</v>
      </c>
      <c r="K133" s="46">
        <v>0</v>
      </c>
      <c r="L133" s="50">
        <f t="shared" si="36"/>
        <v>0</v>
      </c>
      <c r="M133" s="1">
        <f t="shared" si="37"/>
        <v>127844.85057553726</v>
      </c>
      <c r="P133" s="1">
        <f t="shared" si="38"/>
        <v>8.4169105539331213E-3</v>
      </c>
      <c r="Q133" s="1">
        <f t="shared" si="39"/>
        <v>135460.28001598138</v>
      </c>
      <c r="R133" s="1">
        <f t="shared" si="40"/>
        <v>3.9285240648314357</v>
      </c>
      <c r="S133" s="1">
        <f t="shared" si="41"/>
        <v>0</v>
      </c>
    </row>
    <row r="134" spans="3:19" x14ac:dyDescent="0.2">
      <c r="C134" s="36">
        <f t="shared" si="42"/>
        <v>0</v>
      </c>
      <c r="D134" s="47">
        <f t="shared" si="43"/>
        <v>1</v>
      </c>
      <c r="E134" s="47">
        <f t="shared" si="44"/>
        <v>0</v>
      </c>
      <c r="F134" s="47">
        <v>133</v>
      </c>
      <c r="G134" s="48">
        <v>43986</v>
      </c>
      <c r="H134" s="1">
        <f t="shared" si="45"/>
        <v>5.2450861224348113</v>
      </c>
      <c r="J134" s="49">
        <v>0</v>
      </c>
      <c r="K134" s="46">
        <v>0</v>
      </c>
      <c r="L134" s="50">
        <f t="shared" si="36"/>
        <v>0</v>
      </c>
      <c r="M134" s="1">
        <f t="shared" si="37"/>
        <v>127844.85597798339</v>
      </c>
      <c r="P134" s="1">
        <f t="shared" si="38"/>
        <v>5.4024461278459057E-3</v>
      </c>
      <c r="Q134" s="1">
        <f t="shared" si="39"/>
        <v>135463.5203773971</v>
      </c>
      <c r="R134" s="1">
        <f t="shared" si="40"/>
        <v>3.2403614157228731</v>
      </c>
      <c r="S134" s="1">
        <f t="shared" si="41"/>
        <v>0</v>
      </c>
    </row>
    <row r="135" spans="3:19" x14ac:dyDescent="0.2">
      <c r="C135" s="36">
        <f t="shared" si="42"/>
        <v>0</v>
      </c>
      <c r="D135" s="47">
        <f t="shared" si="43"/>
        <v>1</v>
      </c>
      <c r="E135" s="47">
        <f t="shared" si="44"/>
        <v>0</v>
      </c>
      <c r="F135" s="47">
        <v>134</v>
      </c>
      <c r="G135" s="48">
        <v>43987</v>
      </c>
      <c r="H135" s="1">
        <f t="shared" si="45"/>
        <v>5.3305692041292456</v>
      </c>
      <c r="J135" s="49">
        <v>0</v>
      </c>
      <c r="K135" s="46">
        <v>0</v>
      </c>
      <c r="L135" s="50">
        <f t="shared" si="36"/>
        <v>0</v>
      </c>
      <c r="M135" s="1">
        <f t="shared" si="37"/>
        <v>127844.85942019719</v>
      </c>
      <c r="P135" s="1">
        <f t="shared" si="38"/>
        <v>3.4422137978253886E-3</v>
      </c>
      <c r="Q135" s="1">
        <f t="shared" si="39"/>
        <v>135466.18860266884</v>
      </c>
      <c r="R135" s="1">
        <f t="shared" si="40"/>
        <v>2.6682252717437223</v>
      </c>
      <c r="S135" s="1">
        <f t="shared" si="41"/>
        <v>0</v>
      </c>
    </row>
    <row r="136" spans="3:19" x14ac:dyDescent="0.2">
      <c r="C136" s="36">
        <f t="shared" si="42"/>
        <v>0</v>
      </c>
      <c r="D136" s="47">
        <f t="shared" si="43"/>
        <v>1</v>
      </c>
      <c r="E136" s="47">
        <f t="shared" si="44"/>
        <v>0</v>
      </c>
      <c r="F136" s="47">
        <v>135</v>
      </c>
      <c r="G136" s="48">
        <v>43988</v>
      </c>
      <c r="H136" s="1">
        <f t="shared" si="45"/>
        <v>5.4160522858236799</v>
      </c>
      <c r="J136" s="49">
        <v>0</v>
      </c>
      <c r="K136" s="46">
        <v>0</v>
      </c>
      <c r="L136" s="50">
        <f t="shared" si="36"/>
        <v>0</v>
      </c>
      <c r="M136" s="1">
        <f t="shared" si="37"/>
        <v>127844.86159737998</v>
      </c>
      <c r="P136" s="1">
        <f t="shared" si="38"/>
        <v>2.177182788727805E-3</v>
      </c>
      <c r="Q136" s="1">
        <f t="shared" si="39"/>
        <v>135468.38205150931</v>
      </c>
      <c r="R136" s="1">
        <f t="shared" si="40"/>
        <v>2.1934488404658623</v>
      </c>
      <c r="S136" s="1">
        <f t="shared" si="41"/>
        <v>0</v>
      </c>
    </row>
    <row r="137" spans="3:19" x14ac:dyDescent="0.2">
      <c r="C137" s="36">
        <f t="shared" si="42"/>
        <v>0</v>
      </c>
      <c r="D137" s="47">
        <f t="shared" si="43"/>
        <v>1</v>
      </c>
      <c r="E137" s="47">
        <f t="shared" si="44"/>
        <v>0</v>
      </c>
      <c r="F137" s="47">
        <v>136</v>
      </c>
      <c r="G137" s="48">
        <v>43989</v>
      </c>
      <c r="H137" s="1">
        <f t="shared" si="45"/>
        <v>5.5015353675181142</v>
      </c>
      <c r="J137" s="49">
        <v>0</v>
      </c>
      <c r="K137" s="46">
        <v>0</v>
      </c>
      <c r="L137" s="50">
        <f t="shared" si="36"/>
        <v>0</v>
      </c>
      <c r="M137" s="1">
        <f t="shared" si="37"/>
        <v>127844.86296435824</v>
      </c>
      <c r="P137" s="1">
        <f t="shared" si="38"/>
        <v>1.3669782638316974E-3</v>
      </c>
      <c r="Q137" s="1">
        <f t="shared" si="39"/>
        <v>135470.1822451613</v>
      </c>
      <c r="R137" s="1">
        <f t="shared" si="40"/>
        <v>1.8001936519867741</v>
      </c>
      <c r="S137" s="1">
        <f t="shared" si="41"/>
        <v>0</v>
      </c>
    </row>
    <row r="138" spans="3:19" x14ac:dyDescent="0.2">
      <c r="C138" s="36">
        <f t="shared" si="42"/>
        <v>0</v>
      </c>
      <c r="D138" s="47">
        <f t="shared" si="43"/>
        <v>1</v>
      </c>
      <c r="E138" s="47">
        <f t="shared" si="44"/>
        <v>0</v>
      </c>
      <c r="F138" s="47">
        <v>137</v>
      </c>
      <c r="G138" s="48">
        <v>43990</v>
      </c>
      <c r="H138" s="1">
        <f t="shared" si="45"/>
        <v>5.5870184492125485</v>
      </c>
      <c r="J138" s="49">
        <v>0</v>
      </c>
      <c r="K138" s="46">
        <v>0</v>
      </c>
      <c r="L138" s="50">
        <f t="shared" si="36"/>
        <v>0</v>
      </c>
      <c r="M138" s="1">
        <f t="shared" si="37"/>
        <v>127844.86381635508</v>
      </c>
      <c r="P138" s="1">
        <f t="shared" si="38"/>
        <v>8.5199683962855488E-4</v>
      </c>
      <c r="Q138" s="1">
        <f t="shared" si="39"/>
        <v>135471.65729987933</v>
      </c>
      <c r="R138" s="1">
        <f t="shared" si="40"/>
        <v>1.475054718030151</v>
      </c>
      <c r="S138" s="1">
        <f t="shared" si="41"/>
        <v>0</v>
      </c>
    </row>
    <row r="139" spans="3:19" x14ac:dyDescent="0.2">
      <c r="C139" s="36">
        <f t="shared" si="42"/>
        <v>0</v>
      </c>
      <c r="D139" s="47">
        <f t="shared" si="43"/>
        <v>1</v>
      </c>
      <c r="E139" s="47">
        <f t="shared" si="44"/>
        <v>0</v>
      </c>
      <c r="F139" s="47">
        <v>138</v>
      </c>
      <c r="G139" s="48">
        <v>43991</v>
      </c>
      <c r="H139" s="1">
        <f t="shared" si="45"/>
        <v>5.6725015309069828</v>
      </c>
      <c r="J139" s="49">
        <v>0</v>
      </c>
      <c r="K139" s="46">
        <v>0</v>
      </c>
      <c r="L139" s="50">
        <f t="shared" si="36"/>
        <v>0</v>
      </c>
      <c r="M139" s="1">
        <f t="shared" si="37"/>
        <v>127844.86434349271</v>
      </c>
      <c r="P139" s="1">
        <f t="shared" si="38"/>
        <v>5.2713762852363288E-4</v>
      </c>
      <c r="Q139" s="1">
        <f t="shared" si="39"/>
        <v>135472.86401424668</v>
      </c>
      <c r="R139" s="1">
        <f t="shared" si="40"/>
        <v>1.2067143673484679</v>
      </c>
      <c r="S139" s="1">
        <f t="shared" si="41"/>
        <v>0</v>
      </c>
    </row>
    <row r="140" spans="3:19" x14ac:dyDescent="0.2">
      <c r="C140" s="36">
        <f t="shared" si="42"/>
        <v>0</v>
      </c>
      <c r="D140" s="47">
        <f t="shared" si="43"/>
        <v>1</v>
      </c>
      <c r="E140" s="47">
        <f t="shared" si="44"/>
        <v>0</v>
      </c>
      <c r="F140" s="47">
        <v>139</v>
      </c>
      <c r="G140" s="48">
        <v>43992</v>
      </c>
      <c r="H140" s="1">
        <f t="shared" si="45"/>
        <v>5.7579846126014171</v>
      </c>
      <c r="J140" s="49">
        <v>0</v>
      </c>
      <c r="K140" s="46">
        <v>0</v>
      </c>
      <c r="L140" s="50">
        <f t="shared" si="36"/>
        <v>0</v>
      </c>
      <c r="M140" s="1">
        <f t="shared" si="37"/>
        <v>127844.86466725011</v>
      </c>
      <c r="P140" s="1">
        <f t="shared" si="38"/>
        <v>3.2375739829149097E-4</v>
      </c>
      <c r="Q140" s="1">
        <f t="shared" si="39"/>
        <v>135473.84965424522</v>
      </c>
      <c r="R140" s="1">
        <f t="shared" si="40"/>
        <v>0.98563999854377471</v>
      </c>
      <c r="S140" s="1">
        <f t="shared" si="41"/>
        <v>0</v>
      </c>
    </row>
    <row r="141" spans="3:19" x14ac:dyDescent="0.2">
      <c r="C141" s="36">
        <f t="shared" si="42"/>
        <v>0</v>
      </c>
      <c r="D141" s="47">
        <f t="shared" si="43"/>
        <v>1</v>
      </c>
      <c r="E141" s="47">
        <f t="shared" si="44"/>
        <v>0</v>
      </c>
      <c r="F141" s="47">
        <v>140</v>
      </c>
      <c r="G141" s="48">
        <v>43993</v>
      </c>
      <c r="H141" s="1">
        <f t="shared" si="45"/>
        <v>5.8434676942958514</v>
      </c>
      <c r="J141" s="49">
        <v>0</v>
      </c>
      <c r="K141" s="46">
        <v>0</v>
      </c>
      <c r="L141" s="50">
        <f t="shared" si="36"/>
        <v>0</v>
      </c>
      <c r="M141" s="1">
        <f t="shared" si="37"/>
        <v>127844.86486464005</v>
      </c>
      <c r="P141" s="1">
        <f t="shared" si="38"/>
        <v>1.9738994888029993E-4</v>
      </c>
      <c r="Q141" s="1">
        <f t="shared" si="39"/>
        <v>135474.65347544843</v>
      </c>
      <c r="R141" s="1">
        <f t="shared" si="40"/>
        <v>0.80382120321155526</v>
      </c>
      <c r="S141" s="1">
        <f t="shared" si="41"/>
        <v>0</v>
      </c>
    </row>
    <row r="142" spans="3:19" x14ac:dyDescent="0.2">
      <c r="C142" s="36">
        <f t="shared" si="42"/>
        <v>0</v>
      </c>
      <c r="D142" s="47">
        <f t="shared" si="43"/>
        <v>1</v>
      </c>
      <c r="E142" s="47">
        <f t="shared" si="44"/>
        <v>0</v>
      </c>
      <c r="F142" s="47">
        <v>141</v>
      </c>
      <c r="G142" s="48">
        <v>43994</v>
      </c>
      <c r="H142" s="1">
        <f t="shared" si="45"/>
        <v>5.9289507759902857</v>
      </c>
      <c r="J142" s="49">
        <v>0</v>
      </c>
      <c r="K142" s="46">
        <v>0</v>
      </c>
      <c r="L142" s="50">
        <f t="shared" si="36"/>
        <v>0</v>
      </c>
      <c r="M142" s="1">
        <f t="shared" si="37"/>
        <v>127844.86498410488</v>
      </c>
      <c r="P142" s="1">
        <f t="shared" si="38"/>
        <v>1.1946482118219137E-4</v>
      </c>
      <c r="Q142" s="1">
        <f t="shared" si="39"/>
        <v>135475.30801743132</v>
      </c>
      <c r="R142" s="1">
        <f t="shared" si="40"/>
        <v>0.65454198289080523</v>
      </c>
      <c r="S142" s="1">
        <f t="shared" si="41"/>
        <v>0</v>
      </c>
    </row>
    <row r="143" spans="3:19" x14ac:dyDescent="0.2">
      <c r="C143" s="36">
        <f t="shared" si="42"/>
        <v>0</v>
      </c>
      <c r="D143" s="47">
        <f t="shared" si="43"/>
        <v>1</v>
      </c>
      <c r="E143" s="47">
        <f t="shared" si="44"/>
        <v>0</v>
      </c>
      <c r="F143" s="47">
        <v>142</v>
      </c>
      <c r="G143" s="48">
        <v>43995</v>
      </c>
      <c r="H143" s="1">
        <f t="shared" si="45"/>
        <v>6.0144338576847201</v>
      </c>
      <c r="J143" s="49">
        <v>0</v>
      </c>
      <c r="K143" s="46">
        <v>0</v>
      </c>
      <c r="L143" s="50">
        <f t="shared" si="36"/>
        <v>0</v>
      </c>
      <c r="M143" s="1">
        <f t="shared" si="37"/>
        <v>127844.86505587849</v>
      </c>
      <c r="P143" s="1">
        <f t="shared" si="38"/>
        <v>7.1773611125536263E-5</v>
      </c>
      <c r="Q143" s="1">
        <f t="shared" si="39"/>
        <v>135475.84020150531</v>
      </c>
      <c r="R143" s="1">
        <f t="shared" si="40"/>
        <v>0.5321840739925392</v>
      </c>
      <c r="S143" s="1">
        <f t="shared" si="41"/>
        <v>0</v>
      </c>
    </row>
    <row r="144" spans="3:19" x14ac:dyDescent="0.2">
      <c r="C144" s="36">
        <f t="shared" si="42"/>
        <v>0</v>
      </c>
      <c r="D144" s="47">
        <f t="shared" si="43"/>
        <v>1</v>
      </c>
      <c r="E144" s="47">
        <f t="shared" si="44"/>
        <v>0</v>
      </c>
      <c r="F144" s="47">
        <v>143</v>
      </c>
      <c r="G144" s="48">
        <v>43996</v>
      </c>
      <c r="H144" s="1">
        <f t="shared" si="45"/>
        <v>6.0999169393791544</v>
      </c>
      <c r="J144" s="49">
        <v>0</v>
      </c>
      <c r="K144" s="46">
        <v>0</v>
      </c>
      <c r="L144" s="50">
        <f t="shared" si="36"/>
        <v>0</v>
      </c>
      <c r="M144" s="1">
        <f t="shared" si="37"/>
        <v>127844.86509868392</v>
      </c>
      <c r="P144" s="1">
        <f t="shared" si="38"/>
        <v>4.2805433622561395E-5</v>
      </c>
      <c r="Q144" s="1">
        <f t="shared" si="39"/>
        <v>135476.27225921766</v>
      </c>
      <c r="R144" s="1">
        <f t="shared" si="40"/>
        <v>0.43205771234352142</v>
      </c>
      <c r="S144" s="1">
        <f t="shared" si="41"/>
        <v>0</v>
      </c>
    </row>
    <row r="145" spans="3:19" x14ac:dyDescent="0.2">
      <c r="C145" s="36">
        <f t="shared" si="42"/>
        <v>0</v>
      </c>
      <c r="D145" s="47">
        <f t="shared" si="43"/>
        <v>1</v>
      </c>
      <c r="E145" s="47">
        <f t="shared" si="44"/>
        <v>0</v>
      </c>
      <c r="F145" s="47">
        <v>144</v>
      </c>
      <c r="G145" s="48">
        <v>43997</v>
      </c>
      <c r="H145" s="1">
        <f t="shared" si="45"/>
        <v>6.1854000210735887</v>
      </c>
      <c r="J145" s="49">
        <v>0</v>
      </c>
      <c r="K145" s="46">
        <v>0</v>
      </c>
      <c r="L145" s="50">
        <f t="shared" si="36"/>
        <v>0</v>
      </c>
      <c r="M145" s="1">
        <f t="shared" si="37"/>
        <v>127844.86512402605</v>
      </c>
      <c r="P145" s="1">
        <f t="shared" si="38"/>
        <v>2.5342131266370416E-5</v>
      </c>
      <c r="Q145" s="1">
        <f t="shared" si="39"/>
        <v>135476.62251570227</v>
      </c>
      <c r="R145" s="1">
        <f t="shared" si="40"/>
        <v>0.35025648461305536</v>
      </c>
      <c r="S145" s="1">
        <f t="shared" si="41"/>
        <v>0</v>
      </c>
    </row>
    <row r="146" spans="3:19" x14ac:dyDescent="0.2">
      <c r="C146" s="36">
        <f t="shared" si="42"/>
        <v>0</v>
      </c>
      <c r="D146" s="47">
        <f t="shared" si="43"/>
        <v>1</v>
      </c>
      <c r="E146" s="47">
        <f t="shared" si="44"/>
        <v>0</v>
      </c>
      <c r="F146" s="47">
        <v>145</v>
      </c>
      <c r="G146" s="48">
        <v>43998</v>
      </c>
      <c r="H146" s="1">
        <f t="shared" si="45"/>
        <v>6.270883102768023</v>
      </c>
      <c r="J146" s="49">
        <v>0</v>
      </c>
      <c r="K146" s="46">
        <v>0</v>
      </c>
      <c r="L146" s="50">
        <f t="shared" si="36"/>
        <v>0</v>
      </c>
      <c r="M146" s="1">
        <f t="shared" si="37"/>
        <v>127844.86513891954</v>
      </c>
      <c r="P146" s="1">
        <f t="shared" si="38"/>
        <v>1.4893492334522307E-5</v>
      </c>
      <c r="Q146" s="1">
        <f t="shared" si="39"/>
        <v>135476.90604893339</v>
      </c>
      <c r="R146" s="1">
        <f t="shared" si="40"/>
        <v>0.28353323112241924</v>
      </c>
      <c r="S146" s="1">
        <f t="shared" si="41"/>
        <v>0</v>
      </c>
    </row>
    <row r="147" spans="3:19" x14ac:dyDescent="0.2">
      <c r="C147" s="36">
        <f t="shared" si="42"/>
        <v>0</v>
      </c>
      <c r="D147" s="47">
        <f t="shared" si="43"/>
        <v>1</v>
      </c>
      <c r="E147" s="47">
        <f t="shared" si="44"/>
        <v>0</v>
      </c>
      <c r="F147" s="47">
        <v>146</v>
      </c>
      <c r="G147" s="48">
        <v>43999</v>
      </c>
      <c r="H147" s="1">
        <f t="shared" si="45"/>
        <v>6.3563661844624573</v>
      </c>
      <c r="J147" s="49">
        <v>0</v>
      </c>
      <c r="K147" s="46">
        <v>0</v>
      </c>
      <c r="L147" s="50">
        <f t="shared" si="36"/>
        <v>0</v>
      </c>
      <c r="M147" s="1">
        <f t="shared" si="37"/>
        <v>127844.86514760835</v>
      </c>
      <c r="P147" s="1">
        <f t="shared" si="38"/>
        <v>8.6888030637055635E-6</v>
      </c>
      <c r="Q147" s="1">
        <f t="shared" si="39"/>
        <v>135477.13524320137</v>
      </c>
      <c r="R147" s="1">
        <f t="shared" si="40"/>
        <v>0.22919426797307096</v>
      </c>
      <c r="S147" s="1">
        <f t="shared" si="41"/>
        <v>0</v>
      </c>
    </row>
    <row r="148" spans="3:19" x14ac:dyDescent="0.2">
      <c r="C148" s="36">
        <f t="shared" si="42"/>
        <v>0</v>
      </c>
      <c r="D148" s="47">
        <f t="shared" si="43"/>
        <v>1</v>
      </c>
      <c r="E148" s="47">
        <f t="shared" si="44"/>
        <v>0</v>
      </c>
      <c r="F148" s="47">
        <v>147</v>
      </c>
      <c r="G148" s="48">
        <v>44000</v>
      </c>
      <c r="H148" s="1">
        <f t="shared" si="45"/>
        <v>6.4418492661568916</v>
      </c>
      <c r="J148" s="49">
        <v>0</v>
      </c>
      <c r="K148" s="46">
        <v>0</v>
      </c>
      <c r="L148" s="50">
        <f t="shared" si="36"/>
        <v>0</v>
      </c>
      <c r="M148" s="1">
        <f t="shared" si="37"/>
        <v>127844.86515264025</v>
      </c>
      <c r="P148" s="1">
        <f t="shared" si="38"/>
        <v>5.0319067668169737E-6</v>
      </c>
      <c r="Q148" s="1">
        <f t="shared" si="39"/>
        <v>135477.32025269061</v>
      </c>
      <c r="R148" s="1">
        <f t="shared" si="40"/>
        <v>0.18500948924338445</v>
      </c>
      <c r="S148" s="1">
        <f t="shared" si="41"/>
        <v>0</v>
      </c>
    </row>
    <row r="149" spans="3:19" x14ac:dyDescent="0.2">
      <c r="C149" s="36">
        <f t="shared" si="42"/>
        <v>0</v>
      </c>
      <c r="D149" s="47">
        <f t="shared" si="43"/>
        <v>1</v>
      </c>
      <c r="E149" s="47">
        <f t="shared" si="44"/>
        <v>0</v>
      </c>
      <c r="F149" s="47">
        <v>148</v>
      </c>
      <c r="G149" s="48">
        <v>44001</v>
      </c>
      <c r="H149" s="1">
        <f t="shared" si="45"/>
        <v>6.5273323478513259</v>
      </c>
      <c r="J149" s="49">
        <v>0</v>
      </c>
      <c r="K149" s="46">
        <v>0</v>
      </c>
      <c r="L149" s="50">
        <f t="shared" si="36"/>
        <v>0</v>
      </c>
      <c r="M149" s="1">
        <f t="shared" si="37"/>
        <v>127844.86515553303</v>
      </c>
      <c r="P149" s="1">
        <f t="shared" si="38"/>
        <v>2.8927752282470465E-6</v>
      </c>
      <c r="Q149" s="1">
        <f t="shared" si="39"/>
        <v>135477.46938887102</v>
      </c>
      <c r="R149" s="1">
        <f t="shared" si="40"/>
        <v>0.14913618040736765</v>
      </c>
      <c r="S149" s="1">
        <f t="shared" si="41"/>
        <v>0</v>
      </c>
    </row>
    <row r="150" spans="3:19" x14ac:dyDescent="0.2">
      <c r="C150" s="36">
        <f t="shared" si="42"/>
        <v>0</v>
      </c>
      <c r="D150" s="47">
        <f t="shared" si="43"/>
        <v>1</v>
      </c>
      <c r="E150" s="47">
        <f t="shared" si="44"/>
        <v>0</v>
      </c>
      <c r="F150" s="47">
        <v>149</v>
      </c>
      <c r="G150" s="48">
        <v>44002</v>
      </c>
      <c r="H150" s="1">
        <f t="shared" si="45"/>
        <v>6.6128154295457602</v>
      </c>
      <c r="J150" s="49">
        <v>0</v>
      </c>
      <c r="K150" s="46">
        <v>0</v>
      </c>
      <c r="L150" s="50">
        <f t="shared" si="36"/>
        <v>0</v>
      </c>
      <c r="M150" s="1">
        <f t="shared" si="37"/>
        <v>127844.86515718389</v>
      </c>
      <c r="P150" s="1">
        <f t="shared" si="38"/>
        <v>1.6508565749973059E-6</v>
      </c>
      <c r="Q150" s="1">
        <f t="shared" si="39"/>
        <v>135477.58944350042</v>
      </c>
      <c r="R150" s="1">
        <f t="shared" si="40"/>
        <v>0.12005462939850986</v>
      </c>
      <c r="S150" s="1">
        <f t="shared" si="41"/>
        <v>0</v>
      </c>
    </row>
    <row r="151" spans="3:19" x14ac:dyDescent="0.2">
      <c r="C151" s="36">
        <f t="shared" si="42"/>
        <v>0</v>
      </c>
      <c r="D151" s="47">
        <f t="shared" si="43"/>
        <v>1</v>
      </c>
      <c r="E151" s="47">
        <f t="shared" si="44"/>
        <v>0</v>
      </c>
      <c r="F151" s="47">
        <v>150</v>
      </c>
      <c r="G151" s="48">
        <v>44003</v>
      </c>
      <c r="H151" s="1">
        <f t="shared" si="45"/>
        <v>6.6982985112401945</v>
      </c>
      <c r="J151" s="49">
        <v>0</v>
      </c>
      <c r="K151" s="46">
        <v>0</v>
      </c>
      <c r="L151" s="50">
        <f t="shared" si="36"/>
        <v>0</v>
      </c>
      <c r="M151" s="1">
        <f t="shared" si="37"/>
        <v>127844.86515811909</v>
      </c>
      <c r="P151" s="1">
        <f t="shared" si="38"/>
        <v>9.3520793598145247E-7</v>
      </c>
      <c r="Q151" s="1">
        <f t="shared" si="39"/>
        <v>135477.68595735289</v>
      </c>
      <c r="R151" s="1">
        <f t="shared" si="40"/>
        <v>9.6513852477073669E-2</v>
      </c>
      <c r="S151" s="1">
        <f t="shared" si="41"/>
        <v>0</v>
      </c>
    </row>
    <row r="152" spans="3:19" x14ac:dyDescent="0.2">
      <c r="C152" s="36">
        <f t="shared" si="42"/>
        <v>0</v>
      </c>
      <c r="D152" s="47">
        <f t="shared" si="43"/>
        <v>1</v>
      </c>
      <c r="E152" s="47">
        <f t="shared" si="44"/>
        <v>0</v>
      </c>
      <c r="F152" s="47">
        <v>151</v>
      </c>
      <c r="G152" s="48">
        <v>44004</v>
      </c>
      <c r="H152" s="1">
        <f t="shared" si="45"/>
        <v>6.7837815929346288</v>
      </c>
      <c r="J152" s="49">
        <v>0</v>
      </c>
      <c r="K152" s="46">
        <v>0</v>
      </c>
      <c r="L152" s="50">
        <f t="shared" si="36"/>
        <v>0</v>
      </c>
      <c r="M152" s="1">
        <f t="shared" si="37"/>
        <v>127844.86515864501</v>
      </c>
      <c r="P152" s="1">
        <f t="shared" si="38"/>
        <v>5.2592076826840639E-7</v>
      </c>
      <c r="Q152" s="1">
        <f t="shared" si="39"/>
        <v>135477.76344331633</v>
      </c>
      <c r="R152" s="1">
        <f t="shared" si="40"/>
        <v>7.7485963440267369E-2</v>
      </c>
      <c r="S152" s="1">
        <f t="shared" si="41"/>
        <v>0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6"/>
  <sheetViews>
    <sheetView zoomScaleNormal="100" workbookViewId="0">
      <selection activeCell="V94" sqref="V94"/>
    </sheetView>
  </sheetViews>
  <sheetFormatPr defaultRowHeight="12.75" x14ac:dyDescent="0.2"/>
  <cols>
    <col min="1" max="1" width="9.140625" style="1"/>
    <col min="2" max="2" width="12" style="1" bestFit="1" customWidth="1"/>
    <col min="3" max="3" width="5.42578125" style="1" customWidth="1"/>
    <col min="4" max="5" width="2" style="47" bestFit="1" customWidth="1"/>
    <col min="6" max="6" width="4" style="47" bestFit="1" customWidth="1"/>
    <col min="7" max="7" width="10.140625" style="47" bestFit="1" customWidth="1"/>
    <col min="8" max="8" width="9.140625" style="1"/>
    <col min="9" max="9" width="7" style="37" bestFit="1" customWidth="1"/>
    <col min="10" max="10" width="6" style="49" bestFit="1" customWidth="1"/>
    <col min="11" max="11" width="7" style="46" bestFit="1" customWidth="1"/>
    <col min="12" max="12" width="7" style="50" bestFit="1" customWidth="1"/>
    <col min="13" max="13" width="9.140625" style="1"/>
    <col min="14" max="14" width="5" style="1" bestFit="1" customWidth="1"/>
    <col min="15" max="15" width="5" style="1" customWidth="1"/>
    <col min="16" max="36" width="9.140625" style="1"/>
    <col min="37" max="37" width="6.28515625" style="1" customWidth="1"/>
    <col min="38" max="16384" width="9.140625" style="1"/>
  </cols>
  <sheetData>
    <row r="1" spans="1:40" x14ac:dyDescent="0.2">
      <c r="A1" s="36">
        <v>0.93159573448760613</v>
      </c>
      <c r="B1" s="36">
        <v>0.11042269246025602</v>
      </c>
      <c r="C1" s="36">
        <f>SQRT(I1)</f>
        <v>1</v>
      </c>
      <c r="D1" s="47">
        <f>IF(O2="",1,0)</f>
        <v>1</v>
      </c>
      <c r="E1" s="47">
        <v>1</v>
      </c>
      <c r="F1" s="47">
        <v>1</v>
      </c>
      <c r="G1" s="48">
        <v>43862</v>
      </c>
      <c r="H1" s="36">
        <v>-6.3629514381042149</v>
      </c>
      <c r="I1" s="37">
        <v>1</v>
      </c>
      <c r="J1" s="49">
        <v>0</v>
      </c>
      <c r="K1" s="46">
        <v>0</v>
      </c>
      <c r="L1" s="50">
        <v>0</v>
      </c>
      <c r="M1" s="1">
        <f>_xlfn.NORM.DIST(H1,0,$A$1,TRUE)*$B$15</f>
        <v>7.8177242325758314E-7</v>
      </c>
      <c r="Q1" s="1">
        <f>_xlfn.GAMMA.DIST(F1,$A$8,$A$9,TRUE)*$B$16</f>
        <v>1.7156705370036447E-39</v>
      </c>
      <c r="S1" s="1">
        <f t="shared" ref="S1:S64" si="0">(M1-I1)^2*C1*$B$12+(Q1-I1)^2*C1*$B$13</f>
        <v>1</v>
      </c>
      <c r="T1" s="1">
        <f>SUM(S:S)/SUM(C:C)</f>
        <v>299857148.51529574</v>
      </c>
      <c r="AJ1" s="1" t="str">
        <f>"c(" &amp;I1 &amp; ","</f>
        <v>c(1,</v>
      </c>
      <c r="AK1" s="1" t="str">
        <f>"c(" &amp;L1 &amp; ","</f>
        <v>c(0,</v>
      </c>
      <c r="AL1" s="1" t="str">
        <f>"c(" &amp;J1 &amp; ","</f>
        <v>c(0,</v>
      </c>
      <c r="AM1" s="1" t="str">
        <f>"c(" &amp;K1 &amp; ","</f>
        <v>c(0,</v>
      </c>
      <c r="AN1" s="1" t="str">
        <f>""</f>
        <v/>
      </c>
    </row>
    <row r="2" spans="1:40" x14ac:dyDescent="0.2">
      <c r="B2" s="52">
        <f>B15*B12+B16*B13</f>
        <v>213149.54429881839</v>
      </c>
      <c r="C2" s="36">
        <f t="shared" ref="C2:C65" si="1">SQRT(I2)</f>
        <v>1</v>
      </c>
      <c r="D2" s="47">
        <f t="shared" ref="D2:D65" si="2">IF(O3="",1,0)</f>
        <v>1</v>
      </c>
      <c r="E2" s="47">
        <f>IF(O2=$B$19,0,E1)</f>
        <v>1</v>
      </c>
      <c r="F2" s="47">
        <v>2</v>
      </c>
      <c r="G2" s="48">
        <v>43863</v>
      </c>
      <c r="H2" s="1">
        <f t="shared" ref="H2:H65" si="3">H1+$B$1</f>
        <v>-6.2525287456439589</v>
      </c>
      <c r="I2" s="37">
        <v>1</v>
      </c>
      <c r="J2" s="49">
        <v>0</v>
      </c>
      <c r="K2" s="46">
        <v>0</v>
      </c>
      <c r="L2" s="50">
        <v>0</v>
      </c>
      <c r="M2" s="1">
        <f t="shared" ref="M2:M65" si="4">_xlfn.NORM.DIST(H2,0,$A$1,TRUE)*$B$15</f>
        <v>1.7739032978595678E-6</v>
      </c>
      <c r="N2" s="1">
        <f t="shared" ref="N2:N65" si="5">IF(I2-I1&lt;0,0,I2-I1)</f>
        <v>0</v>
      </c>
      <c r="P2" s="1">
        <f t="shared" ref="P2:P65" si="6">M2-M1</f>
        <v>9.921308746019848E-7</v>
      </c>
      <c r="Q2" s="1">
        <f t="shared" ref="Q2:Q65" si="7">_xlfn.GAMMA.DIST(F2,$A$8,$A$9,TRUE)*$B$16</f>
        <v>2.9285538028423345E-30</v>
      </c>
      <c r="R2" s="1">
        <f>Q2-Q1</f>
        <v>2.9285538011266639E-30</v>
      </c>
      <c r="S2" s="1">
        <f t="shared" si="0"/>
        <v>1</v>
      </c>
      <c r="AJ2" s="1" t="str">
        <f t="shared" ref="AJ2:AJ29" si="8">AJ1 &amp;I2 &amp;","</f>
        <v>c(1,1,</v>
      </c>
      <c r="AK2" s="1" t="str">
        <f t="shared" ref="AK2:AK29" si="9">AK1 &amp;L2 &amp;","</f>
        <v>c(0,0,</v>
      </c>
      <c r="AL2" s="1" t="str">
        <f t="shared" ref="AL2:AM29" si="10">AL1 &amp;J2 &amp;","</f>
        <v>c(0,0,</v>
      </c>
      <c r="AM2" s="1" t="str">
        <f t="shared" si="10"/>
        <v>c(0,0,</v>
      </c>
      <c r="AN2" s="1" t="str">
        <f>""</f>
        <v/>
      </c>
    </row>
    <row r="3" spans="1:40" x14ac:dyDescent="0.2">
      <c r="A3" s="1" t="s">
        <v>18</v>
      </c>
      <c r="B3" s="1">
        <f>(3-H1)/B1</f>
        <v>84.791913958031614</v>
      </c>
      <c r="C3" s="36">
        <f t="shared" si="1"/>
        <v>1</v>
      </c>
      <c r="D3" s="47">
        <f t="shared" si="2"/>
        <v>1</v>
      </c>
      <c r="E3" s="47">
        <f t="shared" ref="E3:E66" si="11">IF(O3=$B$19,0,E2)</f>
        <v>1</v>
      </c>
      <c r="F3" s="47">
        <v>3</v>
      </c>
      <c r="G3" s="48">
        <v>43864</v>
      </c>
      <c r="H3" s="1">
        <f t="shared" si="3"/>
        <v>-6.1421060531837028</v>
      </c>
      <c r="I3" s="37">
        <v>1</v>
      </c>
      <c r="J3" s="49">
        <v>0</v>
      </c>
      <c r="K3" s="46">
        <v>0</v>
      </c>
      <c r="L3" s="50">
        <v>0</v>
      </c>
      <c r="M3" s="1">
        <f t="shared" si="4"/>
        <v>3.9700690440349988E-6</v>
      </c>
      <c r="N3" s="1">
        <f t="shared" si="5"/>
        <v>0</v>
      </c>
      <c r="P3" s="1">
        <f t="shared" si="6"/>
        <v>2.196165746175431E-6</v>
      </c>
      <c r="Q3" s="1">
        <f t="shared" si="7"/>
        <v>6.0228383085583473E-25</v>
      </c>
      <c r="R3" s="1">
        <f t="shared" ref="R3:R66" si="12">Q3-Q2</f>
        <v>6.0228090230203189E-25</v>
      </c>
      <c r="S3" s="1">
        <f t="shared" si="0"/>
        <v>1</v>
      </c>
      <c r="AJ3" s="1" t="str">
        <f t="shared" si="8"/>
        <v>c(1,1,1,</v>
      </c>
      <c r="AK3" s="1" t="str">
        <f t="shared" si="9"/>
        <v>c(0,0,0,</v>
      </c>
      <c r="AL3" s="1" t="str">
        <f t="shared" si="10"/>
        <v>c(0,0,0,</v>
      </c>
      <c r="AM3" s="1" t="str">
        <f t="shared" si="10"/>
        <v>c(0,0,0,</v>
      </c>
      <c r="AN3" s="1" t="str">
        <f>""</f>
        <v/>
      </c>
    </row>
    <row r="4" spans="1:40" x14ac:dyDescent="0.2">
      <c r="B4" s="33">
        <f>G1+B3</f>
        <v>43946.791913958034</v>
      </c>
      <c r="C4" s="36">
        <f t="shared" si="1"/>
        <v>1</v>
      </c>
      <c r="D4" s="47">
        <f t="shared" si="2"/>
        <v>0</v>
      </c>
      <c r="E4" s="47">
        <f t="shared" si="11"/>
        <v>1</v>
      </c>
      <c r="F4" s="47">
        <v>4</v>
      </c>
      <c r="G4" s="48">
        <v>43865</v>
      </c>
      <c r="H4" s="1">
        <f t="shared" si="3"/>
        <v>-6.0316833607234468</v>
      </c>
      <c r="I4" s="37">
        <v>1</v>
      </c>
      <c r="J4" s="49">
        <v>0</v>
      </c>
      <c r="K4" s="46">
        <v>0</v>
      </c>
      <c r="L4" s="50">
        <v>0</v>
      </c>
      <c r="M4" s="1">
        <f t="shared" si="4"/>
        <v>8.7637216136169212E-6</v>
      </c>
      <c r="N4" s="1">
        <f t="shared" si="5"/>
        <v>0</v>
      </c>
      <c r="P4" s="1">
        <f t="shared" si="6"/>
        <v>4.7936525695819224E-6</v>
      </c>
      <c r="Q4" s="1">
        <f t="shared" si="7"/>
        <v>3.0793832421230571E-21</v>
      </c>
      <c r="R4" s="1">
        <f t="shared" si="12"/>
        <v>3.0787809582922014E-21</v>
      </c>
      <c r="S4" s="1">
        <f t="shared" si="0"/>
        <v>1</v>
      </c>
      <c r="AJ4" s="1" t="str">
        <f t="shared" si="8"/>
        <v>c(1,1,1,1,</v>
      </c>
      <c r="AK4" s="1" t="str">
        <f t="shared" si="9"/>
        <v>c(0,0,0,0,</v>
      </c>
      <c r="AL4" s="1" t="str">
        <f t="shared" si="10"/>
        <v>c(0,0,0,0,</v>
      </c>
      <c r="AM4" s="1" t="str">
        <f t="shared" si="10"/>
        <v>c(0,0,0,0,</v>
      </c>
      <c r="AN4" s="1" t="str">
        <f>""</f>
        <v/>
      </c>
    </row>
    <row r="5" spans="1:40" x14ac:dyDescent="0.2">
      <c r="A5" s="1" t="s">
        <v>19</v>
      </c>
      <c r="B5" s="1">
        <f>-H1/B1</f>
        <v>57.623585300588516</v>
      </c>
      <c r="C5" s="36">
        <f t="shared" si="1"/>
        <v>1</v>
      </c>
      <c r="D5" s="47">
        <f t="shared" si="2"/>
        <v>0</v>
      </c>
      <c r="E5" s="47">
        <f t="shared" si="11"/>
        <v>1</v>
      </c>
      <c r="F5" s="47">
        <v>5</v>
      </c>
      <c r="G5" s="48">
        <v>43866</v>
      </c>
      <c r="H5" s="1">
        <f t="shared" si="3"/>
        <v>-5.9212606682631908</v>
      </c>
      <c r="I5" s="37">
        <v>1</v>
      </c>
      <c r="J5" s="49">
        <v>0</v>
      </c>
      <c r="K5" s="46">
        <v>0</v>
      </c>
      <c r="L5" s="50">
        <v>0</v>
      </c>
      <c r="M5" s="1">
        <f t="shared" si="4"/>
        <v>1.9081193518756066E-5</v>
      </c>
      <c r="N5" s="1">
        <f t="shared" si="5"/>
        <v>0</v>
      </c>
      <c r="O5" s="1">
        <f>AVERAGE(N2:N8)</f>
        <v>0</v>
      </c>
      <c r="P5" s="1">
        <f t="shared" si="6"/>
        <v>1.0317471905139145E-5</v>
      </c>
      <c r="Q5" s="1">
        <f t="shared" si="7"/>
        <v>2.0797400607129373E-18</v>
      </c>
      <c r="R5" s="1">
        <f t="shared" si="12"/>
        <v>2.0766606774708143E-18</v>
      </c>
      <c r="S5" s="1">
        <f t="shared" si="0"/>
        <v>1</v>
      </c>
      <c r="AJ5" s="1" t="str">
        <f t="shared" si="8"/>
        <v>c(1,1,1,1,1,</v>
      </c>
      <c r="AK5" s="1" t="str">
        <f t="shared" si="9"/>
        <v>c(0,0,0,0,0,</v>
      </c>
      <c r="AL5" s="1" t="str">
        <f t="shared" si="10"/>
        <v>c(0,0,0,0,0,</v>
      </c>
      <c r="AM5" s="1" t="str">
        <f t="shared" si="10"/>
        <v>c(0,0,0,0,0,</v>
      </c>
      <c r="AN5" s="1" t="str">
        <f>""</f>
        <v/>
      </c>
    </row>
    <row r="6" spans="1:40" x14ac:dyDescent="0.2">
      <c r="B6" s="33">
        <f>G1+B5</f>
        <v>43919.623585300586</v>
      </c>
      <c r="C6" s="36">
        <f t="shared" si="1"/>
        <v>1</v>
      </c>
      <c r="D6" s="47">
        <f t="shared" si="2"/>
        <v>0</v>
      </c>
      <c r="E6" s="47">
        <f t="shared" si="11"/>
        <v>1</v>
      </c>
      <c r="F6" s="47">
        <v>6</v>
      </c>
      <c r="G6" s="48">
        <v>43867</v>
      </c>
      <c r="H6" s="1">
        <f t="shared" si="3"/>
        <v>-5.8108379758029347</v>
      </c>
      <c r="I6" s="37">
        <v>1</v>
      </c>
      <c r="J6" s="49">
        <v>0</v>
      </c>
      <c r="K6" s="46">
        <v>0</v>
      </c>
      <c r="L6" s="50">
        <v>0</v>
      </c>
      <c r="M6" s="1">
        <f t="shared" si="4"/>
        <v>4.0978230030443688E-5</v>
      </c>
      <c r="N6" s="1">
        <f t="shared" si="5"/>
        <v>0</v>
      </c>
      <c r="O6" s="1">
        <f t="shared" ref="O6:O69" si="13">AVERAGE(N3:N9)</f>
        <v>0.14285714285714285</v>
      </c>
      <c r="P6" s="1">
        <f t="shared" si="6"/>
        <v>2.1897036511687622E-5</v>
      </c>
      <c r="Q6" s="1">
        <f t="shared" si="7"/>
        <v>3.9042474289536193E-16</v>
      </c>
      <c r="R6" s="1">
        <f t="shared" si="12"/>
        <v>3.88345002834649E-16</v>
      </c>
      <c r="S6" s="1">
        <f t="shared" si="0"/>
        <v>0.99999999999999911</v>
      </c>
      <c r="AJ6" s="1" t="str">
        <f t="shared" si="8"/>
        <v>c(1,1,1,1,1,1,</v>
      </c>
      <c r="AK6" s="1" t="str">
        <f t="shared" si="9"/>
        <v>c(0,0,0,0,0,0,</v>
      </c>
      <c r="AL6" s="1" t="str">
        <f t="shared" si="10"/>
        <v>c(0,0,0,0,0,0,</v>
      </c>
      <c r="AM6" s="1" t="str">
        <f t="shared" si="10"/>
        <v>c(0,0,0,0,0,0,</v>
      </c>
      <c r="AN6" s="1" t="str">
        <f>""</f>
        <v/>
      </c>
    </row>
    <row r="7" spans="1:40" x14ac:dyDescent="0.2">
      <c r="B7" s="1">
        <f>(-5.4-H1)/B1</f>
        <v>8.7205937171909262</v>
      </c>
      <c r="C7" s="36">
        <f t="shared" si="1"/>
        <v>1</v>
      </c>
      <c r="D7" s="47">
        <f t="shared" si="2"/>
        <v>0</v>
      </c>
      <c r="E7" s="47">
        <f t="shared" si="11"/>
        <v>1</v>
      </c>
      <c r="F7" s="47">
        <v>7</v>
      </c>
      <c r="G7" s="48">
        <v>43868</v>
      </c>
      <c r="H7" s="1">
        <f t="shared" si="3"/>
        <v>-5.7004152833426787</v>
      </c>
      <c r="I7" s="37">
        <v>1</v>
      </c>
      <c r="J7" s="49">
        <v>0</v>
      </c>
      <c r="K7" s="46">
        <v>0</v>
      </c>
      <c r="L7" s="50">
        <v>0</v>
      </c>
      <c r="M7" s="1">
        <f t="shared" si="4"/>
        <v>8.6803254373729399E-5</v>
      </c>
      <c r="N7" s="1">
        <f t="shared" si="5"/>
        <v>0</v>
      </c>
      <c r="O7" s="1">
        <f t="shared" si="13"/>
        <v>0.14285714285714285</v>
      </c>
      <c r="P7" s="1">
        <f t="shared" si="6"/>
        <v>4.5825024343285711E-5</v>
      </c>
      <c r="Q7" s="1">
        <f t="shared" si="7"/>
        <v>3.0297142342944371E-14</v>
      </c>
      <c r="R7" s="1">
        <f t="shared" si="12"/>
        <v>2.990671760004901E-14</v>
      </c>
      <c r="S7" s="1">
        <f t="shared" si="0"/>
        <v>0.99999999999993938</v>
      </c>
      <c r="AJ7" s="1" t="str">
        <f t="shared" si="8"/>
        <v>c(1,1,1,1,1,1,1,</v>
      </c>
      <c r="AK7" s="1" t="str">
        <f t="shared" si="9"/>
        <v>c(0,0,0,0,0,0,0,</v>
      </c>
      <c r="AL7" s="1" t="str">
        <f t="shared" si="10"/>
        <v>c(0,0,0,0,0,0,0,</v>
      </c>
      <c r="AM7" s="1" t="str">
        <f t="shared" si="10"/>
        <v>c(0,0,0,0,0,0,0,</v>
      </c>
      <c r="AN7" s="1" t="str">
        <f>""</f>
        <v/>
      </c>
    </row>
    <row r="8" spans="1:40" x14ac:dyDescent="0.2">
      <c r="A8" s="36">
        <v>31.368771721501172</v>
      </c>
      <c r="C8" s="36">
        <f t="shared" si="1"/>
        <v>1</v>
      </c>
      <c r="D8" s="47">
        <f t="shared" si="2"/>
        <v>0</v>
      </c>
      <c r="E8" s="47">
        <f t="shared" si="11"/>
        <v>1</v>
      </c>
      <c r="F8" s="47">
        <v>8</v>
      </c>
      <c r="G8" s="48">
        <v>43869</v>
      </c>
      <c r="H8" s="1">
        <f t="shared" si="3"/>
        <v>-5.5899925908824226</v>
      </c>
      <c r="I8" s="37">
        <v>1</v>
      </c>
      <c r="J8" s="49">
        <v>0</v>
      </c>
      <c r="K8" s="46">
        <v>0</v>
      </c>
      <c r="L8" s="50">
        <v>0</v>
      </c>
      <c r="M8" s="1">
        <f t="shared" si="4"/>
        <v>1.8136715708236907E-4</v>
      </c>
      <c r="N8" s="1">
        <f t="shared" si="5"/>
        <v>0</v>
      </c>
      <c r="O8" s="1">
        <f t="shared" si="13"/>
        <v>0.14285714285714285</v>
      </c>
      <c r="P8" s="1">
        <f t="shared" si="6"/>
        <v>9.4563902708639673E-5</v>
      </c>
      <c r="Q8" s="1">
        <f t="shared" si="7"/>
        <v>1.2316377158119127E-12</v>
      </c>
      <c r="R8" s="1">
        <f t="shared" si="12"/>
        <v>1.2013405734689684E-12</v>
      </c>
      <c r="S8" s="1">
        <f t="shared" si="0"/>
        <v>0.99999999999753664</v>
      </c>
      <c r="AJ8" s="1" t="str">
        <f t="shared" si="8"/>
        <v>c(1,1,1,1,1,1,1,1,</v>
      </c>
      <c r="AK8" s="1" t="str">
        <f t="shared" si="9"/>
        <v>c(0,0,0,0,0,0,0,0,</v>
      </c>
      <c r="AL8" s="1" t="str">
        <f t="shared" si="10"/>
        <v>c(0,0,0,0,0,0,0,0,</v>
      </c>
      <c r="AM8" s="1" t="str">
        <f t="shared" si="10"/>
        <v>c(0,0,0,0,0,0,0,0,</v>
      </c>
      <c r="AN8" s="1" t="str">
        <f>""</f>
        <v/>
      </c>
    </row>
    <row r="9" spans="1:40" x14ac:dyDescent="0.2">
      <c r="A9" s="36">
        <v>1.9958921515072834</v>
      </c>
      <c r="C9" s="36">
        <f t="shared" si="1"/>
        <v>1.4142135623730951</v>
      </c>
      <c r="D9" s="47">
        <f t="shared" si="2"/>
        <v>0</v>
      </c>
      <c r="E9" s="47">
        <f t="shared" si="11"/>
        <v>1</v>
      </c>
      <c r="F9" s="47">
        <v>9</v>
      </c>
      <c r="G9" s="48">
        <v>43870</v>
      </c>
      <c r="H9" s="1">
        <f t="shared" si="3"/>
        <v>-5.4795698984221666</v>
      </c>
      <c r="I9" s="37">
        <v>2</v>
      </c>
      <c r="J9" s="49">
        <v>0</v>
      </c>
      <c r="K9" s="46">
        <v>0</v>
      </c>
      <c r="L9" s="50">
        <v>0</v>
      </c>
      <c r="M9" s="1">
        <f t="shared" si="4"/>
        <v>3.7378856986652561E-4</v>
      </c>
      <c r="N9" s="1">
        <f t="shared" si="5"/>
        <v>1</v>
      </c>
      <c r="O9" s="1">
        <f t="shared" si="13"/>
        <v>0.14285714285714285</v>
      </c>
      <c r="P9" s="1">
        <f t="shared" si="6"/>
        <v>1.9242141278415654E-4</v>
      </c>
      <c r="Q9" s="1">
        <f t="shared" si="7"/>
        <v>3.0559267969658821E-11</v>
      </c>
      <c r="R9" s="1">
        <f t="shared" si="12"/>
        <v>2.9327630253846911E-11</v>
      </c>
      <c r="S9" s="1">
        <f t="shared" si="0"/>
        <v>5.6568542493195109</v>
      </c>
      <c r="AJ9" s="1" t="str">
        <f t="shared" si="8"/>
        <v>c(1,1,1,1,1,1,1,1,2,</v>
      </c>
      <c r="AK9" s="1" t="str">
        <f t="shared" si="9"/>
        <v>c(0,0,0,0,0,0,0,0,0,</v>
      </c>
      <c r="AL9" s="1" t="str">
        <f t="shared" si="10"/>
        <v>c(0,0,0,0,0,0,0,0,0,</v>
      </c>
      <c r="AM9" s="1" t="str">
        <f t="shared" si="10"/>
        <v>c(0,0,0,0,0,0,0,0,0,</v>
      </c>
      <c r="AN9" s="1" t="str">
        <f>""</f>
        <v/>
      </c>
    </row>
    <row r="10" spans="1:40" x14ac:dyDescent="0.2">
      <c r="A10" s="51">
        <f>A8*A9</f>
        <v>62.608685281367805</v>
      </c>
      <c r="C10" s="36">
        <f t="shared" si="1"/>
        <v>1.4142135623730951</v>
      </c>
      <c r="D10" s="47">
        <f t="shared" si="2"/>
        <v>0</v>
      </c>
      <c r="E10" s="47">
        <f t="shared" si="11"/>
        <v>1</v>
      </c>
      <c r="F10" s="47">
        <v>10</v>
      </c>
      <c r="G10" s="48">
        <v>43871</v>
      </c>
      <c r="H10" s="1">
        <f t="shared" si="3"/>
        <v>-5.3691472059619105</v>
      </c>
      <c r="I10" s="37">
        <v>2</v>
      </c>
      <c r="J10" s="49">
        <v>0</v>
      </c>
      <c r="K10" s="46">
        <v>0</v>
      </c>
      <c r="L10" s="50">
        <v>0</v>
      </c>
      <c r="M10" s="1">
        <f t="shared" si="4"/>
        <v>7.5987696287982745E-4</v>
      </c>
      <c r="N10" s="1">
        <f t="shared" si="5"/>
        <v>0</v>
      </c>
      <c r="O10" s="1">
        <f t="shared" si="13"/>
        <v>0.2857142857142857</v>
      </c>
      <c r="P10" s="1">
        <f t="shared" si="6"/>
        <v>3.8608839301330184E-4</v>
      </c>
      <c r="Q10" s="1">
        <f t="shared" si="7"/>
        <v>5.1368176992089016E-10</v>
      </c>
      <c r="R10" s="1">
        <f t="shared" si="12"/>
        <v>4.8312250195123134E-10</v>
      </c>
      <c r="S10" s="1">
        <f t="shared" si="0"/>
        <v>5.6568542465865574</v>
      </c>
      <c r="AJ10" s="1" t="str">
        <f t="shared" si="8"/>
        <v>c(1,1,1,1,1,1,1,1,2,2,</v>
      </c>
      <c r="AK10" s="1" t="str">
        <f t="shared" si="9"/>
        <v>c(0,0,0,0,0,0,0,0,0,0,</v>
      </c>
      <c r="AL10" s="1" t="str">
        <f t="shared" si="10"/>
        <v>c(0,0,0,0,0,0,0,0,0,0,</v>
      </c>
      <c r="AM10" s="1" t="str">
        <f t="shared" si="10"/>
        <v>c(0,0,0,0,0,0,0,0,0,0,</v>
      </c>
      <c r="AN10" s="1" t="str">
        <f>""</f>
        <v/>
      </c>
    </row>
    <row r="11" spans="1:40" x14ac:dyDescent="0.2">
      <c r="C11" s="36">
        <f t="shared" si="1"/>
        <v>1.4142135623730951</v>
      </c>
      <c r="D11" s="47">
        <f t="shared" si="2"/>
        <v>0</v>
      </c>
      <c r="E11" s="47">
        <f t="shared" si="11"/>
        <v>1</v>
      </c>
      <c r="F11" s="47">
        <v>11</v>
      </c>
      <c r="G11" s="48">
        <v>43872</v>
      </c>
      <c r="H11" s="1">
        <f t="shared" si="3"/>
        <v>-5.2587245135016545</v>
      </c>
      <c r="I11" s="37">
        <v>2</v>
      </c>
      <c r="J11" s="49">
        <v>0</v>
      </c>
      <c r="K11" s="46">
        <v>0</v>
      </c>
      <c r="L11" s="50">
        <v>0</v>
      </c>
      <c r="M11" s="1">
        <f t="shared" si="4"/>
        <v>1.5237574812599617E-3</v>
      </c>
      <c r="N11" s="1">
        <f t="shared" si="5"/>
        <v>0</v>
      </c>
      <c r="O11" s="1">
        <f t="shared" si="13"/>
        <v>0.2857142857142857</v>
      </c>
      <c r="P11" s="1">
        <f t="shared" si="6"/>
        <v>7.6388051838013427E-4</v>
      </c>
      <c r="Q11" s="1">
        <f t="shared" si="7"/>
        <v>6.3016961770256639E-9</v>
      </c>
      <c r="R11" s="1">
        <f t="shared" si="12"/>
        <v>5.7880144071047733E-9</v>
      </c>
      <c r="S11" s="1">
        <f t="shared" si="0"/>
        <v>5.6568542138446034</v>
      </c>
      <c r="AJ11" s="1" t="str">
        <f t="shared" si="8"/>
        <v>c(1,1,1,1,1,1,1,1,2,2,2,</v>
      </c>
      <c r="AK11" s="1" t="str">
        <f t="shared" si="9"/>
        <v>c(0,0,0,0,0,0,0,0,0,0,0,</v>
      </c>
      <c r="AL11" s="1" t="str">
        <f t="shared" si="10"/>
        <v>c(0,0,0,0,0,0,0,0,0,0,0,</v>
      </c>
      <c r="AM11" s="1" t="str">
        <f t="shared" si="10"/>
        <v>c(0,0,0,0,0,0,0,0,0,0,0,</v>
      </c>
      <c r="AN11" s="1" t="str">
        <f>""</f>
        <v/>
      </c>
    </row>
    <row r="12" spans="1:40" x14ac:dyDescent="0.2">
      <c r="A12" s="51" t="s">
        <v>39</v>
      </c>
      <c r="B12" s="36">
        <v>0</v>
      </c>
      <c r="C12" s="36">
        <f t="shared" si="1"/>
        <v>1.4142135623730951</v>
      </c>
      <c r="D12" s="47">
        <f t="shared" si="2"/>
        <v>0</v>
      </c>
      <c r="E12" s="47">
        <f t="shared" si="11"/>
        <v>1</v>
      </c>
      <c r="F12" s="47">
        <v>12</v>
      </c>
      <c r="G12" s="48">
        <v>43873</v>
      </c>
      <c r="H12" s="1">
        <f t="shared" si="3"/>
        <v>-5.1483018210413984</v>
      </c>
      <c r="I12" s="37">
        <v>2</v>
      </c>
      <c r="J12" s="49">
        <v>0</v>
      </c>
      <c r="K12" s="46">
        <v>0</v>
      </c>
      <c r="L12" s="50">
        <v>0</v>
      </c>
      <c r="M12" s="1">
        <f t="shared" si="4"/>
        <v>3.0140429649212551E-3</v>
      </c>
      <c r="N12" s="1">
        <f t="shared" si="5"/>
        <v>0</v>
      </c>
      <c r="O12" s="1">
        <f t="shared" si="13"/>
        <v>0.2857142857142857</v>
      </c>
      <c r="P12" s="1">
        <f t="shared" si="6"/>
        <v>1.4902854836612934E-3</v>
      </c>
      <c r="Q12" s="1">
        <f t="shared" si="7"/>
        <v>5.9607182343432735E-8</v>
      </c>
      <c r="R12" s="1">
        <f t="shared" si="12"/>
        <v>5.330548616640707E-8</v>
      </c>
      <c r="S12" s="1">
        <f t="shared" si="0"/>
        <v>5.6568539123032435</v>
      </c>
      <c r="AJ12" s="1" t="str">
        <f t="shared" si="8"/>
        <v>c(1,1,1,1,1,1,1,1,2,2,2,2,</v>
      </c>
      <c r="AK12" s="1" t="str">
        <f t="shared" si="9"/>
        <v>c(0,0,0,0,0,0,0,0,0,0,0,0,</v>
      </c>
      <c r="AL12" s="1" t="str">
        <f t="shared" si="10"/>
        <v>c(0,0,0,0,0,0,0,0,0,0,0,0,</v>
      </c>
      <c r="AM12" s="1" t="str">
        <f t="shared" si="10"/>
        <v>c(0,0,0,0,0,0,0,0,0,0,0,0,</v>
      </c>
      <c r="AN12" s="1" t="str">
        <f>""</f>
        <v/>
      </c>
    </row>
    <row r="13" spans="1:40" x14ac:dyDescent="0.2">
      <c r="A13" s="51" t="s">
        <v>500</v>
      </c>
      <c r="B13" s="51">
        <f>1-B12</f>
        <v>1</v>
      </c>
      <c r="C13" s="36">
        <f t="shared" si="1"/>
        <v>1.7320508075688772</v>
      </c>
      <c r="D13" s="47">
        <f t="shared" si="2"/>
        <v>0</v>
      </c>
      <c r="E13" s="47">
        <f t="shared" si="11"/>
        <v>1</v>
      </c>
      <c r="F13" s="47">
        <v>13</v>
      </c>
      <c r="G13" s="48">
        <v>43874</v>
      </c>
      <c r="H13" s="1">
        <f t="shared" si="3"/>
        <v>-5.0378791285811424</v>
      </c>
      <c r="I13" s="37">
        <v>3</v>
      </c>
      <c r="J13" s="49">
        <v>0</v>
      </c>
      <c r="K13" s="46">
        <v>0</v>
      </c>
      <c r="L13" s="50">
        <v>0</v>
      </c>
      <c r="M13" s="1">
        <f t="shared" si="4"/>
        <v>5.8809846755297473E-3</v>
      </c>
      <c r="N13" s="1">
        <f t="shared" si="5"/>
        <v>1</v>
      </c>
      <c r="O13" s="1">
        <f t="shared" si="13"/>
        <v>0.14285714285714285</v>
      </c>
      <c r="P13" s="1">
        <f t="shared" si="6"/>
        <v>2.8669417106084922E-3</v>
      </c>
      <c r="Q13" s="1">
        <f t="shared" si="7"/>
        <v>4.5325500265453184E-7</v>
      </c>
      <c r="R13" s="1">
        <f t="shared" si="12"/>
        <v>3.9364782031109912E-7</v>
      </c>
      <c r="S13" s="1">
        <f t="shared" si="0"/>
        <v>15.588452557756087</v>
      </c>
      <c r="AJ13" s="1" t="str">
        <f t="shared" si="8"/>
        <v>c(1,1,1,1,1,1,1,1,2,2,2,2,3,</v>
      </c>
      <c r="AK13" s="1" t="str">
        <f t="shared" si="9"/>
        <v>c(0,0,0,0,0,0,0,0,0,0,0,0,0,</v>
      </c>
      <c r="AL13" s="1" t="str">
        <f t="shared" si="10"/>
        <v>c(0,0,0,0,0,0,0,0,0,0,0,0,0,</v>
      </c>
      <c r="AM13" s="1" t="str">
        <f t="shared" si="10"/>
        <v>c(0,0,0,0,0,0,0,0,0,0,0,0,0,</v>
      </c>
      <c r="AN13" s="1" t="str">
        <f>""</f>
        <v/>
      </c>
    </row>
    <row r="14" spans="1:40" x14ac:dyDescent="0.2">
      <c r="C14" s="36">
        <f t="shared" si="1"/>
        <v>1.7320508075688772</v>
      </c>
      <c r="D14" s="47">
        <f t="shared" si="2"/>
        <v>0</v>
      </c>
      <c r="E14" s="47">
        <f t="shared" si="11"/>
        <v>1</v>
      </c>
      <c r="F14" s="47">
        <v>14</v>
      </c>
      <c r="G14" s="48">
        <v>43875</v>
      </c>
      <c r="H14" s="1">
        <f t="shared" si="3"/>
        <v>-4.9274564361208864</v>
      </c>
      <c r="I14" s="37">
        <v>3</v>
      </c>
      <c r="J14" s="49">
        <v>0</v>
      </c>
      <c r="K14" s="46">
        <v>0</v>
      </c>
      <c r="L14" s="50">
        <v>0</v>
      </c>
      <c r="M14" s="1">
        <f t="shared" si="4"/>
        <v>1.1319415596036957E-2</v>
      </c>
      <c r="N14" s="1">
        <f t="shared" si="5"/>
        <v>0</v>
      </c>
      <c r="O14" s="1">
        <f t="shared" si="13"/>
        <v>0.14285714285714285</v>
      </c>
      <c r="P14" s="1">
        <f t="shared" si="6"/>
        <v>5.4384309205072097E-3</v>
      </c>
      <c r="Q14" s="1">
        <f t="shared" si="7"/>
        <v>2.8620652505219765E-6</v>
      </c>
      <c r="R14" s="1">
        <f t="shared" si="12"/>
        <v>2.4088102478674445E-6</v>
      </c>
      <c r="S14" s="1">
        <f t="shared" si="0"/>
        <v>15.58842752467951</v>
      </c>
      <c r="AJ14" s="1" t="str">
        <f t="shared" si="8"/>
        <v>c(1,1,1,1,1,1,1,1,2,2,2,2,3,3,</v>
      </c>
      <c r="AK14" s="1" t="str">
        <f t="shared" si="9"/>
        <v>c(0,0,0,0,0,0,0,0,0,0,0,0,0,0,</v>
      </c>
      <c r="AL14" s="1" t="str">
        <f t="shared" si="10"/>
        <v>c(0,0,0,0,0,0,0,0,0,0,0,0,0,0,</v>
      </c>
      <c r="AM14" s="1" t="str">
        <f t="shared" si="10"/>
        <v>c(0,0,0,0,0,0,0,0,0,0,0,0,0,0,</v>
      </c>
      <c r="AN14" s="1" t="str">
        <f>""</f>
        <v/>
      </c>
    </row>
    <row r="15" spans="1:40" x14ac:dyDescent="0.2">
      <c r="A15" s="1" t="s">
        <v>39</v>
      </c>
      <c r="B15" s="40">
        <v>184341.71114917385</v>
      </c>
      <c r="C15" s="36">
        <f t="shared" si="1"/>
        <v>1.7320508075688772</v>
      </c>
      <c r="D15" s="47">
        <f t="shared" si="2"/>
        <v>0</v>
      </c>
      <c r="E15" s="47">
        <f t="shared" si="11"/>
        <v>1</v>
      </c>
      <c r="F15" s="47">
        <v>15</v>
      </c>
      <c r="G15" s="48">
        <v>43876</v>
      </c>
      <c r="H15" s="1">
        <f t="shared" si="3"/>
        <v>-4.8170337436606303</v>
      </c>
      <c r="I15" s="37">
        <v>3</v>
      </c>
      <c r="J15" s="49">
        <v>0</v>
      </c>
      <c r="K15" s="46">
        <v>0</v>
      </c>
      <c r="L15" s="50">
        <v>0</v>
      </c>
      <c r="M15" s="1">
        <f t="shared" si="4"/>
        <v>2.1492057043117935E-2</v>
      </c>
      <c r="N15" s="1">
        <f t="shared" si="5"/>
        <v>0</v>
      </c>
      <c r="O15" s="1">
        <f t="shared" si="13"/>
        <v>0.14285714285714285</v>
      </c>
      <c r="P15" s="1">
        <f t="shared" si="6"/>
        <v>1.0172641447080978E-2</v>
      </c>
      <c r="Q15" s="1">
        <f t="shared" si="7"/>
        <v>1.5398561049281998E-5</v>
      </c>
      <c r="R15" s="1">
        <f t="shared" si="12"/>
        <v>1.2536495798760022E-5</v>
      </c>
      <c r="S15" s="1">
        <f t="shared" si="0"/>
        <v>15.588297241989984</v>
      </c>
      <c r="AJ15" s="1" t="str">
        <f t="shared" si="8"/>
        <v>c(1,1,1,1,1,1,1,1,2,2,2,2,3,3,3,</v>
      </c>
      <c r="AK15" s="1" t="str">
        <f t="shared" si="9"/>
        <v>c(0,0,0,0,0,0,0,0,0,0,0,0,0,0,0,</v>
      </c>
      <c r="AL15" s="1" t="str">
        <f t="shared" si="10"/>
        <v>c(0,0,0,0,0,0,0,0,0,0,0,0,0,0,0,</v>
      </c>
      <c r="AM15" s="1" t="str">
        <f t="shared" si="10"/>
        <v>c(0,0,0,0,0,0,0,0,0,0,0,0,0,0,0,</v>
      </c>
      <c r="AN15" s="1" t="str">
        <f>""</f>
        <v/>
      </c>
    </row>
    <row r="16" spans="1:40" x14ac:dyDescent="0.2">
      <c r="A16" s="1" t="s">
        <v>500</v>
      </c>
      <c r="B16" s="40">
        <v>213149.54429881839</v>
      </c>
      <c r="C16" s="36">
        <f t="shared" si="1"/>
        <v>1.7320508075688772</v>
      </c>
      <c r="D16" s="47">
        <f t="shared" si="2"/>
        <v>0</v>
      </c>
      <c r="E16" s="47">
        <f t="shared" si="11"/>
        <v>1</v>
      </c>
      <c r="F16" s="47">
        <v>16</v>
      </c>
      <c r="G16" s="48">
        <v>43877</v>
      </c>
      <c r="H16" s="1">
        <f t="shared" si="3"/>
        <v>-4.7066110512003743</v>
      </c>
      <c r="I16" s="37">
        <v>3</v>
      </c>
      <c r="J16" s="49">
        <v>0</v>
      </c>
      <c r="K16" s="46">
        <v>0</v>
      </c>
      <c r="L16" s="50">
        <v>0</v>
      </c>
      <c r="M16" s="1">
        <f t="shared" si="4"/>
        <v>4.0254925410136727E-2</v>
      </c>
      <c r="N16" s="1">
        <f t="shared" si="5"/>
        <v>0</v>
      </c>
      <c r="O16" s="1">
        <f t="shared" si="13"/>
        <v>0.14285714285714285</v>
      </c>
      <c r="P16" s="1">
        <f t="shared" si="6"/>
        <v>1.8762868367018792E-2</v>
      </c>
      <c r="Q16" s="1">
        <f t="shared" si="7"/>
        <v>7.2069396021579845E-5</v>
      </c>
      <c r="R16" s="1">
        <f t="shared" si="12"/>
        <v>5.6670834972297844E-5</v>
      </c>
      <c r="S16" s="1">
        <f t="shared" si="0"/>
        <v>15.587708309982681</v>
      </c>
      <c r="AJ16" s="1" t="str">
        <f t="shared" si="8"/>
        <v>c(1,1,1,1,1,1,1,1,2,2,2,2,3,3,3,3,</v>
      </c>
      <c r="AK16" s="1" t="str">
        <f t="shared" si="9"/>
        <v>c(0,0,0,0,0,0,0,0,0,0,0,0,0,0,0,0,</v>
      </c>
      <c r="AL16" s="1" t="str">
        <f t="shared" si="10"/>
        <v>c(0,0,0,0,0,0,0,0,0,0,0,0,0,0,0,0,</v>
      </c>
      <c r="AM16" s="1" t="str">
        <f t="shared" si="10"/>
        <v>c(0,0,0,0,0,0,0,0,0,0,0,0,0,0,0,0,</v>
      </c>
      <c r="AN16" s="1" t="str">
        <f>""</f>
        <v/>
      </c>
    </row>
    <row r="17" spans="1:40" x14ac:dyDescent="0.2">
      <c r="C17" s="36">
        <f t="shared" si="1"/>
        <v>1.7320508075688772</v>
      </c>
      <c r="D17" s="47">
        <f t="shared" si="2"/>
        <v>0</v>
      </c>
      <c r="E17" s="47">
        <f t="shared" si="11"/>
        <v>1</v>
      </c>
      <c r="F17" s="47">
        <v>17</v>
      </c>
      <c r="G17" s="48">
        <v>43878</v>
      </c>
      <c r="H17" s="1">
        <f t="shared" si="3"/>
        <v>-4.5961883587401182</v>
      </c>
      <c r="I17" s="37">
        <v>3</v>
      </c>
      <c r="J17" s="49">
        <v>0</v>
      </c>
      <c r="K17" s="46">
        <v>0</v>
      </c>
      <c r="L17" s="50">
        <v>0</v>
      </c>
      <c r="M17" s="1">
        <f t="shared" si="4"/>
        <v>7.4379724707166903E-2</v>
      </c>
      <c r="N17" s="1">
        <f t="shared" si="5"/>
        <v>0</v>
      </c>
      <c r="O17" s="1">
        <f t="shared" si="13"/>
        <v>0</v>
      </c>
      <c r="P17" s="1">
        <f t="shared" si="6"/>
        <v>3.4124799297030176E-2</v>
      </c>
      <c r="Q17" s="1">
        <f t="shared" si="7"/>
        <v>2.9844173714553541E-4</v>
      </c>
      <c r="R17" s="1">
        <f t="shared" si="12"/>
        <v>2.2637234112395555E-4</v>
      </c>
      <c r="S17" s="1">
        <f t="shared" si="0"/>
        <v>15.585355924878268</v>
      </c>
      <c r="AJ17" s="1" t="str">
        <f t="shared" si="8"/>
        <v>c(1,1,1,1,1,1,1,1,2,2,2,2,3,3,3,3,3,</v>
      </c>
      <c r="AK17" s="1" t="str">
        <f t="shared" si="9"/>
        <v>c(0,0,0,0,0,0,0,0,0,0,0,0,0,0,0,0,0,</v>
      </c>
      <c r="AL17" s="1" t="str">
        <f t="shared" si="10"/>
        <v>c(0,0,0,0,0,0,0,0,0,0,0,0,0,0,0,0,0,</v>
      </c>
      <c r="AM17" s="1" t="str">
        <f t="shared" si="10"/>
        <v>c(0,0,0,0,0,0,0,0,0,0,0,0,0,0,0,0,0,</v>
      </c>
      <c r="AN17" s="1" t="str">
        <f>""</f>
        <v/>
      </c>
    </row>
    <row r="18" spans="1:40" x14ac:dyDescent="0.2">
      <c r="A18" s="1" t="s">
        <v>501</v>
      </c>
      <c r="B18" s="40">
        <f>SUMIFS(I:I,O:O,B19)+B24</f>
        <v>398013.51707100554</v>
      </c>
      <c r="C18" s="36">
        <f t="shared" si="1"/>
        <v>1.7320508075688772</v>
      </c>
      <c r="D18" s="47">
        <f t="shared" si="2"/>
        <v>0</v>
      </c>
      <c r="E18" s="47">
        <f t="shared" si="11"/>
        <v>1</v>
      </c>
      <c r="F18" s="47">
        <v>18</v>
      </c>
      <c r="G18" s="48">
        <v>43879</v>
      </c>
      <c r="H18" s="1">
        <f t="shared" si="3"/>
        <v>-4.4857656662798622</v>
      </c>
      <c r="I18" s="37">
        <v>3</v>
      </c>
      <c r="J18" s="49">
        <v>0</v>
      </c>
      <c r="K18" s="46">
        <v>0</v>
      </c>
      <c r="L18" s="50">
        <v>0</v>
      </c>
      <c r="M18" s="1">
        <f t="shared" si="4"/>
        <v>0.13557901210170803</v>
      </c>
      <c r="N18" s="1">
        <f t="shared" si="5"/>
        <v>0</v>
      </c>
      <c r="O18" s="1">
        <f t="shared" si="13"/>
        <v>0</v>
      </c>
      <c r="P18" s="1">
        <f t="shared" si="6"/>
        <v>6.1199287394541127E-2</v>
      </c>
      <c r="Q18" s="1">
        <f t="shared" si="7"/>
        <v>1.1089462773628382E-3</v>
      </c>
      <c r="R18" s="1">
        <f t="shared" si="12"/>
        <v>8.1050454021730283E-4</v>
      </c>
      <c r="S18" s="1">
        <f t="shared" si="0"/>
        <v>15.576934890358348</v>
      </c>
      <c r="AJ18" s="1" t="str">
        <f t="shared" si="8"/>
        <v>c(1,1,1,1,1,1,1,1,2,2,2,2,3,3,3,3,3,3,</v>
      </c>
      <c r="AK18" s="1" t="str">
        <f t="shared" si="9"/>
        <v>c(0,0,0,0,0,0,0,0,0,0,0,0,0,0,0,0,0,0,</v>
      </c>
      <c r="AL18" s="1" t="str">
        <f t="shared" si="10"/>
        <v>c(0,0,0,0,0,0,0,0,0,0,0,0,0,0,0,0,0,0,</v>
      </c>
      <c r="AM18" s="1" t="str">
        <f t="shared" si="10"/>
        <v>c(0,0,0,0,0,0,0,0,0,0,0,0,0,0,0,0,0,0,</v>
      </c>
      <c r="AN18" s="1" t="str">
        <f>""</f>
        <v/>
      </c>
    </row>
    <row r="19" spans="1:40" x14ac:dyDescent="0.2">
      <c r="A19" s="1" t="s">
        <v>508</v>
      </c>
      <c r="B19" s="1">
        <f>SUMIFS(O:O,G:G,"08/04/2020")</f>
        <v>5097.7142857142853</v>
      </c>
      <c r="C19" s="36">
        <f t="shared" si="1"/>
        <v>1.7320508075688772</v>
      </c>
      <c r="D19" s="47">
        <f t="shared" si="2"/>
        <v>0</v>
      </c>
      <c r="E19" s="47">
        <f t="shared" si="11"/>
        <v>1</v>
      </c>
      <c r="F19" s="47">
        <v>19</v>
      </c>
      <c r="G19" s="48">
        <v>43880</v>
      </c>
      <c r="H19" s="1">
        <f t="shared" si="3"/>
        <v>-4.3753429738196061</v>
      </c>
      <c r="I19" s="37">
        <v>3</v>
      </c>
      <c r="J19" s="49">
        <v>0</v>
      </c>
      <c r="K19" s="46">
        <v>0</v>
      </c>
      <c r="L19" s="50">
        <v>0</v>
      </c>
      <c r="M19" s="1">
        <f t="shared" si="4"/>
        <v>0.24380411710088704</v>
      </c>
      <c r="N19" s="1">
        <f t="shared" si="5"/>
        <v>0</v>
      </c>
      <c r="O19" s="1">
        <f t="shared" si="13"/>
        <v>0</v>
      </c>
      <c r="P19" s="1">
        <f t="shared" si="6"/>
        <v>0.10822510499917901</v>
      </c>
      <c r="Q19" s="1">
        <f t="shared" si="7"/>
        <v>3.7412628639476265E-3</v>
      </c>
      <c r="R19" s="1">
        <f t="shared" si="12"/>
        <v>2.6323165865847886E-3</v>
      </c>
      <c r="S19" s="1">
        <f t="shared" si="0"/>
        <v>15.5496011675289</v>
      </c>
      <c r="AJ19" s="1" t="str">
        <f t="shared" si="8"/>
        <v>c(1,1,1,1,1,1,1,1,2,2,2,2,3,3,3,3,3,3,3,</v>
      </c>
      <c r="AK19" s="1" t="str">
        <f t="shared" si="9"/>
        <v>c(0,0,0,0,0,0,0,0,0,0,0,0,0,0,0,0,0,0,0,</v>
      </c>
      <c r="AL19" s="1" t="str">
        <f t="shared" si="10"/>
        <v>c(0,0,0,0,0,0,0,0,0,0,0,0,0,0,0,0,0,0,0,</v>
      </c>
      <c r="AM19" s="1" t="str">
        <f t="shared" si="10"/>
        <v>c(0,0,0,0,0,0,0,0,0,0,0,0,0,0,0,0,0,0,0,</v>
      </c>
      <c r="AN19" s="1" t="str">
        <f>""</f>
        <v/>
      </c>
    </row>
    <row r="20" spans="1:40" x14ac:dyDescent="0.2">
      <c r="A20" s="1" t="s">
        <v>503</v>
      </c>
      <c r="B20" s="1">
        <f>SUMIFS(O:O,D:D,1,E:E,0)</f>
        <v>2028.75</v>
      </c>
      <c r="C20" s="36">
        <f t="shared" si="1"/>
        <v>1.7320508075688772</v>
      </c>
      <c r="D20" s="47">
        <f t="shared" si="2"/>
        <v>0</v>
      </c>
      <c r="E20" s="47">
        <f t="shared" si="11"/>
        <v>1</v>
      </c>
      <c r="F20" s="47">
        <v>20</v>
      </c>
      <c r="G20" s="48">
        <v>43881</v>
      </c>
      <c r="H20" s="1">
        <f t="shared" si="3"/>
        <v>-4.2649202813593501</v>
      </c>
      <c r="I20" s="37">
        <v>3</v>
      </c>
      <c r="J20" s="49">
        <v>0</v>
      </c>
      <c r="K20" s="46">
        <v>0</v>
      </c>
      <c r="L20" s="50">
        <v>0</v>
      </c>
      <c r="M20" s="1">
        <f t="shared" si="4"/>
        <v>0.43252287224594715</v>
      </c>
      <c r="N20" s="1">
        <f t="shared" si="5"/>
        <v>0</v>
      </c>
      <c r="O20" s="1">
        <f t="shared" si="13"/>
        <v>0</v>
      </c>
      <c r="P20" s="1">
        <f t="shared" si="6"/>
        <v>0.18871875514506012</v>
      </c>
      <c r="Q20" s="1">
        <f t="shared" si="7"/>
        <v>1.1574725984146536E-2</v>
      </c>
      <c r="R20" s="1">
        <f t="shared" si="12"/>
        <v>7.8334631201989087E-3</v>
      </c>
      <c r="S20" s="1">
        <f t="shared" si="0"/>
        <v>15.468401237453168</v>
      </c>
      <c r="AJ20" s="1" t="str">
        <f t="shared" si="8"/>
        <v>c(1,1,1,1,1,1,1,1,2,2,2,2,3,3,3,3,3,3,3,3,</v>
      </c>
      <c r="AK20" s="1" t="str">
        <f t="shared" si="9"/>
        <v>c(0,0,0,0,0,0,0,0,0,0,0,0,0,0,0,0,0,0,0,0,</v>
      </c>
      <c r="AL20" s="1" t="str">
        <f t="shared" si="10"/>
        <v>c(0,0,0,0,0,0,0,0,0,0,0,0,0,0,0,0,0,0,0,0,</v>
      </c>
      <c r="AM20" s="1" t="str">
        <f t="shared" si="10"/>
        <v>c(0,0,0,0,0,0,0,0,0,0,0,0,0,0,0,0,0,0,0,0,</v>
      </c>
      <c r="AN20" s="1" t="str">
        <f>""</f>
        <v/>
      </c>
    </row>
    <row r="21" spans="1:40" x14ac:dyDescent="0.2">
      <c r="A21" s="1" t="s">
        <v>504</v>
      </c>
      <c r="B21" s="1">
        <f>COUNTIFS(E:E,0)</f>
        <v>59</v>
      </c>
      <c r="C21" s="36">
        <f t="shared" si="1"/>
        <v>1.7320508075688772</v>
      </c>
      <c r="D21" s="47">
        <f t="shared" si="2"/>
        <v>0</v>
      </c>
      <c r="E21" s="47">
        <f t="shared" si="11"/>
        <v>1</v>
      </c>
      <c r="F21" s="47">
        <v>21</v>
      </c>
      <c r="G21" s="48">
        <v>43882</v>
      </c>
      <c r="H21" s="1">
        <f t="shared" si="3"/>
        <v>-4.154497588899094</v>
      </c>
      <c r="I21" s="37">
        <v>3</v>
      </c>
      <c r="J21" s="49">
        <v>0</v>
      </c>
      <c r="K21" s="46">
        <v>0</v>
      </c>
      <c r="L21" s="50">
        <v>0</v>
      </c>
      <c r="M21" s="1">
        <f t="shared" si="4"/>
        <v>0.75701750107375976</v>
      </c>
      <c r="N21" s="1">
        <f t="shared" si="5"/>
        <v>0</v>
      </c>
      <c r="O21" s="1">
        <f t="shared" si="13"/>
        <v>0.14285714285714285</v>
      </c>
      <c r="P21" s="1">
        <f t="shared" si="6"/>
        <v>0.3244946288278126</v>
      </c>
      <c r="Q21" s="1">
        <f t="shared" si="7"/>
        <v>3.3119457565991509E-2</v>
      </c>
      <c r="R21" s="1">
        <f t="shared" si="12"/>
        <v>2.1544731581844973E-2</v>
      </c>
      <c r="S21" s="1">
        <f t="shared" si="0"/>
        <v>15.246169652659244</v>
      </c>
      <c r="AJ21" s="1" t="str">
        <f t="shared" si="8"/>
        <v>c(1,1,1,1,1,1,1,1,2,2,2,2,3,3,3,3,3,3,3,3,3,</v>
      </c>
      <c r="AK21" s="1" t="str">
        <f t="shared" si="9"/>
        <v>c(0,0,0,0,0,0,0,0,0,0,0,0,0,0,0,0,0,0,0,0,0,</v>
      </c>
      <c r="AL21" s="1" t="str">
        <f t="shared" si="10"/>
        <v>c(0,0,0,0,0,0,0,0,0,0,0,0,0,0,0,0,0,0,0,0,0,</v>
      </c>
      <c r="AM21" s="1" t="str">
        <f t="shared" si="10"/>
        <v>c(0,0,0,0,0,0,0,0,0,0,0,0,0,0,0,0,0,0,0,0,0,</v>
      </c>
      <c r="AN21" s="1" t="str">
        <f>""</f>
        <v/>
      </c>
    </row>
    <row r="22" spans="1:40" x14ac:dyDescent="0.2">
      <c r="A22" s="1" t="s">
        <v>505</v>
      </c>
      <c r="B22" s="1">
        <f>(B19-B20)/B21</f>
        <v>52.016343825665849</v>
      </c>
      <c r="C22" s="36">
        <f t="shared" si="1"/>
        <v>1.7320508075688772</v>
      </c>
      <c r="D22" s="47">
        <f t="shared" si="2"/>
        <v>0</v>
      </c>
      <c r="E22" s="47">
        <f t="shared" si="11"/>
        <v>1</v>
      </c>
      <c r="F22" s="47">
        <v>22</v>
      </c>
      <c r="G22" s="48">
        <v>43883</v>
      </c>
      <c r="H22" s="1">
        <f t="shared" si="3"/>
        <v>-4.044074896438838</v>
      </c>
      <c r="I22" s="37">
        <v>3</v>
      </c>
      <c r="J22" s="49">
        <v>0</v>
      </c>
      <c r="K22" s="46">
        <v>0</v>
      </c>
      <c r="L22" s="50">
        <v>0</v>
      </c>
      <c r="M22" s="1">
        <f t="shared" si="4"/>
        <v>1.3071982237945554</v>
      </c>
      <c r="N22" s="1">
        <f t="shared" si="5"/>
        <v>0</v>
      </c>
      <c r="O22" s="1">
        <f t="shared" si="13"/>
        <v>0.7142857142857143</v>
      </c>
      <c r="P22" s="1">
        <f t="shared" si="6"/>
        <v>0.55018072272079566</v>
      </c>
      <c r="Q22" s="1">
        <f t="shared" si="7"/>
        <v>8.829092287242464E-2</v>
      </c>
      <c r="R22" s="1">
        <f t="shared" si="12"/>
        <v>5.5171465306433132E-2</v>
      </c>
      <c r="S22" s="1">
        <f t="shared" si="0"/>
        <v>14.684412915797177</v>
      </c>
      <c r="AJ22" s="1" t="str">
        <f t="shared" si="8"/>
        <v>c(1,1,1,1,1,1,1,1,2,2,2,2,3,3,3,3,3,3,3,3,3,3,</v>
      </c>
      <c r="AK22" s="1" t="str">
        <f t="shared" si="9"/>
        <v>c(0,0,0,0,0,0,0,0,0,0,0,0,0,0,0,0,0,0,0,0,0,0,</v>
      </c>
      <c r="AL22" s="1" t="str">
        <f t="shared" si="10"/>
        <v>c(0,0,0,0,0,0,0,0,0,0,0,0,0,0,0,0,0,0,0,0,0,0,</v>
      </c>
      <c r="AM22" s="1" t="str">
        <f t="shared" si="10"/>
        <v>c(0,0,0,0,0,0,0,0,0,0,0,0,0,0,0,0,0,0,0,0,0,0,</v>
      </c>
      <c r="AN22" s="1" t="str">
        <f>""</f>
        <v/>
      </c>
    </row>
    <row r="23" spans="1:40" x14ac:dyDescent="0.2">
      <c r="A23" s="1" t="s">
        <v>506</v>
      </c>
      <c r="B23" s="1">
        <f>B19/B22</f>
        <v>98.002164527353358</v>
      </c>
      <c r="C23" s="36">
        <f t="shared" si="1"/>
        <v>1.7320508075688772</v>
      </c>
      <c r="D23" s="47">
        <f t="shared" si="2"/>
        <v>0</v>
      </c>
      <c r="E23" s="47">
        <f t="shared" si="11"/>
        <v>1</v>
      </c>
      <c r="F23" s="47">
        <v>23</v>
      </c>
      <c r="G23" s="48">
        <v>43884</v>
      </c>
      <c r="H23" s="1">
        <f t="shared" si="3"/>
        <v>-3.933652203978582</v>
      </c>
      <c r="I23" s="37">
        <v>3</v>
      </c>
      <c r="J23" s="49">
        <v>0</v>
      </c>
      <c r="K23" s="46">
        <v>0</v>
      </c>
      <c r="L23" s="50">
        <v>0</v>
      </c>
      <c r="M23" s="1">
        <f t="shared" si="4"/>
        <v>2.2270304882575349</v>
      </c>
      <c r="N23" s="1">
        <f t="shared" si="5"/>
        <v>0</v>
      </c>
      <c r="O23" s="1">
        <f t="shared" si="13"/>
        <v>1.5714285714285714</v>
      </c>
      <c r="P23" s="1">
        <f t="shared" si="6"/>
        <v>0.9198322644629795</v>
      </c>
      <c r="Q23" s="1">
        <f t="shared" si="7"/>
        <v>0.22068173484445264</v>
      </c>
      <c r="R23" s="1">
        <f t="shared" si="12"/>
        <v>0.13239081197202801</v>
      </c>
      <c r="S23" s="1">
        <f t="shared" si="0"/>
        <v>13.379417021610772</v>
      </c>
      <c r="AJ23" s="1" t="str">
        <f t="shared" si="8"/>
        <v>c(1,1,1,1,1,1,1,1,2,2,2,2,3,3,3,3,3,3,3,3,3,3,3,</v>
      </c>
      <c r="AK23" s="1" t="str">
        <f t="shared" si="9"/>
        <v>c(0,0,0,0,0,0,0,0,0,0,0,0,0,0,0,0,0,0,0,0,0,0,0,</v>
      </c>
      <c r="AL23" s="1" t="str">
        <f t="shared" si="10"/>
        <v>c(0,0,0,0,0,0,0,0,0,0,0,0,0,0,0,0,0,0,0,0,0,0,0,</v>
      </c>
      <c r="AM23" s="1" t="str">
        <f t="shared" si="10"/>
        <v>c(0,0,0,0,0,0,0,0,0,0,0,0,0,0,0,0,0,0,0,0,0,0,0,</v>
      </c>
      <c r="AN23" s="1" t="str">
        <f>""</f>
        <v/>
      </c>
    </row>
    <row r="24" spans="1:40" x14ac:dyDescent="0.2">
      <c r="A24" s="1" t="s">
        <v>507</v>
      </c>
      <c r="B24" s="1">
        <f>B19*B23/2</f>
        <v>249793.51707100551</v>
      </c>
      <c r="C24" s="36">
        <f t="shared" si="1"/>
        <v>2</v>
      </c>
      <c r="D24" s="47">
        <f t="shared" si="2"/>
        <v>0</v>
      </c>
      <c r="E24" s="47">
        <f t="shared" si="11"/>
        <v>1</v>
      </c>
      <c r="F24" s="47">
        <v>24</v>
      </c>
      <c r="G24" s="48">
        <v>43885</v>
      </c>
      <c r="H24" s="1">
        <f t="shared" si="3"/>
        <v>-3.8232295115183259</v>
      </c>
      <c r="I24" s="37">
        <v>4</v>
      </c>
      <c r="J24" s="49">
        <v>0</v>
      </c>
      <c r="K24" s="46">
        <v>0</v>
      </c>
      <c r="L24" s="50">
        <v>0</v>
      </c>
      <c r="M24" s="1">
        <f t="shared" si="4"/>
        <v>3.7434428853989385</v>
      </c>
      <c r="N24" s="1">
        <f t="shared" si="5"/>
        <v>1</v>
      </c>
      <c r="O24" s="1">
        <f t="shared" si="13"/>
        <v>3.2857142857142856</v>
      </c>
      <c r="P24" s="1">
        <f t="shared" si="6"/>
        <v>1.5164123971414036</v>
      </c>
      <c r="Q24" s="1">
        <f t="shared" si="7"/>
        <v>0.52004428417034454</v>
      </c>
      <c r="R24" s="1">
        <f t="shared" si="12"/>
        <v>0.2993625493258919</v>
      </c>
      <c r="S24" s="1">
        <f t="shared" si="0"/>
        <v>24.220183568270979</v>
      </c>
      <c r="AJ24" s="1" t="str">
        <f t="shared" si="8"/>
        <v>c(1,1,1,1,1,1,1,1,2,2,2,2,3,3,3,3,3,3,3,3,3,3,3,4,</v>
      </c>
      <c r="AK24" s="1" t="str">
        <f t="shared" si="9"/>
        <v>c(0,0,0,0,0,0,0,0,0,0,0,0,0,0,0,0,0,0,0,0,0,0,0,0,</v>
      </c>
      <c r="AL24" s="1" t="str">
        <f t="shared" si="10"/>
        <v>c(0,0,0,0,0,0,0,0,0,0,0,0,0,0,0,0,0,0,0,0,0,0,0,0,</v>
      </c>
      <c r="AM24" s="1" t="str">
        <f t="shared" si="10"/>
        <v>c(0,0,0,0,0,0,0,0,0,0,0,0,0,0,0,0,0,0,0,0,0,0,0,0,</v>
      </c>
      <c r="AN24" s="1" t="str">
        <f>""</f>
        <v/>
      </c>
    </row>
    <row r="25" spans="1:40" x14ac:dyDescent="0.2">
      <c r="A25" s="1" t="s">
        <v>18</v>
      </c>
      <c r="B25" s="54">
        <f>SUMIFS(G:G,O:O,B19)+B23</f>
        <v>44027.002164527352</v>
      </c>
      <c r="C25" s="36">
        <f t="shared" si="1"/>
        <v>2.8284271247461903</v>
      </c>
      <c r="D25" s="47">
        <f t="shared" si="2"/>
        <v>0</v>
      </c>
      <c r="E25" s="47">
        <f t="shared" si="11"/>
        <v>1</v>
      </c>
      <c r="F25" s="47">
        <v>25</v>
      </c>
      <c r="G25" s="48">
        <v>43886</v>
      </c>
      <c r="H25" s="1">
        <f t="shared" si="3"/>
        <v>-3.7128068190580699</v>
      </c>
      <c r="I25" s="37">
        <v>8</v>
      </c>
      <c r="J25" s="49">
        <v>0</v>
      </c>
      <c r="K25" s="46">
        <v>0</v>
      </c>
      <c r="L25" s="50">
        <v>0</v>
      </c>
      <c r="M25" s="1">
        <f t="shared" si="4"/>
        <v>6.2085252578787484</v>
      </c>
      <c r="N25" s="1">
        <f t="shared" si="5"/>
        <v>4</v>
      </c>
      <c r="O25" s="1">
        <f t="shared" si="13"/>
        <v>6</v>
      </c>
      <c r="P25" s="1">
        <f t="shared" si="6"/>
        <v>2.4650823724798099</v>
      </c>
      <c r="Q25" s="1">
        <f t="shared" si="7"/>
        <v>1.161048530748511</v>
      </c>
      <c r="R25" s="1">
        <f t="shared" si="12"/>
        <v>0.64100424657816646</v>
      </c>
      <c r="S25" s="1">
        <f t="shared" si="0"/>
        <v>132.28909251950168</v>
      </c>
      <c r="AJ25" s="1" t="str">
        <f t="shared" si="8"/>
        <v>c(1,1,1,1,1,1,1,1,2,2,2,2,3,3,3,3,3,3,3,3,3,3,3,4,8,</v>
      </c>
      <c r="AK25" s="1" t="str">
        <f t="shared" si="9"/>
        <v>c(0,0,0,0,0,0,0,0,0,0,0,0,0,0,0,0,0,0,0,0,0,0,0,0,0,</v>
      </c>
      <c r="AL25" s="1" t="str">
        <f t="shared" si="10"/>
        <v>c(0,0,0,0,0,0,0,0,0,0,0,0,0,0,0,0,0,0,0,0,0,0,0,0,0,</v>
      </c>
      <c r="AM25" s="1" t="str">
        <f t="shared" si="10"/>
        <v>c(0,0,0,0,0,0,0,0,0,0,0,0,0,0,0,0,0,0,0,0,0,0,0,0,0,</v>
      </c>
      <c r="AN25" s="1" t="str">
        <f>""</f>
        <v/>
      </c>
    </row>
    <row r="26" spans="1:40" x14ac:dyDescent="0.2">
      <c r="C26" s="36">
        <f t="shared" si="1"/>
        <v>3.7416573867739413</v>
      </c>
      <c r="D26" s="47">
        <f t="shared" si="2"/>
        <v>0</v>
      </c>
      <c r="E26" s="47">
        <f t="shared" si="11"/>
        <v>1</v>
      </c>
      <c r="F26" s="47">
        <v>26</v>
      </c>
      <c r="G26" s="48">
        <v>43887</v>
      </c>
      <c r="H26" s="1">
        <f t="shared" si="3"/>
        <v>-3.6023841265978138</v>
      </c>
      <c r="I26" s="37">
        <v>14</v>
      </c>
      <c r="J26" s="49">
        <v>0</v>
      </c>
      <c r="K26" s="46">
        <v>0</v>
      </c>
      <c r="L26" s="50">
        <v>0</v>
      </c>
      <c r="M26" s="1">
        <f t="shared" si="4"/>
        <v>10.159925056377627</v>
      </c>
      <c r="N26" s="1">
        <f t="shared" si="5"/>
        <v>6</v>
      </c>
      <c r="O26" s="1">
        <f t="shared" si="13"/>
        <v>8</v>
      </c>
      <c r="P26" s="1">
        <f t="shared" si="6"/>
        <v>3.9513997984988789</v>
      </c>
      <c r="Q26" s="1">
        <f t="shared" si="7"/>
        <v>2.466389026291135</v>
      </c>
      <c r="R26" s="1">
        <f t="shared" si="12"/>
        <v>1.305340495542624</v>
      </c>
      <c r="S26" s="1">
        <f t="shared" si="0"/>
        <v>497.73091354730224</v>
      </c>
      <c r="AJ26" s="1" t="str">
        <f t="shared" si="8"/>
        <v>c(1,1,1,1,1,1,1,1,2,2,2,2,3,3,3,3,3,3,3,3,3,3,3,4,8,14,</v>
      </c>
      <c r="AK26" s="1" t="str">
        <f t="shared" si="9"/>
        <v>c(0,0,0,0,0,0,0,0,0,0,0,0,0,0,0,0,0,0,0,0,0,0,0,0,0,0,</v>
      </c>
      <c r="AL26" s="1" t="str">
        <f t="shared" si="10"/>
        <v>c(0,0,0,0,0,0,0,0,0,0,0,0,0,0,0,0,0,0,0,0,0,0,0,0,0,0,</v>
      </c>
      <c r="AM26" s="1" t="str">
        <f t="shared" si="10"/>
        <v>c(0,0,0,0,0,0,0,0,0,0,0,0,0,0,0,0,0,0,0,0,0,0,0,0,0,0,</v>
      </c>
      <c r="AN26" s="1" t="str">
        <f>""</f>
        <v/>
      </c>
    </row>
    <row r="27" spans="1:40" x14ac:dyDescent="0.2">
      <c r="C27" s="36">
        <f t="shared" si="1"/>
        <v>5.0990195135927845</v>
      </c>
      <c r="D27" s="47">
        <f t="shared" si="2"/>
        <v>0</v>
      </c>
      <c r="E27" s="47">
        <f t="shared" si="11"/>
        <v>1</v>
      </c>
      <c r="F27" s="47">
        <v>27</v>
      </c>
      <c r="G27" s="48">
        <v>43888</v>
      </c>
      <c r="H27" s="1">
        <f t="shared" si="3"/>
        <v>-3.4919614341375578</v>
      </c>
      <c r="I27" s="37">
        <v>26</v>
      </c>
      <c r="J27" s="49">
        <v>0</v>
      </c>
      <c r="K27" s="46">
        <v>0</v>
      </c>
      <c r="L27" s="50">
        <v>0</v>
      </c>
      <c r="M27" s="1">
        <f t="shared" si="4"/>
        <v>16.405550601599778</v>
      </c>
      <c r="N27" s="1">
        <f t="shared" si="5"/>
        <v>12</v>
      </c>
      <c r="O27" s="1">
        <f t="shared" si="13"/>
        <v>11.714285714285714</v>
      </c>
      <c r="P27" s="1">
        <f t="shared" si="6"/>
        <v>6.2456255452221505</v>
      </c>
      <c r="Q27" s="1">
        <f t="shared" si="7"/>
        <v>5.0041347508283183</v>
      </c>
      <c r="R27" s="1">
        <f t="shared" si="12"/>
        <v>2.5377457245371833</v>
      </c>
      <c r="S27" s="1">
        <f t="shared" si="0"/>
        <v>2247.7821993114817</v>
      </c>
      <c r="AJ27" s="1" t="str">
        <f t="shared" si="8"/>
        <v>c(1,1,1,1,1,1,1,1,2,2,2,2,3,3,3,3,3,3,3,3,3,3,3,4,8,14,26,</v>
      </c>
      <c r="AK27" s="1" t="str">
        <f t="shared" si="9"/>
        <v>c(0,0,0,0,0,0,0,0,0,0,0,0,0,0,0,0,0,0,0,0,0,0,0,0,0,0,0,</v>
      </c>
      <c r="AL27" s="1" t="str">
        <f t="shared" si="10"/>
        <v>c(0,0,0,0,0,0,0,0,0,0,0,0,0,0,0,0,0,0,0,0,0,0,0,0,0,0,0,</v>
      </c>
      <c r="AM27" s="1" t="str">
        <f t="shared" si="10"/>
        <v>c(0,0,0,0,0,0,0,0,0,0,0,0,0,0,0,0,0,0,0,0,0,0,0,0,0,0,0,</v>
      </c>
      <c r="AN27" s="1" t="str">
        <f>""</f>
        <v/>
      </c>
    </row>
    <row r="28" spans="1:40" x14ac:dyDescent="0.2">
      <c r="C28" s="36">
        <f t="shared" si="1"/>
        <v>6.7082039324993694</v>
      </c>
      <c r="D28" s="47">
        <f t="shared" si="2"/>
        <v>0</v>
      </c>
      <c r="E28" s="47">
        <f t="shared" si="11"/>
        <v>1</v>
      </c>
      <c r="F28" s="47">
        <v>28</v>
      </c>
      <c r="G28" s="48">
        <v>43889</v>
      </c>
      <c r="H28" s="1">
        <f t="shared" si="3"/>
        <v>-3.3815387416773017</v>
      </c>
      <c r="I28" s="37">
        <v>45</v>
      </c>
      <c r="J28" s="49">
        <v>0</v>
      </c>
      <c r="K28" s="46">
        <v>0</v>
      </c>
      <c r="L28" s="50">
        <v>0</v>
      </c>
      <c r="M28" s="1">
        <f t="shared" si="4"/>
        <v>26.139886956448365</v>
      </c>
      <c r="N28" s="1">
        <f t="shared" si="5"/>
        <v>19</v>
      </c>
      <c r="O28" s="1">
        <f t="shared" si="13"/>
        <v>16.714285714285715</v>
      </c>
      <c r="P28" s="1">
        <f t="shared" si="6"/>
        <v>9.7343363548485868</v>
      </c>
      <c r="Q28" s="1">
        <f t="shared" si="7"/>
        <v>9.7303465547884151</v>
      </c>
      <c r="R28" s="1">
        <f t="shared" si="12"/>
        <v>4.7262118039600969</v>
      </c>
      <c r="S28" s="1">
        <f t="shared" si="0"/>
        <v>8344.6599119241855</v>
      </c>
      <c r="AJ28" s="1" t="str">
        <f t="shared" si="8"/>
        <v>c(1,1,1,1,1,1,1,1,2,2,2,2,3,3,3,3,3,3,3,3,3,3,3,4,8,14,26,45,</v>
      </c>
      <c r="AK28" s="1" t="str">
        <f t="shared" si="9"/>
        <v>c(0,0,0,0,0,0,0,0,0,0,0,0,0,0,0,0,0,0,0,0,0,0,0,0,0,0,0,0,</v>
      </c>
      <c r="AL28" s="1" t="str">
        <f t="shared" si="10"/>
        <v>c(0,0,0,0,0,0,0,0,0,0,0,0,0,0,0,0,0,0,0,0,0,0,0,0,0,0,0,0,</v>
      </c>
      <c r="AM28" s="1" t="str">
        <f t="shared" si="10"/>
        <v>c(0,0,0,0,0,0,0,0,0,0,0,0,0,0,0,0,0,0,0,0,0,0,0,0,0,0,0,0,</v>
      </c>
      <c r="AN28" s="1" t="str">
        <f>""</f>
        <v/>
      </c>
    </row>
    <row r="29" spans="1:40" x14ac:dyDescent="0.2">
      <c r="C29" s="36">
        <f t="shared" si="1"/>
        <v>7.6811457478686078</v>
      </c>
      <c r="D29" s="47">
        <f t="shared" si="2"/>
        <v>0</v>
      </c>
      <c r="E29" s="47">
        <f t="shared" si="11"/>
        <v>1</v>
      </c>
      <c r="F29" s="47">
        <v>29</v>
      </c>
      <c r="G29" s="48">
        <v>43890</v>
      </c>
      <c r="H29" s="1">
        <f t="shared" si="3"/>
        <v>-3.2711160492170457</v>
      </c>
      <c r="I29" s="37">
        <v>59</v>
      </c>
      <c r="J29" s="49">
        <v>0</v>
      </c>
      <c r="K29" s="46">
        <v>0</v>
      </c>
      <c r="L29" s="50">
        <v>0</v>
      </c>
      <c r="M29" s="1">
        <f t="shared" si="4"/>
        <v>41.100252158693685</v>
      </c>
      <c r="N29" s="1">
        <f t="shared" si="5"/>
        <v>14</v>
      </c>
      <c r="O29" s="1">
        <f t="shared" si="13"/>
        <v>22.571428571428573</v>
      </c>
      <c r="P29" s="1">
        <f t="shared" si="6"/>
        <v>14.96036520224532</v>
      </c>
      <c r="Q29" s="1">
        <f t="shared" si="7"/>
        <v>18.187839092086278</v>
      </c>
      <c r="R29" s="1">
        <f t="shared" si="12"/>
        <v>8.4574925372978633</v>
      </c>
      <c r="S29" s="1">
        <f t="shared" si="0"/>
        <v>12793.965825697549</v>
      </c>
      <c r="AJ29" s="1" t="str">
        <f t="shared" si="8"/>
        <v>c(1,1,1,1,1,1,1,1,2,2,2,2,3,3,3,3,3,3,3,3,3,3,3,4,8,14,26,45,59,</v>
      </c>
      <c r="AK29" s="1" t="str">
        <f t="shared" si="9"/>
        <v>c(0,0,0,0,0,0,0,0,0,0,0,0,0,0,0,0,0,0,0,0,0,0,0,0,0,0,0,0,0,</v>
      </c>
      <c r="AL29" s="1" t="str">
        <f t="shared" si="10"/>
        <v>c(0,0,0,0,0,0,0,0,0,0,0,0,0,0,0,0,0,0,0,0,0,0,0,0,0,0,0,0,0,</v>
      </c>
      <c r="AM29" s="1" t="str">
        <f t="shared" si="10"/>
        <v>c(0,0,0,0,0,0,0,0,0,0,0,0,0,0,0,0,0,0,0,0,0,0,0,0,0,0,0,0,0,</v>
      </c>
      <c r="AN29" s="1" t="str">
        <f>""</f>
        <v/>
      </c>
    </row>
    <row r="30" spans="1:40" x14ac:dyDescent="0.2">
      <c r="C30" s="36">
        <f t="shared" si="1"/>
        <v>9.2195444572928871</v>
      </c>
      <c r="D30" s="47">
        <f t="shared" si="2"/>
        <v>0</v>
      </c>
      <c r="E30" s="47">
        <f t="shared" si="11"/>
        <v>1</v>
      </c>
      <c r="F30" s="47">
        <v>30</v>
      </c>
      <c r="G30" s="48">
        <v>43891</v>
      </c>
      <c r="H30" s="1">
        <f t="shared" si="3"/>
        <v>-3.1606933567567896</v>
      </c>
      <c r="I30" s="37">
        <v>85</v>
      </c>
      <c r="J30" s="49">
        <v>0</v>
      </c>
      <c r="K30" s="46">
        <v>0</v>
      </c>
      <c r="L30" s="50">
        <v>0</v>
      </c>
      <c r="M30" s="1">
        <f t="shared" si="4"/>
        <v>63.771920898244296</v>
      </c>
      <c r="N30" s="1">
        <f t="shared" si="5"/>
        <v>26</v>
      </c>
      <c r="O30" s="1">
        <f t="shared" si="13"/>
        <v>30.571428571428573</v>
      </c>
      <c r="P30" s="1">
        <f t="shared" si="6"/>
        <v>22.671668739550611</v>
      </c>
      <c r="Q30" s="1">
        <f t="shared" si="7"/>
        <v>32.769955542890109</v>
      </c>
      <c r="R30" s="1">
        <f t="shared" si="12"/>
        <v>14.582116450803831</v>
      </c>
      <c r="S30" s="1">
        <f t="shared" si="0"/>
        <v>25150.710245327919</v>
      </c>
    </row>
    <row r="31" spans="1:40" x14ac:dyDescent="0.2">
      <c r="C31" s="36">
        <f t="shared" si="1"/>
        <v>11</v>
      </c>
      <c r="D31" s="47">
        <f t="shared" si="2"/>
        <v>0</v>
      </c>
      <c r="E31" s="47">
        <f t="shared" si="11"/>
        <v>1</v>
      </c>
      <c r="F31" s="47">
        <v>31</v>
      </c>
      <c r="G31" s="48">
        <v>43892</v>
      </c>
      <c r="H31" s="1">
        <f t="shared" si="3"/>
        <v>-3.0502706642965336</v>
      </c>
      <c r="I31" s="37">
        <v>121</v>
      </c>
      <c r="J31" s="49">
        <v>0</v>
      </c>
      <c r="K31" s="46">
        <v>0</v>
      </c>
      <c r="L31" s="50">
        <v>0</v>
      </c>
      <c r="M31" s="1">
        <f t="shared" si="4"/>
        <v>97.650893272358701</v>
      </c>
      <c r="N31" s="1">
        <f t="shared" si="5"/>
        <v>36</v>
      </c>
      <c r="O31" s="1">
        <f t="shared" si="13"/>
        <v>36.571428571428569</v>
      </c>
      <c r="P31" s="1">
        <f t="shared" si="6"/>
        <v>33.878972374114404</v>
      </c>
      <c r="Q31" s="1">
        <f t="shared" si="7"/>
        <v>57.053915977031892</v>
      </c>
      <c r="R31" s="1">
        <f t="shared" si="12"/>
        <v>24.283960434141783</v>
      </c>
      <c r="S31" s="1">
        <f t="shared" si="0"/>
        <v>44980.118280597468</v>
      </c>
    </row>
    <row r="32" spans="1:40" x14ac:dyDescent="0.2">
      <c r="C32" s="36">
        <f t="shared" si="1"/>
        <v>12.884098726725126</v>
      </c>
      <c r="D32" s="47">
        <f t="shared" si="2"/>
        <v>0</v>
      </c>
      <c r="E32" s="47">
        <f t="shared" si="11"/>
        <v>1</v>
      </c>
      <c r="F32" s="47">
        <v>32</v>
      </c>
      <c r="G32" s="48">
        <v>43893</v>
      </c>
      <c r="H32" s="1">
        <f t="shared" si="3"/>
        <v>-2.9398479718362776</v>
      </c>
      <c r="I32" s="37">
        <v>166</v>
      </c>
      <c r="J32" s="49">
        <v>0</v>
      </c>
      <c r="K32" s="46">
        <v>0</v>
      </c>
      <c r="L32" s="50">
        <v>0</v>
      </c>
      <c r="M32" s="1">
        <f t="shared" si="4"/>
        <v>147.57179521836468</v>
      </c>
      <c r="N32" s="1">
        <f t="shared" si="5"/>
        <v>45</v>
      </c>
      <c r="O32" s="1">
        <f t="shared" si="13"/>
        <v>50.857142857142854</v>
      </c>
      <c r="P32" s="1">
        <f t="shared" si="6"/>
        <v>49.920901946005984</v>
      </c>
      <c r="Q32" s="1">
        <f t="shared" si="7"/>
        <v>96.201539451963768</v>
      </c>
      <c r="R32" s="1">
        <f t="shared" si="12"/>
        <v>39.147623474931876</v>
      </c>
      <c r="S32" s="1">
        <f t="shared" si="0"/>
        <v>62769.075501716434</v>
      </c>
    </row>
    <row r="33" spans="3:19" x14ac:dyDescent="0.2">
      <c r="C33" s="36">
        <f t="shared" si="1"/>
        <v>15.0996688705415</v>
      </c>
      <c r="D33" s="47">
        <f t="shared" si="2"/>
        <v>0</v>
      </c>
      <c r="E33" s="47">
        <f t="shared" si="11"/>
        <v>1</v>
      </c>
      <c r="F33" s="47">
        <v>33</v>
      </c>
      <c r="G33" s="48">
        <v>43894</v>
      </c>
      <c r="H33" s="1">
        <f t="shared" si="3"/>
        <v>-2.8294252793760215</v>
      </c>
      <c r="I33" s="37">
        <v>228</v>
      </c>
      <c r="J33" s="49">
        <v>1</v>
      </c>
      <c r="K33" s="46">
        <v>1</v>
      </c>
      <c r="L33" s="50">
        <v>0</v>
      </c>
      <c r="M33" s="1">
        <f t="shared" si="4"/>
        <v>220.10553587254151</v>
      </c>
      <c r="N33" s="1">
        <f t="shared" si="5"/>
        <v>62</v>
      </c>
      <c r="O33" s="1">
        <f t="shared" si="13"/>
        <v>66.571428571428569</v>
      </c>
      <c r="P33" s="1">
        <f t="shared" si="6"/>
        <v>72.533740654176825</v>
      </c>
      <c r="Q33" s="1">
        <f t="shared" si="7"/>
        <v>157.41616873891959</v>
      </c>
      <c r="R33" s="1">
        <f t="shared" si="12"/>
        <v>61.214629286955827</v>
      </c>
      <c r="S33" s="1">
        <f t="shared" si="0"/>
        <v>75227.716543402144</v>
      </c>
    </row>
    <row r="34" spans="3:19" x14ac:dyDescent="0.2">
      <c r="C34" s="36">
        <f t="shared" si="1"/>
        <v>16.792855623746664</v>
      </c>
      <c r="D34" s="47">
        <f t="shared" si="2"/>
        <v>0</v>
      </c>
      <c r="E34" s="47">
        <f t="shared" si="11"/>
        <v>1</v>
      </c>
      <c r="F34" s="47">
        <v>34</v>
      </c>
      <c r="G34" s="48">
        <v>43895</v>
      </c>
      <c r="H34" s="1">
        <f t="shared" si="3"/>
        <v>-2.7190025869157655</v>
      </c>
      <c r="I34" s="37">
        <v>282</v>
      </c>
      <c r="J34" s="49">
        <v>3</v>
      </c>
      <c r="K34" s="46">
        <v>3</v>
      </c>
      <c r="L34" s="50">
        <v>0</v>
      </c>
      <c r="M34" s="1">
        <f t="shared" si="4"/>
        <v>324.02650490823754</v>
      </c>
      <c r="N34" s="1">
        <f t="shared" si="5"/>
        <v>54</v>
      </c>
      <c r="O34" s="1">
        <f t="shared" si="13"/>
        <v>84.142857142857139</v>
      </c>
      <c r="P34" s="1">
        <f t="shared" si="6"/>
        <v>103.92096903569603</v>
      </c>
      <c r="Q34" s="1">
        <f t="shared" si="7"/>
        <v>250.43413995221223</v>
      </c>
      <c r="R34" s="1">
        <f t="shared" si="12"/>
        <v>93.01797121329264</v>
      </c>
      <c r="S34" s="1">
        <f t="shared" si="0"/>
        <v>16732.460463698597</v>
      </c>
    </row>
    <row r="35" spans="3:19" x14ac:dyDescent="0.2">
      <c r="C35" s="36">
        <f t="shared" si="1"/>
        <v>20.024984394500787</v>
      </c>
      <c r="D35" s="47">
        <f t="shared" si="2"/>
        <v>0</v>
      </c>
      <c r="E35" s="47">
        <f t="shared" si="11"/>
        <v>1</v>
      </c>
      <c r="F35" s="47">
        <v>35</v>
      </c>
      <c r="G35" s="48">
        <v>43896</v>
      </c>
      <c r="H35" s="1">
        <f t="shared" si="3"/>
        <v>-2.6085798944555094</v>
      </c>
      <c r="I35" s="37">
        <v>401</v>
      </c>
      <c r="J35" s="49">
        <v>5</v>
      </c>
      <c r="K35" s="46">
        <v>10</v>
      </c>
      <c r="L35" s="50">
        <v>0</v>
      </c>
      <c r="M35" s="1">
        <f t="shared" si="4"/>
        <v>470.84195633244366</v>
      </c>
      <c r="N35" s="1">
        <f t="shared" si="5"/>
        <v>119</v>
      </c>
      <c r="O35" s="1">
        <f t="shared" si="13"/>
        <v>158.57142857142858</v>
      </c>
      <c r="P35" s="1">
        <f t="shared" si="6"/>
        <v>146.81545142420612</v>
      </c>
      <c r="Q35" s="1">
        <f t="shared" si="7"/>
        <v>388.0182581363751</v>
      </c>
      <c r="R35" s="1">
        <f t="shared" si="12"/>
        <v>137.58411818416286</v>
      </c>
      <c r="S35" s="1">
        <f t="shared" si="0"/>
        <v>3374.7229468947148</v>
      </c>
    </row>
    <row r="36" spans="3:19" x14ac:dyDescent="0.2">
      <c r="C36" s="36">
        <f t="shared" si="1"/>
        <v>22.912878474779198</v>
      </c>
      <c r="D36" s="47">
        <f t="shared" si="2"/>
        <v>0</v>
      </c>
      <c r="E36" s="47">
        <f t="shared" si="11"/>
        <v>1</v>
      </c>
      <c r="F36" s="47">
        <v>36</v>
      </c>
      <c r="G36" s="48">
        <v>43897</v>
      </c>
      <c r="H36" s="1">
        <f t="shared" si="3"/>
        <v>-2.4981572019952534</v>
      </c>
      <c r="I36" s="37">
        <v>525</v>
      </c>
      <c r="J36" s="49">
        <v>16</v>
      </c>
      <c r="K36" s="46">
        <v>30</v>
      </c>
      <c r="L36" s="50">
        <v>0</v>
      </c>
      <c r="M36" s="1">
        <f t="shared" si="4"/>
        <v>675.36667771637337</v>
      </c>
      <c r="N36" s="1">
        <f t="shared" si="5"/>
        <v>124</v>
      </c>
      <c r="O36" s="1">
        <f t="shared" si="13"/>
        <v>218.42857142857142</v>
      </c>
      <c r="P36" s="1">
        <f t="shared" si="6"/>
        <v>204.52472138392972</v>
      </c>
      <c r="Q36" s="1">
        <f t="shared" si="7"/>
        <v>586.41089667641472</v>
      </c>
      <c r="R36" s="1">
        <f t="shared" si="12"/>
        <v>198.39263854003963</v>
      </c>
      <c r="S36" s="1">
        <f t="shared" si="0"/>
        <v>86411.298049917066</v>
      </c>
    </row>
    <row r="37" spans="3:19" x14ac:dyDescent="0.2">
      <c r="C37" s="36">
        <f t="shared" si="1"/>
        <v>25.96150997149434</v>
      </c>
      <c r="D37" s="47">
        <f t="shared" si="2"/>
        <v>0</v>
      </c>
      <c r="E37" s="47">
        <f t="shared" si="11"/>
        <v>1</v>
      </c>
      <c r="F37" s="47">
        <v>37</v>
      </c>
      <c r="G37" s="48">
        <v>43898</v>
      </c>
      <c r="H37" s="1">
        <f t="shared" si="3"/>
        <v>-2.3877345095349973</v>
      </c>
      <c r="I37" s="37">
        <v>674</v>
      </c>
      <c r="J37" s="49">
        <v>16</v>
      </c>
      <c r="K37" s="46">
        <v>32</v>
      </c>
      <c r="L37" s="50">
        <v>0</v>
      </c>
      <c r="M37" s="1">
        <f t="shared" si="4"/>
        <v>956.31427725396532</v>
      </c>
      <c r="N37" s="1">
        <f t="shared" si="5"/>
        <v>149</v>
      </c>
      <c r="O37" s="1">
        <f t="shared" si="13"/>
        <v>292.71428571428572</v>
      </c>
      <c r="P37" s="1">
        <f t="shared" si="6"/>
        <v>280.94759953759194</v>
      </c>
      <c r="Q37" s="1">
        <f t="shared" si="7"/>
        <v>865.69708852714712</v>
      </c>
      <c r="R37" s="1">
        <f t="shared" si="12"/>
        <v>279.28619185073239</v>
      </c>
      <c r="S37" s="1">
        <f t="shared" si="0"/>
        <v>954027.69463525817</v>
      </c>
    </row>
    <row r="38" spans="3:19" x14ac:dyDescent="0.2">
      <c r="C38" s="36">
        <f t="shared" si="1"/>
        <v>35.085609585697668</v>
      </c>
      <c r="D38" s="47">
        <f t="shared" si="2"/>
        <v>0</v>
      </c>
      <c r="E38" s="47">
        <f t="shared" si="11"/>
        <v>1</v>
      </c>
      <c r="F38" s="47">
        <v>38</v>
      </c>
      <c r="G38" s="48">
        <v>43899</v>
      </c>
      <c r="H38" s="1">
        <f t="shared" si="3"/>
        <v>-2.2773118170747413</v>
      </c>
      <c r="I38" s="37">
        <v>1231</v>
      </c>
      <c r="J38" s="49">
        <v>16</v>
      </c>
      <c r="K38" s="46">
        <v>32</v>
      </c>
      <c r="L38" s="50">
        <v>0</v>
      </c>
      <c r="M38" s="1">
        <f t="shared" si="4"/>
        <v>1336.8630416144902</v>
      </c>
      <c r="N38" s="1">
        <f t="shared" si="5"/>
        <v>557</v>
      </c>
      <c r="O38" s="1">
        <f t="shared" si="13"/>
        <v>409.14285714285717</v>
      </c>
      <c r="P38" s="1">
        <f t="shared" si="6"/>
        <v>380.54876436052484</v>
      </c>
      <c r="Q38" s="1">
        <f t="shared" si="7"/>
        <v>1250.0247637664836</v>
      </c>
      <c r="R38" s="1">
        <f t="shared" si="12"/>
        <v>384.32767523933649</v>
      </c>
      <c r="S38" s="1">
        <f t="shared" si="0"/>
        <v>12698.942946504172</v>
      </c>
    </row>
    <row r="39" spans="3:19" x14ac:dyDescent="0.2">
      <c r="C39" s="36">
        <f t="shared" si="1"/>
        <v>41.1703777004778</v>
      </c>
      <c r="D39" s="47">
        <f t="shared" si="2"/>
        <v>0</v>
      </c>
      <c r="E39" s="47">
        <f t="shared" si="11"/>
        <v>1</v>
      </c>
      <c r="F39" s="47">
        <v>39</v>
      </c>
      <c r="G39" s="48">
        <v>43900</v>
      </c>
      <c r="H39" s="1">
        <f t="shared" si="3"/>
        <v>-2.1668891246144852</v>
      </c>
      <c r="I39" s="37">
        <v>1695</v>
      </c>
      <c r="J39" s="49">
        <v>35</v>
      </c>
      <c r="K39" s="46">
        <v>35</v>
      </c>
      <c r="L39" s="50">
        <v>0</v>
      </c>
      <c r="M39" s="1">
        <f t="shared" si="4"/>
        <v>1845.1404230371918</v>
      </c>
      <c r="N39" s="1">
        <f t="shared" si="5"/>
        <v>464</v>
      </c>
      <c r="O39" s="1">
        <f t="shared" si="13"/>
        <v>690.14285714285711</v>
      </c>
      <c r="P39" s="1">
        <f t="shared" si="6"/>
        <v>508.27738142270164</v>
      </c>
      <c r="Q39" s="1">
        <f t="shared" si="7"/>
        <v>1767.6312016544564</v>
      </c>
      <c r="R39" s="1">
        <f t="shared" si="12"/>
        <v>517.60643788797279</v>
      </c>
      <c r="S39" s="1">
        <f t="shared" si="0"/>
        <v>217185.74163182624</v>
      </c>
    </row>
    <row r="40" spans="3:19" x14ac:dyDescent="0.2">
      <c r="C40" s="36">
        <f t="shared" si="1"/>
        <v>47.7179211617606</v>
      </c>
      <c r="D40" s="47">
        <f t="shared" si="2"/>
        <v>0</v>
      </c>
      <c r="E40" s="47">
        <f t="shared" si="11"/>
        <v>1</v>
      </c>
      <c r="F40" s="47">
        <v>40</v>
      </c>
      <c r="G40" s="48">
        <v>43901</v>
      </c>
      <c r="H40" s="1">
        <f t="shared" si="3"/>
        <v>-2.0564664321542292</v>
      </c>
      <c r="I40" s="37">
        <v>2277</v>
      </c>
      <c r="J40" s="49">
        <v>47</v>
      </c>
      <c r="K40" s="46">
        <v>138</v>
      </c>
      <c r="L40" s="50">
        <v>0</v>
      </c>
      <c r="M40" s="1">
        <f t="shared" si="4"/>
        <v>2514.5574146801382</v>
      </c>
      <c r="N40" s="1">
        <f t="shared" si="5"/>
        <v>582</v>
      </c>
      <c r="O40" s="1">
        <f t="shared" si="13"/>
        <v>838</v>
      </c>
      <c r="P40" s="1">
        <f t="shared" si="6"/>
        <v>669.41699164294641</v>
      </c>
      <c r="Q40" s="1">
        <f t="shared" si="7"/>
        <v>2450.6323428518353</v>
      </c>
      <c r="R40" s="1">
        <f t="shared" si="12"/>
        <v>683.00114119737896</v>
      </c>
      <c r="S40" s="1">
        <f t="shared" si="0"/>
        <v>1438608.9766956223</v>
      </c>
    </row>
    <row r="41" spans="3:19" x14ac:dyDescent="0.2">
      <c r="C41" s="36">
        <f t="shared" si="1"/>
        <v>56.089214649520635</v>
      </c>
      <c r="D41" s="47">
        <f t="shared" si="2"/>
        <v>0</v>
      </c>
      <c r="E41" s="47">
        <f t="shared" si="11"/>
        <v>1</v>
      </c>
      <c r="F41" s="47">
        <v>41</v>
      </c>
      <c r="G41" s="48">
        <v>43902</v>
      </c>
      <c r="H41" s="1">
        <f t="shared" si="3"/>
        <v>-1.9460437396939732</v>
      </c>
      <c r="I41" s="37">
        <v>3146</v>
      </c>
      <c r="J41" s="49">
        <v>84</v>
      </c>
      <c r="K41" s="46">
        <v>189</v>
      </c>
      <c r="L41" s="50">
        <v>0</v>
      </c>
      <c r="M41" s="1">
        <f t="shared" si="4"/>
        <v>3383.9144292064943</v>
      </c>
      <c r="N41" s="1">
        <f t="shared" si="5"/>
        <v>869</v>
      </c>
      <c r="O41" s="1">
        <f t="shared" si="13"/>
        <v>1024.2857142857142</v>
      </c>
      <c r="P41" s="1">
        <f t="shared" si="6"/>
        <v>869.35701452635612</v>
      </c>
      <c r="Q41" s="1">
        <f t="shared" si="7"/>
        <v>3334.5447045519868</v>
      </c>
      <c r="R41" s="1">
        <f t="shared" si="12"/>
        <v>883.91236170015145</v>
      </c>
      <c r="S41" s="1">
        <f t="shared" si="0"/>
        <v>1993921.4154155536</v>
      </c>
    </row>
    <row r="42" spans="3:19" x14ac:dyDescent="0.2">
      <c r="C42" s="36">
        <f t="shared" si="1"/>
        <v>72.332565280100496</v>
      </c>
      <c r="D42" s="47">
        <f t="shared" si="2"/>
        <v>0</v>
      </c>
      <c r="E42" s="47">
        <f t="shared" si="11"/>
        <v>1</v>
      </c>
      <c r="F42" s="47">
        <v>42</v>
      </c>
      <c r="G42" s="48">
        <v>43903</v>
      </c>
      <c r="H42" s="1">
        <f t="shared" si="3"/>
        <v>-1.8356210472337171</v>
      </c>
      <c r="I42" s="37">
        <v>5232</v>
      </c>
      <c r="J42" s="49">
        <v>120</v>
      </c>
      <c r="K42" s="46">
        <v>193</v>
      </c>
      <c r="L42" s="50">
        <v>18</v>
      </c>
      <c r="M42" s="1">
        <f t="shared" si="4"/>
        <v>4497.1961519121032</v>
      </c>
      <c r="N42" s="1">
        <f t="shared" si="5"/>
        <v>2086</v>
      </c>
      <c r="O42" s="1">
        <f t="shared" si="13"/>
        <v>1244.4285714285713</v>
      </c>
      <c r="P42" s="1">
        <f t="shared" si="6"/>
        <v>1113.2817227056089</v>
      </c>
      <c r="Q42" s="1">
        <f t="shared" si="7"/>
        <v>4457.5274053318071</v>
      </c>
      <c r="R42" s="1">
        <f t="shared" si="12"/>
        <v>1122.9827007798203</v>
      </c>
      <c r="S42" s="1">
        <f t="shared" si="0"/>
        <v>43385636.841207542</v>
      </c>
    </row>
    <row r="43" spans="3:19" x14ac:dyDescent="0.2">
      <c r="C43" s="36">
        <f t="shared" si="1"/>
        <v>79.943730210692564</v>
      </c>
      <c r="D43" s="47">
        <f t="shared" si="2"/>
        <v>0</v>
      </c>
      <c r="E43" s="47">
        <f t="shared" si="11"/>
        <v>1</v>
      </c>
      <c r="F43" s="47">
        <v>43</v>
      </c>
      <c r="G43" s="48">
        <v>43904</v>
      </c>
      <c r="H43" s="1">
        <f t="shared" si="3"/>
        <v>-1.7251983547734611</v>
      </c>
      <c r="I43" s="37">
        <v>6391</v>
      </c>
      <c r="J43" s="49">
        <v>136</v>
      </c>
      <c r="K43" s="46">
        <v>517</v>
      </c>
      <c r="L43" s="50">
        <v>20</v>
      </c>
      <c r="M43" s="1">
        <f t="shared" si="4"/>
        <v>5902.9765509687695</v>
      </c>
      <c r="N43" s="1">
        <f t="shared" si="5"/>
        <v>1159</v>
      </c>
      <c r="O43" s="1">
        <f t="shared" si="13"/>
        <v>1441.2857142857142</v>
      </c>
      <c r="P43" s="1">
        <f t="shared" si="6"/>
        <v>1405.7803990566663</v>
      </c>
      <c r="Q43" s="1">
        <f t="shared" si="7"/>
        <v>5859.3527535659423</v>
      </c>
      <c r="R43" s="1">
        <f t="shared" si="12"/>
        <v>1401.8253482341352</v>
      </c>
      <c r="S43" s="1">
        <f t="shared" si="0"/>
        <v>22595998.98315081</v>
      </c>
    </row>
    <row r="44" spans="3:19" x14ac:dyDescent="0.2">
      <c r="C44" s="36">
        <f t="shared" si="1"/>
        <v>88.566359301938121</v>
      </c>
      <c r="D44" s="47">
        <f t="shared" si="2"/>
        <v>0</v>
      </c>
      <c r="E44" s="47">
        <f t="shared" si="11"/>
        <v>1</v>
      </c>
      <c r="F44" s="47">
        <v>44</v>
      </c>
      <c r="G44" s="48">
        <v>43905</v>
      </c>
      <c r="H44" s="1">
        <f t="shared" si="3"/>
        <v>-1.614775662313205</v>
      </c>
      <c r="I44" s="37">
        <v>7844</v>
      </c>
      <c r="J44" s="49">
        <v>288</v>
      </c>
      <c r="K44" s="46">
        <v>517</v>
      </c>
      <c r="L44" s="50">
        <v>20</v>
      </c>
      <c r="M44" s="1">
        <f t="shared" si="4"/>
        <v>7653.3687877082448</v>
      </c>
      <c r="N44" s="1">
        <f t="shared" si="5"/>
        <v>1453</v>
      </c>
      <c r="O44" s="1">
        <f t="shared" si="13"/>
        <v>1781.2857142857142</v>
      </c>
      <c r="P44" s="1">
        <f t="shared" si="6"/>
        <v>1750.3922367394753</v>
      </c>
      <c r="Q44" s="1">
        <f t="shared" si="7"/>
        <v>7580.1360380415463</v>
      </c>
      <c r="R44" s="1">
        <f t="shared" si="12"/>
        <v>1720.783284475604</v>
      </c>
      <c r="S44" s="1">
        <f t="shared" si="0"/>
        <v>6166361.0648807948</v>
      </c>
    </row>
    <row r="45" spans="3:19" x14ac:dyDescent="0.2">
      <c r="C45" s="36">
        <f t="shared" si="1"/>
        <v>99.709578276111472</v>
      </c>
      <c r="D45" s="47">
        <f t="shared" si="2"/>
        <v>0</v>
      </c>
      <c r="E45" s="47">
        <f t="shared" si="11"/>
        <v>1</v>
      </c>
      <c r="F45" s="47">
        <v>45</v>
      </c>
      <c r="G45" s="48">
        <v>43906</v>
      </c>
      <c r="H45" s="1">
        <f t="shared" si="3"/>
        <v>-1.504352969852949</v>
      </c>
      <c r="I45" s="37">
        <v>9942</v>
      </c>
      <c r="J45" s="49">
        <v>389</v>
      </c>
      <c r="K45" s="46">
        <v>530</v>
      </c>
      <c r="L45" s="50">
        <v>22</v>
      </c>
      <c r="M45" s="1">
        <f t="shared" si="4"/>
        <v>9802.4793863167888</v>
      </c>
      <c r="N45" s="1">
        <f t="shared" si="5"/>
        <v>2098</v>
      </c>
      <c r="O45" s="1">
        <f t="shared" si="13"/>
        <v>2133</v>
      </c>
      <c r="P45" s="1">
        <f t="shared" si="6"/>
        <v>2149.110598608544</v>
      </c>
      <c r="Q45" s="1">
        <f t="shared" si="7"/>
        <v>9658.8764111608707</v>
      </c>
      <c r="R45" s="1">
        <f t="shared" si="12"/>
        <v>2078.7403731193244</v>
      </c>
      <c r="S45" s="1">
        <f t="shared" si="0"/>
        <v>7992616.7504621837</v>
      </c>
    </row>
    <row r="46" spans="3:19" x14ac:dyDescent="0.2">
      <c r="C46" s="36">
        <f t="shared" si="1"/>
        <v>108.55413396089529</v>
      </c>
      <c r="D46" s="47">
        <f t="shared" si="2"/>
        <v>0</v>
      </c>
      <c r="E46" s="47">
        <f t="shared" si="11"/>
        <v>1</v>
      </c>
      <c r="F46" s="47">
        <v>46</v>
      </c>
      <c r="G46" s="48">
        <v>43907</v>
      </c>
      <c r="H46" s="1">
        <f t="shared" si="3"/>
        <v>-1.3939302773926929</v>
      </c>
      <c r="I46" s="37">
        <v>11784</v>
      </c>
      <c r="J46" s="49">
        <v>571</v>
      </c>
      <c r="K46" s="46">
        <v>1028</v>
      </c>
      <c r="L46" s="50">
        <v>24</v>
      </c>
      <c r="M46" s="1">
        <f t="shared" si="4"/>
        <v>12404.361694133031</v>
      </c>
      <c r="N46" s="1">
        <f t="shared" si="5"/>
        <v>1842</v>
      </c>
      <c r="O46" s="1">
        <f t="shared" si="13"/>
        <v>2334.1428571428573</v>
      </c>
      <c r="P46" s="1">
        <f t="shared" si="6"/>
        <v>2601.8823078162422</v>
      </c>
      <c r="Q46" s="1">
        <f t="shared" si="7"/>
        <v>12131.878942259291</v>
      </c>
      <c r="R46" s="1">
        <f t="shared" si="12"/>
        <v>2473.0025310984201</v>
      </c>
      <c r="S46" s="1">
        <f t="shared" si="0"/>
        <v>13137195.072590001</v>
      </c>
    </row>
    <row r="47" spans="3:19" x14ac:dyDescent="0.2">
      <c r="C47" s="36">
        <f t="shared" si="1"/>
        <v>121.43310915891102</v>
      </c>
      <c r="D47" s="47">
        <f t="shared" si="2"/>
        <v>0</v>
      </c>
      <c r="E47" s="47">
        <f t="shared" si="11"/>
        <v>1</v>
      </c>
      <c r="F47" s="47">
        <v>47</v>
      </c>
      <c r="G47" s="48">
        <v>43908</v>
      </c>
      <c r="H47" s="1">
        <f t="shared" si="3"/>
        <v>-1.2835075849324369</v>
      </c>
      <c r="I47" s="37">
        <v>14746</v>
      </c>
      <c r="J47" s="49">
        <v>678</v>
      </c>
      <c r="K47" s="46">
        <v>1081</v>
      </c>
      <c r="L47" s="50">
        <v>54</v>
      </c>
      <c r="M47" s="1">
        <f t="shared" si="4"/>
        <v>15510.508848181269</v>
      </c>
      <c r="N47" s="1">
        <f t="shared" si="5"/>
        <v>2962</v>
      </c>
      <c r="O47" s="1">
        <f t="shared" si="13"/>
        <v>2711.8571428571427</v>
      </c>
      <c r="P47" s="1">
        <f t="shared" si="6"/>
        <v>3106.147154048238</v>
      </c>
      <c r="Q47" s="1">
        <f t="shared" si="7"/>
        <v>15031.141203492884</v>
      </c>
      <c r="R47" s="1">
        <f t="shared" si="12"/>
        <v>2899.2622612335927</v>
      </c>
      <c r="S47" s="1">
        <f t="shared" si="0"/>
        <v>9873180.3767416757</v>
      </c>
    </row>
    <row r="48" spans="3:19" x14ac:dyDescent="0.2">
      <c r="C48" s="36">
        <f t="shared" si="1"/>
        <v>134.45073447177595</v>
      </c>
      <c r="D48" s="47">
        <f t="shared" si="2"/>
        <v>0</v>
      </c>
      <c r="E48" s="47">
        <f t="shared" si="11"/>
        <v>1</v>
      </c>
      <c r="F48" s="47">
        <v>48</v>
      </c>
      <c r="G48" s="48">
        <v>43909</v>
      </c>
      <c r="H48" s="1">
        <f t="shared" si="3"/>
        <v>-1.1730848924721808</v>
      </c>
      <c r="I48" s="37">
        <v>18077</v>
      </c>
      <c r="J48" s="49">
        <v>847</v>
      </c>
      <c r="K48" s="46">
        <v>1107</v>
      </c>
      <c r="L48" s="50">
        <v>54</v>
      </c>
      <c r="M48" s="1">
        <f t="shared" si="4"/>
        <v>19166.977913568637</v>
      </c>
      <c r="N48" s="1">
        <f t="shared" si="5"/>
        <v>3331</v>
      </c>
      <c r="O48" s="1">
        <f t="shared" si="13"/>
        <v>3152.1428571428573</v>
      </c>
      <c r="P48" s="1">
        <f t="shared" si="6"/>
        <v>3656.4690653873677</v>
      </c>
      <c r="Q48" s="1">
        <f t="shared" si="7"/>
        <v>18382.794799393905</v>
      </c>
      <c r="R48" s="1">
        <f t="shared" si="12"/>
        <v>3351.6535959010216</v>
      </c>
      <c r="S48" s="1">
        <f t="shared" si="0"/>
        <v>12572549.938566562</v>
      </c>
    </row>
    <row r="49" spans="3:19" x14ac:dyDescent="0.2">
      <c r="C49" s="36">
        <f t="shared" si="1"/>
        <v>146.87069142616576</v>
      </c>
      <c r="D49" s="47">
        <f t="shared" si="2"/>
        <v>0</v>
      </c>
      <c r="E49" s="47">
        <f t="shared" si="11"/>
        <v>1</v>
      </c>
      <c r="F49" s="47">
        <v>49</v>
      </c>
      <c r="G49" s="48">
        <v>43910</v>
      </c>
      <c r="H49" s="1">
        <f t="shared" si="3"/>
        <v>-1.0626622000119248</v>
      </c>
      <c r="I49" s="37">
        <v>21571</v>
      </c>
      <c r="J49" s="49">
        <v>1082</v>
      </c>
      <c r="K49" s="46">
        <v>1585</v>
      </c>
      <c r="L49" s="50">
        <v>58</v>
      </c>
      <c r="M49" s="1">
        <f t="shared" si="4"/>
        <v>23411.289707731361</v>
      </c>
      <c r="N49" s="1">
        <f t="shared" si="5"/>
        <v>3494</v>
      </c>
      <c r="O49" s="1">
        <f t="shared" si="13"/>
        <v>3648.2857142857142</v>
      </c>
      <c r="P49" s="1">
        <f t="shared" si="6"/>
        <v>4244.3117941627243</v>
      </c>
      <c r="Q49" s="1">
        <f t="shared" si="7"/>
        <v>22205.692371508198</v>
      </c>
      <c r="R49" s="1">
        <f t="shared" si="12"/>
        <v>3822.8975721142924</v>
      </c>
      <c r="S49" s="1">
        <f t="shared" si="0"/>
        <v>59164567.805663377</v>
      </c>
    </row>
    <row r="50" spans="3:19" x14ac:dyDescent="0.2">
      <c r="C50" s="36">
        <f t="shared" si="1"/>
        <v>159.29218436571205</v>
      </c>
      <c r="D50" s="47">
        <f t="shared" si="2"/>
        <v>0</v>
      </c>
      <c r="E50" s="47">
        <f t="shared" si="11"/>
        <v>1</v>
      </c>
      <c r="F50" s="47">
        <v>50</v>
      </c>
      <c r="G50" s="48">
        <v>43911</v>
      </c>
      <c r="H50" s="1">
        <f t="shared" si="3"/>
        <v>-0.95223950755166875</v>
      </c>
      <c r="I50" s="37">
        <v>25374</v>
      </c>
      <c r="J50" s="49">
        <v>1406</v>
      </c>
      <c r="K50" s="46">
        <v>2125</v>
      </c>
      <c r="L50" s="50">
        <v>73</v>
      </c>
      <c r="M50" s="1">
        <f t="shared" si="4"/>
        <v>28269.296958571249</v>
      </c>
      <c r="N50" s="1">
        <f t="shared" si="5"/>
        <v>3803</v>
      </c>
      <c r="O50" s="1">
        <f t="shared" si="13"/>
        <v>4324.8571428571431</v>
      </c>
      <c r="P50" s="1">
        <f t="shared" si="6"/>
        <v>4858.007250839888</v>
      </c>
      <c r="Q50" s="1">
        <f t="shared" si="7"/>
        <v>26510.223805400357</v>
      </c>
      <c r="R50" s="1">
        <f t="shared" si="12"/>
        <v>4304.5314338921598</v>
      </c>
      <c r="S50" s="1">
        <f t="shared" si="0"/>
        <v>205646932.55886701</v>
      </c>
    </row>
    <row r="51" spans="3:19" x14ac:dyDescent="0.2">
      <c r="C51" s="36">
        <f t="shared" si="1"/>
        <v>172.9421868717983</v>
      </c>
      <c r="D51" s="47">
        <f t="shared" si="2"/>
        <v>0</v>
      </c>
      <c r="E51" s="47">
        <f t="shared" si="11"/>
        <v>1</v>
      </c>
      <c r="F51" s="47">
        <v>51</v>
      </c>
      <c r="G51" s="48">
        <v>43912</v>
      </c>
      <c r="H51" s="1">
        <f t="shared" si="3"/>
        <v>-0.84181681509141271</v>
      </c>
      <c r="I51" s="37">
        <v>29909</v>
      </c>
      <c r="J51" s="49">
        <v>1813</v>
      </c>
      <c r="K51" s="46">
        <v>2575</v>
      </c>
      <c r="L51" s="50">
        <v>72</v>
      </c>
      <c r="M51" s="1">
        <f t="shared" si="4"/>
        <v>33752.250168558916</v>
      </c>
      <c r="N51" s="1">
        <f t="shared" si="5"/>
        <v>4535</v>
      </c>
      <c r="O51" s="1">
        <f t="shared" si="13"/>
        <v>5051.2857142857147</v>
      </c>
      <c r="P51" s="1">
        <f t="shared" si="6"/>
        <v>5482.9532099876669</v>
      </c>
      <c r="Q51" s="1">
        <f t="shared" si="7"/>
        <v>31297.432307313276</v>
      </c>
      <c r="R51" s="1">
        <f t="shared" si="12"/>
        <v>4787.208501912919</v>
      </c>
      <c r="S51" s="1">
        <f t="shared" si="0"/>
        <v>333388310.12775272</v>
      </c>
    </row>
    <row r="52" spans="3:19" x14ac:dyDescent="0.2">
      <c r="C52" s="36">
        <f t="shared" si="1"/>
        <v>188.36135484753765</v>
      </c>
      <c r="D52" s="47">
        <f t="shared" si="2"/>
        <v>0</v>
      </c>
      <c r="E52" s="47">
        <f t="shared" si="11"/>
        <v>1</v>
      </c>
      <c r="F52" s="47">
        <v>52</v>
      </c>
      <c r="G52" s="48">
        <v>43913</v>
      </c>
      <c r="H52" s="1">
        <f t="shared" si="3"/>
        <v>-0.73139412263115666</v>
      </c>
      <c r="I52" s="37">
        <v>35480</v>
      </c>
      <c r="J52" s="49">
        <v>2342</v>
      </c>
      <c r="K52" s="46">
        <v>3355</v>
      </c>
      <c r="L52" s="50">
        <v>84</v>
      </c>
      <c r="M52" s="1">
        <f t="shared" si="4"/>
        <v>39854.30948271112</v>
      </c>
      <c r="N52" s="1">
        <f t="shared" si="5"/>
        <v>5571</v>
      </c>
      <c r="O52" s="1">
        <f t="shared" si="13"/>
        <v>5672.7142857142853</v>
      </c>
      <c r="P52" s="1">
        <f t="shared" si="6"/>
        <v>6102.059314152204</v>
      </c>
      <c r="Q52" s="1">
        <f t="shared" si="7"/>
        <v>36558.48292993669</v>
      </c>
      <c r="R52" s="1">
        <f t="shared" si="12"/>
        <v>5261.0506226234138</v>
      </c>
      <c r="S52" s="1">
        <f t="shared" si="0"/>
        <v>219087881.883472</v>
      </c>
    </row>
    <row r="53" spans="3:19" x14ac:dyDescent="0.2">
      <c r="C53" s="36">
        <f t="shared" si="1"/>
        <v>205.08047201037937</v>
      </c>
      <c r="D53" s="47">
        <f t="shared" si="2"/>
        <v>0</v>
      </c>
      <c r="E53" s="47">
        <f t="shared" si="11"/>
        <v>1</v>
      </c>
      <c r="F53" s="47">
        <v>53</v>
      </c>
      <c r="G53" s="48">
        <v>43914</v>
      </c>
      <c r="H53" s="1">
        <f t="shared" si="3"/>
        <v>-0.62097143017090062</v>
      </c>
      <c r="I53" s="37">
        <v>42058</v>
      </c>
      <c r="J53" s="49">
        <v>2994</v>
      </c>
      <c r="K53" s="46">
        <v>3794</v>
      </c>
      <c r="L53" s="50">
        <v>92</v>
      </c>
      <c r="M53" s="1">
        <f t="shared" si="4"/>
        <v>46550.746908455752</v>
      </c>
      <c r="N53" s="1">
        <f t="shared" si="5"/>
        <v>6578</v>
      </c>
      <c r="O53" s="1">
        <f t="shared" si="13"/>
        <v>6306.8571428571431</v>
      </c>
      <c r="P53" s="1">
        <f t="shared" si="6"/>
        <v>6696.4374257446325</v>
      </c>
      <c r="Q53" s="1">
        <f t="shared" si="7"/>
        <v>42274.514638994289</v>
      </c>
      <c r="R53" s="1">
        <f t="shared" si="12"/>
        <v>5716.0317090575991</v>
      </c>
      <c r="S53" s="1">
        <f t="shared" si="0"/>
        <v>9613883.1385520548</v>
      </c>
    </row>
    <row r="54" spans="3:19" x14ac:dyDescent="0.2">
      <c r="C54" s="36">
        <f t="shared" si="1"/>
        <v>223.84146175362596</v>
      </c>
      <c r="D54" s="47">
        <f t="shared" si="2"/>
        <v>0</v>
      </c>
      <c r="E54" s="47">
        <f t="shared" si="11"/>
        <v>1</v>
      </c>
      <c r="F54" s="47">
        <v>54</v>
      </c>
      <c r="G54" s="48">
        <v>43915</v>
      </c>
      <c r="H54" s="1">
        <f t="shared" si="3"/>
        <v>-0.51054873771064457</v>
      </c>
      <c r="I54" s="37">
        <v>50105</v>
      </c>
      <c r="J54" s="49">
        <v>3650</v>
      </c>
      <c r="K54" s="46">
        <v>5367</v>
      </c>
      <c r="L54" s="50">
        <v>103</v>
      </c>
      <c r="M54" s="1">
        <f t="shared" si="4"/>
        <v>53797.053600220359</v>
      </c>
      <c r="N54" s="1">
        <f t="shared" si="5"/>
        <v>8047</v>
      </c>
      <c r="O54" s="1">
        <f t="shared" si="13"/>
        <v>6836.8571428571431</v>
      </c>
      <c r="P54" s="1">
        <f t="shared" si="6"/>
        <v>7246.3066917646065</v>
      </c>
      <c r="Q54" s="1">
        <f t="shared" si="7"/>
        <v>48416.883963086497</v>
      </c>
      <c r="R54" s="1">
        <f t="shared" si="12"/>
        <v>6142.3693240922075</v>
      </c>
      <c r="S54" s="1">
        <f t="shared" si="0"/>
        <v>637889016.80585778</v>
      </c>
    </row>
    <row r="55" spans="3:19" x14ac:dyDescent="0.2">
      <c r="C55" s="36">
        <f t="shared" si="1"/>
        <v>240.38718767854496</v>
      </c>
      <c r="D55" s="47">
        <f t="shared" si="2"/>
        <v>0</v>
      </c>
      <c r="E55" s="47">
        <f t="shared" si="11"/>
        <v>1</v>
      </c>
      <c r="F55" s="47">
        <v>55</v>
      </c>
      <c r="G55" s="48">
        <v>43916</v>
      </c>
      <c r="H55" s="1">
        <f t="shared" si="3"/>
        <v>-0.40012604525038853</v>
      </c>
      <c r="I55" s="37">
        <v>57786</v>
      </c>
      <c r="J55" s="49">
        <v>4368</v>
      </c>
      <c r="K55" s="46">
        <v>7015</v>
      </c>
      <c r="L55" s="50">
        <v>119</v>
      </c>
      <c r="M55" s="1">
        <f t="shared" si="4"/>
        <v>61529.111794999466</v>
      </c>
      <c r="N55" s="1">
        <f t="shared" si="5"/>
        <v>7681</v>
      </c>
      <c r="O55" s="1">
        <f t="shared" si="13"/>
        <v>7171.5714285714284</v>
      </c>
      <c r="P55" s="1">
        <f t="shared" si="6"/>
        <v>7732.058194779107</v>
      </c>
      <c r="Q55" s="1">
        <f t="shared" si="7"/>
        <v>54947.785513160998</v>
      </c>
      <c r="R55" s="1">
        <f t="shared" si="12"/>
        <v>6530.9015500745008</v>
      </c>
      <c r="S55" s="1">
        <f t="shared" si="0"/>
        <v>1936429729.020124</v>
      </c>
    </row>
    <row r="56" spans="3:19" x14ac:dyDescent="0.2">
      <c r="C56" s="36">
        <f t="shared" si="1"/>
        <v>256.35717271026374</v>
      </c>
      <c r="D56" s="47">
        <f t="shared" si="2"/>
        <v>0</v>
      </c>
      <c r="E56" s="47">
        <f t="shared" si="11"/>
        <v>1</v>
      </c>
      <c r="F56" s="47">
        <v>56</v>
      </c>
      <c r="G56" s="48">
        <v>43917</v>
      </c>
      <c r="H56" s="1">
        <f t="shared" si="3"/>
        <v>-0.28970335279013248</v>
      </c>
      <c r="I56" s="37">
        <v>65719</v>
      </c>
      <c r="J56" s="49">
        <v>5138</v>
      </c>
      <c r="K56" s="46">
        <v>9357</v>
      </c>
      <c r="L56" s="50">
        <v>127</v>
      </c>
      <c r="M56" s="1">
        <f t="shared" si="4"/>
        <v>69664.513917897333</v>
      </c>
      <c r="N56" s="1">
        <f t="shared" si="5"/>
        <v>7933</v>
      </c>
      <c r="O56" s="1">
        <f t="shared" si="13"/>
        <v>7496.5714285714284</v>
      </c>
      <c r="P56" s="1">
        <f t="shared" si="6"/>
        <v>8135.4021228978672</v>
      </c>
      <c r="Q56" s="1">
        <f t="shared" si="7"/>
        <v>61821.213889990795</v>
      </c>
      <c r="R56" s="1">
        <f t="shared" si="12"/>
        <v>6873.4283768297973</v>
      </c>
      <c r="S56" s="1">
        <f t="shared" si="0"/>
        <v>3894766990.0946937</v>
      </c>
    </row>
    <row r="57" spans="3:19" x14ac:dyDescent="0.2">
      <c r="C57" s="36">
        <f t="shared" si="1"/>
        <v>270.61411640932556</v>
      </c>
      <c r="D57" s="47">
        <f t="shared" si="2"/>
        <v>0</v>
      </c>
      <c r="E57" s="47">
        <f t="shared" si="11"/>
        <v>1</v>
      </c>
      <c r="F57" s="47">
        <v>57</v>
      </c>
      <c r="G57" s="48">
        <v>43918</v>
      </c>
      <c r="H57" s="1">
        <f t="shared" si="3"/>
        <v>-0.17928066032987647</v>
      </c>
      <c r="I57" s="37">
        <v>73232</v>
      </c>
      <c r="J57" s="49">
        <v>5982</v>
      </c>
      <c r="K57" s="46">
        <v>12285</v>
      </c>
      <c r="L57" s="50">
        <v>508</v>
      </c>
      <c r="M57" s="1">
        <f t="shared" si="4"/>
        <v>78105.019137753159</v>
      </c>
      <c r="N57" s="1">
        <f t="shared" si="5"/>
        <v>7513</v>
      </c>
      <c r="O57" s="1">
        <f t="shared" si="13"/>
        <v>7695</v>
      </c>
      <c r="P57" s="1">
        <f t="shared" si="6"/>
        <v>8440.505219855826</v>
      </c>
      <c r="Q57" s="1">
        <f t="shared" si="7"/>
        <v>68984.214112112575</v>
      </c>
      <c r="R57" s="1">
        <f t="shared" si="12"/>
        <v>7163.0002221217801</v>
      </c>
      <c r="S57" s="1">
        <f t="shared" si="0"/>
        <v>4882875859.3326893</v>
      </c>
    </row>
    <row r="58" spans="3:19" x14ac:dyDescent="0.2">
      <c r="C58" s="36">
        <f t="shared" si="1"/>
        <v>283.037100041673</v>
      </c>
      <c r="D58" s="47">
        <f t="shared" si="2"/>
        <v>0</v>
      </c>
      <c r="E58" s="47">
        <f t="shared" si="11"/>
        <v>1</v>
      </c>
      <c r="F58" s="47">
        <v>58</v>
      </c>
      <c r="G58" s="48">
        <v>43919</v>
      </c>
      <c r="H58" s="1">
        <f t="shared" si="3"/>
        <v>-6.8857967869620451E-2</v>
      </c>
      <c r="I58" s="37">
        <v>80110</v>
      </c>
      <c r="J58" s="49">
        <v>6803</v>
      </c>
      <c r="K58" s="46">
        <v>14709</v>
      </c>
      <c r="L58" s="50">
        <v>3404</v>
      </c>
      <c r="M58" s="1">
        <f t="shared" si="4"/>
        <v>86740.039568542605</v>
      </c>
      <c r="N58" s="1">
        <f t="shared" si="5"/>
        <v>6878</v>
      </c>
      <c r="O58" s="1">
        <f t="shared" si="13"/>
        <v>7716.1428571428569</v>
      </c>
      <c r="P58" s="1">
        <f t="shared" si="6"/>
        <v>8635.0204307894455</v>
      </c>
      <c r="Q58" s="1">
        <f t="shared" si="7"/>
        <v>76378.354690878623</v>
      </c>
      <c r="R58" s="1">
        <f t="shared" si="12"/>
        <v>7394.1405787660478</v>
      </c>
      <c r="S58" s="1">
        <f t="shared" si="0"/>
        <v>3941341634.4401441</v>
      </c>
    </row>
    <row r="59" spans="3:19" x14ac:dyDescent="0.2">
      <c r="C59" s="36">
        <f t="shared" si="1"/>
        <v>296.57376822638918</v>
      </c>
      <c r="D59" s="47">
        <f t="shared" si="2"/>
        <v>0</v>
      </c>
      <c r="E59" s="47">
        <f t="shared" si="11"/>
        <v>1</v>
      </c>
      <c r="F59" s="47">
        <v>59</v>
      </c>
      <c r="G59" s="48">
        <v>43920</v>
      </c>
      <c r="H59" s="1">
        <f t="shared" si="3"/>
        <v>4.1564724590635566E-2</v>
      </c>
      <c r="I59" s="37">
        <v>87956</v>
      </c>
      <c r="J59" s="49">
        <v>7716</v>
      </c>
      <c r="K59" s="46">
        <v>16780</v>
      </c>
      <c r="L59" s="50">
        <v>5749</v>
      </c>
      <c r="M59" s="1">
        <f t="shared" si="4"/>
        <v>95450.955144574633</v>
      </c>
      <c r="N59" s="1">
        <f t="shared" si="5"/>
        <v>7846</v>
      </c>
      <c r="O59" s="1">
        <f t="shared" si="13"/>
        <v>7754.1428571428569</v>
      </c>
      <c r="P59" s="1">
        <f t="shared" si="6"/>
        <v>8710.9155760320282</v>
      </c>
      <c r="Q59" s="1">
        <f t="shared" si="7"/>
        <v>83941.349410571624</v>
      </c>
      <c r="R59" s="1">
        <f>Q59-Q58</f>
        <v>7562.9947196930007</v>
      </c>
      <c r="S59" s="1">
        <f t="shared" si="0"/>
        <v>4780003792.2558947</v>
      </c>
    </row>
    <row r="60" spans="3:19" x14ac:dyDescent="0.2">
      <c r="C60" s="36">
        <f t="shared" si="1"/>
        <v>309.71438455454404</v>
      </c>
      <c r="D60" s="47">
        <f t="shared" si="2"/>
        <v>0</v>
      </c>
      <c r="E60" s="47">
        <f t="shared" si="11"/>
        <v>1</v>
      </c>
      <c r="F60" s="47">
        <v>60</v>
      </c>
      <c r="G60" s="48">
        <v>43921</v>
      </c>
      <c r="H60" s="1">
        <f t="shared" si="3"/>
        <v>0.15198741705089158</v>
      </c>
      <c r="I60" s="37">
        <v>95923</v>
      </c>
      <c r="J60" s="49">
        <v>8269</v>
      </c>
      <c r="K60" s="46">
        <v>19259</v>
      </c>
      <c r="L60" s="50">
        <v>6098</v>
      </c>
      <c r="M60" s="1">
        <f t="shared" si="4"/>
        <v>104115.97871792794</v>
      </c>
      <c r="N60" s="1">
        <f t="shared" si="5"/>
        <v>7967</v>
      </c>
      <c r="O60" s="1">
        <f t="shared" si="13"/>
        <v>7640</v>
      </c>
      <c r="P60" s="1">
        <f t="shared" si="6"/>
        <v>8665.0235733533045</v>
      </c>
      <c r="Q60" s="1">
        <f t="shared" si="7"/>
        <v>91608.750858176325</v>
      </c>
      <c r="R60" s="1">
        <f t="shared" si="12"/>
        <v>7667.4014476047014</v>
      </c>
      <c r="S60" s="1">
        <f t="shared" si="0"/>
        <v>5764635066.2529688</v>
      </c>
    </row>
    <row r="61" spans="3:19" x14ac:dyDescent="0.2">
      <c r="C61" s="36">
        <f t="shared" si="1"/>
        <v>322.67320930005951</v>
      </c>
      <c r="D61" s="47">
        <f t="shared" si="2"/>
        <v>0</v>
      </c>
      <c r="E61" s="47">
        <f t="shared" si="11"/>
        <v>1</v>
      </c>
      <c r="F61" s="47">
        <v>61</v>
      </c>
      <c r="G61" s="48">
        <v>43922</v>
      </c>
      <c r="H61" s="1">
        <f t="shared" si="3"/>
        <v>0.26241010951114763</v>
      </c>
      <c r="I61" s="37">
        <v>104118</v>
      </c>
      <c r="J61" s="49">
        <v>9387</v>
      </c>
      <c r="K61" s="46">
        <v>22647</v>
      </c>
      <c r="L61" s="50">
        <v>7853</v>
      </c>
      <c r="M61" s="1">
        <f t="shared" si="4"/>
        <v>112615.24040320542</v>
      </c>
      <c r="N61" s="1">
        <f t="shared" si="5"/>
        <v>8195</v>
      </c>
      <c r="O61" s="1">
        <f t="shared" si="13"/>
        <v>7562.2857142857147</v>
      </c>
      <c r="P61" s="1">
        <f t="shared" si="6"/>
        <v>8499.2616852774809</v>
      </c>
      <c r="Q61" s="1">
        <f t="shared" si="7"/>
        <v>99315.64051171724</v>
      </c>
      <c r="R61" s="1">
        <f t="shared" si="12"/>
        <v>7706.8896535409149</v>
      </c>
      <c r="S61" s="1">
        <f t="shared" si="0"/>
        <v>7441701437.757247</v>
      </c>
    </row>
    <row r="62" spans="3:19" x14ac:dyDescent="0.2">
      <c r="C62" s="36">
        <f t="shared" si="1"/>
        <v>334.76110885226797</v>
      </c>
      <c r="D62" s="47">
        <f t="shared" si="2"/>
        <v>0</v>
      </c>
      <c r="E62" s="47">
        <f t="shared" si="11"/>
        <v>1</v>
      </c>
      <c r="F62" s="47">
        <v>62</v>
      </c>
      <c r="G62" s="48">
        <v>43923</v>
      </c>
      <c r="H62" s="1">
        <f t="shared" si="3"/>
        <v>0.37283280197140367</v>
      </c>
      <c r="I62" s="37">
        <v>112065</v>
      </c>
      <c r="J62" s="49">
        <v>10348</v>
      </c>
      <c r="K62" s="46">
        <v>26743</v>
      </c>
      <c r="L62" s="50">
        <v>9925</v>
      </c>
      <c r="M62" s="1">
        <f t="shared" si="4"/>
        <v>120835.7390440309</v>
      </c>
      <c r="N62" s="1">
        <f t="shared" si="5"/>
        <v>7947</v>
      </c>
      <c r="O62" s="1">
        <f t="shared" si="13"/>
        <v>7366.4285714285716</v>
      </c>
      <c r="P62" s="1">
        <f t="shared" si="6"/>
        <v>8220.4986408254772</v>
      </c>
      <c r="Q62" s="1">
        <f t="shared" si="7"/>
        <v>106998.24613729962</v>
      </c>
      <c r="R62" s="1">
        <f t="shared" si="12"/>
        <v>7682.6056255823787</v>
      </c>
      <c r="S62" s="1">
        <f t="shared" si="0"/>
        <v>8593985413.9587002</v>
      </c>
    </row>
    <row r="63" spans="3:19" x14ac:dyDescent="0.2">
      <c r="C63" s="36">
        <f t="shared" si="1"/>
        <v>345.25208181848808</v>
      </c>
      <c r="D63" s="47">
        <f t="shared" si="2"/>
        <v>0</v>
      </c>
      <c r="E63" s="47">
        <f t="shared" si="11"/>
        <v>1</v>
      </c>
      <c r="F63" s="47">
        <v>63</v>
      </c>
      <c r="G63" s="48">
        <v>43924</v>
      </c>
      <c r="H63" s="1">
        <f t="shared" si="3"/>
        <v>0.48325549443165972</v>
      </c>
      <c r="I63" s="37">
        <v>119199</v>
      </c>
      <c r="J63" s="49">
        <v>11198</v>
      </c>
      <c r="K63" s="46">
        <v>30513</v>
      </c>
      <c r="L63" s="50">
        <v>11889</v>
      </c>
      <c r="M63" s="1">
        <f t="shared" si="4"/>
        <v>128675.82150903204</v>
      </c>
      <c r="N63" s="1">
        <f t="shared" si="5"/>
        <v>7134</v>
      </c>
      <c r="O63" s="1">
        <f t="shared" si="13"/>
        <v>6959.8571428571431</v>
      </c>
      <c r="P63" s="1">
        <f t="shared" si="6"/>
        <v>7840.0824650011491</v>
      </c>
      <c r="Q63" s="1">
        <f t="shared" si="7"/>
        <v>114595.4265304307</v>
      </c>
      <c r="R63" s="1">
        <f t="shared" si="12"/>
        <v>7597.180393131086</v>
      </c>
      <c r="S63" s="1">
        <f t="shared" si="0"/>
        <v>7316888939.8741074</v>
      </c>
    </row>
    <row r="64" spans="3:19" x14ac:dyDescent="0.2">
      <c r="C64" s="36">
        <f t="shared" si="1"/>
        <v>355.20135134878075</v>
      </c>
      <c r="D64" s="47">
        <f t="shared" si="2"/>
        <v>0</v>
      </c>
      <c r="E64" s="47">
        <f t="shared" si="11"/>
        <v>1</v>
      </c>
      <c r="F64" s="47">
        <v>64</v>
      </c>
      <c r="G64" s="48">
        <v>43925</v>
      </c>
      <c r="H64" s="1">
        <f t="shared" si="3"/>
        <v>0.59367818689191576</v>
      </c>
      <c r="I64" s="37">
        <v>126168</v>
      </c>
      <c r="J64" s="49">
        <v>11947</v>
      </c>
      <c r="K64" s="46">
        <v>34219</v>
      </c>
      <c r="L64" s="50">
        <v>13955</v>
      </c>
      <c r="M64" s="1">
        <f t="shared" si="4"/>
        <v>136048.89575614009</v>
      </c>
      <c r="N64" s="1">
        <f t="shared" si="5"/>
        <v>6969</v>
      </c>
      <c r="O64" s="1">
        <f t="shared" si="13"/>
        <v>6574.1428571428569</v>
      </c>
      <c r="P64" s="1">
        <f t="shared" si="6"/>
        <v>7373.0742471080448</v>
      </c>
      <c r="Q64" s="1">
        <f t="shared" si="7"/>
        <v>122049.97530000204</v>
      </c>
      <c r="R64" s="1">
        <f t="shared" si="12"/>
        <v>7454.5487695713382</v>
      </c>
      <c r="S64" s="1">
        <f t="shared" si="0"/>
        <v>6023549779.4073935</v>
      </c>
    </row>
    <row r="65" spans="3:19" x14ac:dyDescent="0.2">
      <c r="C65" s="36">
        <f t="shared" si="1"/>
        <v>362.87050031657299</v>
      </c>
      <c r="D65" s="47">
        <f t="shared" si="2"/>
        <v>0</v>
      </c>
      <c r="E65" s="47">
        <f t="shared" si="11"/>
        <v>1</v>
      </c>
      <c r="F65" s="47">
        <v>65</v>
      </c>
      <c r="G65" s="48">
        <v>43926</v>
      </c>
      <c r="H65" s="1">
        <f t="shared" si="3"/>
        <v>0.7041008793521718</v>
      </c>
      <c r="I65" s="37">
        <v>131675</v>
      </c>
      <c r="J65" s="49">
        <v>12641</v>
      </c>
      <c r="K65" s="46">
        <v>38080</v>
      </c>
      <c r="L65" s="50">
        <v>16683</v>
      </c>
      <c r="M65" s="1">
        <f t="shared" si="4"/>
        <v>142886.15568774912</v>
      </c>
      <c r="N65" s="1">
        <f t="shared" si="5"/>
        <v>5507</v>
      </c>
      <c r="O65" s="1">
        <f t="shared" si="13"/>
        <v>6300.2857142857147</v>
      </c>
      <c r="P65" s="1">
        <f t="shared" si="6"/>
        <v>6837.2599316090345</v>
      </c>
      <c r="Q65" s="1">
        <f t="shared" si="7"/>
        <v>129309.7084267164</v>
      </c>
      <c r="R65" s="1">
        <f t="shared" si="12"/>
        <v>7259.73312671436</v>
      </c>
      <c r="S65" s="1">
        <f t="shared" ref="S65:S126" si="14">(M65-I65)^2*C65*$B$12+(Q65-I65)^2*C65*$B$13</f>
        <v>2030116834.796391</v>
      </c>
    </row>
    <row r="66" spans="3:19" x14ac:dyDescent="0.2">
      <c r="C66" s="36">
        <f t="shared" ref="C66:C126" si="15">SQRT(I66)</f>
        <v>369.69582091227375</v>
      </c>
      <c r="D66" s="47">
        <f t="shared" ref="D66:D126" si="16">IF(O67="",1,0)</f>
        <v>0</v>
      </c>
      <c r="E66" s="47">
        <f t="shared" si="11"/>
        <v>1</v>
      </c>
      <c r="F66" s="47">
        <v>66</v>
      </c>
      <c r="G66" s="48">
        <v>43927</v>
      </c>
      <c r="H66" s="1">
        <f t="shared" ref="H66:H126" si="17">H65+$B$1</f>
        <v>0.81452357181242785</v>
      </c>
      <c r="I66" s="37">
        <v>136675</v>
      </c>
      <c r="J66" s="49">
        <v>13341</v>
      </c>
      <c r="K66" s="46">
        <v>40437</v>
      </c>
      <c r="L66" s="50">
        <v>19432</v>
      </c>
      <c r="M66" s="1">
        <f t="shared" ref="M66:M126" si="18">_xlfn.NORM.DIST(H66,0,$A$1,TRUE)*$B$15</f>
        <v>149138.18607858589</v>
      </c>
      <c r="N66" s="1">
        <f t="shared" ref="N66:N82" si="19">IF(I66-I65&lt;0,0,I66-I65)</f>
        <v>5000</v>
      </c>
      <c r="O66" s="1">
        <f t="shared" si="13"/>
        <v>5879.5714285714284</v>
      </c>
      <c r="P66" s="1">
        <f t="shared" ref="P66:P80" si="20">M66-M65</f>
        <v>6252.0303908367641</v>
      </c>
      <c r="Q66" s="1">
        <f t="shared" ref="Q66:Q126" si="21">_xlfn.GAMMA.DIST(F66,$A$8,$A$9,TRUE)*$B$16</f>
        <v>136328.31376768768</v>
      </c>
      <c r="R66" s="1">
        <f t="shared" si="12"/>
        <v>7018.6053409712767</v>
      </c>
      <c r="S66" s="1">
        <f t="shared" si="14"/>
        <v>44434237.466445908</v>
      </c>
    </row>
    <row r="67" spans="3:19" x14ac:dyDescent="0.2">
      <c r="C67" s="36">
        <f t="shared" si="15"/>
        <v>376.7519077589389</v>
      </c>
      <c r="D67" s="47">
        <f t="shared" si="16"/>
        <v>0</v>
      </c>
      <c r="E67" s="47">
        <f t="shared" ref="E67:E126" si="22">IF(O67=$B$19,0,E66)</f>
        <v>1</v>
      </c>
      <c r="F67" s="47">
        <v>67</v>
      </c>
      <c r="G67" s="48">
        <v>43928</v>
      </c>
      <c r="H67" s="1">
        <f t="shared" si="17"/>
        <v>0.92494626427268389</v>
      </c>
      <c r="I67" s="37">
        <v>141942</v>
      </c>
      <c r="J67" s="49">
        <v>14045</v>
      </c>
      <c r="K67" s="46">
        <v>43208</v>
      </c>
      <c r="L67" s="50">
        <v>22272</v>
      </c>
      <c r="M67" s="1">
        <f t="shared" si="18"/>
        <v>154775.41375462979</v>
      </c>
      <c r="N67" s="1">
        <f t="shared" si="19"/>
        <v>5267</v>
      </c>
      <c r="O67" s="1">
        <f t="shared" si="13"/>
        <v>5582</v>
      </c>
      <c r="P67" s="1">
        <f t="shared" si="20"/>
        <v>5637.2276760438981</v>
      </c>
      <c r="Q67" s="1">
        <f t="shared" si="21"/>
        <v>143065.95366968767</v>
      </c>
      <c r="R67" s="1">
        <f t="shared" ref="R67:R126" si="23">Q67-Q66</f>
        <v>6737.6399019999953</v>
      </c>
      <c r="S67" s="1">
        <f t="shared" si="14"/>
        <v>475940080.11012143</v>
      </c>
    </row>
    <row r="68" spans="3:19" x14ac:dyDescent="0.2">
      <c r="C68" s="36">
        <f t="shared" si="15"/>
        <v>384.99350643874504</v>
      </c>
      <c r="D68" s="47">
        <f t="shared" si="16"/>
        <v>0</v>
      </c>
      <c r="E68" s="47">
        <f t="shared" si="22"/>
        <v>0</v>
      </c>
      <c r="F68" s="47">
        <v>68</v>
      </c>
      <c r="G68" s="48">
        <v>43929</v>
      </c>
      <c r="H68" s="1">
        <f t="shared" si="17"/>
        <v>1.0353689567329398</v>
      </c>
      <c r="I68" s="37">
        <v>148220</v>
      </c>
      <c r="J68" s="49">
        <v>14792</v>
      </c>
      <c r="K68" s="46">
        <v>48021</v>
      </c>
      <c r="L68" s="50">
        <v>24817</v>
      </c>
      <c r="M68" s="1">
        <f t="shared" si="18"/>
        <v>159787.46583038985</v>
      </c>
      <c r="N68" s="1">
        <f t="shared" si="19"/>
        <v>6278</v>
      </c>
      <c r="O68" s="1">
        <f t="shared" si="13"/>
        <v>5097.7142857142853</v>
      </c>
      <c r="P68" s="1">
        <f t="shared" si="20"/>
        <v>5012.0520757600607</v>
      </c>
      <c r="Q68" s="1">
        <f t="shared" si="21"/>
        <v>149489.62369353446</v>
      </c>
      <c r="R68" s="1">
        <f t="shared" si="23"/>
        <v>6423.6700238467893</v>
      </c>
      <c r="S68" s="1">
        <f t="shared" si="14"/>
        <v>620588097.16667438</v>
      </c>
    </row>
    <row r="69" spans="3:19" x14ac:dyDescent="0.2">
      <c r="C69" s="36">
        <f t="shared" si="15"/>
        <v>391.43581849391353</v>
      </c>
      <c r="D69" s="47">
        <f t="shared" si="16"/>
        <v>0</v>
      </c>
      <c r="E69" s="47">
        <f t="shared" si="22"/>
        <v>0</v>
      </c>
      <c r="F69" s="47">
        <v>69</v>
      </c>
      <c r="G69" s="48">
        <v>43930</v>
      </c>
      <c r="H69" s="1">
        <f t="shared" si="17"/>
        <v>1.1457916491931959</v>
      </c>
      <c r="I69" s="37">
        <v>153222</v>
      </c>
      <c r="J69" s="49">
        <v>15447</v>
      </c>
      <c r="K69" s="46">
        <v>52165</v>
      </c>
      <c r="L69" s="50">
        <v>25733</v>
      </c>
      <c r="M69" s="1">
        <f t="shared" si="18"/>
        <v>164181.57737285754</v>
      </c>
      <c r="N69" s="1">
        <f t="shared" si="19"/>
        <v>5002</v>
      </c>
      <c r="O69" s="1">
        <f t="shared" si="13"/>
        <v>5022.2857142857147</v>
      </c>
      <c r="P69" s="1">
        <f t="shared" si="20"/>
        <v>4394.1115424676973</v>
      </c>
      <c r="Q69" s="1">
        <f t="shared" si="21"/>
        <v>155573.28061979541</v>
      </c>
      <c r="R69" s="1">
        <f t="shared" si="23"/>
        <v>6083.656926260941</v>
      </c>
      <c r="S69" s="1">
        <f t="shared" si="14"/>
        <v>2164060967.7339463</v>
      </c>
    </row>
    <row r="70" spans="3:19" x14ac:dyDescent="0.2">
      <c r="C70" s="36">
        <f t="shared" si="15"/>
        <v>397.83539309618999</v>
      </c>
      <c r="D70" s="47">
        <f t="shared" si="16"/>
        <v>0</v>
      </c>
      <c r="E70" s="47">
        <f t="shared" si="22"/>
        <v>0</v>
      </c>
      <c r="F70" s="47">
        <v>70</v>
      </c>
      <c r="G70" s="48">
        <v>43931</v>
      </c>
      <c r="H70" s="1">
        <f t="shared" si="17"/>
        <v>1.2562143416534519</v>
      </c>
      <c r="I70" s="37">
        <v>158273</v>
      </c>
      <c r="J70" s="49">
        <v>16081</v>
      </c>
      <c r="K70" s="46">
        <v>55668</v>
      </c>
      <c r="L70" s="50">
        <v>30024</v>
      </c>
      <c r="M70" s="1">
        <f t="shared" si="18"/>
        <v>167980.25187132866</v>
      </c>
      <c r="N70" s="1">
        <f t="shared" si="19"/>
        <v>5051</v>
      </c>
      <c r="O70" s="1">
        <f t="shared" ref="O70:O82" si="24">AVERAGE(N67:N73)</f>
        <v>4774.8571428571431</v>
      </c>
      <c r="P70" s="1">
        <f t="shared" si="20"/>
        <v>3798.6744984711113</v>
      </c>
      <c r="Q70" s="1">
        <f t="shared" si="21"/>
        <v>161297.76106686966</v>
      </c>
      <c r="R70" s="1">
        <f t="shared" si="23"/>
        <v>5724.4804470742529</v>
      </c>
      <c r="S70" s="1">
        <f t="shared" si="14"/>
        <v>3639867427.5250726</v>
      </c>
    </row>
    <row r="71" spans="3:19" x14ac:dyDescent="0.2">
      <c r="C71" s="36">
        <f t="shared" si="15"/>
        <v>402.30833946116502</v>
      </c>
      <c r="D71" s="47">
        <f t="shared" si="16"/>
        <v>0</v>
      </c>
      <c r="E71" s="47">
        <f t="shared" si="22"/>
        <v>0</v>
      </c>
      <c r="F71" s="47">
        <v>71</v>
      </c>
      <c r="G71" s="48">
        <v>43932</v>
      </c>
      <c r="H71" s="1">
        <f t="shared" si="17"/>
        <v>1.366637034113708</v>
      </c>
      <c r="I71" s="37">
        <v>161852</v>
      </c>
      <c r="J71" s="49">
        <v>16353</v>
      </c>
      <c r="K71" s="46">
        <v>59109</v>
      </c>
      <c r="L71" s="50">
        <v>32034</v>
      </c>
      <c r="M71" s="1">
        <f t="shared" si="18"/>
        <v>171218.41397354982</v>
      </c>
      <c r="N71" s="1">
        <f t="shared" si="19"/>
        <v>3579</v>
      </c>
      <c r="O71" s="1">
        <f t="shared" si="24"/>
        <v>4588.2857142857147</v>
      </c>
      <c r="P71" s="1">
        <f t="shared" si="20"/>
        <v>3238.1621022211621</v>
      </c>
      <c r="Q71" s="1">
        <f t="shared" si="21"/>
        <v>166650.5180508449</v>
      </c>
      <c r="R71" s="1">
        <f t="shared" si="23"/>
        <v>5352.7569839752396</v>
      </c>
      <c r="S71" s="1">
        <f t="shared" si="14"/>
        <v>9263461499.8880253</v>
      </c>
    </row>
    <row r="72" spans="3:19" x14ac:dyDescent="0.2">
      <c r="C72" s="36">
        <f t="shared" si="15"/>
        <v>408.44950728333606</v>
      </c>
      <c r="D72" s="47">
        <f t="shared" si="16"/>
        <v>0</v>
      </c>
      <c r="E72" s="47">
        <f t="shared" si="22"/>
        <v>0</v>
      </c>
      <c r="F72" s="47">
        <v>72</v>
      </c>
      <c r="G72" s="48">
        <v>43933</v>
      </c>
      <c r="H72" s="1">
        <f t="shared" si="17"/>
        <v>1.477059726573964</v>
      </c>
      <c r="I72" s="37">
        <v>166831</v>
      </c>
      <c r="J72" s="49">
        <v>17209</v>
      </c>
      <c r="K72" s="46">
        <v>62391</v>
      </c>
      <c r="L72" s="50">
        <v>34907</v>
      </c>
      <c r="M72" s="1">
        <f t="shared" si="18"/>
        <v>173940.30409189718</v>
      </c>
      <c r="N72" s="1">
        <f t="shared" si="19"/>
        <v>4979</v>
      </c>
      <c r="O72" s="1">
        <f t="shared" si="24"/>
        <v>4634.1428571428569</v>
      </c>
      <c r="P72" s="1">
        <f t="shared" si="20"/>
        <v>2721.8901183473645</v>
      </c>
      <c r="Q72" s="1">
        <f t="shared" si="21"/>
        <v>171625.20665492653</v>
      </c>
      <c r="R72" s="1">
        <f t="shared" si="23"/>
        <v>4974.6886040816316</v>
      </c>
      <c r="S72" s="1">
        <f t="shared" si="14"/>
        <v>9387973982.7049389</v>
      </c>
    </row>
    <row r="73" spans="3:19" x14ac:dyDescent="0.2">
      <c r="C73" s="36">
        <f t="shared" si="15"/>
        <v>412.43060022263137</v>
      </c>
      <c r="D73" s="47">
        <f t="shared" si="16"/>
        <v>0</v>
      </c>
      <c r="E73" s="47">
        <f t="shared" si="22"/>
        <v>0</v>
      </c>
      <c r="F73" s="47">
        <v>73</v>
      </c>
      <c r="G73" s="48">
        <v>43934</v>
      </c>
      <c r="H73" s="1">
        <f t="shared" si="17"/>
        <v>1.58748241903422</v>
      </c>
      <c r="I73" s="37">
        <v>170099</v>
      </c>
      <c r="J73" s="49">
        <v>17756</v>
      </c>
      <c r="K73" s="46">
        <v>64727</v>
      </c>
      <c r="L73" s="50">
        <v>48161</v>
      </c>
      <c r="M73" s="1">
        <f t="shared" si="18"/>
        <v>176196.35081183395</v>
      </c>
      <c r="N73" s="1">
        <f t="shared" si="19"/>
        <v>3268</v>
      </c>
      <c r="O73" s="1">
        <f t="shared" si="24"/>
        <v>4532.2857142857147</v>
      </c>
      <c r="P73" s="1">
        <f t="shared" si="20"/>
        <v>2256.0467199367704</v>
      </c>
      <c r="Q73" s="1">
        <f t="shared" si="21"/>
        <v>176221.15178745741</v>
      </c>
      <c r="R73" s="1">
        <f t="shared" si="23"/>
        <v>4595.9451325308764</v>
      </c>
      <c r="S73" s="1">
        <f t="shared" si="14"/>
        <v>15458205129.639799</v>
      </c>
    </row>
    <row r="74" spans="3:19" x14ac:dyDescent="0.2">
      <c r="C74" s="36">
        <f t="shared" si="15"/>
        <v>417.20498558861925</v>
      </c>
      <c r="D74" s="47">
        <f t="shared" si="16"/>
        <v>0</v>
      </c>
      <c r="E74" s="47">
        <f t="shared" si="22"/>
        <v>0</v>
      </c>
      <c r="F74" s="47">
        <v>74</v>
      </c>
      <c r="G74" s="48">
        <v>43935</v>
      </c>
      <c r="H74" s="1">
        <f t="shared" si="17"/>
        <v>1.6979051114944761</v>
      </c>
      <c r="I74" s="37">
        <v>174060</v>
      </c>
      <c r="J74" s="49">
        <v>18255</v>
      </c>
      <c r="K74" s="46">
        <v>67504</v>
      </c>
      <c r="L74" s="50">
        <v>52033</v>
      </c>
      <c r="M74" s="1">
        <f t="shared" si="18"/>
        <v>178040.22414913896</v>
      </c>
      <c r="N74" s="1">
        <f t="shared" si="19"/>
        <v>3961</v>
      </c>
      <c r="O74" s="1">
        <f t="shared" si="24"/>
        <v>4652.2857142857147</v>
      </c>
      <c r="P74" s="1">
        <f t="shared" si="20"/>
        <v>1843.8733373050054</v>
      </c>
      <c r="Q74" s="1">
        <f t="shared" si="21"/>
        <v>180442.7310221816</v>
      </c>
      <c r="R74" s="1">
        <f t="shared" si="23"/>
        <v>4221.579234724195</v>
      </c>
      <c r="S74" s="1">
        <f t="shared" si="14"/>
        <v>16996620420.961473</v>
      </c>
    </row>
    <row r="75" spans="3:19" x14ac:dyDescent="0.2">
      <c r="C75" s="36">
        <f t="shared" si="15"/>
        <v>425.03999811782421</v>
      </c>
      <c r="D75" s="47">
        <f t="shared" si="16"/>
        <v>0</v>
      </c>
      <c r="E75" s="47">
        <f t="shared" si="22"/>
        <v>0</v>
      </c>
      <c r="F75" s="47">
        <v>75</v>
      </c>
      <c r="G75" s="48">
        <v>43936</v>
      </c>
      <c r="H75" s="1">
        <f t="shared" si="17"/>
        <v>1.8083278039547321</v>
      </c>
      <c r="I75" s="37">
        <v>180659</v>
      </c>
      <c r="J75" s="49">
        <v>18812</v>
      </c>
      <c r="K75" s="46">
        <v>70853</v>
      </c>
      <c r="L75" s="50">
        <v>56286</v>
      </c>
      <c r="M75" s="1">
        <f t="shared" si="18"/>
        <v>179526.22676105835</v>
      </c>
      <c r="N75" s="1">
        <f t="shared" si="19"/>
        <v>6599</v>
      </c>
      <c r="O75" s="1">
        <f t="shared" si="24"/>
        <v>4652</v>
      </c>
      <c r="P75" s="1">
        <f t="shared" si="20"/>
        <v>1486.0026119193935</v>
      </c>
      <c r="Q75" s="1">
        <f t="shared" si="21"/>
        <v>184298.70402781435</v>
      </c>
      <c r="R75" s="1">
        <f t="shared" si="23"/>
        <v>3855.9730056327535</v>
      </c>
      <c r="S75" s="1">
        <f t="shared" si="14"/>
        <v>5630694172.169796</v>
      </c>
    </row>
    <row r="76" spans="3:19" x14ac:dyDescent="0.2">
      <c r="C76" s="36">
        <f t="shared" si="15"/>
        <v>430.05581033163588</v>
      </c>
      <c r="D76" s="47">
        <f t="shared" si="16"/>
        <v>0</v>
      </c>
      <c r="E76" s="47">
        <f t="shared" si="22"/>
        <v>0</v>
      </c>
      <c r="F76" s="47">
        <v>76</v>
      </c>
      <c r="G76" s="48">
        <v>43937</v>
      </c>
      <c r="H76" s="1">
        <f t="shared" si="17"/>
        <v>1.9187504964149882</v>
      </c>
      <c r="I76" s="37">
        <v>184948</v>
      </c>
      <c r="J76" s="49">
        <v>19315</v>
      </c>
      <c r="K76" s="46">
        <v>74797</v>
      </c>
      <c r="L76" s="50">
        <f>K76+J76</f>
        <v>94112</v>
      </c>
      <c r="M76" s="1">
        <f t="shared" si="18"/>
        <v>180707.12792887731</v>
      </c>
      <c r="N76" s="1">
        <f t="shared" si="19"/>
        <v>4289</v>
      </c>
      <c r="O76" s="1">
        <f t="shared" si="24"/>
        <v>4549</v>
      </c>
      <c r="P76" s="1">
        <f t="shared" si="20"/>
        <v>1180.9011678189563</v>
      </c>
      <c r="Q76" s="1">
        <f t="shared" si="21"/>
        <v>187801.51743526885</v>
      </c>
      <c r="R76" s="1">
        <f t="shared" si="23"/>
        <v>3502.8134074544942</v>
      </c>
      <c r="S76" s="1">
        <f t="shared" si="14"/>
        <v>3501755993.0266433</v>
      </c>
    </row>
    <row r="77" spans="3:19" x14ac:dyDescent="0.2">
      <c r="C77" s="36">
        <f t="shared" si="15"/>
        <v>436.85123325910388</v>
      </c>
      <c r="D77" s="47">
        <f t="shared" si="16"/>
        <v>0</v>
      </c>
      <c r="E77" s="47">
        <f t="shared" si="22"/>
        <v>0</v>
      </c>
      <c r="F77" s="47">
        <v>77</v>
      </c>
      <c r="G77" s="48">
        <v>43938</v>
      </c>
      <c r="H77" s="1">
        <f t="shared" si="17"/>
        <v>2.029173188875244</v>
      </c>
      <c r="I77" s="37">
        <v>190839</v>
      </c>
      <c r="J77" s="49">
        <v>20002</v>
      </c>
      <c r="K77" s="46">
        <v>72963</v>
      </c>
      <c r="L77" s="50">
        <f t="shared" ref="L77:L96" si="25">K77+J77</f>
        <v>92965</v>
      </c>
      <c r="M77" s="1">
        <f t="shared" si="18"/>
        <v>181632.49282412938</v>
      </c>
      <c r="N77" s="1">
        <f t="shared" si="19"/>
        <v>5891</v>
      </c>
      <c r="O77" s="1">
        <f t="shared" si="24"/>
        <v>4301.5714285714284</v>
      </c>
      <c r="P77" s="1">
        <f t="shared" si="20"/>
        <v>925.36489525207435</v>
      </c>
      <c r="Q77" s="1">
        <f t="shared" si="21"/>
        <v>190966.61049569218</v>
      </c>
      <c r="R77" s="1">
        <f t="shared" si="23"/>
        <v>3165.093060423329</v>
      </c>
      <c r="S77" s="1">
        <f t="shared" si="14"/>
        <v>7113877.0900615361</v>
      </c>
    </row>
    <row r="78" spans="3:19" x14ac:dyDescent="0.2">
      <c r="C78" s="36">
        <f t="shared" si="15"/>
        <v>440.92629769611159</v>
      </c>
      <c r="D78" s="47">
        <f t="shared" si="16"/>
        <v>0</v>
      </c>
      <c r="E78" s="47">
        <f t="shared" si="22"/>
        <v>0</v>
      </c>
      <c r="F78" s="47">
        <v>78</v>
      </c>
      <c r="G78" s="48">
        <v>43939</v>
      </c>
      <c r="H78" s="1">
        <f t="shared" si="17"/>
        <v>2.1395958813355</v>
      </c>
      <c r="I78" s="37">
        <v>194416</v>
      </c>
      <c r="J78" s="49">
        <v>20639</v>
      </c>
      <c r="K78" s="46">
        <v>74662</v>
      </c>
      <c r="L78" s="50">
        <f t="shared" si="25"/>
        <v>95301</v>
      </c>
      <c r="M78" s="1">
        <f t="shared" si="18"/>
        <v>182347.51246924343</v>
      </c>
      <c r="N78" s="1">
        <f t="shared" si="19"/>
        <v>3577</v>
      </c>
      <c r="O78" s="1">
        <f t="shared" si="24"/>
        <v>4316.8571428571431</v>
      </c>
      <c r="P78" s="1">
        <f t="shared" si="20"/>
        <v>715.01964511405095</v>
      </c>
      <c r="Q78" s="1">
        <f t="shared" si="21"/>
        <v>193811.74287092028</v>
      </c>
      <c r="R78" s="1">
        <f t="shared" si="23"/>
        <v>2845.1323752281023</v>
      </c>
      <c r="S78" s="1">
        <f t="shared" si="14"/>
        <v>160993954.33987373</v>
      </c>
    </row>
    <row r="79" spans="3:19" x14ac:dyDescent="0.2">
      <c r="C79" s="36">
        <f t="shared" si="15"/>
        <v>445.728616985717</v>
      </c>
      <c r="D79" s="47">
        <f t="shared" si="16"/>
        <v>0</v>
      </c>
      <c r="E79" s="47">
        <f t="shared" si="22"/>
        <v>0</v>
      </c>
      <c r="F79" s="47">
        <v>79</v>
      </c>
      <c r="G79" s="48">
        <v>43940</v>
      </c>
      <c r="H79" s="1">
        <f t="shared" si="17"/>
        <v>2.2500185737957561</v>
      </c>
      <c r="I79" s="37">
        <v>198674</v>
      </c>
      <c r="J79" s="49">
        <v>20590</v>
      </c>
      <c r="K79" s="46">
        <v>77357</v>
      </c>
      <c r="L79" s="50">
        <f t="shared" si="25"/>
        <v>97947</v>
      </c>
      <c r="M79" s="1">
        <f t="shared" si="18"/>
        <v>182892.30157200817</v>
      </c>
      <c r="N79" s="1">
        <f t="shared" si="19"/>
        <v>4258</v>
      </c>
      <c r="O79" s="1">
        <f t="shared" si="24"/>
        <v>3961.4285714285716</v>
      </c>
      <c r="P79" s="1">
        <f t="shared" si="20"/>
        <v>544.78910276474198</v>
      </c>
      <c r="Q79" s="1">
        <f t="shared" si="21"/>
        <v>196356.36165819984</v>
      </c>
      <c r="R79" s="1">
        <f t="shared" si="23"/>
        <v>2544.6187872795563</v>
      </c>
      <c r="S79" s="1">
        <f t="shared" si="14"/>
        <v>2394207857.9793649</v>
      </c>
    </row>
    <row r="80" spans="3:19" x14ac:dyDescent="0.2">
      <c r="C80" s="36">
        <f t="shared" si="15"/>
        <v>447.4483210383072</v>
      </c>
      <c r="D80" s="47">
        <f t="shared" si="16"/>
        <v>0</v>
      </c>
      <c r="E80" s="47">
        <f t="shared" si="22"/>
        <v>0</v>
      </c>
      <c r="F80" s="47">
        <v>80</v>
      </c>
      <c r="G80" s="48">
        <v>43941</v>
      </c>
      <c r="H80" s="1">
        <f t="shared" si="17"/>
        <v>2.3604412662560121</v>
      </c>
      <c r="I80" s="37">
        <v>200210</v>
      </c>
      <c r="J80" s="49">
        <v>20852</v>
      </c>
      <c r="K80" s="46">
        <v>80587</v>
      </c>
      <c r="L80" s="50">
        <f t="shared" si="25"/>
        <v>101439</v>
      </c>
      <c r="M80" s="1">
        <f t="shared" si="18"/>
        <v>183301.60400916624</v>
      </c>
      <c r="N80" s="1">
        <f t="shared" si="19"/>
        <v>1536</v>
      </c>
      <c r="O80" s="1">
        <f t="shared" si="24"/>
        <v>4010.8571428571427</v>
      </c>
      <c r="P80" s="1">
        <f t="shared" si="20"/>
        <v>409.30243715806864</v>
      </c>
      <c r="Q80" s="1">
        <f t="shared" si="21"/>
        <v>198621.02052832925</v>
      </c>
      <c r="R80" s="1">
        <f t="shared" si="23"/>
        <v>2264.6588701294095</v>
      </c>
      <c r="S80" s="1">
        <f t="shared" si="14"/>
        <v>1129742471.2983313</v>
      </c>
    </row>
    <row r="81" spans="3:19" x14ac:dyDescent="0.2">
      <c r="C81" s="36">
        <f t="shared" si="15"/>
        <v>451.97123802295209</v>
      </c>
      <c r="D81" s="47">
        <f t="shared" si="16"/>
        <v>0</v>
      </c>
      <c r="E81" s="47">
        <f t="shared" si="22"/>
        <v>0</v>
      </c>
      <c r="F81" s="47">
        <v>81</v>
      </c>
      <c r="G81" s="48">
        <v>43942</v>
      </c>
      <c r="H81" s="1">
        <f t="shared" si="17"/>
        <v>2.4708639587162682</v>
      </c>
      <c r="I81" s="37">
        <v>204278</v>
      </c>
      <c r="J81" s="49">
        <v>21282</v>
      </c>
      <c r="K81" s="46">
        <v>82514</v>
      </c>
      <c r="L81" s="50">
        <f t="shared" si="25"/>
        <v>103796</v>
      </c>
      <c r="M81" s="1">
        <f t="shared" si="18"/>
        <v>183604.82951371541</v>
      </c>
      <c r="N81" s="1">
        <f t="shared" si="19"/>
        <v>4068</v>
      </c>
      <c r="O81" s="1">
        <f t="shared" si="24"/>
        <v>4132.1428571428569</v>
      </c>
      <c r="P81" s="1">
        <f t="shared" ref="P81:P89" si="26">M81-M80</f>
        <v>303.225504549162</v>
      </c>
      <c r="Q81" s="1">
        <f t="shared" si="21"/>
        <v>200626.85984732435</v>
      </c>
      <c r="R81" s="1">
        <f t="shared" si="23"/>
        <v>2005.8393189951021</v>
      </c>
      <c r="S81" s="1">
        <f t="shared" si="14"/>
        <v>6025149214.4792967</v>
      </c>
    </row>
    <row r="82" spans="3:19" x14ac:dyDescent="0.2">
      <c r="C82" s="36">
        <f t="shared" si="15"/>
        <v>456.49644029280228</v>
      </c>
      <c r="D82" s="47">
        <f t="shared" si="16"/>
        <v>0</v>
      </c>
      <c r="E82" s="47">
        <f t="shared" si="22"/>
        <v>0</v>
      </c>
      <c r="F82" s="47">
        <v>82</v>
      </c>
      <c r="G82" s="48">
        <v>43943</v>
      </c>
      <c r="H82" s="1">
        <f t="shared" si="17"/>
        <v>2.5812866511765242</v>
      </c>
      <c r="I82" s="37">
        <v>208389</v>
      </c>
      <c r="J82" s="49">
        <v>21717</v>
      </c>
      <c r="K82" s="46">
        <v>85915</v>
      </c>
      <c r="L82" s="50">
        <f t="shared" si="25"/>
        <v>107632</v>
      </c>
      <c r="M82" s="1">
        <f t="shared" si="18"/>
        <v>183826.33913734791</v>
      </c>
      <c r="N82" s="1">
        <f t="shared" si="19"/>
        <v>4111</v>
      </c>
      <c r="O82" s="1">
        <f t="shared" si="24"/>
        <v>4191.8571428571431</v>
      </c>
      <c r="P82" s="1">
        <f t="shared" si="26"/>
        <v>221.50962363250437</v>
      </c>
      <c r="Q82" s="1">
        <f t="shared" si="21"/>
        <v>202395.15300285546</v>
      </c>
      <c r="R82" s="1">
        <f t="shared" si="23"/>
        <v>1768.2931555311079</v>
      </c>
      <c r="S82" s="1">
        <f t="shared" si="14"/>
        <v>16400183246.434841</v>
      </c>
    </row>
    <row r="83" spans="3:19" x14ac:dyDescent="0.2">
      <c r="C83" s="36">
        <f t="shared" si="15"/>
        <v>461.54523071959045</v>
      </c>
      <c r="D83" s="47">
        <f t="shared" si="16"/>
        <v>0</v>
      </c>
      <c r="E83" s="47">
        <f t="shared" si="22"/>
        <v>0</v>
      </c>
      <c r="F83" s="47">
        <v>83</v>
      </c>
      <c r="G83" s="48">
        <v>43944</v>
      </c>
      <c r="H83" s="1">
        <f t="shared" si="17"/>
        <v>2.6917093436367803</v>
      </c>
      <c r="I83" s="37">
        <v>213024</v>
      </c>
      <c r="J83" s="49">
        <v>22157</v>
      </c>
      <c r="K83" s="46">
        <v>89250</v>
      </c>
      <c r="L83" s="50">
        <f t="shared" si="25"/>
        <v>111407</v>
      </c>
      <c r="M83" s="1">
        <f t="shared" si="18"/>
        <v>183985.89947363126</v>
      </c>
      <c r="N83" s="1">
        <f t="shared" ref="N83:N96" si="27">IF(I83-I82&lt;0,0,I83-I82)</f>
        <v>4635</v>
      </c>
      <c r="O83" s="1">
        <f t="shared" ref="O83:O96" si="28">AVERAGE(N80:N86)</f>
        <v>3993.5714285714284</v>
      </c>
      <c r="P83" s="1">
        <f t="shared" si="26"/>
        <v>159.5603362833499</v>
      </c>
      <c r="Q83" s="1">
        <f t="shared" si="21"/>
        <v>203946.92096652792</v>
      </c>
      <c r="R83" s="1">
        <f t="shared" si="23"/>
        <v>1551.7679636724642</v>
      </c>
      <c r="S83" s="1">
        <f t="shared" si="14"/>
        <v>38028264095.556374</v>
      </c>
    </row>
    <row r="84" spans="3:19" x14ac:dyDescent="0.2">
      <c r="C84" s="36">
        <f t="shared" si="15"/>
        <v>468.78993163249572</v>
      </c>
      <c r="D84" s="47">
        <f t="shared" si="16"/>
        <v>0</v>
      </c>
      <c r="E84" s="47">
        <f t="shared" si="22"/>
        <v>0</v>
      </c>
      <c r="F84" s="47">
        <v>84</v>
      </c>
      <c r="G84" s="48">
        <v>43945</v>
      </c>
      <c r="H84" s="1">
        <f t="shared" si="17"/>
        <v>2.8021320360970363</v>
      </c>
      <c r="I84" s="37">
        <v>219764</v>
      </c>
      <c r="J84" s="49">
        <v>22524</v>
      </c>
      <c r="K84" s="46">
        <v>92355</v>
      </c>
      <c r="L84" s="50">
        <f t="shared" si="25"/>
        <v>114879</v>
      </c>
      <c r="M84" s="1">
        <f t="shared" si="18"/>
        <v>184099.23413605598</v>
      </c>
      <c r="N84" s="1">
        <f t="shared" si="27"/>
        <v>6740</v>
      </c>
      <c r="O84" s="1">
        <f t="shared" si="28"/>
        <v>4173.1428571428569</v>
      </c>
      <c r="P84" s="1">
        <f t="shared" si="26"/>
        <v>113.33466242472059</v>
      </c>
      <c r="Q84" s="1">
        <f t="shared" si="21"/>
        <v>205302.61444668417</v>
      </c>
      <c r="R84" s="1">
        <f t="shared" si="23"/>
        <v>1355.6934801562456</v>
      </c>
      <c r="S84" s="1">
        <f t="shared" si="14"/>
        <v>98038822276.098724</v>
      </c>
    </row>
    <row r="85" spans="3:19" x14ac:dyDescent="0.2">
      <c r="C85" s="36">
        <f t="shared" si="15"/>
        <v>473.03171141055651</v>
      </c>
      <c r="D85" s="47">
        <f t="shared" si="16"/>
        <v>0</v>
      </c>
      <c r="E85" s="47">
        <f t="shared" si="22"/>
        <v>0</v>
      </c>
      <c r="F85" s="47">
        <v>85</v>
      </c>
      <c r="G85" s="48">
        <v>43946</v>
      </c>
      <c r="H85" s="1">
        <f t="shared" si="17"/>
        <v>2.9125547285572924</v>
      </c>
      <c r="I85" s="37">
        <v>223759</v>
      </c>
      <c r="J85" s="49">
        <v>22902</v>
      </c>
      <c r="K85" s="46">
        <v>95708</v>
      </c>
      <c r="L85" s="50">
        <f t="shared" si="25"/>
        <v>118610</v>
      </c>
      <c r="M85" s="1">
        <f t="shared" si="18"/>
        <v>184178.6132109313</v>
      </c>
      <c r="N85" s="1">
        <f t="shared" si="27"/>
        <v>3995</v>
      </c>
      <c r="O85" s="1">
        <f t="shared" si="28"/>
        <v>3978.5714285714284</v>
      </c>
      <c r="P85" s="1">
        <f t="shared" si="26"/>
        <v>79.379074875323568</v>
      </c>
      <c r="Q85" s="1">
        <f t="shared" si="21"/>
        <v>206481.86084170008</v>
      </c>
      <c r="R85" s="1">
        <f t="shared" si="23"/>
        <v>1179.2463950159145</v>
      </c>
      <c r="S85" s="1">
        <f t="shared" si="14"/>
        <v>141199747076.64264</v>
      </c>
    </row>
    <row r="86" spans="3:19" x14ac:dyDescent="0.2">
      <c r="C86" s="36">
        <f t="shared" si="15"/>
        <v>476.05566901361442</v>
      </c>
      <c r="D86" s="47">
        <f t="shared" si="16"/>
        <v>0</v>
      </c>
      <c r="E86" s="47">
        <f t="shared" si="22"/>
        <v>0</v>
      </c>
      <c r="F86" s="47">
        <v>86</v>
      </c>
      <c r="G86" s="48">
        <v>43947</v>
      </c>
      <c r="H86" s="1">
        <f t="shared" si="17"/>
        <v>3.0229774210175484</v>
      </c>
      <c r="I86" s="37">
        <v>226629</v>
      </c>
      <c r="J86" s="49">
        <v>23190</v>
      </c>
      <c r="K86" s="46">
        <v>98732</v>
      </c>
      <c r="L86" s="50">
        <f t="shared" si="25"/>
        <v>121922</v>
      </c>
      <c r="M86" s="1">
        <f t="shared" si="18"/>
        <v>184233.43519796486</v>
      </c>
      <c r="N86" s="1">
        <f t="shared" si="27"/>
        <v>2870</v>
      </c>
      <c r="O86" s="1">
        <f t="shared" si="28"/>
        <v>4072.8571428571427</v>
      </c>
      <c r="P86" s="1">
        <f t="shared" si="26"/>
        <v>54.821987033559708</v>
      </c>
      <c r="Q86" s="1">
        <f t="shared" si="21"/>
        <v>207503.27157856597</v>
      </c>
      <c r="R86" s="1">
        <f t="shared" si="23"/>
        <v>1021.4107368658879</v>
      </c>
      <c r="S86" s="1">
        <f t="shared" si="14"/>
        <v>174138063484.25806</v>
      </c>
    </row>
    <row r="87" spans="3:19" x14ac:dyDescent="0.2">
      <c r="C87" s="36">
        <f t="shared" si="15"/>
        <v>478.98016660400458</v>
      </c>
      <c r="D87" s="47">
        <f t="shared" si="16"/>
        <v>0</v>
      </c>
      <c r="E87" s="47">
        <f t="shared" si="22"/>
        <v>0</v>
      </c>
      <c r="F87" s="47">
        <v>87</v>
      </c>
      <c r="G87" s="48">
        <v>43948</v>
      </c>
      <c r="H87" s="1">
        <f t="shared" si="17"/>
        <v>3.1334001134778044</v>
      </c>
      <c r="I87" s="37">
        <v>229422</v>
      </c>
      <c r="J87" s="49">
        <v>23521</v>
      </c>
      <c r="K87" s="46">
        <v>100875</v>
      </c>
      <c r="L87" s="50">
        <f t="shared" si="25"/>
        <v>124396</v>
      </c>
      <c r="M87" s="1">
        <f t="shared" si="18"/>
        <v>184270.76958024965</v>
      </c>
      <c r="N87" s="1">
        <f t="shared" si="27"/>
        <v>2793</v>
      </c>
      <c r="O87" s="1">
        <f t="shared" si="28"/>
        <v>3759.4285714285716</v>
      </c>
      <c r="P87" s="1">
        <f t="shared" si="26"/>
        <v>37.334382284781896</v>
      </c>
      <c r="Q87" s="1">
        <f t="shared" si="21"/>
        <v>208384.30428088736</v>
      </c>
      <c r="R87" s="1">
        <f t="shared" si="23"/>
        <v>881.03270232139039</v>
      </c>
      <c r="S87" s="1">
        <f t="shared" si="14"/>
        <v>211989265163.966</v>
      </c>
    </row>
    <row r="88" spans="3:19" x14ac:dyDescent="0.2">
      <c r="C88" s="36">
        <f t="shared" si="15"/>
        <v>481.79663759723354</v>
      </c>
      <c r="D88" s="47">
        <f t="shared" si="16"/>
        <v>0</v>
      </c>
      <c r="E88" s="47">
        <f t="shared" si="22"/>
        <v>0</v>
      </c>
      <c r="F88" s="47">
        <v>88</v>
      </c>
      <c r="G88" s="48">
        <v>43949</v>
      </c>
      <c r="H88" s="1">
        <f t="shared" si="17"/>
        <v>3.2438228059380605</v>
      </c>
      <c r="I88" s="37">
        <v>232128</v>
      </c>
      <c r="J88" s="49">
        <v>23822</v>
      </c>
      <c r="K88" s="46">
        <v>102548</v>
      </c>
      <c r="L88" s="50">
        <f t="shared" si="25"/>
        <v>126370</v>
      </c>
      <c r="M88" s="1">
        <f t="shared" si="18"/>
        <v>184295.84040504682</v>
      </c>
      <c r="N88" s="1">
        <f t="shared" si="27"/>
        <v>2706</v>
      </c>
      <c r="O88" s="1">
        <f t="shared" si="28"/>
        <v>3317.7142857142858</v>
      </c>
      <c r="P88" s="1">
        <f t="shared" si="26"/>
        <v>25.07082479717792</v>
      </c>
      <c r="Q88" s="1">
        <f t="shared" si="21"/>
        <v>209141.17350345381</v>
      </c>
      <c r="R88" s="1">
        <f t="shared" si="23"/>
        <v>756.8692225664563</v>
      </c>
      <c r="S88" s="1">
        <f t="shared" si="14"/>
        <v>254578545215.70645</v>
      </c>
    </row>
    <row r="89" spans="3:19" x14ac:dyDescent="0.2">
      <c r="C89" s="36">
        <f t="shared" si="15"/>
        <v>486.72271366764875</v>
      </c>
      <c r="D89" s="47">
        <f t="shared" si="16"/>
        <v>0</v>
      </c>
      <c r="E89" s="47">
        <f t="shared" si="22"/>
        <v>0</v>
      </c>
      <c r="F89" s="47">
        <v>89</v>
      </c>
      <c r="G89" s="48">
        <v>43950</v>
      </c>
      <c r="H89" s="1">
        <f t="shared" si="17"/>
        <v>3.3542454983983165</v>
      </c>
      <c r="I89" s="37">
        <v>236899</v>
      </c>
      <c r="J89" s="49">
        <v>24275</v>
      </c>
      <c r="K89" s="46">
        <v>108947</v>
      </c>
      <c r="L89" s="50">
        <f t="shared" si="25"/>
        <v>133222</v>
      </c>
      <c r="M89" s="1">
        <f t="shared" si="18"/>
        <v>184312.44138495758</v>
      </c>
      <c r="N89" s="1">
        <f t="shared" si="27"/>
        <v>4771</v>
      </c>
      <c r="O89" s="1">
        <f t="shared" si="28"/>
        <v>3115.4285714285716</v>
      </c>
      <c r="P89" s="1">
        <f t="shared" si="26"/>
        <v>16.600979910755996</v>
      </c>
      <c r="Q89" s="1">
        <f t="shared" si="21"/>
        <v>209788.80343672051</v>
      </c>
      <c r="R89" s="1">
        <f t="shared" si="23"/>
        <v>647.62993326669675</v>
      </c>
      <c r="S89" s="1">
        <f t="shared" si="14"/>
        <v>357723067872.23273</v>
      </c>
    </row>
    <row r="90" spans="3:19" x14ac:dyDescent="0.2">
      <c r="C90" s="36">
        <f t="shared" si="15"/>
        <v>489.22387513284752</v>
      </c>
      <c r="D90" s="47">
        <f t="shared" si="16"/>
        <v>0</v>
      </c>
      <c r="E90" s="47">
        <f t="shared" si="22"/>
        <v>0</v>
      </c>
      <c r="F90" s="47">
        <v>90</v>
      </c>
      <c r="G90" s="48">
        <v>43951</v>
      </c>
      <c r="H90" s="1">
        <f t="shared" si="17"/>
        <v>3.4646681908585726</v>
      </c>
      <c r="I90" s="37">
        <v>239340</v>
      </c>
      <c r="J90" s="49">
        <v>24543</v>
      </c>
      <c r="K90" s="46">
        <v>112050</v>
      </c>
      <c r="L90" s="50">
        <f t="shared" si="25"/>
        <v>136593</v>
      </c>
      <c r="M90" s="1">
        <f t="shared" si="18"/>
        <v>184323.28076072937</v>
      </c>
      <c r="N90" s="1">
        <f t="shared" si="27"/>
        <v>2441</v>
      </c>
      <c r="O90" s="1">
        <f t="shared" si="28"/>
        <v>2927.5714285714284</v>
      </c>
      <c r="P90" s="1">
        <f t="shared" ref="P90:P126" si="29">M90-M89</f>
        <v>10.839375771785853</v>
      </c>
      <c r="Q90" s="1">
        <f t="shared" si="21"/>
        <v>210340.81595915483</v>
      </c>
      <c r="R90" s="1">
        <f t="shared" si="23"/>
        <v>552.012522434321</v>
      </c>
      <c r="S90" s="1">
        <f t="shared" si="14"/>
        <v>411414126483.86353</v>
      </c>
    </row>
    <row r="91" spans="3:19" x14ac:dyDescent="0.2">
      <c r="C91" s="36">
        <f t="shared" si="15"/>
        <v>492.93812999198997</v>
      </c>
      <c r="D91" s="47">
        <f t="shared" si="16"/>
        <v>0</v>
      </c>
      <c r="E91" s="47">
        <f t="shared" si="22"/>
        <v>0</v>
      </c>
      <c r="F91" s="47">
        <v>91</v>
      </c>
      <c r="G91" s="48">
        <v>43952</v>
      </c>
      <c r="H91" s="1">
        <f t="shared" si="17"/>
        <v>3.5750908833188286</v>
      </c>
      <c r="I91" s="37">
        <v>242988</v>
      </c>
      <c r="J91" s="49">
        <v>24824</v>
      </c>
      <c r="K91" s="46">
        <v>114678</v>
      </c>
      <c r="L91" s="50">
        <f t="shared" si="25"/>
        <v>139502</v>
      </c>
      <c r="M91" s="1">
        <f t="shared" si="18"/>
        <v>184330.2595528606</v>
      </c>
      <c r="N91" s="1">
        <f t="shared" si="27"/>
        <v>3648</v>
      </c>
      <c r="O91" s="1">
        <f t="shared" si="28"/>
        <v>2697</v>
      </c>
      <c r="P91" s="1">
        <f t="shared" si="29"/>
        <v>6.9787921312381513</v>
      </c>
      <c r="Q91" s="1">
        <f t="shared" si="21"/>
        <v>210809.54763368546</v>
      </c>
      <c r="R91" s="1">
        <f t="shared" si="23"/>
        <v>468.7316745306307</v>
      </c>
      <c r="S91" s="1">
        <f t="shared" si="14"/>
        <v>510414165295.92334</v>
      </c>
    </row>
    <row r="92" spans="3:19" x14ac:dyDescent="0.2">
      <c r="C92" s="36">
        <f t="shared" si="15"/>
        <v>495.547172325703</v>
      </c>
      <c r="D92" s="47">
        <f t="shared" si="16"/>
        <v>0</v>
      </c>
      <c r="E92" s="47">
        <f t="shared" si="22"/>
        <v>0</v>
      </c>
      <c r="F92" s="47">
        <v>92</v>
      </c>
      <c r="G92" s="48">
        <v>43953</v>
      </c>
      <c r="H92" s="1">
        <f t="shared" si="17"/>
        <v>3.6855135757790847</v>
      </c>
      <c r="I92" s="37">
        <v>245567</v>
      </c>
      <c r="J92" s="49">
        <v>25100</v>
      </c>
      <c r="K92" s="46">
        <v>117248</v>
      </c>
      <c r="L92" s="50">
        <f t="shared" si="25"/>
        <v>142348</v>
      </c>
      <c r="M92" s="1">
        <f t="shared" si="18"/>
        <v>184334.69014416434</v>
      </c>
      <c r="N92" s="1">
        <f t="shared" si="27"/>
        <v>2579</v>
      </c>
      <c r="O92" s="1">
        <f t="shared" si="28"/>
        <v>2633.2857142857142</v>
      </c>
      <c r="P92" s="1">
        <f t="shared" si="29"/>
        <v>4.4305913037387654</v>
      </c>
      <c r="Q92" s="1">
        <f t="shared" si="21"/>
        <v>211206.08964503004</v>
      </c>
      <c r="R92" s="1">
        <f t="shared" si="23"/>
        <v>396.54201134457253</v>
      </c>
      <c r="S92" s="1">
        <f t="shared" si="14"/>
        <v>585078750540.9408</v>
      </c>
    </row>
    <row r="93" spans="3:19" x14ac:dyDescent="0.2">
      <c r="C93" s="36">
        <f t="shared" si="15"/>
        <v>497.11366909390051</v>
      </c>
      <c r="D93" s="47">
        <f t="shared" si="16"/>
        <v>0</v>
      </c>
      <c r="E93" s="47">
        <f t="shared" si="22"/>
        <v>0</v>
      </c>
      <c r="F93" s="47">
        <v>93</v>
      </c>
      <c r="G93" s="48">
        <v>43954</v>
      </c>
      <c r="H93" s="1">
        <f t="shared" si="17"/>
        <v>3.7959362682393407</v>
      </c>
      <c r="I93" s="37">
        <v>247122</v>
      </c>
      <c r="J93" s="49">
        <v>25164</v>
      </c>
      <c r="K93" s="46">
        <v>118902</v>
      </c>
      <c r="L93" s="50">
        <f t="shared" si="25"/>
        <v>144066</v>
      </c>
      <c r="M93" s="1">
        <f t="shared" si="18"/>
        <v>184337.46377432955</v>
      </c>
      <c r="N93" s="1">
        <f t="shared" si="27"/>
        <v>1555</v>
      </c>
      <c r="O93" s="1">
        <f t="shared" si="28"/>
        <v>2397.5714285714284</v>
      </c>
      <c r="P93" s="1">
        <f t="shared" si="29"/>
        <v>2.7736301652039401</v>
      </c>
      <c r="Q93" s="1">
        <f t="shared" si="21"/>
        <v>211540.34520167453</v>
      </c>
      <c r="R93" s="1">
        <f t="shared" si="23"/>
        <v>334.25555664449348</v>
      </c>
      <c r="S93" s="1">
        <f t="shared" si="14"/>
        <v>629372827848.02747</v>
      </c>
    </row>
    <row r="94" spans="3:19" x14ac:dyDescent="0.2">
      <c r="C94" s="36">
        <f t="shared" si="15"/>
        <v>498.29810354846825</v>
      </c>
      <c r="D94" s="47">
        <f t="shared" si="16"/>
        <v>0</v>
      </c>
      <c r="E94" s="47">
        <f t="shared" si="22"/>
        <v>0</v>
      </c>
      <c r="F94" s="47">
        <v>94</v>
      </c>
      <c r="G94" s="48">
        <v>43955</v>
      </c>
      <c r="H94" s="1">
        <f t="shared" si="17"/>
        <v>3.9063589606995968</v>
      </c>
      <c r="I94" s="37">
        <v>248301</v>
      </c>
      <c r="J94" s="49">
        <v>25428</v>
      </c>
      <c r="K94" s="46">
        <v>121343</v>
      </c>
      <c r="L94" s="50">
        <f t="shared" si="25"/>
        <v>146771</v>
      </c>
      <c r="M94" s="1">
        <f t="shared" si="18"/>
        <v>184339.17592051145</v>
      </c>
      <c r="N94" s="1">
        <f t="shared" si="27"/>
        <v>1179</v>
      </c>
      <c r="O94" s="1">
        <f t="shared" si="28"/>
        <v>2390.3333333333335</v>
      </c>
      <c r="P94" s="1">
        <f t="shared" si="29"/>
        <v>1.7121461819042452</v>
      </c>
      <c r="Q94" s="1">
        <f t="shared" si="21"/>
        <v>211821.09953100589</v>
      </c>
      <c r="R94" s="1">
        <f t="shared" si="23"/>
        <v>280.75432933136472</v>
      </c>
      <c r="S94" s="1">
        <f t="shared" si="14"/>
        <v>663126714013.15015</v>
      </c>
    </row>
    <row r="95" spans="3:19" x14ac:dyDescent="0.2">
      <c r="C95" s="36">
        <f t="shared" si="15"/>
        <v>500.5606856316225</v>
      </c>
      <c r="D95" s="47">
        <f t="shared" si="16"/>
        <v>0</v>
      </c>
      <c r="E95" s="47">
        <f t="shared" si="22"/>
        <v>0</v>
      </c>
      <c r="F95" s="47">
        <v>95</v>
      </c>
      <c r="G95" s="48">
        <v>43956</v>
      </c>
      <c r="H95" s="1">
        <f t="shared" si="17"/>
        <v>4.0167816531598524</v>
      </c>
      <c r="I95" s="37">
        <v>250561</v>
      </c>
      <c r="J95" s="49">
        <v>25613</v>
      </c>
      <c r="K95" s="46">
        <v>123486</v>
      </c>
      <c r="L95" s="50">
        <f t="shared" si="25"/>
        <v>149099</v>
      </c>
      <c r="M95" s="1">
        <f t="shared" si="18"/>
        <v>184340.21809048241</v>
      </c>
      <c r="N95" s="1">
        <f t="shared" si="27"/>
        <v>2260</v>
      </c>
      <c r="O95" s="1">
        <f t="shared" si="28"/>
        <v>2138.8000000000002</v>
      </c>
      <c r="P95" s="1">
        <f t="shared" si="29"/>
        <v>1.0421699709550012</v>
      </c>
      <c r="Q95" s="1">
        <f t="shared" si="21"/>
        <v>212056.09823760387</v>
      </c>
      <c r="R95" s="1">
        <f t="shared" si="23"/>
        <v>234.99870659798034</v>
      </c>
      <c r="S95" s="1">
        <f t="shared" si="14"/>
        <v>742145017779.60864</v>
      </c>
    </row>
    <row r="96" spans="3:19" x14ac:dyDescent="0.2">
      <c r="C96" s="36">
        <f t="shared" si="15"/>
        <v>503.66854180105395</v>
      </c>
      <c r="D96" s="47">
        <f t="shared" si="16"/>
        <v>1</v>
      </c>
      <c r="E96" s="47">
        <f t="shared" si="22"/>
        <v>0</v>
      </c>
      <c r="F96" s="47">
        <v>96</v>
      </c>
      <c r="G96" s="48">
        <v>43957</v>
      </c>
      <c r="H96" s="1">
        <f t="shared" si="17"/>
        <v>4.1272043456201084</v>
      </c>
      <c r="I96" s="37">
        <v>253682</v>
      </c>
      <c r="J96" s="49">
        <v>25857</v>
      </c>
      <c r="K96" s="46">
        <v>126002</v>
      </c>
      <c r="L96" s="50">
        <f t="shared" si="25"/>
        <v>151859</v>
      </c>
      <c r="M96" s="1">
        <f t="shared" si="18"/>
        <v>184340.84361118477</v>
      </c>
      <c r="N96" s="1">
        <f t="shared" si="27"/>
        <v>3121</v>
      </c>
      <c r="O96" s="1">
        <f t="shared" si="28"/>
        <v>2028.75</v>
      </c>
      <c r="P96" s="1">
        <f t="shared" si="29"/>
        <v>0.62552070236415602</v>
      </c>
      <c r="Q96" s="1">
        <f t="shared" si="21"/>
        <v>212252.13043992413</v>
      </c>
      <c r="R96" s="1">
        <f t="shared" si="23"/>
        <v>196.03220232026069</v>
      </c>
      <c r="S96" s="1">
        <f t="shared" si="14"/>
        <v>864513856096.84399</v>
      </c>
    </row>
    <row r="97" spans="3:19" x14ac:dyDescent="0.2">
      <c r="C97" s="36">
        <f t="shared" si="15"/>
        <v>0</v>
      </c>
      <c r="D97" s="47">
        <f t="shared" si="16"/>
        <v>1</v>
      </c>
      <c r="E97" s="47">
        <f t="shared" si="22"/>
        <v>0</v>
      </c>
      <c r="F97" s="47">
        <v>97</v>
      </c>
      <c r="G97" s="48">
        <v>43958</v>
      </c>
      <c r="H97" s="1">
        <f t="shared" si="17"/>
        <v>4.2376270380803644</v>
      </c>
      <c r="L97" s="50">
        <v>0</v>
      </c>
      <c r="M97" s="1">
        <f t="shared" si="18"/>
        <v>184341.21382296513</v>
      </c>
      <c r="P97" s="1">
        <f t="shared" si="29"/>
        <v>0.37021178036229685</v>
      </c>
      <c r="Q97" s="1">
        <f t="shared" si="21"/>
        <v>212415.11372406612</v>
      </c>
      <c r="R97" s="1">
        <f t="shared" si="23"/>
        <v>162.98328414198477</v>
      </c>
      <c r="S97" s="1">
        <f t="shared" si="14"/>
        <v>0</v>
      </c>
    </row>
    <row r="98" spans="3:19" x14ac:dyDescent="0.2">
      <c r="C98" s="36">
        <f t="shared" si="15"/>
        <v>0</v>
      </c>
      <c r="D98" s="47">
        <f t="shared" si="16"/>
        <v>1</v>
      </c>
      <c r="E98" s="47">
        <f t="shared" si="22"/>
        <v>0</v>
      </c>
      <c r="F98" s="47">
        <v>98</v>
      </c>
      <c r="G98" s="48">
        <v>43959</v>
      </c>
      <c r="H98" s="1">
        <f t="shared" si="17"/>
        <v>4.3480497305406205</v>
      </c>
      <c r="L98" s="50">
        <v>0</v>
      </c>
      <c r="M98" s="1">
        <f t="shared" si="18"/>
        <v>184341.42987789947</v>
      </c>
      <c r="P98" s="1">
        <f t="shared" si="29"/>
        <v>0.21605493433889933</v>
      </c>
      <c r="Q98" s="1">
        <f t="shared" si="21"/>
        <v>212550.17853646495</v>
      </c>
      <c r="R98" s="1">
        <f t="shared" si="23"/>
        <v>135.06481239883578</v>
      </c>
      <c r="S98" s="1">
        <f t="shared" si="14"/>
        <v>0</v>
      </c>
    </row>
    <row r="99" spans="3:19" x14ac:dyDescent="0.2">
      <c r="C99" s="36">
        <f t="shared" si="15"/>
        <v>0</v>
      </c>
      <c r="D99" s="47">
        <f t="shared" si="16"/>
        <v>1</v>
      </c>
      <c r="E99" s="47">
        <f t="shared" si="22"/>
        <v>0</v>
      </c>
      <c r="F99" s="47">
        <v>99</v>
      </c>
      <c r="G99" s="48">
        <v>43960</v>
      </c>
      <c r="H99" s="1">
        <f t="shared" si="17"/>
        <v>4.4584724230008765</v>
      </c>
      <c r="L99" s="50">
        <v>0</v>
      </c>
      <c r="M99" s="1">
        <f t="shared" si="18"/>
        <v>184341.55421007931</v>
      </c>
      <c r="P99" s="1">
        <f>M99-M98</f>
        <v>0.12433217983925715</v>
      </c>
      <c r="Q99" s="1">
        <f t="shared" si="21"/>
        <v>212661.75016772476</v>
      </c>
      <c r="R99" s="1">
        <f t="shared" si="23"/>
        <v>111.57163125980878</v>
      </c>
      <c r="S99" s="1">
        <f t="shared" si="14"/>
        <v>0</v>
      </c>
    </row>
    <row r="100" spans="3:19" x14ac:dyDescent="0.2">
      <c r="C100" s="36">
        <f t="shared" si="15"/>
        <v>0</v>
      </c>
      <c r="D100" s="47">
        <f t="shared" si="16"/>
        <v>1</v>
      </c>
      <c r="E100" s="47">
        <f t="shared" si="22"/>
        <v>0</v>
      </c>
      <c r="F100" s="47">
        <v>100</v>
      </c>
      <c r="G100" s="48">
        <v>43961</v>
      </c>
      <c r="H100" s="1">
        <f t="shared" si="17"/>
        <v>4.5688951154611326</v>
      </c>
      <c r="L100" s="50">
        <v>0</v>
      </c>
      <c r="M100" s="1">
        <f t="shared" si="18"/>
        <v>184341.6247619128</v>
      </c>
      <c r="P100" s="1">
        <f t="shared" si="29"/>
        <v>7.05518334871158E-2</v>
      </c>
      <c r="Q100" s="1">
        <f t="shared" si="21"/>
        <v>212753.62695014826</v>
      </c>
      <c r="R100" s="1">
        <f t="shared" si="23"/>
        <v>91.876782423496479</v>
      </c>
      <c r="S100" s="1">
        <f t="shared" si="14"/>
        <v>0</v>
      </c>
    </row>
    <row r="101" spans="3:19" x14ac:dyDescent="0.2">
      <c r="C101" s="36">
        <f t="shared" si="15"/>
        <v>0</v>
      </c>
      <c r="D101" s="47">
        <f t="shared" si="16"/>
        <v>1</v>
      </c>
      <c r="E101" s="47">
        <f t="shared" si="22"/>
        <v>0</v>
      </c>
      <c r="F101" s="47">
        <v>101</v>
      </c>
      <c r="G101" s="48">
        <v>43962</v>
      </c>
      <c r="H101" s="1">
        <f t="shared" si="17"/>
        <v>4.6793178079213886</v>
      </c>
      <c r="L101" s="50">
        <v>0</v>
      </c>
      <c r="M101" s="1">
        <f t="shared" si="18"/>
        <v>184341.66423839578</v>
      </c>
      <c r="P101" s="1">
        <f t="shared" si="29"/>
        <v>3.9476482983445749E-2</v>
      </c>
      <c r="Q101" s="1">
        <f t="shared" si="21"/>
        <v>212829.05369874748</v>
      </c>
      <c r="R101" s="1">
        <f t="shared" si="23"/>
        <v>75.426748599216808</v>
      </c>
      <c r="S101" s="1">
        <f t="shared" si="14"/>
        <v>0</v>
      </c>
    </row>
    <row r="102" spans="3:19" x14ac:dyDescent="0.2">
      <c r="C102" s="36">
        <f t="shared" si="15"/>
        <v>0</v>
      </c>
      <c r="D102" s="47">
        <f t="shared" si="16"/>
        <v>1</v>
      </c>
      <c r="E102" s="47">
        <f t="shared" si="22"/>
        <v>0</v>
      </c>
      <c r="F102" s="47">
        <v>102</v>
      </c>
      <c r="G102" s="48">
        <v>43963</v>
      </c>
      <c r="H102" s="1">
        <f t="shared" si="17"/>
        <v>4.7897405003816447</v>
      </c>
      <c r="L102" s="50">
        <v>0</v>
      </c>
      <c r="M102" s="1">
        <f t="shared" si="18"/>
        <v>184341.68601920392</v>
      </c>
      <c r="P102" s="1">
        <f t="shared" si="29"/>
        <v>2.1780808136099949E-2</v>
      </c>
      <c r="Q102" s="1">
        <f t="shared" si="21"/>
        <v>212890.78976989278</v>
      </c>
      <c r="R102" s="1">
        <f t="shared" si="23"/>
        <v>61.736071145307506</v>
      </c>
      <c r="S102" s="1">
        <f t="shared" si="14"/>
        <v>0</v>
      </c>
    </row>
    <row r="103" spans="3:19" x14ac:dyDescent="0.2">
      <c r="C103" s="36">
        <f t="shared" si="15"/>
        <v>0</v>
      </c>
      <c r="D103" s="47">
        <f t="shared" si="16"/>
        <v>1</v>
      </c>
      <c r="E103" s="47">
        <f t="shared" si="22"/>
        <v>0</v>
      </c>
      <c r="F103" s="47">
        <v>103</v>
      </c>
      <c r="G103" s="48">
        <v>43964</v>
      </c>
      <c r="H103" s="1">
        <f t="shared" si="17"/>
        <v>4.9001631928419007</v>
      </c>
      <c r="L103" s="50">
        <v>0</v>
      </c>
      <c r="M103" s="1">
        <f t="shared" si="18"/>
        <v>184341.69786910998</v>
      </c>
      <c r="P103" s="1">
        <f t="shared" si="29"/>
        <v>1.1849906062707305E-2</v>
      </c>
      <c r="Q103" s="1">
        <f t="shared" si="21"/>
        <v>212941.17139596614</v>
      </c>
      <c r="R103" s="1">
        <f t="shared" si="23"/>
        <v>50.381626073358348</v>
      </c>
      <c r="S103" s="1">
        <f t="shared" si="14"/>
        <v>0</v>
      </c>
    </row>
    <row r="104" spans="3:19" x14ac:dyDescent="0.2">
      <c r="C104" s="36">
        <f t="shared" si="15"/>
        <v>0</v>
      </c>
      <c r="D104" s="47">
        <f t="shared" si="16"/>
        <v>1</v>
      </c>
      <c r="E104" s="47">
        <f t="shared" si="22"/>
        <v>0</v>
      </c>
      <c r="F104" s="47">
        <v>104</v>
      </c>
      <c r="G104" s="48">
        <v>43965</v>
      </c>
      <c r="H104" s="1">
        <f t="shared" si="17"/>
        <v>5.0105858853021568</v>
      </c>
      <c r="L104" s="50">
        <v>0</v>
      </c>
      <c r="M104" s="1">
        <f t="shared" si="18"/>
        <v>184341.70422624153</v>
      </c>
      <c r="P104" s="1">
        <f t="shared" si="29"/>
        <v>6.3571315549779683E-3</v>
      </c>
      <c r="Q104" s="1">
        <f t="shared" si="21"/>
        <v>212982.16818285984</v>
      </c>
      <c r="R104" s="1">
        <f t="shared" si="23"/>
        <v>40.996786893694662</v>
      </c>
      <c r="S104" s="1">
        <f t="shared" si="14"/>
        <v>0</v>
      </c>
    </row>
    <row r="105" spans="3:19" x14ac:dyDescent="0.2">
      <c r="C105" s="36">
        <f t="shared" si="15"/>
        <v>0</v>
      </c>
      <c r="D105" s="47">
        <f t="shared" si="16"/>
        <v>1</v>
      </c>
      <c r="E105" s="47">
        <f t="shared" si="22"/>
        <v>0</v>
      </c>
      <c r="F105" s="47">
        <v>105</v>
      </c>
      <c r="G105" s="48">
        <v>43966</v>
      </c>
      <c r="H105" s="1">
        <f t="shared" si="17"/>
        <v>5.1210085777624128</v>
      </c>
      <c r="L105" s="50">
        <v>0</v>
      </c>
      <c r="M105" s="1">
        <f t="shared" si="18"/>
        <v>184341.70758913309</v>
      </c>
      <c r="P105" s="1">
        <f t="shared" si="29"/>
        <v>3.3628915552981198E-3</v>
      </c>
      <c r="Q105" s="1">
        <f t="shared" si="21"/>
        <v>213015.43383539902</v>
      </c>
      <c r="R105" s="1">
        <f t="shared" si="23"/>
        <v>33.265652539179428</v>
      </c>
      <c r="S105" s="1">
        <f t="shared" si="14"/>
        <v>0</v>
      </c>
    </row>
    <row r="106" spans="3:19" x14ac:dyDescent="0.2">
      <c r="C106" s="36">
        <f t="shared" si="15"/>
        <v>0</v>
      </c>
      <c r="D106" s="47">
        <f t="shared" si="16"/>
        <v>1</v>
      </c>
      <c r="E106" s="47">
        <f t="shared" si="22"/>
        <v>0</v>
      </c>
      <c r="F106" s="47">
        <v>106</v>
      </c>
      <c r="G106" s="48">
        <v>43967</v>
      </c>
      <c r="H106" s="1">
        <f t="shared" si="17"/>
        <v>5.2314312702226689</v>
      </c>
      <c r="L106" s="50">
        <v>0</v>
      </c>
      <c r="M106" s="1">
        <f t="shared" si="18"/>
        <v>184341.70934329584</v>
      </c>
      <c r="P106" s="1">
        <f t="shared" si="29"/>
        <v>1.7541627457831055E-3</v>
      </c>
      <c r="Q106" s="1">
        <f t="shared" si="21"/>
        <v>213042.35130985847</v>
      </c>
      <c r="R106" s="1">
        <f t="shared" si="23"/>
        <v>26.917474459449295</v>
      </c>
      <c r="S106" s="1">
        <f t="shared" si="14"/>
        <v>0</v>
      </c>
    </row>
    <row r="107" spans="3:19" x14ac:dyDescent="0.2">
      <c r="C107" s="36">
        <f t="shared" si="15"/>
        <v>0</v>
      </c>
      <c r="D107" s="47">
        <f t="shared" si="16"/>
        <v>1</v>
      </c>
      <c r="E107" s="47">
        <f t="shared" si="22"/>
        <v>0</v>
      </c>
      <c r="F107" s="47">
        <v>107</v>
      </c>
      <c r="G107" s="48">
        <v>43968</v>
      </c>
      <c r="H107" s="1">
        <f t="shared" si="17"/>
        <v>5.3418539626829249</v>
      </c>
      <c r="L107" s="50">
        <v>0</v>
      </c>
      <c r="M107" s="1">
        <f t="shared" si="18"/>
        <v>184341.71024555698</v>
      </c>
      <c r="P107" s="1">
        <f t="shared" si="29"/>
        <v>9.0226114843972027E-4</v>
      </c>
      <c r="Q107" s="1">
        <f t="shared" si="21"/>
        <v>213064.07268892173</v>
      </c>
      <c r="R107" s="1">
        <f t="shared" si="23"/>
        <v>21.721379063266795</v>
      </c>
      <c r="S107" s="1">
        <f t="shared" si="14"/>
        <v>0</v>
      </c>
    </row>
    <row r="108" spans="3:19" x14ac:dyDescent="0.2">
      <c r="C108" s="36">
        <f t="shared" si="15"/>
        <v>0</v>
      </c>
      <c r="D108" s="47">
        <f t="shared" si="16"/>
        <v>1</v>
      </c>
      <c r="E108" s="47">
        <f t="shared" si="22"/>
        <v>0</v>
      </c>
      <c r="F108" s="47">
        <v>108</v>
      </c>
      <c r="G108" s="48">
        <v>43969</v>
      </c>
      <c r="H108" s="1">
        <f t="shared" si="17"/>
        <v>5.4522766551431809</v>
      </c>
      <c r="L108" s="50">
        <v>0</v>
      </c>
      <c r="M108" s="1">
        <f t="shared" si="18"/>
        <v>184341.7107031717</v>
      </c>
      <c r="P108" s="1">
        <f t="shared" si="29"/>
        <v>4.5761471847072244E-4</v>
      </c>
      <c r="Q108" s="1">
        <f t="shared" si="21"/>
        <v>213081.55413880659</v>
      </c>
      <c r="R108" s="1">
        <f t="shared" si="23"/>
        <v>17.481449884857284</v>
      </c>
      <c r="S108" s="1">
        <f t="shared" si="14"/>
        <v>0</v>
      </c>
    </row>
    <row r="109" spans="3:19" x14ac:dyDescent="0.2">
      <c r="C109" s="36">
        <f t="shared" si="15"/>
        <v>0</v>
      </c>
      <c r="D109" s="47">
        <f t="shared" si="16"/>
        <v>1</v>
      </c>
      <c r="E109" s="47">
        <f t="shared" si="22"/>
        <v>0</v>
      </c>
      <c r="F109" s="47">
        <v>109</v>
      </c>
      <c r="G109" s="48">
        <v>43970</v>
      </c>
      <c r="H109" s="1">
        <f t="shared" si="17"/>
        <v>5.562699347603437</v>
      </c>
      <c r="L109" s="50">
        <v>0</v>
      </c>
      <c r="M109" s="1">
        <f t="shared" si="18"/>
        <v>184341.7109320334</v>
      </c>
      <c r="P109" s="1">
        <f t="shared" si="29"/>
        <v>2.2886169608682394E-4</v>
      </c>
      <c r="Q109" s="1">
        <f t="shared" si="21"/>
        <v>213095.58634659485</v>
      </c>
      <c r="R109" s="1">
        <f t="shared" si="23"/>
        <v>14.032207788259257</v>
      </c>
      <c r="S109" s="1">
        <f t="shared" si="14"/>
        <v>0</v>
      </c>
    </row>
    <row r="110" spans="3:19" x14ac:dyDescent="0.2">
      <c r="C110" s="36">
        <f t="shared" si="15"/>
        <v>0</v>
      </c>
      <c r="D110" s="47">
        <f t="shared" si="16"/>
        <v>1</v>
      </c>
      <c r="E110" s="47">
        <f t="shared" si="22"/>
        <v>0</v>
      </c>
      <c r="F110" s="47">
        <v>110</v>
      </c>
      <c r="G110" s="48">
        <v>43971</v>
      </c>
      <c r="H110" s="1">
        <f t="shared" si="17"/>
        <v>5.673122040063693</v>
      </c>
      <c r="L110" s="50">
        <v>0</v>
      </c>
      <c r="M110" s="1">
        <f t="shared" si="18"/>
        <v>184341.71104489636</v>
      </c>
      <c r="P110" s="1">
        <f t="shared" si="29"/>
        <v>1.1286296648904681E-4</v>
      </c>
      <c r="Q110" s="1">
        <f t="shared" si="21"/>
        <v>213106.82085329565</v>
      </c>
      <c r="R110" s="1">
        <f t="shared" si="23"/>
        <v>11.234506700799102</v>
      </c>
      <c r="S110" s="1">
        <f t="shared" si="14"/>
        <v>0</v>
      </c>
    </row>
    <row r="111" spans="3:19" x14ac:dyDescent="0.2">
      <c r="C111" s="36">
        <f t="shared" si="15"/>
        <v>0</v>
      </c>
      <c r="D111" s="47">
        <f t="shared" si="16"/>
        <v>1</v>
      </c>
      <c r="E111" s="47">
        <f t="shared" si="22"/>
        <v>0</v>
      </c>
      <c r="F111" s="47">
        <v>111</v>
      </c>
      <c r="G111" s="48">
        <v>43972</v>
      </c>
      <c r="H111" s="1">
        <f t="shared" si="17"/>
        <v>5.7835447325239491</v>
      </c>
      <c r="L111" s="50">
        <v>0</v>
      </c>
      <c r="M111" s="1">
        <f t="shared" si="18"/>
        <v>184341.71109977903</v>
      </c>
      <c r="P111" s="1">
        <f t="shared" si="29"/>
        <v>5.4882664699107409E-5</v>
      </c>
      <c r="Q111" s="1">
        <f t="shared" si="21"/>
        <v>213115.79269950566</v>
      </c>
      <c r="R111" s="1">
        <f t="shared" si="23"/>
        <v>8.9718462100136094</v>
      </c>
      <c r="S111" s="1">
        <f t="shared" si="14"/>
        <v>0</v>
      </c>
    </row>
    <row r="112" spans="3:19" x14ac:dyDescent="0.2">
      <c r="C112" s="36">
        <f t="shared" si="15"/>
        <v>0</v>
      </c>
      <c r="D112" s="47">
        <f t="shared" si="16"/>
        <v>1</v>
      </c>
      <c r="E112" s="47">
        <f t="shared" si="22"/>
        <v>0</v>
      </c>
      <c r="F112" s="47">
        <v>112</v>
      </c>
      <c r="G112" s="48">
        <v>43973</v>
      </c>
      <c r="H112" s="1">
        <f t="shared" si="17"/>
        <v>5.8939674249842051</v>
      </c>
      <c r="L112" s="50">
        <v>0</v>
      </c>
      <c r="M112" s="1">
        <f t="shared" si="18"/>
        <v>184341.7111260953</v>
      </c>
      <c r="P112" s="1">
        <f t="shared" si="29"/>
        <v>2.6316265575587749E-5</v>
      </c>
      <c r="Q112" s="1">
        <f t="shared" si="21"/>
        <v>213122.93978973708</v>
      </c>
      <c r="R112" s="1">
        <f t="shared" si="23"/>
        <v>7.1470902314176783</v>
      </c>
      <c r="S112" s="1">
        <f t="shared" si="14"/>
        <v>0</v>
      </c>
    </row>
    <row r="113" spans="3:19" x14ac:dyDescent="0.2">
      <c r="C113" s="36">
        <f t="shared" si="15"/>
        <v>0</v>
      </c>
      <c r="D113" s="47">
        <f t="shared" si="16"/>
        <v>1</v>
      </c>
      <c r="E113" s="47">
        <f t="shared" si="22"/>
        <v>0</v>
      </c>
      <c r="F113" s="47">
        <v>113</v>
      </c>
      <c r="G113" s="48">
        <v>43974</v>
      </c>
      <c r="H113" s="1">
        <f t="shared" si="17"/>
        <v>6.0043901174444612</v>
      </c>
      <c r="L113" s="50">
        <v>0</v>
      </c>
      <c r="M113" s="1">
        <f t="shared" si="18"/>
        <v>184341.71113853811</v>
      </c>
      <c r="P113" s="1">
        <f t="shared" si="29"/>
        <v>1.2442818842828274E-5</v>
      </c>
      <c r="Q113" s="1">
        <f t="shared" si="21"/>
        <v>213128.61936200064</v>
      </c>
      <c r="R113" s="1">
        <f t="shared" si="23"/>
        <v>5.6795722635579295</v>
      </c>
      <c r="S113" s="1">
        <f t="shared" si="14"/>
        <v>0</v>
      </c>
    </row>
    <row r="114" spans="3:19" x14ac:dyDescent="0.2">
      <c r="C114" s="36">
        <f t="shared" si="15"/>
        <v>0</v>
      </c>
      <c r="D114" s="47">
        <f t="shared" si="16"/>
        <v>1</v>
      </c>
      <c r="E114" s="47">
        <f t="shared" si="22"/>
        <v>0</v>
      </c>
      <c r="F114" s="47">
        <v>114</v>
      </c>
      <c r="G114" s="48">
        <v>43975</v>
      </c>
      <c r="H114" s="1">
        <f t="shared" si="17"/>
        <v>6.1148128099047172</v>
      </c>
      <c r="L114" s="50">
        <v>0</v>
      </c>
      <c r="M114" s="1">
        <f t="shared" si="18"/>
        <v>184341.71114433932</v>
      </c>
      <c r="P114" s="1">
        <f t="shared" si="29"/>
        <v>5.8012083172798157E-6</v>
      </c>
      <c r="Q114" s="1">
        <f t="shared" si="21"/>
        <v>213133.1219238874</v>
      </c>
      <c r="R114" s="1">
        <f t="shared" si="23"/>
        <v>4.5025618867657613</v>
      </c>
      <c r="S114" s="1">
        <f t="shared" si="14"/>
        <v>0</v>
      </c>
    </row>
    <row r="115" spans="3:19" x14ac:dyDescent="0.2">
      <c r="C115" s="36">
        <f t="shared" si="15"/>
        <v>0</v>
      </c>
      <c r="D115" s="47">
        <f t="shared" si="16"/>
        <v>1</v>
      </c>
      <c r="E115" s="47">
        <f t="shared" si="22"/>
        <v>0</v>
      </c>
      <c r="F115" s="47">
        <v>115</v>
      </c>
      <c r="G115" s="48">
        <v>43976</v>
      </c>
      <c r="H115" s="1">
        <f t="shared" si="17"/>
        <v>6.2252355023649733</v>
      </c>
      <c r="L115" s="50">
        <v>0</v>
      </c>
      <c r="M115" s="1">
        <f t="shared" si="18"/>
        <v>184341.71114700634</v>
      </c>
      <c r="P115" s="1">
        <f t="shared" si="29"/>
        <v>2.6670168153941631E-6</v>
      </c>
      <c r="Q115" s="1">
        <f t="shared" si="21"/>
        <v>213136.68298749675</v>
      </c>
      <c r="R115" s="1">
        <f t="shared" si="23"/>
        <v>3.5610636093479116</v>
      </c>
      <c r="S115" s="1">
        <f t="shared" si="14"/>
        <v>0</v>
      </c>
    </row>
    <row r="116" spans="3:19" x14ac:dyDescent="0.2">
      <c r="C116" s="36">
        <f t="shared" si="15"/>
        <v>0</v>
      </c>
      <c r="D116" s="47">
        <f t="shared" si="16"/>
        <v>1</v>
      </c>
      <c r="E116" s="47">
        <f t="shared" si="22"/>
        <v>0</v>
      </c>
      <c r="F116" s="47">
        <v>116</v>
      </c>
      <c r="G116" s="48">
        <v>43977</v>
      </c>
      <c r="H116" s="1">
        <f t="shared" si="17"/>
        <v>6.3356581948252293</v>
      </c>
      <c r="L116" s="50">
        <v>0</v>
      </c>
      <c r="M116" s="1">
        <f t="shared" si="18"/>
        <v>184341.71114821534</v>
      </c>
      <c r="P116" s="1">
        <f t="shared" si="29"/>
        <v>1.2090022210031748E-6</v>
      </c>
      <c r="Q116" s="1">
        <f t="shared" si="21"/>
        <v>213139.49290491853</v>
      </c>
      <c r="R116" s="1">
        <f t="shared" si="23"/>
        <v>2.809917421778664</v>
      </c>
      <c r="S116" s="1">
        <f t="shared" si="14"/>
        <v>0</v>
      </c>
    </row>
    <row r="117" spans="3:19" x14ac:dyDescent="0.2">
      <c r="C117" s="36">
        <f t="shared" si="15"/>
        <v>0</v>
      </c>
      <c r="D117" s="47">
        <f t="shared" si="16"/>
        <v>1</v>
      </c>
      <c r="E117" s="47">
        <f t="shared" si="22"/>
        <v>0</v>
      </c>
      <c r="F117" s="47">
        <v>117</v>
      </c>
      <c r="G117" s="48">
        <v>43978</v>
      </c>
      <c r="H117" s="1">
        <f t="shared" si="17"/>
        <v>6.4460808872854853</v>
      </c>
      <c r="L117" s="50">
        <v>0</v>
      </c>
      <c r="M117" s="1">
        <f t="shared" si="18"/>
        <v>184341.7111487558</v>
      </c>
      <c r="P117" s="1">
        <f t="shared" si="29"/>
        <v>5.4045813158154488E-7</v>
      </c>
      <c r="Q117" s="1">
        <f t="shared" si="21"/>
        <v>213141.70507499494</v>
      </c>
      <c r="R117" s="1">
        <f t="shared" si="23"/>
        <v>2.2121700764109846</v>
      </c>
      <c r="S117" s="1">
        <f t="shared" si="14"/>
        <v>0</v>
      </c>
    </row>
    <row r="118" spans="3:19" x14ac:dyDescent="0.2">
      <c r="C118" s="36">
        <f t="shared" si="15"/>
        <v>0</v>
      </c>
      <c r="D118" s="47">
        <f t="shared" si="16"/>
        <v>1</v>
      </c>
      <c r="E118" s="47">
        <f t="shared" si="22"/>
        <v>0</v>
      </c>
      <c r="F118" s="47">
        <v>118</v>
      </c>
      <c r="G118" s="48">
        <v>43979</v>
      </c>
      <c r="H118" s="1">
        <f t="shared" si="17"/>
        <v>6.5565035797457414</v>
      </c>
      <c r="L118" s="50">
        <v>0</v>
      </c>
      <c r="M118" s="1">
        <f t="shared" si="18"/>
        <v>184341.71114899401</v>
      </c>
      <c r="P118" s="1">
        <f t="shared" si="29"/>
        <v>2.3821485228836536E-7</v>
      </c>
      <c r="Q118" s="1">
        <f t="shared" si="21"/>
        <v>213143.44276179268</v>
      </c>
      <c r="R118" s="1">
        <f t="shared" si="23"/>
        <v>1.7376867977436632</v>
      </c>
      <c r="S118" s="1">
        <f t="shared" si="14"/>
        <v>0</v>
      </c>
    </row>
    <row r="119" spans="3:19" x14ac:dyDescent="0.2">
      <c r="C119" s="36">
        <f t="shared" si="15"/>
        <v>0</v>
      </c>
      <c r="D119" s="47">
        <f t="shared" si="16"/>
        <v>1</v>
      </c>
      <c r="E119" s="47">
        <f t="shared" si="22"/>
        <v>0</v>
      </c>
      <c r="F119" s="47">
        <v>119</v>
      </c>
      <c r="G119" s="48">
        <v>43980</v>
      </c>
      <c r="H119" s="1">
        <f t="shared" si="17"/>
        <v>6.6669262722059974</v>
      </c>
      <c r="L119" s="50">
        <v>0</v>
      </c>
      <c r="M119" s="1">
        <f t="shared" si="18"/>
        <v>184341.71114909754</v>
      </c>
      <c r="P119" s="1">
        <f t="shared" si="29"/>
        <v>1.0352232493460178E-7</v>
      </c>
      <c r="Q119" s="1">
        <f t="shared" si="21"/>
        <v>213144.80473634391</v>
      </c>
      <c r="R119" s="1">
        <f t="shared" si="23"/>
        <v>1.3619745512260124</v>
      </c>
      <c r="S119" s="1">
        <f t="shared" si="14"/>
        <v>0</v>
      </c>
    </row>
    <row r="120" spans="3:19" x14ac:dyDescent="0.2">
      <c r="C120" s="36">
        <f t="shared" si="15"/>
        <v>0</v>
      </c>
      <c r="D120" s="47">
        <f t="shared" si="16"/>
        <v>1</v>
      </c>
      <c r="E120" s="47">
        <f t="shared" si="22"/>
        <v>0</v>
      </c>
      <c r="F120" s="47">
        <v>120</v>
      </c>
      <c r="G120" s="48">
        <v>43981</v>
      </c>
      <c r="H120" s="1">
        <f t="shared" si="17"/>
        <v>6.7773489646662535</v>
      </c>
      <c r="L120" s="50">
        <v>0</v>
      </c>
      <c r="M120" s="1">
        <f t="shared" si="18"/>
        <v>184341.71114914192</v>
      </c>
      <c r="P120" s="1">
        <f t="shared" si="29"/>
        <v>4.4383341446518898E-8</v>
      </c>
      <c r="Q120" s="1">
        <f t="shared" si="21"/>
        <v>213145.86992625258</v>
      </c>
      <c r="R120" s="1">
        <f t="shared" si="23"/>
        <v>1.0651899086660706</v>
      </c>
      <c r="S120" s="1">
        <f t="shared" si="14"/>
        <v>0</v>
      </c>
    </row>
    <row r="121" spans="3:19" x14ac:dyDescent="0.2">
      <c r="C121" s="36">
        <f t="shared" si="15"/>
        <v>0</v>
      </c>
      <c r="D121" s="47">
        <f t="shared" si="16"/>
        <v>1</v>
      </c>
      <c r="E121" s="47">
        <f t="shared" si="22"/>
        <v>0</v>
      </c>
      <c r="F121" s="47">
        <v>121</v>
      </c>
      <c r="G121" s="48">
        <v>43982</v>
      </c>
      <c r="H121" s="1">
        <f t="shared" si="17"/>
        <v>6.8877716571265095</v>
      </c>
      <c r="L121" s="50">
        <v>0</v>
      </c>
      <c r="M121" s="1">
        <f t="shared" si="18"/>
        <v>184341.71114916066</v>
      </c>
      <c r="P121" s="1">
        <f t="shared" si="29"/>
        <v>1.8742866814136505E-8</v>
      </c>
      <c r="Q121" s="1">
        <f t="shared" si="21"/>
        <v>213146.70123300559</v>
      </c>
      <c r="R121" s="1">
        <f t="shared" si="23"/>
        <v>0.83130675301072188</v>
      </c>
      <c r="S121" s="1">
        <f t="shared" si="14"/>
        <v>0</v>
      </c>
    </row>
    <row r="122" spans="3:19" x14ac:dyDescent="0.2">
      <c r="C122" s="36">
        <f t="shared" si="15"/>
        <v>0</v>
      </c>
      <c r="D122" s="47">
        <f t="shared" si="16"/>
        <v>1</v>
      </c>
      <c r="E122" s="47">
        <f t="shared" si="22"/>
        <v>0</v>
      </c>
      <c r="F122" s="47">
        <v>122</v>
      </c>
      <c r="G122" s="48">
        <v>43983</v>
      </c>
      <c r="H122" s="1">
        <f t="shared" si="17"/>
        <v>6.9981943495867656</v>
      </c>
      <c r="L122" s="50">
        <v>0</v>
      </c>
      <c r="M122" s="1">
        <f t="shared" si="18"/>
        <v>184341.71114916849</v>
      </c>
      <c r="P122" s="1">
        <f t="shared" si="29"/>
        <v>7.8289303928613663E-9</v>
      </c>
      <c r="Q122" s="1">
        <f t="shared" si="21"/>
        <v>213147.34865441211</v>
      </c>
      <c r="R122" s="1">
        <f t="shared" si="23"/>
        <v>0.64742140652379021</v>
      </c>
      <c r="S122" s="1">
        <f t="shared" si="14"/>
        <v>0</v>
      </c>
    </row>
    <row r="123" spans="3:19" x14ac:dyDescent="0.2">
      <c r="C123" s="36">
        <f t="shared" si="15"/>
        <v>0</v>
      </c>
      <c r="D123" s="47">
        <f t="shared" si="16"/>
        <v>1</v>
      </c>
      <c r="E123" s="47">
        <f t="shared" si="22"/>
        <v>0</v>
      </c>
      <c r="F123" s="47">
        <v>123</v>
      </c>
      <c r="G123" s="48">
        <v>43984</v>
      </c>
      <c r="H123" s="1">
        <f t="shared" si="17"/>
        <v>7.1086170420470216</v>
      </c>
      <c r="L123" s="50">
        <v>0</v>
      </c>
      <c r="M123" s="1">
        <f t="shared" si="18"/>
        <v>184341.71114917169</v>
      </c>
      <c r="P123" s="1">
        <f t="shared" si="29"/>
        <v>3.2014213502407074E-9</v>
      </c>
      <c r="Q123" s="1">
        <f t="shared" si="21"/>
        <v>213147.85182955029</v>
      </c>
      <c r="R123" s="1">
        <f t="shared" si="23"/>
        <v>0.50317513817572035</v>
      </c>
      <c r="S123" s="1">
        <f t="shared" si="14"/>
        <v>0</v>
      </c>
    </row>
    <row r="124" spans="3:19" x14ac:dyDescent="0.2">
      <c r="C124" s="36">
        <f t="shared" si="15"/>
        <v>0</v>
      </c>
      <c r="D124" s="47">
        <f t="shared" si="16"/>
        <v>1</v>
      </c>
      <c r="E124" s="47">
        <f t="shared" si="22"/>
        <v>0</v>
      </c>
      <c r="F124" s="47">
        <v>124</v>
      </c>
      <c r="G124" s="48">
        <v>43985</v>
      </c>
      <c r="H124" s="1">
        <f t="shared" si="17"/>
        <v>7.2190397345072777</v>
      </c>
      <c r="L124" s="50">
        <v>0</v>
      </c>
      <c r="M124" s="1">
        <f t="shared" si="18"/>
        <v>184341.71114917297</v>
      </c>
      <c r="P124" s="1">
        <f t="shared" si="29"/>
        <v>1.280568540096283E-9</v>
      </c>
      <c r="Q124" s="1">
        <f t="shared" si="21"/>
        <v>213148.24210586536</v>
      </c>
      <c r="R124" s="1">
        <f t="shared" si="23"/>
        <v>0.39027631506905891</v>
      </c>
      <c r="S124" s="1">
        <f t="shared" si="14"/>
        <v>0</v>
      </c>
    </row>
    <row r="125" spans="3:19" x14ac:dyDescent="0.2">
      <c r="C125" s="36">
        <f t="shared" si="15"/>
        <v>0</v>
      </c>
      <c r="D125" s="47">
        <f t="shared" si="16"/>
        <v>1</v>
      </c>
      <c r="E125" s="47">
        <f t="shared" si="22"/>
        <v>0</v>
      </c>
      <c r="F125" s="47">
        <v>125</v>
      </c>
      <c r="G125" s="48">
        <v>43986</v>
      </c>
      <c r="H125" s="1">
        <f t="shared" si="17"/>
        <v>7.3294624269675337</v>
      </c>
      <c r="L125" s="50">
        <v>0</v>
      </c>
      <c r="M125" s="1">
        <f t="shared" si="18"/>
        <v>184341.71114917353</v>
      </c>
      <c r="P125" s="1">
        <f t="shared" si="29"/>
        <v>5.5297277867794037E-10</v>
      </c>
      <c r="Q125" s="1">
        <f t="shared" si="21"/>
        <v>213148.54421252295</v>
      </c>
      <c r="R125" s="1">
        <f t="shared" si="23"/>
        <v>0.30210665758932009</v>
      </c>
      <c r="S125" s="1">
        <f t="shared" si="14"/>
        <v>0</v>
      </c>
    </row>
    <row r="126" spans="3:19" x14ac:dyDescent="0.2">
      <c r="C126" s="36">
        <f t="shared" si="15"/>
        <v>0</v>
      </c>
      <c r="D126" s="47">
        <f t="shared" si="16"/>
        <v>1</v>
      </c>
      <c r="E126" s="47">
        <f t="shared" si="22"/>
        <v>0</v>
      </c>
      <c r="F126" s="47">
        <v>126</v>
      </c>
      <c r="G126" s="48">
        <v>43987</v>
      </c>
      <c r="H126" s="1">
        <f t="shared" si="17"/>
        <v>7.4398851194277897</v>
      </c>
      <c r="L126" s="50">
        <v>0</v>
      </c>
      <c r="M126" s="1">
        <f t="shared" si="18"/>
        <v>184341.71114917373</v>
      </c>
      <c r="P126" s="1">
        <f t="shared" si="29"/>
        <v>0</v>
      </c>
      <c r="Q126" s="1">
        <f t="shared" si="21"/>
        <v>213148.77761062069</v>
      </c>
      <c r="R126" s="1">
        <f t="shared" si="23"/>
        <v>0.23339809774188325</v>
      </c>
      <c r="S126" s="1">
        <f t="shared" si="14"/>
        <v>0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6"/>
  <sheetViews>
    <sheetView zoomScaleNormal="100" workbookViewId="0">
      <selection activeCell="AG31" sqref="AG31"/>
    </sheetView>
  </sheetViews>
  <sheetFormatPr defaultRowHeight="12.75" x14ac:dyDescent="0.2"/>
  <cols>
    <col min="1" max="2" width="12" style="1" bestFit="1" customWidth="1"/>
    <col min="3" max="3" width="5.42578125" style="1" customWidth="1"/>
    <col min="4" max="4" width="5.42578125" style="47" customWidth="1"/>
    <col min="5" max="6" width="3.28515625" style="47" customWidth="1"/>
    <col min="7" max="7" width="4" style="47" bestFit="1" customWidth="1"/>
    <col min="8" max="8" width="10.140625" style="47" bestFit="1" customWidth="1"/>
    <col min="9" max="9" width="9.140625" style="1"/>
    <col min="10" max="10" width="7" style="37" bestFit="1" customWidth="1"/>
    <col min="11" max="11" width="6" style="49" bestFit="1" customWidth="1"/>
    <col min="12" max="12" width="7" style="46" bestFit="1" customWidth="1"/>
    <col min="13" max="13" width="8.5703125" style="50" bestFit="1" customWidth="1"/>
    <col min="14" max="14" width="7" style="55" bestFit="1" customWidth="1"/>
    <col min="15" max="15" width="8.28515625" style="56" bestFit="1" customWidth="1"/>
    <col min="16" max="16" width="7.28515625" style="56" bestFit="1" customWidth="1"/>
    <col min="17" max="17" width="9.140625" style="1"/>
    <col min="18" max="18" width="5" style="1" bestFit="1" customWidth="1"/>
    <col min="19" max="19" width="5" style="1" customWidth="1"/>
    <col min="20" max="48" width="9.140625" style="1"/>
    <col min="49" max="49" width="6.28515625" style="1" customWidth="1"/>
    <col min="50" max="16384" width="9.140625" style="1"/>
  </cols>
  <sheetData>
    <row r="1" spans="1:52" x14ac:dyDescent="0.2">
      <c r="H1" s="47" t="s">
        <v>509</v>
      </c>
      <c r="I1" s="1" t="s">
        <v>39</v>
      </c>
      <c r="J1" s="37" t="s">
        <v>510</v>
      </c>
      <c r="K1" s="49" t="s">
        <v>511</v>
      </c>
      <c r="L1" s="46" t="s">
        <v>512</v>
      </c>
      <c r="M1" s="50" t="s">
        <v>513</v>
      </c>
      <c r="N1" s="55" t="s">
        <v>514</v>
      </c>
      <c r="O1" s="56" t="s">
        <v>515</v>
      </c>
    </row>
    <row r="2" spans="1:52" x14ac:dyDescent="0.2">
      <c r="A2" s="36">
        <v>1.0018375848971772</v>
      </c>
      <c r="B2" s="36">
        <v>8.7604324183502988E-2</v>
      </c>
      <c r="C2" s="36">
        <f>SQRT(J2)</f>
        <v>1.4142135623730951</v>
      </c>
      <c r="D2" s="47">
        <f>IF(S3="",1,0)</f>
        <v>1</v>
      </c>
      <c r="E2" s="47">
        <v>1</v>
      </c>
      <c r="F2" s="47">
        <v>-21</v>
      </c>
      <c r="G2" s="47">
        <v>1</v>
      </c>
      <c r="H2" s="48">
        <v>43861</v>
      </c>
      <c r="I2" s="36">
        <v>-4.8882393826305304</v>
      </c>
      <c r="J2" s="37">
        <v>2</v>
      </c>
      <c r="K2" s="49">
        <v>0</v>
      </c>
      <c r="L2" s="46">
        <v>0</v>
      </c>
      <c r="M2" s="50">
        <v>0</v>
      </c>
      <c r="N2" s="55">
        <f>K2/J2</f>
        <v>0</v>
      </c>
      <c r="O2" s="56">
        <f>(IFERROR(K2/M2,0))</f>
        <v>0</v>
      </c>
      <c r="P2" s="56">
        <f>O2-N2</f>
        <v>0</v>
      </c>
      <c r="Q2" s="1">
        <f>_xlfn.NORM.DIST(I2,0,$A$2,TRUE)*$B$16</f>
        <v>9.1437668609455861E-2</v>
      </c>
      <c r="U2" s="1">
        <f>_xlfn.GAMMA.DIST(G2,$A$9,$A$10,TRUE)*$B$17</f>
        <v>7.0109399855685829E-20</v>
      </c>
      <c r="W2" s="1">
        <f t="shared" ref="W2:W33" si="0">(Q2-J2)^2*C2*$B$13+(U2-J2)^2*C2*$B$14</f>
        <v>5.1514287088160788</v>
      </c>
      <c r="X2" s="1">
        <f>SUM(W:W)/SUM(C:C)</f>
        <v>1175635471.0276484</v>
      </c>
      <c r="AV2" s="1" t="str">
        <f>"c(" &amp;J2 &amp; ","</f>
        <v>c(2,</v>
      </c>
      <c r="AW2" s="1" t="str">
        <f>"c(" &amp;M2 &amp; ","</f>
        <v>c(0,</v>
      </c>
      <c r="AX2" s="1" t="str">
        <f>"c(" &amp;K2 &amp; ","</f>
        <v>c(0,</v>
      </c>
      <c r="AY2" s="1" t="str">
        <f>"c(" &amp;L2 &amp; ","</f>
        <v>c(0,</v>
      </c>
      <c r="AZ2" s="1" t="str">
        <f>""</f>
        <v/>
      </c>
    </row>
    <row r="3" spans="1:52" x14ac:dyDescent="0.2">
      <c r="B3" s="52">
        <f>B16*B13+B17*B14</f>
        <v>171750.32826242031</v>
      </c>
      <c r="C3" s="36">
        <f t="shared" ref="C3:C66" si="1">SQRT(J3)</f>
        <v>1.4142135623730951</v>
      </c>
      <c r="D3" s="47">
        <f t="shared" ref="D3:D66" si="2">IF(S4="",1,0)</f>
        <v>1</v>
      </c>
      <c r="E3" s="47">
        <f>IF(S3=$B$20,0,E2)</f>
        <v>1</v>
      </c>
      <c r="F3" s="47">
        <v>-20</v>
      </c>
      <c r="G3" s="47">
        <v>2</v>
      </c>
      <c r="H3" s="48">
        <v>43862</v>
      </c>
      <c r="I3" s="1">
        <f t="shared" ref="I3:I66" si="3">I2+$B$2</f>
        <v>-4.8006350584470274</v>
      </c>
      <c r="J3" s="37">
        <v>2</v>
      </c>
      <c r="K3" s="49">
        <v>0</v>
      </c>
      <c r="L3" s="46">
        <v>0</v>
      </c>
      <c r="M3" s="50">
        <v>0</v>
      </c>
      <c r="N3" s="55">
        <f t="shared" ref="N3:N66" si="4">K3/J3</f>
        <v>0</v>
      </c>
      <c r="O3" s="56">
        <f t="shared" ref="O3:O66" si="5">(IFERROR(K3/M3,0))</f>
        <v>0</v>
      </c>
      <c r="P3" s="56">
        <f t="shared" ref="P3:P66" si="6">O3-N3</f>
        <v>0</v>
      </c>
      <c r="Q3" s="1">
        <f t="shared" ref="Q3:Q66" si="7">_xlfn.NORM.DIST(I3,0,$A$2,TRUE)*$B$16</f>
        <v>0.14192346952444354</v>
      </c>
      <c r="R3" s="1">
        <f t="shared" ref="R3:R66" si="8">IF(J3-J2&lt;0,0,J3-J2)</f>
        <v>0</v>
      </c>
      <c r="T3" s="1">
        <f t="shared" ref="T3:T66" si="9">Q3-Q2</f>
        <v>5.048580091498768E-2</v>
      </c>
      <c r="U3" s="1">
        <f t="shared" ref="U3:U66" si="10">_xlfn.GAMMA.DIST(G3,$A$9,$A$10,TRUE)*$B$17</f>
        <v>8.2280994898965675E-15</v>
      </c>
      <c r="V3" s="1">
        <f>U3-U2</f>
        <v>8.2280293804967124E-15</v>
      </c>
      <c r="W3" s="1">
        <f t="shared" si="0"/>
        <v>4.8824993409209911</v>
      </c>
      <c r="AV3" s="1" t="str">
        <f t="shared" ref="AV3:AV34" si="11">AV2 &amp;J3 &amp;","</f>
        <v>c(2,2,</v>
      </c>
      <c r="AW3" s="1" t="str">
        <f t="shared" ref="AW3:AW34" si="12">AW2 &amp;M3 &amp;","</f>
        <v>c(0,0,</v>
      </c>
      <c r="AX3" s="1" t="str">
        <f t="shared" ref="AX3:AX34" si="13">AX2 &amp;K3 &amp;","</f>
        <v>c(0,0,</v>
      </c>
      <c r="AY3" s="1" t="str">
        <f t="shared" ref="AY3:AY34" si="14">AY2 &amp;L3 &amp;","</f>
        <v>c(0,0,</v>
      </c>
      <c r="AZ3" s="1" t="str">
        <f>""</f>
        <v/>
      </c>
    </row>
    <row r="4" spans="1:52" x14ac:dyDescent="0.2">
      <c r="A4" s="1" t="s">
        <v>18</v>
      </c>
      <c r="B4" s="1">
        <f>(3-I2)/B2</f>
        <v>90.043949955109483</v>
      </c>
      <c r="C4" s="36">
        <f t="shared" si="1"/>
        <v>1.4142135623730951</v>
      </c>
      <c r="D4" s="47">
        <f t="shared" si="2"/>
        <v>1</v>
      </c>
      <c r="E4" s="47">
        <f t="shared" ref="E4:E67" si="15">IF(S4=$B$20,0,E3)</f>
        <v>1</v>
      </c>
      <c r="F4" s="47">
        <v>-19</v>
      </c>
      <c r="G4" s="47">
        <v>3</v>
      </c>
      <c r="H4" s="48">
        <v>43863</v>
      </c>
      <c r="I4" s="1">
        <f t="shared" si="3"/>
        <v>-4.7130307342635245</v>
      </c>
      <c r="J4" s="37">
        <v>2</v>
      </c>
      <c r="K4" s="49">
        <v>0</v>
      </c>
      <c r="L4" s="46">
        <v>0</v>
      </c>
      <c r="M4" s="50">
        <v>0</v>
      </c>
      <c r="N4" s="55">
        <f t="shared" si="4"/>
        <v>0</v>
      </c>
      <c r="O4" s="56">
        <f t="shared" si="5"/>
        <v>0</v>
      </c>
      <c r="P4" s="56">
        <f t="shared" si="6"/>
        <v>0</v>
      </c>
      <c r="Q4" s="1">
        <f t="shared" si="7"/>
        <v>0.21866484434756714</v>
      </c>
      <c r="R4" s="1">
        <f t="shared" si="8"/>
        <v>0</v>
      </c>
      <c r="T4" s="1">
        <f t="shared" si="9"/>
        <v>7.6741374823123598E-2</v>
      </c>
      <c r="U4" s="1">
        <f t="shared" si="10"/>
        <v>6.8103048794015583E-12</v>
      </c>
      <c r="V4" s="1">
        <f t="shared" ref="V4:V67" si="16">U4-U3</f>
        <v>6.8020767799116613E-12</v>
      </c>
      <c r="W4" s="1">
        <f t="shared" si="0"/>
        <v>4.4875187470817677</v>
      </c>
      <c r="AV4" s="1" t="str">
        <f t="shared" si="11"/>
        <v>c(2,2,2,</v>
      </c>
      <c r="AW4" s="1" t="str">
        <f t="shared" si="12"/>
        <v>c(0,0,0,</v>
      </c>
      <c r="AX4" s="1" t="str">
        <f t="shared" si="13"/>
        <v>c(0,0,0,</v>
      </c>
      <c r="AY4" s="1" t="str">
        <f t="shared" si="14"/>
        <v>c(0,0,0,</v>
      </c>
      <c r="AZ4" s="1" t="str">
        <f>""</f>
        <v/>
      </c>
    </row>
    <row r="5" spans="1:52" x14ac:dyDescent="0.2">
      <c r="B5" s="33">
        <f>H2+B4</f>
        <v>43951.043949955107</v>
      </c>
      <c r="C5" s="36">
        <f t="shared" si="1"/>
        <v>1.4142135623730951</v>
      </c>
      <c r="D5" s="47">
        <f t="shared" si="2"/>
        <v>0</v>
      </c>
      <c r="E5" s="47">
        <f t="shared" si="15"/>
        <v>1</v>
      </c>
      <c r="F5" s="47">
        <v>-18</v>
      </c>
      <c r="G5" s="47">
        <v>4</v>
      </c>
      <c r="H5" s="48">
        <v>43864</v>
      </c>
      <c r="I5" s="1">
        <f t="shared" si="3"/>
        <v>-4.6254264100800215</v>
      </c>
      <c r="J5" s="37">
        <v>2</v>
      </c>
      <c r="K5" s="49">
        <v>0</v>
      </c>
      <c r="L5" s="46">
        <v>0</v>
      </c>
      <c r="M5" s="50">
        <v>0</v>
      </c>
      <c r="N5" s="55">
        <f t="shared" si="4"/>
        <v>0</v>
      </c>
      <c r="O5" s="56">
        <f t="shared" si="5"/>
        <v>0</v>
      </c>
      <c r="P5" s="56">
        <f t="shared" si="6"/>
        <v>0</v>
      </c>
      <c r="Q5" s="1">
        <f t="shared" si="7"/>
        <v>0.33442822809214662</v>
      </c>
      <c r="R5" s="1">
        <f t="shared" si="8"/>
        <v>0</v>
      </c>
      <c r="T5" s="1">
        <f t="shared" si="9"/>
        <v>0.11576338374457948</v>
      </c>
      <c r="U5" s="1">
        <f t="shared" si="10"/>
        <v>7.4158395896239477E-10</v>
      </c>
      <c r="V5" s="1">
        <f t="shared" si="16"/>
        <v>7.3477365408299324E-10</v>
      </c>
      <c r="W5" s="1">
        <f t="shared" si="0"/>
        <v>3.9232113185524682</v>
      </c>
      <c r="AV5" s="1" t="str">
        <f t="shared" si="11"/>
        <v>c(2,2,2,2,</v>
      </c>
      <c r="AW5" s="1" t="str">
        <f t="shared" si="12"/>
        <v>c(0,0,0,0,</v>
      </c>
      <c r="AX5" s="1" t="str">
        <f t="shared" si="13"/>
        <v>c(0,0,0,0,</v>
      </c>
      <c r="AY5" s="1" t="str">
        <f t="shared" si="14"/>
        <v>c(0,0,0,0,</v>
      </c>
      <c r="AZ5" s="1" t="str">
        <f>""</f>
        <v/>
      </c>
    </row>
    <row r="6" spans="1:52" x14ac:dyDescent="0.2">
      <c r="A6" s="1" t="s">
        <v>19</v>
      </c>
      <c r="B6" s="1">
        <f>-I2/B2</f>
        <v>55.799065036917987</v>
      </c>
      <c r="C6" s="36">
        <f t="shared" si="1"/>
        <v>1.4142135623730951</v>
      </c>
      <c r="D6" s="47">
        <f t="shared" si="2"/>
        <v>0</v>
      </c>
      <c r="E6" s="47">
        <f t="shared" si="15"/>
        <v>1</v>
      </c>
      <c r="F6" s="47">
        <v>-17</v>
      </c>
      <c r="G6" s="47">
        <v>5</v>
      </c>
      <c r="H6" s="48">
        <v>43865</v>
      </c>
      <c r="I6" s="1">
        <f t="shared" si="3"/>
        <v>-4.5378220858965186</v>
      </c>
      <c r="J6" s="37">
        <v>2</v>
      </c>
      <c r="K6" s="49">
        <v>0</v>
      </c>
      <c r="L6" s="46">
        <v>0</v>
      </c>
      <c r="M6" s="50">
        <v>0</v>
      </c>
      <c r="N6" s="55">
        <f t="shared" si="4"/>
        <v>0</v>
      </c>
      <c r="O6" s="56">
        <f t="shared" si="5"/>
        <v>0</v>
      </c>
      <c r="P6" s="56">
        <f t="shared" si="6"/>
        <v>0</v>
      </c>
      <c r="Q6" s="1">
        <f t="shared" si="7"/>
        <v>0.50772647245039881</v>
      </c>
      <c r="R6" s="1">
        <f t="shared" si="8"/>
        <v>0</v>
      </c>
      <c r="S6" s="1">
        <f t="shared" ref="S6:S11" si="17">AVERAGE(R3:R9)</f>
        <v>0.14285714285714285</v>
      </c>
      <c r="T6" s="1">
        <f t="shared" si="9"/>
        <v>0.1732982443582522</v>
      </c>
      <c r="U6" s="1">
        <f t="shared" si="10"/>
        <v>2.6578608516810519E-8</v>
      </c>
      <c r="V6" s="1">
        <f t="shared" si="16"/>
        <v>2.5837024557848123E-8</v>
      </c>
      <c r="W6" s="1">
        <f t="shared" si="0"/>
        <v>3.1492842952072317</v>
      </c>
      <c r="AV6" s="1" t="str">
        <f t="shared" si="11"/>
        <v>c(2,2,2,2,2,</v>
      </c>
      <c r="AW6" s="1" t="str">
        <f t="shared" si="12"/>
        <v>c(0,0,0,0,0,</v>
      </c>
      <c r="AX6" s="1" t="str">
        <f t="shared" si="13"/>
        <v>c(0,0,0,0,0,</v>
      </c>
      <c r="AY6" s="1" t="str">
        <f t="shared" si="14"/>
        <v>c(0,0,0,0,0,</v>
      </c>
      <c r="AZ6" s="1" t="str">
        <f>""</f>
        <v/>
      </c>
    </row>
    <row r="7" spans="1:52" x14ac:dyDescent="0.2">
      <c r="B7" s="33">
        <f>H2+B6</f>
        <v>43916.799065036917</v>
      </c>
      <c r="C7" s="36">
        <f t="shared" si="1"/>
        <v>1.4142135623730951</v>
      </c>
      <c r="D7" s="47">
        <f t="shared" si="2"/>
        <v>0</v>
      </c>
      <c r="E7" s="47">
        <f t="shared" si="15"/>
        <v>1</v>
      </c>
      <c r="F7" s="47">
        <v>-16</v>
      </c>
      <c r="G7" s="47">
        <v>6</v>
      </c>
      <c r="H7" s="48">
        <v>43866</v>
      </c>
      <c r="I7" s="1">
        <f t="shared" si="3"/>
        <v>-4.4502177617130156</v>
      </c>
      <c r="J7" s="37">
        <v>2</v>
      </c>
      <c r="K7" s="49">
        <v>0</v>
      </c>
      <c r="L7" s="46">
        <v>0</v>
      </c>
      <c r="M7" s="50">
        <v>0</v>
      </c>
      <c r="N7" s="55">
        <f t="shared" si="4"/>
        <v>0</v>
      </c>
      <c r="O7" s="56">
        <f t="shared" si="5"/>
        <v>0</v>
      </c>
      <c r="P7" s="56">
        <f t="shared" si="6"/>
        <v>0</v>
      </c>
      <c r="Q7" s="1">
        <f t="shared" si="7"/>
        <v>0.76517975117230963</v>
      </c>
      <c r="R7" s="1">
        <f t="shared" si="8"/>
        <v>0</v>
      </c>
      <c r="S7" s="1">
        <f t="shared" si="17"/>
        <v>0.14285714285714285</v>
      </c>
      <c r="T7" s="1">
        <f t="shared" si="9"/>
        <v>0.25745327872191082</v>
      </c>
      <c r="U7" s="1">
        <f t="shared" si="10"/>
        <v>4.7171054689018727E-7</v>
      </c>
      <c r="V7" s="1">
        <f t="shared" si="16"/>
        <v>4.4513193837337673E-7</v>
      </c>
      <c r="W7" s="1">
        <f t="shared" si="0"/>
        <v>2.1563660361964692</v>
      </c>
      <c r="AV7" s="1" t="str">
        <f t="shared" si="11"/>
        <v>c(2,2,2,2,2,2,</v>
      </c>
      <c r="AW7" s="1" t="str">
        <f t="shared" si="12"/>
        <v>c(0,0,0,0,0,0,</v>
      </c>
      <c r="AX7" s="1" t="str">
        <f t="shared" si="13"/>
        <v>c(0,0,0,0,0,0,</v>
      </c>
      <c r="AY7" s="1" t="str">
        <f t="shared" si="14"/>
        <v>c(0,0,0,0,0,0,</v>
      </c>
      <c r="AZ7" s="1" t="str">
        <f>""</f>
        <v/>
      </c>
    </row>
    <row r="8" spans="1:52" x14ac:dyDescent="0.2">
      <c r="B8" s="1">
        <f>(-5.4-I2)/B2</f>
        <v>-5.8417278158267107</v>
      </c>
      <c r="C8" s="36">
        <f t="shared" si="1"/>
        <v>1.4142135623730951</v>
      </c>
      <c r="D8" s="47">
        <f t="shared" si="2"/>
        <v>0</v>
      </c>
      <c r="E8" s="47">
        <f t="shared" si="15"/>
        <v>1</v>
      </c>
      <c r="F8" s="47">
        <v>-15</v>
      </c>
      <c r="G8" s="47">
        <v>7</v>
      </c>
      <c r="H8" s="48">
        <v>43867</v>
      </c>
      <c r="I8" s="1">
        <f t="shared" si="3"/>
        <v>-4.3626134375295127</v>
      </c>
      <c r="J8" s="37">
        <v>2</v>
      </c>
      <c r="K8" s="49">
        <v>0</v>
      </c>
      <c r="L8" s="46">
        <v>0</v>
      </c>
      <c r="M8" s="50">
        <v>0</v>
      </c>
      <c r="N8" s="55">
        <f t="shared" si="4"/>
        <v>0</v>
      </c>
      <c r="O8" s="56">
        <f t="shared" si="5"/>
        <v>0</v>
      </c>
      <c r="P8" s="56">
        <f t="shared" si="6"/>
        <v>0</v>
      </c>
      <c r="Q8" s="1">
        <f t="shared" si="7"/>
        <v>1.1447428689784975</v>
      </c>
      <c r="R8" s="1">
        <f t="shared" si="8"/>
        <v>0</v>
      </c>
      <c r="S8" s="1">
        <f t="shared" si="17"/>
        <v>0.14285714285714285</v>
      </c>
      <c r="T8" s="1">
        <f t="shared" si="9"/>
        <v>0.3795631178061879</v>
      </c>
      <c r="U8" s="1">
        <f t="shared" si="10"/>
        <v>5.1548813487697464E-6</v>
      </c>
      <c r="V8" s="1">
        <f t="shared" si="16"/>
        <v>4.6831708018795588E-6</v>
      </c>
      <c r="W8" s="1">
        <f t="shared" si="0"/>
        <v>1.0344473842206838</v>
      </c>
      <c r="AV8" s="1" t="str">
        <f t="shared" si="11"/>
        <v>c(2,2,2,2,2,2,2,</v>
      </c>
      <c r="AW8" s="1" t="str">
        <f t="shared" si="12"/>
        <v>c(0,0,0,0,0,0,0,</v>
      </c>
      <c r="AX8" s="1" t="str">
        <f t="shared" si="13"/>
        <v>c(0,0,0,0,0,0,0,</v>
      </c>
      <c r="AY8" s="1" t="str">
        <f t="shared" si="14"/>
        <v>c(0,0,0,0,0,0,0,</v>
      </c>
      <c r="AZ8" s="1" t="str">
        <f>""</f>
        <v/>
      </c>
    </row>
    <row r="9" spans="1:52" x14ac:dyDescent="0.2">
      <c r="A9" s="36">
        <v>17.222465743176841</v>
      </c>
      <c r="C9" s="36">
        <f t="shared" si="1"/>
        <v>1.7320508075688772</v>
      </c>
      <c r="D9" s="47">
        <f t="shared" si="2"/>
        <v>0</v>
      </c>
      <c r="E9" s="47">
        <f t="shared" si="15"/>
        <v>1</v>
      </c>
      <c r="F9" s="47">
        <v>-14</v>
      </c>
      <c r="G9" s="47">
        <v>8</v>
      </c>
      <c r="H9" s="48">
        <v>43868</v>
      </c>
      <c r="I9" s="1">
        <f t="shared" si="3"/>
        <v>-4.2750091133460097</v>
      </c>
      <c r="J9" s="37">
        <v>3</v>
      </c>
      <c r="K9" s="49">
        <v>0</v>
      </c>
      <c r="L9" s="46">
        <v>0</v>
      </c>
      <c r="M9" s="50">
        <v>0</v>
      </c>
      <c r="N9" s="55">
        <f t="shared" si="4"/>
        <v>0</v>
      </c>
      <c r="O9" s="56">
        <f t="shared" si="5"/>
        <v>0</v>
      </c>
      <c r="P9" s="56">
        <f t="shared" si="6"/>
        <v>0</v>
      </c>
      <c r="Q9" s="1">
        <f t="shared" si="7"/>
        <v>1.7000725660259546</v>
      </c>
      <c r="R9" s="1">
        <f t="shared" si="8"/>
        <v>1</v>
      </c>
      <c r="S9" s="1">
        <f t="shared" si="17"/>
        <v>0.14285714285714285</v>
      </c>
      <c r="T9" s="1">
        <f t="shared" si="9"/>
        <v>0.55532969704745705</v>
      </c>
      <c r="U9" s="1">
        <f t="shared" si="10"/>
        <v>3.9504572160525989E-5</v>
      </c>
      <c r="V9" s="1">
        <f t="shared" si="16"/>
        <v>3.4349690811756241E-5</v>
      </c>
      <c r="W9" s="1">
        <f t="shared" si="0"/>
        <v>2.9268390849980568</v>
      </c>
      <c r="AV9" s="1" t="str">
        <f t="shared" si="11"/>
        <v>c(2,2,2,2,2,2,2,3,</v>
      </c>
      <c r="AW9" s="1" t="str">
        <f t="shared" si="12"/>
        <v>c(0,0,0,0,0,0,0,0,</v>
      </c>
      <c r="AX9" s="1" t="str">
        <f t="shared" si="13"/>
        <v>c(0,0,0,0,0,0,0,0,</v>
      </c>
      <c r="AY9" s="1" t="str">
        <f t="shared" si="14"/>
        <v>c(0,0,0,0,0,0,0,0,</v>
      </c>
      <c r="AZ9" s="1" t="str">
        <f>""</f>
        <v/>
      </c>
    </row>
    <row r="10" spans="1:52" x14ac:dyDescent="0.2">
      <c r="A10" s="36">
        <v>3.5662412562114403</v>
      </c>
      <c r="C10" s="36">
        <f t="shared" si="1"/>
        <v>1.7320508075688772</v>
      </c>
      <c r="D10" s="47">
        <f t="shared" si="2"/>
        <v>0</v>
      </c>
      <c r="E10" s="47">
        <f t="shared" si="15"/>
        <v>1</v>
      </c>
      <c r="F10" s="47">
        <v>-13</v>
      </c>
      <c r="G10" s="47">
        <v>9</v>
      </c>
      <c r="H10" s="48">
        <v>43869</v>
      </c>
      <c r="I10" s="1">
        <f t="shared" si="3"/>
        <v>-4.1874047891625068</v>
      </c>
      <c r="J10" s="37">
        <v>3</v>
      </c>
      <c r="K10" s="49">
        <v>0</v>
      </c>
      <c r="L10" s="46">
        <v>0</v>
      </c>
      <c r="M10" s="50">
        <v>0</v>
      </c>
      <c r="N10" s="55">
        <f t="shared" si="4"/>
        <v>0</v>
      </c>
      <c r="O10" s="56">
        <f t="shared" si="5"/>
        <v>0</v>
      </c>
      <c r="P10" s="56">
        <f t="shared" si="6"/>
        <v>0</v>
      </c>
      <c r="Q10" s="1">
        <f t="shared" si="7"/>
        <v>2.5063771101817078</v>
      </c>
      <c r="R10" s="1">
        <f t="shared" si="8"/>
        <v>0</v>
      </c>
      <c r="S10" s="1">
        <f t="shared" si="17"/>
        <v>0.14285714285714285</v>
      </c>
      <c r="T10" s="1">
        <f t="shared" si="9"/>
        <v>0.80630454415575326</v>
      </c>
      <c r="U10" s="1">
        <f t="shared" si="10"/>
        <v>2.3088583752054341E-4</v>
      </c>
      <c r="V10" s="1">
        <f t="shared" si="16"/>
        <v>1.9138126536001742E-4</v>
      </c>
      <c r="W10" s="1">
        <f t="shared" si="0"/>
        <v>0.42203766128761011</v>
      </c>
      <c r="AV10" s="1" t="str">
        <f t="shared" si="11"/>
        <v>c(2,2,2,2,2,2,2,3,3,</v>
      </c>
      <c r="AW10" s="1" t="str">
        <f t="shared" si="12"/>
        <v>c(0,0,0,0,0,0,0,0,0,</v>
      </c>
      <c r="AX10" s="1" t="str">
        <f t="shared" si="13"/>
        <v>c(0,0,0,0,0,0,0,0,0,</v>
      </c>
      <c r="AY10" s="1" t="str">
        <f t="shared" si="14"/>
        <v>c(0,0,0,0,0,0,0,0,0,</v>
      </c>
      <c r="AZ10" s="1" t="str">
        <f>""</f>
        <v/>
      </c>
    </row>
    <row r="11" spans="1:52" x14ac:dyDescent="0.2">
      <c r="A11" s="51">
        <f>A9*A10</f>
        <v>61.419467867005473</v>
      </c>
      <c r="C11" s="36">
        <f t="shared" si="1"/>
        <v>1.7320508075688772</v>
      </c>
      <c r="D11" s="47">
        <f t="shared" si="2"/>
        <v>0</v>
      </c>
      <c r="E11" s="47">
        <f t="shared" si="15"/>
        <v>1</v>
      </c>
      <c r="F11" s="47">
        <v>-12</v>
      </c>
      <c r="G11" s="47">
        <v>10</v>
      </c>
      <c r="H11" s="48">
        <v>43870</v>
      </c>
      <c r="I11" s="1">
        <f t="shared" si="3"/>
        <v>-4.0998004649790039</v>
      </c>
      <c r="J11" s="37">
        <v>3</v>
      </c>
      <c r="K11" s="49">
        <v>0</v>
      </c>
      <c r="L11" s="46">
        <v>0</v>
      </c>
      <c r="M11" s="50">
        <f>L11+K11</f>
        <v>0</v>
      </c>
      <c r="N11" s="55">
        <f t="shared" si="4"/>
        <v>0</v>
      </c>
      <c r="O11" s="56">
        <f t="shared" si="5"/>
        <v>0</v>
      </c>
      <c r="P11" s="56">
        <f t="shared" si="6"/>
        <v>0</v>
      </c>
      <c r="Q11" s="1">
        <f t="shared" si="7"/>
        <v>3.6681697807624194</v>
      </c>
      <c r="R11" s="1">
        <f t="shared" si="8"/>
        <v>0</v>
      </c>
      <c r="S11" s="1">
        <f t="shared" si="17"/>
        <v>0.14285714285714285</v>
      </c>
      <c r="T11" s="1">
        <f t="shared" si="9"/>
        <v>1.1617926705807116</v>
      </c>
      <c r="U11" s="1">
        <f t="shared" si="10"/>
        <v>1.0898017371544131E-3</v>
      </c>
      <c r="V11" s="1">
        <f t="shared" si="16"/>
        <v>8.589158996338697E-4</v>
      </c>
      <c r="W11" s="1">
        <f t="shared" si="0"/>
        <v>0.77327556554315313</v>
      </c>
      <c r="AV11" s="1" t="str">
        <f t="shared" si="11"/>
        <v>c(2,2,2,2,2,2,2,3,3,3,</v>
      </c>
      <c r="AW11" s="1" t="str">
        <f t="shared" si="12"/>
        <v>c(0,0,0,0,0,0,0,0,0,0,</v>
      </c>
      <c r="AX11" s="1" t="str">
        <f t="shared" si="13"/>
        <v>c(0,0,0,0,0,0,0,0,0,0,</v>
      </c>
      <c r="AY11" s="1" t="str">
        <f t="shared" si="14"/>
        <v>c(0,0,0,0,0,0,0,0,0,0,</v>
      </c>
      <c r="AZ11" s="1" t="str">
        <f>""</f>
        <v/>
      </c>
    </row>
    <row r="12" spans="1:52" x14ac:dyDescent="0.2">
      <c r="C12" s="36">
        <f t="shared" si="1"/>
        <v>1.7320508075688772</v>
      </c>
      <c r="D12" s="47">
        <f t="shared" si="2"/>
        <v>0</v>
      </c>
      <c r="E12" s="47">
        <f t="shared" si="15"/>
        <v>1</v>
      </c>
      <c r="F12" s="47">
        <v>-11</v>
      </c>
      <c r="G12" s="47">
        <v>11</v>
      </c>
      <c r="H12" s="48">
        <v>43871</v>
      </c>
      <c r="I12" s="1">
        <f t="shared" si="3"/>
        <v>-4.0121961407955009</v>
      </c>
      <c r="J12" s="37">
        <v>3</v>
      </c>
      <c r="K12" s="49">
        <v>0</v>
      </c>
      <c r="L12" s="46">
        <v>0</v>
      </c>
      <c r="M12" s="50">
        <f t="shared" ref="M12:M75" si="18">L12+K12</f>
        <v>0</v>
      </c>
      <c r="N12" s="55">
        <f t="shared" si="4"/>
        <v>0</v>
      </c>
      <c r="O12" s="56">
        <f t="shared" si="5"/>
        <v>0</v>
      </c>
      <c r="P12" s="56">
        <f t="shared" si="6"/>
        <v>0</v>
      </c>
      <c r="Q12" s="1">
        <f t="shared" si="7"/>
        <v>5.3294369175548253</v>
      </c>
      <c r="R12" s="1">
        <f t="shared" si="8"/>
        <v>0</v>
      </c>
      <c r="S12" s="1">
        <f t="shared" ref="S12:S75" si="19">AVERAGE(R9:R15)</f>
        <v>0.14285714285714285</v>
      </c>
      <c r="T12" s="1">
        <f t="shared" si="9"/>
        <v>1.6612671367924059</v>
      </c>
      <c r="U12" s="1">
        <f t="shared" si="10"/>
        <v>4.3275703638297842E-3</v>
      </c>
      <c r="V12" s="1">
        <f t="shared" si="16"/>
        <v>3.2377686266753711E-3</v>
      </c>
      <c r="W12" s="1">
        <f t="shared" si="0"/>
        <v>9.398586339075754</v>
      </c>
      <c r="AV12" s="1" t="str">
        <f t="shared" si="11"/>
        <v>c(2,2,2,2,2,2,2,3,3,3,3,</v>
      </c>
      <c r="AW12" s="1" t="str">
        <f t="shared" si="12"/>
        <v>c(0,0,0,0,0,0,0,0,0,0,0,</v>
      </c>
      <c r="AX12" s="1" t="str">
        <f t="shared" si="13"/>
        <v>c(0,0,0,0,0,0,0,0,0,0,0,</v>
      </c>
      <c r="AY12" s="1" t="str">
        <f t="shared" si="14"/>
        <v>c(0,0,0,0,0,0,0,0,0,0,0,</v>
      </c>
      <c r="AZ12" s="1" t="str">
        <f>""</f>
        <v/>
      </c>
    </row>
    <row r="13" spans="1:52" x14ac:dyDescent="0.2">
      <c r="A13" s="51" t="s">
        <v>39</v>
      </c>
      <c r="B13" s="36">
        <v>1</v>
      </c>
      <c r="C13" s="36">
        <f t="shared" si="1"/>
        <v>1.7320508075688772</v>
      </c>
      <c r="D13" s="47">
        <f t="shared" si="2"/>
        <v>0</v>
      </c>
      <c r="E13" s="47">
        <f t="shared" si="15"/>
        <v>1</v>
      </c>
      <c r="F13" s="47">
        <v>-10</v>
      </c>
      <c r="G13" s="47">
        <v>12</v>
      </c>
      <c r="H13" s="48">
        <v>43872</v>
      </c>
      <c r="I13" s="1">
        <f t="shared" si="3"/>
        <v>-3.924591816611998</v>
      </c>
      <c r="J13" s="37">
        <v>3</v>
      </c>
      <c r="K13" s="49">
        <v>0</v>
      </c>
      <c r="L13" s="46">
        <v>0</v>
      </c>
      <c r="M13" s="50">
        <f t="shared" si="18"/>
        <v>0</v>
      </c>
      <c r="N13" s="55">
        <f t="shared" si="4"/>
        <v>0</v>
      </c>
      <c r="O13" s="56">
        <f t="shared" si="5"/>
        <v>0</v>
      </c>
      <c r="P13" s="56">
        <f t="shared" si="6"/>
        <v>0</v>
      </c>
      <c r="Q13" s="1">
        <f t="shared" si="7"/>
        <v>7.6868279810250923</v>
      </c>
      <c r="R13" s="1">
        <f t="shared" si="8"/>
        <v>0</v>
      </c>
      <c r="S13" s="1">
        <f t="shared" si="19"/>
        <v>0</v>
      </c>
      <c r="T13" s="1">
        <f t="shared" si="9"/>
        <v>2.3573910634702671</v>
      </c>
      <c r="U13" s="1">
        <f t="shared" si="10"/>
        <v>1.4900171415402926E-2</v>
      </c>
      <c r="V13" s="1">
        <f t="shared" si="16"/>
        <v>1.0572601051573143E-2</v>
      </c>
      <c r="W13" s="1">
        <f t="shared" si="0"/>
        <v>38.046845556254652</v>
      </c>
      <c r="AV13" s="1" t="str">
        <f t="shared" si="11"/>
        <v>c(2,2,2,2,2,2,2,3,3,3,3,3,</v>
      </c>
      <c r="AW13" s="1" t="str">
        <f t="shared" si="12"/>
        <v>c(0,0,0,0,0,0,0,0,0,0,0,0,</v>
      </c>
      <c r="AX13" s="1" t="str">
        <f t="shared" si="13"/>
        <v>c(0,0,0,0,0,0,0,0,0,0,0,0,</v>
      </c>
      <c r="AY13" s="1" t="str">
        <f t="shared" si="14"/>
        <v>c(0,0,0,0,0,0,0,0,0,0,0,0,</v>
      </c>
      <c r="AZ13" s="1" t="str">
        <f>""</f>
        <v/>
      </c>
    </row>
    <row r="14" spans="1:52" x14ac:dyDescent="0.2">
      <c r="A14" s="51" t="s">
        <v>500</v>
      </c>
      <c r="B14" s="51">
        <f>1-B13</f>
        <v>0</v>
      </c>
      <c r="C14" s="36">
        <f t="shared" si="1"/>
        <v>1.7320508075688772</v>
      </c>
      <c r="D14" s="47">
        <f t="shared" si="2"/>
        <v>0</v>
      </c>
      <c r="E14" s="47">
        <f t="shared" si="15"/>
        <v>1</v>
      </c>
      <c r="F14" s="47">
        <v>-9</v>
      </c>
      <c r="G14" s="47">
        <v>13</v>
      </c>
      <c r="H14" s="48">
        <v>43873</v>
      </c>
      <c r="I14" s="1">
        <f t="shared" si="3"/>
        <v>-3.836987492428495</v>
      </c>
      <c r="J14" s="37">
        <v>3</v>
      </c>
      <c r="K14" s="49">
        <v>0</v>
      </c>
      <c r="L14" s="46">
        <v>0</v>
      </c>
      <c r="M14" s="50">
        <f t="shared" si="18"/>
        <v>0</v>
      </c>
      <c r="N14" s="55">
        <f t="shared" si="4"/>
        <v>0</v>
      </c>
      <c r="O14" s="56">
        <f t="shared" si="5"/>
        <v>0</v>
      </c>
      <c r="P14" s="56">
        <f t="shared" si="6"/>
        <v>0</v>
      </c>
      <c r="Q14" s="1">
        <f t="shared" si="7"/>
        <v>11.006575917432105</v>
      </c>
      <c r="R14" s="1">
        <f t="shared" si="8"/>
        <v>0</v>
      </c>
      <c r="S14" s="1">
        <f t="shared" si="19"/>
        <v>0</v>
      </c>
      <c r="T14" s="1">
        <f t="shared" si="9"/>
        <v>3.3197479364070128</v>
      </c>
      <c r="U14" s="1">
        <f t="shared" si="10"/>
        <v>4.5513593257267219E-2</v>
      </c>
      <c r="V14" s="1">
        <f t="shared" si="16"/>
        <v>3.0613421841864295E-2</v>
      </c>
      <c r="W14" s="1">
        <f t="shared" si="0"/>
        <v>111.03356375252494</v>
      </c>
      <c r="AV14" s="1" t="str">
        <f t="shared" si="11"/>
        <v>c(2,2,2,2,2,2,2,3,3,3,3,3,3,</v>
      </c>
      <c r="AW14" s="1" t="str">
        <f t="shared" si="12"/>
        <v>c(0,0,0,0,0,0,0,0,0,0,0,0,0,</v>
      </c>
      <c r="AX14" s="1" t="str">
        <f t="shared" si="13"/>
        <v>c(0,0,0,0,0,0,0,0,0,0,0,0,0,</v>
      </c>
      <c r="AY14" s="1" t="str">
        <f t="shared" si="14"/>
        <v>c(0,0,0,0,0,0,0,0,0,0,0,0,0,</v>
      </c>
      <c r="AZ14" s="1" t="str">
        <f>""</f>
        <v/>
      </c>
    </row>
    <row r="15" spans="1:52" x14ac:dyDescent="0.2">
      <c r="C15" s="36">
        <f t="shared" si="1"/>
        <v>1.7320508075688772</v>
      </c>
      <c r="D15" s="47">
        <f t="shared" si="2"/>
        <v>0</v>
      </c>
      <c r="E15" s="47">
        <f t="shared" si="15"/>
        <v>1</v>
      </c>
      <c r="F15" s="47">
        <v>-8</v>
      </c>
      <c r="G15" s="47">
        <v>14</v>
      </c>
      <c r="H15" s="48">
        <v>43874</v>
      </c>
      <c r="I15" s="1">
        <f t="shared" si="3"/>
        <v>-3.7493831682449921</v>
      </c>
      <c r="J15" s="37">
        <v>3</v>
      </c>
      <c r="K15" s="49">
        <v>0</v>
      </c>
      <c r="L15" s="46">
        <v>0</v>
      </c>
      <c r="M15" s="50">
        <f t="shared" si="18"/>
        <v>0</v>
      </c>
      <c r="N15" s="55">
        <f t="shared" si="4"/>
        <v>0</v>
      </c>
      <c r="O15" s="56">
        <f t="shared" si="5"/>
        <v>0</v>
      </c>
      <c r="P15" s="56">
        <f t="shared" si="6"/>
        <v>0</v>
      </c>
      <c r="Q15" s="1">
        <f t="shared" si="7"/>
        <v>15.645955477538696</v>
      </c>
      <c r="R15" s="1">
        <f t="shared" si="8"/>
        <v>0</v>
      </c>
      <c r="S15" s="1">
        <f t="shared" si="19"/>
        <v>0</v>
      </c>
      <c r="T15" s="1">
        <f t="shared" si="9"/>
        <v>4.6393795601065904</v>
      </c>
      <c r="U15" s="1">
        <f t="shared" si="10"/>
        <v>0.12555401924653392</v>
      </c>
      <c r="V15" s="1">
        <f t="shared" si="16"/>
        <v>8.0040425989266695E-2</v>
      </c>
      <c r="W15" s="1">
        <f t="shared" si="0"/>
        <v>276.98989413195636</v>
      </c>
      <c r="AV15" s="1" t="str">
        <f t="shared" si="11"/>
        <v>c(2,2,2,2,2,2,2,3,3,3,3,3,3,3,</v>
      </c>
      <c r="AW15" s="1" t="str">
        <f t="shared" si="12"/>
        <v>c(0,0,0,0,0,0,0,0,0,0,0,0,0,0,</v>
      </c>
      <c r="AX15" s="1" t="str">
        <f t="shared" si="13"/>
        <v>c(0,0,0,0,0,0,0,0,0,0,0,0,0,0,</v>
      </c>
      <c r="AY15" s="1" t="str">
        <f t="shared" si="14"/>
        <v>c(0,0,0,0,0,0,0,0,0,0,0,0,0,0,</v>
      </c>
      <c r="AZ15" s="1" t="str">
        <f>""</f>
        <v/>
      </c>
    </row>
    <row r="16" spans="1:52" x14ac:dyDescent="0.2">
      <c r="A16" s="1" t="s">
        <v>39</v>
      </c>
      <c r="B16" s="40">
        <v>171750.32826242031</v>
      </c>
      <c r="C16" s="36">
        <f t="shared" si="1"/>
        <v>1.7320508075688772</v>
      </c>
      <c r="D16" s="47">
        <f t="shared" si="2"/>
        <v>0</v>
      </c>
      <c r="E16" s="47">
        <f t="shared" si="15"/>
        <v>1</v>
      </c>
      <c r="F16" s="47">
        <v>-7</v>
      </c>
      <c r="G16" s="47">
        <v>15</v>
      </c>
      <c r="H16" s="48">
        <v>43875</v>
      </c>
      <c r="I16" s="1">
        <f t="shared" si="3"/>
        <v>-3.6617788440614891</v>
      </c>
      <c r="J16" s="37">
        <v>3</v>
      </c>
      <c r="K16" s="49">
        <v>0</v>
      </c>
      <c r="L16" s="46">
        <v>0</v>
      </c>
      <c r="M16" s="50">
        <f t="shared" si="18"/>
        <v>0</v>
      </c>
      <c r="N16" s="55">
        <f t="shared" si="4"/>
        <v>0</v>
      </c>
      <c r="O16" s="56">
        <f t="shared" si="5"/>
        <v>0</v>
      </c>
      <c r="P16" s="56">
        <f t="shared" si="6"/>
        <v>0</v>
      </c>
      <c r="Q16" s="1">
        <f t="shared" si="7"/>
        <v>22.08017714525916</v>
      </c>
      <c r="R16" s="1">
        <f t="shared" si="8"/>
        <v>0</v>
      </c>
      <c r="S16" s="1">
        <f t="shared" si="19"/>
        <v>0</v>
      </c>
      <c r="T16" s="1">
        <f t="shared" si="9"/>
        <v>6.4342216677204647</v>
      </c>
      <c r="U16" s="1">
        <f t="shared" si="10"/>
        <v>0.31724435520414807</v>
      </c>
      <c r="V16" s="1">
        <f t="shared" si="16"/>
        <v>0.19169033595761414</v>
      </c>
      <c r="W16" s="1">
        <f t="shared" si="0"/>
        <v>630.55856959321841</v>
      </c>
      <c r="AV16" s="1" t="str">
        <f t="shared" si="11"/>
        <v>c(2,2,2,2,2,2,2,3,3,3,3,3,3,3,3,</v>
      </c>
      <c r="AW16" s="1" t="str">
        <f t="shared" si="12"/>
        <v>c(0,0,0,0,0,0,0,0,0,0,0,0,0,0,0,</v>
      </c>
      <c r="AX16" s="1" t="str">
        <f t="shared" si="13"/>
        <v>c(0,0,0,0,0,0,0,0,0,0,0,0,0,0,0,</v>
      </c>
      <c r="AY16" s="1" t="str">
        <f t="shared" si="14"/>
        <v>c(0,0,0,0,0,0,0,0,0,0,0,0,0,0,0,</v>
      </c>
      <c r="AZ16" s="1" t="str">
        <f>""</f>
        <v/>
      </c>
    </row>
    <row r="17" spans="1:52" x14ac:dyDescent="0.2">
      <c r="A17" s="1" t="s">
        <v>500</v>
      </c>
      <c r="B17" s="40">
        <v>199288.75994330639</v>
      </c>
      <c r="C17" s="36">
        <f t="shared" si="1"/>
        <v>1.7320508075688772</v>
      </c>
      <c r="D17" s="47">
        <f t="shared" si="2"/>
        <v>0</v>
      </c>
      <c r="E17" s="47">
        <f t="shared" si="15"/>
        <v>1</v>
      </c>
      <c r="F17" s="47">
        <v>-6</v>
      </c>
      <c r="G17" s="47">
        <v>16</v>
      </c>
      <c r="H17" s="48">
        <v>43876</v>
      </c>
      <c r="I17" s="1">
        <f t="shared" si="3"/>
        <v>-3.5741745198779862</v>
      </c>
      <c r="J17" s="37">
        <v>3</v>
      </c>
      <c r="K17" s="49">
        <v>0</v>
      </c>
      <c r="L17" s="46">
        <v>0</v>
      </c>
      <c r="M17" s="50">
        <f t="shared" si="18"/>
        <v>0</v>
      </c>
      <c r="N17" s="55">
        <f t="shared" si="4"/>
        <v>0</v>
      </c>
      <c r="O17" s="56">
        <f t="shared" si="5"/>
        <v>0</v>
      </c>
      <c r="P17" s="56">
        <f t="shared" si="6"/>
        <v>0</v>
      </c>
      <c r="Q17" s="1">
        <f t="shared" si="7"/>
        <v>30.935684588200317</v>
      </c>
      <c r="R17" s="1">
        <f t="shared" si="8"/>
        <v>0</v>
      </c>
      <c r="S17" s="1">
        <f t="shared" si="19"/>
        <v>0</v>
      </c>
      <c r="T17" s="1">
        <f t="shared" si="9"/>
        <v>8.8555074429411569</v>
      </c>
      <c r="U17" s="1">
        <f t="shared" si="10"/>
        <v>0.74263746575413392</v>
      </c>
      <c r="V17" s="1">
        <f t="shared" si="16"/>
        <v>0.42539311054998585</v>
      </c>
      <c r="W17" s="1">
        <f t="shared" si="0"/>
        <v>1351.6967343009867</v>
      </c>
      <c r="AV17" s="1" t="str">
        <f t="shared" si="11"/>
        <v>c(2,2,2,2,2,2,2,3,3,3,3,3,3,3,3,3,</v>
      </c>
      <c r="AW17" s="1" t="str">
        <f t="shared" si="12"/>
        <v>c(0,0,0,0,0,0,0,0,0,0,0,0,0,0,0,0,</v>
      </c>
      <c r="AX17" s="1" t="str">
        <f t="shared" si="13"/>
        <v>c(0,0,0,0,0,0,0,0,0,0,0,0,0,0,0,0,</v>
      </c>
      <c r="AY17" s="1" t="str">
        <f t="shared" si="14"/>
        <v>c(0,0,0,0,0,0,0,0,0,0,0,0,0,0,0,0,</v>
      </c>
      <c r="AZ17" s="1" t="str">
        <f>""</f>
        <v/>
      </c>
    </row>
    <row r="18" spans="1:52" x14ac:dyDescent="0.2">
      <c r="C18" s="36">
        <f t="shared" si="1"/>
        <v>1.7320508075688772</v>
      </c>
      <c r="D18" s="47">
        <f t="shared" si="2"/>
        <v>0</v>
      </c>
      <c r="E18" s="47">
        <f t="shared" si="15"/>
        <v>1</v>
      </c>
      <c r="F18" s="47">
        <v>-5</v>
      </c>
      <c r="G18" s="47">
        <v>17</v>
      </c>
      <c r="H18" s="48">
        <v>43877</v>
      </c>
      <c r="I18" s="1">
        <f t="shared" si="3"/>
        <v>-3.4865701956944832</v>
      </c>
      <c r="J18" s="37">
        <v>3</v>
      </c>
      <c r="K18" s="49">
        <v>0</v>
      </c>
      <c r="L18" s="46">
        <v>0</v>
      </c>
      <c r="M18" s="50">
        <f t="shared" si="18"/>
        <v>0</v>
      </c>
      <c r="N18" s="55">
        <f t="shared" si="4"/>
        <v>0</v>
      </c>
      <c r="O18" s="56">
        <f t="shared" si="5"/>
        <v>0</v>
      </c>
      <c r="P18" s="56">
        <f t="shared" si="6"/>
        <v>0</v>
      </c>
      <c r="Q18" s="1">
        <f t="shared" si="7"/>
        <v>43.030860968469383</v>
      </c>
      <c r="R18" s="1">
        <f t="shared" si="8"/>
        <v>0</v>
      </c>
      <c r="S18" s="1">
        <f t="shared" si="19"/>
        <v>0</v>
      </c>
      <c r="T18" s="1">
        <f t="shared" si="9"/>
        <v>12.095176380269066</v>
      </c>
      <c r="U18" s="1">
        <f t="shared" si="10"/>
        <v>1.6256449358055929</v>
      </c>
      <c r="V18" s="1">
        <f t="shared" si="16"/>
        <v>0.88300747005145896</v>
      </c>
      <c r="W18" s="1">
        <f t="shared" si="0"/>
        <v>2775.5591629430901</v>
      </c>
      <c r="AV18" s="1" t="str">
        <f t="shared" si="11"/>
        <v>c(2,2,2,2,2,2,2,3,3,3,3,3,3,3,3,3,3,</v>
      </c>
      <c r="AW18" s="1" t="str">
        <f t="shared" si="12"/>
        <v>c(0,0,0,0,0,0,0,0,0,0,0,0,0,0,0,0,0,</v>
      </c>
      <c r="AX18" s="1" t="str">
        <f t="shared" si="13"/>
        <v>c(0,0,0,0,0,0,0,0,0,0,0,0,0,0,0,0,0,</v>
      </c>
      <c r="AY18" s="1" t="str">
        <f t="shared" si="14"/>
        <v>c(0,0,0,0,0,0,0,0,0,0,0,0,0,0,0,0,0,</v>
      </c>
      <c r="AZ18" s="1" t="str">
        <f>""</f>
        <v/>
      </c>
    </row>
    <row r="19" spans="1:52" x14ac:dyDescent="0.2">
      <c r="A19" s="1" t="s">
        <v>501</v>
      </c>
      <c r="B19" s="40">
        <f>SUMIFS(J:J,S:S,B20)+B25</f>
        <v>266647.75352303474</v>
      </c>
      <c r="C19" s="36">
        <f t="shared" si="1"/>
        <v>1.7320508075688772</v>
      </c>
      <c r="D19" s="47">
        <f t="shared" si="2"/>
        <v>0</v>
      </c>
      <c r="E19" s="47">
        <f t="shared" si="15"/>
        <v>1</v>
      </c>
      <c r="F19" s="47">
        <v>-4</v>
      </c>
      <c r="G19" s="47">
        <v>18</v>
      </c>
      <c r="H19" s="48">
        <v>43878</v>
      </c>
      <c r="I19" s="1">
        <f t="shared" si="3"/>
        <v>-3.3989658715109803</v>
      </c>
      <c r="J19" s="37">
        <v>3</v>
      </c>
      <c r="K19" s="49">
        <v>0</v>
      </c>
      <c r="L19" s="46">
        <v>0</v>
      </c>
      <c r="M19" s="50">
        <f t="shared" si="18"/>
        <v>0</v>
      </c>
      <c r="N19" s="55">
        <f t="shared" si="4"/>
        <v>0</v>
      </c>
      <c r="O19" s="56">
        <f t="shared" si="5"/>
        <v>0</v>
      </c>
      <c r="P19" s="56">
        <f t="shared" si="6"/>
        <v>0</v>
      </c>
      <c r="Q19" s="1">
        <f t="shared" si="7"/>
        <v>59.425138391410066</v>
      </c>
      <c r="R19" s="1">
        <f t="shared" si="8"/>
        <v>0</v>
      </c>
      <c r="S19" s="1">
        <f t="shared" si="19"/>
        <v>0</v>
      </c>
      <c r="T19" s="1">
        <f t="shared" si="9"/>
        <v>16.394277422940682</v>
      </c>
      <c r="U19" s="1">
        <f t="shared" si="10"/>
        <v>3.3534587725853986</v>
      </c>
      <c r="V19" s="1">
        <f t="shared" si="16"/>
        <v>1.7278138367798057</v>
      </c>
      <c r="W19" s="1">
        <f t="shared" si="0"/>
        <v>5514.4968529391772</v>
      </c>
      <c r="AV19" s="1" t="str">
        <f t="shared" si="11"/>
        <v>c(2,2,2,2,2,2,2,3,3,3,3,3,3,3,3,3,3,3,</v>
      </c>
      <c r="AW19" s="1" t="str">
        <f t="shared" si="12"/>
        <v>c(0,0,0,0,0,0,0,0,0,0,0,0,0,0,0,0,0,0,</v>
      </c>
      <c r="AX19" s="1" t="str">
        <f t="shared" si="13"/>
        <v>c(0,0,0,0,0,0,0,0,0,0,0,0,0,0,0,0,0,0,</v>
      </c>
      <c r="AY19" s="1" t="str">
        <f t="shared" si="14"/>
        <v>c(0,0,0,0,0,0,0,0,0,0,0,0,0,0,0,0,0,0,</v>
      </c>
      <c r="AZ19" s="1" t="str">
        <f>""</f>
        <v/>
      </c>
    </row>
    <row r="20" spans="1:52" x14ac:dyDescent="0.2">
      <c r="A20" s="1" t="s">
        <v>502</v>
      </c>
      <c r="B20" s="1">
        <f t="array" ref="B20">MAX(S:S)</f>
        <v>5650.5714285714284</v>
      </c>
      <c r="C20" s="36">
        <f t="shared" si="1"/>
        <v>1.7320508075688772</v>
      </c>
      <c r="D20" s="47">
        <f t="shared" si="2"/>
        <v>0</v>
      </c>
      <c r="E20" s="47">
        <f t="shared" si="15"/>
        <v>1</v>
      </c>
      <c r="F20" s="47">
        <v>-3</v>
      </c>
      <c r="G20" s="47">
        <v>19</v>
      </c>
      <c r="H20" s="48">
        <v>43879</v>
      </c>
      <c r="I20" s="1">
        <f t="shared" si="3"/>
        <v>-3.3113615473274773</v>
      </c>
      <c r="J20" s="37">
        <v>3</v>
      </c>
      <c r="K20" s="49">
        <v>0</v>
      </c>
      <c r="L20" s="46">
        <v>0</v>
      </c>
      <c r="M20" s="50">
        <f t="shared" si="18"/>
        <v>0</v>
      </c>
      <c r="N20" s="55">
        <f t="shared" si="4"/>
        <v>0</v>
      </c>
      <c r="O20" s="56">
        <f t="shared" si="5"/>
        <v>0</v>
      </c>
      <c r="P20" s="56">
        <f t="shared" si="6"/>
        <v>0</v>
      </c>
      <c r="Q20" s="1">
        <f t="shared" si="7"/>
        <v>81.477427365891955</v>
      </c>
      <c r="R20" s="1">
        <f t="shared" si="8"/>
        <v>0</v>
      </c>
      <c r="S20" s="1">
        <f t="shared" si="19"/>
        <v>2.4285714285714284</v>
      </c>
      <c r="T20" s="1">
        <f t="shared" si="9"/>
        <v>22.05228897448189</v>
      </c>
      <c r="U20" s="1">
        <f t="shared" si="10"/>
        <v>6.5612681031489197</v>
      </c>
      <c r="V20" s="1">
        <f t="shared" si="16"/>
        <v>3.2078093305635211</v>
      </c>
      <c r="W20" s="1">
        <f t="shared" si="0"/>
        <v>10667.192750448121</v>
      </c>
      <c r="AV20" s="1" t="str">
        <f t="shared" si="11"/>
        <v>c(2,2,2,2,2,2,2,3,3,3,3,3,3,3,3,3,3,3,3,</v>
      </c>
      <c r="AW20" s="1" t="str">
        <f t="shared" si="12"/>
        <v>c(0,0,0,0,0,0,0,0,0,0,0,0,0,0,0,0,0,0,0,</v>
      </c>
      <c r="AX20" s="1" t="str">
        <f t="shared" si="13"/>
        <v>c(0,0,0,0,0,0,0,0,0,0,0,0,0,0,0,0,0,0,0,</v>
      </c>
      <c r="AY20" s="1" t="str">
        <f t="shared" si="14"/>
        <v>c(0,0,0,0,0,0,0,0,0,0,0,0,0,0,0,0,0,0,0,</v>
      </c>
      <c r="AZ20" s="1" t="str">
        <f>""</f>
        <v/>
      </c>
    </row>
    <row r="21" spans="1:52" x14ac:dyDescent="0.2">
      <c r="A21" s="1" t="s">
        <v>503</v>
      </c>
      <c r="B21" s="1">
        <f>SUMIFS(S:S,D:D,1,E:E,0)</f>
        <v>453</v>
      </c>
      <c r="C21" s="36">
        <f t="shared" si="1"/>
        <v>1.7320508075688772</v>
      </c>
      <c r="D21" s="47">
        <f t="shared" si="2"/>
        <v>0</v>
      </c>
      <c r="E21" s="47">
        <f t="shared" si="15"/>
        <v>1</v>
      </c>
      <c r="F21" s="47">
        <v>-2</v>
      </c>
      <c r="G21" s="47">
        <v>20</v>
      </c>
      <c r="H21" s="48">
        <v>43880</v>
      </c>
      <c r="I21" s="1">
        <f t="shared" si="3"/>
        <v>-3.2237572231439744</v>
      </c>
      <c r="J21" s="37">
        <v>3</v>
      </c>
      <c r="K21" s="49">
        <v>0</v>
      </c>
      <c r="L21" s="46">
        <v>0</v>
      </c>
      <c r="M21" s="50">
        <f t="shared" si="18"/>
        <v>0</v>
      </c>
      <c r="N21" s="55">
        <f t="shared" si="4"/>
        <v>0</v>
      </c>
      <c r="O21" s="56">
        <f t="shared" si="5"/>
        <v>0</v>
      </c>
      <c r="P21" s="56">
        <f t="shared" si="6"/>
        <v>0</v>
      </c>
      <c r="Q21" s="1">
        <f t="shared" si="7"/>
        <v>110.91462009485171</v>
      </c>
      <c r="R21" s="1">
        <f t="shared" si="8"/>
        <v>0</v>
      </c>
      <c r="S21" s="1">
        <f t="shared" si="19"/>
        <v>8.4285714285714288</v>
      </c>
      <c r="T21" s="1">
        <f t="shared" si="9"/>
        <v>29.437192728959758</v>
      </c>
      <c r="U21" s="1">
        <f t="shared" si="10"/>
        <v>12.242988277984605</v>
      </c>
      <c r="V21" s="1">
        <f t="shared" si="16"/>
        <v>5.6817201748356849</v>
      </c>
      <c r="W21" s="1">
        <f t="shared" si="0"/>
        <v>20170.710661591958</v>
      </c>
      <c r="AV21" s="1" t="str">
        <f t="shared" si="11"/>
        <v>c(2,2,2,2,2,2,2,3,3,3,3,3,3,3,3,3,3,3,3,3,</v>
      </c>
      <c r="AW21" s="1" t="str">
        <f t="shared" si="12"/>
        <v>c(0,0,0,0,0,0,0,0,0,0,0,0,0,0,0,0,0,0,0,0,</v>
      </c>
      <c r="AX21" s="1" t="str">
        <f t="shared" si="13"/>
        <v>c(0,0,0,0,0,0,0,0,0,0,0,0,0,0,0,0,0,0,0,0,</v>
      </c>
      <c r="AY21" s="1" t="str">
        <f t="shared" si="14"/>
        <v>c(0,0,0,0,0,0,0,0,0,0,0,0,0,0,0,0,0,0,0,0,</v>
      </c>
      <c r="AZ21" s="1" t="str">
        <f>""</f>
        <v/>
      </c>
    </row>
    <row r="22" spans="1:52" x14ac:dyDescent="0.2">
      <c r="A22" s="1" t="s">
        <v>504</v>
      </c>
      <c r="B22" s="1">
        <f>COUNTIFS(E:E,0,J:J,"&gt;0")</f>
        <v>66</v>
      </c>
      <c r="C22" s="36">
        <f t="shared" si="1"/>
        <v>1.7320508075688772</v>
      </c>
      <c r="D22" s="47">
        <f t="shared" si="2"/>
        <v>0</v>
      </c>
      <c r="E22" s="47">
        <f t="shared" si="15"/>
        <v>1</v>
      </c>
      <c r="F22" s="47">
        <v>-1</v>
      </c>
      <c r="G22" s="47">
        <v>21</v>
      </c>
      <c r="H22" s="48">
        <v>43881</v>
      </c>
      <c r="I22" s="1">
        <f t="shared" si="3"/>
        <v>-3.1361528989604714</v>
      </c>
      <c r="J22" s="37">
        <v>3</v>
      </c>
      <c r="K22" s="49">
        <v>0</v>
      </c>
      <c r="L22" s="46">
        <v>0</v>
      </c>
      <c r="M22" s="50">
        <f t="shared" si="18"/>
        <v>0</v>
      </c>
      <c r="N22" s="55">
        <f t="shared" si="4"/>
        <v>0</v>
      </c>
      <c r="O22" s="56">
        <f t="shared" si="5"/>
        <v>0</v>
      </c>
      <c r="P22" s="56">
        <f t="shared" si="6"/>
        <v>0</v>
      </c>
      <c r="Q22" s="1">
        <f t="shared" si="7"/>
        <v>149.91065312131474</v>
      </c>
      <c r="R22" s="1">
        <f t="shared" si="8"/>
        <v>0</v>
      </c>
      <c r="S22" s="1">
        <f t="shared" si="19"/>
        <v>21</v>
      </c>
      <c r="T22" s="1">
        <f t="shared" si="9"/>
        <v>38.996033026463024</v>
      </c>
      <c r="U22" s="1">
        <f t="shared" si="10"/>
        <v>21.888792365595169</v>
      </c>
      <c r="V22" s="1">
        <f t="shared" si="16"/>
        <v>9.6458040876105642</v>
      </c>
      <c r="W22" s="1">
        <f t="shared" si="0"/>
        <v>37382.402247469283</v>
      </c>
      <c r="AV22" s="1" t="str">
        <f t="shared" si="11"/>
        <v>c(2,2,2,2,2,2,2,3,3,3,3,3,3,3,3,3,3,3,3,3,3,</v>
      </c>
      <c r="AW22" s="1" t="str">
        <f t="shared" si="12"/>
        <v>c(0,0,0,0,0,0,0,0,0,0,0,0,0,0,0,0,0,0,0,0,0,</v>
      </c>
      <c r="AX22" s="1" t="str">
        <f t="shared" si="13"/>
        <v>c(0,0,0,0,0,0,0,0,0,0,0,0,0,0,0,0,0,0,0,0,0,</v>
      </c>
      <c r="AY22" s="1" t="str">
        <f t="shared" si="14"/>
        <v>c(0,0,0,0,0,0,0,0,0,0,0,0,0,0,0,0,0,0,0,0,0,</v>
      </c>
      <c r="AZ22" s="1" t="str">
        <f>""</f>
        <v/>
      </c>
    </row>
    <row r="23" spans="1:52" x14ac:dyDescent="0.2">
      <c r="A23" s="1" t="s">
        <v>505</v>
      </c>
      <c r="B23" s="1">
        <f>(B20-B21)/B22</f>
        <v>78.751082251082252</v>
      </c>
      <c r="C23" s="36">
        <f t="shared" si="1"/>
        <v>4.4721359549995796</v>
      </c>
      <c r="D23" s="47">
        <f t="shared" si="2"/>
        <v>0</v>
      </c>
      <c r="E23" s="47">
        <f t="shared" si="15"/>
        <v>1</v>
      </c>
      <c r="F23" s="47">
        <v>0</v>
      </c>
      <c r="G23" s="47">
        <v>22</v>
      </c>
      <c r="H23" s="48">
        <v>43882</v>
      </c>
      <c r="I23" s="1">
        <f t="shared" si="3"/>
        <v>-3.0485485747769685</v>
      </c>
      <c r="J23" s="37">
        <v>20</v>
      </c>
      <c r="K23" s="49">
        <v>1</v>
      </c>
      <c r="L23" s="46">
        <v>0</v>
      </c>
      <c r="M23" s="50">
        <f t="shared" si="18"/>
        <v>1</v>
      </c>
      <c r="N23" s="55">
        <f t="shared" si="4"/>
        <v>0.05</v>
      </c>
      <c r="O23" s="56">
        <f t="shared" si="5"/>
        <v>1</v>
      </c>
      <c r="P23" s="56">
        <f t="shared" si="6"/>
        <v>0.95</v>
      </c>
      <c r="Q23" s="1">
        <f t="shared" si="7"/>
        <v>201.17622308506171</v>
      </c>
      <c r="R23" s="1">
        <f t="shared" si="8"/>
        <v>17</v>
      </c>
      <c r="S23" s="1">
        <f t="shared" si="19"/>
        <v>32</v>
      </c>
      <c r="T23" s="1">
        <f t="shared" si="9"/>
        <v>51.26556996374697</v>
      </c>
      <c r="U23" s="1">
        <f t="shared" si="10"/>
        <v>37.64766833993464</v>
      </c>
      <c r="V23" s="1">
        <f t="shared" si="16"/>
        <v>15.758875974339471</v>
      </c>
      <c r="W23" s="1">
        <f t="shared" si="0"/>
        <v>146797.07478334539</v>
      </c>
      <c r="AV23" s="1" t="str">
        <f t="shared" si="11"/>
        <v>c(2,2,2,2,2,2,2,3,3,3,3,3,3,3,3,3,3,3,3,3,3,20,</v>
      </c>
      <c r="AW23" s="1" t="str">
        <f t="shared" si="12"/>
        <v>c(0,0,0,0,0,0,0,0,0,0,0,0,0,0,0,0,0,0,0,0,0,1,</v>
      </c>
      <c r="AX23" s="1" t="str">
        <f t="shared" si="13"/>
        <v>c(0,0,0,0,0,0,0,0,0,0,0,0,0,0,0,0,0,0,0,0,0,1,</v>
      </c>
      <c r="AY23" s="1" t="str">
        <f t="shared" si="14"/>
        <v>c(0,0,0,0,0,0,0,0,0,0,0,0,0,0,0,0,0,0,0,0,0,0,</v>
      </c>
      <c r="AZ23" s="1" t="str">
        <f>""</f>
        <v/>
      </c>
    </row>
    <row r="24" spans="1:52" x14ac:dyDescent="0.2">
      <c r="A24" s="1" t="s">
        <v>506</v>
      </c>
      <c r="B24" s="1">
        <f>B20/B23</f>
        <v>71.75230189923866</v>
      </c>
      <c r="C24" s="36">
        <f t="shared" si="1"/>
        <v>7.8740078740118111</v>
      </c>
      <c r="D24" s="47">
        <f t="shared" si="2"/>
        <v>0</v>
      </c>
      <c r="E24" s="47">
        <f t="shared" si="15"/>
        <v>1</v>
      </c>
      <c r="F24" s="47">
        <v>1</v>
      </c>
      <c r="G24" s="47">
        <v>23</v>
      </c>
      <c r="H24" s="48">
        <v>43883</v>
      </c>
      <c r="I24" s="1">
        <f t="shared" si="3"/>
        <v>-2.9609442505934656</v>
      </c>
      <c r="J24" s="37">
        <v>62</v>
      </c>
      <c r="K24" s="49">
        <v>2</v>
      </c>
      <c r="L24" s="46">
        <v>0</v>
      </c>
      <c r="M24" s="50">
        <f t="shared" si="18"/>
        <v>2</v>
      </c>
      <c r="N24" s="55">
        <f t="shared" si="4"/>
        <v>3.2258064516129031E-2</v>
      </c>
      <c r="O24" s="56">
        <f t="shared" si="5"/>
        <v>1</v>
      </c>
      <c r="P24" s="56">
        <f t="shared" si="6"/>
        <v>0.967741935483871</v>
      </c>
      <c r="Q24" s="1">
        <f t="shared" si="7"/>
        <v>268.05871929181643</v>
      </c>
      <c r="R24" s="1">
        <f t="shared" si="8"/>
        <v>42</v>
      </c>
      <c r="S24" s="1">
        <f t="shared" si="19"/>
        <v>45.285714285714285</v>
      </c>
      <c r="T24" s="1">
        <f t="shared" si="9"/>
        <v>66.882496206754723</v>
      </c>
      <c r="U24" s="1">
        <f t="shared" si="10"/>
        <v>62.510234126224681</v>
      </c>
      <c r="V24" s="1">
        <f t="shared" si="16"/>
        <v>24.862565786290041</v>
      </c>
      <c r="W24" s="1">
        <f t="shared" si="0"/>
        <v>334331.91603123286</v>
      </c>
      <c r="AV24" s="1" t="str">
        <f t="shared" si="11"/>
        <v>c(2,2,2,2,2,2,2,3,3,3,3,3,3,3,3,3,3,3,3,3,3,20,62,</v>
      </c>
      <c r="AW24" s="1" t="str">
        <f t="shared" si="12"/>
        <v>c(0,0,0,0,0,0,0,0,0,0,0,0,0,0,0,0,0,0,0,0,0,1,2,</v>
      </c>
      <c r="AX24" s="1" t="str">
        <f t="shared" si="13"/>
        <v>c(0,0,0,0,0,0,0,0,0,0,0,0,0,0,0,0,0,0,0,0,0,1,2,</v>
      </c>
      <c r="AY24" s="1" t="str">
        <f t="shared" si="14"/>
        <v>c(0,0,0,0,0,0,0,0,0,0,0,0,0,0,0,0,0,0,0,0,0,0,0,</v>
      </c>
      <c r="AZ24" s="1" t="str">
        <f>""</f>
        <v/>
      </c>
    </row>
    <row r="25" spans="1:52" x14ac:dyDescent="0.2">
      <c r="A25" s="1" t="s">
        <v>507</v>
      </c>
      <c r="B25" s="1">
        <f>B20*B24/2</f>
        <v>202720.75352303471</v>
      </c>
      <c r="C25" s="36">
        <f t="shared" si="1"/>
        <v>12.24744871391589</v>
      </c>
      <c r="D25" s="47">
        <f t="shared" si="2"/>
        <v>0</v>
      </c>
      <c r="E25" s="47">
        <f t="shared" si="15"/>
        <v>1</v>
      </c>
      <c r="F25" s="47">
        <v>2</v>
      </c>
      <c r="G25" s="47">
        <v>24</v>
      </c>
      <c r="H25" s="48">
        <v>43884</v>
      </c>
      <c r="I25" s="1">
        <f t="shared" si="3"/>
        <v>-2.8733399264099626</v>
      </c>
      <c r="J25" s="37">
        <v>150</v>
      </c>
      <c r="K25" s="49">
        <v>3</v>
      </c>
      <c r="L25" s="46">
        <v>0</v>
      </c>
      <c r="M25" s="50">
        <f t="shared" si="18"/>
        <v>3</v>
      </c>
      <c r="N25" s="55">
        <f t="shared" si="4"/>
        <v>0.02</v>
      </c>
      <c r="O25" s="56">
        <f t="shared" si="5"/>
        <v>1</v>
      </c>
      <c r="P25" s="56">
        <f t="shared" si="6"/>
        <v>0.98</v>
      </c>
      <c r="Q25" s="1">
        <f t="shared" si="7"/>
        <v>354.6512595590948</v>
      </c>
      <c r="R25" s="1">
        <f t="shared" si="8"/>
        <v>88</v>
      </c>
      <c r="S25" s="1">
        <f t="shared" si="19"/>
        <v>63.142857142857146</v>
      </c>
      <c r="T25" s="1">
        <f t="shared" si="9"/>
        <v>86.592540267278366</v>
      </c>
      <c r="U25" s="1">
        <f t="shared" si="10"/>
        <v>100.50392793472876</v>
      </c>
      <c r="V25" s="1">
        <f t="shared" si="16"/>
        <v>37.993693808504084</v>
      </c>
      <c r="W25" s="1">
        <f t="shared" si="0"/>
        <v>512949.33766331687</v>
      </c>
      <c r="AV25" s="1" t="str">
        <f t="shared" si="11"/>
        <v>c(2,2,2,2,2,2,2,3,3,3,3,3,3,3,3,3,3,3,3,3,3,20,62,150,</v>
      </c>
      <c r="AW25" s="1" t="str">
        <f t="shared" si="12"/>
        <v>c(0,0,0,0,0,0,0,0,0,0,0,0,0,0,0,0,0,0,0,0,0,1,2,3,</v>
      </c>
      <c r="AX25" s="1" t="str">
        <f t="shared" si="13"/>
        <v>c(0,0,0,0,0,0,0,0,0,0,0,0,0,0,0,0,0,0,0,0,0,1,2,3,</v>
      </c>
      <c r="AY25" s="1" t="str">
        <f t="shared" si="14"/>
        <v>c(0,0,0,0,0,0,0,0,0,0,0,0,0,0,0,0,0,0,0,0,0,0,0,0,</v>
      </c>
      <c r="AZ25" s="1" t="str">
        <f>""</f>
        <v/>
      </c>
    </row>
    <row r="26" spans="1:52" x14ac:dyDescent="0.2">
      <c r="A26" s="1" t="s">
        <v>18</v>
      </c>
      <c r="B26" s="53">
        <f>SUMIFS(H:H,S:S,B20)+B24</f>
        <v>43984.752301899236</v>
      </c>
      <c r="C26" s="36">
        <f t="shared" si="1"/>
        <v>15.066519173319364</v>
      </c>
      <c r="D26" s="47">
        <f t="shared" si="2"/>
        <v>0</v>
      </c>
      <c r="E26" s="47">
        <f t="shared" si="15"/>
        <v>1</v>
      </c>
      <c r="F26" s="47">
        <v>3</v>
      </c>
      <c r="G26" s="47">
        <v>25</v>
      </c>
      <c r="H26" s="48">
        <v>43885</v>
      </c>
      <c r="I26" s="1">
        <f t="shared" si="3"/>
        <v>-2.7857356022264597</v>
      </c>
      <c r="J26" s="37">
        <v>227</v>
      </c>
      <c r="K26" s="49">
        <v>6</v>
      </c>
      <c r="L26" s="46">
        <v>1</v>
      </c>
      <c r="M26" s="50">
        <f t="shared" si="18"/>
        <v>7</v>
      </c>
      <c r="N26" s="55">
        <f t="shared" si="4"/>
        <v>2.643171806167401E-2</v>
      </c>
      <c r="O26" s="56">
        <f t="shared" si="5"/>
        <v>0.8571428571428571</v>
      </c>
      <c r="P26" s="56">
        <f t="shared" si="6"/>
        <v>0.8307111390811831</v>
      </c>
      <c r="Q26" s="1">
        <f t="shared" si="7"/>
        <v>465.90889112543607</v>
      </c>
      <c r="R26" s="1">
        <f t="shared" si="8"/>
        <v>77</v>
      </c>
      <c r="S26" s="1">
        <f t="shared" si="19"/>
        <v>92.428571428571431</v>
      </c>
      <c r="T26" s="1">
        <f t="shared" si="9"/>
        <v>111.25763156634127</v>
      </c>
      <c r="U26" s="1">
        <f t="shared" si="10"/>
        <v>156.88980029568569</v>
      </c>
      <c r="V26" s="1">
        <f t="shared" si="16"/>
        <v>56.385872360956924</v>
      </c>
      <c r="W26" s="1">
        <f t="shared" si="0"/>
        <v>859958.61922032689</v>
      </c>
      <c r="AV26" s="1" t="str">
        <f t="shared" si="11"/>
        <v>c(2,2,2,2,2,2,2,3,3,3,3,3,3,3,3,3,3,3,3,3,3,20,62,150,227,</v>
      </c>
      <c r="AW26" s="1" t="str">
        <f t="shared" si="12"/>
        <v>c(0,0,0,0,0,0,0,0,0,0,0,0,0,0,0,0,0,0,0,0,0,1,2,3,7,</v>
      </c>
      <c r="AX26" s="1" t="str">
        <f t="shared" si="13"/>
        <v>c(0,0,0,0,0,0,0,0,0,0,0,0,0,0,0,0,0,0,0,0,0,1,2,3,6,</v>
      </c>
      <c r="AY26" s="1" t="str">
        <f t="shared" si="14"/>
        <v>c(0,0,0,0,0,0,0,0,0,0,0,0,0,0,0,0,0,0,0,0,0,0,0,0,1,</v>
      </c>
      <c r="AZ26" s="1" t="str">
        <f>""</f>
        <v/>
      </c>
    </row>
    <row r="27" spans="1:52" x14ac:dyDescent="0.2">
      <c r="C27" s="36">
        <f t="shared" si="1"/>
        <v>17.888543819998318</v>
      </c>
      <c r="D27" s="47">
        <f t="shared" si="2"/>
        <v>0</v>
      </c>
      <c r="E27" s="47">
        <f t="shared" si="15"/>
        <v>1</v>
      </c>
      <c r="F27" s="47">
        <v>4</v>
      </c>
      <c r="G27" s="47">
        <v>26</v>
      </c>
      <c r="H27" s="48">
        <v>43886</v>
      </c>
      <c r="I27" s="1">
        <f t="shared" si="3"/>
        <v>-2.6981312780429567</v>
      </c>
      <c r="J27" s="37">
        <v>320</v>
      </c>
      <c r="K27" s="49">
        <v>10</v>
      </c>
      <c r="L27" s="46">
        <v>1</v>
      </c>
      <c r="M27" s="50">
        <f t="shared" si="18"/>
        <v>11</v>
      </c>
      <c r="N27" s="55">
        <f t="shared" si="4"/>
        <v>3.125E-2</v>
      </c>
      <c r="O27" s="56">
        <f t="shared" si="5"/>
        <v>0.90909090909090906</v>
      </c>
      <c r="P27" s="56">
        <f t="shared" si="6"/>
        <v>0.87784090909090906</v>
      </c>
      <c r="Q27" s="1">
        <f t="shared" si="7"/>
        <v>607.76905749278046</v>
      </c>
      <c r="R27" s="1">
        <f t="shared" si="8"/>
        <v>93</v>
      </c>
      <c r="S27" s="1">
        <f t="shared" si="19"/>
        <v>124</v>
      </c>
      <c r="T27" s="1">
        <f t="shared" si="9"/>
        <v>141.86016636734439</v>
      </c>
      <c r="U27" s="1">
        <f t="shared" si="10"/>
        <v>238.34781407805119</v>
      </c>
      <c r="V27" s="1">
        <f t="shared" si="16"/>
        <v>81.458013782365498</v>
      </c>
      <c r="W27" s="1">
        <f t="shared" si="0"/>
        <v>1481368.7469891058</v>
      </c>
      <c r="AV27" s="1" t="str">
        <f t="shared" si="11"/>
        <v>c(2,2,2,2,2,2,2,3,3,3,3,3,3,3,3,3,3,3,3,3,3,20,62,150,227,320,</v>
      </c>
      <c r="AW27" s="1" t="str">
        <f t="shared" si="12"/>
        <v>c(0,0,0,0,0,0,0,0,0,0,0,0,0,0,0,0,0,0,0,0,0,1,2,3,7,11,</v>
      </c>
      <c r="AX27" s="1" t="str">
        <f t="shared" si="13"/>
        <v>c(0,0,0,0,0,0,0,0,0,0,0,0,0,0,0,0,0,0,0,0,0,1,2,3,6,10,</v>
      </c>
      <c r="AY27" s="1" t="str">
        <f t="shared" si="14"/>
        <v>c(0,0,0,0,0,0,0,0,0,0,0,0,0,0,0,0,0,0,0,0,0,0,0,0,1,1,</v>
      </c>
      <c r="AZ27" s="1" t="str">
        <f>""</f>
        <v/>
      </c>
    </row>
    <row r="28" spans="1:52" x14ac:dyDescent="0.2">
      <c r="C28" s="36">
        <f t="shared" si="1"/>
        <v>21.095023109728988</v>
      </c>
      <c r="D28" s="47">
        <f t="shared" si="2"/>
        <v>0</v>
      </c>
      <c r="E28" s="47">
        <f t="shared" si="15"/>
        <v>1</v>
      </c>
      <c r="F28" s="47">
        <v>5</v>
      </c>
      <c r="G28" s="47">
        <v>27</v>
      </c>
      <c r="H28" s="48">
        <v>43887</v>
      </c>
      <c r="I28" s="1">
        <f t="shared" si="3"/>
        <v>-2.6105269538594538</v>
      </c>
      <c r="J28" s="37">
        <v>445</v>
      </c>
      <c r="K28" s="49">
        <v>12</v>
      </c>
      <c r="L28" s="46">
        <v>3</v>
      </c>
      <c r="M28" s="50">
        <f t="shared" si="18"/>
        <v>15</v>
      </c>
      <c r="N28" s="55">
        <f t="shared" si="4"/>
        <v>2.6966292134831461E-2</v>
      </c>
      <c r="O28" s="56">
        <f t="shared" si="5"/>
        <v>0.8</v>
      </c>
      <c r="P28" s="56">
        <f t="shared" si="6"/>
        <v>0.77303370786516856</v>
      </c>
      <c r="Q28" s="1">
        <f t="shared" si="7"/>
        <v>787.27236017837311</v>
      </c>
      <c r="R28" s="1">
        <f t="shared" si="8"/>
        <v>125</v>
      </c>
      <c r="S28" s="1">
        <f t="shared" si="19"/>
        <v>152.28571428571428</v>
      </c>
      <c r="T28" s="1">
        <f t="shared" si="9"/>
        <v>179.50330268559264</v>
      </c>
      <c r="U28" s="1">
        <f t="shared" si="10"/>
        <v>353.13611072566795</v>
      </c>
      <c r="V28" s="1">
        <f t="shared" si="16"/>
        <v>114.78829664761676</v>
      </c>
      <c r="W28" s="1">
        <f t="shared" si="0"/>
        <v>2471289.731708318</v>
      </c>
      <c r="AV28" s="1" t="str">
        <f t="shared" si="11"/>
        <v>c(2,2,2,2,2,2,2,3,3,3,3,3,3,3,3,3,3,3,3,3,3,20,62,150,227,320,445,</v>
      </c>
      <c r="AW28" s="1" t="str">
        <f t="shared" si="12"/>
        <v>c(0,0,0,0,0,0,0,0,0,0,0,0,0,0,0,0,0,0,0,0,0,1,2,3,7,11,15,</v>
      </c>
      <c r="AX28" s="1" t="str">
        <f t="shared" si="13"/>
        <v>c(0,0,0,0,0,0,0,0,0,0,0,0,0,0,0,0,0,0,0,0,0,1,2,3,6,10,12,</v>
      </c>
      <c r="AY28" s="1" t="str">
        <f t="shared" si="14"/>
        <v>c(0,0,0,0,0,0,0,0,0,0,0,0,0,0,0,0,0,0,0,0,0,0,0,0,1,1,3,</v>
      </c>
      <c r="AZ28" s="1" t="str">
        <f>""</f>
        <v/>
      </c>
    </row>
    <row r="29" spans="1:52" x14ac:dyDescent="0.2">
      <c r="C29" s="36">
        <f t="shared" si="1"/>
        <v>25.495097567963924</v>
      </c>
      <c r="D29" s="47">
        <f t="shared" si="2"/>
        <v>0</v>
      </c>
      <c r="E29" s="47">
        <f t="shared" si="15"/>
        <v>1</v>
      </c>
      <c r="F29" s="47">
        <v>6</v>
      </c>
      <c r="G29" s="47">
        <v>28</v>
      </c>
      <c r="H29" s="48">
        <v>43888</v>
      </c>
      <c r="I29" s="1">
        <f t="shared" si="3"/>
        <v>-2.5229226296759508</v>
      </c>
      <c r="J29" s="37">
        <v>650</v>
      </c>
      <c r="K29" s="49">
        <v>17</v>
      </c>
      <c r="L29" s="46">
        <v>45</v>
      </c>
      <c r="M29" s="50">
        <f t="shared" si="18"/>
        <v>62</v>
      </c>
      <c r="N29" s="55">
        <f t="shared" si="4"/>
        <v>2.6153846153846153E-2</v>
      </c>
      <c r="O29" s="56">
        <f t="shared" si="5"/>
        <v>0.27419354838709675</v>
      </c>
      <c r="P29" s="56">
        <f t="shared" si="6"/>
        <v>0.24803970223325061</v>
      </c>
      <c r="Q29" s="1">
        <f t="shared" si="7"/>
        <v>1012.6785028817011</v>
      </c>
      <c r="R29" s="1">
        <f t="shared" si="8"/>
        <v>205</v>
      </c>
      <c r="S29" s="1">
        <f t="shared" si="19"/>
        <v>220.57142857142858</v>
      </c>
      <c r="T29" s="1">
        <f t="shared" si="9"/>
        <v>225.40614270332799</v>
      </c>
      <c r="U29" s="1">
        <f t="shared" si="10"/>
        <v>511.20934206707642</v>
      </c>
      <c r="V29" s="1">
        <f t="shared" si="16"/>
        <v>158.07323134140847</v>
      </c>
      <c r="W29" s="1">
        <f t="shared" si="0"/>
        <v>3353515.4147268813</v>
      </c>
      <c r="AV29" s="1" t="str">
        <f t="shared" si="11"/>
        <v>c(2,2,2,2,2,2,2,3,3,3,3,3,3,3,3,3,3,3,3,3,3,20,62,150,227,320,445,650,</v>
      </c>
      <c r="AW29" s="1" t="str">
        <f t="shared" si="12"/>
        <v>c(0,0,0,0,0,0,0,0,0,0,0,0,0,0,0,0,0,0,0,0,0,1,2,3,7,11,15,62,</v>
      </c>
      <c r="AX29" s="1" t="str">
        <f t="shared" si="13"/>
        <v>c(0,0,0,0,0,0,0,0,0,0,0,0,0,0,0,0,0,0,0,0,0,1,2,3,6,10,12,17,</v>
      </c>
      <c r="AY29" s="1" t="str">
        <f t="shared" si="14"/>
        <v>c(0,0,0,0,0,0,0,0,0,0,0,0,0,0,0,0,0,0,0,0,0,0,0,0,1,1,3,45,</v>
      </c>
      <c r="AZ29" s="1" t="str">
        <f>""</f>
        <v/>
      </c>
    </row>
    <row r="30" spans="1:52" x14ac:dyDescent="0.2">
      <c r="C30" s="36">
        <f t="shared" si="1"/>
        <v>29.799328851502679</v>
      </c>
      <c r="D30" s="47">
        <f t="shared" si="2"/>
        <v>0</v>
      </c>
      <c r="E30" s="47">
        <f t="shared" si="15"/>
        <v>1</v>
      </c>
      <c r="F30" s="47">
        <v>7</v>
      </c>
      <c r="G30" s="47">
        <v>29</v>
      </c>
      <c r="H30" s="48">
        <v>43889</v>
      </c>
      <c r="I30" s="1">
        <f t="shared" si="3"/>
        <v>-2.4353183054924479</v>
      </c>
      <c r="J30" s="37">
        <v>888</v>
      </c>
      <c r="K30" s="49">
        <v>21</v>
      </c>
      <c r="L30" s="46">
        <v>46</v>
      </c>
      <c r="M30" s="50">
        <f t="shared" si="18"/>
        <v>67</v>
      </c>
      <c r="N30" s="55">
        <f t="shared" si="4"/>
        <v>2.364864864864865E-2</v>
      </c>
      <c r="O30" s="56">
        <f t="shared" si="5"/>
        <v>0.31343283582089554</v>
      </c>
      <c r="P30" s="56">
        <f t="shared" si="6"/>
        <v>0.28978418717224691</v>
      </c>
      <c r="Q30" s="1">
        <f t="shared" si="7"/>
        <v>1293.5711532202477</v>
      </c>
      <c r="R30" s="1">
        <f t="shared" si="8"/>
        <v>238</v>
      </c>
      <c r="S30" s="1">
        <f t="shared" si="19"/>
        <v>258.42857142857144</v>
      </c>
      <c r="T30" s="1">
        <f t="shared" si="9"/>
        <v>280.89265033854656</v>
      </c>
      <c r="U30" s="1">
        <f t="shared" si="10"/>
        <v>724.28200478607334</v>
      </c>
      <c r="V30" s="1">
        <f t="shared" si="16"/>
        <v>213.07266271899692</v>
      </c>
      <c r="W30" s="1">
        <f t="shared" si="0"/>
        <v>4901630.8218197683</v>
      </c>
      <c r="AV30" s="1" t="str">
        <f t="shared" si="11"/>
        <v>c(2,2,2,2,2,2,2,3,3,3,3,3,3,3,3,3,3,3,3,3,3,20,62,150,227,320,445,650,888,</v>
      </c>
      <c r="AW30" s="1" t="str">
        <f t="shared" si="12"/>
        <v>c(0,0,0,0,0,0,0,0,0,0,0,0,0,0,0,0,0,0,0,0,0,1,2,3,7,11,15,62,67,</v>
      </c>
      <c r="AX30" s="1" t="str">
        <f t="shared" si="13"/>
        <v>c(0,0,0,0,0,0,0,0,0,0,0,0,0,0,0,0,0,0,0,0,0,1,2,3,6,10,12,17,21,</v>
      </c>
      <c r="AY30" s="1" t="str">
        <f t="shared" si="14"/>
        <v>c(0,0,0,0,0,0,0,0,0,0,0,0,0,0,0,0,0,0,0,0,0,0,0,0,1,1,3,45,46,</v>
      </c>
      <c r="AZ30" s="1" t="str">
        <f>""</f>
        <v/>
      </c>
    </row>
    <row r="31" spans="1:52" x14ac:dyDescent="0.2">
      <c r="C31" s="36">
        <f t="shared" si="1"/>
        <v>33.585711247493329</v>
      </c>
      <c r="D31" s="47">
        <f t="shared" si="2"/>
        <v>0</v>
      </c>
      <c r="E31" s="47">
        <f t="shared" si="15"/>
        <v>1</v>
      </c>
      <c r="F31" s="47">
        <v>8</v>
      </c>
      <c r="G31" s="47">
        <v>30</v>
      </c>
      <c r="H31" s="48">
        <v>43890</v>
      </c>
      <c r="I31" s="1">
        <f t="shared" si="3"/>
        <v>-2.3477139813089449</v>
      </c>
      <c r="J31" s="37">
        <v>1128</v>
      </c>
      <c r="K31" s="49">
        <v>29</v>
      </c>
      <c r="L31" s="46">
        <v>50</v>
      </c>
      <c r="M31" s="50">
        <f t="shared" si="18"/>
        <v>79</v>
      </c>
      <c r="N31" s="55">
        <f t="shared" si="4"/>
        <v>2.5709219858156027E-2</v>
      </c>
      <c r="O31" s="56">
        <f t="shared" si="5"/>
        <v>0.36708860759493672</v>
      </c>
      <c r="P31" s="56">
        <f t="shared" si="6"/>
        <v>0.34137938773678067</v>
      </c>
      <c r="Q31" s="1">
        <f t="shared" si="7"/>
        <v>1640.9443698159605</v>
      </c>
      <c r="R31" s="1">
        <f t="shared" si="8"/>
        <v>240</v>
      </c>
      <c r="S31" s="1">
        <f t="shared" si="19"/>
        <v>311.71428571428572</v>
      </c>
      <c r="T31" s="1">
        <f t="shared" si="9"/>
        <v>347.37321659571285</v>
      </c>
      <c r="U31" s="1">
        <f t="shared" si="10"/>
        <v>1005.8247362481075</v>
      </c>
      <c r="V31" s="1">
        <f t="shared" si="16"/>
        <v>281.54273146203411</v>
      </c>
      <c r="W31" s="1">
        <f t="shared" si="0"/>
        <v>8836801.1900703181</v>
      </c>
      <c r="AG31" s="58">
        <f>-0.0043*98+0.575</f>
        <v>0.15359999999999996</v>
      </c>
      <c r="AH31" s="59">
        <f>B19*AG31</f>
        <v>40957.094941138123</v>
      </c>
      <c r="AV31" s="1" t="str">
        <f t="shared" si="11"/>
        <v>c(2,2,2,2,2,2,2,3,3,3,3,3,3,3,3,3,3,3,3,3,3,20,62,150,227,320,445,650,888,1128,</v>
      </c>
      <c r="AW31" s="1" t="str">
        <f t="shared" si="12"/>
        <v>c(0,0,0,0,0,0,0,0,0,0,0,0,0,0,0,0,0,0,0,0,0,1,2,3,7,11,15,62,67,79,</v>
      </c>
      <c r="AX31" s="1" t="str">
        <f t="shared" si="13"/>
        <v>c(0,0,0,0,0,0,0,0,0,0,0,0,0,0,0,0,0,0,0,0,0,1,2,3,6,10,12,17,21,29,</v>
      </c>
      <c r="AY31" s="1" t="str">
        <f t="shared" si="14"/>
        <v>c(0,0,0,0,0,0,0,0,0,0,0,0,0,0,0,0,0,0,0,0,0,0,0,0,1,1,3,45,46,50,</v>
      </c>
      <c r="AZ31" s="1" t="str">
        <f>""</f>
        <v/>
      </c>
    </row>
    <row r="32" spans="1:52" x14ac:dyDescent="0.2">
      <c r="C32" s="36">
        <f t="shared" si="1"/>
        <v>41.158231254513353</v>
      </c>
      <c r="D32" s="47">
        <f t="shared" si="2"/>
        <v>0</v>
      </c>
      <c r="E32" s="47">
        <f t="shared" si="15"/>
        <v>1</v>
      </c>
      <c r="F32" s="47">
        <v>9</v>
      </c>
      <c r="G32" s="47">
        <v>31</v>
      </c>
      <c r="H32" s="48">
        <v>43891</v>
      </c>
      <c r="I32" s="1">
        <f t="shared" si="3"/>
        <v>-2.260109657125442</v>
      </c>
      <c r="J32" s="37">
        <v>1694</v>
      </c>
      <c r="K32" s="49">
        <v>34</v>
      </c>
      <c r="L32" s="46">
        <v>83</v>
      </c>
      <c r="M32" s="50">
        <f t="shared" si="18"/>
        <v>117</v>
      </c>
      <c r="N32" s="55">
        <f t="shared" si="4"/>
        <v>2.0070838252656435E-2</v>
      </c>
      <c r="O32" s="56">
        <f t="shared" si="5"/>
        <v>0.29059829059829062</v>
      </c>
      <c r="P32" s="56">
        <f t="shared" si="6"/>
        <v>0.27052745234563419</v>
      </c>
      <c r="Q32" s="1">
        <f t="shared" si="7"/>
        <v>2067.2623113638315</v>
      </c>
      <c r="R32" s="1">
        <f t="shared" si="8"/>
        <v>566</v>
      </c>
      <c r="S32" s="1">
        <f t="shared" si="19"/>
        <v>377.71428571428572</v>
      </c>
      <c r="T32" s="1">
        <f t="shared" si="9"/>
        <v>426.31794154787099</v>
      </c>
      <c r="U32" s="1">
        <f t="shared" si="10"/>
        <v>1370.9846074765483</v>
      </c>
      <c r="V32" s="1">
        <f t="shared" si="16"/>
        <v>365.15987122844081</v>
      </c>
      <c r="W32" s="1">
        <f t="shared" si="0"/>
        <v>5734360.4069368159</v>
      </c>
      <c r="AV32" s="1" t="str">
        <f t="shared" si="11"/>
        <v>c(2,2,2,2,2,2,2,3,3,3,3,3,3,3,3,3,3,3,3,3,3,20,62,150,227,320,445,650,888,1128,1694,</v>
      </c>
      <c r="AW32" s="1" t="str">
        <f t="shared" si="12"/>
        <v>c(0,0,0,0,0,0,0,0,0,0,0,0,0,0,0,0,0,0,0,0,0,1,2,3,7,11,15,62,67,79,117,</v>
      </c>
      <c r="AX32" s="1" t="str">
        <f t="shared" si="13"/>
        <v>c(0,0,0,0,0,0,0,0,0,0,0,0,0,0,0,0,0,0,0,0,0,1,2,3,6,10,12,17,21,29,34,</v>
      </c>
      <c r="AY32" s="1" t="str">
        <f t="shared" si="14"/>
        <v>c(0,0,0,0,0,0,0,0,0,0,0,0,0,0,0,0,0,0,0,0,0,0,0,0,1,1,3,45,46,50,83,</v>
      </c>
      <c r="AZ32" s="1" t="str">
        <f>""</f>
        <v/>
      </c>
    </row>
    <row r="33" spans="3:52" x14ac:dyDescent="0.2">
      <c r="C33" s="36">
        <f t="shared" si="1"/>
        <v>45.122056690713912</v>
      </c>
      <c r="D33" s="47">
        <f t="shared" si="2"/>
        <v>0</v>
      </c>
      <c r="E33" s="47">
        <f t="shared" si="15"/>
        <v>1</v>
      </c>
      <c r="F33" s="47">
        <v>10</v>
      </c>
      <c r="G33" s="47">
        <v>32</v>
      </c>
      <c r="H33" s="48">
        <v>43892</v>
      </c>
      <c r="I33" s="1">
        <f t="shared" si="3"/>
        <v>-2.172505332941939</v>
      </c>
      <c r="J33" s="37">
        <v>2036</v>
      </c>
      <c r="K33" s="49">
        <v>52</v>
      </c>
      <c r="L33" s="46">
        <v>149</v>
      </c>
      <c r="M33" s="50">
        <f t="shared" si="18"/>
        <v>201</v>
      </c>
      <c r="N33" s="55">
        <f t="shared" si="4"/>
        <v>2.5540275049115914E-2</v>
      </c>
      <c r="O33" s="56">
        <f t="shared" si="5"/>
        <v>0.25870646766169153</v>
      </c>
      <c r="P33" s="56">
        <f t="shared" si="6"/>
        <v>0.23316619261257562</v>
      </c>
      <c r="Q33" s="1">
        <f t="shared" si="7"/>
        <v>2586.4832723093014</v>
      </c>
      <c r="R33" s="1">
        <f t="shared" si="8"/>
        <v>342</v>
      </c>
      <c r="S33" s="1">
        <f t="shared" si="19"/>
        <v>458.28571428571428</v>
      </c>
      <c r="T33" s="1">
        <f t="shared" si="9"/>
        <v>519.22096094546987</v>
      </c>
      <c r="U33" s="1">
        <f t="shared" si="10"/>
        <v>1836.4243551118607</v>
      </c>
      <c r="V33" s="1">
        <f t="shared" si="16"/>
        <v>465.43974763531241</v>
      </c>
      <c r="W33" s="1">
        <f t="shared" si="0"/>
        <v>13673419.551884264</v>
      </c>
      <c r="AV33" s="1" t="str">
        <f t="shared" si="11"/>
        <v>c(2,2,2,2,2,2,2,3,3,3,3,3,3,3,3,3,3,3,3,3,3,20,62,150,227,320,445,650,888,1128,1694,2036,</v>
      </c>
      <c r="AW33" s="1" t="str">
        <f t="shared" si="12"/>
        <v>c(0,0,0,0,0,0,0,0,0,0,0,0,0,0,0,0,0,0,0,0,0,1,2,3,7,11,15,62,67,79,117,201,</v>
      </c>
      <c r="AX33" s="1" t="str">
        <f t="shared" si="13"/>
        <v>c(0,0,0,0,0,0,0,0,0,0,0,0,0,0,0,0,0,0,0,0,0,1,2,3,6,10,12,17,21,29,34,52,</v>
      </c>
      <c r="AY33" s="1" t="str">
        <f t="shared" si="14"/>
        <v>c(0,0,0,0,0,0,0,0,0,0,0,0,0,0,0,0,0,0,0,0,0,0,0,0,1,1,3,45,46,50,83,149,</v>
      </c>
      <c r="AZ33" s="1" t="str">
        <f>""</f>
        <v/>
      </c>
    </row>
    <row r="34" spans="3:52" x14ac:dyDescent="0.2">
      <c r="C34" s="36">
        <f t="shared" si="1"/>
        <v>50.019996001599203</v>
      </c>
      <c r="D34" s="47">
        <f t="shared" si="2"/>
        <v>0</v>
      </c>
      <c r="E34" s="47">
        <f t="shared" si="15"/>
        <v>1</v>
      </c>
      <c r="F34" s="47">
        <v>11</v>
      </c>
      <c r="G34" s="47">
        <v>33</v>
      </c>
      <c r="H34" s="48">
        <v>43893</v>
      </c>
      <c r="I34" s="1">
        <f t="shared" si="3"/>
        <v>-2.0849010087584361</v>
      </c>
      <c r="J34" s="37">
        <v>2502</v>
      </c>
      <c r="K34" s="49">
        <v>79</v>
      </c>
      <c r="L34" s="46">
        <v>160</v>
      </c>
      <c r="M34" s="50">
        <f t="shared" si="18"/>
        <v>239</v>
      </c>
      <c r="N34" s="55">
        <f t="shared" si="4"/>
        <v>3.1574740207833733E-2</v>
      </c>
      <c r="O34" s="56">
        <f t="shared" si="5"/>
        <v>0.33054393305439328</v>
      </c>
      <c r="P34" s="56">
        <f t="shared" si="6"/>
        <v>0.29896919284655954</v>
      </c>
      <c r="Q34" s="1">
        <f t="shared" si="7"/>
        <v>3214.0387857662818</v>
      </c>
      <c r="R34" s="1">
        <f t="shared" si="8"/>
        <v>466</v>
      </c>
      <c r="S34" s="1">
        <f t="shared" si="19"/>
        <v>535.42857142857144</v>
      </c>
      <c r="T34" s="1">
        <f t="shared" si="9"/>
        <v>627.55551345698041</v>
      </c>
      <c r="U34" s="1">
        <f t="shared" si="10"/>
        <v>2420.0799314442661</v>
      </c>
      <c r="V34" s="1">
        <f t="shared" si="16"/>
        <v>583.65557633240542</v>
      </c>
      <c r="W34" s="1">
        <f t="shared" ref="W34:W65" si="20">(Q34-J34)^2*C34*$B$13+(U34-J34)^2*C34*$B$14</f>
        <v>25360099.57923862</v>
      </c>
      <c r="AV34" s="1" t="str">
        <f t="shared" si="11"/>
        <v>c(2,2,2,2,2,2,2,3,3,3,3,3,3,3,3,3,3,3,3,3,3,20,62,150,227,320,445,650,888,1128,1694,2036,2502,</v>
      </c>
      <c r="AW34" s="1" t="str">
        <f t="shared" si="12"/>
        <v>c(0,0,0,0,0,0,0,0,0,0,0,0,0,0,0,0,0,0,0,0,0,1,2,3,7,11,15,62,67,79,117,201,239,</v>
      </c>
      <c r="AX34" s="1" t="str">
        <f t="shared" si="13"/>
        <v>c(0,0,0,0,0,0,0,0,0,0,0,0,0,0,0,0,0,0,0,0,0,1,2,3,6,10,12,17,21,29,34,52,79,</v>
      </c>
      <c r="AY34" s="1" t="str">
        <f t="shared" si="14"/>
        <v>c(0,0,0,0,0,0,0,0,0,0,0,0,0,0,0,0,0,0,0,0,0,0,0,0,1,1,3,45,46,50,83,149,160,</v>
      </c>
      <c r="AZ34" s="1" t="str">
        <f>""</f>
        <v/>
      </c>
    </row>
    <row r="35" spans="3:52" x14ac:dyDescent="0.2">
      <c r="C35" s="36">
        <f t="shared" si="1"/>
        <v>55.578772926361012</v>
      </c>
      <c r="D35" s="47">
        <f t="shared" si="2"/>
        <v>0</v>
      </c>
      <c r="E35" s="47">
        <f t="shared" si="15"/>
        <v>1</v>
      </c>
      <c r="F35" s="47">
        <v>12</v>
      </c>
      <c r="G35" s="47">
        <v>34</v>
      </c>
      <c r="H35" s="48">
        <v>43894</v>
      </c>
      <c r="I35" s="1">
        <f t="shared" si="3"/>
        <v>-1.9972966845749331</v>
      </c>
      <c r="J35" s="37">
        <v>3089</v>
      </c>
      <c r="K35" s="49">
        <v>107</v>
      </c>
      <c r="L35" s="46">
        <v>276</v>
      </c>
      <c r="M35" s="50">
        <f t="shared" si="18"/>
        <v>383</v>
      </c>
      <c r="N35" s="55">
        <f t="shared" si="4"/>
        <v>3.463904176108773E-2</v>
      </c>
      <c r="O35" s="56">
        <f t="shared" si="5"/>
        <v>0.27937336814621411</v>
      </c>
      <c r="P35" s="56">
        <f t="shared" si="6"/>
        <v>0.24473432638512638</v>
      </c>
      <c r="Q35" s="1">
        <f t="shared" si="7"/>
        <v>3966.7587054023502</v>
      </c>
      <c r="R35" s="1">
        <f t="shared" si="8"/>
        <v>587</v>
      </c>
      <c r="S35" s="1">
        <f t="shared" si="19"/>
        <v>679.28571428571433</v>
      </c>
      <c r="T35" s="1">
        <f t="shared" si="9"/>
        <v>752.71991963606843</v>
      </c>
      <c r="U35" s="1">
        <f t="shared" si="10"/>
        <v>3140.8403835167751</v>
      </c>
      <c r="V35" s="1">
        <f t="shared" si="16"/>
        <v>720.760452072509</v>
      </c>
      <c r="W35" s="1">
        <f t="shared" si="20"/>
        <v>42821240.558496989</v>
      </c>
      <c r="AV35" s="1" t="str">
        <f t="shared" ref="AV35:AV66" si="21">AV34 &amp;J35 &amp;","</f>
        <v>c(2,2,2,2,2,2,2,3,3,3,3,3,3,3,3,3,3,3,3,3,3,20,62,150,227,320,445,650,888,1128,1694,2036,2502,3089,</v>
      </c>
      <c r="AW35" s="1" t="str">
        <f t="shared" ref="AW35:AW66" si="22">AW34 &amp;M35 &amp;","</f>
        <v>c(0,0,0,0,0,0,0,0,0,0,0,0,0,0,0,0,0,0,0,0,0,1,2,3,7,11,15,62,67,79,117,201,239,383,</v>
      </c>
      <c r="AX35" s="1" t="str">
        <f t="shared" ref="AX35:AX66" si="23">AX34 &amp;K35 &amp;","</f>
        <v>c(0,0,0,0,0,0,0,0,0,0,0,0,0,0,0,0,0,0,0,0,0,1,2,3,6,10,12,17,21,29,34,52,79,107,</v>
      </c>
      <c r="AY35" s="1" t="str">
        <f t="shared" ref="AY35:AY66" si="24">AY34 &amp;L35 &amp;","</f>
        <v>c(0,0,0,0,0,0,0,0,0,0,0,0,0,0,0,0,0,0,0,0,0,0,0,0,1,1,3,45,46,50,83,149,160,276,</v>
      </c>
      <c r="AZ35" s="1" t="str">
        <f>""</f>
        <v/>
      </c>
    </row>
    <row r="36" spans="3:52" x14ac:dyDescent="0.2">
      <c r="C36" s="36">
        <f t="shared" si="1"/>
        <v>62.112800613078136</v>
      </c>
      <c r="D36" s="47">
        <f t="shared" si="2"/>
        <v>0</v>
      </c>
      <c r="E36" s="47">
        <f t="shared" si="15"/>
        <v>1</v>
      </c>
      <c r="F36" s="47">
        <v>13</v>
      </c>
      <c r="G36" s="47">
        <v>35</v>
      </c>
      <c r="H36" s="48">
        <v>43895</v>
      </c>
      <c r="I36" s="1">
        <f t="shared" si="3"/>
        <v>-1.9096923603914302</v>
      </c>
      <c r="J36" s="37">
        <v>3858</v>
      </c>
      <c r="K36" s="49">
        <v>148</v>
      </c>
      <c r="L36" s="46">
        <v>414</v>
      </c>
      <c r="M36" s="50">
        <f t="shared" si="18"/>
        <v>562</v>
      </c>
      <c r="N36" s="55">
        <f t="shared" si="4"/>
        <v>3.8361845515811302E-2</v>
      </c>
      <c r="O36" s="56">
        <f t="shared" si="5"/>
        <v>0.26334519572953735</v>
      </c>
      <c r="P36" s="56">
        <f t="shared" si="6"/>
        <v>0.22498335021372606</v>
      </c>
      <c r="Q36" s="1">
        <f t="shared" si="7"/>
        <v>4862.7339200891829</v>
      </c>
      <c r="R36" s="1">
        <f t="shared" si="8"/>
        <v>769</v>
      </c>
      <c r="S36" s="1">
        <f t="shared" si="19"/>
        <v>811.57142857142856</v>
      </c>
      <c r="T36" s="1">
        <f t="shared" si="9"/>
        <v>895.97521468683271</v>
      </c>
      <c r="U36" s="1">
        <f t="shared" si="10"/>
        <v>4018.1585568638288</v>
      </c>
      <c r="V36" s="1">
        <f t="shared" si="16"/>
        <v>877.31817334705374</v>
      </c>
      <c r="W36" s="1">
        <f t="shared" si="20"/>
        <v>62702266.630138598</v>
      </c>
      <c r="AV36" s="1" t="str">
        <f t="shared" si="21"/>
        <v>c(2,2,2,2,2,2,2,3,3,3,3,3,3,3,3,3,3,3,3,3,3,20,62,150,227,320,445,650,888,1128,1694,2036,2502,3089,3858,</v>
      </c>
      <c r="AW36" s="1" t="str">
        <f t="shared" si="22"/>
        <v>c(0,0,0,0,0,0,0,0,0,0,0,0,0,0,0,0,0,0,0,0,0,1,2,3,7,11,15,62,67,79,117,201,239,383,562,</v>
      </c>
      <c r="AX36" s="1" t="str">
        <f t="shared" si="23"/>
        <v>c(0,0,0,0,0,0,0,0,0,0,0,0,0,0,0,0,0,0,0,0,0,1,2,3,6,10,12,17,21,29,34,52,79,107,148,</v>
      </c>
      <c r="AY36" s="1" t="str">
        <f t="shared" si="24"/>
        <v>c(0,0,0,0,0,0,0,0,0,0,0,0,0,0,0,0,0,0,0,0,0,0,0,0,1,1,3,45,46,50,83,149,160,276,414,</v>
      </c>
      <c r="AZ36" s="1" t="str">
        <f>""</f>
        <v/>
      </c>
    </row>
    <row r="37" spans="3:52" x14ac:dyDescent="0.2">
      <c r="C37" s="36">
        <f t="shared" si="1"/>
        <v>68.088178122196808</v>
      </c>
      <c r="D37" s="47">
        <f t="shared" si="2"/>
        <v>0</v>
      </c>
      <c r="E37" s="47">
        <f t="shared" si="15"/>
        <v>1</v>
      </c>
      <c r="F37" s="47">
        <v>14</v>
      </c>
      <c r="G37" s="47">
        <v>36</v>
      </c>
      <c r="H37" s="48">
        <v>43896</v>
      </c>
      <c r="I37" s="1">
        <f t="shared" si="3"/>
        <v>-1.8220880362079273</v>
      </c>
      <c r="J37" s="37">
        <v>4636</v>
      </c>
      <c r="K37" s="49">
        <v>197</v>
      </c>
      <c r="L37" s="46">
        <v>523</v>
      </c>
      <c r="M37" s="50">
        <f t="shared" si="18"/>
        <v>720</v>
      </c>
      <c r="N37" s="55">
        <f t="shared" si="4"/>
        <v>4.2493528904227786E-2</v>
      </c>
      <c r="O37" s="56">
        <f t="shared" si="5"/>
        <v>0.27361111111111114</v>
      </c>
      <c r="P37" s="56">
        <f t="shared" si="6"/>
        <v>0.23111758220688336</v>
      </c>
      <c r="Q37" s="1">
        <f t="shared" si="7"/>
        <v>5921.1097423139399</v>
      </c>
      <c r="R37" s="1">
        <f t="shared" si="8"/>
        <v>778</v>
      </c>
      <c r="S37" s="1">
        <f t="shared" si="19"/>
        <v>1019.4285714285714</v>
      </c>
      <c r="T37" s="1">
        <f t="shared" si="9"/>
        <v>1058.375822224757</v>
      </c>
      <c r="U37" s="1">
        <f t="shared" si="10"/>
        <v>5071.6051400985098</v>
      </c>
      <c r="V37" s="1">
        <f t="shared" si="16"/>
        <v>1053.4465832346809</v>
      </c>
      <c r="W37" s="1">
        <f t="shared" si="20"/>
        <v>112448106.17617896</v>
      </c>
      <c r="AV37" s="1" t="str">
        <f t="shared" si="21"/>
        <v>c(2,2,2,2,2,2,2,3,3,3,3,3,3,3,3,3,3,3,3,3,3,20,62,150,227,320,445,650,888,1128,1694,2036,2502,3089,3858,4636,</v>
      </c>
      <c r="AW37" s="1" t="str">
        <f t="shared" si="22"/>
        <v>c(0,0,0,0,0,0,0,0,0,0,0,0,0,0,0,0,0,0,0,0,0,1,2,3,7,11,15,62,67,79,117,201,239,383,562,720,</v>
      </c>
      <c r="AX37" s="1" t="str">
        <f t="shared" si="23"/>
        <v>c(0,0,0,0,0,0,0,0,0,0,0,0,0,0,0,0,0,0,0,0,0,1,2,3,6,10,12,17,21,29,34,52,79,107,148,197,</v>
      </c>
      <c r="AY37" s="1" t="str">
        <f t="shared" si="24"/>
        <v>c(0,0,0,0,0,0,0,0,0,0,0,0,0,0,0,0,0,0,0,0,0,0,0,0,1,1,3,45,46,50,83,149,160,276,414,523,</v>
      </c>
      <c r="AZ37" s="1" t="str">
        <f>""</f>
        <v/>
      </c>
    </row>
    <row r="38" spans="3:52" x14ac:dyDescent="0.2">
      <c r="C38" s="36">
        <f t="shared" si="1"/>
        <v>76.700717076178634</v>
      </c>
      <c r="D38" s="47">
        <f t="shared" si="2"/>
        <v>0</v>
      </c>
      <c r="E38" s="47">
        <f t="shared" si="15"/>
        <v>1</v>
      </c>
      <c r="F38" s="47">
        <v>15</v>
      </c>
      <c r="G38" s="47">
        <v>37</v>
      </c>
      <c r="H38" s="48">
        <v>43897</v>
      </c>
      <c r="I38" s="1">
        <f t="shared" si="3"/>
        <v>-1.7344837120244243</v>
      </c>
      <c r="J38" s="37">
        <v>5883</v>
      </c>
      <c r="K38" s="49">
        <v>233</v>
      </c>
      <c r="L38" s="46">
        <v>589</v>
      </c>
      <c r="M38" s="50">
        <f t="shared" si="18"/>
        <v>822</v>
      </c>
      <c r="N38" s="55">
        <f t="shared" si="4"/>
        <v>3.9605643379228284E-2</v>
      </c>
      <c r="O38" s="56">
        <f t="shared" si="5"/>
        <v>0.28345498783454987</v>
      </c>
      <c r="P38" s="56">
        <f t="shared" si="6"/>
        <v>0.24384934445532158</v>
      </c>
      <c r="Q38" s="1">
        <f t="shared" si="7"/>
        <v>7161.8050852029946</v>
      </c>
      <c r="R38" s="1">
        <f t="shared" si="8"/>
        <v>1247</v>
      </c>
      <c r="S38" s="1">
        <f t="shared" si="19"/>
        <v>1092.4285714285713</v>
      </c>
      <c r="T38" s="1">
        <f t="shared" si="9"/>
        <v>1240.6953428890547</v>
      </c>
      <c r="U38" s="1">
        <f t="shared" si="10"/>
        <v>6320.3818574598545</v>
      </c>
      <c r="V38" s="1">
        <f t="shared" si="16"/>
        <v>1248.7767173613447</v>
      </c>
      <c r="W38" s="1">
        <f t="shared" si="20"/>
        <v>125431938.26878954</v>
      </c>
      <c r="AV38" s="1" t="str">
        <f t="shared" si="21"/>
        <v>c(2,2,2,2,2,2,2,3,3,3,3,3,3,3,3,3,3,3,3,3,3,20,62,150,227,320,445,650,888,1128,1694,2036,2502,3089,3858,4636,5883,</v>
      </c>
      <c r="AW38" s="1" t="str">
        <f t="shared" si="22"/>
        <v>c(0,0,0,0,0,0,0,0,0,0,0,0,0,0,0,0,0,0,0,0,0,1,2,3,7,11,15,62,67,79,117,201,239,383,562,720,822,</v>
      </c>
      <c r="AX38" s="1" t="str">
        <f t="shared" si="23"/>
        <v>c(0,0,0,0,0,0,0,0,0,0,0,0,0,0,0,0,0,0,0,0,0,1,2,3,6,10,12,17,21,29,34,52,79,107,148,197,233,</v>
      </c>
      <c r="AY38" s="1" t="str">
        <f t="shared" si="24"/>
        <v>c(0,0,0,0,0,0,0,0,0,0,0,0,0,0,0,0,0,0,0,0,0,0,0,0,1,1,3,45,46,50,83,149,160,276,414,523,589,</v>
      </c>
      <c r="AZ38" s="1" t="str">
        <f>""</f>
        <v/>
      </c>
    </row>
    <row r="39" spans="3:52" x14ac:dyDescent="0.2">
      <c r="C39" s="36">
        <f t="shared" si="1"/>
        <v>85.877820186588337</v>
      </c>
      <c r="D39" s="47">
        <f t="shared" si="2"/>
        <v>0</v>
      </c>
      <c r="E39" s="47">
        <f t="shared" si="15"/>
        <v>1</v>
      </c>
      <c r="F39" s="47">
        <v>16</v>
      </c>
      <c r="G39" s="47">
        <v>38</v>
      </c>
      <c r="H39" s="48">
        <v>43898</v>
      </c>
      <c r="I39" s="1">
        <f t="shared" si="3"/>
        <v>-1.6468793878409214</v>
      </c>
      <c r="J39" s="37">
        <v>7375</v>
      </c>
      <c r="K39" s="49">
        <v>366</v>
      </c>
      <c r="L39" s="46">
        <v>622</v>
      </c>
      <c r="M39" s="50">
        <f t="shared" si="18"/>
        <v>988</v>
      </c>
      <c r="N39" s="55">
        <f t="shared" si="4"/>
        <v>4.9627118644067797E-2</v>
      </c>
      <c r="O39" s="56">
        <f t="shared" si="5"/>
        <v>0.37044534412955465</v>
      </c>
      <c r="P39" s="56">
        <f t="shared" si="6"/>
        <v>0.32081822548548689</v>
      </c>
      <c r="Q39" s="1">
        <f t="shared" si="7"/>
        <v>8605.1553022327935</v>
      </c>
      <c r="R39" s="1">
        <f t="shared" si="8"/>
        <v>1492</v>
      </c>
      <c r="S39" s="1">
        <f t="shared" si="19"/>
        <v>1339</v>
      </c>
      <c r="T39" s="1">
        <f t="shared" si="9"/>
        <v>1443.3502170297988</v>
      </c>
      <c r="U39" s="1">
        <f t="shared" si="10"/>
        <v>7782.8119805593797</v>
      </c>
      <c r="V39" s="1">
        <f t="shared" si="16"/>
        <v>1462.4301230995252</v>
      </c>
      <c r="W39" s="1">
        <f t="shared" si="20"/>
        <v>129957365.29392518</v>
      </c>
      <c r="AV39" s="1" t="str">
        <f t="shared" si="21"/>
        <v>c(2,2,2,2,2,2,2,3,3,3,3,3,3,3,3,3,3,3,3,3,3,20,62,150,227,320,445,650,888,1128,1694,2036,2502,3089,3858,4636,5883,7375,</v>
      </c>
      <c r="AW39" s="1" t="str">
        <f t="shared" si="22"/>
        <v>c(0,0,0,0,0,0,0,0,0,0,0,0,0,0,0,0,0,0,0,0,0,1,2,3,7,11,15,62,67,79,117,201,239,383,562,720,822,988,</v>
      </c>
      <c r="AX39" s="1" t="str">
        <f t="shared" si="23"/>
        <v>c(0,0,0,0,0,0,0,0,0,0,0,0,0,0,0,0,0,0,0,0,0,1,2,3,6,10,12,17,21,29,34,52,79,107,148,197,233,366,</v>
      </c>
      <c r="AY39" s="1" t="str">
        <f t="shared" si="24"/>
        <v>c(0,0,0,0,0,0,0,0,0,0,0,0,0,0,0,0,0,0,0,0,0,0,0,0,1,1,3,45,46,50,83,149,160,276,414,523,589,622,</v>
      </c>
      <c r="AZ39" s="1" t="str">
        <f>""</f>
        <v/>
      </c>
    </row>
    <row r="40" spans="3:52" x14ac:dyDescent="0.2">
      <c r="C40" s="36">
        <f t="shared" si="1"/>
        <v>95.770559150503033</v>
      </c>
      <c r="D40" s="47">
        <f t="shared" si="2"/>
        <v>0</v>
      </c>
      <c r="E40" s="47">
        <f t="shared" si="15"/>
        <v>1</v>
      </c>
      <c r="F40" s="47">
        <v>17</v>
      </c>
      <c r="G40" s="47">
        <v>39</v>
      </c>
      <c r="H40" s="48">
        <v>43899</v>
      </c>
      <c r="I40" s="1">
        <f t="shared" si="3"/>
        <v>-1.5592750636574184</v>
      </c>
      <c r="J40" s="37">
        <v>9172</v>
      </c>
      <c r="K40" s="49">
        <v>463</v>
      </c>
      <c r="L40" s="46">
        <v>724</v>
      </c>
      <c r="M40" s="50">
        <f t="shared" si="18"/>
        <v>1187</v>
      </c>
      <c r="N40" s="55">
        <f t="shared" si="4"/>
        <v>5.0479720889664195E-2</v>
      </c>
      <c r="O40" s="56">
        <f t="shared" si="5"/>
        <v>0.39005897219882057</v>
      </c>
      <c r="P40" s="56">
        <f t="shared" si="6"/>
        <v>0.33957925130915639</v>
      </c>
      <c r="Q40" s="1">
        <f t="shared" si="7"/>
        <v>10271.47995580693</v>
      </c>
      <c r="R40" s="1">
        <f t="shared" si="8"/>
        <v>1797</v>
      </c>
      <c r="S40" s="1">
        <f t="shared" si="19"/>
        <v>1607.8571428571429</v>
      </c>
      <c r="T40" s="1">
        <f t="shared" si="9"/>
        <v>1666.3246535741364</v>
      </c>
      <c r="U40" s="1">
        <f t="shared" si="10"/>
        <v>9475.8276497014704</v>
      </c>
      <c r="V40" s="1">
        <f t="shared" si="16"/>
        <v>1693.0156691420907</v>
      </c>
      <c r="W40" s="1">
        <f t="shared" si="20"/>
        <v>115772831.64193247</v>
      </c>
      <c r="AV40" s="1" t="str">
        <f t="shared" si="21"/>
        <v>c(2,2,2,2,2,2,2,3,3,3,3,3,3,3,3,3,3,3,3,3,3,20,62,150,227,320,445,650,888,1128,1694,2036,2502,3089,3858,4636,5883,7375,9172,</v>
      </c>
      <c r="AW40" s="1" t="str">
        <f t="shared" si="22"/>
        <v>c(0,0,0,0,0,0,0,0,0,0,0,0,0,0,0,0,0,0,0,0,0,1,2,3,7,11,15,62,67,79,117,201,239,383,562,720,822,988,1187,</v>
      </c>
      <c r="AX40" s="1" t="str">
        <f t="shared" si="23"/>
        <v>c(0,0,0,0,0,0,0,0,0,0,0,0,0,0,0,0,0,0,0,0,0,1,2,3,6,10,12,17,21,29,34,52,79,107,148,197,233,366,463,</v>
      </c>
      <c r="AY40" s="1" t="str">
        <f t="shared" si="24"/>
        <v>c(0,0,0,0,0,0,0,0,0,0,0,0,0,0,0,0,0,0,0,0,0,0,0,0,1,1,3,45,46,50,83,149,160,276,414,523,589,622,724,</v>
      </c>
      <c r="AZ40" s="1" t="str">
        <f>""</f>
        <v/>
      </c>
    </row>
    <row r="41" spans="3:52" x14ac:dyDescent="0.2">
      <c r="C41" s="36">
        <f t="shared" si="1"/>
        <v>100.74224535913422</v>
      </c>
      <c r="D41" s="47">
        <f t="shared" si="2"/>
        <v>0</v>
      </c>
      <c r="E41" s="47">
        <f t="shared" si="15"/>
        <v>1</v>
      </c>
      <c r="F41" s="47">
        <v>18</v>
      </c>
      <c r="G41" s="47">
        <v>40</v>
      </c>
      <c r="H41" s="48">
        <v>43900</v>
      </c>
      <c r="I41" s="1">
        <f t="shared" si="3"/>
        <v>-1.4716707394739155</v>
      </c>
      <c r="J41" s="37">
        <v>10149</v>
      </c>
      <c r="K41" s="49">
        <v>631</v>
      </c>
      <c r="L41" s="46">
        <v>1004</v>
      </c>
      <c r="M41" s="50">
        <f t="shared" si="18"/>
        <v>1635</v>
      </c>
      <c r="N41" s="55">
        <f t="shared" si="4"/>
        <v>6.2173613163858506E-2</v>
      </c>
      <c r="O41" s="56">
        <f t="shared" si="5"/>
        <v>0.38593272171253823</v>
      </c>
      <c r="P41" s="56">
        <f t="shared" si="6"/>
        <v>0.32375910854867973</v>
      </c>
      <c r="Q41" s="1">
        <f t="shared" si="7"/>
        <v>12180.580696824252</v>
      </c>
      <c r="R41" s="1">
        <f t="shared" si="8"/>
        <v>977</v>
      </c>
      <c r="S41" s="1">
        <f t="shared" si="19"/>
        <v>1860.5714285714287</v>
      </c>
      <c r="T41" s="1">
        <f t="shared" si="9"/>
        <v>1909.1007410173224</v>
      </c>
      <c r="U41" s="1">
        <f t="shared" si="10"/>
        <v>11414.473731973876</v>
      </c>
      <c r="V41" s="1">
        <f t="shared" si="16"/>
        <v>1938.6460822724057</v>
      </c>
      <c r="W41" s="1">
        <f t="shared" si="20"/>
        <v>415795496.98134464</v>
      </c>
      <c r="AV41" s="1" t="str">
        <f t="shared" si="21"/>
        <v>c(2,2,2,2,2,2,2,3,3,3,3,3,3,3,3,3,3,3,3,3,3,20,62,150,227,320,445,650,888,1128,1694,2036,2502,3089,3858,4636,5883,7375,9172,10149,</v>
      </c>
      <c r="AW41" s="1" t="str">
        <f t="shared" si="22"/>
        <v>c(0,0,0,0,0,0,0,0,0,0,0,0,0,0,0,0,0,0,0,0,0,1,2,3,7,11,15,62,67,79,117,201,239,383,562,720,822,988,1187,1635,</v>
      </c>
      <c r="AX41" s="1" t="str">
        <f t="shared" si="23"/>
        <v>c(0,0,0,0,0,0,0,0,0,0,0,0,0,0,0,0,0,0,0,0,0,1,2,3,6,10,12,17,21,29,34,52,79,107,148,197,233,366,463,631,</v>
      </c>
      <c r="AY41" s="1" t="str">
        <f t="shared" si="24"/>
        <v>c(0,0,0,0,0,0,0,0,0,0,0,0,0,0,0,0,0,0,0,0,0,0,0,0,1,1,3,45,46,50,83,149,160,276,414,523,589,622,724,1004,</v>
      </c>
      <c r="AZ41" s="1" t="str">
        <f>""</f>
        <v/>
      </c>
    </row>
    <row r="42" spans="3:52" x14ac:dyDescent="0.2">
      <c r="C42" s="36">
        <f t="shared" si="1"/>
        <v>111.63332835672328</v>
      </c>
      <c r="D42" s="47">
        <f t="shared" si="2"/>
        <v>0</v>
      </c>
      <c r="E42" s="47">
        <f t="shared" si="15"/>
        <v>1</v>
      </c>
      <c r="F42" s="47">
        <v>19</v>
      </c>
      <c r="G42" s="47">
        <v>41</v>
      </c>
      <c r="H42" s="48">
        <v>43901</v>
      </c>
      <c r="I42" s="1">
        <f t="shared" si="3"/>
        <v>-1.3840664152904125</v>
      </c>
      <c r="J42" s="37">
        <v>12462</v>
      </c>
      <c r="K42" s="49">
        <v>827</v>
      </c>
      <c r="L42" s="46">
        <v>1045</v>
      </c>
      <c r="M42" s="50">
        <f t="shared" si="18"/>
        <v>1872</v>
      </c>
      <c r="N42" s="55">
        <f t="shared" si="4"/>
        <v>6.6361739688653512E-2</v>
      </c>
      <c r="O42" s="56">
        <f t="shared" si="5"/>
        <v>0.44177350427350426</v>
      </c>
      <c r="P42" s="56">
        <f t="shared" si="6"/>
        <v>0.37541176458485076</v>
      </c>
      <c r="Q42" s="1">
        <f t="shared" si="7"/>
        <v>14351.178710320861</v>
      </c>
      <c r="R42" s="1">
        <f t="shared" si="8"/>
        <v>2313</v>
      </c>
      <c r="S42" s="1">
        <f t="shared" si="19"/>
        <v>2182</v>
      </c>
      <c r="T42" s="1">
        <f t="shared" si="9"/>
        <v>2170.5980134966085</v>
      </c>
      <c r="U42" s="1">
        <f t="shared" si="10"/>
        <v>13611.447136530744</v>
      </c>
      <c r="V42" s="1">
        <f t="shared" si="16"/>
        <v>2196.9734045568675</v>
      </c>
      <c r="W42" s="1">
        <f t="shared" si="20"/>
        <v>398418924.64598429</v>
      </c>
      <c r="AV42" s="1" t="str">
        <f t="shared" si="21"/>
        <v>c(2,2,2,2,2,2,2,3,3,3,3,3,3,3,3,3,3,3,3,3,3,20,62,150,227,320,445,650,888,1128,1694,2036,2502,3089,3858,4636,5883,7375,9172,10149,12462,</v>
      </c>
      <c r="AW42" s="1" t="str">
        <f t="shared" si="22"/>
        <v>c(0,0,0,0,0,0,0,0,0,0,0,0,0,0,0,0,0,0,0,0,0,1,2,3,7,11,15,62,67,79,117,201,239,383,562,720,822,988,1187,1635,1872,</v>
      </c>
      <c r="AX42" s="1" t="str">
        <f t="shared" si="23"/>
        <v>c(0,0,0,0,0,0,0,0,0,0,0,0,0,0,0,0,0,0,0,0,0,1,2,3,6,10,12,17,21,29,34,52,79,107,148,197,233,366,463,631,827,</v>
      </c>
      <c r="AY42" s="1" t="str">
        <f t="shared" si="24"/>
        <v>c(0,0,0,0,0,0,0,0,0,0,0,0,0,0,0,0,0,0,0,0,0,0,0,0,1,1,3,45,46,50,83,149,160,276,414,523,589,622,724,1004,1045,</v>
      </c>
      <c r="AZ42" s="1" t="str">
        <f>""</f>
        <v/>
      </c>
    </row>
    <row r="43" spans="3:52" x14ac:dyDescent="0.2">
      <c r="C43" s="36">
        <f t="shared" si="1"/>
        <v>122.93494214420895</v>
      </c>
      <c r="D43" s="47">
        <f t="shared" si="2"/>
        <v>0</v>
      </c>
      <c r="E43" s="47">
        <f t="shared" si="15"/>
        <v>1</v>
      </c>
      <c r="F43" s="47">
        <v>20</v>
      </c>
      <c r="G43" s="47">
        <v>42</v>
      </c>
      <c r="H43" s="48">
        <v>43902</v>
      </c>
      <c r="I43" s="1">
        <f t="shared" si="3"/>
        <v>-1.2964620911069096</v>
      </c>
      <c r="J43" s="37">
        <v>15113</v>
      </c>
      <c r="K43" s="49">
        <v>1016</v>
      </c>
      <c r="L43" s="46">
        <v>1258</v>
      </c>
      <c r="M43" s="50">
        <f t="shared" si="18"/>
        <v>2274</v>
      </c>
      <c r="N43" s="55">
        <f t="shared" si="4"/>
        <v>6.7226890756302518E-2</v>
      </c>
      <c r="O43" s="56">
        <f t="shared" si="5"/>
        <v>0.44678979771328059</v>
      </c>
      <c r="P43" s="56">
        <f t="shared" si="6"/>
        <v>0.37956290695697809</v>
      </c>
      <c r="Q43" s="1">
        <f t="shared" si="7"/>
        <v>16800.305591359629</v>
      </c>
      <c r="R43" s="1">
        <f t="shared" si="8"/>
        <v>2651</v>
      </c>
      <c r="S43" s="1">
        <f t="shared" si="19"/>
        <v>2481.7142857142858</v>
      </c>
      <c r="T43" s="1">
        <f t="shared" si="9"/>
        <v>2449.1268810387683</v>
      </c>
      <c r="U43" s="1">
        <f t="shared" si="10"/>
        <v>16076.688761478283</v>
      </c>
      <c r="V43" s="1">
        <f t="shared" si="16"/>
        <v>2465.2416249475391</v>
      </c>
      <c r="W43" s="1">
        <f t="shared" si="20"/>
        <v>349995799.78615898</v>
      </c>
      <c r="AV43" s="1" t="str">
        <f t="shared" si="21"/>
        <v>c(2,2,2,2,2,2,2,3,3,3,3,3,3,3,3,3,3,3,3,3,3,20,62,150,227,320,445,650,888,1128,1694,2036,2502,3089,3858,4636,5883,7375,9172,10149,12462,15113,</v>
      </c>
      <c r="AW43" s="1" t="str">
        <f t="shared" si="22"/>
        <v>c(0,0,0,0,0,0,0,0,0,0,0,0,0,0,0,0,0,0,0,0,0,1,2,3,7,11,15,62,67,79,117,201,239,383,562,720,822,988,1187,1635,1872,2274,</v>
      </c>
      <c r="AX43" s="1" t="str">
        <f t="shared" si="23"/>
        <v>c(0,0,0,0,0,0,0,0,0,0,0,0,0,0,0,0,0,0,0,0,0,1,2,3,6,10,12,17,21,29,34,52,79,107,148,197,233,366,463,631,827,1016,</v>
      </c>
      <c r="AY43" s="1" t="str">
        <f t="shared" si="24"/>
        <v>c(0,0,0,0,0,0,0,0,0,0,0,0,0,0,0,0,0,0,0,0,0,0,0,0,1,1,3,45,46,50,83,149,160,276,414,523,589,622,724,1004,1045,1258,</v>
      </c>
      <c r="AZ43" s="1" t="str">
        <f>""</f>
        <v/>
      </c>
    </row>
    <row r="44" spans="3:52" x14ac:dyDescent="0.2">
      <c r="C44" s="36">
        <f t="shared" si="1"/>
        <v>132.89093272304171</v>
      </c>
      <c r="D44" s="47">
        <f t="shared" si="2"/>
        <v>0</v>
      </c>
      <c r="E44" s="47">
        <f t="shared" si="15"/>
        <v>1</v>
      </c>
      <c r="F44" s="47">
        <v>21</v>
      </c>
      <c r="G44" s="47">
        <v>43</v>
      </c>
      <c r="H44" s="48">
        <v>43903</v>
      </c>
      <c r="I44" s="1">
        <f t="shared" si="3"/>
        <v>-1.2088577669234066</v>
      </c>
      <c r="J44" s="37">
        <v>17660</v>
      </c>
      <c r="K44" s="49">
        <v>1266</v>
      </c>
      <c r="L44" s="46">
        <v>1439</v>
      </c>
      <c r="M44" s="50">
        <f t="shared" si="18"/>
        <v>2705</v>
      </c>
      <c r="N44" s="55">
        <f t="shared" si="4"/>
        <v>7.1687429218573046E-2</v>
      </c>
      <c r="O44" s="56">
        <f t="shared" si="5"/>
        <v>0.4680221811460259</v>
      </c>
      <c r="P44" s="56">
        <f t="shared" si="6"/>
        <v>0.39633475192745282</v>
      </c>
      <c r="Q44" s="1">
        <f t="shared" si="7"/>
        <v>19542.665794840232</v>
      </c>
      <c r="R44" s="1">
        <f t="shared" si="8"/>
        <v>2547</v>
      </c>
      <c r="S44" s="1">
        <f t="shared" si="19"/>
        <v>2686.8571428571427</v>
      </c>
      <c r="T44" s="1">
        <f t="shared" si="9"/>
        <v>2742.3602034806026</v>
      </c>
      <c r="U44" s="1">
        <f t="shared" si="10"/>
        <v>18817.042717292316</v>
      </c>
      <c r="V44" s="1">
        <f t="shared" si="16"/>
        <v>2740.3539558140328</v>
      </c>
      <c r="W44" s="1">
        <f t="shared" si="20"/>
        <v>471022674.46070212</v>
      </c>
      <c r="AV44" s="1" t="str">
        <f t="shared" si="21"/>
        <v>c(2,2,2,2,2,2,2,3,3,3,3,3,3,3,3,3,3,3,3,3,3,20,62,150,227,320,445,650,888,1128,1694,2036,2502,3089,3858,4636,5883,7375,9172,10149,12462,15113,17660,</v>
      </c>
      <c r="AW44" s="1" t="str">
        <f t="shared" si="22"/>
        <v>c(0,0,0,0,0,0,0,0,0,0,0,0,0,0,0,0,0,0,0,0,0,1,2,3,7,11,15,62,67,79,117,201,239,383,562,720,822,988,1187,1635,1872,2274,2705,</v>
      </c>
      <c r="AX44" s="1" t="str">
        <f t="shared" si="23"/>
        <v>c(0,0,0,0,0,0,0,0,0,0,0,0,0,0,0,0,0,0,0,0,0,1,2,3,6,10,12,17,21,29,34,52,79,107,148,197,233,366,463,631,827,1016,1266,</v>
      </c>
      <c r="AY44" s="1" t="str">
        <f t="shared" si="24"/>
        <v>c(0,0,0,0,0,0,0,0,0,0,0,0,0,0,0,0,0,0,0,0,0,0,0,0,1,1,3,45,46,50,83,149,160,276,414,523,589,622,724,1004,1045,1258,1439,</v>
      </c>
      <c r="AZ44" s="1" t="str">
        <f>""</f>
        <v/>
      </c>
    </row>
    <row r="45" spans="3:52" x14ac:dyDescent="0.2">
      <c r="C45" s="36">
        <f t="shared" si="1"/>
        <v>145.45446022724775</v>
      </c>
      <c r="D45" s="47">
        <f t="shared" si="2"/>
        <v>0</v>
      </c>
      <c r="E45" s="47">
        <f t="shared" si="15"/>
        <v>1</v>
      </c>
      <c r="F45" s="47">
        <v>22</v>
      </c>
      <c r="G45" s="47">
        <v>44</v>
      </c>
      <c r="H45" s="48">
        <v>43904</v>
      </c>
      <c r="I45" s="1">
        <f t="shared" si="3"/>
        <v>-1.1212534427399037</v>
      </c>
      <c r="J45" s="37">
        <v>21157</v>
      </c>
      <c r="K45" s="49">
        <v>1441</v>
      </c>
      <c r="L45" s="46">
        <v>1966</v>
      </c>
      <c r="M45" s="50">
        <f t="shared" si="18"/>
        <v>3407</v>
      </c>
      <c r="N45" s="55">
        <f t="shared" si="4"/>
        <v>6.8109845441225128E-2</v>
      </c>
      <c r="O45" s="56">
        <f t="shared" si="5"/>
        <v>0.4229527443498679</v>
      </c>
      <c r="P45" s="56">
        <f t="shared" si="6"/>
        <v>0.35484289890864279</v>
      </c>
      <c r="Q45" s="1">
        <f t="shared" si="7"/>
        <v>22589.992656895291</v>
      </c>
      <c r="R45" s="1">
        <f t="shared" si="8"/>
        <v>3497</v>
      </c>
      <c r="S45" s="1">
        <f t="shared" si="19"/>
        <v>3051</v>
      </c>
      <c r="T45" s="1">
        <f t="shared" si="9"/>
        <v>3047.3268620550589</v>
      </c>
      <c r="U45" s="1">
        <f t="shared" si="10"/>
        <v>21835.994349631284</v>
      </c>
      <c r="V45" s="1">
        <f t="shared" si="16"/>
        <v>3018.9516323389689</v>
      </c>
      <c r="W45" s="1">
        <f t="shared" si="20"/>
        <v>298686072.94714063</v>
      </c>
      <c r="AV45" s="1" t="str">
        <f t="shared" si="21"/>
        <v>c(2,2,2,2,2,2,2,3,3,3,3,3,3,3,3,3,3,3,3,3,3,20,62,150,227,320,445,650,888,1128,1694,2036,2502,3089,3858,4636,5883,7375,9172,10149,12462,15113,17660,21157,</v>
      </c>
      <c r="AW45" s="1" t="str">
        <f t="shared" si="22"/>
        <v>c(0,0,0,0,0,0,0,0,0,0,0,0,0,0,0,0,0,0,0,0,0,1,2,3,7,11,15,62,67,79,117,201,239,383,562,720,822,988,1187,1635,1872,2274,2705,3407,</v>
      </c>
      <c r="AX45" s="1" t="str">
        <f t="shared" si="23"/>
        <v>c(0,0,0,0,0,0,0,0,0,0,0,0,0,0,0,0,0,0,0,0,0,1,2,3,6,10,12,17,21,29,34,52,79,107,148,197,233,366,463,631,827,1016,1266,1441,</v>
      </c>
      <c r="AY45" s="1" t="str">
        <f t="shared" si="24"/>
        <v>c(0,0,0,0,0,0,0,0,0,0,0,0,0,0,0,0,0,0,0,0,0,0,0,0,1,1,3,45,46,50,83,149,160,276,414,523,589,622,724,1004,1045,1258,1439,1966,</v>
      </c>
      <c r="AZ45" s="1" t="str">
        <f>""</f>
        <v/>
      </c>
    </row>
    <row r="46" spans="3:52" x14ac:dyDescent="0.2">
      <c r="C46" s="36">
        <f t="shared" si="1"/>
        <v>157.31179231068469</v>
      </c>
      <c r="D46" s="47">
        <f t="shared" si="2"/>
        <v>0</v>
      </c>
      <c r="E46" s="47">
        <f t="shared" si="15"/>
        <v>1</v>
      </c>
      <c r="F46" s="47">
        <v>23</v>
      </c>
      <c r="G46" s="47">
        <v>45</v>
      </c>
      <c r="H46" s="48">
        <v>43905</v>
      </c>
      <c r="I46" s="1">
        <f t="shared" si="3"/>
        <v>-1.0336491185564007</v>
      </c>
      <c r="J46" s="37">
        <v>24747</v>
      </c>
      <c r="K46" s="49">
        <v>1809</v>
      </c>
      <c r="L46" s="46">
        <v>2335</v>
      </c>
      <c r="M46" s="50">
        <f t="shared" si="18"/>
        <v>4144</v>
      </c>
      <c r="N46" s="55">
        <f t="shared" si="4"/>
        <v>7.3099769669050796E-2</v>
      </c>
      <c r="O46" s="56">
        <f t="shared" si="5"/>
        <v>0.43653474903474904</v>
      </c>
      <c r="P46" s="56">
        <f t="shared" si="6"/>
        <v>0.36343497936569824</v>
      </c>
      <c r="Q46" s="1">
        <f t="shared" si="7"/>
        <v>25950.423107446317</v>
      </c>
      <c r="R46" s="1">
        <f t="shared" si="8"/>
        <v>3590</v>
      </c>
      <c r="S46" s="1">
        <f t="shared" si="19"/>
        <v>3321.5714285714284</v>
      </c>
      <c r="T46" s="1">
        <f t="shared" si="9"/>
        <v>3360.4304505510263</v>
      </c>
      <c r="U46" s="1">
        <f t="shared" si="10"/>
        <v>25133.495079016506</v>
      </c>
      <c r="V46" s="1">
        <f t="shared" si="16"/>
        <v>3297.5007293852213</v>
      </c>
      <c r="W46" s="1">
        <f t="shared" si="20"/>
        <v>227823212.65656933</v>
      </c>
      <c r="AV46" s="1" t="str">
        <f t="shared" si="21"/>
        <v>c(2,2,2,2,2,2,2,3,3,3,3,3,3,3,3,3,3,3,3,3,3,20,62,150,227,320,445,650,888,1128,1694,2036,2502,3089,3858,4636,5883,7375,9172,10149,12462,15113,17660,21157,24747,</v>
      </c>
      <c r="AW46" s="1" t="str">
        <f t="shared" si="22"/>
        <v>c(0,0,0,0,0,0,0,0,0,0,0,0,0,0,0,0,0,0,0,0,0,1,2,3,7,11,15,62,67,79,117,201,239,383,562,720,822,988,1187,1635,1872,2274,2705,3407,4144,</v>
      </c>
      <c r="AX46" s="1" t="str">
        <f t="shared" si="23"/>
        <v>c(0,0,0,0,0,0,0,0,0,0,0,0,0,0,0,0,0,0,0,0,0,1,2,3,6,10,12,17,21,29,34,52,79,107,148,197,233,366,463,631,827,1016,1266,1441,1809,</v>
      </c>
      <c r="AY46" s="1" t="str">
        <f t="shared" si="24"/>
        <v>c(0,0,0,0,0,0,0,0,0,0,0,0,0,0,0,0,0,0,0,0,0,0,0,0,1,1,3,45,46,50,83,149,160,276,414,523,589,622,724,1004,1045,1258,1439,1966,2335,</v>
      </c>
      <c r="AZ46" s="1" t="str">
        <f>""</f>
        <v/>
      </c>
    </row>
    <row r="47" spans="3:52" x14ac:dyDescent="0.2">
      <c r="C47" s="36">
        <f t="shared" si="1"/>
        <v>167.27223320085136</v>
      </c>
      <c r="D47" s="47">
        <f t="shared" si="2"/>
        <v>0</v>
      </c>
      <c r="E47" s="47">
        <f t="shared" si="15"/>
        <v>1</v>
      </c>
      <c r="F47" s="47">
        <v>24</v>
      </c>
      <c r="G47" s="47">
        <v>46</v>
      </c>
      <c r="H47" s="48">
        <v>43906</v>
      </c>
      <c r="I47" s="1">
        <f t="shared" si="3"/>
        <v>-0.94604479437289779</v>
      </c>
      <c r="J47" s="37">
        <v>27980</v>
      </c>
      <c r="K47" s="49">
        <v>2158</v>
      </c>
      <c r="L47" s="46">
        <v>2749</v>
      </c>
      <c r="M47" s="50">
        <f t="shared" si="18"/>
        <v>4907</v>
      </c>
      <c r="N47" s="55">
        <f>K47/J47</f>
        <v>7.7126518942101499E-2</v>
      </c>
      <c r="O47" s="56">
        <f t="shared" si="5"/>
        <v>0.43977990625636848</v>
      </c>
      <c r="P47" s="56">
        <f t="shared" si="6"/>
        <v>0.362653387314267</v>
      </c>
      <c r="Q47" s="1">
        <f t="shared" si="7"/>
        <v>29627.918289272751</v>
      </c>
      <c r="R47" s="1">
        <f t="shared" si="8"/>
        <v>3233</v>
      </c>
      <c r="S47" s="1">
        <f t="shared" si="19"/>
        <v>3703.1428571428573</v>
      </c>
      <c r="T47" s="1">
        <f t="shared" si="9"/>
        <v>3677.4951818264344</v>
      </c>
      <c r="U47" s="1">
        <f t="shared" si="10"/>
        <v>28705.878397964007</v>
      </c>
      <c r="V47" s="1">
        <f t="shared" si="16"/>
        <v>3572.3833189475008</v>
      </c>
      <c r="W47" s="1">
        <f t="shared" si="20"/>
        <v>454250278.83946824</v>
      </c>
      <c r="AV47" s="1" t="str">
        <f t="shared" si="21"/>
        <v>c(2,2,2,2,2,2,2,3,3,3,3,3,3,3,3,3,3,3,3,3,3,20,62,150,227,320,445,650,888,1128,1694,2036,2502,3089,3858,4636,5883,7375,9172,10149,12462,15113,17660,21157,24747,27980,</v>
      </c>
      <c r="AW47" s="1" t="str">
        <f t="shared" si="22"/>
        <v>c(0,0,0,0,0,0,0,0,0,0,0,0,0,0,0,0,0,0,0,0,0,1,2,3,7,11,15,62,67,79,117,201,239,383,562,720,822,988,1187,1635,1872,2274,2705,3407,4144,4907,</v>
      </c>
      <c r="AX47" s="1" t="str">
        <f t="shared" si="23"/>
        <v>c(0,0,0,0,0,0,0,0,0,0,0,0,0,0,0,0,0,0,0,0,0,1,2,3,6,10,12,17,21,29,34,52,79,107,148,197,233,366,463,631,827,1016,1266,1441,1809,2158,</v>
      </c>
      <c r="AY47" s="1" t="str">
        <f t="shared" si="24"/>
        <v>c(0,0,0,0,0,0,0,0,0,0,0,0,0,0,0,0,0,0,0,0,0,0,0,0,1,1,3,45,46,50,83,149,160,276,414,523,589,622,724,1004,1045,1258,1439,1966,2335,2749,</v>
      </c>
      <c r="AZ47" s="1" t="str">
        <f>""</f>
        <v/>
      </c>
    </row>
    <row r="48" spans="3:52" x14ac:dyDescent="0.2">
      <c r="C48" s="36">
        <f t="shared" si="1"/>
        <v>177.49929577325088</v>
      </c>
      <c r="D48" s="47">
        <f t="shared" si="2"/>
        <v>0</v>
      </c>
      <c r="E48" s="47">
        <f t="shared" si="15"/>
        <v>1</v>
      </c>
      <c r="F48" s="47">
        <v>25</v>
      </c>
      <c r="G48" s="47">
        <v>47</v>
      </c>
      <c r="H48" s="48">
        <v>43907</v>
      </c>
      <c r="I48" s="1">
        <f t="shared" si="3"/>
        <v>-0.85844047018939484</v>
      </c>
      <c r="J48" s="37">
        <v>31506</v>
      </c>
      <c r="K48" s="49">
        <v>2503</v>
      </c>
      <c r="L48" s="46">
        <v>2941</v>
      </c>
      <c r="M48" s="50">
        <f t="shared" si="18"/>
        <v>5444</v>
      </c>
      <c r="N48" s="55">
        <f t="shared" si="4"/>
        <v>7.9445185044118585E-2</v>
      </c>
      <c r="O48" s="56">
        <f t="shared" si="5"/>
        <v>0.45977222630418807</v>
      </c>
      <c r="P48" s="56">
        <f t="shared" si="6"/>
        <v>0.3803270412600695</v>
      </c>
      <c r="Q48" s="1">
        <f t="shared" si="7"/>
        <v>33621.75811225389</v>
      </c>
      <c r="R48" s="1">
        <f t="shared" si="8"/>
        <v>3526</v>
      </c>
      <c r="S48" s="1">
        <f t="shared" si="19"/>
        <v>4194.4285714285716</v>
      </c>
      <c r="T48" s="1">
        <f t="shared" si="9"/>
        <v>3993.8398229811392</v>
      </c>
      <c r="U48" s="1">
        <f t="shared" si="10"/>
        <v>32545.867718393627</v>
      </c>
      <c r="V48" s="1">
        <f t="shared" si="16"/>
        <v>3839.9893204296204</v>
      </c>
      <c r="W48" s="1">
        <f t="shared" si="20"/>
        <v>794563596.72491658</v>
      </c>
      <c r="AV48" s="1" t="str">
        <f t="shared" si="21"/>
        <v>c(2,2,2,2,2,2,2,3,3,3,3,3,3,3,3,3,3,3,3,3,3,20,62,150,227,320,445,650,888,1128,1694,2036,2502,3089,3858,4636,5883,7375,9172,10149,12462,15113,17660,21157,24747,27980,31506,</v>
      </c>
      <c r="AW48" s="1" t="str">
        <f t="shared" si="22"/>
        <v>c(0,0,0,0,0,0,0,0,0,0,0,0,0,0,0,0,0,0,0,0,0,1,2,3,7,11,15,62,67,79,117,201,239,383,562,720,822,988,1187,1635,1872,2274,2705,3407,4144,4907,5444,</v>
      </c>
      <c r="AX48" s="1" t="str">
        <f t="shared" si="23"/>
        <v>c(0,0,0,0,0,0,0,0,0,0,0,0,0,0,0,0,0,0,0,0,0,1,2,3,6,10,12,17,21,29,34,52,79,107,148,197,233,366,463,631,827,1016,1266,1441,1809,2158,2503,</v>
      </c>
      <c r="AY48" s="1" t="str">
        <f t="shared" si="24"/>
        <v>c(0,0,0,0,0,0,0,0,0,0,0,0,0,0,0,0,0,0,0,0,0,0,0,0,1,1,3,45,46,50,83,149,160,276,414,523,589,622,724,1004,1045,1258,1439,1966,2335,2749,2941,</v>
      </c>
      <c r="AZ48" s="1" t="str">
        <f>""</f>
        <v/>
      </c>
    </row>
    <row r="49" spans="3:52" x14ac:dyDescent="0.2">
      <c r="C49" s="36">
        <f t="shared" si="1"/>
        <v>188.97883479374084</v>
      </c>
      <c r="D49" s="47">
        <f t="shared" si="2"/>
        <v>0</v>
      </c>
      <c r="E49" s="47">
        <f t="shared" si="15"/>
        <v>1</v>
      </c>
      <c r="F49" s="47">
        <v>26</v>
      </c>
      <c r="G49" s="47">
        <v>48</v>
      </c>
      <c r="H49" s="48">
        <v>43908</v>
      </c>
      <c r="I49" s="1">
        <f t="shared" si="3"/>
        <v>-0.7708361460058919</v>
      </c>
      <c r="J49" s="37">
        <v>35713</v>
      </c>
      <c r="K49" s="49">
        <v>2978</v>
      </c>
      <c r="L49" s="46">
        <v>4025</v>
      </c>
      <c r="M49" s="50">
        <f t="shared" si="18"/>
        <v>7003</v>
      </c>
      <c r="N49" s="55">
        <f t="shared" si="4"/>
        <v>8.3387001932069549E-2</v>
      </c>
      <c r="O49" s="56">
        <f t="shared" si="5"/>
        <v>0.42524632300442666</v>
      </c>
      <c r="P49" s="56">
        <f t="shared" si="6"/>
        <v>0.34185932107235711</v>
      </c>
      <c r="Q49" s="1">
        <f t="shared" si="7"/>
        <v>37926.137108561074</v>
      </c>
      <c r="R49" s="1">
        <f t="shared" si="8"/>
        <v>4207</v>
      </c>
      <c r="S49" s="1">
        <f t="shared" si="19"/>
        <v>4631.5714285714284</v>
      </c>
      <c r="T49" s="1">
        <f t="shared" si="9"/>
        <v>4304.3789963071831</v>
      </c>
      <c r="U49" s="1">
        <f t="shared" si="10"/>
        <v>36642.673321827089</v>
      </c>
      <c r="V49" s="1">
        <f t="shared" si="16"/>
        <v>4096.8056034334622</v>
      </c>
      <c r="W49" s="1">
        <f t="shared" si="20"/>
        <v>925613771.11446655</v>
      </c>
      <c r="AV49" s="1" t="str">
        <f t="shared" si="21"/>
        <v>c(2,2,2,2,2,2,2,3,3,3,3,3,3,3,3,3,3,3,3,3,3,20,62,150,227,320,445,650,888,1128,1694,2036,2502,3089,3858,4636,5883,7375,9172,10149,12462,15113,17660,21157,24747,27980,31506,35713,</v>
      </c>
      <c r="AW49" s="1" t="str">
        <f t="shared" si="22"/>
        <v>c(0,0,0,0,0,0,0,0,0,0,0,0,0,0,0,0,0,0,0,0,0,1,2,3,7,11,15,62,67,79,117,201,239,383,562,720,822,988,1187,1635,1872,2274,2705,3407,4144,4907,5444,7003,</v>
      </c>
      <c r="AX49" s="1" t="str">
        <f t="shared" si="23"/>
        <v>c(0,0,0,0,0,0,0,0,0,0,0,0,0,0,0,0,0,0,0,0,0,1,2,3,6,10,12,17,21,29,34,52,79,107,148,197,233,366,463,631,827,1016,1266,1441,1809,2158,2503,2978,</v>
      </c>
      <c r="AY49" s="1" t="str">
        <f t="shared" si="24"/>
        <v>c(0,0,0,0,0,0,0,0,0,0,0,0,0,0,0,0,0,0,0,0,0,0,0,0,1,1,3,45,46,50,83,149,160,276,414,523,589,622,724,1004,1045,1258,1439,1966,2335,2749,2941,4025,</v>
      </c>
      <c r="AZ49" s="1" t="str">
        <f>""</f>
        <v/>
      </c>
    </row>
    <row r="50" spans="3:52" x14ac:dyDescent="0.2">
      <c r="C50" s="36">
        <f t="shared" si="1"/>
        <v>202.57097521609555</v>
      </c>
      <c r="D50" s="47">
        <f t="shared" si="2"/>
        <v>0</v>
      </c>
      <c r="E50" s="47">
        <f t="shared" si="15"/>
        <v>1</v>
      </c>
      <c r="F50" s="47">
        <v>27</v>
      </c>
      <c r="G50" s="47">
        <v>49</v>
      </c>
      <c r="H50" s="48">
        <v>43909</v>
      </c>
      <c r="I50" s="1">
        <f t="shared" si="3"/>
        <v>-0.68323182182238895</v>
      </c>
      <c r="J50" s="37">
        <v>41035</v>
      </c>
      <c r="K50" s="49">
        <v>3405</v>
      </c>
      <c r="L50" s="46">
        <v>4440</v>
      </c>
      <c r="M50" s="50">
        <f t="shared" si="18"/>
        <v>7845</v>
      </c>
      <c r="N50" s="55">
        <f t="shared" si="4"/>
        <v>8.297794565614719E-2</v>
      </c>
      <c r="O50" s="56">
        <f t="shared" si="5"/>
        <v>0.4340344168260038</v>
      </c>
      <c r="P50" s="56">
        <f t="shared" si="6"/>
        <v>0.35105647116985661</v>
      </c>
      <c r="Q50" s="1">
        <f t="shared" si="7"/>
        <v>42529.886706746882</v>
      </c>
      <c r="R50" s="1">
        <f t="shared" si="8"/>
        <v>5322</v>
      </c>
      <c r="S50" s="1">
        <f t="shared" si="19"/>
        <v>4913</v>
      </c>
      <c r="T50" s="1">
        <f t="shared" si="9"/>
        <v>4603.7495981858083</v>
      </c>
      <c r="U50" s="1">
        <f t="shared" si="10"/>
        <v>40982.172580054423</v>
      </c>
      <c r="V50" s="1">
        <f t="shared" si="16"/>
        <v>4339.4992582273335</v>
      </c>
      <c r="W50" s="1">
        <f t="shared" si="20"/>
        <v>452682576.20736462</v>
      </c>
      <c r="AV50" s="1" t="str">
        <f t="shared" si="21"/>
        <v>c(2,2,2,2,2,2,2,3,3,3,3,3,3,3,3,3,3,3,3,3,3,20,62,150,227,320,445,650,888,1128,1694,2036,2502,3089,3858,4636,5883,7375,9172,10149,12462,15113,17660,21157,24747,27980,31506,35713,41035,</v>
      </c>
      <c r="AW50" s="1" t="str">
        <f t="shared" si="22"/>
        <v>c(0,0,0,0,0,0,0,0,0,0,0,0,0,0,0,0,0,0,0,0,0,1,2,3,7,11,15,62,67,79,117,201,239,383,562,720,822,988,1187,1635,1872,2274,2705,3407,4144,4907,5444,7003,7845,</v>
      </c>
      <c r="AX50" s="1" t="str">
        <f t="shared" si="23"/>
        <v>c(0,0,0,0,0,0,0,0,0,0,0,0,0,0,0,0,0,0,0,0,0,1,2,3,6,10,12,17,21,29,34,52,79,107,148,197,233,366,463,631,827,1016,1266,1441,1809,2158,2503,2978,3405,</v>
      </c>
      <c r="AY50" s="1" t="str">
        <f t="shared" si="24"/>
        <v>c(0,0,0,0,0,0,0,0,0,0,0,0,0,0,0,0,0,0,0,0,0,0,0,0,1,1,3,45,46,50,83,149,160,276,414,523,589,622,724,1004,1045,1258,1439,1966,2335,2749,2941,4025,4440,</v>
      </c>
      <c r="AZ50" s="1" t="str">
        <f>""</f>
        <v/>
      </c>
    </row>
    <row r="51" spans="3:52" x14ac:dyDescent="0.2">
      <c r="C51" s="36">
        <f t="shared" si="1"/>
        <v>216.84326136636111</v>
      </c>
      <c r="D51" s="47">
        <f t="shared" si="2"/>
        <v>0</v>
      </c>
      <c r="E51" s="47">
        <f t="shared" si="15"/>
        <v>1</v>
      </c>
      <c r="F51" s="47">
        <v>28</v>
      </c>
      <c r="G51" s="47">
        <v>50</v>
      </c>
      <c r="H51" s="48">
        <v>43910</v>
      </c>
      <c r="I51" s="1">
        <f t="shared" si="3"/>
        <v>-0.59562749763888601</v>
      </c>
      <c r="J51" s="37">
        <v>47021</v>
      </c>
      <c r="K51" s="49">
        <v>4032</v>
      </c>
      <c r="L51" s="46">
        <v>5129</v>
      </c>
      <c r="M51" s="50">
        <f t="shared" si="18"/>
        <v>9161</v>
      </c>
      <c r="N51" s="55">
        <f t="shared" si="4"/>
        <v>8.5748920695008612E-2</v>
      </c>
      <c r="O51" s="56">
        <f t="shared" si="5"/>
        <v>0.44012662373103373</v>
      </c>
      <c r="P51" s="56">
        <f t="shared" si="6"/>
        <v>0.35437770303602512</v>
      </c>
      <c r="Q51" s="1">
        <f t="shared" si="7"/>
        <v>47416.345203373123</v>
      </c>
      <c r="R51" s="1">
        <f t="shared" si="8"/>
        <v>5986</v>
      </c>
      <c r="S51" s="1">
        <f t="shared" si="19"/>
        <v>5135.2857142857147</v>
      </c>
      <c r="T51" s="1">
        <f t="shared" si="9"/>
        <v>4886.458496626241</v>
      </c>
      <c r="U51" s="1">
        <f t="shared" si="10"/>
        <v>45547.164997452688</v>
      </c>
      <c r="V51" s="1">
        <f t="shared" si="16"/>
        <v>4564.9924173982654</v>
      </c>
      <c r="W51" s="1">
        <f t="shared" si="20"/>
        <v>33892131.164851174</v>
      </c>
      <c r="AV51" s="1" t="str">
        <f t="shared" si="21"/>
        <v>c(2,2,2,2,2,2,2,3,3,3,3,3,3,3,3,3,3,3,3,3,3,20,62,150,227,320,445,650,888,1128,1694,2036,2502,3089,3858,4636,5883,7375,9172,10149,12462,15113,17660,21157,24747,27980,31506,35713,41035,47021,</v>
      </c>
      <c r="AW51" s="1" t="str">
        <f t="shared" si="22"/>
        <v>c(0,0,0,0,0,0,0,0,0,0,0,0,0,0,0,0,0,0,0,0,0,1,2,3,7,11,15,62,67,79,117,201,239,383,562,720,822,988,1187,1635,1872,2274,2705,3407,4144,4907,5444,7003,7845,9161,</v>
      </c>
      <c r="AX51" s="1" t="str">
        <f t="shared" si="23"/>
        <v>c(0,0,0,0,0,0,0,0,0,0,0,0,0,0,0,0,0,0,0,0,0,1,2,3,6,10,12,17,21,29,34,52,79,107,148,197,233,366,463,631,827,1016,1266,1441,1809,2158,2503,2978,3405,4032,</v>
      </c>
      <c r="AY51" s="1" t="str">
        <f t="shared" si="24"/>
        <v>c(0,0,0,0,0,0,0,0,0,0,0,0,0,0,0,0,0,0,0,0,0,0,0,0,1,1,3,45,46,50,83,149,160,276,414,523,589,622,724,1004,1045,1258,1439,1966,2335,2749,2941,4025,4440,5129,</v>
      </c>
      <c r="AZ51" s="1" t="str">
        <f>""</f>
        <v/>
      </c>
    </row>
    <row r="52" spans="3:52" x14ac:dyDescent="0.2">
      <c r="C52" s="36">
        <f t="shared" si="1"/>
        <v>231.46922041601988</v>
      </c>
      <c r="D52" s="47">
        <f t="shared" si="2"/>
        <v>0</v>
      </c>
      <c r="E52" s="47">
        <f t="shared" si="15"/>
        <v>1</v>
      </c>
      <c r="F52" s="47">
        <v>29</v>
      </c>
      <c r="G52" s="47">
        <v>51</v>
      </c>
      <c r="H52" s="48">
        <v>43911</v>
      </c>
      <c r="I52" s="1">
        <f t="shared" si="3"/>
        <v>-0.50802317345538306</v>
      </c>
      <c r="J52" s="37">
        <v>53578</v>
      </c>
      <c r="K52" s="49">
        <v>4825</v>
      </c>
      <c r="L52" s="46">
        <v>6072</v>
      </c>
      <c r="M52" s="50">
        <f t="shared" si="18"/>
        <v>10897</v>
      </c>
      <c r="N52" s="55">
        <f t="shared" si="4"/>
        <v>9.0055619843965803E-2</v>
      </c>
      <c r="O52" s="56">
        <f t="shared" si="5"/>
        <v>0.4427824171790401</v>
      </c>
      <c r="P52" s="56">
        <f t="shared" si="6"/>
        <v>0.35272679733507428</v>
      </c>
      <c r="Q52" s="1">
        <f t="shared" si="7"/>
        <v>52563.391385844698</v>
      </c>
      <c r="R52" s="1">
        <f t="shared" si="8"/>
        <v>6557</v>
      </c>
      <c r="S52" s="1">
        <f t="shared" si="19"/>
        <v>5381.4285714285716</v>
      </c>
      <c r="T52" s="1">
        <f t="shared" si="9"/>
        <v>5147.0461824715749</v>
      </c>
      <c r="U52" s="1">
        <f t="shared" si="10"/>
        <v>50317.691553791097</v>
      </c>
      <c r="V52" s="1">
        <f t="shared" si="16"/>
        <v>4770.5265563384091</v>
      </c>
      <c r="W52" s="1">
        <f t="shared" si="20"/>
        <v>238281507.69421709</v>
      </c>
      <c r="AV52" s="1" t="str">
        <f t="shared" si="21"/>
        <v>c(2,2,2,2,2,2,2,3,3,3,3,3,3,3,3,3,3,3,3,3,3,20,62,150,227,320,445,650,888,1128,1694,2036,2502,3089,3858,4636,5883,7375,9172,10149,12462,15113,17660,21157,24747,27980,31506,35713,41035,47021,53578,</v>
      </c>
      <c r="AW52" s="1" t="str">
        <f t="shared" si="22"/>
        <v>c(0,0,0,0,0,0,0,0,0,0,0,0,0,0,0,0,0,0,0,0,0,1,2,3,7,11,15,62,67,79,117,201,239,383,562,720,822,988,1187,1635,1872,2274,2705,3407,4144,4907,5444,7003,7845,9161,10897,</v>
      </c>
      <c r="AX52" s="1" t="str">
        <f t="shared" si="23"/>
        <v>c(0,0,0,0,0,0,0,0,0,0,0,0,0,0,0,0,0,0,0,0,0,1,2,3,6,10,12,17,21,29,34,52,79,107,148,197,233,366,463,631,827,1016,1266,1441,1809,2158,2503,2978,3405,4032,4825,</v>
      </c>
      <c r="AY52" s="1" t="str">
        <f t="shared" si="24"/>
        <v>c(0,0,0,0,0,0,0,0,0,0,0,0,0,0,0,0,0,0,0,0,0,0,0,0,1,1,3,45,46,50,83,149,160,276,414,523,589,622,724,1004,1045,1258,1439,1966,2335,2749,2941,4025,4440,5129,6072,</v>
      </c>
      <c r="AZ52" s="1" t="str">
        <f>""</f>
        <v/>
      </c>
    </row>
    <row r="53" spans="3:52" x14ac:dyDescent="0.2">
      <c r="C53" s="36">
        <f t="shared" si="1"/>
        <v>243.18305862045571</v>
      </c>
      <c r="D53" s="47">
        <f t="shared" si="2"/>
        <v>0</v>
      </c>
      <c r="E53" s="47">
        <f t="shared" si="15"/>
        <v>1</v>
      </c>
      <c r="F53" s="47">
        <v>30</v>
      </c>
      <c r="G53" s="47">
        <v>52</v>
      </c>
      <c r="H53" s="48">
        <v>43912</v>
      </c>
      <c r="I53" s="1">
        <f t="shared" si="3"/>
        <v>-0.42041884927188006</v>
      </c>
      <c r="J53" s="37">
        <v>59138</v>
      </c>
      <c r="K53" s="49">
        <v>5475</v>
      </c>
      <c r="L53" s="46">
        <v>7024</v>
      </c>
      <c r="M53" s="50">
        <f t="shared" si="18"/>
        <v>12499</v>
      </c>
      <c r="N53" s="55">
        <f t="shared" si="4"/>
        <v>9.2580066962021035E-2</v>
      </c>
      <c r="O53" s="56">
        <f t="shared" si="5"/>
        <v>0.43803504280342426</v>
      </c>
      <c r="P53" s="56">
        <f t="shared" si="6"/>
        <v>0.34545497584140322</v>
      </c>
      <c r="Q53" s="1">
        <f t="shared" si="7"/>
        <v>57943.651168898985</v>
      </c>
      <c r="R53" s="1">
        <f t="shared" si="8"/>
        <v>5560</v>
      </c>
      <c r="S53" s="1">
        <f t="shared" si="19"/>
        <v>5524.7142857142853</v>
      </c>
      <c r="T53" s="1">
        <f t="shared" si="9"/>
        <v>5380.2597830542873</v>
      </c>
      <c r="U53" s="1">
        <f t="shared" si="10"/>
        <v>55271.406337557084</v>
      </c>
      <c r="V53" s="1">
        <f t="shared" si="16"/>
        <v>4953.7147837659868</v>
      </c>
      <c r="W53" s="1">
        <f t="shared" si="20"/>
        <v>346893126.14674872</v>
      </c>
      <c r="AV53" s="1" t="str">
        <f t="shared" si="21"/>
        <v>c(2,2,2,2,2,2,2,3,3,3,3,3,3,3,3,3,3,3,3,3,3,20,62,150,227,320,445,650,888,1128,1694,2036,2502,3089,3858,4636,5883,7375,9172,10149,12462,15113,17660,21157,24747,27980,31506,35713,41035,47021,53578,59138,</v>
      </c>
      <c r="AW53" s="1" t="str">
        <f t="shared" si="22"/>
        <v>c(0,0,0,0,0,0,0,0,0,0,0,0,0,0,0,0,0,0,0,0,0,1,2,3,7,11,15,62,67,79,117,201,239,383,562,720,822,988,1187,1635,1872,2274,2705,3407,4144,4907,5444,7003,7845,9161,10897,12499,</v>
      </c>
      <c r="AX53" s="1" t="str">
        <f t="shared" si="23"/>
        <v>c(0,0,0,0,0,0,0,0,0,0,0,0,0,0,0,0,0,0,0,0,0,1,2,3,6,10,12,17,21,29,34,52,79,107,148,197,233,366,463,631,827,1016,1266,1441,1809,2158,2503,2978,3405,4032,4825,5475,</v>
      </c>
      <c r="AY53" s="1" t="str">
        <f t="shared" si="24"/>
        <v>c(0,0,0,0,0,0,0,0,0,0,0,0,0,0,0,0,0,0,0,0,0,0,0,0,1,1,3,45,46,50,83,149,160,276,414,523,589,622,724,1004,1045,1258,1439,1966,2335,2749,2941,4025,4440,5129,6072,7024,</v>
      </c>
      <c r="AZ53" s="1" t="str">
        <f>""</f>
        <v/>
      </c>
    </row>
    <row r="54" spans="3:52" x14ac:dyDescent="0.2">
      <c r="C54" s="36">
        <f t="shared" si="1"/>
        <v>252.83789272970932</v>
      </c>
      <c r="D54" s="47">
        <f t="shared" si="2"/>
        <v>0</v>
      </c>
      <c r="E54" s="47">
        <f t="shared" si="15"/>
        <v>0</v>
      </c>
      <c r="F54" s="47">
        <v>31</v>
      </c>
      <c r="G54" s="47">
        <v>53</v>
      </c>
      <c r="H54" s="48">
        <v>43913</v>
      </c>
      <c r="I54" s="1">
        <f t="shared" si="3"/>
        <v>-0.33281452508837706</v>
      </c>
      <c r="J54" s="37">
        <v>63927</v>
      </c>
      <c r="K54" s="49">
        <v>6077</v>
      </c>
      <c r="L54" s="46">
        <v>7432</v>
      </c>
      <c r="M54" s="50">
        <f t="shared" si="18"/>
        <v>13509</v>
      </c>
      <c r="N54" s="55">
        <f t="shared" si="4"/>
        <v>9.5061554585699315E-2</v>
      </c>
      <c r="O54" s="56">
        <f t="shared" si="5"/>
        <v>0.44984824931527129</v>
      </c>
      <c r="P54" s="56">
        <f t="shared" si="6"/>
        <v>0.35478669472957197</v>
      </c>
      <c r="Q54" s="1">
        <f t="shared" si="7"/>
        <v>63524.87907437695</v>
      </c>
      <c r="R54" s="1">
        <f t="shared" si="8"/>
        <v>4789</v>
      </c>
      <c r="S54" s="1">
        <f t="shared" si="19"/>
        <v>5650.5714285714284</v>
      </c>
      <c r="T54" s="1">
        <f t="shared" si="9"/>
        <v>5581.2279054779647</v>
      </c>
      <c r="U54" s="1">
        <f t="shared" si="10"/>
        <v>60383.987560396665</v>
      </c>
      <c r="V54" s="1">
        <f t="shared" si="16"/>
        <v>5112.5812228395807</v>
      </c>
      <c r="W54" s="1">
        <f t="shared" si="20"/>
        <v>40884200.476028159</v>
      </c>
      <c r="AV54" s="1" t="str">
        <f t="shared" si="21"/>
        <v>c(2,2,2,2,2,2,2,3,3,3,3,3,3,3,3,3,3,3,3,3,3,20,62,150,227,320,445,650,888,1128,1694,2036,2502,3089,3858,4636,5883,7375,9172,10149,12462,15113,17660,21157,24747,27980,31506,35713,41035,47021,53578,59138,63927,</v>
      </c>
      <c r="AW54" s="1" t="str">
        <f t="shared" si="22"/>
        <v>c(0,0,0,0,0,0,0,0,0,0,0,0,0,0,0,0,0,0,0,0,0,1,2,3,7,11,15,62,67,79,117,201,239,383,562,720,822,988,1187,1635,1872,2274,2705,3407,4144,4907,5444,7003,7845,9161,10897,12499,13509,</v>
      </c>
      <c r="AX54" s="1" t="str">
        <f t="shared" si="23"/>
        <v>c(0,0,0,0,0,0,0,0,0,0,0,0,0,0,0,0,0,0,0,0,0,1,2,3,6,10,12,17,21,29,34,52,79,107,148,197,233,366,463,631,827,1016,1266,1441,1809,2158,2503,2978,3405,4032,4825,5475,6077,</v>
      </c>
      <c r="AY54" s="1" t="str">
        <f t="shared" si="24"/>
        <v>c(0,0,0,0,0,0,0,0,0,0,0,0,0,0,0,0,0,0,0,0,0,0,0,0,1,1,3,45,46,50,83,149,160,276,414,523,589,622,724,1004,1045,1258,1439,1966,2335,2749,2941,4025,4440,5129,6072,7024,7432,</v>
      </c>
      <c r="AZ54" s="1" t="str">
        <f>""</f>
        <v/>
      </c>
    </row>
    <row r="55" spans="3:52" x14ac:dyDescent="0.2">
      <c r="C55" s="36">
        <f t="shared" si="1"/>
        <v>263.01330764811121</v>
      </c>
      <c r="D55" s="47">
        <f t="shared" si="2"/>
        <v>0</v>
      </c>
      <c r="E55" s="47">
        <f t="shared" si="15"/>
        <v>0</v>
      </c>
      <c r="F55" s="47">
        <v>32</v>
      </c>
      <c r="G55" s="47">
        <v>54</v>
      </c>
      <c r="H55" s="48">
        <v>43914</v>
      </c>
      <c r="I55" s="1">
        <f t="shared" si="3"/>
        <v>-0.24521020090487405</v>
      </c>
      <c r="J55" s="37">
        <v>69176</v>
      </c>
      <c r="K55" s="49">
        <v>6820</v>
      </c>
      <c r="L55" s="46">
        <v>8326</v>
      </c>
      <c r="M55" s="50">
        <f t="shared" si="18"/>
        <v>15146</v>
      </c>
      <c r="N55" s="55">
        <f t="shared" si="4"/>
        <v>9.8589106048340466E-2</v>
      </c>
      <c r="O55" s="56">
        <f t="shared" si="5"/>
        <v>0.45028390334081608</v>
      </c>
      <c r="P55" s="56">
        <f t="shared" si="6"/>
        <v>0.3516947972924756</v>
      </c>
      <c r="Q55" s="1">
        <f t="shared" si="7"/>
        <v>69270.508321284651</v>
      </c>
      <c r="R55" s="1">
        <f t="shared" si="8"/>
        <v>5249</v>
      </c>
      <c r="S55" s="1">
        <f t="shared" si="19"/>
        <v>5639.5714285714284</v>
      </c>
      <c r="T55" s="1">
        <f t="shared" si="9"/>
        <v>5745.6292469077016</v>
      </c>
      <c r="U55" s="1">
        <f t="shared" si="10"/>
        <v>65629.574709720691</v>
      </c>
      <c r="V55" s="1">
        <f t="shared" si="16"/>
        <v>5245.5871493240265</v>
      </c>
      <c r="W55" s="1">
        <f t="shared" si="20"/>
        <v>2349188.255861978</v>
      </c>
      <c r="AV55" s="1" t="str">
        <f t="shared" si="21"/>
        <v>c(2,2,2,2,2,2,2,3,3,3,3,3,3,3,3,3,3,3,3,3,3,20,62,150,227,320,445,650,888,1128,1694,2036,2502,3089,3858,4636,5883,7375,9172,10149,12462,15113,17660,21157,24747,27980,31506,35713,41035,47021,53578,59138,63927,69176,</v>
      </c>
      <c r="AW55" s="1" t="str">
        <f t="shared" si="22"/>
        <v>c(0,0,0,0,0,0,0,0,0,0,0,0,0,0,0,0,0,0,0,0,0,1,2,3,7,11,15,62,67,79,117,201,239,383,562,720,822,988,1187,1635,1872,2274,2705,3407,4144,4907,5444,7003,7845,9161,10897,12499,13509,15146,</v>
      </c>
      <c r="AX55" s="1" t="str">
        <f t="shared" si="23"/>
        <v>c(0,0,0,0,0,0,0,0,0,0,0,0,0,0,0,0,0,0,0,0,0,1,2,3,6,10,12,17,21,29,34,52,79,107,148,197,233,366,463,631,827,1016,1266,1441,1809,2158,2503,2978,3405,4032,4825,5475,6077,6820,</v>
      </c>
      <c r="AY55" s="1" t="str">
        <f t="shared" si="24"/>
        <v>c(0,0,0,0,0,0,0,0,0,0,0,0,0,0,0,0,0,0,0,0,0,0,0,0,1,1,3,45,46,50,83,149,160,276,414,523,589,622,724,1004,1045,1258,1439,1966,2335,2749,2941,4025,4440,5129,6072,7024,7432,8326,</v>
      </c>
      <c r="AZ55" s="1" t="str">
        <f>""</f>
        <v/>
      </c>
    </row>
    <row r="56" spans="3:52" x14ac:dyDescent="0.2">
      <c r="C56" s="36">
        <f t="shared" si="1"/>
        <v>272.73796948719848</v>
      </c>
      <c r="D56" s="47">
        <f t="shared" si="2"/>
        <v>0</v>
      </c>
      <c r="E56" s="47">
        <f t="shared" si="15"/>
        <v>0</v>
      </c>
      <c r="F56" s="47">
        <v>33</v>
      </c>
      <c r="G56" s="47">
        <v>55</v>
      </c>
      <c r="H56" s="48">
        <v>43915</v>
      </c>
      <c r="I56" s="1">
        <f t="shared" si="3"/>
        <v>-0.15760587672137105</v>
      </c>
      <c r="J56" s="37">
        <v>74386</v>
      </c>
      <c r="K56" s="49">
        <v>7503</v>
      </c>
      <c r="L56" s="46">
        <v>9362</v>
      </c>
      <c r="M56" s="50">
        <f t="shared" si="18"/>
        <v>16865</v>
      </c>
      <c r="N56" s="55">
        <f t="shared" si="4"/>
        <v>0.10086575430860646</v>
      </c>
      <c r="O56" s="56">
        <f>(IFERROR(K56/M56,0))</f>
        <v>0.44488585828639193</v>
      </c>
      <c r="P56" s="56">
        <f t="shared" si="6"/>
        <v>0.34402010397778549</v>
      </c>
      <c r="Q56" s="1">
        <f t="shared" si="7"/>
        <v>75140.355173053875</v>
      </c>
      <c r="R56" s="1">
        <f t="shared" si="8"/>
        <v>5210</v>
      </c>
      <c r="S56" s="1">
        <f t="shared" si="19"/>
        <v>5556.2857142857147</v>
      </c>
      <c r="T56" s="1">
        <f t="shared" si="9"/>
        <v>5869.8468517692236</v>
      </c>
      <c r="U56" s="1">
        <f t="shared" si="10"/>
        <v>70981.218781521879</v>
      </c>
      <c r="V56" s="1">
        <f t="shared" si="16"/>
        <v>5351.6440718011872</v>
      </c>
      <c r="W56" s="1">
        <f t="shared" si="20"/>
        <v>155202012.58602154</v>
      </c>
      <c r="AV56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</v>
      </c>
      <c r="AW56" s="1" t="str">
        <f t="shared" si="22"/>
        <v>c(0,0,0,0,0,0,0,0,0,0,0,0,0,0,0,0,0,0,0,0,0,1,2,3,7,11,15,62,67,79,117,201,239,383,562,720,822,988,1187,1635,1872,2274,2705,3407,4144,4907,5444,7003,7845,9161,10897,12499,13509,15146,16865,</v>
      </c>
      <c r="AX56" s="1" t="str">
        <f t="shared" si="23"/>
        <v>c(0,0,0,0,0,0,0,0,0,0,0,0,0,0,0,0,0,0,0,0,0,1,2,3,6,10,12,17,21,29,34,52,79,107,148,197,233,366,463,631,827,1016,1266,1441,1809,2158,2503,2978,3405,4032,4825,5475,6077,6820,7503,</v>
      </c>
      <c r="AY56" s="1" t="str">
        <f t="shared" si="24"/>
        <v>c(0,0,0,0,0,0,0,0,0,0,0,0,0,0,0,0,0,0,0,0,0,0,0,0,1,1,3,45,46,50,83,149,160,276,414,523,589,622,724,1004,1045,1258,1439,1966,2335,2749,2941,4025,4440,5129,6072,7024,7432,8326,9362,</v>
      </c>
      <c r="AZ56" s="1" t="str">
        <f>""</f>
        <v/>
      </c>
    </row>
    <row r="57" spans="3:52" x14ac:dyDescent="0.2">
      <c r="C57" s="36">
        <f t="shared" si="1"/>
        <v>283.88201774680977</v>
      </c>
      <c r="D57" s="47">
        <f t="shared" si="2"/>
        <v>0</v>
      </c>
      <c r="E57" s="47">
        <f t="shared" si="15"/>
        <v>0</v>
      </c>
      <c r="F57" s="47">
        <v>34</v>
      </c>
      <c r="G57" s="47">
        <v>56</v>
      </c>
      <c r="H57" s="48">
        <v>43916</v>
      </c>
      <c r="I57" s="1">
        <f t="shared" si="3"/>
        <v>-7.0001552537868064E-2</v>
      </c>
      <c r="J57" s="37">
        <v>80589</v>
      </c>
      <c r="K57" s="49">
        <v>8215</v>
      </c>
      <c r="L57" s="46">
        <v>10361</v>
      </c>
      <c r="M57" s="50">
        <f t="shared" si="18"/>
        <v>18576</v>
      </c>
      <c r="N57" s="55">
        <f t="shared" si="4"/>
        <v>0.10193698891908325</v>
      </c>
      <c r="O57" s="56">
        <f t="shared" si="5"/>
        <v>0.44223729543496987</v>
      </c>
      <c r="P57" s="56">
        <f t="shared" si="6"/>
        <v>0.34030030651588661</v>
      </c>
      <c r="Q57" s="1">
        <f t="shared" si="7"/>
        <v>81091.455510790096</v>
      </c>
      <c r="R57" s="1">
        <f t="shared" si="8"/>
        <v>6203</v>
      </c>
      <c r="S57" s="1">
        <f t="shared" si="19"/>
        <v>5507.2857142857147</v>
      </c>
      <c r="T57" s="1">
        <f t="shared" si="9"/>
        <v>5951.1003377362213</v>
      </c>
      <c r="U57" s="1">
        <f t="shared" si="10"/>
        <v>76411.333173576699</v>
      </c>
      <c r="V57" s="1">
        <f t="shared" si="16"/>
        <v>5430.1143920548202</v>
      </c>
      <c r="W57" s="1">
        <f t="shared" si="20"/>
        <v>71669291.470456287</v>
      </c>
      <c r="AV57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</v>
      </c>
      <c r="AW57" s="1" t="str">
        <f t="shared" si="22"/>
        <v>c(0,0,0,0,0,0,0,0,0,0,0,0,0,0,0,0,0,0,0,0,0,1,2,3,7,11,15,62,67,79,117,201,239,383,562,720,822,988,1187,1635,1872,2274,2705,3407,4144,4907,5444,7003,7845,9161,10897,12499,13509,15146,16865,18576,</v>
      </c>
      <c r="AX57" s="1" t="str">
        <f t="shared" si="23"/>
        <v>c(0,0,0,0,0,0,0,0,0,0,0,0,0,0,0,0,0,0,0,0,0,1,2,3,6,10,12,17,21,29,34,52,79,107,148,197,233,366,463,631,827,1016,1266,1441,1809,2158,2503,2978,3405,4032,4825,5475,6077,6820,7503,8215,</v>
      </c>
      <c r="AY57" s="1" t="str">
        <f t="shared" si="24"/>
        <v>c(0,0,0,0,0,0,0,0,0,0,0,0,0,0,0,0,0,0,0,0,0,0,0,0,1,1,3,45,46,50,83,149,160,276,414,523,589,622,724,1004,1045,1258,1439,1966,2335,2749,2941,4025,4440,5129,6072,7024,7432,8326,9362,10361,</v>
      </c>
      <c r="AZ57" s="1" t="str">
        <f>""</f>
        <v/>
      </c>
    </row>
    <row r="58" spans="3:52" x14ac:dyDescent="0.2">
      <c r="C58" s="36">
        <f t="shared" si="1"/>
        <v>294.10542327539628</v>
      </c>
      <c r="D58" s="47">
        <f t="shared" si="2"/>
        <v>0</v>
      </c>
      <c r="E58" s="47">
        <f t="shared" si="15"/>
        <v>0</v>
      </c>
      <c r="F58" s="47">
        <v>35</v>
      </c>
      <c r="G58" s="47">
        <v>57</v>
      </c>
      <c r="H58" s="48">
        <v>43917</v>
      </c>
      <c r="I58" s="1">
        <f t="shared" si="3"/>
        <v>1.7602771645634924E-2</v>
      </c>
      <c r="J58" s="37">
        <v>86498</v>
      </c>
      <c r="K58" s="49">
        <v>9134</v>
      </c>
      <c r="L58" s="46">
        <v>10950</v>
      </c>
      <c r="M58" s="50">
        <f t="shared" si="18"/>
        <v>20084</v>
      </c>
      <c r="N58" s="55">
        <f t="shared" si="4"/>
        <v>0.10559781729057319</v>
      </c>
      <c r="O58" s="56">
        <f t="shared" si="5"/>
        <v>0.4547898824935272</v>
      </c>
      <c r="P58" s="56">
        <f t="shared" si="6"/>
        <v>0.34919206520295398</v>
      </c>
      <c r="Q58" s="1">
        <f t="shared" si="7"/>
        <v>87079.004854497587</v>
      </c>
      <c r="R58" s="1">
        <f t="shared" si="8"/>
        <v>5909</v>
      </c>
      <c r="S58" s="1">
        <f t="shared" si="19"/>
        <v>5401.7142857142853</v>
      </c>
      <c r="T58" s="1">
        <f t="shared" si="9"/>
        <v>5987.5493437074911</v>
      </c>
      <c r="U58" s="1">
        <f t="shared" si="10"/>
        <v>81892.133832948413</v>
      </c>
      <c r="V58" s="1">
        <f t="shared" si="16"/>
        <v>5480.8006593717146</v>
      </c>
      <c r="W58" s="1">
        <f t="shared" si="20"/>
        <v>99280179.82018356</v>
      </c>
      <c r="AV58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</v>
      </c>
      <c r="AW58" s="1" t="str">
        <f t="shared" si="22"/>
        <v>c(0,0,0,0,0,0,0,0,0,0,0,0,0,0,0,0,0,0,0,0,0,1,2,3,7,11,15,62,67,79,117,201,239,383,562,720,822,988,1187,1635,1872,2274,2705,3407,4144,4907,5444,7003,7845,9161,10897,12499,13509,15146,16865,18576,20084,</v>
      </c>
      <c r="AX58" s="1" t="str">
        <f t="shared" si="23"/>
        <v>c(0,0,0,0,0,0,0,0,0,0,0,0,0,0,0,0,0,0,0,0,0,1,2,3,6,10,12,17,21,29,34,52,79,107,148,197,233,366,463,631,827,1016,1266,1441,1809,2158,2503,2978,3405,4032,4825,5475,6077,6820,7503,8215,9134,</v>
      </c>
      <c r="AY58" s="1" t="str">
        <f t="shared" si="24"/>
        <v>c(0,0,0,0,0,0,0,0,0,0,0,0,0,0,0,0,0,0,0,0,0,0,0,0,1,1,3,45,46,50,83,149,160,276,414,523,589,622,724,1004,1045,1258,1439,1966,2335,2749,2941,4025,4440,5129,6072,7024,7432,8326,9362,10361,10950,</v>
      </c>
      <c r="AZ58" s="1" t="str">
        <f>""</f>
        <v/>
      </c>
    </row>
    <row r="59" spans="3:52" x14ac:dyDescent="0.2">
      <c r="C59" s="36">
        <f t="shared" si="1"/>
        <v>304.09209131445692</v>
      </c>
      <c r="D59" s="47">
        <f t="shared" si="2"/>
        <v>0</v>
      </c>
      <c r="E59" s="47">
        <f t="shared" si="15"/>
        <v>0</v>
      </c>
      <c r="F59" s="47">
        <v>36</v>
      </c>
      <c r="G59" s="47">
        <v>58</v>
      </c>
      <c r="H59" s="48">
        <v>43918</v>
      </c>
      <c r="I59" s="1">
        <f t="shared" si="3"/>
        <v>0.10520709582913791</v>
      </c>
      <c r="J59" s="37">
        <v>92472</v>
      </c>
      <c r="K59" s="49">
        <v>10023</v>
      </c>
      <c r="L59" s="46">
        <v>12384</v>
      </c>
      <c r="M59" s="50">
        <f t="shared" si="18"/>
        <v>22407</v>
      </c>
      <c r="N59" s="55">
        <f t="shared" si="4"/>
        <v>0.10838956657150273</v>
      </c>
      <c r="O59" s="56">
        <f t="shared" si="5"/>
        <v>0.44731557102691122</v>
      </c>
      <c r="P59" s="56">
        <f t="shared" si="6"/>
        <v>0.33892600445540849</v>
      </c>
      <c r="Q59" s="1">
        <f t="shared" si="7"/>
        <v>93057.36768005164</v>
      </c>
      <c r="R59" s="1">
        <f t="shared" si="8"/>
        <v>5974</v>
      </c>
      <c r="S59" s="1">
        <f t="shared" si="19"/>
        <v>5230.8571428571431</v>
      </c>
      <c r="T59" s="1">
        <f t="shared" si="9"/>
        <v>5978.3628255540534</v>
      </c>
      <c r="U59" s="1">
        <f t="shared" si="10"/>
        <v>87396.058557060329</v>
      </c>
      <c r="V59" s="1">
        <f t="shared" si="16"/>
        <v>5503.9247241119156</v>
      </c>
      <c r="W59" s="1">
        <f t="shared" si="20"/>
        <v>104198773.11701074</v>
      </c>
      <c r="AV59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c(2,2,2,2,2,2,2,3,3,3,3,3,3,3,3,3,3,3,3,3,3,20,62,150,227,320,445,650,888,1128,1694,2036,2502,3089,3858,4636,5883,7375,9172,10149,12462,15113,17660,21157,24747,27980,31506,35713,41035,47021,53578,59138,63927,69176,74386,80589,86498,92472,</v>
      </c>
      <c r="AW59" s="1" t="str">
        <f t="shared" si="22"/>
        <v>c(0,0,0,0,0,0,0,0,0,0,0,0,0,0,0,0,0,0,0,0,0,1,2,3,7,11,15,62,67,79,117,201,239,383,562,720,822,988,1187,1635,1872,2274,2705,3407,4144,4907,5444,7003,7845,9161,10897,12499,13509,15146,16865,18576,20084,22407,</v>
      </c>
      <c r="AX59" s="1" t="str">
        <f t="shared" si="23"/>
        <v>c(0,0,0,0,0,0,0,0,0,0,0,0,0,0,0,0,0,0,0,0,0,1,2,3,6,10,12,17,21,29,34,52,79,107,148,197,233,366,463,631,827,1016,1266,1441,1809,2158,2503,2978,3405,4032,4825,5475,6077,6820,7503,8215,9134,10023,</v>
      </c>
      <c r="AY59" s="1" t="str">
        <f t="shared" si="24"/>
        <v>c(0,0,0,0,0,0,0,0,0,0,0,0,0,0,0,0,0,0,0,0,0,0,0,0,1,1,3,45,46,50,83,149,160,276,414,523,589,622,724,1004,1045,1258,1439,1966,2335,2749,2941,4025,4440,5129,6072,7024,7432,8326,9362,10361,10950,12384,</v>
      </c>
      <c r="AZ59" s="1" t="str">
        <f>""</f>
        <v/>
      </c>
    </row>
    <row r="60" spans="3:52" x14ac:dyDescent="0.2">
      <c r="C60" s="36">
        <f t="shared" si="1"/>
        <v>312.55239560752051</v>
      </c>
      <c r="D60" s="47">
        <f t="shared" si="2"/>
        <v>0</v>
      </c>
      <c r="E60" s="47">
        <f t="shared" si="15"/>
        <v>0</v>
      </c>
      <c r="F60" s="47">
        <v>37</v>
      </c>
      <c r="G60" s="47">
        <v>59</v>
      </c>
      <c r="H60" s="48">
        <v>43919</v>
      </c>
      <c r="I60" s="1">
        <f t="shared" si="3"/>
        <v>0.1928114200126409</v>
      </c>
      <c r="J60" s="37">
        <v>97689</v>
      </c>
      <c r="K60" s="49">
        <v>10779</v>
      </c>
      <c r="L60" s="46">
        <v>13030</v>
      </c>
      <c r="M60" s="50">
        <f t="shared" si="18"/>
        <v>23809</v>
      </c>
      <c r="N60" s="55">
        <f t="shared" si="4"/>
        <v>0.1103399563922243</v>
      </c>
      <c r="O60" s="56">
        <f t="shared" si="5"/>
        <v>0.45272796001512033</v>
      </c>
      <c r="P60" s="56">
        <f t="shared" si="6"/>
        <v>0.34238800362289601</v>
      </c>
      <c r="Q60" s="1">
        <f t="shared" si="7"/>
        <v>98981.118236064794</v>
      </c>
      <c r="R60" s="1">
        <f t="shared" si="8"/>
        <v>5217</v>
      </c>
      <c r="S60" s="1">
        <f t="shared" si="19"/>
        <v>5169.7142857142853</v>
      </c>
      <c r="T60" s="1">
        <f t="shared" si="9"/>
        <v>5923.750556013154</v>
      </c>
      <c r="U60" s="1">
        <f t="shared" si="10"/>
        <v>92896.156859111099</v>
      </c>
      <c r="V60" s="1">
        <f t="shared" si="16"/>
        <v>5500.0983020507701</v>
      </c>
      <c r="W60" s="1">
        <f t="shared" si="20"/>
        <v>521827958.10113364</v>
      </c>
      <c r="AV60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c(2,2,2,2,2,2,2,3,3,3,3,3,3,3,3,3,3,3,3,3,3,20,62,150,227,320,445,650,888,1128,1694,2036,2502,3089,3858,4636,5883,7375,9172,10149,12462,15113,17660,21157,24747,27980,31506,35713,41035,47021,53578,59138,63927,69176,74386,80589,86498,92472,97689,</v>
      </c>
      <c r="AW60" s="1" t="str">
        <f t="shared" si="22"/>
        <v>c(0,0,0,0,0,0,0,0,0,0,0,0,0,0,0,0,0,0,0,0,0,1,2,3,7,11,15,62,67,79,117,201,239,383,562,720,822,988,1187,1635,1872,2274,2705,3407,4144,4907,5444,7003,7845,9161,10897,12499,13509,15146,16865,18576,20084,22407,23809,</v>
      </c>
      <c r="AX60" s="1" t="str">
        <f t="shared" si="23"/>
        <v>c(0,0,0,0,0,0,0,0,0,0,0,0,0,0,0,0,0,0,0,0,0,1,2,3,6,10,12,17,21,29,34,52,79,107,148,197,233,366,463,631,827,1016,1266,1441,1809,2158,2503,2978,3405,4032,4825,5475,6077,6820,7503,8215,9134,10023,10779,</v>
      </c>
      <c r="AY60" s="1" t="str">
        <f t="shared" si="24"/>
        <v>c(0,0,0,0,0,0,0,0,0,0,0,0,0,0,0,0,0,0,0,0,0,0,0,0,1,1,3,45,46,50,83,149,160,276,414,523,589,622,724,1004,1045,1258,1439,1966,2335,2749,2941,4025,4440,5129,6072,7024,7432,8326,9362,10361,10950,12384,13030,</v>
      </c>
      <c r="AZ60" s="1" t="str">
        <f>""</f>
        <v/>
      </c>
    </row>
    <row r="61" spans="3:52" x14ac:dyDescent="0.2">
      <c r="C61" s="36">
        <f t="shared" si="1"/>
        <v>318.96551537744642</v>
      </c>
      <c r="D61" s="47">
        <f t="shared" si="2"/>
        <v>0</v>
      </c>
      <c r="E61" s="47">
        <f t="shared" si="15"/>
        <v>0</v>
      </c>
      <c r="F61" s="47">
        <v>38</v>
      </c>
      <c r="G61" s="47">
        <v>60</v>
      </c>
      <c r="H61" s="48">
        <v>43920</v>
      </c>
      <c r="I61" s="1">
        <f t="shared" si="3"/>
        <v>0.2804157441961439</v>
      </c>
      <c r="J61" s="37">
        <v>101739</v>
      </c>
      <c r="K61" s="49">
        <v>11597</v>
      </c>
      <c r="L61" s="46">
        <v>14620</v>
      </c>
      <c r="M61" s="50">
        <f t="shared" si="18"/>
        <v>26217</v>
      </c>
      <c r="N61" s="55">
        <f t="shared" si="4"/>
        <v>0.11398775297575167</v>
      </c>
      <c r="O61" s="56">
        <f t="shared" si="5"/>
        <v>0.44234656902010144</v>
      </c>
      <c r="P61" s="56">
        <f t="shared" si="6"/>
        <v>0.3283588160443498</v>
      </c>
      <c r="Q61" s="1">
        <f t="shared" si="7"/>
        <v>104806.07339746282</v>
      </c>
      <c r="R61" s="1">
        <f t="shared" si="8"/>
        <v>4050</v>
      </c>
      <c r="S61" s="1">
        <f t="shared" si="19"/>
        <v>4950.4285714285716</v>
      </c>
      <c r="T61" s="1">
        <f t="shared" si="9"/>
        <v>5824.9551613980293</v>
      </c>
      <c r="U61" s="1">
        <f t="shared" si="10"/>
        <v>98366.443443639786</v>
      </c>
      <c r="V61" s="1">
        <f t="shared" si="16"/>
        <v>5470.2865845286869</v>
      </c>
      <c r="W61" s="1">
        <f t="shared" si="20"/>
        <v>3000489218.1617303</v>
      </c>
      <c r="AV61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c(2,2,2,2,2,2,2,3,3,3,3,3,3,3,3,3,3,3,3,3,3,20,62,150,227,320,445,650,888,1128,1694,2036,2502,3089,3858,4636,5883,7375,9172,10149,12462,15113,17660,21157,24747,27980,31506,35713,41035,47021,53578,59138,63927,69176,74386,80589,86498,92472,97689,101739,</v>
      </c>
      <c r="AW61" s="1" t="str">
        <f t="shared" si="22"/>
        <v>c(0,0,0,0,0,0,0,0,0,0,0,0,0,0,0,0,0,0,0,0,0,1,2,3,7,11,15,62,67,79,117,201,239,383,562,720,822,988,1187,1635,1872,2274,2705,3407,4144,4907,5444,7003,7845,9161,10897,12499,13509,15146,16865,18576,20084,22407,23809,26217,</v>
      </c>
      <c r="AX61" s="1" t="str">
        <f t="shared" si="23"/>
        <v>c(0,0,0,0,0,0,0,0,0,0,0,0,0,0,0,0,0,0,0,0,0,1,2,3,6,10,12,17,21,29,34,52,79,107,148,197,233,366,463,631,827,1016,1266,1441,1809,2158,2503,2978,3405,4032,4825,5475,6077,6820,7503,8215,9134,10023,10779,11597,</v>
      </c>
      <c r="AY61" s="1" t="str">
        <f t="shared" si="24"/>
        <v>c(0,0,0,0,0,0,0,0,0,0,0,0,0,0,0,0,0,0,0,0,0,0,0,0,1,1,3,45,46,50,83,149,160,276,414,523,589,622,724,1004,1045,1258,1439,1966,2335,2749,2941,4025,4440,5129,6072,7024,7432,8326,9362,10361,10950,12384,13030,14620,</v>
      </c>
      <c r="AZ61" s="1" t="str">
        <f>""</f>
        <v/>
      </c>
    </row>
    <row r="62" spans="3:52" x14ac:dyDescent="0.2">
      <c r="C62" s="36">
        <f t="shared" si="1"/>
        <v>325.25682160409798</v>
      </c>
      <c r="D62" s="47">
        <f t="shared" si="2"/>
        <v>0</v>
      </c>
      <c r="E62" s="47">
        <f t="shared" si="15"/>
        <v>0</v>
      </c>
      <c r="F62" s="47">
        <v>39</v>
      </c>
      <c r="G62" s="47">
        <v>61</v>
      </c>
      <c r="H62" s="48">
        <v>43921</v>
      </c>
      <c r="I62" s="1">
        <f t="shared" si="3"/>
        <v>0.3680200683796469</v>
      </c>
      <c r="J62" s="37">
        <v>105792</v>
      </c>
      <c r="K62" s="49">
        <v>12428</v>
      </c>
      <c r="L62" s="46">
        <v>15729</v>
      </c>
      <c r="M62" s="50">
        <f t="shared" si="18"/>
        <v>28157</v>
      </c>
      <c r="N62" s="55">
        <f t="shared" si="4"/>
        <v>0.11747580157289776</v>
      </c>
      <c r="O62" s="56">
        <f t="shared" si="5"/>
        <v>0.44138224952942429</v>
      </c>
      <c r="P62" s="56">
        <f t="shared" si="6"/>
        <v>0.32390644795652651</v>
      </c>
      <c r="Q62" s="1">
        <f t="shared" si="7"/>
        <v>110490.2785147325</v>
      </c>
      <c r="R62" s="1">
        <f t="shared" si="8"/>
        <v>4053</v>
      </c>
      <c r="S62" s="1">
        <f t="shared" si="19"/>
        <v>4761.2857142857147</v>
      </c>
      <c r="T62" s="1">
        <f t="shared" si="9"/>
        <v>5684.2051172696811</v>
      </c>
      <c r="U62" s="1">
        <f t="shared" si="10"/>
        <v>103782.21002027436</v>
      </c>
      <c r="V62" s="1">
        <f t="shared" si="16"/>
        <v>5415.7665766345744</v>
      </c>
      <c r="W62" s="1">
        <f t="shared" si="20"/>
        <v>7179660859.7673531</v>
      </c>
      <c r="AV62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c(2,2,2,2,2,2,2,3,3,3,3,3,3,3,3,3,3,3,3,3,3,20,62,150,227,320,445,650,888,1128,1694,2036,2502,3089,3858,4636,5883,7375,9172,10149,12462,15113,17660,21157,24747,27980,31506,35713,41035,47021,53578,59138,63927,69176,74386,80589,86498,92472,97689,101739,105792,</v>
      </c>
      <c r="AW62" s="1" t="str">
        <f t="shared" si="22"/>
        <v>c(0,0,0,0,0,0,0,0,0,0,0,0,0,0,0,0,0,0,0,0,0,1,2,3,7,11,15,62,67,79,117,201,239,383,562,720,822,988,1187,1635,1872,2274,2705,3407,4144,4907,5444,7003,7845,9161,10897,12499,13509,15146,16865,18576,20084,22407,23809,26217,28157,</v>
      </c>
      <c r="AX62" s="1" t="str">
        <f t="shared" si="23"/>
        <v>c(0,0,0,0,0,0,0,0,0,0,0,0,0,0,0,0,0,0,0,0,0,1,2,3,6,10,12,17,21,29,34,52,79,107,148,197,233,366,463,631,827,1016,1266,1441,1809,2158,2503,2978,3405,4032,4825,5475,6077,6820,7503,8215,9134,10023,10779,11597,12428,</v>
      </c>
      <c r="AY62" s="1" t="str">
        <f t="shared" si="24"/>
        <v>c(0,0,0,0,0,0,0,0,0,0,0,0,0,0,0,0,0,0,0,0,0,0,0,0,1,1,3,45,46,50,83,149,160,276,414,523,589,622,724,1004,1045,1258,1439,1966,2335,2749,2941,4025,4440,5129,6072,7024,7432,8326,9362,10361,10950,12384,13030,14620,15729,</v>
      </c>
      <c r="AZ62" s="1" t="str">
        <f>""</f>
        <v/>
      </c>
    </row>
    <row r="63" spans="3:52" x14ac:dyDescent="0.2">
      <c r="C63" s="36">
        <f t="shared" si="1"/>
        <v>332.52669065805833</v>
      </c>
      <c r="D63" s="47">
        <f t="shared" si="2"/>
        <v>0</v>
      </c>
      <c r="E63" s="47">
        <f t="shared" si="15"/>
        <v>0</v>
      </c>
      <c r="F63" s="47">
        <v>40</v>
      </c>
      <c r="G63" s="47">
        <v>62</v>
      </c>
      <c r="H63" s="48">
        <v>43922</v>
      </c>
      <c r="I63" s="1">
        <f t="shared" si="3"/>
        <v>0.4556243925631499</v>
      </c>
      <c r="J63" s="37">
        <v>110574</v>
      </c>
      <c r="K63" s="49">
        <v>13155</v>
      </c>
      <c r="L63" s="46">
        <v>16847</v>
      </c>
      <c r="M63" s="50">
        <f t="shared" si="18"/>
        <v>30002</v>
      </c>
      <c r="N63" s="55">
        <f t="shared" si="4"/>
        <v>0.11897010147050843</v>
      </c>
      <c r="O63" s="56">
        <f t="shared" si="5"/>
        <v>0.43847076861542567</v>
      </c>
      <c r="P63" s="56">
        <f t="shared" si="6"/>
        <v>0.31950066714491721</v>
      </c>
      <c r="Q63" s="1">
        <f t="shared" si="7"/>
        <v>115994.90970072517</v>
      </c>
      <c r="R63" s="1">
        <f t="shared" si="8"/>
        <v>4782</v>
      </c>
      <c r="S63" s="1">
        <f t="shared" si="19"/>
        <v>4594.2857142857147</v>
      </c>
      <c r="T63" s="1">
        <f t="shared" si="9"/>
        <v>5504.6311859926645</v>
      </c>
      <c r="U63" s="1">
        <f t="shared" si="10"/>
        <v>109120.29184553554</v>
      </c>
      <c r="V63" s="1">
        <f t="shared" si="16"/>
        <v>5338.0818252611789</v>
      </c>
      <c r="W63" s="1">
        <f t="shared" si="20"/>
        <v>9771716448.1561127</v>
      </c>
      <c r="AV63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</v>
      </c>
      <c r="AW63" s="1" t="str">
        <f t="shared" si="22"/>
        <v>c(0,0,0,0,0,0,0,0,0,0,0,0,0,0,0,0,0,0,0,0,0,1,2,3,7,11,15,62,67,79,117,201,239,383,562,720,822,988,1187,1635,1872,2274,2705,3407,4144,4907,5444,7003,7845,9161,10897,12499,13509,15146,16865,18576,20084,22407,23809,26217,28157,30002,</v>
      </c>
      <c r="AX63" s="1" t="str">
        <f t="shared" si="23"/>
        <v>c(0,0,0,0,0,0,0,0,0,0,0,0,0,0,0,0,0,0,0,0,0,1,2,3,6,10,12,17,21,29,34,52,79,107,148,197,233,366,463,631,827,1016,1266,1441,1809,2158,2503,2978,3405,4032,4825,5475,6077,6820,7503,8215,9134,10023,10779,11597,12428,13155,</v>
      </c>
      <c r="AY63" s="1" t="str">
        <f t="shared" si="24"/>
        <v>c(0,0,0,0,0,0,0,0,0,0,0,0,0,0,0,0,0,0,0,0,0,0,0,0,1,1,3,45,46,50,83,149,160,276,414,523,589,622,724,1004,1045,1258,1439,1966,2335,2749,2941,4025,4440,5129,6072,7024,7432,8326,9362,10361,10950,12384,13030,14620,15729,16847,</v>
      </c>
      <c r="AZ63" s="1" t="str">
        <f>""</f>
        <v/>
      </c>
    </row>
    <row r="64" spans="3:52" x14ac:dyDescent="0.2">
      <c r="C64" s="36">
        <f t="shared" si="1"/>
        <v>339.47312117456369</v>
      </c>
      <c r="D64" s="47">
        <f t="shared" si="2"/>
        <v>0</v>
      </c>
      <c r="E64" s="47">
        <f t="shared" si="15"/>
        <v>0</v>
      </c>
      <c r="F64" s="47">
        <v>41</v>
      </c>
      <c r="G64" s="47">
        <v>63</v>
      </c>
      <c r="H64" s="48">
        <v>43923</v>
      </c>
      <c r="I64" s="1">
        <f t="shared" si="3"/>
        <v>0.54322871674665285</v>
      </c>
      <c r="J64" s="37">
        <v>115242</v>
      </c>
      <c r="K64" s="49">
        <v>13915</v>
      </c>
      <c r="L64" s="46">
        <v>18278</v>
      </c>
      <c r="M64" s="50">
        <f t="shared" si="18"/>
        <v>32193</v>
      </c>
      <c r="N64" s="55">
        <f t="shared" si="4"/>
        <v>0.12074590860970827</v>
      </c>
      <c r="O64" s="56">
        <f t="shared" si="5"/>
        <v>0.43223682166930699</v>
      </c>
      <c r="P64" s="56">
        <f t="shared" si="6"/>
        <v>0.31149091305959875</v>
      </c>
      <c r="Q64" s="1">
        <f t="shared" si="7"/>
        <v>121285.06037239527</v>
      </c>
      <c r="R64" s="1">
        <f t="shared" si="8"/>
        <v>4668</v>
      </c>
      <c r="S64" s="1">
        <f t="shared" si="19"/>
        <v>4465.5714285714284</v>
      </c>
      <c r="T64" s="1">
        <f t="shared" si="9"/>
        <v>5290.1506716700969</v>
      </c>
      <c r="U64" s="1">
        <f t="shared" si="10"/>
        <v>114359.28696692074</v>
      </c>
      <c r="V64" s="1">
        <f t="shared" si="16"/>
        <v>5238.9951213852037</v>
      </c>
      <c r="W64" s="1">
        <f t="shared" si="20"/>
        <v>12397075880.067455</v>
      </c>
      <c r="AV64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</v>
      </c>
      <c r="AW64" s="1" t="str">
        <f t="shared" si="22"/>
        <v>c(0,0,0,0,0,0,0,0,0,0,0,0,0,0,0,0,0,0,0,0,0,1,2,3,7,11,15,62,67,79,117,201,239,383,562,720,822,988,1187,1635,1872,2274,2705,3407,4144,4907,5444,7003,7845,9161,10897,12499,13509,15146,16865,18576,20084,22407,23809,26217,28157,30002,32193,</v>
      </c>
      <c r="AX64" s="1" t="str">
        <f t="shared" si="23"/>
        <v>c(0,0,0,0,0,0,0,0,0,0,0,0,0,0,0,0,0,0,0,0,0,1,2,3,6,10,12,17,21,29,34,52,79,107,148,197,233,366,463,631,827,1016,1266,1441,1809,2158,2503,2978,3405,4032,4825,5475,6077,6820,7503,8215,9134,10023,10779,11597,12428,13155,13915,</v>
      </c>
      <c r="AY64" s="1" t="str">
        <f t="shared" si="24"/>
        <v>c(0,0,0,0,0,0,0,0,0,0,0,0,0,0,0,0,0,0,0,0,0,0,0,0,1,1,3,45,46,50,83,149,160,276,414,523,589,622,724,1004,1045,1258,1439,1966,2335,2749,2941,4025,4440,5129,6072,7024,7432,8326,9362,10361,10950,12384,13030,14620,15729,16847,18278,</v>
      </c>
      <c r="AZ64" s="1" t="str">
        <f>""</f>
        <v/>
      </c>
    </row>
    <row r="65" spans="3:52" x14ac:dyDescent="0.2">
      <c r="C65" s="36">
        <f t="shared" si="1"/>
        <v>346.16036745993898</v>
      </c>
      <c r="D65" s="47">
        <f t="shared" si="2"/>
        <v>0</v>
      </c>
      <c r="E65" s="47">
        <f t="shared" si="15"/>
        <v>0</v>
      </c>
      <c r="F65" s="47">
        <v>42</v>
      </c>
      <c r="G65" s="47">
        <v>64</v>
      </c>
      <c r="H65" s="48">
        <v>43924</v>
      </c>
      <c r="I65" s="1">
        <f t="shared" si="3"/>
        <v>0.6308330409301558</v>
      </c>
      <c r="J65" s="37">
        <v>119827</v>
      </c>
      <c r="K65" s="49">
        <v>14681</v>
      </c>
      <c r="L65" s="46">
        <v>19758</v>
      </c>
      <c r="M65" s="50">
        <f t="shared" si="18"/>
        <v>34439</v>
      </c>
      <c r="N65" s="55">
        <f t="shared" si="4"/>
        <v>0.1225182972118137</v>
      </c>
      <c r="O65" s="56">
        <f t="shared" si="5"/>
        <v>0.42628996196172941</v>
      </c>
      <c r="P65" s="56">
        <f t="shared" si="6"/>
        <v>0.30377166474991568</v>
      </c>
      <c r="Q65" s="1">
        <f t="shared" si="7"/>
        <v>126330.38583910679</v>
      </c>
      <c r="R65" s="1">
        <f t="shared" si="8"/>
        <v>4585</v>
      </c>
      <c r="S65" s="1">
        <f t="shared" si="19"/>
        <v>4401.1428571428569</v>
      </c>
      <c r="T65" s="1">
        <f t="shared" si="9"/>
        <v>5045.3254667115252</v>
      </c>
      <c r="U65" s="1">
        <f t="shared" si="10"/>
        <v>119479.72760458439</v>
      </c>
      <c r="V65" s="1">
        <f t="shared" si="16"/>
        <v>5120.4406376636471</v>
      </c>
      <c r="W65" s="1">
        <f t="shared" si="20"/>
        <v>14640516056.554266</v>
      </c>
      <c r="AV65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</v>
      </c>
      <c r="AW65" s="1" t="str">
        <f t="shared" si="22"/>
        <v>c(0,0,0,0,0,0,0,0,0,0,0,0,0,0,0,0,0,0,0,0,0,1,2,3,7,11,15,62,67,79,117,201,239,383,562,720,822,988,1187,1635,1872,2274,2705,3407,4144,4907,5444,7003,7845,9161,10897,12499,13509,15146,16865,18576,20084,22407,23809,26217,28157,30002,32193,34439,</v>
      </c>
      <c r="AX65" s="1" t="str">
        <f t="shared" si="23"/>
        <v>c(0,0,0,0,0,0,0,0,0,0,0,0,0,0,0,0,0,0,0,0,0,1,2,3,6,10,12,17,21,29,34,52,79,107,148,197,233,366,463,631,827,1016,1266,1441,1809,2158,2503,2978,3405,4032,4825,5475,6077,6820,7503,8215,9134,10023,10779,11597,12428,13155,13915,14681,</v>
      </c>
      <c r="AY65" s="1" t="str">
        <f t="shared" si="24"/>
        <v>c(0,0,0,0,0,0,0,0,0,0,0,0,0,0,0,0,0,0,0,0,0,0,0,0,1,1,3,45,46,50,83,149,160,276,414,523,589,622,724,1004,1045,1258,1439,1966,2335,2749,2941,4025,4440,5129,6072,7024,7432,8326,9362,10361,10950,12384,13030,14620,15729,16847,18278,19758,</v>
      </c>
      <c r="AZ65" s="1" t="str">
        <f>""</f>
        <v/>
      </c>
    </row>
    <row r="66" spans="3:52" x14ac:dyDescent="0.2">
      <c r="C66" s="36">
        <f t="shared" si="1"/>
        <v>353.03257640053562</v>
      </c>
      <c r="D66" s="47">
        <f t="shared" si="2"/>
        <v>0</v>
      </c>
      <c r="E66" s="47">
        <f t="shared" si="15"/>
        <v>0</v>
      </c>
      <c r="F66" s="47">
        <v>43</v>
      </c>
      <c r="G66" s="47">
        <v>65</v>
      </c>
      <c r="H66" s="48">
        <v>43925</v>
      </c>
      <c r="I66" s="1">
        <f t="shared" si="3"/>
        <v>0.71843736511365874</v>
      </c>
      <c r="J66" s="37">
        <v>124632</v>
      </c>
      <c r="K66" s="49">
        <v>15362</v>
      </c>
      <c r="L66" s="46">
        <v>20996</v>
      </c>
      <c r="M66" s="50">
        <f t="shared" si="18"/>
        <v>36358</v>
      </c>
      <c r="N66" s="55">
        <f t="shared" si="4"/>
        <v>0.12325887412542526</v>
      </c>
      <c r="O66" s="56">
        <f t="shared" si="5"/>
        <v>0.42252049067605479</v>
      </c>
      <c r="P66" s="56">
        <f t="shared" si="6"/>
        <v>0.29926161655062955</v>
      </c>
      <c r="Q66" s="1">
        <f t="shared" si="7"/>
        <v>131105.58690677787</v>
      </c>
      <c r="R66" s="1">
        <f t="shared" si="8"/>
        <v>4805</v>
      </c>
      <c r="S66" s="1">
        <f t="shared" si="19"/>
        <v>4256.2857142857147</v>
      </c>
      <c r="T66" s="1">
        <f t="shared" si="9"/>
        <v>4775.2010676710779</v>
      </c>
      <c r="U66" s="1">
        <f t="shared" si="10"/>
        <v>124464.2044094602</v>
      </c>
      <c r="V66" s="1">
        <f t="shared" si="16"/>
        <v>4984.4768048758124</v>
      </c>
      <c r="W66" s="1">
        <f t="shared" ref="W66:W97" si="25">(Q66-J66)^2*C66*$B$13+(U66-J66)^2*C66*$B$14</f>
        <v>14794651776.064919</v>
      </c>
      <c r="AV66" s="1" t="str">
        <f t="shared" si="21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</v>
      </c>
      <c r="AW66" s="1" t="str">
        <f t="shared" si="22"/>
        <v>c(0,0,0,0,0,0,0,0,0,0,0,0,0,0,0,0,0,0,0,0,0,1,2,3,7,11,15,62,67,79,117,201,239,383,562,720,822,988,1187,1635,1872,2274,2705,3407,4144,4907,5444,7003,7845,9161,10897,12499,13509,15146,16865,18576,20084,22407,23809,26217,28157,30002,32193,34439,36358,</v>
      </c>
      <c r="AX66" s="1" t="str">
        <f t="shared" si="23"/>
        <v>c(0,0,0,0,0,0,0,0,0,0,0,0,0,0,0,0,0,0,0,0,0,1,2,3,6,10,12,17,21,29,34,52,79,107,148,197,233,366,463,631,827,1016,1266,1441,1809,2158,2503,2978,3405,4032,4825,5475,6077,6820,7503,8215,9134,10023,10779,11597,12428,13155,13915,14681,15362,</v>
      </c>
      <c r="AY66" s="1" t="str">
        <f t="shared" si="24"/>
        <v>c(0,0,0,0,0,0,0,0,0,0,0,0,0,0,0,0,0,0,0,0,0,0,0,0,1,1,3,45,46,50,83,149,160,276,414,523,589,622,724,1004,1045,1258,1439,1966,2335,2749,2941,4025,4440,5129,6072,7024,7432,8326,9362,10361,10950,12384,13030,14620,15729,16847,18278,19758,20996,</v>
      </c>
      <c r="AZ66" s="1" t="str">
        <f>""</f>
        <v/>
      </c>
    </row>
    <row r="67" spans="3:52" x14ac:dyDescent="0.2">
      <c r="C67" s="36">
        <f t="shared" ref="C67:C125" si="26">SQRT(J67)</f>
        <v>359.09330263874318</v>
      </c>
      <c r="D67" s="47">
        <f t="shared" ref="D67:D125" si="27">IF(S68="",1,0)</f>
        <v>0</v>
      </c>
      <c r="E67" s="47">
        <f t="shared" si="15"/>
        <v>0</v>
      </c>
      <c r="F67" s="47">
        <v>44</v>
      </c>
      <c r="G67" s="47">
        <v>66</v>
      </c>
      <c r="H67" s="48">
        <v>43926</v>
      </c>
      <c r="I67" s="1">
        <f t="shared" ref="I67:I123" si="28">I66+$B$2</f>
        <v>0.80604168929716169</v>
      </c>
      <c r="J67" s="37">
        <v>128948</v>
      </c>
      <c r="K67" s="49">
        <v>15887</v>
      </c>
      <c r="L67" s="46">
        <v>21815</v>
      </c>
      <c r="M67" s="50">
        <f t="shared" si="18"/>
        <v>37702</v>
      </c>
      <c r="N67" s="55">
        <f t="shared" ref="N67:N119" si="29">K67/J67</f>
        <v>0.12320470267084406</v>
      </c>
      <c r="O67" s="56">
        <f t="shared" ref="O67:O99" si="30">(IFERROR(K67/M67,0))</f>
        <v>0.42138348098244127</v>
      </c>
      <c r="P67" s="56">
        <f t="shared" ref="P67:P99" si="31">O67-N67</f>
        <v>0.29817877831159723</v>
      </c>
      <c r="Q67" s="1">
        <f t="shared" ref="Q67:Q102" si="32">_xlfn.NORM.DIST(I67,0,$A$2,TRUE)*$B$16</f>
        <v>135590.72138311231</v>
      </c>
      <c r="R67" s="1">
        <f t="shared" ref="R67:R82" si="33">IF(J67-J66&lt;0,0,J67-J66)</f>
        <v>4316</v>
      </c>
      <c r="S67" s="1">
        <f t="shared" si="19"/>
        <v>4121.1428571428569</v>
      </c>
      <c r="T67" s="1">
        <f t="shared" ref="T67:T81" si="34">Q67-Q66</f>
        <v>4485.1344763344387</v>
      </c>
      <c r="U67" s="1">
        <f t="shared" ref="U67:U102" si="35">_xlfn.GAMMA.DIST(G67,$A$9,$A$10,TRUE)*$B$17</f>
        <v>129297.44545949598</v>
      </c>
      <c r="V67" s="1">
        <f t="shared" si="16"/>
        <v>4833.2410500357801</v>
      </c>
      <c r="W67" s="1">
        <f t="shared" si="25"/>
        <v>15845260355.809519</v>
      </c>
      <c r="AV67" s="1" t="str">
        <f t="shared" ref="AV67:AV90" si="36">AV66 &amp;J67 &amp;","</f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</v>
      </c>
      <c r="AW67" s="1" t="str">
        <f t="shared" ref="AW67:AW90" si="37">AW66 &amp;M67 &amp;","</f>
        <v>c(0,0,0,0,0,0,0,0,0,0,0,0,0,0,0,0,0,0,0,0,0,1,2,3,7,11,15,62,67,79,117,201,239,383,562,720,822,988,1187,1635,1872,2274,2705,3407,4144,4907,5444,7003,7845,9161,10897,12499,13509,15146,16865,18576,20084,22407,23809,26217,28157,30002,32193,34439,36358,37702,</v>
      </c>
      <c r="AX67" s="1" t="str">
        <f t="shared" ref="AX67:AX90" si="38">AX66 &amp;K67 &amp;","</f>
        <v>c(0,0,0,0,0,0,0,0,0,0,0,0,0,0,0,0,0,0,0,0,0,1,2,3,6,10,12,17,21,29,34,52,79,107,148,197,233,366,463,631,827,1016,1266,1441,1809,2158,2503,2978,3405,4032,4825,5475,6077,6820,7503,8215,9134,10023,10779,11597,12428,13155,13915,14681,15362,15887,</v>
      </c>
      <c r="AY67" s="1" t="str">
        <f t="shared" ref="AY67:AY90" si="39">AY66 &amp;L67 &amp;","</f>
        <v>c(0,0,0,0,0,0,0,0,0,0,0,0,0,0,0,0,0,0,0,0,0,0,0,0,1,1,3,45,46,50,83,149,160,276,414,523,589,622,724,1004,1045,1258,1439,1966,2335,2749,2941,4025,4440,5129,6072,7024,7432,8326,9362,10361,10950,12384,13030,14620,15729,16847,18278,19758,20996,21815,</v>
      </c>
      <c r="AZ67" s="1" t="str">
        <f>""</f>
        <v/>
      </c>
    </row>
    <row r="68" spans="3:52" x14ac:dyDescent="0.2">
      <c r="C68" s="36">
        <f t="shared" si="26"/>
        <v>364.07004820501231</v>
      </c>
      <c r="D68" s="47">
        <f t="shared" si="27"/>
        <v>0</v>
      </c>
      <c r="E68" s="47">
        <f t="shared" ref="E68:E125" si="40">IF(S68=$B$20,0,E67)</f>
        <v>0</v>
      </c>
      <c r="F68" s="47">
        <v>45</v>
      </c>
      <c r="G68" s="47">
        <v>67</v>
      </c>
      <c r="H68" s="48">
        <v>43927</v>
      </c>
      <c r="I68" s="1">
        <f t="shared" si="28"/>
        <v>0.89364601348066464</v>
      </c>
      <c r="J68" s="37">
        <v>132547</v>
      </c>
      <c r="K68" s="49">
        <v>16523</v>
      </c>
      <c r="L68" s="46">
        <v>22837</v>
      </c>
      <c r="M68" s="50">
        <f t="shared" si="18"/>
        <v>39360</v>
      </c>
      <c r="N68" s="55">
        <f t="shared" si="29"/>
        <v>0.12465766860057187</v>
      </c>
      <c r="O68" s="56">
        <f t="shared" si="30"/>
        <v>0.41979166666666667</v>
      </c>
      <c r="P68" s="56">
        <f t="shared" si="31"/>
        <v>0.2951339980660948</v>
      </c>
      <c r="Q68" s="1">
        <f t="shared" si="32"/>
        <v>139771.34052547914</v>
      </c>
      <c r="R68" s="1">
        <f t="shared" si="33"/>
        <v>3599</v>
      </c>
      <c r="S68" s="1">
        <f t="shared" si="19"/>
        <v>4054.8571428571427</v>
      </c>
      <c r="T68" s="1">
        <f t="shared" si="34"/>
        <v>4180.6191423668351</v>
      </c>
      <c r="U68" s="1">
        <f t="shared" si="35"/>
        <v>133966.35278489348</v>
      </c>
      <c r="V68" s="1">
        <f t="shared" ref="V68:V102" si="41">U68-U67</f>
        <v>4668.907325397493</v>
      </c>
      <c r="W68" s="1">
        <f t="shared" si="25"/>
        <v>19001214846.815609</v>
      </c>
      <c r="AV68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</v>
      </c>
      <c r="AW68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</v>
      </c>
      <c r="AX68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</v>
      </c>
      <c r="AY68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</v>
      </c>
      <c r="AZ68" s="1" t="str">
        <f>""</f>
        <v/>
      </c>
    </row>
    <row r="69" spans="3:52" x14ac:dyDescent="0.2">
      <c r="C69" s="36">
        <f t="shared" si="26"/>
        <v>368.22004290912793</v>
      </c>
      <c r="D69" s="47">
        <f t="shared" si="27"/>
        <v>0</v>
      </c>
      <c r="E69" s="47">
        <f t="shared" si="40"/>
        <v>0</v>
      </c>
      <c r="F69" s="47">
        <v>46</v>
      </c>
      <c r="G69" s="47">
        <v>68</v>
      </c>
      <c r="H69" s="48">
        <v>43928</v>
      </c>
      <c r="I69" s="1">
        <f t="shared" si="28"/>
        <v>0.98125033766416758</v>
      </c>
      <c r="J69" s="37">
        <v>135586</v>
      </c>
      <c r="K69" s="49">
        <v>17127</v>
      </c>
      <c r="L69" s="46">
        <v>24392</v>
      </c>
      <c r="M69" s="50">
        <f t="shared" si="18"/>
        <v>41519</v>
      </c>
      <c r="N69" s="55">
        <f t="shared" si="29"/>
        <v>0.12631835145221484</v>
      </c>
      <c r="O69" s="56">
        <f t="shared" si="30"/>
        <v>0.41250993521038559</v>
      </c>
      <c r="P69" s="56">
        <f t="shared" si="31"/>
        <v>0.28619158375817078</v>
      </c>
      <c r="Q69" s="1">
        <f t="shared" si="32"/>
        <v>143638.45537676389</v>
      </c>
      <c r="R69" s="1">
        <f t="shared" si="33"/>
        <v>3039</v>
      </c>
      <c r="S69" s="1">
        <f t="shared" si="19"/>
        <v>3964.2857142857142</v>
      </c>
      <c r="T69" s="1">
        <f t="shared" si="34"/>
        <v>3867.1148512847431</v>
      </c>
      <c r="U69" s="1">
        <f t="shared" si="35"/>
        <v>138459.99994508669</v>
      </c>
      <c r="V69" s="1">
        <f t="shared" si="41"/>
        <v>4493.6471601932135</v>
      </c>
      <c r="W69" s="1">
        <f t="shared" si="25"/>
        <v>23876137865.46283</v>
      </c>
      <c r="AV69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</v>
      </c>
      <c r="AW69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</v>
      </c>
      <c r="AX69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</v>
      </c>
      <c r="AY69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</v>
      </c>
      <c r="AZ69" s="1" t="str">
        <f>""</f>
        <v/>
      </c>
    </row>
    <row r="70" spans="3:52" x14ac:dyDescent="0.2">
      <c r="C70" s="36">
        <f t="shared" si="26"/>
        <v>373.39255482668636</v>
      </c>
      <c r="D70" s="47">
        <f t="shared" si="27"/>
        <v>0</v>
      </c>
      <c r="E70" s="47">
        <f t="shared" si="40"/>
        <v>0</v>
      </c>
      <c r="F70" s="47">
        <v>47</v>
      </c>
      <c r="G70" s="47">
        <v>69</v>
      </c>
      <c r="H70" s="48">
        <v>43929</v>
      </c>
      <c r="I70" s="1">
        <f t="shared" si="28"/>
        <v>1.0688546618476706</v>
      </c>
      <c r="J70" s="37">
        <v>139422</v>
      </c>
      <c r="K70" s="49">
        <v>17669</v>
      </c>
      <c r="L70" s="46">
        <v>26491</v>
      </c>
      <c r="M70" s="50">
        <f t="shared" si="18"/>
        <v>44160</v>
      </c>
      <c r="N70" s="55">
        <f t="shared" si="29"/>
        <v>0.12673035819311157</v>
      </c>
      <c r="O70" s="56">
        <f t="shared" si="30"/>
        <v>0.40011322463768118</v>
      </c>
      <c r="P70" s="56">
        <f t="shared" si="31"/>
        <v>0.27338286644456961</v>
      </c>
      <c r="Q70" s="1">
        <f t="shared" si="32"/>
        <v>147188.34513404645</v>
      </c>
      <c r="R70" s="1">
        <f t="shared" si="33"/>
        <v>3836</v>
      </c>
      <c r="S70" s="1">
        <f t="shared" si="19"/>
        <v>3948.4285714285716</v>
      </c>
      <c r="T70" s="1">
        <f t="shared" si="34"/>
        <v>3549.8897572825663</v>
      </c>
      <c r="U70" s="1">
        <f t="shared" si="35"/>
        <v>142769.59471867507</v>
      </c>
      <c r="V70" s="1">
        <f t="shared" si="41"/>
        <v>4309.5947735883819</v>
      </c>
      <c r="W70" s="1">
        <f t="shared" si="25"/>
        <v>22521588927.194084</v>
      </c>
      <c r="AV70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</v>
      </c>
      <c r="AW70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</v>
      </c>
      <c r="AX70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</v>
      </c>
      <c r="AY70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</v>
      </c>
      <c r="AZ70" s="1" t="str">
        <f>""</f>
        <v/>
      </c>
    </row>
    <row r="71" spans="3:52" x14ac:dyDescent="0.2">
      <c r="C71" s="36">
        <f t="shared" si="26"/>
        <v>378.98021056514284</v>
      </c>
      <c r="D71" s="47">
        <f t="shared" si="27"/>
        <v>0</v>
      </c>
      <c r="E71" s="47">
        <f t="shared" si="40"/>
        <v>0</v>
      </c>
      <c r="F71" s="47">
        <v>48</v>
      </c>
      <c r="G71" s="47">
        <v>70</v>
      </c>
      <c r="H71" s="48">
        <v>43930</v>
      </c>
      <c r="I71" s="1">
        <f t="shared" si="28"/>
        <v>1.1564589860311736</v>
      </c>
      <c r="J71" s="37">
        <v>143626</v>
      </c>
      <c r="K71" s="49">
        <v>18279</v>
      </c>
      <c r="L71" s="46">
        <v>28470</v>
      </c>
      <c r="M71" s="50">
        <f t="shared" si="18"/>
        <v>46749</v>
      </c>
      <c r="N71" s="55">
        <f t="shared" si="29"/>
        <v>0.12726804339047249</v>
      </c>
      <c r="O71" s="56">
        <f t="shared" si="30"/>
        <v>0.39100301610729643</v>
      </c>
      <c r="P71" s="56">
        <f t="shared" si="31"/>
        <v>0.26373497271682395</v>
      </c>
      <c r="Q71" s="1">
        <f t="shared" si="32"/>
        <v>150422.22581072507</v>
      </c>
      <c r="R71" s="1">
        <f t="shared" si="33"/>
        <v>4204</v>
      </c>
      <c r="S71" s="1">
        <f t="shared" si="19"/>
        <v>3916.4285714285716</v>
      </c>
      <c r="T71" s="1">
        <f t="shared" si="34"/>
        <v>3233.8806766786147</v>
      </c>
      <c r="U71" s="1">
        <f t="shared" si="35"/>
        <v>146888.41132295696</v>
      </c>
      <c r="V71" s="1">
        <f t="shared" si="41"/>
        <v>4118.8166042818921</v>
      </c>
      <c r="W71" s="1">
        <f t="shared" si="25"/>
        <v>17504597669.490265</v>
      </c>
      <c r="AV71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</v>
      </c>
      <c r="AW71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</v>
      </c>
      <c r="AX71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</v>
      </c>
      <c r="AY71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</v>
      </c>
      <c r="AZ71" s="1" t="str">
        <f>""</f>
        <v/>
      </c>
    </row>
    <row r="72" spans="3:52" x14ac:dyDescent="0.2">
      <c r="C72" s="36">
        <f t="shared" si="26"/>
        <v>384.15751977541714</v>
      </c>
      <c r="D72" s="47">
        <f t="shared" si="27"/>
        <v>0</v>
      </c>
      <c r="E72" s="47">
        <f t="shared" si="40"/>
        <v>0</v>
      </c>
      <c r="F72" s="47">
        <v>49</v>
      </c>
      <c r="G72" s="47">
        <v>71</v>
      </c>
      <c r="H72" s="48">
        <v>43931</v>
      </c>
      <c r="I72" s="1">
        <f t="shared" si="28"/>
        <v>1.2440633102146765</v>
      </c>
      <c r="J72" s="37">
        <v>147577</v>
      </c>
      <c r="K72" s="49">
        <v>18849</v>
      </c>
      <c r="L72" s="46">
        <v>30455</v>
      </c>
      <c r="M72" s="50">
        <f t="shared" si="18"/>
        <v>49304</v>
      </c>
      <c r="N72" s="55">
        <f t="shared" si="29"/>
        <v>0.12772315469212683</v>
      </c>
      <c r="O72" s="56">
        <f t="shared" si="30"/>
        <v>0.38230163881226675</v>
      </c>
      <c r="P72" s="56">
        <f t="shared" si="31"/>
        <v>0.25457848412013995</v>
      </c>
      <c r="Q72" s="1">
        <f t="shared" si="32"/>
        <v>153345.80220070574</v>
      </c>
      <c r="R72" s="1">
        <f t="shared" si="33"/>
        <v>3951</v>
      </c>
      <c r="S72" s="1">
        <f t="shared" si="19"/>
        <v>3852.7142857142858</v>
      </c>
      <c r="T72" s="1">
        <f t="shared" si="34"/>
        <v>2923.576389980677</v>
      </c>
      <c r="U72" s="1">
        <f t="shared" si="35"/>
        <v>150811.6967672398</v>
      </c>
      <c r="V72" s="1">
        <f t="shared" si="41"/>
        <v>3923.2854442828393</v>
      </c>
      <c r="W72" s="1">
        <f t="shared" si="25"/>
        <v>12784408384.076624</v>
      </c>
      <c r="AV72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</v>
      </c>
      <c r="AW72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</v>
      </c>
      <c r="AX72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</v>
      </c>
      <c r="AY72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</v>
      </c>
      <c r="AZ72" s="1" t="str">
        <f>""</f>
        <v/>
      </c>
    </row>
    <row r="73" spans="3:52" x14ac:dyDescent="0.2">
      <c r="C73" s="36">
        <f t="shared" si="26"/>
        <v>390.21916918572822</v>
      </c>
      <c r="D73" s="47">
        <f t="shared" si="27"/>
        <v>0</v>
      </c>
      <c r="E73" s="47">
        <f t="shared" si="40"/>
        <v>0</v>
      </c>
      <c r="F73" s="47">
        <v>50</v>
      </c>
      <c r="G73" s="47">
        <v>72</v>
      </c>
      <c r="H73" s="48">
        <v>43932</v>
      </c>
      <c r="I73" s="1">
        <f t="shared" si="28"/>
        <v>1.3316676343981795</v>
      </c>
      <c r="J73" s="37">
        <v>152271</v>
      </c>
      <c r="K73" s="49">
        <v>19468</v>
      </c>
      <c r="L73" s="46">
        <v>32534</v>
      </c>
      <c r="M73" s="50">
        <f t="shared" si="18"/>
        <v>52002</v>
      </c>
      <c r="N73" s="55">
        <f t="shared" si="29"/>
        <v>0.12785100248898346</v>
      </c>
      <c r="O73" s="56">
        <f t="shared" si="30"/>
        <v>0.37437021653013347</v>
      </c>
      <c r="P73" s="56">
        <f t="shared" si="31"/>
        <v>0.24651921404115001</v>
      </c>
      <c r="Q73" s="1">
        <f t="shared" si="32"/>
        <v>155968.72935929522</v>
      </c>
      <c r="R73" s="1">
        <f t="shared" si="33"/>
        <v>4694</v>
      </c>
      <c r="S73" s="1">
        <f t="shared" si="19"/>
        <v>3843.1428571428573</v>
      </c>
      <c r="T73" s="1">
        <f t="shared" si="34"/>
        <v>2622.9271585894749</v>
      </c>
      <c r="U73" s="1">
        <f t="shared" si="35"/>
        <v>154536.55598238265</v>
      </c>
      <c r="V73" s="1">
        <f t="shared" si="41"/>
        <v>3724.8592151428456</v>
      </c>
      <c r="W73" s="1">
        <f t="shared" si="25"/>
        <v>5335545686.3310986</v>
      </c>
      <c r="AV73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</v>
      </c>
      <c r="AW73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</v>
      </c>
      <c r="AX73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</v>
      </c>
      <c r="AY73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</v>
      </c>
      <c r="AZ73" s="1" t="str">
        <f>""</f>
        <v/>
      </c>
    </row>
    <row r="74" spans="3:52" x14ac:dyDescent="0.2">
      <c r="C74" s="36">
        <f t="shared" si="26"/>
        <v>395.42761663798848</v>
      </c>
      <c r="D74" s="47">
        <f t="shared" si="27"/>
        <v>0</v>
      </c>
      <c r="E74" s="47">
        <f t="shared" si="40"/>
        <v>0</v>
      </c>
      <c r="F74" s="47">
        <v>51</v>
      </c>
      <c r="G74" s="47">
        <v>73</v>
      </c>
      <c r="H74" s="48">
        <v>43933</v>
      </c>
      <c r="I74" s="1">
        <f t="shared" si="28"/>
        <v>1.4192719585816824</v>
      </c>
      <c r="J74" s="37">
        <v>156363</v>
      </c>
      <c r="K74" s="49">
        <v>19899</v>
      </c>
      <c r="L74" s="46">
        <v>34211</v>
      </c>
      <c r="M74" s="50">
        <f t="shared" si="18"/>
        <v>54110</v>
      </c>
      <c r="N74" s="55">
        <f t="shared" si="29"/>
        <v>0.12726156443659944</v>
      </c>
      <c r="O74" s="56">
        <f t="shared" si="30"/>
        <v>0.36775087784143412</v>
      </c>
      <c r="P74" s="56">
        <f t="shared" si="31"/>
        <v>0.24048931340483468</v>
      </c>
      <c r="Q74" s="1">
        <f t="shared" si="32"/>
        <v>158304.01141948302</v>
      </c>
      <c r="R74" s="1">
        <f t="shared" si="33"/>
        <v>4092</v>
      </c>
      <c r="S74" s="1">
        <f t="shared" si="19"/>
        <v>3676.1428571428573</v>
      </c>
      <c r="T74" s="1">
        <f t="shared" si="34"/>
        <v>2335.2820601878047</v>
      </c>
      <c r="U74" s="1">
        <f t="shared" si="35"/>
        <v>158061.82027876584</v>
      </c>
      <c r="V74" s="1">
        <f t="shared" si="41"/>
        <v>3525.2642963831895</v>
      </c>
      <c r="W74" s="1">
        <f t="shared" si="25"/>
        <v>1489783562.0879757</v>
      </c>
      <c r="AV74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</v>
      </c>
      <c r="AW74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</v>
      </c>
      <c r="AX74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</v>
      </c>
      <c r="AY74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</v>
      </c>
      <c r="AZ74" s="1" t="str">
        <f>""</f>
        <v/>
      </c>
    </row>
    <row r="75" spans="3:52" x14ac:dyDescent="0.2">
      <c r="C75" s="36">
        <f t="shared" si="26"/>
        <v>399.39454177542285</v>
      </c>
      <c r="D75" s="47">
        <f t="shared" si="27"/>
        <v>0</v>
      </c>
      <c r="E75" s="47">
        <f t="shared" si="40"/>
        <v>0</v>
      </c>
      <c r="F75" s="47">
        <v>52</v>
      </c>
      <c r="G75" s="47">
        <v>74</v>
      </c>
      <c r="H75" s="48">
        <v>43934</v>
      </c>
      <c r="I75" s="1">
        <f t="shared" si="28"/>
        <v>1.5068762827651854</v>
      </c>
      <c r="J75" s="37">
        <v>159516</v>
      </c>
      <c r="K75" s="49">
        <v>20465</v>
      </c>
      <c r="L75" s="46">
        <v>35435</v>
      </c>
      <c r="M75" s="50">
        <f t="shared" si="18"/>
        <v>55900</v>
      </c>
      <c r="N75" s="55">
        <f t="shared" si="29"/>
        <v>0.12829434037964843</v>
      </c>
      <c r="O75" s="56">
        <f t="shared" si="30"/>
        <v>0.36610017889087654</v>
      </c>
      <c r="P75" s="56">
        <f t="shared" si="31"/>
        <v>0.23780583851122811</v>
      </c>
      <c r="Q75" s="1">
        <f t="shared" si="32"/>
        <v>160367.36561364986</v>
      </c>
      <c r="R75" s="1">
        <f t="shared" si="33"/>
        <v>3153</v>
      </c>
      <c r="S75" s="1">
        <f t="shared" si="19"/>
        <v>3616.4285714285716</v>
      </c>
      <c r="T75" s="1">
        <f t="shared" si="34"/>
        <v>2063.3541941668373</v>
      </c>
      <c r="U75" s="1">
        <f t="shared" si="35"/>
        <v>161387.90348790438</v>
      </c>
      <c r="V75" s="1">
        <f t="shared" si="41"/>
        <v>3326.0832091385382</v>
      </c>
      <c r="W75" s="1">
        <f t="shared" si="25"/>
        <v>289490512.94835842</v>
      </c>
      <c r="AV75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</v>
      </c>
      <c r="AW75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</v>
      </c>
      <c r="AX75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</v>
      </c>
      <c r="AY75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</v>
      </c>
      <c r="AZ75" s="1" t="str">
        <f>""</f>
        <v/>
      </c>
    </row>
    <row r="76" spans="3:52" x14ac:dyDescent="0.2">
      <c r="C76" s="36">
        <f t="shared" si="26"/>
        <v>403.098002971982</v>
      </c>
      <c r="D76" s="47">
        <f t="shared" si="27"/>
        <v>0</v>
      </c>
      <c r="E76" s="47">
        <f t="shared" si="40"/>
        <v>0</v>
      </c>
      <c r="F76" s="47">
        <v>53</v>
      </c>
      <c r="G76" s="47">
        <v>75</v>
      </c>
      <c r="H76" s="48">
        <v>43935</v>
      </c>
      <c r="I76" s="1">
        <f t="shared" si="28"/>
        <v>1.5944806069486883</v>
      </c>
      <c r="J76" s="37">
        <v>162488</v>
      </c>
      <c r="K76" s="49">
        <v>21067</v>
      </c>
      <c r="L76" s="46">
        <v>37130</v>
      </c>
      <c r="M76" s="50">
        <f t="shared" ref="M76:M90" si="42">L76+K76</f>
        <v>58197</v>
      </c>
      <c r="N76" s="55">
        <f t="shared" si="29"/>
        <v>0.12965265127270936</v>
      </c>
      <c r="O76" s="56">
        <f t="shared" si="30"/>
        <v>0.36199460453287968</v>
      </c>
      <c r="P76" s="56">
        <f t="shared" si="31"/>
        <v>0.23234195326017032</v>
      </c>
      <c r="Q76" s="1">
        <f t="shared" si="32"/>
        <v>162176.57801470521</v>
      </c>
      <c r="R76" s="1">
        <f t="shared" si="33"/>
        <v>2972</v>
      </c>
      <c r="S76" s="1">
        <f t="shared" ref="S76:S83" si="43">AVERAGE(R73:R79)</f>
        <v>3551</v>
      </c>
      <c r="T76" s="1">
        <f t="shared" si="34"/>
        <v>1809.2124010553525</v>
      </c>
      <c r="U76" s="1">
        <f t="shared" si="35"/>
        <v>164516.64986097673</v>
      </c>
      <c r="V76" s="1">
        <f t="shared" si="41"/>
        <v>3128.7463730723539</v>
      </c>
      <c r="W76" s="1">
        <f t="shared" si="25"/>
        <v>39093916.814973585</v>
      </c>
      <c r="AV76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</v>
      </c>
      <c r="AW76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</v>
      </c>
      <c r="AX76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</v>
      </c>
      <c r="AY76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</v>
      </c>
      <c r="AZ76" s="1" t="str">
        <f>""</f>
        <v/>
      </c>
    </row>
    <row r="77" spans="3:52" x14ac:dyDescent="0.2">
      <c r="C77" s="36">
        <f t="shared" si="26"/>
        <v>406.3926672566817</v>
      </c>
      <c r="D77" s="47">
        <f t="shared" si="27"/>
        <v>0</v>
      </c>
      <c r="E77" s="47">
        <f t="shared" si="40"/>
        <v>0</v>
      </c>
      <c r="F77" s="47">
        <v>54</v>
      </c>
      <c r="G77" s="47">
        <v>76</v>
      </c>
      <c r="H77" s="48">
        <v>43936</v>
      </c>
      <c r="I77" s="1">
        <f t="shared" si="28"/>
        <v>1.6820849311321913</v>
      </c>
      <c r="J77" s="37">
        <v>165155</v>
      </c>
      <c r="K77" s="49">
        <v>21645</v>
      </c>
      <c r="L77" s="46">
        <v>38092</v>
      </c>
      <c r="M77" s="50">
        <f t="shared" si="42"/>
        <v>59737</v>
      </c>
      <c r="N77" s="55">
        <f t="shared" si="29"/>
        <v>0.13105870243104961</v>
      </c>
      <c r="O77" s="56">
        <f t="shared" si="30"/>
        <v>0.36233824932621322</v>
      </c>
      <c r="P77" s="56">
        <f t="shared" si="31"/>
        <v>0.23127954689516361</v>
      </c>
      <c r="Q77" s="1">
        <f t="shared" si="32"/>
        <v>163750.87496900951</v>
      </c>
      <c r="R77" s="1">
        <f t="shared" si="33"/>
        <v>2667</v>
      </c>
      <c r="S77" s="1">
        <f t="shared" si="43"/>
        <v>3379.1428571428573</v>
      </c>
      <c r="T77" s="1">
        <f t="shared" si="34"/>
        <v>1574.2969543043</v>
      </c>
      <c r="U77" s="1">
        <f t="shared" si="35"/>
        <v>167451.17745169555</v>
      </c>
      <c r="V77" s="1">
        <f t="shared" si="41"/>
        <v>2934.5275907188188</v>
      </c>
      <c r="W77" s="1">
        <f t="shared" si="25"/>
        <v>801230413.52310085</v>
      </c>
      <c r="AV77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</v>
      </c>
      <c r="AW77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</v>
      </c>
      <c r="AX77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</v>
      </c>
      <c r="AY77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</v>
      </c>
      <c r="AZ77" s="1" t="str">
        <f>""</f>
        <v/>
      </c>
    </row>
    <row r="78" spans="3:52" x14ac:dyDescent="0.2">
      <c r="C78" s="36">
        <f t="shared" si="26"/>
        <v>411.02433018010015</v>
      </c>
      <c r="D78" s="47">
        <f t="shared" si="27"/>
        <v>0</v>
      </c>
      <c r="E78" s="47">
        <f t="shared" si="40"/>
        <v>0</v>
      </c>
      <c r="F78" s="47">
        <v>55</v>
      </c>
      <c r="G78" s="47">
        <v>77</v>
      </c>
      <c r="H78" s="48">
        <v>43937</v>
      </c>
      <c r="I78" s="1">
        <f t="shared" si="28"/>
        <v>1.7696892553156942</v>
      </c>
      <c r="J78" s="37">
        <v>168941</v>
      </c>
      <c r="K78" s="49">
        <v>22170</v>
      </c>
      <c r="L78" s="46">
        <v>40164</v>
      </c>
      <c r="M78" s="50">
        <f t="shared" si="42"/>
        <v>62334</v>
      </c>
      <c r="N78" s="55">
        <f t="shared" si="29"/>
        <v>0.1312292457130004</v>
      </c>
      <c r="O78" s="56">
        <f t="shared" si="30"/>
        <v>0.35566464529791125</v>
      </c>
      <c r="P78" s="56">
        <f t="shared" si="31"/>
        <v>0.22443539958491085</v>
      </c>
      <c r="Q78" s="1">
        <f t="shared" si="32"/>
        <v>165110.33074072778</v>
      </c>
      <c r="R78" s="1">
        <f t="shared" si="33"/>
        <v>3786</v>
      </c>
      <c r="S78" s="1">
        <f t="shared" si="43"/>
        <v>3229.8571428571427</v>
      </c>
      <c r="T78" s="1">
        <f t="shared" si="34"/>
        <v>1359.4557717182615</v>
      </c>
      <c r="U78" s="1">
        <f t="shared" si="35"/>
        <v>170195.72032082875</v>
      </c>
      <c r="V78" s="1">
        <f t="shared" si="41"/>
        <v>2744.5428691332054</v>
      </c>
      <c r="W78" s="1">
        <f t="shared" si="25"/>
        <v>6031382108.005621</v>
      </c>
      <c r="AV78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</v>
      </c>
      <c r="AW78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</v>
      </c>
      <c r="AX78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</v>
      </c>
      <c r="AY78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</v>
      </c>
      <c r="AZ78" s="1" t="str">
        <f>""</f>
        <v/>
      </c>
    </row>
    <row r="79" spans="3:52" x14ac:dyDescent="0.2">
      <c r="C79" s="36">
        <f t="shared" si="26"/>
        <v>415.25173088140161</v>
      </c>
      <c r="D79" s="47">
        <f t="shared" si="27"/>
        <v>0</v>
      </c>
      <c r="E79" s="47">
        <f t="shared" si="40"/>
        <v>0</v>
      </c>
      <c r="F79" s="47">
        <v>56</v>
      </c>
      <c r="G79" s="47">
        <v>78</v>
      </c>
      <c r="H79" s="48">
        <v>43938</v>
      </c>
      <c r="I79" s="1">
        <f t="shared" si="28"/>
        <v>1.8572935794991972</v>
      </c>
      <c r="J79" s="37">
        <v>172434</v>
      </c>
      <c r="K79" s="49">
        <v>22745</v>
      </c>
      <c r="L79" s="46">
        <v>42727</v>
      </c>
      <c r="M79" s="50">
        <f t="shared" si="42"/>
        <v>65472</v>
      </c>
      <c r="N79" s="55">
        <f t="shared" si="29"/>
        <v>0.1319055406706334</v>
      </c>
      <c r="O79" s="56">
        <f t="shared" si="30"/>
        <v>0.34740041544477029</v>
      </c>
      <c r="P79" s="56">
        <f t="shared" si="31"/>
        <v>0.2154948747741369</v>
      </c>
      <c r="Q79" s="1">
        <f t="shared" si="32"/>
        <v>166275.32782553649</v>
      </c>
      <c r="R79" s="1">
        <f t="shared" si="33"/>
        <v>3493</v>
      </c>
      <c r="S79" s="1">
        <f t="shared" si="43"/>
        <v>3101.7142857142858</v>
      </c>
      <c r="T79" s="1">
        <f t="shared" si="34"/>
        <v>1164.9970848087105</v>
      </c>
      <c r="U79" s="1">
        <f t="shared" si="35"/>
        <v>172755.47248310904</v>
      </c>
      <c r="V79" s="1">
        <f t="shared" si="41"/>
        <v>2559.7521622802888</v>
      </c>
      <c r="W79" s="1">
        <f t="shared" si="25"/>
        <v>15750183787.05146</v>
      </c>
      <c r="AV79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</v>
      </c>
      <c r="AW79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</v>
      </c>
      <c r="AX79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</v>
      </c>
      <c r="AY79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</v>
      </c>
      <c r="AZ79" s="1" t="str">
        <f>""</f>
        <v/>
      </c>
    </row>
    <row r="80" spans="3:52" x14ac:dyDescent="0.2">
      <c r="C80" s="36">
        <f t="shared" si="26"/>
        <v>419.43414262551397</v>
      </c>
      <c r="D80" s="47">
        <f t="shared" si="27"/>
        <v>0</v>
      </c>
      <c r="E80" s="47">
        <f t="shared" si="40"/>
        <v>0</v>
      </c>
      <c r="F80" s="47">
        <v>57</v>
      </c>
      <c r="G80" s="47">
        <v>79</v>
      </c>
      <c r="H80" s="48">
        <v>43939</v>
      </c>
      <c r="I80" s="1">
        <f t="shared" si="28"/>
        <v>1.9448979036827001</v>
      </c>
      <c r="J80" s="37">
        <v>175925</v>
      </c>
      <c r="K80" s="49">
        <v>23227</v>
      </c>
      <c r="L80" s="46">
        <v>44927</v>
      </c>
      <c r="M80" s="50">
        <f t="shared" si="42"/>
        <v>68154</v>
      </c>
      <c r="N80" s="55">
        <f t="shared" si="29"/>
        <v>0.13202785277817253</v>
      </c>
      <c r="O80" s="56">
        <f t="shared" si="30"/>
        <v>0.34080171376588314</v>
      </c>
      <c r="P80" s="56">
        <f t="shared" si="31"/>
        <v>0.20877386098771061</v>
      </c>
      <c r="Q80" s="1">
        <f t="shared" si="32"/>
        <v>167266.08202576757</v>
      </c>
      <c r="R80" s="1">
        <f t="shared" si="33"/>
        <v>3491</v>
      </c>
      <c r="S80" s="1">
        <f t="shared" si="43"/>
        <v>3067</v>
      </c>
      <c r="T80" s="1">
        <f t="shared" si="34"/>
        <v>990.75420023108018</v>
      </c>
      <c r="U80" s="1">
        <f t="shared" si="35"/>
        <v>175136.43608992928</v>
      </c>
      <c r="V80" s="1">
        <f t="shared" si="41"/>
        <v>2380.9636068202381</v>
      </c>
      <c r="W80" s="1">
        <f t="shared" si="25"/>
        <v>31447855194.062962</v>
      </c>
      <c r="AV80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</v>
      </c>
      <c r="AW80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</v>
      </c>
      <c r="AX80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</v>
      </c>
      <c r="AY80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</v>
      </c>
      <c r="AZ80" s="1" t="str">
        <f>""</f>
        <v/>
      </c>
    </row>
    <row r="81" spans="3:52" x14ac:dyDescent="0.2">
      <c r="C81" s="36">
        <f t="shared" si="26"/>
        <v>423.05082436983855</v>
      </c>
      <c r="D81" s="47">
        <f t="shared" si="27"/>
        <v>0</v>
      </c>
      <c r="E81" s="47">
        <f t="shared" si="40"/>
        <v>0</v>
      </c>
      <c r="F81" s="47">
        <v>58</v>
      </c>
      <c r="G81" s="47">
        <v>80</v>
      </c>
      <c r="H81" s="48">
        <v>43940</v>
      </c>
      <c r="I81" s="1">
        <f t="shared" si="28"/>
        <v>2.0325022278662033</v>
      </c>
      <c r="J81" s="37">
        <v>178972</v>
      </c>
      <c r="K81" s="49">
        <v>23660</v>
      </c>
      <c r="L81" s="46">
        <v>47055</v>
      </c>
      <c r="M81" s="50">
        <f t="shared" si="42"/>
        <v>70715</v>
      </c>
      <c r="N81" s="55">
        <f t="shared" si="29"/>
        <v>0.13219945019332632</v>
      </c>
      <c r="O81" s="56">
        <f t="shared" si="30"/>
        <v>0.33458247896485893</v>
      </c>
      <c r="P81" s="56">
        <f t="shared" si="31"/>
        <v>0.20238302877153261</v>
      </c>
      <c r="Q81" s="1">
        <f t="shared" si="32"/>
        <v>168102.23999500135</v>
      </c>
      <c r="R81" s="1">
        <f t="shared" si="33"/>
        <v>3047</v>
      </c>
      <c r="S81" s="1">
        <f t="shared" si="43"/>
        <v>3167.4285714285716</v>
      </c>
      <c r="T81" s="1">
        <f t="shared" si="34"/>
        <v>836.15796923378366</v>
      </c>
      <c r="U81" s="1">
        <f t="shared" si="35"/>
        <v>177345.27591650194</v>
      </c>
      <c r="V81" s="1">
        <f t="shared" si="41"/>
        <v>2208.8398265726573</v>
      </c>
      <c r="W81" s="1">
        <f t="shared" si="25"/>
        <v>49984166710.343269</v>
      </c>
      <c r="AV81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</v>
      </c>
      <c r="AW81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</v>
      </c>
      <c r="AX81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</v>
      </c>
      <c r="AY81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</v>
      </c>
      <c r="AZ81" s="1" t="str">
        <f>""</f>
        <v/>
      </c>
    </row>
    <row r="82" spans="3:52" x14ac:dyDescent="0.2">
      <c r="C82" s="36">
        <f t="shared" si="26"/>
        <v>425.70882067441357</v>
      </c>
      <c r="D82" s="47">
        <f t="shared" si="27"/>
        <v>0</v>
      </c>
      <c r="E82" s="47">
        <f t="shared" si="40"/>
        <v>0</v>
      </c>
      <c r="F82" s="47">
        <v>59</v>
      </c>
      <c r="G82" s="47">
        <v>81</v>
      </c>
      <c r="H82" s="48">
        <v>43941</v>
      </c>
      <c r="I82" s="1">
        <f t="shared" si="28"/>
        <v>2.1201065520497062</v>
      </c>
      <c r="J82" s="37">
        <v>181228</v>
      </c>
      <c r="K82" s="49">
        <v>24114</v>
      </c>
      <c r="L82" s="46">
        <v>48877</v>
      </c>
      <c r="M82" s="50">
        <f t="shared" si="42"/>
        <v>72991</v>
      </c>
      <c r="N82" s="55">
        <f t="shared" si="29"/>
        <v>0.13305890921932592</v>
      </c>
      <c r="O82" s="56">
        <f t="shared" si="30"/>
        <v>0.33036949760929429</v>
      </c>
      <c r="P82" s="56">
        <f t="shared" si="31"/>
        <v>0.19731058838996837</v>
      </c>
      <c r="Q82" s="1">
        <f t="shared" si="32"/>
        <v>168802.55280697803</v>
      </c>
      <c r="R82" s="1">
        <f t="shared" si="33"/>
        <v>2256</v>
      </c>
      <c r="S82" s="1">
        <f t="shared" si="43"/>
        <v>3004.5714285714284</v>
      </c>
      <c r="T82" s="1">
        <f t="shared" ref="T82:T90" si="44">Q82-Q81</f>
        <v>700.31281197667704</v>
      </c>
      <c r="U82" s="1">
        <f t="shared" si="35"/>
        <v>179389.18181113552</v>
      </c>
      <c r="V82" s="1">
        <f t="shared" si="41"/>
        <v>2043.9058946335863</v>
      </c>
      <c r="W82" s="1">
        <f t="shared" si="25"/>
        <v>65725924683.110672</v>
      </c>
      <c r="AV82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</v>
      </c>
      <c r="AW82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</v>
      </c>
      <c r="AX82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</v>
      </c>
      <c r="AY82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</v>
      </c>
      <c r="AZ82" s="1" t="str">
        <f>""</f>
        <v/>
      </c>
    </row>
    <row r="83" spans="3:52" x14ac:dyDescent="0.2">
      <c r="C83" s="36">
        <f t="shared" si="26"/>
        <v>428.902086728428</v>
      </c>
      <c r="D83" s="47">
        <f t="shared" si="27"/>
        <v>0</v>
      </c>
      <c r="E83" s="47">
        <f t="shared" si="40"/>
        <v>0</v>
      </c>
      <c r="F83" s="47">
        <v>60</v>
      </c>
      <c r="G83" s="47">
        <v>82</v>
      </c>
      <c r="H83" s="48">
        <v>43942</v>
      </c>
      <c r="I83" s="1">
        <f t="shared" si="28"/>
        <v>2.2077108762332092</v>
      </c>
      <c r="J83" s="37">
        <v>183957</v>
      </c>
      <c r="K83" s="49">
        <v>24648</v>
      </c>
      <c r="L83" s="46">
        <v>51600</v>
      </c>
      <c r="M83" s="50">
        <f t="shared" si="42"/>
        <v>76248</v>
      </c>
      <c r="N83" s="55">
        <f t="shared" si="29"/>
        <v>0.13398783411340695</v>
      </c>
      <c r="O83" s="56">
        <f t="shared" si="30"/>
        <v>0.32326093799181616</v>
      </c>
      <c r="P83" s="56">
        <f t="shared" si="31"/>
        <v>0.1892731038784092</v>
      </c>
      <c r="Q83" s="1">
        <f t="shared" si="32"/>
        <v>169384.62538143492</v>
      </c>
      <c r="R83" s="1">
        <f t="shared" ref="R83:R109" si="45">IF(J83-J82&lt;0,0,J83-J82)</f>
        <v>2729</v>
      </c>
      <c r="S83" s="1">
        <f t="shared" si="43"/>
        <v>2937.1428571428573</v>
      </c>
      <c r="T83" s="1">
        <f t="shared" si="44"/>
        <v>582.07257445689174</v>
      </c>
      <c r="U83" s="1">
        <f t="shared" si="35"/>
        <v>181275.74037571362</v>
      </c>
      <c r="V83" s="1">
        <f t="shared" si="41"/>
        <v>1886.5585645780957</v>
      </c>
      <c r="W83" s="1">
        <f t="shared" si="25"/>
        <v>91079117483.349228</v>
      </c>
      <c r="AV83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183957,</v>
      </c>
      <c r="AW83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76248,</v>
      </c>
      <c r="AX83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24648,</v>
      </c>
      <c r="AY83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51600,</v>
      </c>
      <c r="AZ83" s="1" t="str">
        <f>""</f>
        <v/>
      </c>
    </row>
    <row r="84" spans="3:52" x14ac:dyDescent="0.2">
      <c r="C84" s="36">
        <f t="shared" si="26"/>
        <v>432.81289259909994</v>
      </c>
      <c r="D84" s="47">
        <f t="shared" si="27"/>
        <v>0</v>
      </c>
      <c r="E84" s="47">
        <f t="shared" si="40"/>
        <v>0</v>
      </c>
      <c r="F84" s="47">
        <v>61</v>
      </c>
      <c r="G84" s="47">
        <v>83</v>
      </c>
      <c r="H84" s="48">
        <v>43943</v>
      </c>
      <c r="I84" s="1">
        <f t="shared" si="28"/>
        <v>2.2953152004167121</v>
      </c>
      <c r="J84" s="37">
        <v>187327</v>
      </c>
      <c r="K84" s="49">
        <v>25085</v>
      </c>
      <c r="L84" s="46">
        <v>54543</v>
      </c>
      <c r="M84" s="50">
        <f t="shared" si="42"/>
        <v>79628</v>
      </c>
      <c r="N84" s="55">
        <f t="shared" si="29"/>
        <v>0.13391022116406071</v>
      </c>
      <c r="O84" s="56">
        <f t="shared" si="30"/>
        <v>0.31502737730446578</v>
      </c>
      <c r="P84" s="56">
        <f t="shared" si="31"/>
        <v>0.18111715614040508</v>
      </c>
      <c r="Q84" s="1">
        <f t="shared" si="32"/>
        <v>169864.73845185639</v>
      </c>
      <c r="R84" s="1">
        <f t="shared" si="45"/>
        <v>3370</v>
      </c>
      <c r="S84" s="1">
        <f t="shared" ref="S84:S109" si="46">AVERAGE(R81:R87)</f>
        <v>2775.1428571428573</v>
      </c>
      <c r="T84" s="1">
        <f t="shared" si="44"/>
        <v>480.11307042147382</v>
      </c>
      <c r="U84" s="1">
        <f t="shared" si="35"/>
        <v>183012.81678698934</v>
      </c>
      <c r="V84" s="1">
        <f t="shared" si="41"/>
        <v>1737.076411275717</v>
      </c>
      <c r="W84" s="1">
        <f t="shared" si="25"/>
        <v>131977885668.73564</v>
      </c>
      <c r="AV84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183957,187327,</v>
      </c>
      <c r="AW84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76248,79628,</v>
      </c>
      <c r="AX84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24648,25085,</v>
      </c>
      <c r="AY84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51600,54543,</v>
      </c>
      <c r="AZ84" s="1" t="str">
        <f>""</f>
        <v/>
      </c>
    </row>
    <row r="85" spans="3:52" x14ac:dyDescent="0.2">
      <c r="C85" s="36">
        <f t="shared" si="26"/>
        <v>435.85892212962671</v>
      </c>
      <c r="D85" s="47">
        <f t="shared" si="27"/>
        <v>0</v>
      </c>
      <c r="E85" s="47">
        <f t="shared" si="40"/>
        <v>0</v>
      </c>
      <c r="F85" s="47">
        <v>62</v>
      </c>
      <c r="G85" s="47">
        <v>84</v>
      </c>
      <c r="H85" s="48">
        <v>43944</v>
      </c>
      <c r="I85" s="1">
        <f t="shared" si="28"/>
        <v>2.3829195246002151</v>
      </c>
      <c r="J85" s="37">
        <v>189973</v>
      </c>
      <c r="K85" s="49">
        <v>25549</v>
      </c>
      <c r="L85" s="46">
        <v>57576</v>
      </c>
      <c r="M85" s="50">
        <f t="shared" si="42"/>
        <v>83125</v>
      </c>
      <c r="N85" s="55">
        <f t="shared" si="29"/>
        <v>0.13448753243882025</v>
      </c>
      <c r="O85" s="56">
        <f t="shared" si="30"/>
        <v>0.30735639097744361</v>
      </c>
      <c r="P85" s="56">
        <f t="shared" si="31"/>
        <v>0.17286885853862335</v>
      </c>
      <c r="Q85" s="1">
        <f t="shared" si="32"/>
        <v>170257.7372730549</v>
      </c>
      <c r="R85" s="1">
        <f t="shared" si="45"/>
        <v>2646</v>
      </c>
      <c r="S85" s="1">
        <f t="shared" si="46"/>
        <v>2671.8571428571427</v>
      </c>
      <c r="T85" s="1">
        <f t="shared" si="44"/>
        <v>392.99882119850372</v>
      </c>
      <c r="U85" s="1">
        <f t="shared" si="35"/>
        <v>184608.44734255638</v>
      </c>
      <c r="V85" s="1">
        <f t="shared" si="41"/>
        <v>1595.6305555670406</v>
      </c>
      <c r="W85" s="1">
        <f t="shared" si="25"/>
        <v>169414695014.15921</v>
      </c>
      <c r="AV85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183957,187327,189973,</v>
      </c>
      <c r="AW85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76248,79628,83125,</v>
      </c>
      <c r="AX85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24648,25085,25549,</v>
      </c>
      <c r="AY85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51600,54543,57576,</v>
      </c>
      <c r="AZ85" s="1" t="str">
        <f>""</f>
        <v/>
      </c>
    </row>
    <row r="86" spans="3:52" x14ac:dyDescent="0.2">
      <c r="C86" s="36">
        <f t="shared" si="26"/>
        <v>439.31082390489763</v>
      </c>
      <c r="D86" s="47">
        <f t="shared" si="27"/>
        <v>0</v>
      </c>
      <c r="E86" s="47">
        <f t="shared" si="40"/>
        <v>0</v>
      </c>
      <c r="F86" s="47">
        <v>63</v>
      </c>
      <c r="G86" s="47">
        <v>85</v>
      </c>
      <c r="H86" s="48">
        <v>43945</v>
      </c>
      <c r="I86" s="1">
        <f t="shared" si="28"/>
        <v>2.470523848783718</v>
      </c>
      <c r="J86" s="37">
        <v>192994</v>
      </c>
      <c r="K86" s="49">
        <v>25969</v>
      </c>
      <c r="L86" s="46">
        <v>60498</v>
      </c>
      <c r="M86" s="50">
        <f t="shared" si="42"/>
        <v>86467</v>
      </c>
      <c r="N86" s="55">
        <f t="shared" si="29"/>
        <v>0.13455858731359524</v>
      </c>
      <c r="O86" s="56">
        <f t="shared" si="30"/>
        <v>0.30033423155654759</v>
      </c>
      <c r="P86" s="56">
        <f t="shared" si="31"/>
        <v>0.16577564424295235</v>
      </c>
      <c r="Q86" s="1">
        <f t="shared" si="32"/>
        <v>170576.97947105439</v>
      </c>
      <c r="R86" s="1">
        <f t="shared" si="45"/>
        <v>3021</v>
      </c>
      <c r="S86" s="1">
        <f t="shared" si="46"/>
        <v>2598</v>
      </c>
      <c r="T86" s="1">
        <f t="shared" si="44"/>
        <v>319.24219799949788</v>
      </c>
      <c r="U86" s="1">
        <f t="shared" si="35"/>
        <v>186070.74302619923</v>
      </c>
      <c r="V86" s="1">
        <f t="shared" si="41"/>
        <v>1462.2956836428493</v>
      </c>
      <c r="W86" s="1">
        <f t="shared" si="25"/>
        <v>220763709426.39542</v>
      </c>
      <c r="AV86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183957,187327,189973,192994,</v>
      </c>
      <c r="AW86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76248,79628,83125,86467,</v>
      </c>
      <c r="AX86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24648,25085,25549,25969,</v>
      </c>
      <c r="AY86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51600,54543,57576,60498,</v>
      </c>
      <c r="AZ86" s="1" t="str">
        <f>""</f>
        <v/>
      </c>
    </row>
    <row r="87" spans="3:52" x14ac:dyDescent="0.2">
      <c r="C87" s="36">
        <f t="shared" si="26"/>
        <v>441.98529387299754</v>
      </c>
      <c r="D87" s="47">
        <f t="shared" si="27"/>
        <v>0</v>
      </c>
      <c r="E87" s="47">
        <f t="shared" si="40"/>
        <v>0</v>
      </c>
      <c r="F87" s="47">
        <v>64</v>
      </c>
      <c r="G87" s="47">
        <v>86</v>
      </c>
      <c r="H87" s="48">
        <v>43946</v>
      </c>
      <c r="I87" s="1">
        <f t="shared" si="28"/>
        <v>2.5581281729672209</v>
      </c>
      <c r="J87" s="37">
        <v>195351</v>
      </c>
      <c r="K87" s="49">
        <v>26384</v>
      </c>
      <c r="L87" s="46">
        <v>63120</v>
      </c>
      <c r="M87" s="50">
        <f t="shared" si="42"/>
        <v>89504</v>
      </c>
      <c r="N87" s="55">
        <f t="shared" si="29"/>
        <v>0.13505945707982042</v>
      </c>
      <c r="O87" s="56">
        <f t="shared" si="30"/>
        <v>0.294780121558813</v>
      </c>
      <c r="P87" s="56">
        <f t="shared" si="31"/>
        <v>0.15972066447899258</v>
      </c>
      <c r="Q87" s="1">
        <f t="shared" si="32"/>
        <v>170834.33331687353</v>
      </c>
      <c r="R87" s="1">
        <f t="shared" si="45"/>
        <v>2357</v>
      </c>
      <c r="S87" s="1">
        <f t="shared" si="46"/>
        <v>2506.8571428571427</v>
      </c>
      <c r="T87" s="1">
        <f t="shared" si="44"/>
        <v>257.3538458191324</v>
      </c>
      <c r="U87" s="1">
        <f t="shared" si="35"/>
        <v>187407.8041360869</v>
      </c>
      <c r="V87" s="1">
        <f t="shared" si="41"/>
        <v>1337.0611098876689</v>
      </c>
      <c r="W87" s="1">
        <f t="shared" si="25"/>
        <v>265662750434.3396</v>
      </c>
      <c r="X87" s="39"/>
      <c r="Y87" s="39"/>
      <c r="Z87" s="39"/>
      <c r="AV87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183957,187327,189973,192994,195351,</v>
      </c>
      <c r="AW87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76248,79628,83125,86467,89504,</v>
      </c>
      <c r="AX87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24648,25085,25549,25969,26384,</v>
      </c>
      <c r="AY87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51600,54543,57576,60498,63120,</v>
      </c>
      <c r="AZ87" s="1" t="str">
        <f>""</f>
        <v/>
      </c>
    </row>
    <row r="88" spans="3:52" x14ac:dyDescent="0.2">
      <c r="C88" s="36">
        <f t="shared" si="26"/>
        <v>444.60656765279572</v>
      </c>
      <c r="D88" s="47">
        <f t="shared" si="27"/>
        <v>0</v>
      </c>
      <c r="E88" s="47">
        <f t="shared" si="40"/>
        <v>0</v>
      </c>
      <c r="F88" s="47">
        <v>65</v>
      </c>
      <c r="G88" s="47">
        <v>87</v>
      </c>
      <c r="H88" s="48">
        <v>43947</v>
      </c>
      <c r="I88" s="1">
        <f t="shared" si="28"/>
        <v>2.6457324971507239</v>
      </c>
      <c r="J88" s="37">
        <v>197675</v>
      </c>
      <c r="K88" s="49">
        <v>26644</v>
      </c>
      <c r="L88" s="46">
        <v>64928</v>
      </c>
      <c r="M88" s="50">
        <f t="shared" si="42"/>
        <v>91572</v>
      </c>
      <c r="N88" s="55">
        <f t="shared" si="29"/>
        <v>0.13478689768559504</v>
      </c>
      <c r="O88" s="56">
        <f t="shared" si="30"/>
        <v>0.29096230288734548</v>
      </c>
      <c r="P88" s="56">
        <f t="shared" si="31"/>
        <v>0.15617540520175044</v>
      </c>
      <c r="Q88" s="1">
        <f t="shared" si="32"/>
        <v>171040.21720356806</v>
      </c>
      <c r="R88" s="1">
        <f t="shared" si="45"/>
        <v>2324</v>
      </c>
      <c r="S88" s="1">
        <f t="shared" si="46"/>
        <v>2323.4285714285716</v>
      </c>
      <c r="T88" s="1">
        <f t="shared" si="44"/>
        <v>205.88388669452979</v>
      </c>
      <c r="U88" s="1">
        <f t="shared" si="35"/>
        <v>188627.6458059928</v>
      </c>
      <c r="V88" s="1">
        <f t="shared" si="41"/>
        <v>1219.8416699059017</v>
      </c>
      <c r="W88" s="1">
        <f t="shared" si="25"/>
        <v>315409080810.42413</v>
      </c>
      <c r="X88" s="39"/>
      <c r="Y88" s="39"/>
      <c r="Z88" s="39"/>
      <c r="AV88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183957,187327,189973,192994,195351,197675,</v>
      </c>
      <c r="AW88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76248,79628,83125,86467,89504,91572,</v>
      </c>
      <c r="AX88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24648,25085,25549,25969,26384,26644,</v>
      </c>
      <c r="AY88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51600,54543,57576,60498,63120,64928,</v>
      </c>
      <c r="AZ88" s="1" t="str">
        <f>""</f>
        <v/>
      </c>
    </row>
    <row r="89" spans="3:52" x14ac:dyDescent="0.2">
      <c r="C89" s="36">
        <f t="shared" si="26"/>
        <v>446.55794696769198</v>
      </c>
      <c r="D89" s="47">
        <f t="shared" si="27"/>
        <v>0</v>
      </c>
      <c r="E89" s="47">
        <f t="shared" si="40"/>
        <v>0</v>
      </c>
      <c r="F89" s="47">
        <v>66</v>
      </c>
      <c r="G89" s="47">
        <v>88</v>
      </c>
      <c r="H89" s="48">
        <v>43948</v>
      </c>
      <c r="I89" s="1">
        <f t="shared" si="28"/>
        <v>2.7333368213342268</v>
      </c>
      <c r="J89" s="37">
        <v>199414</v>
      </c>
      <c r="K89" s="49">
        <v>26977</v>
      </c>
      <c r="L89" s="46">
        <v>66624</v>
      </c>
      <c r="M89" s="50">
        <f t="shared" si="42"/>
        <v>93601</v>
      </c>
      <c r="N89" s="55">
        <f t="shared" si="29"/>
        <v>0.13528137442707133</v>
      </c>
      <c r="O89" s="56">
        <f t="shared" si="30"/>
        <v>0.28821273276994902</v>
      </c>
      <c r="P89" s="56">
        <f t="shared" si="31"/>
        <v>0.15293135834287769</v>
      </c>
      <c r="Q89" s="1">
        <f t="shared" si="32"/>
        <v>171203.67113810341</v>
      </c>
      <c r="R89" s="1">
        <f t="shared" si="45"/>
        <v>1739</v>
      </c>
      <c r="S89" s="1">
        <f t="shared" si="46"/>
        <v>2212.8571428571427</v>
      </c>
      <c r="T89" s="1">
        <f t="shared" si="44"/>
        <v>163.45393453535507</v>
      </c>
      <c r="U89" s="1">
        <f t="shared" si="35"/>
        <v>189738.13407336915</v>
      </c>
      <c r="V89" s="1">
        <f t="shared" si="41"/>
        <v>1110.4882673763495</v>
      </c>
      <c r="W89" s="1">
        <f t="shared" si="25"/>
        <v>355380930742.27142</v>
      </c>
      <c r="X89" s="39"/>
      <c r="Y89" s="39"/>
      <c r="Z89" s="39"/>
      <c r="AV89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183957,187327,189973,192994,195351,197675,199414,</v>
      </c>
      <c r="AW89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76248,79628,83125,86467,89504,91572,93601,</v>
      </c>
      <c r="AX89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24648,25085,25549,25969,26384,26644,26977,</v>
      </c>
      <c r="AY89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51600,54543,57576,60498,63120,64928,66624,</v>
      </c>
      <c r="AZ89" s="1" t="str">
        <f>""</f>
        <v/>
      </c>
    </row>
    <row r="90" spans="3:52" x14ac:dyDescent="0.2">
      <c r="C90" s="36">
        <f t="shared" si="26"/>
        <v>448.89308303871201</v>
      </c>
      <c r="D90" s="47">
        <f t="shared" si="27"/>
        <v>0</v>
      </c>
      <c r="E90" s="47">
        <f t="shared" si="40"/>
        <v>0</v>
      </c>
      <c r="F90" s="47">
        <v>67</v>
      </c>
      <c r="G90" s="47">
        <v>89</v>
      </c>
      <c r="H90" s="48">
        <v>43949</v>
      </c>
      <c r="I90" s="1">
        <f t="shared" si="28"/>
        <v>2.8209411455177298</v>
      </c>
      <c r="J90" s="37">
        <v>201505</v>
      </c>
      <c r="K90" s="49">
        <v>27359</v>
      </c>
      <c r="L90" s="46">
        <v>68941</v>
      </c>
      <c r="M90" s="50">
        <f t="shared" si="42"/>
        <v>96300</v>
      </c>
      <c r="N90" s="55">
        <f t="shared" si="29"/>
        <v>0.13577330587330338</v>
      </c>
      <c r="O90" s="56">
        <f t="shared" si="30"/>
        <v>0.2841017653167186</v>
      </c>
      <c r="P90" s="56">
        <f t="shared" si="31"/>
        <v>0.14832845944341522</v>
      </c>
      <c r="Q90" s="1">
        <f t="shared" si="32"/>
        <v>171332.45152467871</v>
      </c>
      <c r="R90" s="1">
        <f t="shared" si="45"/>
        <v>2091</v>
      </c>
      <c r="S90" s="1">
        <f t="shared" si="46"/>
        <v>2062</v>
      </c>
      <c r="T90" s="1">
        <f t="shared" si="44"/>
        <v>128.78038657529396</v>
      </c>
      <c r="U90" s="1">
        <f t="shared" si="35"/>
        <v>190746.93200682578</v>
      </c>
      <c r="V90" s="1">
        <f t="shared" si="41"/>
        <v>1008.7979334566335</v>
      </c>
      <c r="W90" s="1">
        <f t="shared" si="25"/>
        <v>408664488641.61572</v>
      </c>
      <c r="X90" s="39"/>
      <c r="Y90" s="39"/>
      <c r="Z90" s="39"/>
      <c r="AV90" s="1" t="str">
        <f t="shared" si="36"/>
        <v>c(2,2,2,2,2,2,2,3,3,3,3,3,3,3,3,3,3,3,3,3,3,20,62,150,227,320,445,650,888,1128,1694,2036,2502,3089,3858,4636,5883,7375,9172,10149,12462,15113,17660,21157,24747,27980,31506,35713,41035,47021,53578,59138,63927,69176,74386,80589,86498,92472,97689,101739,105792,110574,115242,119827,124632,128948,132547,135586,139422,143626,147577,152271,156363,159516,162488,165155,168941,172434,175925,178972,181228,183957,187327,189973,192994,195351,197675,199414,201505,</v>
      </c>
      <c r="AW90" s="1" t="str">
        <f t="shared" si="37"/>
        <v>c(0,0,0,0,0,0,0,0,0,0,0,0,0,0,0,0,0,0,0,0,0,1,2,3,7,11,15,62,67,79,117,201,239,383,562,720,822,988,1187,1635,1872,2274,2705,3407,4144,4907,5444,7003,7845,9161,10897,12499,13509,15146,16865,18576,20084,22407,23809,26217,28157,30002,32193,34439,36358,37702,39360,41519,44160,46749,49304,52002,54110,55900,58197,59737,62334,65472,68154,70715,72991,76248,79628,83125,86467,89504,91572,93601,96300,</v>
      </c>
      <c r="AX90" s="1" t="str">
        <f t="shared" si="38"/>
        <v>c(0,0,0,0,0,0,0,0,0,0,0,0,0,0,0,0,0,0,0,0,0,1,2,3,6,10,12,17,21,29,34,52,79,107,148,197,233,366,463,631,827,1016,1266,1441,1809,2158,2503,2978,3405,4032,4825,5475,6077,6820,7503,8215,9134,10023,10779,11597,12428,13155,13915,14681,15362,15887,16523,17127,17669,18279,18849,19468,19899,20465,21067,21645,22170,22745,23227,23660,24114,24648,25085,25549,25969,26384,26644,26977,27359,</v>
      </c>
      <c r="AY90" s="1" t="str">
        <f t="shared" si="39"/>
        <v>c(0,0,0,0,0,0,0,0,0,0,0,0,0,0,0,0,0,0,0,0,0,0,0,0,1,1,3,45,46,50,83,149,160,276,414,523,589,622,724,1004,1045,1258,1439,1966,2335,2749,2941,4025,4440,5129,6072,7024,7432,8326,9362,10361,10950,12384,13030,14620,15729,16847,18278,19758,20996,21815,22837,24392,26491,28470,30455,32534,34211,35435,37130,38092,40164,42727,44927,47055,48877,51600,54543,57576,60498,63120,64928,66624,68941,</v>
      </c>
      <c r="AZ90" s="1" t="str">
        <f>""</f>
        <v/>
      </c>
    </row>
    <row r="91" spans="3:52" x14ac:dyDescent="0.2">
      <c r="C91" s="36">
        <f t="shared" si="26"/>
        <v>451.21059384726328</v>
      </c>
      <c r="D91" s="47">
        <f t="shared" si="27"/>
        <v>0</v>
      </c>
      <c r="E91" s="47">
        <f t="shared" si="40"/>
        <v>0</v>
      </c>
      <c r="F91" s="47">
        <v>68</v>
      </c>
      <c r="G91" s="47">
        <v>90</v>
      </c>
      <c r="H91" s="48">
        <v>43950</v>
      </c>
      <c r="I91" s="1">
        <f t="shared" si="28"/>
        <v>2.9085454697012327</v>
      </c>
      <c r="J91" s="37">
        <v>203591</v>
      </c>
      <c r="K91" s="49">
        <v>27682</v>
      </c>
      <c r="L91" s="46">
        <v>71252</v>
      </c>
      <c r="M91" s="50">
        <f t="shared" ref="M91:M102" si="47">L91+K91</f>
        <v>98934</v>
      </c>
      <c r="N91" s="55">
        <f t="shared" si="29"/>
        <v>0.13596868230913942</v>
      </c>
      <c r="O91" s="56">
        <f t="shared" si="30"/>
        <v>0.2798026967473265</v>
      </c>
      <c r="P91" s="56">
        <f t="shared" si="31"/>
        <v>0.14383401443818708</v>
      </c>
      <c r="Q91" s="1">
        <f t="shared" si="32"/>
        <v>171433.14130517517</v>
      </c>
      <c r="R91" s="1">
        <f t="shared" si="45"/>
        <v>2086</v>
      </c>
      <c r="S91" s="1">
        <f t="shared" si="46"/>
        <v>1996.7142857142858</v>
      </c>
      <c r="T91" s="1">
        <f t="shared" ref="T91:T102" si="48">Q91-Q90</f>
        <v>100.6897804964683</v>
      </c>
      <c r="U91" s="1">
        <f t="shared" si="35"/>
        <v>191661.45529688129</v>
      </c>
      <c r="V91" s="1">
        <f t="shared" si="41"/>
        <v>914.52329005551292</v>
      </c>
      <c r="W91" s="1">
        <f t="shared" si="25"/>
        <v>466609452970.11523</v>
      </c>
      <c r="X91" s="57"/>
      <c r="Y91" s="39"/>
      <c r="Z91" s="39"/>
    </row>
    <row r="92" spans="3:52" x14ac:dyDescent="0.2">
      <c r="C92" s="36">
        <f t="shared" si="26"/>
        <v>453.28026650186308</v>
      </c>
      <c r="D92" s="47">
        <f t="shared" si="27"/>
        <v>0</v>
      </c>
      <c r="E92" s="47">
        <f t="shared" si="40"/>
        <v>0</v>
      </c>
      <c r="F92" s="47">
        <v>69</v>
      </c>
      <c r="G92" s="47">
        <v>91</v>
      </c>
      <c r="H92" s="48">
        <v>43951</v>
      </c>
      <c r="I92" s="1">
        <f t="shared" si="28"/>
        <v>2.9961497938847357</v>
      </c>
      <c r="J92" s="37">
        <v>205463</v>
      </c>
      <c r="K92" s="49">
        <v>27967</v>
      </c>
      <c r="L92" s="46">
        <v>75945</v>
      </c>
      <c r="M92" s="50">
        <f t="shared" si="47"/>
        <v>103912</v>
      </c>
      <c r="N92" s="55">
        <f t="shared" si="29"/>
        <v>0.13611696509833887</v>
      </c>
      <c r="O92" s="56">
        <f t="shared" si="30"/>
        <v>0.26914119639695128</v>
      </c>
      <c r="P92" s="56">
        <f t="shared" si="31"/>
        <v>0.13302423129861241</v>
      </c>
      <c r="Q92" s="1">
        <f t="shared" si="32"/>
        <v>171511.26852815261</v>
      </c>
      <c r="R92" s="1">
        <f t="shared" si="45"/>
        <v>1872</v>
      </c>
      <c r="S92" s="1">
        <f t="shared" si="46"/>
        <v>1863.1428571428571</v>
      </c>
      <c r="T92" s="1">
        <f t="shared" si="48"/>
        <v>78.127222977433121</v>
      </c>
      <c r="U92" s="1">
        <f t="shared" si="35"/>
        <v>192488.83663486014</v>
      </c>
      <c r="V92" s="1">
        <f t="shared" si="41"/>
        <v>827.38133797884802</v>
      </c>
      <c r="W92" s="1">
        <f t="shared" si="25"/>
        <v>522505260502.83252</v>
      </c>
      <c r="X92" s="57"/>
      <c r="Y92" s="39"/>
      <c r="Z92" s="39"/>
    </row>
    <row r="93" spans="3:52" x14ac:dyDescent="0.2">
      <c r="C93" s="36">
        <f t="shared" si="26"/>
        <v>455.44264183319507</v>
      </c>
      <c r="D93" s="47">
        <f t="shared" si="27"/>
        <v>0</v>
      </c>
      <c r="E93" s="47">
        <f t="shared" si="40"/>
        <v>0</v>
      </c>
      <c r="F93" s="47">
        <v>70</v>
      </c>
      <c r="G93" s="47">
        <v>92</v>
      </c>
      <c r="H93" s="48">
        <v>43952</v>
      </c>
      <c r="I93" s="1">
        <f t="shared" si="28"/>
        <v>3.0837541180682386</v>
      </c>
      <c r="J93" s="37">
        <v>207428</v>
      </c>
      <c r="K93" s="49">
        <v>28236</v>
      </c>
      <c r="L93" s="46">
        <v>78249</v>
      </c>
      <c r="M93" s="50">
        <f t="shared" si="47"/>
        <v>106485</v>
      </c>
      <c r="N93" s="55">
        <f t="shared" si="29"/>
        <v>0.13612434194033593</v>
      </c>
      <c r="O93" s="56">
        <f t="shared" si="30"/>
        <v>0.26516410762079168</v>
      </c>
      <c r="P93" s="56">
        <f t="shared" si="31"/>
        <v>0.12903976568045575</v>
      </c>
      <c r="Q93" s="1">
        <f t="shared" si="32"/>
        <v>171571.42754146724</v>
      </c>
      <c r="R93" s="1">
        <f t="shared" si="45"/>
        <v>1965</v>
      </c>
      <c r="S93" s="1">
        <f t="shared" si="46"/>
        <v>1789.1428571428571</v>
      </c>
      <c r="T93" s="1">
        <f t="shared" si="48"/>
        <v>60.159013314638287</v>
      </c>
      <c r="U93" s="1">
        <f t="shared" si="35"/>
        <v>193235.89815233438</v>
      </c>
      <c r="V93" s="1">
        <f t="shared" si="41"/>
        <v>747.06151747424155</v>
      </c>
      <c r="W93" s="1">
        <f t="shared" si="25"/>
        <v>585559775611.13208</v>
      </c>
      <c r="X93" s="57"/>
      <c r="Y93" s="39"/>
      <c r="Z93" s="39"/>
    </row>
    <row r="94" spans="3:52" x14ac:dyDescent="0.2">
      <c r="C94" s="36">
        <f t="shared" si="26"/>
        <v>457.52376987430938</v>
      </c>
      <c r="D94" s="47">
        <f t="shared" si="27"/>
        <v>0</v>
      </c>
      <c r="E94" s="47">
        <f t="shared" si="40"/>
        <v>0</v>
      </c>
      <c r="F94" s="47">
        <v>71</v>
      </c>
      <c r="G94" s="47">
        <v>93</v>
      </c>
      <c r="H94" s="48">
        <v>43953</v>
      </c>
      <c r="I94" s="1">
        <f t="shared" si="28"/>
        <v>3.1713584422517416</v>
      </c>
      <c r="J94" s="37">
        <v>209328</v>
      </c>
      <c r="K94" s="49">
        <v>28710</v>
      </c>
      <c r="L94" s="46">
        <v>79914</v>
      </c>
      <c r="M94" s="50">
        <f t="shared" si="47"/>
        <v>108624</v>
      </c>
      <c r="N94" s="55">
        <f t="shared" si="29"/>
        <v>0.13715317587709241</v>
      </c>
      <c r="O94" s="56">
        <f t="shared" si="30"/>
        <v>0.26430623066725584</v>
      </c>
      <c r="P94" s="56">
        <f t="shared" si="31"/>
        <v>0.12715305479016342</v>
      </c>
      <c r="Q94" s="1">
        <f t="shared" si="32"/>
        <v>171617.39815973648</v>
      </c>
      <c r="R94" s="1">
        <f t="shared" si="45"/>
        <v>1900</v>
      </c>
      <c r="S94" s="1">
        <f t="shared" si="46"/>
        <v>1644</v>
      </c>
      <c r="T94" s="1">
        <f t="shared" si="48"/>
        <v>45.970618269231636</v>
      </c>
      <c r="U94" s="1">
        <f t="shared" si="35"/>
        <v>193909.13116424961</v>
      </c>
      <c r="V94" s="1">
        <f t="shared" si="41"/>
        <v>673.23301191523205</v>
      </c>
      <c r="W94" s="1">
        <f t="shared" si="25"/>
        <v>650639745091.82214</v>
      </c>
      <c r="X94" s="57"/>
      <c r="Y94" s="39"/>
      <c r="Z94" s="39"/>
    </row>
    <row r="95" spans="3:52" x14ac:dyDescent="0.2">
      <c r="C95" s="36">
        <f t="shared" si="26"/>
        <v>459.03921401117793</v>
      </c>
      <c r="D95" s="47">
        <f t="shared" si="27"/>
        <v>0</v>
      </c>
      <c r="E95" s="47">
        <f t="shared" si="40"/>
        <v>0</v>
      </c>
      <c r="F95" s="47">
        <v>72</v>
      </c>
      <c r="G95" s="47">
        <v>94</v>
      </c>
      <c r="H95" s="48">
        <v>43954</v>
      </c>
      <c r="I95" s="1">
        <f t="shared" si="28"/>
        <v>3.2589627664352445</v>
      </c>
      <c r="J95" s="37">
        <v>210717</v>
      </c>
      <c r="K95" s="49">
        <v>28884</v>
      </c>
      <c r="L95" s="46">
        <v>81654</v>
      </c>
      <c r="M95" s="50">
        <f t="shared" si="47"/>
        <v>110538</v>
      </c>
      <c r="N95" s="55">
        <f t="shared" si="29"/>
        <v>0.1370748444596307</v>
      </c>
      <c r="O95" s="56">
        <f t="shared" si="30"/>
        <v>0.26130380502632577</v>
      </c>
      <c r="P95" s="56">
        <f t="shared" si="31"/>
        <v>0.12422896056669508</v>
      </c>
      <c r="Q95" s="1">
        <f t="shared" si="32"/>
        <v>171652.25927745728</v>
      </c>
      <c r="R95" s="1">
        <f t="shared" si="45"/>
        <v>1389</v>
      </c>
      <c r="S95" s="1">
        <f t="shared" si="46"/>
        <v>1552.2857142857142</v>
      </c>
      <c r="T95" s="1">
        <f t="shared" si="48"/>
        <v>34.86111772080767</v>
      </c>
      <c r="U95" s="1">
        <f t="shared" si="35"/>
        <v>194514.6824495357</v>
      </c>
      <c r="V95" s="1">
        <f t="shared" si="41"/>
        <v>605.55128528608475</v>
      </c>
      <c r="W95" s="1">
        <f t="shared" si="25"/>
        <v>700518613880.5929</v>
      </c>
      <c r="X95" s="57"/>
      <c r="Y95" s="39"/>
      <c r="Z95" s="39"/>
    </row>
    <row r="96" spans="3:52" x14ac:dyDescent="0.2">
      <c r="C96" s="36">
        <f t="shared" si="26"/>
        <v>460.36724470796139</v>
      </c>
      <c r="D96" s="47">
        <f t="shared" si="27"/>
        <v>0</v>
      </c>
      <c r="E96" s="47">
        <f t="shared" si="40"/>
        <v>0</v>
      </c>
      <c r="F96" s="47">
        <v>73</v>
      </c>
      <c r="G96" s="47">
        <v>95</v>
      </c>
      <c r="H96" s="48">
        <v>43955</v>
      </c>
      <c r="I96" s="1">
        <f t="shared" si="28"/>
        <v>3.3465670906187475</v>
      </c>
      <c r="J96" s="37">
        <v>211938</v>
      </c>
      <c r="K96" s="49">
        <v>29079</v>
      </c>
      <c r="L96" s="46">
        <v>82879</v>
      </c>
      <c r="M96" s="50">
        <f t="shared" si="47"/>
        <v>111958</v>
      </c>
      <c r="N96" s="55">
        <f t="shared" si="29"/>
        <v>0.13720522039464372</v>
      </c>
      <c r="O96" s="56">
        <f t="shared" si="30"/>
        <v>0.25973132781936081</v>
      </c>
      <c r="P96" s="56">
        <f t="shared" si="31"/>
        <v>0.12252610742471709</v>
      </c>
      <c r="Q96" s="1">
        <f t="shared" si="32"/>
        <v>171678.49442991061</v>
      </c>
      <c r="R96" s="1">
        <f t="shared" si="45"/>
        <v>1221</v>
      </c>
      <c r="S96" s="1">
        <f t="shared" si="46"/>
        <v>1485</v>
      </c>
      <c r="T96" s="1">
        <f t="shared" si="48"/>
        <v>26.235152453329647</v>
      </c>
      <c r="U96" s="1">
        <f t="shared" si="35"/>
        <v>195058.34631036813</v>
      </c>
      <c r="V96" s="1">
        <f t="shared" si="41"/>
        <v>543.66386083242833</v>
      </c>
      <c r="W96" s="1">
        <f t="shared" si="25"/>
        <v>746176023252.04126</v>
      </c>
      <c r="X96" s="57"/>
      <c r="Y96" s="39"/>
      <c r="Z96" s="39"/>
    </row>
    <row r="97" spans="3:26" x14ac:dyDescent="0.2">
      <c r="C97" s="36">
        <f t="shared" si="26"/>
        <v>461.53331407385969</v>
      </c>
      <c r="D97" s="47">
        <f t="shared" si="27"/>
        <v>0</v>
      </c>
      <c r="E97" s="47">
        <f t="shared" si="40"/>
        <v>0</v>
      </c>
      <c r="F97" s="47">
        <v>74</v>
      </c>
      <c r="G97" s="47">
        <v>96</v>
      </c>
      <c r="H97" s="48">
        <v>43956</v>
      </c>
      <c r="I97" s="1">
        <f t="shared" si="28"/>
        <v>3.4341714148022504</v>
      </c>
      <c r="J97" s="37">
        <v>213013</v>
      </c>
      <c r="K97" s="49">
        <v>29315</v>
      </c>
      <c r="L97" s="46">
        <v>85231</v>
      </c>
      <c r="M97" s="50">
        <f t="shared" si="47"/>
        <v>114546</v>
      </c>
      <c r="N97" s="55">
        <f t="shared" si="29"/>
        <v>0.13762070859525005</v>
      </c>
      <c r="O97" s="56">
        <f t="shared" si="30"/>
        <v>0.25592338449181989</v>
      </c>
      <c r="P97" s="56">
        <f t="shared" si="31"/>
        <v>0.11830267589656984</v>
      </c>
      <c r="Q97" s="1">
        <f t="shared" si="32"/>
        <v>171698.08771234436</v>
      </c>
      <c r="R97" s="1">
        <f t="shared" si="45"/>
        <v>1075</v>
      </c>
      <c r="S97" s="1">
        <f t="shared" si="46"/>
        <v>1393.8571428571429</v>
      </c>
      <c r="T97" s="1">
        <f t="shared" si="48"/>
        <v>19.593282433750574</v>
      </c>
      <c r="U97" s="1">
        <f t="shared" si="35"/>
        <v>195545.5616722632</v>
      </c>
      <c r="V97" s="1">
        <f t="shared" si="41"/>
        <v>487.21536189506878</v>
      </c>
      <c r="W97" s="1">
        <f t="shared" si="25"/>
        <v>787801357065.703</v>
      </c>
      <c r="X97" s="57"/>
      <c r="Y97" s="39"/>
      <c r="Z97" s="39"/>
    </row>
    <row r="98" spans="3:26" x14ac:dyDescent="0.2">
      <c r="C98" s="36">
        <f t="shared" si="26"/>
        <v>463.09502264654066</v>
      </c>
      <c r="D98" s="47">
        <f t="shared" si="27"/>
        <v>0</v>
      </c>
      <c r="E98" s="47">
        <f t="shared" si="40"/>
        <v>0</v>
      </c>
      <c r="F98" s="47">
        <v>75</v>
      </c>
      <c r="G98" s="47">
        <v>97</v>
      </c>
      <c r="H98" s="48">
        <v>43957</v>
      </c>
      <c r="I98" s="1">
        <f t="shared" si="28"/>
        <v>3.5217757389857534</v>
      </c>
      <c r="J98" s="37">
        <v>214457</v>
      </c>
      <c r="K98" s="49">
        <v>29684</v>
      </c>
      <c r="L98" s="46">
        <v>93245</v>
      </c>
      <c r="M98" s="50">
        <f t="shared" si="47"/>
        <v>122929</v>
      </c>
      <c r="N98" s="55">
        <f t="shared" si="29"/>
        <v>0.13841469385471214</v>
      </c>
      <c r="O98" s="56">
        <f t="shared" si="30"/>
        <v>0.24147272002538051</v>
      </c>
      <c r="P98" s="56">
        <f t="shared" si="31"/>
        <v>0.10305802617066837</v>
      </c>
      <c r="Q98" s="1">
        <f t="shared" si="32"/>
        <v>171712.60923399264</v>
      </c>
      <c r="R98" s="1">
        <f t="shared" si="45"/>
        <v>1444</v>
      </c>
      <c r="S98" s="1">
        <f t="shared" si="46"/>
        <v>1277.1428571428571</v>
      </c>
      <c r="T98" s="1">
        <f t="shared" si="48"/>
        <v>14.521521648275666</v>
      </c>
      <c r="U98" s="1">
        <f t="shared" si="35"/>
        <v>195981.41351902887</v>
      </c>
      <c r="V98" s="1">
        <f t="shared" si="41"/>
        <v>435.8518467656686</v>
      </c>
      <c r="W98" s="1">
        <f>(Q98-J98)^2*C98*$B$13+(U98-J98)^2*C98*$B$14</f>
        <v>846113016382.74768</v>
      </c>
      <c r="X98" s="57"/>
      <c r="Y98" s="39"/>
      <c r="Z98" s="39"/>
    </row>
    <row r="99" spans="3:26" x14ac:dyDescent="0.2">
      <c r="C99" s="36">
        <f t="shared" si="26"/>
        <v>464.6052087525494</v>
      </c>
      <c r="D99" s="47">
        <f t="shared" si="27"/>
        <v>0</v>
      </c>
      <c r="E99" s="47">
        <f t="shared" si="40"/>
        <v>0</v>
      </c>
      <c r="F99" s="47">
        <v>76</v>
      </c>
      <c r="G99" s="47">
        <v>98</v>
      </c>
      <c r="H99" s="48">
        <v>43958</v>
      </c>
      <c r="I99" s="1">
        <f t="shared" si="28"/>
        <v>3.6093800631692563</v>
      </c>
      <c r="J99" s="37">
        <v>215858</v>
      </c>
      <c r="K99" s="49">
        <v>29958</v>
      </c>
      <c r="L99" s="46">
        <v>96276</v>
      </c>
      <c r="M99" s="50">
        <f t="shared" si="47"/>
        <v>126234</v>
      </c>
      <c r="N99" s="55">
        <f t="shared" si="29"/>
        <v>0.13878568318060946</v>
      </c>
      <c r="O99" s="56">
        <f t="shared" si="30"/>
        <v>0.23732116545463186</v>
      </c>
      <c r="P99" s="56">
        <f t="shared" si="31"/>
        <v>9.8535482274022396E-2</v>
      </c>
      <c r="Q99" s="1">
        <f t="shared" si="32"/>
        <v>171723.28990099923</v>
      </c>
      <c r="R99" s="1">
        <f t="shared" si="45"/>
        <v>1401</v>
      </c>
      <c r="S99" s="1">
        <f t="shared" si="46"/>
        <v>1193.2857142857142</v>
      </c>
      <c r="T99" s="1">
        <f t="shared" si="48"/>
        <v>10.680667006585281</v>
      </c>
      <c r="U99" s="1">
        <f t="shared" si="35"/>
        <v>196370.63799666261</v>
      </c>
      <c r="V99" s="1">
        <f t="shared" si="41"/>
        <v>389.22447763374657</v>
      </c>
      <c r="W99" s="1">
        <f>(Q99-J99)^2*C99*$B$13+(U99-J99)^2*C99*$B$14</f>
        <v>904991772450.46814</v>
      </c>
      <c r="X99" s="57"/>
      <c r="Y99" s="39"/>
      <c r="Z99" s="39"/>
    </row>
    <row r="100" spans="3:26" x14ac:dyDescent="0.2">
      <c r="C100" s="36">
        <f t="shared" si="26"/>
        <v>466.03111484105864</v>
      </c>
      <c r="D100" s="47">
        <f t="shared" si="27"/>
        <v>0</v>
      </c>
      <c r="E100" s="47">
        <f t="shared" si="40"/>
        <v>0</v>
      </c>
      <c r="F100" s="47">
        <v>77</v>
      </c>
      <c r="G100" s="47">
        <v>99</v>
      </c>
      <c r="H100" s="48">
        <v>43959</v>
      </c>
      <c r="I100" s="1">
        <f t="shared" si="28"/>
        <v>3.6969843873527592</v>
      </c>
      <c r="J100" s="37">
        <v>217185</v>
      </c>
      <c r="K100" s="49">
        <v>30201</v>
      </c>
      <c r="L100" s="46">
        <v>99023</v>
      </c>
      <c r="M100" s="50">
        <f t="shared" si="47"/>
        <v>129224</v>
      </c>
      <c r="N100" s="55">
        <f t="shared" si="29"/>
        <v>0.1390565646798812</v>
      </c>
      <c r="O100" s="56">
        <f t="shared" ref="O100:O109" si="49">(IFERROR(K100/M100,0))</f>
        <v>0.23371045626199469</v>
      </c>
      <c r="P100" s="56">
        <f t="shared" ref="P100:P109" si="50">O100-N100</f>
        <v>9.4653891582113486E-2</v>
      </c>
      <c r="Q100" s="1">
        <f t="shared" si="32"/>
        <v>171731.0857953332</v>
      </c>
      <c r="R100" s="1">
        <f t="shared" si="45"/>
        <v>1327</v>
      </c>
      <c r="S100" s="1">
        <f t="shared" si="46"/>
        <v>1125.1428571428571</v>
      </c>
      <c r="T100" s="1">
        <f t="shared" si="48"/>
        <v>7.7958943339763209</v>
      </c>
      <c r="U100" s="1">
        <f t="shared" si="35"/>
        <v>196717.63056628685</v>
      </c>
      <c r="V100" s="1">
        <f t="shared" si="41"/>
        <v>346.99256962424261</v>
      </c>
      <c r="W100" s="1">
        <f>(Q100-J100)^2*C100*$B$13+(U100-J100)^2*C100*$B$14</f>
        <v>962847460576.88452</v>
      </c>
      <c r="X100" s="57"/>
      <c r="Y100" s="39"/>
      <c r="Z100" s="39"/>
    </row>
    <row r="101" spans="3:26" x14ac:dyDescent="0.2">
      <c r="C101" s="36">
        <f t="shared" si="26"/>
        <v>467.19160951369832</v>
      </c>
      <c r="D101" s="47">
        <f t="shared" si="27"/>
        <v>0</v>
      </c>
      <c r="E101" s="47">
        <f t="shared" si="40"/>
        <v>0</v>
      </c>
      <c r="F101" s="47">
        <v>78</v>
      </c>
      <c r="G101" s="47">
        <v>100</v>
      </c>
      <c r="H101" s="48">
        <v>43960</v>
      </c>
      <c r="I101" s="1">
        <f t="shared" si="28"/>
        <v>3.7845887115362622</v>
      </c>
      <c r="J101" s="37">
        <v>218268</v>
      </c>
      <c r="K101" s="49">
        <v>30395</v>
      </c>
      <c r="L101" s="46">
        <v>103031</v>
      </c>
      <c r="M101" s="50">
        <f t="shared" si="47"/>
        <v>133426</v>
      </c>
      <c r="N101" s="55">
        <f t="shared" si="29"/>
        <v>0.13925541077940881</v>
      </c>
      <c r="O101" s="56">
        <f t="shared" si="49"/>
        <v>0.22780417609761217</v>
      </c>
      <c r="P101" s="56">
        <f t="shared" si="50"/>
        <v>8.8548765318203354E-2</v>
      </c>
      <c r="Q101" s="1">
        <f t="shared" si="32"/>
        <v>171736.73275690907</v>
      </c>
      <c r="R101" s="1">
        <f t="shared" si="45"/>
        <v>1083</v>
      </c>
      <c r="S101" s="1">
        <f t="shared" si="46"/>
        <v>1171.8571428571429</v>
      </c>
      <c r="T101" s="1">
        <f t="shared" si="48"/>
        <v>5.6469615758687723</v>
      </c>
      <c r="U101" s="1">
        <f t="shared" si="35"/>
        <v>197026.45663610409</v>
      </c>
      <c r="V101" s="1">
        <f t="shared" si="41"/>
        <v>308.82606981723802</v>
      </c>
      <c r="W101" s="1">
        <f>(Q101-J101)^2*C101*$B$13+(U101-J101)^2*C101*$B$14</f>
        <v>1011544039223.5261</v>
      </c>
      <c r="X101" s="57"/>
      <c r="Y101" s="39"/>
      <c r="Z101" s="39"/>
    </row>
    <row r="102" spans="3:26" x14ac:dyDescent="0.2">
      <c r="C102" s="36">
        <f t="shared" si="26"/>
        <v>468.04914271900981</v>
      </c>
      <c r="D102" s="47">
        <f t="shared" si="27"/>
        <v>0</v>
      </c>
      <c r="E102" s="47">
        <f t="shared" si="40"/>
        <v>0</v>
      </c>
      <c r="F102" s="47">
        <v>79</v>
      </c>
      <c r="G102" s="47">
        <v>101</v>
      </c>
      <c r="H102" s="48">
        <v>43961</v>
      </c>
      <c r="I102" s="1">
        <f t="shared" si="28"/>
        <v>3.8721930357197651</v>
      </c>
      <c r="J102" s="37">
        <v>219070</v>
      </c>
      <c r="K102" s="49">
        <v>30560</v>
      </c>
      <c r="L102" s="46">
        <v>105186</v>
      </c>
      <c r="M102" s="50">
        <f t="shared" si="47"/>
        <v>135746</v>
      </c>
      <c r="N102" s="55">
        <f t="shared" si="29"/>
        <v>0.13949879034098689</v>
      </c>
      <c r="O102" s="56">
        <f t="shared" si="49"/>
        <v>0.22512633889764708</v>
      </c>
      <c r="P102" s="56">
        <f t="shared" si="50"/>
        <v>8.5627548556660188E-2</v>
      </c>
      <c r="Q102" s="1">
        <f t="shared" si="32"/>
        <v>171740.79199981625</v>
      </c>
      <c r="R102" s="1">
        <f t="shared" si="45"/>
        <v>802</v>
      </c>
      <c r="S102" s="1">
        <f t="shared" si="46"/>
        <v>1092.4285714285713</v>
      </c>
      <c r="T102" s="1">
        <f t="shared" si="48"/>
        <v>4.0592429071839433</v>
      </c>
      <c r="U102" s="1">
        <f t="shared" si="35"/>
        <v>197300.86415440383</v>
      </c>
      <c r="V102" s="1">
        <f t="shared" si="41"/>
        <v>274.40751829973306</v>
      </c>
      <c r="W102" s="1">
        <f>(Q102-J102)^2*C102*$B$13+(U102-J102)^2*C102*$B$14</f>
        <v>1048455321545.5845</v>
      </c>
      <c r="X102" s="57"/>
      <c r="Y102" s="39"/>
      <c r="Z102" s="39"/>
    </row>
    <row r="103" spans="3:26" x14ac:dyDescent="0.2">
      <c r="C103" s="36">
        <f t="shared" si="26"/>
        <v>468.84325738992982</v>
      </c>
      <c r="D103" s="47">
        <f t="shared" si="27"/>
        <v>0</v>
      </c>
      <c r="E103" s="47">
        <f t="shared" si="40"/>
        <v>0</v>
      </c>
      <c r="F103" s="47">
        <v>80</v>
      </c>
      <c r="G103" s="47">
        <v>102</v>
      </c>
      <c r="H103" s="48">
        <v>43962</v>
      </c>
      <c r="I103" s="1">
        <f t="shared" si="28"/>
        <v>3.9597973599032681</v>
      </c>
      <c r="J103" s="37">
        <v>219814</v>
      </c>
      <c r="K103" s="49">
        <v>30739</v>
      </c>
      <c r="L103" s="46">
        <v>106587</v>
      </c>
      <c r="M103" s="50">
        <f t="shared" ref="M103:M123" si="51">L103+K103</f>
        <v>137326</v>
      </c>
      <c r="N103" s="55">
        <f t="shared" si="29"/>
        <v>0.13984095644499439</v>
      </c>
      <c r="O103" s="56">
        <f t="shared" si="49"/>
        <v>0.22383962250411429</v>
      </c>
      <c r="P103" s="56">
        <f t="shared" si="50"/>
        <v>8.3998666059119903E-2</v>
      </c>
      <c r="Q103" s="1">
        <f t="shared" ref="Q103:Q123" si="52">_xlfn.NORM.DIST(I103,0,$A$2,TRUE)*$B$16</f>
        <v>171743.68771982542</v>
      </c>
      <c r="R103" s="1">
        <f t="shared" si="45"/>
        <v>744</v>
      </c>
      <c r="S103" s="1">
        <f t="shared" si="46"/>
        <v>1034</v>
      </c>
      <c r="T103" s="1">
        <f t="shared" ref="T103:T123" si="53">Q103-Q102</f>
        <v>2.8957200091681443</v>
      </c>
      <c r="U103" s="1">
        <f t="shared" ref="U103:U123" si="54">_xlfn.GAMMA.DIST(G103,$A$9,$A$10,TRUE)*$B$17</f>
        <v>197544.29769837821</v>
      </c>
      <c r="V103" s="1">
        <f t="shared" ref="V103:V123" si="55">U103-U102</f>
        <v>243.43354397438816</v>
      </c>
      <c r="W103" s="1">
        <f t="shared" ref="W103:W123" si="56">(Q103-J103)^2*C103*$B$13+(U103-J103)^2*C103*$B$14</f>
        <v>1083381864994.8142</v>
      </c>
      <c r="X103" s="57"/>
      <c r="Y103" s="39"/>
      <c r="Z103" s="39"/>
    </row>
    <row r="104" spans="3:26" x14ac:dyDescent="0.2">
      <c r="C104" s="36">
        <f t="shared" si="26"/>
        <v>470.33605007483743</v>
      </c>
      <c r="D104" s="47">
        <f t="shared" si="27"/>
        <v>0</v>
      </c>
      <c r="E104" s="47">
        <f t="shared" si="40"/>
        <v>0</v>
      </c>
      <c r="F104" s="47">
        <v>81</v>
      </c>
      <c r="G104" s="47">
        <v>103</v>
      </c>
      <c r="H104" s="48">
        <v>43963</v>
      </c>
      <c r="I104" s="1">
        <f t="shared" si="28"/>
        <v>4.047401684086771</v>
      </c>
      <c r="J104" s="37">
        <v>221216</v>
      </c>
      <c r="K104" s="49">
        <v>30911</v>
      </c>
      <c r="L104" s="46">
        <v>109039</v>
      </c>
      <c r="M104" s="50">
        <f t="shared" si="51"/>
        <v>139950</v>
      </c>
      <c r="N104" s="55">
        <f t="shared" si="29"/>
        <v>0.13973220743526688</v>
      </c>
      <c r="O104" s="56">
        <f t="shared" si="49"/>
        <v>0.22087173990710968</v>
      </c>
      <c r="P104" s="56">
        <f t="shared" si="50"/>
        <v>8.1139532471842801E-2</v>
      </c>
      <c r="Q104" s="1">
        <f t="shared" si="52"/>
        <v>171745.73769882385</v>
      </c>
      <c r="R104" s="1">
        <f t="shared" si="45"/>
        <v>1402</v>
      </c>
      <c r="S104" s="1">
        <f t="shared" si="46"/>
        <v>957.14285714285711</v>
      </c>
      <c r="T104" s="1">
        <f t="shared" si="53"/>
        <v>2.0499789984314702</v>
      </c>
      <c r="U104" s="1">
        <f t="shared" si="54"/>
        <v>197759.91364569767</v>
      </c>
      <c r="V104" s="1">
        <f t="shared" si="55"/>
        <v>215.61594731945661</v>
      </c>
      <c r="W104" s="1">
        <f t="shared" si="56"/>
        <v>1151056638159.9839</v>
      </c>
      <c r="X104" s="57"/>
      <c r="Y104" s="39"/>
      <c r="Z104" s="39"/>
    </row>
    <row r="105" spans="3:26" x14ac:dyDescent="0.2">
      <c r="C105" s="36">
        <f t="shared" si="26"/>
        <v>471.27911050671446</v>
      </c>
      <c r="D105" s="47">
        <f t="shared" si="27"/>
        <v>0</v>
      </c>
      <c r="E105" s="47">
        <f t="shared" si="40"/>
        <v>0</v>
      </c>
      <c r="F105" s="47">
        <v>82</v>
      </c>
      <c r="G105" s="47">
        <v>104</v>
      </c>
      <c r="H105" s="48">
        <v>43964</v>
      </c>
      <c r="I105" s="1">
        <f t="shared" si="28"/>
        <v>4.135006008270274</v>
      </c>
      <c r="J105" s="37">
        <v>222104</v>
      </c>
      <c r="K105" s="49">
        <v>31103</v>
      </c>
      <c r="L105" s="46">
        <v>112541</v>
      </c>
      <c r="M105" s="50">
        <f t="shared" si="51"/>
        <v>143644</v>
      </c>
      <c r="N105" s="55">
        <f t="shared" si="29"/>
        <v>0.14003800021611498</v>
      </c>
      <c r="O105" s="56">
        <f t="shared" si="49"/>
        <v>0.2165283617832976</v>
      </c>
      <c r="P105" s="56">
        <f t="shared" si="50"/>
        <v>7.6490361567182613E-2</v>
      </c>
      <c r="Q105" s="1">
        <f t="shared" si="52"/>
        <v>171747.1779013694</v>
      </c>
      <c r="R105" s="1">
        <f t="shared" si="45"/>
        <v>888</v>
      </c>
      <c r="S105" s="1">
        <f t="shared" si="46"/>
        <v>927.42857142857144</v>
      </c>
      <c r="T105" s="1">
        <f t="shared" si="53"/>
        <v>1.4402025455492549</v>
      </c>
      <c r="U105" s="1">
        <f t="shared" si="54"/>
        <v>197950.5960664819</v>
      </c>
      <c r="V105" s="1">
        <f t="shared" si="55"/>
        <v>190.68242078422918</v>
      </c>
      <c r="W105" s="1">
        <f t="shared" si="56"/>
        <v>1195074060595.6172</v>
      </c>
      <c r="X105" s="57"/>
      <c r="Y105" s="39"/>
      <c r="Z105" s="39"/>
    </row>
    <row r="106" spans="3:26" x14ac:dyDescent="0.2">
      <c r="C106" s="36">
        <f t="shared" si="26"/>
        <v>472.33039283958851</v>
      </c>
      <c r="D106" s="47">
        <f t="shared" si="27"/>
        <v>0</v>
      </c>
      <c r="E106" s="47">
        <f t="shared" si="40"/>
        <v>0</v>
      </c>
      <c r="F106" s="47">
        <v>83</v>
      </c>
      <c r="G106" s="47">
        <v>105</v>
      </c>
      <c r="H106" s="48">
        <v>43965</v>
      </c>
      <c r="I106" s="1">
        <f t="shared" si="28"/>
        <v>4.2226103324537769</v>
      </c>
      <c r="J106" s="37">
        <v>223096</v>
      </c>
      <c r="K106" s="49">
        <v>31368</v>
      </c>
      <c r="L106" s="46">
        <v>115288</v>
      </c>
      <c r="M106" s="50">
        <f t="shared" si="51"/>
        <v>146656</v>
      </c>
      <c r="N106" s="55">
        <f t="shared" si="29"/>
        <v>0.14060314842041094</v>
      </c>
      <c r="O106" s="56">
        <f t="shared" si="49"/>
        <v>0.21388828278420249</v>
      </c>
      <c r="P106" s="56">
        <f t="shared" si="50"/>
        <v>7.3285134363791554E-2</v>
      </c>
      <c r="Q106" s="1">
        <f t="shared" si="52"/>
        <v>171748.18200619362</v>
      </c>
      <c r="R106" s="1">
        <f t="shared" si="45"/>
        <v>992</v>
      </c>
      <c r="S106" s="1">
        <f t="shared" si="46"/>
        <v>909.28571428571433</v>
      </c>
      <c r="T106" s="1">
        <f t="shared" si="53"/>
        <v>1.0041048242128454</v>
      </c>
      <c r="U106" s="1">
        <f t="shared" si="54"/>
        <v>198118.97302171835</v>
      </c>
      <c r="V106" s="1">
        <f t="shared" si="55"/>
        <v>168.3769552364538</v>
      </c>
      <c r="W106" s="1">
        <f t="shared" si="56"/>
        <v>1245345564042.6663</v>
      </c>
      <c r="X106" s="57"/>
      <c r="Y106" s="39"/>
      <c r="Z106" s="39"/>
    </row>
    <row r="107" spans="3:26" x14ac:dyDescent="0.2">
      <c r="C107" s="36">
        <f t="shared" si="26"/>
        <v>473.16487612670488</v>
      </c>
      <c r="D107" s="47">
        <f t="shared" si="27"/>
        <v>0</v>
      </c>
      <c r="E107" s="47">
        <f t="shared" si="40"/>
        <v>0</v>
      </c>
      <c r="F107" s="47">
        <v>84</v>
      </c>
      <c r="G107" s="47">
        <v>106</v>
      </c>
      <c r="H107" s="48">
        <v>43966</v>
      </c>
      <c r="I107" s="1">
        <f t="shared" si="28"/>
        <v>4.3102146566372799</v>
      </c>
      <c r="J107" s="37">
        <v>223885</v>
      </c>
      <c r="K107" s="49">
        <v>31610</v>
      </c>
      <c r="L107" s="46">
        <v>120205</v>
      </c>
      <c r="M107" s="50">
        <f t="shared" si="51"/>
        <v>151815</v>
      </c>
      <c r="N107" s="55">
        <f t="shared" si="29"/>
        <v>0.14118855662505303</v>
      </c>
      <c r="O107" s="56">
        <f t="shared" si="49"/>
        <v>0.20821394460362941</v>
      </c>
      <c r="P107" s="56">
        <f t="shared" si="50"/>
        <v>6.7025387978576378E-2</v>
      </c>
      <c r="Q107" s="1">
        <f t="shared" si="52"/>
        <v>171748.87673586802</v>
      </c>
      <c r="R107" s="1">
        <f t="shared" si="45"/>
        <v>789</v>
      </c>
      <c r="S107" s="1">
        <f t="shared" si="46"/>
        <v>867.42857142857144</v>
      </c>
      <c r="T107" s="1">
        <f t="shared" si="53"/>
        <v>0.69472967440378852</v>
      </c>
      <c r="U107" s="1">
        <f t="shared" si="54"/>
        <v>198267.43299976652</v>
      </c>
      <c r="V107" s="1">
        <f t="shared" si="55"/>
        <v>148.45997804816579</v>
      </c>
      <c r="W107" s="1">
        <f t="shared" si="56"/>
        <v>1286145102306.2874</v>
      </c>
      <c r="X107" s="57"/>
      <c r="Y107" s="39"/>
      <c r="Z107" s="39"/>
    </row>
    <row r="108" spans="3:26" x14ac:dyDescent="0.2">
      <c r="C108" s="36">
        <f t="shared" si="26"/>
        <v>474.08859931451633</v>
      </c>
      <c r="D108" s="47">
        <f t="shared" si="27"/>
        <v>0</v>
      </c>
      <c r="E108" s="47">
        <f t="shared" si="40"/>
        <v>0</v>
      </c>
      <c r="F108" s="47">
        <v>85</v>
      </c>
      <c r="G108" s="47">
        <v>107</v>
      </c>
      <c r="H108" s="48">
        <v>43967</v>
      </c>
      <c r="I108" s="1">
        <f t="shared" si="28"/>
        <v>4.3978189808207828</v>
      </c>
      <c r="J108" s="37">
        <v>224760</v>
      </c>
      <c r="K108" s="49">
        <v>31763</v>
      </c>
      <c r="L108" s="46">
        <v>122810</v>
      </c>
      <c r="M108" s="50">
        <f t="shared" si="51"/>
        <v>154573</v>
      </c>
      <c r="N108" s="55">
        <f t="shared" si="29"/>
        <v>0.14131962982737142</v>
      </c>
      <c r="O108" s="56">
        <f t="shared" si="49"/>
        <v>0.20548866878432845</v>
      </c>
      <c r="P108" s="56">
        <f t="shared" si="50"/>
        <v>6.4169038956957025E-2</v>
      </c>
      <c r="Q108" s="1">
        <f t="shared" si="52"/>
        <v>171749.35375298289</v>
      </c>
      <c r="R108" s="1">
        <f t="shared" si="45"/>
        <v>875</v>
      </c>
      <c r="S108" s="1">
        <f t="shared" si="46"/>
        <v>783.28571428571433</v>
      </c>
      <c r="T108" s="1">
        <f t="shared" si="53"/>
        <v>0.47701711487025023</v>
      </c>
      <c r="U108" s="1">
        <f t="shared" si="54"/>
        <v>198398.14126494699</v>
      </c>
      <c r="V108" s="1">
        <f t="shared" si="55"/>
        <v>130.7082651804667</v>
      </c>
      <c r="W108" s="1">
        <f t="shared" si="56"/>
        <v>1332249939228.5469</v>
      </c>
      <c r="X108" s="57"/>
      <c r="Y108" s="39"/>
      <c r="Z108" s="39"/>
    </row>
    <row r="109" spans="3:26" x14ac:dyDescent="0.2">
      <c r="C109" s="36">
        <f t="shared" si="26"/>
        <v>474.79995787699897</v>
      </c>
      <c r="D109" s="47">
        <f t="shared" si="27"/>
        <v>0</v>
      </c>
      <c r="E109" s="47">
        <f t="shared" si="40"/>
        <v>0</v>
      </c>
      <c r="F109" s="47">
        <v>86</v>
      </c>
      <c r="G109" s="47">
        <v>108</v>
      </c>
      <c r="H109" s="48">
        <v>43968</v>
      </c>
      <c r="I109" s="1">
        <f t="shared" si="28"/>
        <v>4.4854233050042858</v>
      </c>
      <c r="J109" s="37">
        <v>225435</v>
      </c>
      <c r="K109" s="49">
        <v>31908</v>
      </c>
      <c r="L109" s="46">
        <v>125176</v>
      </c>
      <c r="M109" s="50">
        <f t="shared" si="51"/>
        <v>157084</v>
      </c>
      <c r="N109" s="55">
        <f t="shared" si="29"/>
        <v>0.14153968993279659</v>
      </c>
      <c r="O109" s="56">
        <f t="shared" si="49"/>
        <v>0.20312698938147741</v>
      </c>
      <c r="P109" s="56">
        <f t="shared" si="50"/>
        <v>6.1587299448680827E-2</v>
      </c>
      <c r="Q109" s="1">
        <f t="shared" si="52"/>
        <v>171749.67879042262</v>
      </c>
      <c r="R109" s="1">
        <f t="shared" si="45"/>
        <v>675</v>
      </c>
      <c r="S109" s="1">
        <f t="shared" si="46"/>
        <v>751.42857142857144</v>
      </c>
      <c r="T109" s="1">
        <f t="shared" si="53"/>
        <v>0.32503743973211385</v>
      </c>
      <c r="U109" s="1">
        <f t="shared" si="54"/>
        <v>198513.05593109885</v>
      </c>
      <c r="V109" s="1">
        <f t="shared" si="55"/>
        <v>114.91466615186073</v>
      </c>
      <c r="W109" s="1">
        <f t="shared" si="56"/>
        <v>1368427469707.408</v>
      </c>
      <c r="X109" s="57"/>
      <c r="Y109" s="39"/>
      <c r="Z109" s="39"/>
    </row>
    <row r="110" spans="3:26" x14ac:dyDescent="0.2">
      <c r="C110" s="36">
        <f t="shared" si="26"/>
        <v>475.27465743504564</v>
      </c>
      <c r="D110" s="47">
        <f t="shared" si="27"/>
        <v>0</v>
      </c>
      <c r="E110" s="47">
        <f t="shared" si="40"/>
        <v>0</v>
      </c>
      <c r="F110" s="47">
        <v>87</v>
      </c>
      <c r="G110" s="47">
        <v>109</v>
      </c>
      <c r="H110" s="48">
        <v>43969</v>
      </c>
      <c r="I110" s="1">
        <f t="shared" si="28"/>
        <v>4.5730276291877887</v>
      </c>
      <c r="J110" s="37">
        <v>225886</v>
      </c>
      <c r="K110" s="49">
        <v>32007</v>
      </c>
      <c r="L110" s="46">
        <v>127326</v>
      </c>
      <c r="M110" s="50">
        <f t="shared" si="51"/>
        <v>159333</v>
      </c>
      <c r="N110" s="55">
        <f t="shared" si="29"/>
        <v>0.14169536846019673</v>
      </c>
      <c r="O110" s="56">
        <f t="shared" ref="O110:O119" si="57">(IFERROR(K110/M110,0))</f>
        <v>0.20088117339157613</v>
      </c>
      <c r="P110" s="56">
        <f t="shared" ref="P110:P119" si="58">O110-N110</f>
        <v>5.9185804931379399E-2</v>
      </c>
      <c r="Q110" s="1">
        <f t="shared" si="52"/>
        <v>171749.89858356098</v>
      </c>
      <c r="R110" s="1">
        <f t="shared" ref="R110:R119" si="59">IF(J110-J109&lt;0,0,J110-J109)</f>
        <v>451</v>
      </c>
      <c r="S110" s="1">
        <f t="shared" ref="S110:S119" si="60">AVERAGE(R107:R113)</f>
        <v>701.42857142857144</v>
      </c>
      <c r="T110" s="1">
        <f t="shared" si="53"/>
        <v>0.21979313835618086</v>
      </c>
      <c r="U110" s="1">
        <f t="shared" si="54"/>
        <v>198613.94360827777</v>
      </c>
      <c r="V110" s="1">
        <f t="shared" si="55"/>
        <v>100.88767717892188</v>
      </c>
      <c r="W110" s="1">
        <f t="shared" si="56"/>
        <v>1392895744716.1697</v>
      </c>
      <c r="X110" s="57"/>
      <c r="Y110" s="39"/>
      <c r="Z110" s="39"/>
    </row>
    <row r="111" spans="3:26" x14ac:dyDescent="0.2">
      <c r="C111" s="36">
        <f t="shared" si="26"/>
        <v>476.12918415068827</v>
      </c>
      <c r="D111" s="47">
        <f t="shared" si="27"/>
        <v>0</v>
      </c>
      <c r="E111" s="47">
        <f t="shared" si="40"/>
        <v>0</v>
      </c>
      <c r="F111" s="47">
        <v>88</v>
      </c>
      <c r="G111" s="47">
        <v>110</v>
      </c>
      <c r="H111" s="48">
        <v>43970</v>
      </c>
      <c r="I111" s="1">
        <f t="shared" si="28"/>
        <v>4.6606319533712917</v>
      </c>
      <c r="J111" s="37">
        <v>226699</v>
      </c>
      <c r="K111" s="49">
        <v>32169</v>
      </c>
      <c r="L111" s="46">
        <v>129401</v>
      </c>
      <c r="M111" s="50">
        <f t="shared" si="51"/>
        <v>161570</v>
      </c>
      <c r="N111" s="55">
        <f t="shared" si="29"/>
        <v>0.14190181694670026</v>
      </c>
      <c r="O111" s="56">
        <f t="shared" si="57"/>
        <v>0.19910255616760536</v>
      </c>
      <c r="P111" s="56">
        <f t="shared" si="58"/>
        <v>5.72007392209051E-2</v>
      </c>
      <c r="Q111" s="1">
        <f t="shared" si="52"/>
        <v>171750.04607818328</v>
      </c>
      <c r="R111" s="1">
        <f t="shared" si="59"/>
        <v>813</v>
      </c>
      <c r="S111" s="1">
        <f t="shared" si="60"/>
        <v>681.85714285714289</v>
      </c>
      <c r="T111" s="1">
        <f t="shared" si="53"/>
        <v>0.14749462230247445</v>
      </c>
      <c r="U111" s="1">
        <f t="shared" si="54"/>
        <v>198702.39450242886</v>
      </c>
      <c r="V111" s="1">
        <f t="shared" si="55"/>
        <v>88.450894151086686</v>
      </c>
      <c r="W111" s="1">
        <f t="shared" si="56"/>
        <v>1437618524675.1013</v>
      </c>
      <c r="X111" s="57"/>
      <c r="Y111" s="39"/>
      <c r="Z111" s="39"/>
    </row>
    <row r="112" spans="3:26" x14ac:dyDescent="0.2">
      <c r="C112" s="36">
        <f t="shared" si="26"/>
        <v>476.82701265763041</v>
      </c>
      <c r="D112" s="47">
        <f t="shared" si="27"/>
        <v>0</v>
      </c>
      <c r="E112" s="47">
        <f t="shared" si="40"/>
        <v>0</v>
      </c>
      <c r="F112" s="47">
        <v>89</v>
      </c>
      <c r="G112" s="47">
        <v>111</v>
      </c>
      <c r="H112" s="48">
        <v>43971</v>
      </c>
      <c r="I112" s="1">
        <f t="shared" si="28"/>
        <v>4.7482362775547946</v>
      </c>
      <c r="J112" s="37">
        <v>227364</v>
      </c>
      <c r="K112" s="49">
        <v>32330</v>
      </c>
      <c r="L112" s="46">
        <v>132282</v>
      </c>
      <c r="M112" s="50">
        <f t="shared" si="51"/>
        <v>164612</v>
      </c>
      <c r="N112" s="55">
        <f t="shared" si="29"/>
        <v>0.14219489453035661</v>
      </c>
      <c r="O112" s="56">
        <f t="shared" si="57"/>
        <v>0.19640123441790391</v>
      </c>
      <c r="P112" s="56">
        <f t="shared" si="58"/>
        <v>5.4206339887547306E-2</v>
      </c>
      <c r="Q112" s="1">
        <f t="shared" si="52"/>
        <v>171750.14430262186</v>
      </c>
      <c r="R112" s="1">
        <f t="shared" si="59"/>
        <v>665</v>
      </c>
      <c r="S112" s="1">
        <f t="shared" si="60"/>
        <v>652.42857142857144</v>
      </c>
      <c r="T112" s="1">
        <f t="shared" si="53"/>
        <v>9.8224438581382856E-2</v>
      </c>
      <c r="U112" s="1">
        <f t="shared" si="54"/>
        <v>198779.83687597065</v>
      </c>
      <c r="V112" s="1">
        <f t="shared" si="55"/>
        <v>77.44237354179495</v>
      </c>
      <c r="W112" s="1">
        <f t="shared" si="56"/>
        <v>1474778718302.4575</v>
      </c>
      <c r="X112" s="57"/>
      <c r="Y112" s="39"/>
      <c r="Z112" s="39"/>
    </row>
    <row r="113" spans="3:26" x14ac:dyDescent="0.2">
      <c r="C113" s="36">
        <f t="shared" si="26"/>
        <v>477.49973821982354</v>
      </c>
      <c r="D113" s="47">
        <f t="shared" si="27"/>
        <v>0</v>
      </c>
      <c r="E113" s="47">
        <f t="shared" si="40"/>
        <v>0</v>
      </c>
      <c r="F113" s="47">
        <v>90</v>
      </c>
      <c r="G113" s="47">
        <v>112</v>
      </c>
      <c r="H113" s="48">
        <v>43972</v>
      </c>
      <c r="I113" s="1">
        <f t="shared" si="28"/>
        <v>4.8358406017382976</v>
      </c>
      <c r="J113" s="37">
        <v>228006</v>
      </c>
      <c r="K113" s="49">
        <v>32486</v>
      </c>
      <c r="L113" s="46">
        <v>134560</v>
      </c>
      <c r="M113" s="50">
        <f t="shared" si="51"/>
        <v>167046</v>
      </c>
      <c r="N113" s="55">
        <f t="shared" si="29"/>
        <v>0.14247870670070087</v>
      </c>
      <c r="O113" s="56">
        <f t="shared" si="57"/>
        <v>0.1944733785903284</v>
      </c>
      <c r="P113" s="56">
        <f t="shared" si="58"/>
        <v>5.1994671889627531E-2</v>
      </c>
      <c r="Q113" s="1">
        <f t="shared" si="52"/>
        <v>171750.20921749869</v>
      </c>
      <c r="R113" s="1">
        <f t="shared" si="59"/>
        <v>642</v>
      </c>
      <c r="S113" s="1">
        <f t="shared" si="60"/>
        <v>631.85714285714289</v>
      </c>
      <c r="T113" s="1">
        <f t="shared" si="53"/>
        <v>6.4914876827970147E-2</v>
      </c>
      <c r="U113" s="1">
        <f t="shared" si="54"/>
        <v>198847.55080188668</v>
      </c>
      <c r="V113" s="1">
        <f t="shared" si="55"/>
        <v>67.713925916032167</v>
      </c>
      <c r="W113" s="1">
        <f t="shared" si="56"/>
        <v>1511150104900.1887</v>
      </c>
      <c r="X113" s="57"/>
      <c r="Y113" s="39"/>
      <c r="Z113" s="39"/>
    </row>
    <row r="114" spans="3:26" x14ac:dyDescent="0.2">
      <c r="C114" s="36">
        <f t="shared" si="26"/>
        <v>478.18197372966705</v>
      </c>
      <c r="D114" s="47">
        <f t="shared" si="27"/>
        <v>0</v>
      </c>
      <c r="E114" s="47">
        <f t="shared" si="40"/>
        <v>0</v>
      </c>
      <c r="F114" s="47">
        <v>91</v>
      </c>
      <c r="G114" s="47">
        <v>113</v>
      </c>
      <c r="H114" s="48">
        <v>43973</v>
      </c>
      <c r="I114" s="1">
        <f t="shared" si="28"/>
        <v>4.9234449259218005</v>
      </c>
      <c r="J114" s="37">
        <v>228658</v>
      </c>
      <c r="K114" s="49">
        <v>32616</v>
      </c>
      <c r="L114" s="46">
        <v>136720</v>
      </c>
      <c r="M114" s="50">
        <f t="shared" si="51"/>
        <v>169336</v>
      </c>
      <c r="N114" s="55">
        <f t="shared" si="29"/>
        <v>0.14264097473082071</v>
      </c>
      <c r="O114" s="56">
        <f t="shared" si="57"/>
        <v>0.19261113998204751</v>
      </c>
      <c r="P114" s="56">
        <f t="shared" si="58"/>
        <v>4.99701652512268E-2</v>
      </c>
      <c r="Q114" s="1">
        <f t="shared" si="52"/>
        <v>171750.25179206487</v>
      </c>
      <c r="R114" s="1">
        <f t="shared" si="59"/>
        <v>652</v>
      </c>
      <c r="S114" s="1">
        <f t="shared" si="60"/>
        <v>610.28571428571433</v>
      </c>
      <c r="T114" s="1">
        <f t="shared" si="53"/>
        <v>4.2574566177790985E-2</v>
      </c>
      <c r="U114" s="1">
        <f t="shared" si="54"/>
        <v>198906.68116531454</v>
      </c>
      <c r="V114" s="1">
        <f t="shared" si="55"/>
        <v>59.130363427859265</v>
      </c>
      <c r="W114" s="1">
        <f t="shared" si="56"/>
        <v>1548588403747.1736</v>
      </c>
      <c r="X114" s="57"/>
      <c r="Y114" s="39"/>
      <c r="Z114" s="39"/>
    </row>
    <row r="115" spans="3:26" x14ac:dyDescent="0.2">
      <c r="C115" s="36">
        <f t="shared" si="26"/>
        <v>478.88098730269087</v>
      </c>
      <c r="D115" s="47">
        <f t="shared" si="27"/>
        <v>0</v>
      </c>
      <c r="E115" s="47">
        <f t="shared" si="40"/>
        <v>0</v>
      </c>
      <c r="F115" s="47">
        <v>92</v>
      </c>
      <c r="G115" s="47">
        <v>114</v>
      </c>
      <c r="H115" s="48">
        <v>43974</v>
      </c>
      <c r="I115" s="1">
        <f t="shared" si="28"/>
        <v>5.0110492501053034</v>
      </c>
      <c r="J115" s="37">
        <v>229327</v>
      </c>
      <c r="K115" s="49">
        <v>32735</v>
      </c>
      <c r="L115" s="46">
        <v>138840</v>
      </c>
      <c r="M115" s="50">
        <f t="shared" si="51"/>
        <v>171575</v>
      </c>
      <c r="N115" s="55">
        <f t="shared" si="29"/>
        <v>0.14274376763311777</v>
      </c>
      <c r="O115" s="56">
        <f t="shared" si="57"/>
        <v>0.19079119918403031</v>
      </c>
      <c r="P115" s="56">
        <f t="shared" si="58"/>
        <v>4.8047431550912539E-2</v>
      </c>
      <c r="Q115" s="1">
        <f t="shared" si="52"/>
        <v>171750.27950212939</v>
      </c>
      <c r="R115" s="1">
        <f t="shared" si="59"/>
        <v>669</v>
      </c>
      <c r="S115" s="1">
        <f t="shared" si="60"/>
        <v>550.85714285714289</v>
      </c>
      <c r="T115" s="1">
        <f t="shared" si="53"/>
        <v>2.7710064518032596E-2</v>
      </c>
      <c r="U115" s="1">
        <f t="shared" si="54"/>
        <v>198958.24988495689</v>
      </c>
      <c r="V115" s="1">
        <f t="shared" si="55"/>
        <v>51.568719642353244</v>
      </c>
      <c r="W115" s="1">
        <f t="shared" si="56"/>
        <v>1587528181572.8379</v>
      </c>
      <c r="X115" s="57"/>
      <c r="Y115" s="39"/>
      <c r="Z115" s="39"/>
    </row>
    <row r="116" spans="3:26" x14ac:dyDescent="0.2">
      <c r="C116" s="36">
        <f t="shared" si="26"/>
        <v>479.43508423977482</v>
      </c>
      <c r="D116" s="47">
        <f t="shared" si="27"/>
        <v>0</v>
      </c>
      <c r="E116" s="47">
        <f t="shared" si="40"/>
        <v>0</v>
      </c>
      <c r="F116" s="47">
        <v>93</v>
      </c>
      <c r="G116" s="47">
        <v>115</v>
      </c>
      <c r="H116" s="48">
        <v>43975</v>
      </c>
      <c r="I116" s="1">
        <f t="shared" si="28"/>
        <v>5.0986535742888064</v>
      </c>
      <c r="J116" s="37">
        <v>229858</v>
      </c>
      <c r="K116" s="49">
        <v>32785</v>
      </c>
      <c r="L116" s="46">
        <v>140479</v>
      </c>
      <c r="M116" s="50">
        <f t="shared" si="51"/>
        <v>173264</v>
      </c>
      <c r="N116" s="55">
        <f t="shared" si="29"/>
        <v>0.14263153773199105</v>
      </c>
      <c r="O116" s="56">
        <f t="shared" si="57"/>
        <v>0.18921991873672547</v>
      </c>
      <c r="P116" s="56">
        <f t="shared" si="58"/>
        <v>4.6588381004734419E-2</v>
      </c>
      <c r="Q116" s="1">
        <f t="shared" si="52"/>
        <v>171750.29740019736</v>
      </c>
      <c r="R116" s="1">
        <f t="shared" si="59"/>
        <v>531</v>
      </c>
      <c r="S116" s="1">
        <f t="shared" si="60"/>
        <v>539.28571428571433</v>
      </c>
      <c r="T116" s="1">
        <f t="shared" si="53"/>
        <v>1.7898067977512255E-2</v>
      </c>
      <c r="U116" s="1">
        <f t="shared" si="54"/>
        <v>199003.16734214357</v>
      </c>
      <c r="V116" s="1">
        <f t="shared" si="55"/>
        <v>44.917457186675165</v>
      </c>
      <c r="W116" s="1">
        <f t="shared" si="56"/>
        <v>1618815007738.7361</v>
      </c>
      <c r="X116" s="57"/>
      <c r="Y116" s="39"/>
      <c r="Z116" s="39"/>
    </row>
    <row r="117" spans="3:26" x14ac:dyDescent="0.2">
      <c r="C117" s="36">
        <f t="shared" si="26"/>
        <v>479.74785043812341</v>
      </c>
      <c r="D117" s="47">
        <f t="shared" si="27"/>
        <v>0</v>
      </c>
      <c r="E117" s="47">
        <f t="shared" si="40"/>
        <v>0</v>
      </c>
      <c r="F117" s="47">
        <v>94</v>
      </c>
      <c r="G117" s="47">
        <v>116</v>
      </c>
      <c r="H117" s="48">
        <v>43976</v>
      </c>
      <c r="I117" s="1">
        <f t="shared" si="28"/>
        <v>5.1862578984723093</v>
      </c>
      <c r="J117" s="37">
        <v>230158</v>
      </c>
      <c r="K117" s="49">
        <v>32877</v>
      </c>
      <c r="L117" s="46">
        <v>141981</v>
      </c>
      <c r="M117" s="50">
        <f t="shared" si="51"/>
        <v>174858</v>
      </c>
      <c r="N117" s="55">
        <f t="shared" si="29"/>
        <v>0.14284534971628185</v>
      </c>
      <c r="O117" s="56">
        <f t="shared" si="57"/>
        <v>0.18802113715128849</v>
      </c>
      <c r="P117" s="56">
        <f t="shared" si="58"/>
        <v>4.5175787435006637E-2</v>
      </c>
      <c r="Q117" s="1">
        <f t="shared" si="52"/>
        <v>171750.30887264488</v>
      </c>
      <c r="R117" s="1">
        <f t="shared" si="59"/>
        <v>300</v>
      </c>
      <c r="S117" s="1">
        <f t="shared" si="60"/>
        <v>522.16666666666663</v>
      </c>
      <c r="T117" s="1">
        <f t="shared" si="53"/>
        <v>1.1472447513369843E-2</v>
      </c>
      <c r="U117" s="1">
        <f t="shared" si="54"/>
        <v>199042.24301829457</v>
      </c>
      <c r="V117" s="1">
        <f t="shared" si="55"/>
        <v>39.075676150998333</v>
      </c>
      <c r="W117" s="1">
        <f t="shared" si="56"/>
        <v>1636639826021.0984</v>
      </c>
      <c r="X117" s="57"/>
      <c r="Y117" s="39"/>
      <c r="Z117" s="39"/>
    </row>
    <row r="118" spans="3:26" x14ac:dyDescent="0.2">
      <c r="C118" s="36">
        <f t="shared" si="26"/>
        <v>480.16143118747055</v>
      </c>
      <c r="D118" s="47">
        <f t="shared" si="27"/>
        <v>0</v>
      </c>
      <c r="E118" s="47">
        <f t="shared" si="40"/>
        <v>0</v>
      </c>
      <c r="F118" s="47">
        <v>95</v>
      </c>
      <c r="G118" s="47">
        <v>117</v>
      </c>
      <c r="H118" s="48">
        <v>43977</v>
      </c>
      <c r="I118" s="1">
        <f t="shared" si="28"/>
        <v>5.2738622226558123</v>
      </c>
      <c r="J118" s="37">
        <v>230555</v>
      </c>
      <c r="K118" s="49">
        <v>32955</v>
      </c>
      <c r="L118" s="46">
        <v>144658</v>
      </c>
      <c r="M118" s="50">
        <f t="shared" si="51"/>
        <v>177613</v>
      </c>
      <c r="N118" s="55">
        <f t="shared" si="29"/>
        <v>0.14293769382576826</v>
      </c>
      <c r="O118" s="56">
        <f t="shared" si="57"/>
        <v>0.18554385095685563</v>
      </c>
      <c r="P118" s="56">
        <f t="shared" si="58"/>
        <v>4.2606157131087369E-2</v>
      </c>
      <c r="Q118" s="1">
        <f t="shared" si="52"/>
        <v>171750.31617036686</v>
      </c>
      <c r="R118" s="1">
        <f t="shared" si="59"/>
        <v>397</v>
      </c>
      <c r="S118" s="1">
        <f t="shared" si="60"/>
        <v>496.2</v>
      </c>
      <c r="T118" s="1">
        <f t="shared" si="53"/>
        <v>7.2977219824679196E-3</v>
      </c>
      <c r="U118" s="1">
        <f t="shared" si="54"/>
        <v>199076.19535211974</v>
      </c>
      <c r="V118" s="1">
        <f t="shared" si="55"/>
        <v>33.952333825174719</v>
      </c>
      <c r="W118" s="1">
        <f t="shared" si="56"/>
        <v>1660393830913.1086</v>
      </c>
      <c r="X118" s="57"/>
      <c r="Y118" s="39"/>
      <c r="Z118" s="39"/>
    </row>
    <row r="119" spans="3:26" x14ac:dyDescent="0.2">
      <c r="C119" s="36">
        <f t="shared" si="26"/>
        <v>480.7691753846122</v>
      </c>
      <c r="D119" s="47">
        <f t="shared" si="27"/>
        <v>1</v>
      </c>
      <c r="E119" s="47">
        <f t="shared" si="40"/>
        <v>0</v>
      </c>
      <c r="F119" s="47">
        <v>96</v>
      </c>
      <c r="G119" s="47">
        <v>118</v>
      </c>
      <c r="H119" s="48">
        <v>43978</v>
      </c>
      <c r="I119" s="1">
        <f t="shared" si="28"/>
        <v>5.3614665468393152</v>
      </c>
      <c r="J119" s="37">
        <v>231139</v>
      </c>
      <c r="K119" s="49">
        <v>33072</v>
      </c>
      <c r="L119" s="46">
        <v>147101</v>
      </c>
      <c r="M119" s="50">
        <f t="shared" si="51"/>
        <v>180173</v>
      </c>
      <c r="N119" s="55">
        <f t="shared" si="29"/>
        <v>0.14308273376626185</v>
      </c>
      <c r="O119" s="56">
        <f t="shared" si="57"/>
        <v>0.18355691474305252</v>
      </c>
      <c r="P119" s="56">
        <f t="shared" si="58"/>
        <v>4.0474180976790675E-2</v>
      </c>
      <c r="Q119" s="1">
        <f t="shared" si="52"/>
        <v>171750.32077717219</v>
      </c>
      <c r="R119" s="1">
        <f t="shared" si="59"/>
        <v>584</v>
      </c>
      <c r="S119" s="1">
        <f t="shared" si="60"/>
        <v>453</v>
      </c>
      <c r="T119" s="1">
        <f t="shared" si="53"/>
        <v>4.6068053343333304E-3</v>
      </c>
      <c r="U119" s="1">
        <f t="shared" si="54"/>
        <v>199105.66083638964</v>
      </c>
      <c r="V119" s="1">
        <f t="shared" si="55"/>
        <v>29.46548426989466</v>
      </c>
      <c r="W119" s="1">
        <f t="shared" si="56"/>
        <v>1695680198807.5781</v>
      </c>
      <c r="X119" s="57"/>
      <c r="Y119" s="39"/>
      <c r="Z119" s="39"/>
    </row>
    <row r="120" spans="3:26" x14ac:dyDescent="0.2">
      <c r="C120" s="36">
        <f t="shared" si="26"/>
        <v>0</v>
      </c>
      <c r="D120" s="47">
        <f t="shared" si="27"/>
        <v>1</v>
      </c>
      <c r="E120" s="47">
        <f t="shared" si="40"/>
        <v>0</v>
      </c>
      <c r="F120" s="47">
        <v>97</v>
      </c>
      <c r="G120" s="47">
        <v>119</v>
      </c>
      <c r="H120" s="48">
        <v>43979</v>
      </c>
      <c r="I120" s="1">
        <f t="shared" si="28"/>
        <v>5.4490708710228182</v>
      </c>
      <c r="K120" s="49">
        <v>0</v>
      </c>
      <c r="L120" s="46">
        <v>0</v>
      </c>
      <c r="M120" s="50">
        <f t="shared" si="51"/>
        <v>0</v>
      </c>
      <c r="Q120" s="1">
        <f t="shared" si="52"/>
        <v>171750.32366315479</v>
      </c>
      <c r="T120" s="1">
        <f t="shared" si="53"/>
        <v>2.885982597945258E-3</v>
      </c>
      <c r="U120" s="1">
        <f t="shared" si="54"/>
        <v>199131.20238076439</v>
      </c>
      <c r="V120" s="1">
        <f t="shared" si="55"/>
        <v>25.5415443747479</v>
      </c>
      <c r="W120" s="1">
        <f t="shared" si="56"/>
        <v>0</v>
      </c>
      <c r="X120" s="57"/>
      <c r="Y120" s="39"/>
      <c r="Z120" s="39"/>
    </row>
    <row r="121" spans="3:26" x14ac:dyDescent="0.2">
      <c r="C121" s="36">
        <f t="shared" si="26"/>
        <v>0</v>
      </c>
      <c r="D121" s="47">
        <f t="shared" si="27"/>
        <v>1</v>
      </c>
      <c r="E121" s="47">
        <f t="shared" si="40"/>
        <v>0</v>
      </c>
      <c r="F121" s="47">
        <v>98</v>
      </c>
      <c r="G121" s="47">
        <v>120</v>
      </c>
      <c r="H121" s="48">
        <v>43980</v>
      </c>
      <c r="I121" s="1">
        <f t="shared" si="28"/>
        <v>5.5366751952063211</v>
      </c>
      <c r="K121" s="49">
        <v>0</v>
      </c>
      <c r="L121" s="46">
        <v>0</v>
      </c>
      <c r="M121" s="50">
        <f t="shared" si="51"/>
        <v>0</v>
      </c>
      <c r="Q121" s="1">
        <f t="shared" si="52"/>
        <v>171750.32545734663</v>
      </c>
      <c r="T121" s="1">
        <f t="shared" si="53"/>
        <v>1.794191834051162E-3</v>
      </c>
      <c r="U121" s="1">
        <f t="shared" si="54"/>
        <v>199153.31697220556</v>
      </c>
      <c r="V121" s="1">
        <f t="shared" si="55"/>
        <v>22.114591441175435</v>
      </c>
      <c r="W121" s="1">
        <f t="shared" si="56"/>
        <v>0</v>
      </c>
      <c r="X121" s="57"/>
      <c r="Y121" s="39"/>
      <c r="Z121" s="39"/>
    </row>
    <row r="122" spans="3:26" x14ac:dyDescent="0.2">
      <c r="C122" s="36">
        <f t="shared" si="26"/>
        <v>0</v>
      </c>
      <c r="D122" s="47">
        <f t="shared" si="27"/>
        <v>1</v>
      </c>
      <c r="E122" s="47">
        <f t="shared" si="40"/>
        <v>0</v>
      </c>
      <c r="F122" s="47">
        <v>99</v>
      </c>
      <c r="G122" s="47">
        <v>121</v>
      </c>
      <c r="H122" s="48">
        <v>43981</v>
      </c>
      <c r="I122" s="1">
        <f t="shared" si="28"/>
        <v>5.6242795193898241</v>
      </c>
      <c r="K122" s="49">
        <v>0</v>
      </c>
      <c r="L122" s="46">
        <v>0</v>
      </c>
      <c r="M122" s="50">
        <f t="shared" si="51"/>
        <v>0</v>
      </c>
      <c r="Q122" s="1">
        <f t="shared" si="52"/>
        <v>171750.32656428983</v>
      </c>
      <c r="T122" s="1">
        <f t="shared" si="53"/>
        <v>1.1069432075601071E-3</v>
      </c>
      <c r="U122" s="1">
        <f t="shared" si="54"/>
        <v>199172.44266813723</v>
      </c>
      <c r="V122" s="1">
        <f t="shared" si="55"/>
        <v>19.125695931666996</v>
      </c>
      <c r="W122" s="1">
        <f t="shared" si="56"/>
        <v>0</v>
      </c>
      <c r="X122" s="57"/>
      <c r="Y122" s="39"/>
      <c r="Z122" s="39"/>
    </row>
    <row r="123" spans="3:26" x14ac:dyDescent="0.2">
      <c r="C123" s="36">
        <f t="shared" si="26"/>
        <v>0</v>
      </c>
      <c r="D123" s="47">
        <f t="shared" si="27"/>
        <v>1</v>
      </c>
      <c r="E123" s="47">
        <f t="shared" si="40"/>
        <v>0</v>
      </c>
      <c r="F123" s="47">
        <v>100</v>
      </c>
      <c r="G123" s="47">
        <v>122</v>
      </c>
      <c r="H123" s="48">
        <v>43982</v>
      </c>
      <c r="I123" s="1">
        <f t="shared" si="28"/>
        <v>5.711883843573327</v>
      </c>
      <c r="K123" s="49">
        <v>0</v>
      </c>
      <c r="L123" s="46">
        <v>0</v>
      </c>
      <c r="M123" s="50">
        <f t="shared" si="51"/>
        <v>0</v>
      </c>
      <c r="Q123" s="1">
        <f t="shared" si="52"/>
        <v>171750.3272420298</v>
      </c>
      <c r="T123" s="1">
        <f t="shared" si="53"/>
        <v>6.7773996852338314E-4</v>
      </c>
      <c r="U123" s="1">
        <f t="shared" si="54"/>
        <v>199188.96495996471</v>
      </c>
      <c r="V123" s="1">
        <f t="shared" si="55"/>
        <v>16.52229182748124</v>
      </c>
      <c r="W123" s="1">
        <f t="shared" si="56"/>
        <v>0</v>
      </c>
      <c r="X123" s="57"/>
      <c r="Y123" s="39"/>
      <c r="Z123" s="39"/>
    </row>
    <row r="124" spans="3:26" x14ac:dyDescent="0.2">
      <c r="C124" s="36">
        <f t="shared" si="26"/>
        <v>0</v>
      </c>
      <c r="D124" s="47">
        <f t="shared" si="27"/>
        <v>1</v>
      </c>
      <c r="E124" s="47">
        <f t="shared" si="40"/>
        <v>0</v>
      </c>
      <c r="F124" s="47">
        <v>101</v>
      </c>
      <c r="G124" s="47">
        <v>123</v>
      </c>
      <c r="H124" s="48">
        <v>43983</v>
      </c>
      <c r="K124" s="49">
        <v>0</v>
      </c>
      <c r="L124" s="46">
        <v>0</v>
      </c>
      <c r="M124" s="50">
        <f>L124+K124</f>
        <v>0</v>
      </c>
      <c r="W124" s="1">
        <f>(Q124-J124)^2*C124*$B$13+(U124-J124)^2*C124*$B$14</f>
        <v>0</v>
      </c>
      <c r="X124" s="39"/>
      <c r="Y124" s="39"/>
      <c r="Z124" s="39"/>
    </row>
    <row r="125" spans="3:26" x14ac:dyDescent="0.2">
      <c r="C125" s="36">
        <f t="shared" si="26"/>
        <v>0</v>
      </c>
      <c r="D125" s="47">
        <f t="shared" si="27"/>
        <v>1</v>
      </c>
      <c r="E125" s="47">
        <f t="shared" si="40"/>
        <v>0</v>
      </c>
      <c r="F125" s="47">
        <v>102</v>
      </c>
      <c r="G125" s="47">
        <v>124</v>
      </c>
      <c r="H125" s="48">
        <v>43984</v>
      </c>
      <c r="K125" s="49">
        <v>0</v>
      </c>
      <c r="L125" s="46">
        <v>0</v>
      </c>
      <c r="M125" s="50">
        <f>L125+K125</f>
        <v>0</v>
      </c>
      <c r="W125" s="1">
        <f>(Q125-J125)^2*C125*$B$13+(U125-J125)^2*C125*$B$14</f>
        <v>0</v>
      </c>
      <c r="X125" s="39"/>
      <c r="Y125" s="39"/>
      <c r="Z125" s="39"/>
    </row>
    <row r="126" spans="3:26" x14ac:dyDescent="0.2">
      <c r="X126" s="39"/>
      <c r="Y126" s="39"/>
      <c r="Z126" s="39"/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8"/>
  <sheetViews>
    <sheetView topLeftCell="A4" zoomScaleNormal="100" workbookViewId="0">
      <selection activeCell="L39" sqref="L39"/>
    </sheetView>
  </sheetViews>
  <sheetFormatPr defaultRowHeight="12.75" x14ac:dyDescent="0.2"/>
  <cols>
    <col min="1" max="1" width="9.140625" style="1"/>
    <col min="2" max="2" width="12" style="1" bestFit="1" customWidth="1"/>
    <col min="3" max="3" width="5.42578125" style="1" customWidth="1"/>
    <col min="4" max="4" width="4" style="47" bestFit="1" customWidth="1"/>
    <col min="5" max="5" width="10.140625" style="47" bestFit="1" customWidth="1"/>
    <col min="6" max="6" width="9.140625" style="1"/>
    <col min="7" max="7" width="6" style="37" bestFit="1" customWidth="1"/>
    <col min="8" max="8" width="5" style="49" bestFit="1" customWidth="1"/>
    <col min="9" max="9" width="6.85546875" style="46" bestFit="1" customWidth="1"/>
    <col min="10" max="10" width="6" style="50" bestFit="1" customWidth="1"/>
    <col min="11" max="11" width="9.140625" style="1"/>
    <col min="12" max="12" width="5" style="1" bestFit="1" customWidth="1"/>
    <col min="13" max="31" width="9.140625" style="1"/>
    <col min="32" max="32" width="6.28515625" style="1" customWidth="1"/>
    <col min="33" max="16384" width="9.140625" style="1"/>
  </cols>
  <sheetData>
    <row r="1" spans="1:35" x14ac:dyDescent="0.2">
      <c r="A1" s="36">
        <v>0.77097157094308455</v>
      </c>
      <c r="B1" s="36">
        <v>8.8059250560538191E-2</v>
      </c>
      <c r="C1" s="36">
        <f>SQRT(G1)</f>
        <v>1</v>
      </c>
      <c r="D1" s="47">
        <v>1</v>
      </c>
      <c r="E1" s="48">
        <v>43865</v>
      </c>
      <c r="F1" s="36">
        <v>-5.1265855346010198</v>
      </c>
      <c r="G1" s="37">
        <v>1</v>
      </c>
      <c r="H1" s="49">
        <v>0</v>
      </c>
      <c r="I1" s="46">
        <v>0</v>
      </c>
      <c r="J1" s="50">
        <f>(I1+H1)</f>
        <v>0</v>
      </c>
      <c r="K1" s="1">
        <f>_xlfn.NORM.DIST(F1,0,$A$1,TRUE)*$B$2</f>
        <v>5.6486517674428708E-7</v>
      </c>
      <c r="N1" s="1">
        <f t="shared" ref="N1:N24" si="0">(K1-G1)^2*C1</f>
        <v>0.99999887026996559</v>
      </c>
      <c r="O1" s="1">
        <f>SUM(N:N)/SUM(C:C)</f>
        <v>14549909.544226499</v>
      </c>
      <c r="AE1" s="1" t="str">
        <f>"c(" &amp;G1 &amp; ","</f>
        <v>c(1,</v>
      </c>
      <c r="AF1" s="1" t="str">
        <f>"c(" &amp;J1 &amp; ","</f>
        <v>c(0,</v>
      </c>
      <c r="AG1" s="1" t="str">
        <f>"c(" &amp;H1 &amp; ","</f>
        <v>c(0,</v>
      </c>
      <c r="AH1" s="1" t="str">
        <f>"c(" &amp;I1 &amp; ","</f>
        <v>c(0,</v>
      </c>
      <c r="AI1" s="1" t="str">
        <f>""</f>
        <v/>
      </c>
    </row>
    <row r="2" spans="1:35" x14ac:dyDescent="0.2">
      <c r="B2" s="40">
        <v>38417.807586583993</v>
      </c>
      <c r="C2" s="36">
        <f t="shared" ref="C2:C65" si="1">SQRT(G2)</f>
        <v>1</v>
      </c>
      <c r="D2" s="47">
        <v>2</v>
      </c>
      <c r="E2" s="48">
        <v>43866</v>
      </c>
      <c r="F2" s="1">
        <f t="shared" ref="F2:F65" si="2">F1+$B$1</f>
        <v>-5.0385262840404819</v>
      </c>
      <c r="G2" s="37">
        <v>1</v>
      </c>
      <c r="H2" s="49">
        <v>0</v>
      </c>
      <c r="I2" s="46">
        <v>0</v>
      </c>
      <c r="J2" s="50">
        <f t="shared" ref="J2:J65" si="3">(I2+H2)</f>
        <v>0</v>
      </c>
      <c r="K2" s="1">
        <f t="shared" ref="K2:K65" si="4">_xlfn.NORM.DIST(F2,0,$A$1,TRUE)*$B$2</f>
        <v>1.2194673922121362E-6</v>
      </c>
      <c r="L2" s="1">
        <f t="shared" ref="L2:L24" si="5">IF(G2-G1&lt;0,0,G2-G1)</f>
        <v>0</v>
      </c>
      <c r="M2" s="1">
        <f t="shared" ref="M2:M33" si="6">K2-K1</f>
        <v>6.5460221546784916E-7</v>
      </c>
      <c r="N2" s="1">
        <f t="shared" si="0"/>
        <v>0.99999756106670279</v>
      </c>
      <c r="AE2" s="1" t="str">
        <f t="shared" ref="AE2:AE24" si="7">AE1 &amp;G2 &amp;","</f>
        <v>c(1,1,</v>
      </c>
      <c r="AF2" s="1" t="str">
        <f t="shared" ref="AF2:AF24" si="8">AF1 &amp;J2 &amp;","</f>
        <v>c(0,0,</v>
      </c>
      <c r="AG2" s="1" t="str">
        <f>AG1 &amp;H2 &amp;","</f>
        <v>c(0,0,</v>
      </c>
      <c r="AH2" s="1" t="str">
        <f>AH1 &amp;I2 &amp;","</f>
        <v>c(0,0,</v>
      </c>
      <c r="AI2" s="1" t="str">
        <f>""</f>
        <v/>
      </c>
    </row>
    <row r="3" spans="1:35" x14ac:dyDescent="0.2">
      <c r="A3" s="1" t="s">
        <v>18</v>
      </c>
      <c r="B3" s="1">
        <f>(3-F1)/B1</f>
        <v>92.285426946873997</v>
      </c>
      <c r="C3" s="36">
        <f t="shared" si="1"/>
        <v>1</v>
      </c>
      <c r="D3" s="47">
        <v>3</v>
      </c>
      <c r="E3" s="48">
        <v>43867</v>
      </c>
      <c r="F3" s="1">
        <f t="shared" si="2"/>
        <v>-4.9504670334799439</v>
      </c>
      <c r="G3" s="37">
        <v>1</v>
      </c>
      <c r="H3" s="49">
        <v>0</v>
      </c>
      <c r="I3" s="46">
        <v>0</v>
      </c>
      <c r="J3" s="50">
        <f t="shared" si="3"/>
        <v>0</v>
      </c>
      <c r="K3" s="1">
        <f t="shared" si="4"/>
        <v>2.5992425634975103E-6</v>
      </c>
      <c r="L3" s="1">
        <f t="shared" si="5"/>
        <v>0</v>
      </c>
      <c r="M3" s="1">
        <f t="shared" si="6"/>
        <v>1.379775171285374E-6</v>
      </c>
      <c r="N3" s="1">
        <f t="shared" si="0"/>
        <v>0.99999480152162901</v>
      </c>
      <c r="AE3" s="1" t="str">
        <f t="shared" si="7"/>
        <v>c(1,1,1,</v>
      </c>
      <c r="AF3" s="1" t="str">
        <f t="shared" si="8"/>
        <v>c(0,0,0,</v>
      </c>
      <c r="AG3" s="1" t="str">
        <f t="shared" ref="AG3:AG53" si="9">AG2 &amp;H3 &amp;","</f>
        <v>c(0,0,0,</v>
      </c>
      <c r="AH3" s="1" t="str">
        <f t="shared" ref="AH3:AH53" si="10">AH2 &amp;I3 &amp;","</f>
        <v>c(0,0,0,</v>
      </c>
      <c r="AI3" s="1" t="str">
        <f>""</f>
        <v/>
      </c>
    </row>
    <row r="4" spans="1:35" x14ac:dyDescent="0.2">
      <c r="B4" s="33">
        <f>E1+B3</f>
        <v>43957.285426946873</v>
      </c>
      <c r="C4" s="36">
        <f t="shared" si="1"/>
        <v>1</v>
      </c>
      <c r="D4" s="47">
        <v>4</v>
      </c>
      <c r="E4" s="48">
        <v>43868</v>
      </c>
      <c r="F4" s="1">
        <f t="shared" si="2"/>
        <v>-4.8624077829194059</v>
      </c>
      <c r="G4" s="37">
        <v>1</v>
      </c>
      <c r="H4" s="49">
        <v>0</v>
      </c>
      <c r="I4" s="46">
        <v>0</v>
      </c>
      <c r="J4" s="50">
        <f t="shared" si="3"/>
        <v>0</v>
      </c>
      <c r="K4" s="1">
        <f t="shared" si="4"/>
        <v>5.4698871147545789E-6</v>
      </c>
      <c r="L4" s="1">
        <f t="shared" si="5"/>
        <v>0</v>
      </c>
      <c r="M4" s="1">
        <f t="shared" si="6"/>
        <v>2.8706445512570686E-6</v>
      </c>
      <c r="N4" s="1">
        <f t="shared" si="0"/>
        <v>0.99998906025569001</v>
      </c>
      <c r="AE4" s="1" t="str">
        <f t="shared" si="7"/>
        <v>c(1,1,1,1,</v>
      </c>
      <c r="AF4" s="1" t="str">
        <f t="shared" si="8"/>
        <v>c(0,0,0,0,</v>
      </c>
      <c r="AG4" s="1" t="str">
        <f t="shared" si="9"/>
        <v>c(0,0,0,0,</v>
      </c>
      <c r="AH4" s="1" t="str">
        <f t="shared" si="10"/>
        <v>c(0,0,0,0,</v>
      </c>
      <c r="AI4" s="1" t="str">
        <f>""</f>
        <v/>
      </c>
    </row>
    <row r="5" spans="1:35" x14ac:dyDescent="0.2">
      <c r="A5" s="1" t="s">
        <v>19</v>
      </c>
      <c r="B5" s="1">
        <f>-F1/B1</f>
        <v>58.217455883032301</v>
      </c>
      <c r="C5" s="36">
        <f t="shared" si="1"/>
        <v>1</v>
      </c>
      <c r="D5" s="47">
        <v>5</v>
      </c>
      <c r="E5" s="48">
        <v>43869</v>
      </c>
      <c r="F5" s="1">
        <f t="shared" si="2"/>
        <v>-4.7743485323588679</v>
      </c>
      <c r="G5" s="37">
        <v>1</v>
      </c>
      <c r="H5" s="49">
        <v>0</v>
      </c>
      <c r="I5" s="46">
        <v>0</v>
      </c>
      <c r="J5" s="50">
        <f t="shared" si="3"/>
        <v>0</v>
      </c>
      <c r="K5" s="1">
        <f t="shared" si="4"/>
        <v>1.1364981480054249E-5</v>
      </c>
      <c r="L5" s="1">
        <f t="shared" si="5"/>
        <v>0</v>
      </c>
      <c r="M5" s="1">
        <f t="shared" si="6"/>
        <v>5.8950943652996704E-6</v>
      </c>
      <c r="N5" s="1">
        <f t="shared" si="0"/>
        <v>0.99997727016620275</v>
      </c>
      <c r="AE5" s="1" t="str">
        <f t="shared" si="7"/>
        <v>c(1,1,1,1,1,</v>
      </c>
      <c r="AF5" s="1" t="str">
        <f t="shared" si="8"/>
        <v>c(0,0,0,0,0,</v>
      </c>
      <c r="AG5" s="1" t="str">
        <f t="shared" si="9"/>
        <v>c(0,0,0,0,0,</v>
      </c>
      <c r="AH5" s="1" t="str">
        <f t="shared" si="10"/>
        <v>c(0,0,0,0,0,</v>
      </c>
      <c r="AI5" s="1" t="str">
        <f>""</f>
        <v/>
      </c>
    </row>
    <row r="6" spans="1:35" x14ac:dyDescent="0.2">
      <c r="B6" s="33">
        <f>E1+B5</f>
        <v>43923.21745588303</v>
      </c>
      <c r="C6" s="36">
        <f t="shared" si="1"/>
        <v>1</v>
      </c>
      <c r="D6" s="47">
        <v>6</v>
      </c>
      <c r="E6" s="48">
        <v>43870</v>
      </c>
      <c r="F6" s="1">
        <f t="shared" si="2"/>
        <v>-4.6862892817983299</v>
      </c>
      <c r="G6" s="37">
        <v>1</v>
      </c>
      <c r="H6" s="49">
        <v>0</v>
      </c>
      <c r="I6" s="46">
        <v>0</v>
      </c>
      <c r="J6" s="50">
        <f t="shared" si="3"/>
        <v>0</v>
      </c>
      <c r="K6" s="1">
        <f t="shared" si="4"/>
        <v>2.3314278421857666E-5</v>
      </c>
      <c r="L6" s="1">
        <f t="shared" si="5"/>
        <v>0</v>
      </c>
      <c r="M6" s="1">
        <f t="shared" si="6"/>
        <v>1.1949296941803417E-5</v>
      </c>
      <c r="N6" s="1">
        <f t="shared" si="0"/>
        <v>0.99995337198671186</v>
      </c>
      <c r="AE6" s="1" t="str">
        <f t="shared" si="7"/>
        <v>c(1,1,1,1,1,1,</v>
      </c>
      <c r="AF6" s="1" t="str">
        <f t="shared" si="8"/>
        <v>c(0,0,0,0,0,0,</v>
      </c>
      <c r="AG6" s="1" t="str">
        <f t="shared" si="9"/>
        <v>c(0,0,0,0,0,0,</v>
      </c>
      <c r="AH6" s="1" t="str">
        <f t="shared" si="10"/>
        <v>c(0,0,0,0,0,0,</v>
      </c>
      <c r="AI6" s="1" t="str">
        <f>""</f>
        <v/>
      </c>
    </row>
    <row r="7" spans="1:35" x14ac:dyDescent="0.2">
      <c r="B7" s="1">
        <f>(-5.3-F1)/B1</f>
        <v>-1.9692929964213419</v>
      </c>
      <c r="C7" s="36">
        <f t="shared" si="1"/>
        <v>1</v>
      </c>
      <c r="D7" s="47">
        <v>7</v>
      </c>
      <c r="E7" s="48">
        <v>43871</v>
      </c>
      <c r="F7" s="1">
        <f t="shared" si="2"/>
        <v>-4.5982300312377919</v>
      </c>
      <c r="G7" s="37">
        <v>1</v>
      </c>
      <c r="H7" s="49">
        <v>0</v>
      </c>
      <c r="I7" s="46">
        <v>0</v>
      </c>
      <c r="J7" s="50">
        <f t="shared" si="3"/>
        <v>0</v>
      </c>
      <c r="K7" s="1">
        <f t="shared" si="4"/>
        <v>4.7221780514673395E-5</v>
      </c>
      <c r="L7" s="1">
        <f t="shared" si="5"/>
        <v>0</v>
      </c>
      <c r="M7" s="1">
        <f t="shared" si="6"/>
        <v>2.3907502092815729E-5</v>
      </c>
      <c r="N7" s="1">
        <f t="shared" si="0"/>
        <v>0.99990555866886732</v>
      </c>
      <c r="AE7" s="1" t="str">
        <f t="shared" si="7"/>
        <v>c(1,1,1,1,1,1,1,</v>
      </c>
      <c r="AF7" s="1" t="str">
        <f t="shared" si="8"/>
        <v>c(0,0,0,0,0,0,0,</v>
      </c>
      <c r="AG7" s="1" t="str">
        <f t="shared" si="9"/>
        <v>c(0,0,0,0,0,0,0,</v>
      </c>
      <c r="AH7" s="1" t="str">
        <f t="shared" si="10"/>
        <v>c(0,0,0,0,0,0,0,</v>
      </c>
      <c r="AI7" s="1" t="str">
        <f>""</f>
        <v/>
      </c>
    </row>
    <row r="8" spans="1:35" x14ac:dyDescent="0.2">
      <c r="C8" s="36">
        <f t="shared" si="1"/>
        <v>1</v>
      </c>
      <c r="D8" s="47">
        <v>8</v>
      </c>
      <c r="E8" s="48">
        <v>43872</v>
      </c>
      <c r="F8" s="1">
        <f t="shared" si="2"/>
        <v>-4.510170780677254</v>
      </c>
      <c r="G8" s="37">
        <v>1</v>
      </c>
      <c r="H8" s="49">
        <v>0</v>
      </c>
      <c r="I8" s="46">
        <v>0</v>
      </c>
      <c r="J8" s="50">
        <f t="shared" si="3"/>
        <v>0</v>
      </c>
      <c r="K8" s="1">
        <f t="shared" si="4"/>
        <v>9.4435293244178627E-5</v>
      </c>
      <c r="L8" s="1">
        <f t="shared" si="5"/>
        <v>0</v>
      </c>
      <c r="M8" s="1">
        <f t="shared" si="6"/>
        <v>4.7213512729505233E-5</v>
      </c>
      <c r="N8" s="1">
        <f t="shared" si="0"/>
        <v>0.99981113833153634</v>
      </c>
      <c r="AE8" s="1" t="str">
        <f t="shared" si="7"/>
        <v>c(1,1,1,1,1,1,1,1,</v>
      </c>
      <c r="AF8" s="1" t="str">
        <f t="shared" si="8"/>
        <v>c(0,0,0,0,0,0,0,0,</v>
      </c>
      <c r="AG8" s="1" t="str">
        <f t="shared" si="9"/>
        <v>c(0,0,0,0,0,0,0,0,</v>
      </c>
      <c r="AH8" s="1" t="str">
        <f t="shared" si="10"/>
        <v>c(0,0,0,0,0,0,0,0,</v>
      </c>
      <c r="AI8" s="1" t="str">
        <f>""</f>
        <v/>
      </c>
    </row>
    <row r="9" spans="1:35" x14ac:dyDescent="0.2">
      <c r="C9" s="36">
        <f t="shared" si="1"/>
        <v>1</v>
      </c>
      <c r="D9" s="47">
        <v>9</v>
      </c>
      <c r="E9" s="48">
        <v>43873</v>
      </c>
      <c r="F9" s="1">
        <f t="shared" si="2"/>
        <v>-4.422111530116716</v>
      </c>
      <c r="G9" s="37">
        <v>1</v>
      </c>
      <c r="H9" s="49">
        <v>0</v>
      </c>
      <c r="I9" s="46">
        <v>0</v>
      </c>
      <c r="J9" s="50">
        <f t="shared" si="3"/>
        <v>0</v>
      </c>
      <c r="K9" s="1">
        <f t="shared" si="4"/>
        <v>1.864672576506396E-4</v>
      </c>
      <c r="L9" s="1">
        <f t="shared" si="5"/>
        <v>0</v>
      </c>
      <c r="M9" s="1">
        <f t="shared" si="6"/>
        <v>9.2031964406460968E-5</v>
      </c>
      <c r="N9" s="1">
        <f t="shared" si="0"/>
        <v>0.999627100254737</v>
      </c>
      <c r="AE9" s="1" t="str">
        <f t="shared" si="7"/>
        <v>c(1,1,1,1,1,1,1,1,1,</v>
      </c>
      <c r="AF9" s="1" t="str">
        <f t="shared" si="8"/>
        <v>c(0,0,0,0,0,0,0,0,0,</v>
      </c>
      <c r="AG9" s="1" t="str">
        <f t="shared" si="9"/>
        <v>c(0,0,0,0,0,0,0,0,0,</v>
      </c>
      <c r="AH9" s="1" t="str">
        <f t="shared" si="10"/>
        <v>c(0,0,0,0,0,0,0,0,0,</v>
      </c>
      <c r="AI9" s="1" t="str">
        <f>""</f>
        <v/>
      </c>
    </row>
    <row r="10" spans="1:35" x14ac:dyDescent="0.2">
      <c r="C10" s="36">
        <f t="shared" si="1"/>
        <v>1</v>
      </c>
      <c r="D10" s="47">
        <v>10</v>
      </c>
      <c r="E10" s="48">
        <v>43874</v>
      </c>
      <c r="F10" s="1">
        <f t="shared" si="2"/>
        <v>-4.334052279556178</v>
      </c>
      <c r="G10" s="37">
        <v>1</v>
      </c>
      <c r="H10" s="49">
        <v>0</v>
      </c>
      <c r="I10" s="46">
        <v>0</v>
      </c>
      <c r="J10" s="50">
        <f t="shared" si="3"/>
        <v>0</v>
      </c>
      <c r="K10" s="1">
        <f t="shared" si="4"/>
        <v>3.6353984909223339E-4</v>
      </c>
      <c r="L10" s="1">
        <f t="shared" si="5"/>
        <v>0</v>
      </c>
      <c r="M10" s="1">
        <f t="shared" si="6"/>
        <v>1.7707259144159379E-4</v>
      </c>
      <c r="N10" s="1">
        <f t="shared" si="0"/>
        <v>0.99927305246303744</v>
      </c>
      <c r="AE10" s="1" t="str">
        <f t="shared" si="7"/>
        <v>c(1,1,1,1,1,1,1,1,1,1,</v>
      </c>
      <c r="AF10" s="1" t="str">
        <f t="shared" si="8"/>
        <v>c(0,0,0,0,0,0,0,0,0,0,</v>
      </c>
      <c r="AG10" s="1" t="str">
        <f t="shared" si="9"/>
        <v>c(0,0,0,0,0,0,0,0,0,0,</v>
      </c>
      <c r="AH10" s="1" t="str">
        <f t="shared" si="10"/>
        <v>c(0,0,0,0,0,0,0,0,0,0,</v>
      </c>
      <c r="AI10" s="1" t="str">
        <f>""</f>
        <v/>
      </c>
    </row>
    <row r="11" spans="1:35" x14ac:dyDescent="0.2">
      <c r="C11" s="36">
        <f t="shared" si="1"/>
        <v>1</v>
      </c>
      <c r="D11" s="47">
        <v>11</v>
      </c>
      <c r="E11" s="48">
        <v>43875</v>
      </c>
      <c r="F11" s="1">
        <f t="shared" si="2"/>
        <v>-4.24599302899564</v>
      </c>
      <c r="G11" s="37">
        <v>1</v>
      </c>
      <c r="H11" s="49">
        <v>0</v>
      </c>
      <c r="I11" s="46">
        <v>0</v>
      </c>
      <c r="J11" s="50">
        <f t="shared" si="3"/>
        <v>0</v>
      </c>
      <c r="K11" s="1">
        <f t="shared" si="4"/>
        <v>6.9982235266785608E-4</v>
      </c>
      <c r="L11" s="1">
        <f t="shared" si="5"/>
        <v>0</v>
      </c>
      <c r="M11" s="1">
        <f t="shared" si="6"/>
        <v>3.3628250357562269E-4</v>
      </c>
      <c r="N11" s="1">
        <f t="shared" si="0"/>
        <v>0.99860084504598956</v>
      </c>
      <c r="AE11" s="1" t="str">
        <f t="shared" si="7"/>
        <v>c(1,1,1,1,1,1,1,1,1,1,1,</v>
      </c>
      <c r="AF11" s="1" t="str">
        <f t="shared" si="8"/>
        <v>c(0,0,0,0,0,0,0,0,0,0,0,</v>
      </c>
      <c r="AG11" s="1" t="str">
        <f t="shared" si="9"/>
        <v>c(0,0,0,0,0,0,0,0,0,0,0,</v>
      </c>
      <c r="AH11" s="1" t="str">
        <f t="shared" si="10"/>
        <v>c(0,0,0,0,0,0,0,0,0,0,0,</v>
      </c>
      <c r="AI11" s="1" t="str">
        <f>""</f>
        <v/>
      </c>
    </row>
    <row r="12" spans="1:35" x14ac:dyDescent="0.2">
      <c r="C12" s="36">
        <f t="shared" si="1"/>
        <v>1</v>
      </c>
      <c r="D12" s="47">
        <v>12</v>
      </c>
      <c r="E12" s="48">
        <v>43876</v>
      </c>
      <c r="F12" s="1">
        <f t="shared" si="2"/>
        <v>-4.157933778435102</v>
      </c>
      <c r="G12" s="37">
        <v>1</v>
      </c>
      <c r="H12" s="49">
        <v>0</v>
      </c>
      <c r="I12" s="46">
        <v>0</v>
      </c>
      <c r="J12" s="50">
        <f t="shared" si="3"/>
        <v>0</v>
      </c>
      <c r="K12" s="1">
        <f t="shared" si="4"/>
        <v>1.3301951788530194E-3</v>
      </c>
      <c r="L12" s="1">
        <f t="shared" si="5"/>
        <v>0</v>
      </c>
      <c r="M12" s="1">
        <f t="shared" si="6"/>
        <v>6.3037282618516328E-4</v>
      </c>
      <c r="N12" s="1">
        <f t="shared" si="0"/>
        <v>0.99734137906150777</v>
      </c>
      <c r="AE12" s="1" t="str">
        <f t="shared" si="7"/>
        <v>c(1,1,1,1,1,1,1,1,1,1,1,1,</v>
      </c>
      <c r="AF12" s="1" t="str">
        <f t="shared" si="8"/>
        <v>c(0,0,0,0,0,0,0,0,0,0,0,0,</v>
      </c>
      <c r="AG12" s="1" t="str">
        <f t="shared" si="9"/>
        <v>c(0,0,0,0,0,0,0,0,0,0,0,0,</v>
      </c>
      <c r="AH12" s="1" t="str">
        <f t="shared" si="10"/>
        <v>c(0,0,0,0,0,0,0,0,0,0,0,0,</v>
      </c>
      <c r="AI12" s="1" t="str">
        <f>""</f>
        <v/>
      </c>
    </row>
    <row r="13" spans="1:35" x14ac:dyDescent="0.2">
      <c r="C13" s="36">
        <f t="shared" si="1"/>
        <v>1</v>
      </c>
      <c r="D13" s="47">
        <v>13</v>
      </c>
      <c r="E13" s="48">
        <v>43877</v>
      </c>
      <c r="F13" s="1">
        <f t="shared" si="2"/>
        <v>-4.0698745278745641</v>
      </c>
      <c r="G13" s="37">
        <v>1</v>
      </c>
      <c r="H13" s="49">
        <v>0</v>
      </c>
      <c r="I13" s="46">
        <v>0</v>
      </c>
      <c r="J13" s="50">
        <f t="shared" si="3"/>
        <v>0</v>
      </c>
      <c r="K13" s="1">
        <f t="shared" si="4"/>
        <v>2.4965507888706812E-3</v>
      </c>
      <c r="L13" s="1">
        <f t="shared" si="5"/>
        <v>0</v>
      </c>
      <c r="M13" s="1">
        <f t="shared" si="6"/>
        <v>1.1663556100176618E-3</v>
      </c>
      <c r="N13" s="1">
        <f t="shared" si="0"/>
        <v>0.99501313118810009</v>
      </c>
      <c r="AE13" s="1" t="str">
        <f t="shared" si="7"/>
        <v>c(1,1,1,1,1,1,1,1,1,1,1,1,1,</v>
      </c>
      <c r="AF13" s="1" t="str">
        <f t="shared" si="8"/>
        <v>c(0,0,0,0,0,0,0,0,0,0,0,0,0,</v>
      </c>
      <c r="AG13" s="1" t="str">
        <f t="shared" si="9"/>
        <v>c(0,0,0,0,0,0,0,0,0,0,0,0,0,</v>
      </c>
      <c r="AH13" s="1" t="str">
        <f t="shared" si="10"/>
        <v>c(0,0,0,0,0,0,0,0,0,0,0,0,0,</v>
      </c>
      <c r="AI13" s="1" t="str">
        <f>""</f>
        <v/>
      </c>
    </row>
    <row r="14" spans="1:35" x14ac:dyDescent="0.2">
      <c r="C14" s="36">
        <f t="shared" si="1"/>
        <v>1</v>
      </c>
      <c r="D14" s="47">
        <v>14</v>
      </c>
      <c r="E14" s="48">
        <v>43878</v>
      </c>
      <c r="F14" s="1">
        <f t="shared" si="2"/>
        <v>-3.9818152773140261</v>
      </c>
      <c r="G14" s="37">
        <v>1</v>
      </c>
      <c r="H14" s="49">
        <v>0</v>
      </c>
      <c r="I14" s="46">
        <v>0</v>
      </c>
      <c r="J14" s="50">
        <f t="shared" si="3"/>
        <v>0</v>
      </c>
      <c r="K14" s="1">
        <f t="shared" si="4"/>
        <v>4.6266742419039993E-3</v>
      </c>
      <c r="L14" s="1">
        <f t="shared" si="5"/>
        <v>0</v>
      </c>
      <c r="M14" s="1">
        <f t="shared" si="6"/>
        <v>2.1301234530333182E-3</v>
      </c>
      <c r="N14" s="1">
        <f t="shared" si="0"/>
        <v>0.99076805763073272</v>
      </c>
      <c r="AE14" s="1" t="str">
        <f t="shared" si="7"/>
        <v>c(1,1,1,1,1,1,1,1,1,1,1,1,1,1,</v>
      </c>
      <c r="AF14" s="1" t="str">
        <f t="shared" si="8"/>
        <v>c(0,0,0,0,0,0,0,0,0,0,0,0,0,0,</v>
      </c>
      <c r="AG14" s="1" t="str">
        <f t="shared" si="9"/>
        <v>c(0,0,0,0,0,0,0,0,0,0,0,0,0,0,</v>
      </c>
      <c r="AH14" s="1" t="str">
        <f t="shared" si="10"/>
        <v>c(0,0,0,0,0,0,0,0,0,0,0,0,0,0,</v>
      </c>
      <c r="AI14" s="1" t="str">
        <f>""</f>
        <v/>
      </c>
    </row>
    <row r="15" spans="1:35" x14ac:dyDescent="0.2">
      <c r="C15" s="36">
        <f t="shared" si="1"/>
        <v>1</v>
      </c>
      <c r="D15" s="47">
        <v>15</v>
      </c>
      <c r="E15" s="48">
        <v>43879</v>
      </c>
      <c r="F15" s="1">
        <f t="shared" si="2"/>
        <v>-3.8937560267534881</v>
      </c>
      <c r="G15" s="37">
        <v>1</v>
      </c>
      <c r="H15" s="49">
        <v>0</v>
      </c>
      <c r="I15" s="46">
        <v>0</v>
      </c>
      <c r="J15" s="50">
        <f t="shared" si="3"/>
        <v>0</v>
      </c>
      <c r="K15" s="1">
        <f t="shared" si="4"/>
        <v>8.4665649414969631E-3</v>
      </c>
      <c r="L15" s="1">
        <f t="shared" si="5"/>
        <v>0</v>
      </c>
      <c r="M15" s="1">
        <f t="shared" si="6"/>
        <v>3.8398906995929637E-3</v>
      </c>
      <c r="N15" s="1">
        <f t="shared" si="0"/>
        <v>0.9831385528389146</v>
      </c>
      <c r="AE15" s="1" t="str">
        <f t="shared" si="7"/>
        <v>c(1,1,1,1,1,1,1,1,1,1,1,1,1,1,1,</v>
      </c>
      <c r="AF15" s="1" t="str">
        <f t="shared" si="8"/>
        <v>c(0,0,0,0,0,0,0,0,0,0,0,0,0,0,0,</v>
      </c>
      <c r="AG15" s="1" t="str">
        <f t="shared" si="9"/>
        <v>c(0,0,0,0,0,0,0,0,0,0,0,0,0,0,0,</v>
      </c>
      <c r="AH15" s="1" t="str">
        <f t="shared" si="10"/>
        <v>c(0,0,0,0,0,0,0,0,0,0,0,0,0,0,0,</v>
      </c>
      <c r="AI15" s="1" t="str">
        <f>""</f>
        <v/>
      </c>
    </row>
    <row r="16" spans="1:35" x14ac:dyDescent="0.2">
      <c r="C16" s="36">
        <f t="shared" si="1"/>
        <v>1</v>
      </c>
      <c r="D16" s="47">
        <v>16</v>
      </c>
      <c r="E16" s="48">
        <v>43880</v>
      </c>
      <c r="F16" s="1">
        <f t="shared" si="2"/>
        <v>-3.8056967761929501</v>
      </c>
      <c r="G16" s="37">
        <v>1</v>
      </c>
      <c r="H16" s="49">
        <v>0</v>
      </c>
      <c r="I16" s="46">
        <v>0</v>
      </c>
      <c r="J16" s="50">
        <f t="shared" si="3"/>
        <v>0</v>
      </c>
      <c r="K16" s="1">
        <f t="shared" si="4"/>
        <v>1.5298964450387937E-2</v>
      </c>
      <c r="L16" s="1">
        <f t="shared" si="5"/>
        <v>0</v>
      </c>
      <c r="M16" s="1">
        <f t="shared" si="6"/>
        <v>6.8323995088909739E-3</v>
      </c>
      <c r="N16" s="1">
        <f t="shared" si="0"/>
        <v>0.96963612941247834</v>
      </c>
      <c r="AE16" s="1" t="str">
        <f t="shared" si="7"/>
        <v>c(1,1,1,1,1,1,1,1,1,1,1,1,1,1,1,1,</v>
      </c>
      <c r="AF16" s="1" t="str">
        <f t="shared" si="8"/>
        <v>c(0,0,0,0,0,0,0,0,0,0,0,0,0,0,0,0,</v>
      </c>
      <c r="AG16" s="1" t="str">
        <f t="shared" si="9"/>
        <v>c(0,0,0,0,0,0,0,0,0,0,0,0,0,0,0,0,</v>
      </c>
      <c r="AH16" s="1" t="str">
        <f t="shared" si="10"/>
        <v>c(0,0,0,0,0,0,0,0,0,0,0,0,0,0,0,0,</v>
      </c>
      <c r="AI16" s="1" t="str">
        <f>""</f>
        <v/>
      </c>
    </row>
    <row r="17" spans="3:35" x14ac:dyDescent="0.2">
      <c r="C17" s="36">
        <f t="shared" si="1"/>
        <v>1</v>
      </c>
      <c r="D17" s="47">
        <v>17</v>
      </c>
      <c r="E17" s="48">
        <v>43881</v>
      </c>
      <c r="F17" s="1">
        <f t="shared" si="2"/>
        <v>-3.7176375256324121</v>
      </c>
      <c r="G17" s="37">
        <v>1</v>
      </c>
      <c r="H17" s="49">
        <v>0</v>
      </c>
      <c r="I17" s="46">
        <v>0</v>
      </c>
      <c r="J17" s="50">
        <f t="shared" si="3"/>
        <v>0</v>
      </c>
      <c r="K17" s="1">
        <f t="shared" si="4"/>
        <v>2.7298597050504296E-2</v>
      </c>
      <c r="L17" s="1">
        <f t="shared" si="5"/>
        <v>0</v>
      </c>
      <c r="M17" s="1">
        <f t="shared" si="6"/>
        <v>1.1999632600116359E-2</v>
      </c>
      <c r="N17" s="1">
        <f t="shared" si="0"/>
        <v>0.94614801929991721</v>
      </c>
      <c r="AE17" s="1" t="str">
        <f t="shared" si="7"/>
        <v>c(1,1,1,1,1,1,1,1,1,1,1,1,1,1,1,1,1,</v>
      </c>
      <c r="AF17" s="1" t="str">
        <f t="shared" si="8"/>
        <v>c(0,0,0,0,0,0,0,0,0,0,0,0,0,0,0,0,0,</v>
      </c>
      <c r="AG17" s="1" t="str">
        <f t="shared" si="9"/>
        <v>c(0,0,0,0,0,0,0,0,0,0,0,0,0,0,0,0,0,</v>
      </c>
      <c r="AH17" s="1" t="str">
        <f t="shared" si="10"/>
        <v>c(0,0,0,0,0,0,0,0,0,0,0,0,0,0,0,0,0,</v>
      </c>
      <c r="AI17" s="1" t="str">
        <f>""</f>
        <v/>
      </c>
    </row>
    <row r="18" spans="3:35" x14ac:dyDescent="0.2">
      <c r="C18" s="36">
        <f t="shared" si="1"/>
        <v>1</v>
      </c>
      <c r="D18" s="47">
        <v>18</v>
      </c>
      <c r="E18" s="48">
        <v>43882</v>
      </c>
      <c r="F18" s="1">
        <f t="shared" si="2"/>
        <v>-3.6295782750718741</v>
      </c>
      <c r="G18" s="37">
        <v>1</v>
      </c>
      <c r="H18" s="49">
        <v>0</v>
      </c>
      <c r="I18" s="46">
        <v>0</v>
      </c>
      <c r="J18" s="50">
        <f t="shared" si="3"/>
        <v>0</v>
      </c>
      <c r="K18" s="1">
        <f t="shared" si="4"/>
        <v>4.8100494747697176E-2</v>
      </c>
      <c r="L18" s="1">
        <f t="shared" si="5"/>
        <v>0</v>
      </c>
      <c r="M18" s="1">
        <f t="shared" si="6"/>
        <v>2.080189769719288E-2</v>
      </c>
      <c r="N18" s="1">
        <f t="shared" si="0"/>
        <v>0.90611266809957891</v>
      </c>
      <c r="AE18" s="1" t="str">
        <f t="shared" si="7"/>
        <v>c(1,1,1,1,1,1,1,1,1,1,1,1,1,1,1,1,1,1,</v>
      </c>
      <c r="AF18" s="1" t="str">
        <f t="shared" si="8"/>
        <v>c(0,0,0,0,0,0,0,0,0,0,0,0,0,0,0,0,0,0,</v>
      </c>
      <c r="AG18" s="1" t="str">
        <f t="shared" si="9"/>
        <v>c(0,0,0,0,0,0,0,0,0,0,0,0,0,0,0,0,0,0,</v>
      </c>
      <c r="AH18" s="1" t="str">
        <f t="shared" si="10"/>
        <v>c(0,0,0,0,0,0,0,0,0,0,0,0,0,0,0,0,0,0,</v>
      </c>
      <c r="AI18" s="1" t="str">
        <f>""</f>
        <v/>
      </c>
    </row>
    <row r="19" spans="3:35" x14ac:dyDescent="0.2">
      <c r="C19" s="36">
        <f t="shared" si="1"/>
        <v>1</v>
      </c>
      <c r="D19" s="47">
        <v>19</v>
      </c>
      <c r="E19" s="48">
        <v>43883</v>
      </c>
      <c r="F19" s="1">
        <f t="shared" si="2"/>
        <v>-3.5415190245113362</v>
      </c>
      <c r="G19" s="37">
        <v>1</v>
      </c>
      <c r="H19" s="49">
        <v>0</v>
      </c>
      <c r="I19" s="46">
        <v>0</v>
      </c>
      <c r="J19" s="50">
        <f t="shared" si="3"/>
        <v>0</v>
      </c>
      <c r="K19" s="1">
        <f t="shared" si="4"/>
        <v>8.3694616211969941E-2</v>
      </c>
      <c r="L19" s="1">
        <f t="shared" si="5"/>
        <v>0</v>
      </c>
      <c r="M19" s="1">
        <f t="shared" si="6"/>
        <v>3.5594121464272765E-2</v>
      </c>
      <c r="N19" s="1">
        <f t="shared" si="0"/>
        <v>0.83961555635892904</v>
      </c>
      <c r="AE19" s="1" t="str">
        <f t="shared" si="7"/>
        <v>c(1,1,1,1,1,1,1,1,1,1,1,1,1,1,1,1,1,1,1,</v>
      </c>
      <c r="AF19" s="1" t="str">
        <f t="shared" si="8"/>
        <v>c(0,0,0,0,0,0,0,0,0,0,0,0,0,0,0,0,0,0,0,</v>
      </c>
      <c r="AG19" s="1" t="str">
        <f t="shared" si="9"/>
        <v>c(0,0,0,0,0,0,0,0,0,0,0,0,0,0,0,0,0,0,0,</v>
      </c>
      <c r="AH19" s="1" t="str">
        <f t="shared" si="10"/>
        <v>c(0,0,0,0,0,0,0,0,0,0,0,0,0,0,0,0,0,0,0,</v>
      </c>
      <c r="AI19" s="1" t="str">
        <f>""</f>
        <v/>
      </c>
    </row>
    <row r="20" spans="3:35" x14ac:dyDescent="0.2">
      <c r="C20" s="36">
        <f t="shared" si="1"/>
        <v>1</v>
      </c>
      <c r="D20" s="47">
        <v>20</v>
      </c>
      <c r="E20" s="48">
        <v>43884</v>
      </c>
      <c r="F20" s="1">
        <f t="shared" si="2"/>
        <v>-3.4534597739507982</v>
      </c>
      <c r="G20" s="37">
        <v>1</v>
      </c>
      <c r="H20" s="49">
        <v>0</v>
      </c>
      <c r="I20" s="46">
        <v>0</v>
      </c>
      <c r="J20" s="50">
        <f t="shared" si="3"/>
        <v>0</v>
      </c>
      <c r="K20" s="1">
        <f t="shared" si="4"/>
        <v>0.14381114822799457</v>
      </c>
      <c r="L20" s="1">
        <f t="shared" si="5"/>
        <v>0</v>
      </c>
      <c r="M20" s="1">
        <f t="shared" si="6"/>
        <v>6.0116532016024626E-2</v>
      </c>
      <c r="N20" s="1">
        <f t="shared" si="0"/>
        <v>0.73305934989866506</v>
      </c>
      <c r="AE20" s="1" t="str">
        <f t="shared" si="7"/>
        <v>c(1,1,1,1,1,1,1,1,1,1,1,1,1,1,1,1,1,1,1,1,</v>
      </c>
      <c r="AF20" s="1" t="str">
        <f t="shared" si="8"/>
        <v>c(0,0,0,0,0,0,0,0,0,0,0,0,0,0,0,0,0,0,0,0,</v>
      </c>
      <c r="AG20" s="1" t="str">
        <f t="shared" si="9"/>
        <v>c(0,0,0,0,0,0,0,0,0,0,0,0,0,0,0,0,0,0,0,0,</v>
      </c>
      <c r="AH20" s="1" t="str">
        <f t="shared" si="10"/>
        <v>c(0,0,0,0,0,0,0,0,0,0,0,0,0,0,0,0,0,0,0,0,</v>
      </c>
      <c r="AI20" s="1" t="str">
        <f>""</f>
        <v/>
      </c>
    </row>
    <row r="21" spans="3:35" x14ac:dyDescent="0.2">
      <c r="C21" s="36">
        <f t="shared" si="1"/>
        <v>1</v>
      </c>
      <c r="D21" s="47">
        <v>21</v>
      </c>
      <c r="E21" s="48">
        <v>43885</v>
      </c>
      <c r="F21" s="1">
        <f t="shared" si="2"/>
        <v>-3.3654005233902602</v>
      </c>
      <c r="G21" s="37">
        <v>1</v>
      </c>
      <c r="H21" s="49">
        <v>0</v>
      </c>
      <c r="I21" s="46">
        <v>0</v>
      </c>
      <c r="J21" s="50">
        <f t="shared" si="3"/>
        <v>0</v>
      </c>
      <c r="K21" s="1">
        <f t="shared" si="4"/>
        <v>0.24403010635317929</v>
      </c>
      <c r="L21" s="1">
        <f t="shared" si="5"/>
        <v>0</v>
      </c>
      <c r="M21" s="1">
        <f t="shared" si="6"/>
        <v>0.10021895812518472</v>
      </c>
      <c r="N21" s="1">
        <f t="shared" si="0"/>
        <v>0.57149048010038539</v>
      </c>
      <c r="AE21" s="1" t="str">
        <f t="shared" si="7"/>
        <v>c(1,1,1,1,1,1,1,1,1,1,1,1,1,1,1,1,1,1,1,1,1,</v>
      </c>
      <c r="AF21" s="1" t="str">
        <f t="shared" si="8"/>
        <v>c(0,0,0,0,0,0,0,0,0,0,0,0,0,0,0,0,0,0,0,0,0,</v>
      </c>
      <c r="AG21" s="1" t="str">
        <f t="shared" si="9"/>
        <v>c(0,0,0,0,0,0,0,0,0,0,0,0,0,0,0,0,0,0,0,0,0,</v>
      </c>
      <c r="AH21" s="1" t="str">
        <f t="shared" si="10"/>
        <v>c(0,0,0,0,0,0,0,0,0,0,0,0,0,0,0,0,0,0,0,0,0,</v>
      </c>
      <c r="AI21" s="1" t="str">
        <f>""</f>
        <v/>
      </c>
    </row>
    <row r="22" spans="3:35" x14ac:dyDescent="0.2">
      <c r="C22" s="36">
        <f t="shared" si="1"/>
        <v>1</v>
      </c>
      <c r="D22" s="47">
        <v>22</v>
      </c>
      <c r="E22" s="48">
        <v>43886</v>
      </c>
      <c r="F22" s="1">
        <f t="shared" si="2"/>
        <v>-3.2773412728297222</v>
      </c>
      <c r="G22" s="37">
        <v>1</v>
      </c>
      <c r="H22" s="49">
        <v>0</v>
      </c>
      <c r="I22" s="46">
        <v>0</v>
      </c>
      <c r="J22" s="50">
        <f t="shared" si="3"/>
        <v>0</v>
      </c>
      <c r="K22" s="1">
        <f t="shared" si="4"/>
        <v>0.40893979628407107</v>
      </c>
      <c r="L22" s="1">
        <f t="shared" si="5"/>
        <v>0</v>
      </c>
      <c r="M22" s="1">
        <f t="shared" si="6"/>
        <v>0.16490968993089178</v>
      </c>
      <c r="N22" s="1">
        <f t="shared" si="0"/>
        <v>0.3493521644167154</v>
      </c>
      <c r="AE22" s="1" t="str">
        <f t="shared" si="7"/>
        <v>c(1,1,1,1,1,1,1,1,1,1,1,1,1,1,1,1,1,1,1,1,1,1,</v>
      </c>
      <c r="AF22" s="1" t="str">
        <f t="shared" si="8"/>
        <v>c(0,0,0,0,0,0,0,0,0,0,0,0,0,0,0,0,0,0,0,0,0,0,</v>
      </c>
      <c r="AG22" s="1" t="str">
        <f t="shared" si="9"/>
        <v>c(0,0,0,0,0,0,0,0,0,0,0,0,0,0,0,0,0,0,0,0,0,0,</v>
      </c>
      <c r="AH22" s="1" t="str">
        <f t="shared" si="10"/>
        <v>c(0,0,0,0,0,0,0,0,0,0,0,0,0,0,0,0,0,0,0,0,0,0,</v>
      </c>
      <c r="AI22" s="1" t="str">
        <f>""</f>
        <v/>
      </c>
    </row>
    <row r="23" spans="3:35" x14ac:dyDescent="0.2">
      <c r="C23" s="36">
        <f t="shared" si="1"/>
        <v>1</v>
      </c>
      <c r="D23" s="47">
        <v>23</v>
      </c>
      <c r="E23" s="48">
        <v>43887</v>
      </c>
      <c r="F23" s="1">
        <f t="shared" si="2"/>
        <v>-3.1892820222691842</v>
      </c>
      <c r="G23" s="37">
        <v>1</v>
      </c>
      <c r="H23" s="49">
        <v>0</v>
      </c>
      <c r="I23" s="46">
        <v>0</v>
      </c>
      <c r="J23" s="50">
        <f t="shared" si="3"/>
        <v>0</v>
      </c>
      <c r="K23" s="1">
        <f t="shared" si="4"/>
        <v>0.67678433640040137</v>
      </c>
      <c r="L23" s="1">
        <f t="shared" si="5"/>
        <v>0</v>
      </c>
      <c r="M23" s="1">
        <f t="shared" si="6"/>
        <v>0.2678445401163303</v>
      </c>
      <c r="N23" s="1">
        <f t="shared" si="0"/>
        <v>0.10446836519612891</v>
      </c>
      <c r="AE23" s="1" t="str">
        <f t="shared" si="7"/>
        <v>c(1,1,1,1,1,1,1,1,1,1,1,1,1,1,1,1,1,1,1,1,1,1,1,</v>
      </c>
      <c r="AF23" s="1" t="str">
        <f t="shared" si="8"/>
        <v>c(0,0,0,0,0,0,0,0,0,0,0,0,0,0,0,0,0,0,0,0,0,0,0,</v>
      </c>
      <c r="AG23" s="1" t="str">
        <f t="shared" si="9"/>
        <v>c(0,0,0,0,0,0,0,0,0,0,0,0,0,0,0,0,0,0,0,0,0,0,0,</v>
      </c>
      <c r="AH23" s="1" t="str">
        <f t="shared" si="10"/>
        <v>c(0,0,0,0,0,0,0,0,0,0,0,0,0,0,0,0,0,0,0,0,0,0,0,</v>
      </c>
      <c r="AI23" s="1" t="str">
        <f>""</f>
        <v/>
      </c>
    </row>
    <row r="24" spans="3:35" x14ac:dyDescent="0.2">
      <c r="C24" s="36">
        <f t="shared" si="1"/>
        <v>1</v>
      </c>
      <c r="D24" s="47">
        <v>24</v>
      </c>
      <c r="E24" s="48">
        <v>43888</v>
      </c>
      <c r="F24" s="1">
        <f t="shared" si="2"/>
        <v>-3.1012227717086462</v>
      </c>
      <c r="G24" s="37">
        <v>1</v>
      </c>
      <c r="H24" s="49">
        <v>0</v>
      </c>
      <c r="I24" s="46">
        <v>0</v>
      </c>
      <c r="J24" s="50">
        <f t="shared" si="3"/>
        <v>0</v>
      </c>
      <c r="K24" s="1">
        <f t="shared" si="4"/>
        <v>1.1061820777934472</v>
      </c>
      <c r="L24" s="1">
        <f t="shared" si="5"/>
        <v>0</v>
      </c>
      <c r="M24" s="1">
        <f t="shared" si="6"/>
        <v>0.42939774139304587</v>
      </c>
      <c r="N24" s="1">
        <f t="shared" si="0"/>
        <v>1.1274633644533681E-2</v>
      </c>
      <c r="AE24" s="1" t="str">
        <f t="shared" si="7"/>
        <v>c(1,1,1,1,1,1,1,1,1,1,1,1,1,1,1,1,1,1,1,1,1,1,1,1,</v>
      </c>
      <c r="AF24" s="1" t="str">
        <f t="shared" si="8"/>
        <v>c(0,0,0,0,0,0,0,0,0,0,0,0,0,0,0,0,0,0,0,0,0,0,0,0,</v>
      </c>
      <c r="AG24" s="1" t="str">
        <f t="shared" si="9"/>
        <v>c(0,0,0,0,0,0,0,0,0,0,0,0,0,0,0,0,0,0,0,0,0,0,0,0,</v>
      </c>
      <c r="AH24" s="1" t="str">
        <f t="shared" si="10"/>
        <v>c(0,0,0,0,0,0,0,0,0,0,0,0,0,0,0,0,0,0,0,0,0,0,0,0,</v>
      </c>
      <c r="AI24" s="1" t="str">
        <f>""</f>
        <v/>
      </c>
    </row>
    <row r="25" spans="3:35" x14ac:dyDescent="0.2">
      <c r="C25" s="36">
        <f t="shared" si="1"/>
        <v>1</v>
      </c>
      <c r="D25" s="47">
        <v>25</v>
      </c>
      <c r="E25" s="48">
        <v>43889</v>
      </c>
      <c r="F25" s="1">
        <f t="shared" si="2"/>
        <v>-3.0131635211481083</v>
      </c>
      <c r="G25" s="37">
        <v>1</v>
      </c>
      <c r="H25" s="49">
        <v>0</v>
      </c>
      <c r="I25" s="46">
        <v>0</v>
      </c>
      <c r="J25" s="50">
        <f t="shared" si="3"/>
        <v>0</v>
      </c>
      <c r="K25" s="1">
        <f t="shared" si="4"/>
        <v>1.78566266327151</v>
      </c>
      <c r="L25" s="1">
        <f t="shared" ref="L25:L83" si="11">IF(G25-G24&lt;0,0,G25-G24)</f>
        <v>0</v>
      </c>
      <c r="M25" s="1">
        <f t="shared" si="6"/>
        <v>0.67948058547806278</v>
      </c>
      <c r="N25" s="1">
        <f t="shared" ref="N25:N83" si="12">(K25-G25)^2*C25</f>
        <v>0.61726582045888212</v>
      </c>
      <c r="AE25" s="1" t="str">
        <f t="shared" ref="AE25:AE53" si="13">AE24 &amp;G25 &amp;","</f>
        <v>c(1,1,1,1,1,1,1,1,1,1,1,1,1,1,1,1,1,1,1,1,1,1,1,1,1,</v>
      </c>
      <c r="AF25" s="1" t="str">
        <f t="shared" ref="AF25:AF53" si="14">AF24 &amp;J25 &amp;","</f>
        <v>c(0,0,0,0,0,0,0,0,0,0,0,0,0,0,0,0,0,0,0,0,0,0,0,0,0,</v>
      </c>
      <c r="AG25" s="1" t="str">
        <f t="shared" si="9"/>
        <v>c(0,0,0,0,0,0,0,0,0,0,0,0,0,0,0,0,0,0,0,0,0,0,0,0,0,</v>
      </c>
      <c r="AH25" s="1" t="str">
        <f t="shared" si="10"/>
        <v>c(0,0,0,0,0,0,0,0,0,0,0,0,0,0,0,0,0,0,0,0,0,0,0,0,0,</v>
      </c>
      <c r="AI25" s="1" t="str">
        <f>""</f>
        <v/>
      </c>
    </row>
    <row r="26" spans="3:35" x14ac:dyDescent="0.2">
      <c r="C26" s="36">
        <f t="shared" si="1"/>
        <v>1</v>
      </c>
      <c r="D26" s="47">
        <v>26</v>
      </c>
      <c r="E26" s="48">
        <v>43890</v>
      </c>
      <c r="F26" s="1">
        <f t="shared" si="2"/>
        <v>-2.9251042705875703</v>
      </c>
      <c r="G26" s="37">
        <v>1</v>
      </c>
      <c r="H26" s="49">
        <v>0</v>
      </c>
      <c r="I26" s="46">
        <v>0</v>
      </c>
      <c r="J26" s="50">
        <f t="shared" si="3"/>
        <v>0</v>
      </c>
      <c r="K26" s="1">
        <f t="shared" si="4"/>
        <v>2.8469541763663164</v>
      </c>
      <c r="L26" s="1">
        <f t="shared" si="11"/>
        <v>0</v>
      </c>
      <c r="M26" s="1">
        <f t="shared" si="6"/>
        <v>1.0612915130948064</v>
      </c>
      <c r="N26" s="1">
        <f t="shared" si="12"/>
        <v>3.4112397295969781</v>
      </c>
      <c r="AE26" s="1" t="str">
        <f t="shared" si="13"/>
        <v>c(1,1,1,1,1,1,1,1,1,1,1,1,1,1,1,1,1,1,1,1,1,1,1,1,1,1,</v>
      </c>
      <c r="AF26" s="1" t="str">
        <f t="shared" si="14"/>
        <v>c(0,0,0,0,0,0,0,0,0,0,0,0,0,0,0,0,0,0,0,0,0,0,0,0,0,0,</v>
      </c>
      <c r="AG26" s="1" t="str">
        <f t="shared" si="9"/>
        <v>c(0,0,0,0,0,0,0,0,0,0,0,0,0,0,0,0,0,0,0,0,0,0,0,0,0,0,</v>
      </c>
      <c r="AH26" s="1" t="str">
        <f t="shared" si="10"/>
        <v>c(0,0,0,0,0,0,0,0,0,0,0,0,0,0,0,0,0,0,0,0,0,0,0,0,0,0,</v>
      </c>
      <c r="AI26" s="1" t="str">
        <f>""</f>
        <v/>
      </c>
    </row>
    <row r="27" spans="3:35" x14ac:dyDescent="0.2">
      <c r="C27" s="36">
        <f t="shared" si="1"/>
        <v>1.4142135623730951</v>
      </c>
      <c r="D27" s="47">
        <v>27</v>
      </c>
      <c r="E27" s="48">
        <v>43891</v>
      </c>
      <c r="F27" s="1">
        <f t="shared" si="2"/>
        <v>-2.8370450200270323</v>
      </c>
      <c r="G27" s="37">
        <v>2</v>
      </c>
      <c r="H27" s="49">
        <v>0</v>
      </c>
      <c r="I27" s="46">
        <v>0</v>
      </c>
      <c r="J27" s="50">
        <f t="shared" si="3"/>
        <v>0</v>
      </c>
      <c r="K27" s="1">
        <f t="shared" si="4"/>
        <v>4.4831401908816249</v>
      </c>
      <c r="L27" s="1">
        <f t="shared" si="11"/>
        <v>1</v>
      </c>
      <c r="M27" s="1">
        <f t="shared" si="6"/>
        <v>1.6361860145153084</v>
      </c>
      <c r="N27" s="1">
        <f t="shared" si="12"/>
        <v>8.7200199059396866</v>
      </c>
      <c r="AE27" s="1" t="str">
        <f t="shared" si="13"/>
        <v>c(1,1,1,1,1,1,1,1,1,1,1,1,1,1,1,1,1,1,1,1,1,1,1,1,1,1,2,</v>
      </c>
      <c r="AF27" s="1" t="str">
        <f t="shared" si="14"/>
        <v>c(0,0,0,0,0,0,0,0,0,0,0,0,0,0,0,0,0,0,0,0,0,0,0,0,0,0,0,</v>
      </c>
      <c r="AG27" s="1" t="str">
        <f t="shared" si="9"/>
        <v>c(0,0,0,0,0,0,0,0,0,0,0,0,0,0,0,0,0,0,0,0,0,0,0,0,0,0,0,</v>
      </c>
      <c r="AH27" s="1" t="str">
        <f t="shared" si="10"/>
        <v>c(0,0,0,0,0,0,0,0,0,0,0,0,0,0,0,0,0,0,0,0,0,0,0,0,0,0,0,</v>
      </c>
      <c r="AI27" s="1" t="str">
        <f>""</f>
        <v/>
      </c>
    </row>
    <row r="28" spans="3:35" x14ac:dyDescent="0.2">
      <c r="C28" s="36">
        <f t="shared" si="1"/>
        <v>2.8284271247461903</v>
      </c>
      <c r="D28" s="47">
        <v>28</v>
      </c>
      <c r="E28" s="48">
        <v>43892</v>
      </c>
      <c r="F28" s="1">
        <f t="shared" si="2"/>
        <v>-2.7489857694664943</v>
      </c>
      <c r="G28" s="37">
        <v>8</v>
      </c>
      <c r="H28" s="49">
        <v>0</v>
      </c>
      <c r="I28" s="46">
        <v>0</v>
      </c>
      <c r="J28" s="50">
        <f t="shared" si="3"/>
        <v>0</v>
      </c>
      <c r="K28" s="1">
        <f t="shared" si="4"/>
        <v>6.9729777293130502</v>
      </c>
      <c r="L28" s="1">
        <f t="shared" si="11"/>
        <v>6</v>
      </c>
      <c r="M28" s="1">
        <f t="shared" si="6"/>
        <v>2.4898375384314253</v>
      </c>
      <c r="N28" s="1">
        <f t="shared" si="12"/>
        <v>2.983353497804202</v>
      </c>
      <c r="AE28" s="1" t="str">
        <f t="shared" si="13"/>
        <v>c(1,1,1,1,1,1,1,1,1,1,1,1,1,1,1,1,1,1,1,1,1,1,1,1,1,1,2,8,</v>
      </c>
      <c r="AF28" s="1" t="str">
        <f t="shared" si="14"/>
        <v>c(0,0,0,0,0,0,0,0,0,0,0,0,0,0,0,0,0,0,0,0,0,0,0,0,0,0,0,0,</v>
      </c>
      <c r="AG28" s="1" t="str">
        <f t="shared" si="9"/>
        <v>c(0,0,0,0,0,0,0,0,0,0,0,0,0,0,0,0,0,0,0,0,0,0,0,0,0,0,0,0,</v>
      </c>
      <c r="AH28" s="1" t="str">
        <f t="shared" si="10"/>
        <v>c(0,0,0,0,0,0,0,0,0,0,0,0,0,0,0,0,0,0,0,0,0,0,0,0,0,0,0,0,</v>
      </c>
      <c r="AI28" s="1" t="str">
        <f>""</f>
        <v/>
      </c>
    </row>
    <row r="29" spans="3:35" x14ac:dyDescent="0.2">
      <c r="C29" s="36">
        <f t="shared" si="1"/>
        <v>3.6055512754639891</v>
      </c>
      <c r="D29" s="47">
        <v>29</v>
      </c>
      <c r="E29" s="48">
        <v>43893</v>
      </c>
      <c r="F29" s="1">
        <f t="shared" si="2"/>
        <v>-2.6609265189059563</v>
      </c>
      <c r="G29" s="37">
        <v>13</v>
      </c>
      <c r="H29" s="49">
        <v>0</v>
      </c>
      <c r="I29" s="46">
        <v>0</v>
      </c>
      <c r="J29" s="50">
        <f t="shared" si="3"/>
        <v>0</v>
      </c>
      <c r="K29" s="1">
        <f t="shared" si="4"/>
        <v>10.712789095690971</v>
      </c>
      <c r="L29" s="1">
        <f t="shared" si="11"/>
        <v>5</v>
      </c>
      <c r="M29" s="1">
        <f t="shared" si="6"/>
        <v>3.7398113663779204</v>
      </c>
      <c r="N29" s="1">
        <f t="shared" si="12"/>
        <v>18.861841969372623</v>
      </c>
      <c r="AE29" s="1" t="str">
        <f t="shared" si="13"/>
        <v>c(1,1,1,1,1,1,1,1,1,1,1,1,1,1,1,1,1,1,1,1,1,1,1,1,1,1,2,8,13,</v>
      </c>
      <c r="AF29" s="1" t="str">
        <f t="shared" si="14"/>
        <v>c(0,0,0,0,0,0,0,0,0,0,0,0,0,0,0,0,0,0,0,0,0,0,0,0,0,0,0,0,0,</v>
      </c>
      <c r="AG29" s="1" t="str">
        <f t="shared" si="9"/>
        <v>c(0,0,0,0,0,0,0,0,0,0,0,0,0,0,0,0,0,0,0,0,0,0,0,0,0,0,0,0,0,</v>
      </c>
      <c r="AH29" s="1" t="str">
        <f t="shared" si="10"/>
        <v>c(0,0,0,0,0,0,0,0,0,0,0,0,0,0,0,0,0,0,0,0,0,0,0,0,0,0,0,0,0,</v>
      </c>
      <c r="AI29" s="1" t="str">
        <f>""</f>
        <v/>
      </c>
    </row>
    <row r="30" spans="3:35" x14ac:dyDescent="0.2">
      <c r="C30" s="36">
        <f t="shared" si="1"/>
        <v>4.7958315233127191</v>
      </c>
      <c r="D30" s="47">
        <v>30</v>
      </c>
      <c r="E30" s="48">
        <v>43894</v>
      </c>
      <c r="F30" s="1">
        <f t="shared" si="2"/>
        <v>-2.5728672683454183</v>
      </c>
      <c r="G30" s="37">
        <v>23</v>
      </c>
      <c r="H30" s="49">
        <v>0</v>
      </c>
      <c r="I30" s="46">
        <v>0</v>
      </c>
      <c r="J30" s="50">
        <f t="shared" si="3"/>
        <v>0</v>
      </c>
      <c r="K30" s="1">
        <f t="shared" si="4"/>
        <v>16.257370192329489</v>
      </c>
      <c r="L30" s="1">
        <f t="shared" si="11"/>
        <v>10</v>
      </c>
      <c r="M30" s="1">
        <f t="shared" si="6"/>
        <v>5.5445810966385185</v>
      </c>
      <c r="N30" s="1">
        <f t="shared" si="12"/>
        <v>218.03316057969343</v>
      </c>
      <c r="AE30" s="1" t="str">
        <f t="shared" si="13"/>
        <v>c(1,1,1,1,1,1,1,1,1,1,1,1,1,1,1,1,1,1,1,1,1,1,1,1,1,1,2,8,13,23,</v>
      </c>
      <c r="AF30" s="1" t="str">
        <f t="shared" si="14"/>
        <v>c(0,0,0,0,0,0,0,0,0,0,0,0,0,0,0,0,0,0,0,0,0,0,0,0,0,0,0,0,0,0,</v>
      </c>
      <c r="AG30" s="1" t="str">
        <f t="shared" si="9"/>
        <v>c(0,0,0,0,0,0,0,0,0,0,0,0,0,0,0,0,0,0,0,0,0,0,0,0,0,0,0,0,0,0,</v>
      </c>
      <c r="AH30" s="1" t="str">
        <f t="shared" si="10"/>
        <v>c(0,0,0,0,0,0,0,0,0,0,0,0,0,0,0,0,0,0,0,0,0,0,0,0,0,0,0,0,0,0,</v>
      </c>
      <c r="AI30" s="1" t="str">
        <f>""</f>
        <v/>
      </c>
    </row>
    <row r="31" spans="3:35" x14ac:dyDescent="0.2">
      <c r="C31" s="36">
        <f t="shared" si="1"/>
        <v>7.0710678118654755</v>
      </c>
      <c r="D31" s="47">
        <v>31</v>
      </c>
      <c r="E31" s="48">
        <v>43895</v>
      </c>
      <c r="F31" s="1">
        <f t="shared" si="2"/>
        <v>-2.4848080177848804</v>
      </c>
      <c r="G31" s="37">
        <v>50</v>
      </c>
      <c r="H31" s="49">
        <v>0</v>
      </c>
      <c r="I31" s="46">
        <v>0</v>
      </c>
      <c r="J31" s="50">
        <f t="shared" si="3"/>
        <v>0</v>
      </c>
      <c r="K31" s="1">
        <f t="shared" si="4"/>
        <v>24.371241996166237</v>
      </c>
      <c r="L31" s="1">
        <f t="shared" si="11"/>
        <v>27</v>
      </c>
      <c r="M31" s="1">
        <f t="shared" si="6"/>
        <v>8.1138718038367479</v>
      </c>
      <c r="N31" s="1">
        <f t="shared" si="12"/>
        <v>4644.5123586347609</v>
      </c>
      <c r="AE31" s="1" t="str">
        <f t="shared" si="13"/>
        <v>c(1,1,1,1,1,1,1,1,1,1,1,1,1,1,1,1,1,1,1,1,1,1,1,1,1,1,2,8,13,23,50,</v>
      </c>
      <c r="AF31" s="1" t="str">
        <f t="shared" si="14"/>
        <v>c(0,0,0,0,0,0,0,0,0,0,0,0,0,0,0,0,0,0,0,0,0,0,0,0,0,0,0,0,0,0,0,</v>
      </c>
      <c r="AG31" s="1" t="str">
        <f t="shared" si="9"/>
        <v>c(0,0,0,0,0,0,0,0,0,0,0,0,0,0,0,0,0,0,0,0,0,0,0,0,0,0,0,0,0,0,0,</v>
      </c>
      <c r="AH31" s="1" t="str">
        <f t="shared" si="10"/>
        <v>c(0,0,0,0,0,0,0,0,0,0,0,0,0,0,0,0,0,0,0,0,0,0,0,0,0,0,0,0,0,0,0,</v>
      </c>
      <c r="AI31" s="1" t="str">
        <f>""</f>
        <v/>
      </c>
    </row>
    <row r="32" spans="3:35" x14ac:dyDescent="0.2">
      <c r="C32" s="36">
        <f t="shared" si="1"/>
        <v>10.440306508910551</v>
      </c>
      <c r="D32" s="47">
        <v>32</v>
      </c>
      <c r="E32" s="48">
        <v>43896</v>
      </c>
      <c r="F32" s="1">
        <f t="shared" si="2"/>
        <v>-2.3967487672243424</v>
      </c>
      <c r="G32" s="37">
        <v>109</v>
      </c>
      <c r="H32" s="49">
        <v>0</v>
      </c>
      <c r="I32" s="46">
        <v>0</v>
      </c>
      <c r="J32" s="50">
        <f t="shared" si="3"/>
        <v>0</v>
      </c>
      <c r="K32" s="1">
        <f t="shared" si="4"/>
        <v>36.091249925857845</v>
      </c>
      <c r="L32" s="1">
        <f t="shared" si="11"/>
        <v>59</v>
      </c>
      <c r="M32" s="1">
        <f t="shared" si="6"/>
        <v>11.720007929691608</v>
      </c>
      <c r="N32" s="1">
        <f t="shared" si="12"/>
        <v>55497.389447256501</v>
      </c>
      <c r="AE32" s="1" t="str">
        <f t="shared" si="13"/>
        <v>c(1,1,1,1,1,1,1,1,1,1,1,1,1,1,1,1,1,1,1,1,1,1,1,1,1,1,2,8,13,23,50,109,</v>
      </c>
      <c r="AF32" s="1" t="str">
        <f t="shared" si="14"/>
        <v>c(0,0,0,0,0,0,0,0,0,0,0,0,0,0,0,0,0,0,0,0,0,0,0,0,0,0,0,0,0,0,0,0,</v>
      </c>
      <c r="AG32" s="1" t="str">
        <f t="shared" si="9"/>
        <v>c(0,0,0,0,0,0,0,0,0,0,0,0,0,0,0,0,0,0,0,0,0,0,0,0,0,0,0,0,0,0,0,0,</v>
      </c>
      <c r="AH32" s="1" t="str">
        <f t="shared" si="10"/>
        <v>c(0,0,0,0,0,0,0,0,0,0,0,0,0,0,0,0,0,0,0,0,0,0,0,0,0,0,0,0,0,0,0,0,</v>
      </c>
      <c r="AI32" s="1" t="str">
        <f>""</f>
        <v/>
      </c>
    </row>
    <row r="33" spans="3:35" x14ac:dyDescent="0.2">
      <c r="C33" s="36">
        <f t="shared" si="1"/>
        <v>13</v>
      </c>
      <c r="D33" s="47">
        <v>33</v>
      </c>
      <c r="E33" s="48">
        <v>43897</v>
      </c>
      <c r="F33" s="1">
        <f t="shared" si="2"/>
        <v>-2.3086895166638044</v>
      </c>
      <c r="G33" s="37">
        <v>169</v>
      </c>
      <c r="H33" s="49">
        <v>0</v>
      </c>
      <c r="I33" s="46">
        <v>0</v>
      </c>
      <c r="J33" s="50">
        <f t="shared" si="3"/>
        <v>0</v>
      </c>
      <c r="K33" s="1">
        <f t="shared" si="4"/>
        <v>52.800926127938574</v>
      </c>
      <c r="L33" s="1">
        <f t="shared" si="11"/>
        <v>60</v>
      </c>
      <c r="M33" s="1">
        <f t="shared" si="6"/>
        <v>16.709676202080729</v>
      </c>
      <c r="N33" s="1">
        <f t="shared" si="12"/>
        <v>175528.92199342229</v>
      </c>
      <c r="AE33" s="1" t="str">
        <f t="shared" si="13"/>
        <v>c(1,1,1,1,1,1,1,1,1,1,1,1,1,1,1,1,1,1,1,1,1,1,1,1,1,1,2,8,13,23,50,109,169,</v>
      </c>
      <c r="AF33" s="1" t="str">
        <f t="shared" si="14"/>
        <v>c(0,0,0,0,0,0,0,0,0,0,0,0,0,0,0,0,0,0,0,0,0,0,0,0,0,0,0,0,0,0,0,0,0,</v>
      </c>
      <c r="AG33" s="1" t="str">
        <f t="shared" si="9"/>
        <v>c(0,0,0,0,0,0,0,0,0,0,0,0,0,0,0,0,0,0,0,0,0,0,0,0,0,0,0,0,0,0,0,0,0,</v>
      </c>
      <c r="AH33" s="1" t="str">
        <f t="shared" si="10"/>
        <v>c(0,0,0,0,0,0,0,0,0,0,0,0,0,0,0,0,0,0,0,0,0,0,0,0,0,0,0,0,0,0,0,0,0,</v>
      </c>
      <c r="AI33" s="1" t="str">
        <f>""</f>
        <v/>
      </c>
    </row>
    <row r="34" spans="3:35" x14ac:dyDescent="0.2">
      <c r="C34" s="36">
        <f t="shared" si="1"/>
        <v>14.142135623730951</v>
      </c>
      <c r="D34" s="47">
        <v>34</v>
      </c>
      <c r="E34" s="48">
        <v>43898</v>
      </c>
      <c r="F34" s="1">
        <f t="shared" si="2"/>
        <v>-2.2206302661032664</v>
      </c>
      <c r="G34" s="37">
        <v>200</v>
      </c>
      <c r="H34" s="49">
        <v>0</v>
      </c>
      <c r="I34" s="46">
        <v>0</v>
      </c>
      <c r="J34" s="50">
        <f t="shared" si="3"/>
        <v>0</v>
      </c>
      <c r="K34" s="1">
        <f t="shared" si="4"/>
        <v>76.316118221038934</v>
      </c>
      <c r="L34" s="1">
        <f t="shared" si="11"/>
        <v>31</v>
      </c>
      <c r="M34" s="1">
        <f t="shared" ref="M34:M58" si="15">K34-K33</f>
        <v>23.51519209310036</v>
      </c>
      <c r="N34" s="1">
        <f t="shared" si="12"/>
        <v>216342.18506916295</v>
      </c>
      <c r="AE34" s="1" t="str">
        <f t="shared" si="13"/>
        <v>c(1,1,1,1,1,1,1,1,1,1,1,1,1,1,1,1,1,1,1,1,1,1,1,1,1,1,2,8,13,23,50,109,169,200,</v>
      </c>
      <c r="AF34" s="1" t="str">
        <f t="shared" si="14"/>
        <v>c(0,0,0,0,0,0,0,0,0,0,0,0,0,0,0,0,0,0,0,0,0,0,0,0,0,0,0,0,0,0,0,0,0,0,</v>
      </c>
      <c r="AG34" s="1" t="str">
        <f t="shared" si="9"/>
        <v>c(0,0,0,0,0,0,0,0,0,0,0,0,0,0,0,0,0,0,0,0,0,0,0,0,0,0,0,0,0,0,0,0,0,0,</v>
      </c>
      <c r="AH34" s="1" t="str">
        <f t="shared" si="10"/>
        <v>c(0,0,0,0,0,0,0,0,0,0,0,0,0,0,0,0,0,0,0,0,0,0,0,0,0,0,0,0,0,0,0,0,0,0,</v>
      </c>
      <c r="AI34" s="1" t="str">
        <f>""</f>
        <v/>
      </c>
    </row>
    <row r="35" spans="3:35" x14ac:dyDescent="0.2">
      <c r="C35" s="36">
        <f t="shared" si="1"/>
        <v>15.459624833740307</v>
      </c>
      <c r="D35" s="47">
        <v>35</v>
      </c>
      <c r="E35" s="48">
        <v>43899</v>
      </c>
      <c r="F35" s="1">
        <f t="shared" si="2"/>
        <v>-2.1325710155427284</v>
      </c>
      <c r="G35" s="37">
        <v>239</v>
      </c>
      <c r="H35" s="49">
        <v>0</v>
      </c>
      <c r="I35" s="46">
        <v>0</v>
      </c>
      <c r="J35" s="50">
        <f t="shared" si="3"/>
        <v>0</v>
      </c>
      <c r="K35" s="1">
        <f t="shared" si="4"/>
        <v>108.98012054614631</v>
      </c>
      <c r="L35" s="1">
        <f t="shared" si="11"/>
        <v>39</v>
      </c>
      <c r="M35" s="1">
        <f t="shared" si="15"/>
        <v>32.664002325107376</v>
      </c>
      <c r="N35" s="1">
        <f t="shared" si="12"/>
        <v>261347.57131334604</v>
      </c>
      <c r="AE35" s="1" t="str">
        <f t="shared" si="13"/>
        <v>c(1,1,1,1,1,1,1,1,1,1,1,1,1,1,1,1,1,1,1,1,1,1,1,1,1,1,2,8,13,23,50,109,169,200,239,</v>
      </c>
      <c r="AF35" s="1" t="str">
        <f t="shared" si="14"/>
        <v>c(0,0,0,0,0,0,0,0,0,0,0,0,0,0,0,0,0,0,0,0,0,0,0,0,0,0,0,0,0,0,0,0,0,0,0,</v>
      </c>
      <c r="AG35" s="1" t="str">
        <f t="shared" si="9"/>
        <v>c(0,0,0,0,0,0,0,0,0,0,0,0,0,0,0,0,0,0,0,0,0,0,0,0,0,0,0,0,0,0,0,0,0,0,0,</v>
      </c>
      <c r="AH35" s="1" t="str">
        <f t="shared" si="10"/>
        <v>c(0,0,0,0,0,0,0,0,0,0,0,0,0,0,0,0,0,0,0,0,0,0,0,0,0,0,0,0,0,0,0,0,0,0,0,</v>
      </c>
      <c r="AI35" s="1" t="str">
        <f>""</f>
        <v/>
      </c>
    </row>
    <row r="36" spans="3:35" x14ac:dyDescent="0.2">
      <c r="C36" s="36">
        <f t="shared" si="1"/>
        <v>16.340134638368191</v>
      </c>
      <c r="D36" s="47">
        <v>36</v>
      </c>
      <c r="E36" s="48">
        <v>43900</v>
      </c>
      <c r="F36" s="1">
        <f t="shared" si="2"/>
        <v>-2.0445117649821904</v>
      </c>
      <c r="G36" s="37">
        <v>267</v>
      </c>
      <c r="H36" s="49">
        <v>1</v>
      </c>
      <c r="I36" s="46">
        <v>0</v>
      </c>
      <c r="J36" s="50">
        <f t="shared" si="3"/>
        <v>1</v>
      </c>
      <c r="K36" s="1">
        <f t="shared" si="4"/>
        <v>153.76492043172541</v>
      </c>
      <c r="L36" s="1">
        <f t="shared" si="11"/>
        <v>28</v>
      </c>
      <c r="M36" s="1">
        <f t="shared" si="15"/>
        <v>44.784799885579105</v>
      </c>
      <c r="N36" s="1">
        <f t="shared" si="12"/>
        <v>209516.20057840776</v>
      </c>
      <c r="AE36" s="1" t="str">
        <f t="shared" si="13"/>
        <v>c(1,1,1,1,1,1,1,1,1,1,1,1,1,1,1,1,1,1,1,1,1,1,1,1,1,1,2,8,13,23,50,109,169,200,239,267,</v>
      </c>
      <c r="AF36" s="1" t="str">
        <f t="shared" si="14"/>
        <v>c(0,0,0,0,0,0,0,0,0,0,0,0,0,0,0,0,0,0,0,0,0,0,0,0,0,0,0,0,0,0,0,0,0,0,0,1,</v>
      </c>
      <c r="AG36" s="1" t="str">
        <f t="shared" si="9"/>
        <v>c(0,0,0,0,0,0,0,0,0,0,0,0,0,0,0,0,0,0,0,0,0,0,0,0,0,0,0,0,0,0,0,0,0,0,0,1,</v>
      </c>
      <c r="AH36" s="1" t="str">
        <f t="shared" si="10"/>
        <v>c(0,0,0,0,0,0,0,0,0,0,0,0,0,0,0,0,0,0,0,0,0,0,0,0,0,0,0,0,0,0,0,0,0,0,0,0,</v>
      </c>
      <c r="AI36" s="1" t="str">
        <f>""</f>
        <v/>
      </c>
    </row>
    <row r="37" spans="3:35" x14ac:dyDescent="0.2">
      <c r="C37" s="36">
        <f t="shared" si="1"/>
        <v>17.720045146669349</v>
      </c>
      <c r="D37" s="47">
        <v>37</v>
      </c>
      <c r="E37" s="48">
        <v>43901</v>
      </c>
      <c r="F37" s="1">
        <f t="shared" si="2"/>
        <v>-1.9564525144216522</v>
      </c>
      <c r="G37" s="37">
        <v>314</v>
      </c>
      <c r="H37" s="49">
        <v>3</v>
      </c>
      <c r="I37" s="46">
        <v>0</v>
      </c>
      <c r="J37" s="50">
        <f t="shared" si="3"/>
        <v>3</v>
      </c>
      <c r="K37" s="1">
        <f t="shared" si="4"/>
        <v>214.37324151540977</v>
      </c>
      <c r="L37" s="1">
        <f t="shared" si="11"/>
        <v>47</v>
      </c>
      <c r="M37" s="1">
        <f t="shared" si="15"/>
        <v>60.608321083684359</v>
      </c>
      <c r="N37" s="1">
        <f t="shared" si="12"/>
        <v>175880.14873178315</v>
      </c>
      <c r="AE37" s="1" t="str">
        <f t="shared" si="13"/>
        <v>c(1,1,1,1,1,1,1,1,1,1,1,1,1,1,1,1,1,1,1,1,1,1,1,1,1,1,2,8,13,23,50,109,169,200,239,267,314,</v>
      </c>
      <c r="AF37" s="1" t="str">
        <f t="shared" si="14"/>
        <v>c(0,0,0,0,0,0,0,0,0,0,0,0,0,0,0,0,0,0,0,0,0,0,0,0,0,0,0,0,0,0,0,0,0,0,0,1,3,</v>
      </c>
      <c r="AG37" s="1" t="str">
        <f t="shared" si="9"/>
        <v>c(0,0,0,0,0,0,0,0,0,0,0,0,0,0,0,0,0,0,0,0,0,0,0,0,0,0,0,0,0,0,0,0,0,0,0,1,3,</v>
      </c>
      <c r="AH37" s="1" t="str">
        <f t="shared" si="10"/>
        <v>c(0,0,0,0,0,0,0,0,0,0,0,0,0,0,0,0,0,0,0,0,0,0,0,0,0,0,0,0,0,0,0,0,0,0,0,0,0,</v>
      </c>
      <c r="AI37" s="1" t="str">
        <f>""</f>
        <v/>
      </c>
    </row>
    <row r="38" spans="3:35" x14ac:dyDescent="0.2">
      <c r="C38" s="36">
        <f t="shared" si="1"/>
        <v>19.974984355438178</v>
      </c>
      <c r="D38" s="47">
        <v>38</v>
      </c>
      <c r="E38" s="48">
        <v>43902</v>
      </c>
      <c r="F38" s="1">
        <f t="shared" si="2"/>
        <v>-1.868393263861114</v>
      </c>
      <c r="G38" s="37">
        <v>399</v>
      </c>
      <c r="H38" s="49">
        <v>3</v>
      </c>
      <c r="I38" s="46">
        <v>0</v>
      </c>
      <c r="J38" s="50">
        <f t="shared" si="3"/>
        <v>3</v>
      </c>
      <c r="K38" s="1">
        <f t="shared" si="4"/>
        <v>295.33394022395203</v>
      </c>
      <c r="L38" s="1">
        <f t="shared" si="11"/>
        <v>85</v>
      </c>
      <c r="M38" s="1">
        <f t="shared" si="15"/>
        <v>80.960698708542253</v>
      </c>
      <c r="N38" s="1">
        <f t="shared" si="12"/>
        <v>214664.20456442496</v>
      </c>
      <c r="AE38" s="1" t="str">
        <f t="shared" si="13"/>
        <v>c(1,1,1,1,1,1,1,1,1,1,1,1,1,1,1,1,1,1,1,1,1,1,1,1,1,1,2,8,13,23,50,109,169,200,239,267,314,399,</v>
      </c>
      <c r="AF38" s="1" t="str">
        <f t="shared" si="14"/>
        <v>c(0,0,0,0,0,0,0,0,0,0,0,0,0,0,0,0,0,0,0,0,0,0,0,0,0,0,0,0,0,0,0,0,0,0,0,1,3,3,</v>
      </c>
      <c r="AG38" s="1" t="str">
        <f t="shared" si="9"/>
        <v>c(0,0,0,0,0,0,0,0,0,0,0,0,0,0,0,0,0,0,0,0,0,0,0,0,0,0,0,0,0,0,0,0,0,0,0,1,3,3,</v>
      </c>
      <c r="AH38" s="1" t="str">
        <f t="shared" si="10"/>
        <v>c(0,0,0,0,0,0,0,0,0,0,0,0,0,0,0,0,0,0,0,0,0,0,0,0,0,0,0,0,0,0,0,0,0,0,0,0,0,0,</v>
      </c>
      <c r="AI38" s="1" t="str">
        <f>""</f>
        <v/>
      </c>
    </row>
    <row r="39" spans="3:35" x14ac:dyDescent="0.2">
      <c r="C39" s="36">
        <f t="shared" si="1"/>
        <v>23.643180835073778</v>
      </c>
      <c r="D39" s="47">
        <v>39</v>
      </c>
      <c r="E39" s="48">
        <v>43903</v>
      </c>
      <c r="F39" s="1">
        <f t="shared" si="2"/>
        <v>-1.7803340133005758</v>
      </c>
      <c r="G39" s="37">
        <v>559</v>
      </c>
      <c r="H39" s="49">
        <v>3</v>
      </c>
      <c r="I39" s="46">
        <v>0</v>
      </c>
      <c r="J39" s="50">
        <f t="shared" si="3"/>
        <v>3</v>
      </c>
      <c r="K39" s="1">
        <f t="shared" si="4"/>
        <v>402.08117206115185</v>
      </c>
      <c r="L39" s="1">
        <f t="shared" si="11"/>
        <v>160</v>
      </c>
      <c r="M39" s="1">
        <f t="shared" si="15"/>
        <v>106.74723183719982</v>
      </c>
      <c r="N39" s="1">
        <f t="shared" si="12"/>
        <v>582178.30215011223</v>
      </c>
      <c r="AE39" s="1" t="str">
        <f t="shared" si="13"/>
        <v>c(1,1,1,1,1,1,1,1,1,1,1,1,1,1,1,1,1,1,1,1,1,1,1,1,1,1,2,8,13,23,50,109,169,200,239,267,314,399,559,</v>
      </c>
      <c r="AF39" s="1" t="str">
        <f t="shared" si="14"/>
        <v>c(0,0,0,0,0,0,0,0,0,0,0,0,0,0,0,0,0,0,0,0,0,0,0,0,0,0,0,0,0,0,0,0,0,0,0,1,3,3,3,</v>
      </c>
      <c r="AG39" s="1" t="str">
        <f t="shared" si="9"/>
        <v>c(0,0,0,0,0,0,0,0,0,0,0,0,0,0,0,0,0,0,0,0,0,0,0,0,0,0,0,0,0,0,0,0,0,0,0,1,3,3,3,</v>
      </c>
      <c r="AH39" s="1" t="str">
        <f t="shared" si="10"/>
        <v>c(0,0,0,0,0,0,0,0,0,0,0,0,0,0,0,0,0,0,0,0,0,0,0,0,0,0,0,0,0,0,0,0,0,0,0,0,0,0,0,</v>
      </c>
      <c r="AI39" s="1" t="str">
        <f>""</f>
        <v/>
      </c>
    </row>
    <row r="40" spans="3:35" x14ac:dyDescent="0.2">
      <c r="C40" s="36">
        <f t="shared" si="1"/>
        <v>26.248809496813376</v>
      </c>
      <c r="D40" s="47">
        <v>40</v>
      </c>
      <c r="E40" s="48">
        <v>43904</v>
      </c>
      <c r="F40" s="1">
        <f t="shared" si="2"/>
        <v>-1.6922747627400376</v>
      </c>
      <c r="G40" s="37">
        <v>689</v>
      </c>
      <c r="H40" s="49">
        <v>4</v>
      </c>
      <c r="I40" s="46">
        <v>0</v>
      </c>
      <c r="J40" s="50">
        <f t="shared" si="3"/>
        <v>4</v>
      </c>
      <c r="K40" s="1">
        <f t="shared" si="4"/>
        <v>541.00584354680882</v>
      </c>
      <c r="L40" s="1">
        <f t="shared" si="11"/>
        <v>130</v>
      </c>
      <c r="M40" s="1">
        <f t="shared" si="15"/>
        <v>138.92467148565697</v>
      </c>
      <c r="N40" s="1">
        <f t="shared" si="12"/>
        <v>574908.52181501605</v>
      </c>
      <c r="AE40" s="1" t="str">
        <f t="shared" si="13"/>
        <v>c(1,1,1,1,1,1,1,1,1,1,1,1,1,1,1,1,1,1,1,1,1,1,1,1,1,1,2,8,13,23,50,109,169,200,239,267,314,399,559,689,</v>
      </c>
      <c r="AF40" s="1" t="str">
        <f t="shared" si="14"/>
        <v>c(0,0,0,0,0,0,0,0,0,0,0,0,0,0,0,0,0,0,0,0,0,0,0,0,0,0,0,0,0,0,0,0,0,0,0,1,3,3,3,4,</v>
      </c>
      <c r="AG40" s="1" t="str">
        <f t="shared" si="9"/>
        <v>c(0,0,0,0,0,0,0,0,0,0,0,0,0,0,0,0,0,0,0,0,0,0,0,0,0,0,0,0,0,0,0,0,0,0,0,1,3,3,3,4,</v>
      </c>
      <c r="AH40" s="1" t="str">
        <f t="shared" si="10"/>
        <v>c(0,0,0,0,0,0,0,0,0,0,0,0,0,0,0,0,0,0,0,0,0,0,0,0,0,0,0,0,0,0,0,0,0,0,0,0,0,0,0,0,</v>
      </c>
      <c r="AI40" s="1" t="str">
        <f>""</f>
        <v/>
      </c>
    </row>
    <row r="41" spans="3:35" x14ac:dyDescent="0.2">
      <c r="C41" s="36">
        <f t="shared" si="1"/>
        <v>29.765752132274432</v>
      </c>
      <c r="D41" s="47">
        <v>41</v>
      </c>
      <c r="E41" s="48">
        <v>43905</v>
      </c>
      <c r="F41" s="1">
        <f t="shared" si="2"/>
        <v>-1.6042155121794994</v>
      </c>
      <c r="G41" s="37">
        <v>886</v>
      </c>
      <c r="H41" s="49">
        <v>4</v>
      </c>
      <c r="I41" s="46">
        <v>0</v>
      </c>
      <c r="J41" s="50">
        <f t="shared" si="3"/>
        <v>4</v>
      </c>
      <c r="K41" s="1">
        <f t="shared" si="4"/>
        <v>719.46651385801431</v>
      </c>
      <c r="L41" s="1">
        <f t="shared" si="11"/>
        <v>197</v>
      </c>
      <c r="M41" s="1">
        <f t="shared" si="15"/>
        <v>178.46067031120549</v>
      </c>
      <c r="N41" s="1">
        <f t="shared" si="12"/>
        <v>825505.56991326553</v>
      </c>
      <c r="AE41" s="1" t="str">
        <f t="shared" si="13"/>
        <v>c(1,1,1,1,1,1,1,1,1,1,1,1,1,1,1,1,1,1,1,1,1,1,1,1,1,1,2,8,13,23,50,109,169,200,239,267,314,399,559,689,886,</v>
      </c>
      <c r="AF41" s="1" t="str">
        <f t="shared" si="14"/>
        <v>c(0,0,0,0,0,0,0,0,0,0,0,0,0,0,0,0,0,0,0,0,0,0,0,0,0,0,0,0,0,0,0,0,0,0,0,1,3,3,3,4,4,</v>
      </c>
      <c r="AG41" s="1" t="str">
        <f t="shared" si="9"/>
        <v>c(0,0,0,0,0,0,0,0,0,0,0,0,0,0,0,0,0,0,0,0,0,0,0,0,0,0,0,0,0,0,0,0,0,0,0,1,3,3,3,4,4,</v>
      </c>
      <c r="AH41" s="1" t="str">
        <f t="shared" si="10"/>
        <v>c(0,0,0,0,0,0,0,0,0,0,0,0,0,0,0,0,0,0,0,0,0,0,0,0,0,0,0,0,0,0,0,0,0,0,0,0,0,0,0,0,0,</v>
      </c>
      <c r="AI41" s="1" t="str">
        <f>""</f>
        <v/>
      </c>
    </row>
    <row r="42" spans="3:35" x14ac:dyDescent="0.2">
      <c r="C42" s="36">
        <f t="shared" si="1"/>
        <v>32.526911934581186</v>
      </c>
      <c r="D42" s="47">
        <v>42</v>
      </c>
      <c r="E42" s="48">
        <v>43906</v>
      </c>
      <c r="F42" s="1">
        <f t="shared" si="2"/>
        <v>-1.5161562616189612</v>
      </c>
      <c r="G42" s="37">
        <v>1058</v>
      </c>
      <c r="H42" s="49">
        <v>5</v>
      </c>
      <c r="I42" s="46">
        <v>0</v>
      </c>
      <c r="J42" s="50">
        <f t="shared" si="3"/>
        <v>5</v>
      </c>
      <c r="K42" s="1">
        <f t="shared" si="4"/>
        <v>945.74645024401264</v>
      </c>
      <c r="L42" s="1">
        <f t="shared" si="11"/>
        <v>172</v>
      </c>
      <c r="M42" s="1">
        <f t="shared" si="15"/>
        <v>226.27993638599833</v>
      </c>
      <c r="N42" s="1">
        <f t="shared" si="12"/>
        <v>409867.04507137049</v>
      </c>
      <c r="AE42" s="1" t="str">
        <f t="shared" si="13"/>
        <v>c(1,1,1,1,1,1,1,1,1,1,1,1,1,1,1,1,1,1,1,1,1,1,1,1,1,1,2,8,13,23,50,109,169,200,239,267,314,399,559,689,886,1058,</v>
      </c>
      <c r="AF42" s="1" t="str">
        <f t="shared" si="14"/>
        <v>c(0,0,0,0,0,0,0,0,0,0,0,0,0,0,0,0,0,0,0,0,0,0,0,0,0,0,0,0,0,0,0,0,0,0,0,1,3,3,3,4,4,5,</v>
      </c>
      <c r="AG42" s="1" t="str">
        <f t="shared" si="9"/>
        <v>c(0,0,0,0,0,0,0,0,0,0,0,0,0,0,0,0,0,0,0,0,0,0,0,0,0,0,0,0,0,0,0,0,0,0,0,1,3,3,3,4,4,5,</v>
      </c>
      <c r="AH42" s="1" t="str">
        <f t="shared" si="10"/>
        <v>c(0,0,0,0,0,0,0,0,0,0,0,0,0,0,0,0,0,0,0,0,0,0,0,0,0,0,0,0,0,0,0,0,0,0,0,0,0,0,0,0,0,0,</v>
      </c>
      <c r="AI42" s="1" t="str">
        <f>""</f>
        <v/>
      </c>
    </row>
    <row r="43" spans="3:35" x14ac:dyDescent="0.2">
      <c r="C43" s="36">
        <f t="shared" si="1"/>
        <v>35.256205127608389</v>
      </c>
      <c r="D43" s="47">
        <v>43</v>
      </c>
      <c r="E43" s="48">
        <v>43907</v>
      </c>
      <c r="F43" s="1">
        <f t="shared" si="2"/>
        <v>-1.428097011058423</v>
      </c>
      <c r="G43" s="37">
        <v>1243</v>
      </c>
      <c r="H43" s="49">
        <v>10</v>
      </c>
      <c r="I43" s="46">
        <v>14</v>
      </c>
      <c r="J43" s="50">
        <f t="shared" si="3"/>
        <v>24</v>
      </c>
      <c r="K43" s="1">
        <f t="shared" si="4"/>
        <v>1228.9443085263431</v>
      </c>
      <c r="L43" s="1">
        <f t="shared" si="11"/>
        <v>185</v>
      </c>
      <c r="M43" s="1">
        <f t="shared" si="15"/>
        <v>283.19785828233046</v>
      </c>
      <c r="N43" s="1">
        <f t="shared" si="12"/>
        <v>6965.3027140850772</v>
      </c>
      <c r="AE43" s="1" t="str">
        <f t="shared" si="13"/>
        <v>c(1,1,1,1,1,1,1,1,1,1,1,1,1,1,1,1,1,1,1,1,1,1,1,1,1,1,2,8,13,23,50,109,169,200,239,267,314,399,559,689,886,1058,1243,</v>
      </c>
      <c r="AF43" s="1" t="str">
        <f t="shared" si="14"/>
        <v>c(0,0,0,0,0,0,0,0,0,0,0,0,0,0,0,0,0,0,0,0,0,0,0,0,0,0,0,0,0,0,0,0,0,0,0,1,3,3,3,4,4,5,24,</v>
      </c>
      <c r="AG43" s="1" t="str">
        <f t="shared" si="9"/>
        <v>c(0,0,0,0,0,0,0,0,0,0,0,0,0,0,0,0,0,0,0,0,0,0,0,0,0,0,0,0,0,0,0,0,0,0,0,1,3,3,3,4,4,5,10,</v>
      </c>
      <c r="AH43" s="1" t="str">
        <f t="shared" si="10"/>
        <v>c(0,0,0,0,0,0,0,0,0,0,0,0,0,0,0,0,0,0,0,0,0,0,0,0,0,0,0,0,0,0,0,0,0,0,0,0,0,0,0,0,0,0,14,</v>
      </c>
      <c r="AI43" s="1" t="str">
        <f>""</f>
        <v/>
      </c>
    </row>
    <row r="44" spans="3:35" x14ac:dyDescent="0.2">
      <c r="C44" s="36">
        <f t="shared" si="1"/>
        <v>38.548670534792763</v>
      </c>
      <c r="D44" s="47">
        <v>44</v>
      </c>
      <c r="E44" s="48">
        <v>43908</v>
      </c>
      <c r="F44" s="1">
        <f t="shared" si="2"/>
        <v>-1.3400377604978848</v>
      </c>
      <c r="G44" s="37">
        <v>1486</v>
      </c>
      <c r="H44" s="49">
        <v>14</v>
      </c>
      <c r="I44" s="46">
        <v>30</v>
      </c>
      <c r="J44" s="50">
        <f t="shared" si="3"/>
        <v>44</v>
      </c>
      <c r="K44" s="1">
        <f t="shared" si="4"/>
        <v>1578.7881810074866</v>
      </c>
      <c r="L44" s="1">
        <f t="shared" si="11"/>
        <v>243</v>
      </c>
      <c r="M44" s="1">
        <f t="shared" si="15"/>
        <v>349.84387248114353</v>
      </c>
      <c r="N44" s="1">
        <f t="shared" si="12"/>
        <v>331890.42768632638</v>
      </c>
      <c r="AE44" s="1" t="str">
        <f t="shared" si="13"/>
        <v>c(1,1,1,1,1,1,1,1,1,1,1,1,1,1,1,1,1,1,1,1,1,1,1,1,1,1,2,8,13,23,50,109,169,200,239,267,314,399,559,689,886,1058,1243,1486,</v>
      </c>
      <c r="AF44" s="1" t="str">
        <f t="shared" si="14"/>
        <v>c(0,0,0,0,0,0,0,0,0,0,0,0,0,0,0,0,0,0,0,0,0,0,0,0,0,0,0,0,0,0,0,0,0,0,0,1,3,3,3,4,4,5,24,44,</v>
      </c>
      <c r="AG44" s="1" t="str">
        <f t="shared" si="9"/>
        <v>c(0,0,0,0,0,0,0,0,0,0,0,0,0,0,0,0,0,0,0,0,0,0,0,0,0,0,0,0,0,0,0,0,0,0,0,1,3,3,3,4,4,5,10,14,</v>
      </c>
      <c r="AH44" s="1" t="str">
        <f t="shared" si="10"/>
        <v>c(0,0,0,0,0,0,0,0,0,0,0,0,0,0,0,0,0,0,0,0,0,0,0,0,0,0,0,0,0,0,0,0,0,0,0,0,0,0,0,0,0,0,14,30,</v>
      </c>
      <c r="AI44" s="1" t="str">
        <f>""</f>
        <v/>
      </c>
    </row>
    <row r="45" spans="3:35" x14ac:dyDescent="0.2">
      <c r="C45" s="36">
        <f t="shared" si="1"/>
        <v>42.367440328629719</v>
      </c>
      <c r="D45" s="47">
        <v>45</v>
      </c>
      <c r="E45" s="48">
        <v>43909</v>
      </c>
      <c r="F45" s="1">
        <f t="shared" si="2"/>
        <v>-1.2519785099373466</v>
      </c>
      <c r="G45" s="37">
        <v>1795</v>
      </c>
      <c r="H45" s="49">
        <v>21</v>
      </c>
      <c r="I45" s="46">
        <v>89</v>
      </c>
      <c r="J45" s="50">
        <f t="shared" si="3"/>
        <v>110</v>
      </c>
      <c r="K45" s="1">
        <f t="shared" si="4"/>
        <v>2005.3666888115486</v>
      </c>
      <c r="L45" s="1">
        <f t="shared" si="11"/>
        <v>309</v>
      </c>
      <c r="M45" s="1">
        <f t="shared" si="15"/>
        <v>426.57850780406193</v>
      </c>
      <c r="N45" s="1">
        <f t="shared" si="12"/>
        <v>1874934.7951114313</v>
      </c>
      <c r="AE45" s="1" t="str">
        <f t="shared" si="13"/>
        <v>c(1,1,1,1,1,1,1,1,1,1,1,1,1,1,1,1,1,1,1,1,1,1,1,1,1,1,2,8,13,23,50,109,169,200,239,267,314,399,559,689,886,1058,1243,1486,1795,</v>
      </c>
      <c r="AF45" s="1" t="str">
        <f t="shared" si="14"/>
        <v>c(0,0,0,0,0,0,0,0,0,0,0,0,0,0,0,0,0,0,0,0,0,0,0,0,0,0,0,0,0,0,0,0,0,0,0,1,3,3,3,4,4,5,24,44,110,</v>
      </c>
      <c r="AG45" s="1" t="str">
        <f t="shared" si="9"/>
        <v>c(0,0,0,0,0,0,0,0,0,0,0,0,0,0,0,0,0,0,0,0,0,0,0,0,0,0,0,0,0,0,0,0,0,0,0,1,3,3,3,4,4,5,10,14,21,</v>
      </c>
      <c r="AH45" s="1" t="str">
        <f t="shared" si="10"/>
        <v>c(0,0,0,0,0,0,0,0,0,0,0,0,0,0,0,0,0,0,0,0,0,0,0,0,0,0,0,0,0,0,0,0,0,0,0,0,0,0,0,0,0,0,14,30,89,</v>
      </c>
      <c r="AI45" s="1" t="str">
        <f>""</f>
        <v/>
      </c>
    </row>
    <row r="46" spans="3:35" x14ac:dyDescent="0.2">
      <c r="C46" s="36">
        <f t="shared" si="1"/>
        <v>47.507894080878813</v>
      </c>
      <c r="D46" s="47">
        <v>46</v>
      </c>
      <c r="E46" s="48">
        <v>43910</v>
      </c>
      <c r="F46" s="1">
        <f t="shared" si="2"/>
        <v>-1.1639192593768084</v>
      </c>
      <c r="G46" s="37">
        <v>2257</v>
      </c>
      <c r="H46" s="49">
        <v>37</v>
      </c>
      <c r="I46" s="46">
        <v>154</v>
      </c>
      <c r="J46" s="50">
        <f t="shared" si="3"/>
        <v>191</v>
      </c>
      <c r="K46" s="1">
        <f t="shared" si="4"/>
        <v>2518.776381447502</v>
      </c>
      <c r="L46" s="1">
        <f t="shared" si="11"/>
        <v>462</v>
      </c>
      <c r="M46" s="1">
        <f t="shared" si="15"/>
        <v>513.40969263595343</v>
      </c>
      <c r="N46" s="1">
        <f t="shared" si="12"/>
        <v>3255567.4661628436</v>
      </c>
      <c r="AE46" s="1" t="str">
        <f t="shared" si="13"/>
        <v>c(1,1,1,1,1,1,1,1,1,1,1,1,1,1,1,1,1,1,1,1,1,1,1,1,1,1,2,8,13,23,50,109,169,200,239,267,314,399,559,689,886,1058,1243,1486,1795,2257,</v>
      </c>
      <c r="AF46" s="1" t="str">
        <f t="shared" si="14"/>
        <v>c(0,0,0,0,0,0,0,0,0,0,0,0,0,0,0,0,0,0,0,0,0,0,0,0,0,0,0,0,0,0,0,0,0,0,0,1,3,3,3,4,4,5,24,44,110,191,</v>
      </c>
      <c r="AG46" s="1" t="str">
        <f t="shared" si="9"/>
        <v>c(0,0,0,0,0,0,0,0,0,0,0,0,0,0,0,0,0,0,0,0,0,0,0,0,0,0,0,0,0,0,0,0,0,0,0,1,3,3,3,4,4,5,10,14,21,37,</v>
      </c>
      <c r="AH46" s="1" t="str">
        <f t="shared" si="10"/>
        <v>c(0,0,0,0,0,0,0,0,0,0,0,0,0,0,0,0,0,0,0,0,0,0,0,0,0,0,0,0,0,0,0,0,0,0,0,0,0,0,0,0,0,0,14,30,89,154,</v>
      </c>
      <c r="AI46" s="1" t="str">
        <f>""</f>
        <v/>
      </c>
    </row>
    <row r="47" spans="3:35" x14ac:dyDescent="0.2">
      <c r="C47" s="36">
        <f t="shared" si="1"/>
        <v>53.056573579529235</v>
      </c>
      <c r="D47" s="47">
        <v>47</v>
      </c>
      <c r="E47" s="48">
        <v>43911</v>
      </c>
      <c r="F47" s="1">
        <f t="shared" si="2"/>
        <v>-1.0758600088162702</v>
      </c>
      <c r="G47" s="37">
        <v>2815</v>
      </c>
      <c r="H47" s="49">
        <v>67</v>
      </c>
      <c r="I47" s="46">
        <v>212</v>
      </c>
      <c r="J47" s="50">
        <f t="shared" si="3"/>
        <v>279</v>
      </c>
      <c r="K47" s="1">
        <f t="shared" si="4"/>
        <v>3128.6917141976942</v>
      </c>
      <c r="L47" s="1">
        <f t="shared" si="11"/>
        <v>558</v>
      </c>
      <c r="M47" s="1">
        <f t="shared" si="15"/>
        <v>609.91533275019219</v>
      </c>
      <c r="N47" s="1">
        <f t="shared" si="12"/>
        <v>5220899.0336651905</v>
      </c>
      <c r="AE47" s="1" t="str">
        <f t="shared" si="13"/>
        <v>c(1,1,1,1,1,1,1,1,1,1,1,1,1,1,1,1,1,1,1,1,1,1,1,1,1,1,2,8,13,23,50,109,169,200,239,267,314,399,559,689,886,1058,1243,1486,1795,2257,2815,</v>
      </c>
      <c r="AF47" s="1" t="str">
        <f t="shared" si="14"/>
        <v>c(0,0,0,0,0,0,0,0,0,0,0,0,0,0,0,0,0,0,0,0,0,0,0,0,0,0,0,0,0,0,0,0,0,0,0,1,3,3,3,4,4,5,24,44,110,191,279,</v>
      </c>
      <c r="AG47" s="1" t="str">
        <f t="shared" si="9"/>
        <v>c(0,0,0,0,0,0,0,0,0,0,0,0,0,0,0,0,0,0,0,0,0,0,0,0,0,0,0,0,0,0,0,0,0,0,0,1,3,3,3,4,4,5,10,14,21,37,67,</v>
      </c>
      <c r="AH47" s="1" t="str">
        <f t="shared" si="10"/>
        <v>c(0,0,0,0,0,0,0,0,0,0,0,0,0,0,0,0,0,0,0,0,0,0,0,0,0,0,0,0,0,0,0,0,0,0,0,0,0,0,0,0,0,0,14,30,89,154,212,</v>
      </c>
      <c r="AI47" s="1" t="str">
        <f>""</f>
        <v/>
      </c>
    </row>
    <row r="48" spans="3:35" x14ac:dyDescent="0.2">
      <c r="C48" s="36">
        <f t="shared" si="1"/>
        <v>58.318093247293334</v>
      </c>
      <c r="D48" s="47">
        <v>48</v>
      </c>
      <c r="E48" s="48">
        <v>43912</v>
      </c>
      <c r="F48" s="1">
        <f t="shared" si="2"/>
        <v>-0.98780075825573199</v>
      </c>
      <c r="G48" s="37">
        <v>3401</v>
      </c>
      <c r="H48" s="49">
        <v>75</v>
      </c>
      <c r="I48" s="46">
        <v>289</v>
      </c>
      <c r="J48" s="50">
        <f t="shared" si="3"/>
        <v>364</v>
      </c>
      <c r="K48" s="1">
        <f t="shared" si="4"/>
        <v>3843.8718372614248</v>
      </c>
      <c r="L48" s="1">
        <f t="shared" si="11"/>
        <v>586</v>
      </c>
      <c r="M48" s="1">
        <f t="shared" si="15"/>
        <v>715.18012306373066</v>
      </c>
      <c r="N48" s="1">
        <f t="shared" si="12"/>
        <v>11438246.292609246</v>
      </c>
      <c r="AE48" s="1" t="str">
        <f t="shared" si="13"/>
        <v>c(1,1,1,1,1,1,1,1,1,1,1,1,1,1,1,1,1,1,1,1,1,1,1,1,1,1,2,8,13,23,50,109,169,200,239,267,314,399,559,689,886,1058,1243,1486,1795,2257,2815,3401,</v>
      </c>
      <c r="AF48" s="1" t="str">
        <f t="shared" si="14"/>
        <v>c(0,0,0,0,0,0,0,0,0,0,0,0,0,0,0,0,0,0,0,0,0,0,0,0,0,0,0,0,0,0,0,0,0,0,0,1,3,3,3,4,4,5,24,44,110,191,279,364,</v>
      </c>
      <c r="AG48" s="1" t="str">
        <f t="shared" si="9"/>
        <v>c(0,0,0,0,0,0,0,0,0,0,0,0,0,0,0,0,0,0,0,0,0,0,0,0,0,0,0,0,0,0,0,0,0,0,0,1,3,3,3,4,4,5,10,14,21,37,67,75,</v>
      </c>
      <c r="AH48" s="1" t="str">
        <f t="shared" si="10"/>
        <v>c(0,0,0,0,0,0,0,0,0,0,0,0,0,0,0,0,0,0,0,0,0,0,0,0,0,0,0,0,0,0,0,0,0,0,0,0,0,0,0,0,0,0,14,30,89,154,212,289,</v>
      </c>
      <c r="AI48" s="1" t="str">
        <f>""</f>
        <v/>
      </c>
    </row>
    <row r="49" spans="3:35" x14ac:dyDescent="0.2">
      <c r="C49" s="36">
        <f t="shared" si="1"/>
        <v>61.180062111769715</v>
      </c>
      <c r="D49" s="47">
        <v>49</v>
      </c>
      <c r="E49" s="48">
        <v>43913</v>
      </c>
      <c r="F49" s="1">
        <f t="shared" si="2"/>
        <v>-0.89974150769519379</v>
      </c>
      <c r="G49" s="37">
        <v>3743</v>
      </c>
      <c r="H49" s="49">
        <v>88</v>
      </c>
      <c r="I49" s="46">
        <v>350</v>
      </c>
      <c r="J49" s="50">
        <f t="shared" si="3"/>
        <v>438</v>
      </c>
      <c r="K49" s="1">
        <f t="shared" si="4"/>
        <v>4671.626656266274</v>
      </c>
      <c r="L49" s="1">
        <f t="shared" si="11"/>
        <v>342</v>
      </c>
      <c r="M49" s="1">
        <f t="shared" si="15"/>
        <v>827.7548190048492</v>
      </c>
      <c r="N49" s="1">
        <f t="shared" si="12"/>
        <v>52758471.576363474</v>
      </c>
      <c r="AE49" s="1" t="str">
        <f t="shared" si="13"/>
        <v>c(1,1,1,1,1,1,1,1,1,1,1,1,1,1,1,1,1,1,1,1,1,1,1,1,1,1,2,8,13,23,50,109,169,200,239,267,314,399,559,689,886,1058,1243,1486,1795,2257,2815,3401,3743,</v>
      </c>
      <c r="AF49" s="1" t="str">
        <f t="shared" si="14"/>
        <v>c(0,0,0,0,0,0,0,0,0,0,0,0,0,0,0,0,0,0,0,0,0,0,0,0,0,0,0,0,0,0,0,0,0,0,0,1,3,3,3,4,4,5,24,44,110,191,279,364,438,</v>
      </c>
      <c r="AG49" s="1" t="str">
        <f t="shared" si="9"/>
        <v>c(0,0,0,0,0,0,0,0,0,0,0,0,0,0,0,0,0,0,0,0,0,0,0,0,0,0,0,0,0,0,0,0,0,0,0,1,3,3,3,4,4,5,10,14,21,37,67,75,88,</v>
      </c>
      <c r="AH49" s="1" t="str">
        <f t="shared" si="10"/>
        <v>c(0,0,0,0,0,0,0,0,0,0,0,0,0,0,0,0,0,0,0,0,0,0,0,0,0,0,0,0,0,0,0,0,0,0,0,0,0,0,0,0,0,0,14,30,89,154,212,289,350,</v>
      </c>
      <c r="AI49" s="1" t="str">
        <f>""</f>
        <v/>
      </c>
    </row>
    <row r="50" spans="3:35" x14ac:dyDescent="0.2">
      <c r="C50" s="36">
        <f t="shared" si="1"/>
        <v>65.337584895678532</v>
      </c>
      <c r="D50" s="47">
        <v>50</v>
      </c>
      <c r="E50" s="48">
        <v>43914</v>
      </c>
      <c r="F50" s="1">
        <f t="shared" si="2"/>
        <v>-0.81168225713465558</v>
      </c>
      <c r="G50" s="37">
        <v>4269</v>
      </c>
      <c r="H50" s="49">
        <v>122</v>
      </c>
      <c r="I50" s="46">
        <v>410</v>
      </c>
      <c r="J50" s="50">
        <f t="shared" si="3"/>
        <v>532</v>
      </c>
      <c r="K50" s="1">
        <f t="shared" si="4"/>
        <v>5617.2722404574051</v>
      </c>
      <c r="L50" s="1">
        <f t="shared" si="11"/>
        <v>526</v>
      </c>
      <c r="M50" s="1">
        <f t="shared" si="15"/>
        <v>945.64558419113109</v>
      </c>
      <c r="N50" s="1">
        <f t="shared" si="12"/>
        <v>118773146.89842136</v>
      </c>
      <c r="AE50" s="1" t="str">
        <f t="shared" si="13"/>
        <v>c(1,1,1,1,1,1,1,1,1,1,1,1,1,1,1,1,1,1,1,1,1,1,1,1,1,1,2,8,13,23,50,109,169,200,239,267,314,399,559,689,886,1058,1243,1486,1795,2257,2815,3401,3743,4269,</v>
      </c>
      <c r="AF50" s="1" t="str">
        <f t="shared" si="14"/>
        <v>c(0,0,0,0,0,0,0,0,0,0,0,0,0,0,0,0,0,0,0,0,0,0,0,0,0,0,0,0,0,0,0,0,0,0,0,1,3,3,3,4,4,5,24,44,110,191,279,364,438,532,</v>
      </c>
      <c r="AG50" s="1" t="str">
        <f t="shared" si="9"/>
        <v>c(0,0,0,0,0,0,0,0,0,0,0,0,0,0,0,0,0,0,0,0,0,0,0,0,0,0,0,0,0,0,0,0,0,0,0,1,3,3,3,4,4,5,10,14,21,37,67,75,88,122,</v>
      </c>
      <c r="AH50" s="1" t="str">
        <f t="shared" si="10"/>
        <v>c(0,0,0,0,0,0,0,0,0,0,0,0,0,0,0,0,0,0,0,0,0,0,0,0,0,0,0,0,0,0,0,0,0,0,0,0,0,0,0,0,0,0,14,30,89,154,212,289,350,410,</v>
      </c>
      <c r="AI50" s="1" t="str">
        <f>""</f>
        <v/>
      </c>
    </row>
    <row r="51" spans="3:35" x14ac:dyDescent="0.2">
      <c r="C51" s="36">
        <f t="shared" si="1"/>
        <v>70.263788682364691</v>
      </c>
      <c r="D51" s="47">
        <v>51</v>
      </c>
      <c r="E51" s="48">
        <v>43915</v>
      </c>
      <c r="F51" s="1">
        <f t="shared" si="2"/>
        <v>-0.72362300657411738</v>
      </c>
      <c r="G51" s="37">
        <v>4937</v>
      </c>
      <c r="H51" s="49">
        <v>178</v>
      </c>
      <c r="I51" s="46">
        <v>525</v>
      </c>
      <c r="J51" s="50">
        <f t="shared" si="3"/>
        <v>703</v>
      </c>
      <c r="K51" s="1">
        <f t="shared" si="4"/>
        <v>6683.6116990541796</v>
      </c>
      <c r="L51" s="1">
        <f t="shared" si="11"/>
        <v>668</v>
      </c>
      <c r="M51" s="1">
        <f t="shared" si="15"/>
        <v>1066.3394585967744</v>
      </c>
      <c r="N51" s="1">
        <f t="shared" si="12"/>
        <v>214350397.49324793</v>
      </c>
      <c r="AE51" s="1" t="str">
        <f t="shared" si="13"/>
        <v>c(1,1,1,1,1,1,1,1,1,1,1,1,1,1,1,1,1,1,1,1,1,1,1,1,1,1,2,8,13,23,50,109,169,200,239,267,314,399,559,689,886,1058,1243,1486,1795,2257,2815,3401,3743,4269,4937,</v>
      </c>
      <c r="AF51" s="1" t="str">
        <f t="shared" si="14"/>
        <v>c(0,0,0,0,0,0,0,0,0,0,0,0,0,0,0,0,0,0,0,0,0,0,0,0,0,0,0,0,0,0,0,0,0,0,0,1,3,3,3,4,4,5,24,44,110,191,279,364,438,532,703,</v>
      </c>
      <c r="AG51" s="1" t="str">
        <f t="shared" si="9"/>
        <v>c(0,0,0,0,0,0,0,0,0,0,0,0,0,0,0,0,0,0,0,0,0,0,0,0,0,0,0,0,0,0,0,0,0,0,0,1,3,3,3,4,4,5,10,14,21,37,67,75,88,122,178,</v>
      </c>
      <c r="AH51" s="1" t="str">
        <f t="shared" si="10"/>
        <v>c(0,0,0,0,0,0,0,0,0,0,0,0,0,0,0,0,0,0,0,0,0,0,0,0,0,0,0,0,0,0,0,0,0,0,0,0,0,0,0,0,0,0,14,30,89,154,212,289,350,410,525,</v>
      </c>
      <c r="AI51" s="1" t="str">
        <f>""</f>
        <v/>
      </c>
    </row>
    <row r="52" spans="3:35" x14ac:dyDescent="0.2">
      <c r="C52" s="36">
        <f t="shared" si="1"/>
        <v>78.962016184998717</v>
      </c>
      <c r="D52" s="47">
        <v>52</v>
      </c>
      <c r="E52" s="48">
        <v>43916</v>
      </c>
      <c r="F52" s="1">
        <f t="shared" si="2"/>
        <v>-0.63556375601357917</v>
      </c>
      <c r="G52" s="37">
        <v>6235</v>
      </c>
      <c r="H52" s="49">
        <v>220</v>
      </c>
      <c r="I52" s="46">
        <v>653</v>
      </c>
      <c r="J52" s="50">
        <f t="shared" si="3"/>
        <v>873</v>
      </c>
      <c r="K52" s="1">
        <f t="shared" si="4"/>
        <v>7870.4811789034457</v>
      </c>
      <c r="L52" s="1">
        <f t="shared" si="11"/>
        <v>1298</v>
      </c>
      <c r="M52" s="1">
        <f t="shared" si="15"/>
        <v>1186.8694798492661</v>
      </c>
      <c r="N52" s="1">
        <f t="shared" si="12"/>
        <v>211207497.17876947</v>
      </c>
      <c r="AE52" s="1" t="str">
        <f t="shared" si="13"/>
        <v>c(1,1,1,1,1,1,1,1,1,1,1,1,1,1,1,1,1,1,1,1,1,1,1,1,1,1,2,8,13,23,50,109,169,200,239,267,314,399,559,689,886,1058,1243,1486,1795,2257,2815,3401,3743,4269,4937,6235,</v>
      </c>
      <c r="AF52" s="1" t="str">
        <f t="shared" si="14"/>
        <v>c(0,0,0,0,0,0,0,0,0,0,0,0,0,0,0,0,0,0,0,0,0,0,0,0,0,0,0,0,0,0,0,0,0,0,0,1,3,3,3,4,4,5,24,44,110,191,279,364,438,532,703,873,</v>
      </c>
      <c r="AG52" s="1" t="str">
        <f t="shared" si="9"/>
        <v>c(0,0,0,0,0,0,0,0,0,0,0,0,0,0,0,0,0,0,0,0,0,0,0,0,0,0,0,0,0,0,0,0,0,0,0,1,3,3,3,4,4,5,10,14,21,37,67,75,88,122,178,220,</v>
      </c>
      <c r="AH52" s="1" t="str">
        <f t="shared" si="10"/>
        <v>c(0,0,0,0,0,0,0,0,0,0,0,0,0,0,0,0,0,0,0,0,0,0,0,0,0,0,0,0,0,0,0,0,0,0,0,0,0,0,0,0,0,0,14,30,89,154,212,289,350,410,525,653,</v>
      </c>
      <c r="AI52" s="1" t="str">
        <f>""</f>
        <v/>
      </c>
    </row>
    <row r="53" spans="3:35" x14ac:dyDescent="0.2">
      <c r="C53" s="36">
        <f t="shared" si="1"/>
        <v>85.346353173407479</v>
      </c>
      <c r="D53" s="47">
        <v>53</v>
      </c>
      <c r="E53" s="48">
        <v>43917</v>
      </c>
      <c r="F53" s="1">
        <f t="shared" si="2"/>
        <v>-0.54750450545304097</v>
      </c>
      <c r="G53" s="37">
        <v>7284</v>
      </c>
      <c r="H53" s="49">
        <v>289</v>
      </c>
      <c r="I53" s="46">
        <v>836</v>
      </c>
      <c r="J53" s="50">
        <f t="shared" si="3"/>
        <v>1125</v>
      </c>
      <c r="K53" s="1">
        <f t="shared" si="4"/>
        <v>9174.4008768972853</v>
      </c>
      <c r="L53" s="1">
        <f t="shared" si="11"/>
        <v>1049</v>
      </c>
      <c r="M53" s="1">
        <f t="shared" si="15"/>
        <v>1303.9196979938397</v>
      </c>
      <c r="N53" s="1">
        <f t="shared" si="12"/>
        <v>304995048.46722603</v>
      </c>
      <c r="AE53" s="1" t="str">
        <f t="shared" si="13"/>
        <v>c(1,1,1,1,1,1,1,1,1,1,1,1,1,1,1,1,1,1,1,1,1,1,1,1,1,1,2,8,13,23,50,109,169,200,239,267,314,399,559,689,886,1058,1243,1486,1795,2257,2815,3401,3743,4269,4937,6235,7284,</v>
      </c>
      <c r="AF53" s="1" t="str">
        <f t="shared" si="14"/>
        <v>c(0,0,0,0,0,0,0,0,0,0,0,0,0,0,0,0,0,0,0,0,0,0,0,0,0,0,0,0,0,0,0,0,0,0,0,1,3,3,3,4,4,5,24,44,110,191,279,364,438,532,703,873,1125,</v>
      </c>
      <c r="AG53" s="1" t="str">
        <f t="shared" si="9"/>
        <v>c(0,0,0,0,0,0,0,0,0,0,0,0,0,0,0,0,0,0,0,0,0,0,0,0,0,0,0,0,0,0,0,0,0,0,0,1,3,3,3,4,4,5,10,14,21,37,67,75,88,122,178,220,289,</v>
      </c>
      <c r="AH53" s="1" t="str">
        <f t="shared" si="10"/>
        <v>c(0,0,0,0,0,0,0,0,0,0,0,0,0,0,0,0,0,0,0,0,0,0,0,0,0,0,0,0,0,0,0,0,0,0,0,0,0,0,0,0,0,0,14,30,89,154,212,289,350,410,525,653,836,</v>
      </c>
      <c r="AI53" s="1" t="str">
        <f>""</f>
        <v/>
      </c>
    </row>
    <row r="54" spans="3:35" x14ac:dyDescent="0.2">
      <c r="C54" s="36">
        <f t="shared" si="1"/>
        <v>95.571962415762926</v>
      </c>
      <c r="D54" s="47">
        <v>54</v>
      </c>
      <c r="E54" s="48">
        <v>43918</v>
      </c>
      <c r="F54" s="1">
        <f t="shared" si="2"/>
        <v>-0.45944525489250276</v>
      </c>
      <c r="G54" s="37">
        <v>9134</v>
      </c>
      <c r="H54" s="49">
        <v>353</v>
      </c>
      <c r="I54" s="46">
        <v>1063</v>
      </c>
      <c r="J54" s="50">
        <f t="shared" si="3"/>
        <v>1416</v>
      </c>
      <c r="K54" s="1">
        <f t="shared" si="4"/>
        <v>10588.367417795787</v>
      </c>
      <c r="L54" s="1">
        <f t="shared" si="11"/>
        <v>1850</v>
      </c>
      <c r="M54" s="1">
        <f t="shared" si="15"/>
        <v>1413.966540898502</v>
      </c>
      <c r="N54" s="1">
        <f t="shared" si="12"/>
        <v>202152341.75043085</v>
      </c>
      <c r="AE54" s="1" t="str">
        <f>AE53 &amp;G54 &amp;","</f>
        <v>c(1,1,1,1,1,1,1,1,1,1,1,1,1,1,1,1,1,1,1,1,1,1,1,1,1,1,2,8,13,23,50,109,169,200,239,267,314,399,559,689,886,1058,1243,1486,1795,2257,2815,3401,3743,4269,4937,6235,7284,9134,</v>
      </c>
      <c r="AF54" s="1" t="str">
        <f>AF53 &amp;J54 &amp;","</f>
        <v>c(0,0,0,0,0,0,0,0,0,0,0,0,0,0,0,0,0,0,0,0,0,0,0,0,0,0,0,0,0,0,0,0,0,0,0,1,3,3,3,4,4,5,24,44,110,191,279,364,438,532,703,873,1125,1416,</v>
      </c>
      <c r="AG54" s="1" t="str">
        <f t="shared" ref="AG54:AH57" si="16">AG53 &amp;H54 &amp;","</f>
        <v>c(0,0,0,0,0,0,0,0,0,0,0,0,0,0,0,0,0,0,0,0,0,0,0,0,0,0,0,0,0,0,0,0,0,0,0,1,3,3,3,4,4,5,10,14,21,37,67,75,88,122,178,220,289,353,</v>
      </c>
      <c r="AH54" s="1" t="str">
        <f t="shared" si="16"/>
        <v>c(0,0,0,0,0,0,0,0,0,0,0,0,0,0,0,0,0,0,0,0,0,0,0,0,0,0,0,0,0,0,0,0,0,0,0,0,0,0,0,0,0,0,14,30,89,154,212,289,350,410,525,653,836,1063,</v>
      </c>
      <c r="AI54" s="1" t="str">
        <f>""</f>
        <v/>
      </c>
    </row>
    <row r="55" spans="3:35" x14ac:dyDescent="0.2">
      <c r="C55" s="36">
        <f t="shared" si="1"/>
        <v>104.09610943738484</v>
      </c>
      <c r="D55" s="47">
        <v>55</v>
      </c>
      <c r="E55" s="48">
        <v>43919</v>
      </c>
      <c r="F55" s="1">
        <f t="shared" si="2"/>
        <v>-0.37138600433196456</v>
      </c>
      <c r="G55" s="37">
        <v>10836</v>
      </c>
      <c r="H55" s="49">
        <v>431</v>
      </c>
      <c r="I55" s="46">
        <v>1359</v>
      </c>
      <c r="J55" s="50">
        <f t="shared" si="3"/>
        <v>1790</v>
      </c>
      <c r="K55" s="1">
        <f t="shared" si="4"/>
        <v>12101.816528789688</v>
      </c>
      <c r="L55" s="1">
        <f t="shared" si="11"/>
        <v>1702</v>
      </c>
      <c r="M55" s="1">
        <f t="shared" si="15"/>
        <v>1513.4491109939008</v>
      </c>
      <c r="N55" s="1">
        <f t="shared" si="12"/>
        <v>166792309.72705355</v>
      </c>
      <c r="AE55" s="1" t="str">
        <f>AE54 &amp;G55 &amp;","</f>
        <v>c(1,1,1,1,1,1,1,1,1,1,1,1,1,1,1,1,1,1,1,1,1,1,1,1,1,1,2,8,13,23,50,109,169,200,239,267,314,399,559,689,886,1058,1243,1486,1795,2257,2815,3401,3743,4269,4937,6235,7284,9134,10836,</v>
      </c>
      <c r="AF55" s="1" t="str">
        <f>AF54 &amp;J55 &amp;","</f>
        <v>c(0,0,0,0,0,0,0,0,0,0,0,0,0,0,0,0,0,0,0,0,0,0,0,0,0,0,0,0,0,0,0,0,0,0,0,1,3,3,3,4,4,5,24,44,110,191,279,364,438,532,703,873,1125,1416,1790,</v>
      </c>
      <c r="AG55" s="1" t="str">
        <f t="shared" si="16"/>
        <v>c(0,0,0,0,0,0,0,0,0,0,0,0,0,0,0,0,0,0,0,0,0,0,0,0,0,0,0,0,0,0,0,0,0,0,0,1,3,3,3,4,4,5,10,14,21,37,67,75,88,122,178,220,289,353,431,</v>
      </c>
      <c r="AH55" s="1" t="str">
        <f t="shared" si="16"/>
        <v>c(0,0,0,0,0,0,0,0,0,0,0,0,0,0,0,0,0,0,0,0,0,0,0,0,0,0,0,0,0,0,0,0,0,0,0,0,0,0,0,0,0,0,14,30,89,154,212,289,350,410,525,653,836,1063,1359,</v>
      </c>
      <c r="AI55" s="1" t="str">
        <f>""</f>
        <v/>
      </c>
    </row>
    <row r="56" spans="3:35" x14ac:dyDescent="0.2">
      <c r="C56" s="36">
        <f t="shared" si="1"/>
        <v>109.0825375575761</v>
      </c>
      <c r="D56" s="47">
        <v>56</v>
      </c>
      <c r="E56" s="48">
        <v>43920</v>
      </c>
      <c r="F56" s="1">
        <f t="shared" si="2"/>
        <v>-0.28332675377142635</v>
      </c>
      <c r="G56" s="37">
        <v>11899</v>
      </c>
      <c r="H56" s="49">
        <v>513</v>
      </c>
      <c r="I56" s="46">
        <v>1527</v>
      </c>
      <c r="J56" s="50">
        <f t="shared" si="3"/>
        <v>2040</v>
      </c>
      <c r="K56" s="1">
        <f t="shared" si="4"/>
        <v>13700.774013372382</v>
      </c>
      <c r="L56" s="1">
        <f t="shared" si="11"/>
        <v>1063</v>
      </c>
      <c r="M56" s="1">
        <f t="shared" si="15"/>
        <v>1598.9574845826937</v>
      </c>
      <c r="N56" s="1">
        <f t="shared" si="12"/>
        <v>354124414.95191181</v>
      </c>
      <c r="AE56" s="1" t="str">
        <f>AE55 &amp;G56 &amp;","</f>
        <v>c(1,1,1,1,1,1,1,1,1,1,1,1,1,1,1,1,1,1,1,1,1,1,1,1,1,1,2,8,13,23,50,109,169,200,239,267,314,399,559,689,886,1058,1243,1486,1795,2257,2815,3401,3743,4269,4937,6235,7284,9134,10836,11899,</v>
      </c>
      <c r="AF56" s="1" t="str">
        <f>AF55 &amp;J56 &amp;","</f>
        <v>c(0,0,0,0,0,0,0,0,0,0,0,0,0,0,0,0,0,0,0,0,0,0,0,0,0,0,0,0,0,0,0,0,0,0,0,1,3,3,3,4,4,5,24,44,110,191,279,364,438,532,703,873,1125,1416,1790,2040,</v>
      </c>
      <c r="AG56" s="1" t="str">
        <f t="shared" si="16"/>
        <v>c(0,0,0,0,0,0,0,0,0,0,0,0,0,0,0,0,0,0,0,0,0,0,0,0,0,0,0,0,0,0,0,0,0,0,0,1,3,3,3,4,4,5,10,14,21,37,67,75,88,122,178,220,289,353,431,513,</v>
      </c>
      <c r="AH56" s="1" t="str">
        <f t="shared" si="16"/>
        <v>c(0,0,0,0,0,0,0,0,0,0,0,0,0,0,0,0,0,0,0,0,0,0,0,0,0,0,0,0,0,0,0,0,0,0,0,0,0,0,0,0,0,0,14,30,89,154,212,289,350,410,525,653,836,1063,1359,1527,</v>
      </c>
      <c r="AI56" s="1" t="str">
        <f>""</f>
        <v/>
      </c>
    </row>
    <row r="57" spans="3:35" x14ac:dyDescent="0.2">
      <c r="C57" s="36">
        <f t="shared" si="1"/>
        <v>113.02654555457315</v>
      </c>
      <c r="D57" s="47">
        <v>57</v>
      </c>
      <c r="E57" s="48">
        <v>43921</v>
      </c>
      <c r="F57" s="1">
        <f t="shared" si="2"/>
        <v>-0.19526750321088815</v>
      </c>
      <c r="G57" s="37">
        <v>12775</v>
      </c>
      <c r="H57" s="49">
        <v>705</v>
      </c>
      <c r="I57" s="46">
        <v>1696</v>
      </c>
      <c r="J57" s="50">
        <f t="shared" si="3"/>
        <v>2401</v>
      </c>
      <c r="K57" s="1">
        <f t="shared" si="4"/>
        <v>15368.199418333716</v>
      </c>
      <c r="L57" s="1">
        <f t="shared" si="11"/>
        <v>876</v>
      </c>
      <c r="M57" s="1">
        <f t="shared" si="15"/>
        <v>1667.4254049613337</v>
      </c>
      <c r="N57" s="1">
        <f t="shared" si="12"/>
        <v>760067714.67232406</v>
      </c>
      <c r="AE57" s="1" t="str">
        <f>AE56 &amp;G57 &amp;","</f>
        <v>c(1,1,1,1,1,1,1,1,1,1,1,1,1,1,1,1,1,1,1,1,1,1,1,1,1,1,2,8,13,23,50,109,169,200,239,267,314,399,559,689,886,1058,1243,1486,1795,2257,2815,3401,3743,4269,4937,6235,7284,9134,10836,11899,12775,</v>
      </c>
      <c r="AF57" s="1" t="str">
        <f>AF56 &amp;J57 &amp;","</f>
        <v>c(0,0,0,0,0,0,0,0,0,0,0,0,0,0,0,0,0,0,0,0,0,0,0,0,0,0,0,0,0,0,0,0,0,0,0,1,3,3,3,4,4,5,24,44,110,191,279,364,438,532,703,873,1125,1416,1790,2040,2401,</v>
      </c>
      <c r="AG57" s="1" t="str">
        <f t="shared" si="16"/>
        <v>c(0,0,0,0,0,0,0,0,0,0,0,0,0,0,0,0,0,0,0,0,0,0,0,0,0,0,0,0,0,0,0,0,0,0,0,1,3,3,3,4,4,5,10,14,21,37,67,75,88,122,178,220,289,353,431,513,705,</v>
      </c>
      <c r="AH57" s="1" t="str">
        <f t="shared" si="16"/>
        <v>c(0,0,0,0,0,0,0,0,0,0,0,0,0,0,0,0,0,0,0,0,0,0,0,0,0,0,0,0,0,0,0,0,0,0,0,0,0,0,0,0,0,0,14,30,89,154,212,289,350,410,525,653,836,1063,1359,1527,1696,</v>
      </c>
      <c r="AI57" s="1" t="str">
        <f>""</f>
        <v/>
      </c>
    </row>
    <row r="58" spans="3:35" x14ac:dyDescent="0.2">
      <c r="C58" s="36">
        <f t="shared" si="1"/>
        <v>118.16936997377958</v>
      </c>
      <c r="D58" s="47">
        <v>58</v>
      </c>
      <c r="E58" s="48">
        <v>43922</v>
      </c>
      <c r="F58" s="1">
        <f t="shared" si="2"/>
        <v>-0.10720825265034996</v>
      </c>
      <c r="G58" s="37">
        <v>13964</v>
      </c>
      <c r="H58" s="49">
        <v>0</v>
      </c>
      <c r="I58" s="46">
        <v>0</v>
      </c>
      <c r="J58" s="50">
        <f t="shared" si="3"/>
        <v>0</v>
      </c>
      <c r="K58" s="1">
        <f t="shared" si="4"/>
        <v>17084.511725202687</v>
      </c>
      <c r="L58" s="1">
        <f t="shared" si="11"/>
        <v>1189</v>
      </c>
      <c r="M58" s="1">
        <f t="shared" si="15"/>
        <v>1716.3123068689711</v>
      </c>
      <c r="N58" s="1">
        <f t="shared" si="12"/>
        <v>1150685280.3444676</v>
      </c>
    </row>
    <row r="59" spans="3:35" x14ac:dyDescent="0.2">
      <c r="C59" s="36">
        <f t="shared" si="1"/>
        <v>123.88704532758864</v>
      </c>
      <c r="D59" s="47">
        <v>59</v>
      </c>
      <c r="E59" s="48">
        <v>43923</v>
      </c>
      <c r="F59" s="1">
        <f t="shared" si="2"/>
        <v>-1.9149002089811767E-2</v>
      </c>
      <c r="G59" s="37">
        <v>15348</v>
      </c>
      <c r="H59" s="49">
        <v>0</v>
      </c>
      <c r="I59" s="46">
        <v>0</v>
      </c>
      <c r="J59" s="50">
        <f t="shared" si="3"/>
        <v>0</v>
      </c>
      <c r="K59" s="1">
        <f t="shared" si="4"/>
        <v>18828.271374770062</v>
      </c>
      <c r="L59" s="1">
        <f t="shared" si="11"/>
        <v>1384</v>
      </c>
      <c r="M59" s="1">
        <f t="shared" ref="M59:M86" si="17">K59-K58</f>
        <v>1743.7596495673752</v>
      </c>
      <c r="N59" s="1">
        <f t="shared" si="12"/>
        <v>1500555676.7951381</v>
      </c>
    </row>
    <row r="60" spans="3:35" x14ac:dyDescent="0.2">
      <c r="C60" s="36">
        <f t="shared" si="1"/>
        <v>129.4990347454374</v>
      </c>
      <c r="D60" s="47">
        <v>60</v>
      </c>
      <c r="E60" s="48">
        <v>43924</v>
      </c>
      <c r="F60" s="1">
        <f t="shared" si="2"/>
        <v>6.8910248470726423E-2</v>
      </c>
      <c r="G60" s="37">
        <v>16770</v>
      </c>
      <c r="H60" s="49">
        <v>0</v>
      </c>
      <c r="I60" s="46">
        <v>0</v>
      </c>
      <c r="J60" s="50">
        <f t="shared" si="3"/>
        <v>0</v>
      </c>
      <c r="K60" s="1">
        <f t="shared" si="4"/>
        <v>20576.97953296675</v>
      </c>
      <c r="L60" s="1">
        <f t="shared" si="11"/>
        <v>1422</v>
      </c>
      <c r="M60" s="1">
        <f t="shared" si="17"/>
        <v>1748.7081581966886</v>
      </c>
      <c r="N60" s="1">
        <f t="shared" si="12"/>
        <v>1876841575.2690887</v>
      </c>
    </row>
    <row r="61" spans="3:35" x14ac:dyDescent="0.2">
      <c r="C61" s="36">
        <f t="shared" si="1"/>
        <v>135.76081909004526</v>
      </c>
      <c r="D61" s="47">
        <v>61</v>
      </c>
      <c r="E61" s="48">
        <v>43925</v>
      </c>
      <c r="F61" s="1">
        <f t="shared" si="2"/>
        <v>0.15696949903126461</v>
      </c>
      <c r="G61" s="37">
        <v>18431</v>
      </c>
      <c r="H61" s="49">
        <v>0</v>
      </c>
      <c r="I61" s="46">
        <v>0</v>
      </c>
      <c r="J61" s="50">
        <f t="shared" si="3"/>
        <v>0</v>
      </c>
      <c r="K61" s="1">
        <f t="shared" si="4"/>
        <v>22307.945197725145</v>
      </c>
      <c r="L61" s="1">
        <f t="shared" si="11"/>
        <v>1661</v>
      </c>
      <c r="M61" s="1">
        <f t="shared" si="17"/>
        <v>1730.9656647583943</v>
      </c>
      <c r="N61" s="1">
        <f t="shared" si="12"/>
        <v>2040580695.5225067</v>
      </c>
    </row>
    <row r="62" spans="3:35" x14ac:dyDescent="0.2">
      <c r="C62" s="36">
        <f t="shared" si="1"/>
        <v>140.32462364104171</v>
      </c>
      <c r="D62" s="47">
        <v>62</v>
      </c>
      <c r="E62" s="48">
        <v>43926</v>
      </c>
      <c r="F62" s="1">
        <f t="shared" si="2"/>
        <v>0.24502874959180282</v>
      </c>
      <c r="G62" s="37">
        <v>19691</v>
      </c>
      <c r="H62" s="49">
        <v>0</v>
      </c>
      <c r="I62" s="46">
        <v>0</v>
      </c>
      <c r="J62" s="50">
        <f t="shared" si="3"/>
        <v>0</v>
      </c>
      <c r="K62" s="1">
        <f t="shared" si="4"/>
        <v>23999.164689767309</v>
      </c>
      <c r="L62" s="1">
        <f t="shared" si="11"/>
        <v>1260</v>
      </c>
      <c r="M62" s="1">
        <f t="shared" si="17"/>
        <v>1691.2194920421643</v>
      </c>
      <c r="N62" s="1">
        <f t="shared" si="12"/>
        <v>2604464725.8264279</v>
      </c>
    </row>
    <row r="63" spans="3:35" x14ac:dyDescent="0.2">
      <c r="C63" s="36">
        <f t="shared" si="1"/>
        <v>144.27057912131636</v>
      </c>
      <c r="D63" s="47">
        <v>63</v>
      </c>
      <c r="E63" s="48">
        <v>43927</v>
      </c>
      <c r="F63" s="1">
        <f t="shared" si="2"/>
        <v>0.33308800015234102</v>
      </c>
      <c r="G63" s="37">
        <v>20814</v>
      </c>
      <c r="H63" s="49">
        <v>0</v>
      </c>
      <c r="I63" s="46">
        <v>0</v>
      </c>
      <c r="J63" s="50">
        <f t="shared" si="3"/>
        <v>0</v>
      </c>
      <c r="K63" s="1">
        <f t="shared" si="4"/>
        <v>25630.156957788564</v>
      </c>
      <c r="L63" s="1">
        <f t="shared" si="11"/>
        <v>1123</v>
      </c>
      <c r="M63" s="1">
        <f t="shared" si="17"/>
        <v>1630.9922680212549</v>
      </c>
      <c r="N63" s="1">
        <f t="shared" si="12"/>
        <v>3346409151.5052609</v>
      </c>
    </row>
    <row r="64" spans="3:35" x14ac:dyDescent="0.2">
      <c r="C64" s="36">
        <f t="shared" si="1"/>
        <v>148.97650821522163</v>
      </c>
      <c r="D64" s="47">
        <v>64</v>
      </c>
      <c r="E64" s="48">
        <v>43928</v>
      </c>
      <c r="F64" s="1">
        <f t="shared" si="2"/>
        <v>0.42114725071287923</v>
      </c>
      <c r="G64" s="37">
        <v>22194</v>
      </c>
      <c r="H64" s="49">
        <v>0</v>
      </c>
      <c r="I64" s="46">
        <v>0</v>
      </c>
      <c r="J64" s="50">
        <f t="shared" si="3"/>
        <v>0</v>
      </c>
      <c r="K64" s="1">
        <f t="shared" si="4"/>
        <v>27182.702088174919</v>
      </c>
      <c r="L64" s="1">
        <f t="shared" si="11"/>
        <v>1380</v>
      </c>
      <c r="M64" s="1">
        <f t="shared" si="17"/>
        <v>1552.5451303863556</v>
      </c>
      <c r="N64" s="1">
        <f t="shared" si="12"/>
        <v>3707600486.622673</v>
      </c>
    </row>
    <row r="65" spans="3:14" x14ac:dyDescent="0.2">
      <c r="C65" s="36">
        <f t="shared" si="1"/>
        <v>152.98039090027191</v>
      </c>
      <c r="D65" s="47">
        <v>65</v>
      </c>
      <c r="E65" s="48">
        <v>43929</v>
      </c>
      <c r="F65" s="1">
        <f t="shared" si="2"/>
        <v>0.50920650127341738</v>
      </c>
      <c r="G65" s="37">
        <v>23403</v>
      </c>
      <c r="H65" s="49">
        <v>0</v>
      </c>
      <c r="I65" s="46">
        <v>0</v>
      </c>
      <c r="J65" s="50">
        <f t="shared" si="3"/>
        <v>0</v>
      </c>
      <c r="K65" s="1">
        <f t="shared" si="4"/>
        <v>28641.438986935522</v>
      </c>
      <c r="L65" s="1">
        <f t="shared" si="11"/>
        <v>1209</v>
      </c>
      <c r="M65" s="1">
        <f t="shared" si="17"/>
        <v>1458.7368987606023</v>
      </c>
      <c r="N65" s="1">
        <f t="shared" si="12"/>
        <v>4197972083.9654078</v>
      </c>
    </row>
    <row r="66" spans="3:14" x14ac:dyDescent="0.2">
      <c r="C66" s="36">
        <f t="shared" ref="C66:C99" si="18">SQRT(G66)</f>
        <v>158.06011514610509</v>
      </c>
      <c r="D66" s="47">
        <v>66</v>
      </c>
      <c r="E66" s="48">
        <v>43930</v>
      </c>
      <c r="F66" s="1">
        <f t="shared" ref="F66:F118" si="19">F65+$B$1</f>
        <v>0.59726575183395558</v>
      </c>
      <c r="G66" s="37">
        <v>24983</v>
      </c>
      <c r="H66" s="49">
        <v>0</v>
      </c>
      <c r="I66" s="46">
        <v>0</v>
      </c>
      <c r="J66" s="50">
        <f t="shared" ref="J66:J99" si="20">(I66+H66)</f>
        <v>0</v>
      </c>
      <c r="K66" s="1">
        <f t="shared" ref="K66:K99" si="21">_xlfn.NORM.DIST(F66,0,$A$1,TRUE)*$B$2</f>
        <v>29994.290423889441</v>
      </c>
      <c r="L66" s="1">
        <f t="shared" si="11"/>
        <v>1580</v>
      </c>
      <c r="M66" s="1">
        <f t="shared" si="17"/>
        <v>1352.8514369539189</v>
      </c>
      <c r="N66" s="1">
        <f t="shared" si="12"/>
        <v>3969368684.1559725</v>
      </c>
    </row>
    <row r="67" spans="3:14" x14ac:dyDescent="0.2">
      <c r="C67" s="36">
        <f t="shared" si="18"/>
        <v>163.30033680308193</v>
      </c>
      <c r="D67" s="47">
        <v>67</v>
      </c>
      <c r="E67" s="48">
        <v>43931</v>
      </c>
      <c r="F67" s="1">
        <f t="shared" si="19"/>
        <v>0.68532500239449379</v>
      </c>
      <c r="G67" s="37">
        <v>26667</v>
      </c>
      <c r="H67" s="49">
        <v>0</v>
      </c>
      <c r="I67" s="46">
        <v>0</v>
      </c>
      <c r="J67" s="50">
        <f t="shared" si="20"/>
        <v>0</v>
      </c>
      <c r="K67" s="1">
        <f t="shared" si="21"/>
        <v>31232.698138812979</v>
      </c>
      <c r="L67" s="1">
        <f t="shared" si="11"/>
        <v>1684</v>
      </c>
      <c r="M67" s="1">
        <f t="shared" si="17"/>
        <v>1238.4077149235382</v>
      </c>
      <c r="N67" s="1">
        <f t="shared" si="12"/>
        <v>3404093418.3565116</v>
      </c>
    </row>
    <row r="68" spans="3:14" x14ac:dyDescent="0.2">
      <c r="C68" s="36">
        <f t="shared" si="18"/>
        <v>167.38578195294843</v>
      </c>
      <c r="D68" s="47">
        <v>68</v>
      </c>
      <c r="E68" s="48">
        <v>43932</v>
      </c>
      <c r="F68" s="1">
        <f t="shared" si="19"/>
        <v>0.77338425295503199</v>
      </c>
      <c r="G68" s="37">
        <v>28018</v>
      </c>
      <c r="H68" s="49">
        <v>0</v>
      </c>
      <c r="I68" s="46">
        <v>0</v>
      </c>
      <c r="J68" s="50">
        <f t="shared" si="20"/>
        <v>0</v>
      </c>
      <c r="K68" s="1">
        <f t="shared" si="21"/>
        <v>32351.665947696762</v>
      </c>
      <c r="L68" s="1">
        <f t="shared" si="11"/>
        <v>1351</v>
      </c>
      <c r="M68" s="1">
        <f t="shared" si="17"/>
        <v>1118.9678088837827</v>
      </c>
      <c r="N68" s="1">
        <f t="shared" si="12"/>
        <v>3143615551.1230059</v>
      </c>
    </row>
    <row r="69" spans="3:14" x14ac:dyDescent="0.2">
      <c r="C69" s="36">
        <f t="shared" si="18"/>
        <v>172.18304213830118</v>
      </c>
      <c r="D69" s="47">
        <v>69</v>
      </c>
      <c r="E69" s="48">
        <v>43933</v>
      </c>
      <c r="F69" s="1">
        <f t="shared" si="19"/>
        <v>0.8614435035155702</v>
      </c>
      <c r="G69" s="37">
        <v>29647</v>
      </c>
      <c r="H69" s="49">
        <v>0</v>
      </c>
      <c r="I69" s="46">
        <v>0</v>
      </c>
      <c r="J69" s="50">
        <f t="shared" si="20"/>
        <v>0</v>
      </c>
      <c r="K69" s="1">
        <f t="shared" si="21"/>
        <v>33349.623198278256</v>
      </c>
      <c r="L69" s="1">
        <f t="shared" si="11"/>
        <v>1629</v>
      </c>
      <c r="M69" s="1">
        <f t="shared" si="17"/>
        <v>997.95725058149401</v>
      </c>
      <c r="N69" s="1">
        <f t="shared" si="12"/>
        <v>2360529391.6156373</v>
      </c>
    </row>
    <row r="70" spans="3:14" x14ac:dyDescent="0.2">
      <c r="C70" s="36">
        <f t="shared" si="18"/>
        <v>174.89711261195822</v>
      </c>
      <c r="D70" s="47">
        <v>70</v>
      </c>
      <c r="E70" s="48">
        <v>43934</v>
      </c>
      <c r="F70" s="1">
        <f t="shared" si="19"/>
        <v>0.9495027540761084</v>
      </c>
      <c r="G70" s="37">
        <v>30589</v>
      </c>
      <c r="H70" s="49">
        <v>0</v>
      </c>
      <c r="I70" s="46">
        <v>0</v>
      </c>
      <c r="J70" s="50">
        <f t="shared" si="20"/>
        <v>0</v>
      </c>
      <c r="K70" s="1">
        <f t="shared" si="21"/>
        <v>34228.13314585972</v>
      </c>
      <c r="L70" s="1">
        <f t="shared" si="11"/>
        <v>942</v>
      </c>
      <c r="M70" s="1">
        <f t="shared" si="17"/>
        <v>878.50994758146408</v>
      </c>
      <c r="N70" s="1">
        <f t="shared" si="12"/>
        <v>2316213191.8039374</v>
      </c>
    </row>
    <row r="71" spans="3:14" x14ac:dyDescent="0.2">
      <c r="C71" s="36">
        <f t="shared" si="18"/>
        <v>176.40578221815747</v>
      </c>
      <c r="D71" s="47">
        <v>71</v>
      </c>
      <c r="E71" s="48">
        <v>43935</v>
      </c>
      <c r="F71" s="1">
        <f t="shared" si="19"/>
        <v>1.0375620046366465</v>
      </c>
      <c r="G71" s="37">
        <v>31119</v>
      </c>
      <c r="H71" s="49">
        <v>0</v>
      </c>
      <c r="I71" s="46">
        <v>0</v>
      </c>
      <c r="J71" s="50">
        <f t="shared" si="20"/>
        <v>0</v>
      </c>
      <c r="K71" s="1">
        <f t="shared" si="21"/>
        <v>34991.479839013722</v>
      </c>
      <c r="L71" s="1">
        <f t="shared" si="11"/>
        <v>530</v>
      </c>
      <c r="M71" s="1">
        <f t="shared" si="17"/>
        <v>763.34669315400242</v>
      </c>
      <c r="N71" s="1">
        <f t="shared" si="12"/>
        <v>2645398768.9916601</v>
      </c>
    </row>
    <row r="72" spans="3:14" x14ac:dyDescent="0.2">
      <c r="C72" s="36">
        <f t="shared" si="18"/>
        <v>183.22936445886614</v>
      </c>
      <c r="D72" s="47">
        <v>72</v>
      </c>
      <c r="E72" s="48">
        <v>43936</v>
      </c>
      <c r="F72" s="1">
        <f t="shared" si="19"/>
        <v>1.1256212551971847</v>
      </c>
      <c r="G72" s="37">
        <v>33573</v>
      </c>
      <c r="H72" s="49">
        <v>0</v>
      </c>
      <c r="I72" s="46">
        <v>0</v>
      </c>
      <c r="J72" s="50">
        <f t="shared" si="20"/>
        <v>0</v>
      </c>
      <c r="K72" s="1">
        <f t="shared" si="21"/>
        <v>35646.172348298067</v>
      </c>
      <c r="L72" s="1">
        <f t="shared" si="11"/>
        <v>2454</v>
      </c>
      <c r="M72" s="1">
        <f t="shared" si="17"/>
        <v>654.69250928434485</v>
      </c>
      <c r="N72" s="1">
        <f t="shared" si="12"/>
        <v>787527794.63306117</v>
      </c>
    </row>
    <row r="73" spans="3:14" x14ac:dyDescent="0.2">
      <c r="C73" s="36">
        <f t="shared" si="18"/>
        <v>186.57170203436533</v>
      </c>
      <c r="D73" s="47">
        <v>73</v>
      </c>
      <c r="E73" s="48">
        <v>43937</v>
      </c>
      <c r="F73" s="1">
        <f t="shared" si="19"/>
        <v>1.2136805057577229</v>
      </c>
      <c r="G73" s="37">
        <v>34809</v>
      </c>
      <c r="H73" s="49">
        <v>0</v>
      </c>
      <c r="I73" s="46">
        <v>0</v>
      </c>
      <c r="J73" s="50">
        <f t="shared" si="20"/>
        <v>0</v>
      </c>
      <c r="K73" s="1">
        <f t="shared" si="21"/>
        <v>36200.406537089279</v>
      </c>
      <c r="L73" s="1">
        <f t="shared" si="11"/>
        <v>1236</v>
      </c>
      <c r="M73" s="1">
        <f t="shared" si="17"/>
        <v>554.23418879121164</v>
      </c>
      <c r="N73" s="1">
        <f t="shared" si="12"/>
        <v>361205082.25613141</v>
      </c>
    </row>
    <row r="74" spans="3:14" x14ac:dyDescent="0.2">
      <c r="C74" s="36">
        <f t="shared" si="18"/>
        <v>190.09997369805183</v>
      </c>
      <c r="D74" s="47">
        <v>74</v>
      </c>
      <c r="E74" s="48">
        <v>43938</v>
      </c>
      <c r="F74" s="1">
        <f t="shared" si="19"/>
        <v>1.3017397563182611</v>
      </c>
      <c r="G74" s="37">
        <v>36138</v>
      </c>
      <c r="H74" s="49">
        <v>0</v>
      </c>
      <c r="I74" s="46">
        <v>0</v>
      </c>
      <c r="J74" s="50">
        <f t="shared" si="20"/>
        <v>0</v>
      </c>
      <c r="K74" s="1">
        <f t="shared" si="21"/>
        <v>36663.522391096281</v>
      </c>
      <c r="L74" s="1">
        <f t="shared" si="11"/>
        <v>1329</v>
      </c>
      <c r="M74" s="1">
        <f t="shared" si="17"/>
        <v>463.11585400700278</v>
      </c>
      <c r="N74" s="1">
        <f t="shared" si="12"/>
        <v>52500628.987720869</v>
      </c>
    </row>
    <row r="75" spans="3:14" x14ac:dyDescent="0.2">
      <c r="C75" s="36">
        <f t="shared" si="18"/>
        <v>192.82893973675218</v>
      </c>
      <c r="D75" s="47">
        <v>75</v>
      </c>
      <c r="E75" s="48">
        <v>43939</v>
      </c>
      <c r="F75" s="1">
        <f t="shared" si="19"/>
        <v>1.3897990068787993</v>
      </c>
      <c r="G75" s="37">
        <v>37183</v>
      </c>
      <c r="H75" s="49">
        <v>0</v>
      </c>
      <c r="I75" s="46">
        <v>0</v>
      </c>
      <c r="J75" s="50">
        <f t="shared" si="20"/>
        <v>0</v>
      </c>
      <c r="K75" s="1">
        <f t="shared" si="21"/>
        <v>37045.489861994109</v>
      </c>
      <c r="L75" s="1">
        <f t="shared" si="11"/>
        <v>1045</v>
      </c>
      <c r="M75" s="1">
        <f t="shared" si="17"/>
        <v>381.9674708978273</v>
      </c>
      <c r="N75" s="1">
        <f t="shared" si="12"/>
        <v>3646209.7594717131</v>
      </c>
    </row>
    <row r="76" spans="3:14" x14ac:dyDescent="0.2">
      <c r="C76" s="36">
        <f t="shared" si="18"/>
        <v>196.20397549489155</v>
      </c>
      <c r="D76" s="47">
        <v>76</v>
      </c>
      <c r="E76" s="48">
        <v>43940</v>
      </c>
      <c r="F76" s="1">
        <f t="shared" si="19"/>
        <v>1.4778582574393375</v>
      </c>
      <c r="G76" s="37">
        <v>38496</v>
      </c>
      <c r="H76" s="49">
        <v>0</v>
      </c>
      <c r="I76" s="46">
        <v>0</v>
      </c>
      <c r="J76" s="50">
        <f t="shared" si="20"/>
        <v>0</v>
      </c>
      <c r="K76" s="1">
        <f t="shared" si="21"/>
        <v>37356.449127911415</v>
      </c>
      <c r="L76" s="1">
        <f t="shared" si="11"/>
        <v>1313</v>
      </c>
      <c r="M76" s="1">
        <f t="shared" si="17"/>
        <v>310.95926591730677</v>
      </c>
      <c r="N76" s="1">
        <f t="shared" si="12"/>
        <v>254785810.97628483</v>
      </c>
    </row>
    <row r="77" spans="3:14" x14ac:dyDescent="0.2">
      <c r="C77" s="36">
        <f t="shared" si="18"/>
        <v>199.95749548341519</v>
      </c>
      <c r="D77" s="47">
        <v>77</v>
      </c>
      <c r="E77" s="48">
        <v>43941</v>
      </c>
      <c r="F77" s="1">
        <f t="shared" si="19"/>
        <v>1.5659175079998757</v>
      </c>
      <c r="G77" s="37">
        <v>39983</v>
      </c>
      <c r="H77" s="49">
        <v>0</v>
      </c>
      <c r="I77" s="46">
        <v>0</v>
      </c>
      <c r="J77" s="50">
        <f t="shared" si="20"/>
        <v>0</v>
      </c>
      <c r="K77" s="1">
        <f t="shared" si="21"/>
        <v>37606.323097816319</v>
      </c>
      <c r="L77" s="1">
        <f t="shared" si="11"/>
        <v>1487</v>
      </c>
      <c r="M77" s="1">
        <f t="shared" si="17"/>
        <v>249.87396990490379</v>
      </c>
      <c r="N77" s="1">
        <f t="shared" si="12"/>
        <v>1129478528.7556953</v>
      </c>
    </row>
    <row r="78" spans="3:14" x14ac:dyDescent="0.2">
      <c r="C78" s="36">
        <f t="shared" si="18"/>
        <v>202.37588789181382</v>
      </c>
      <c r="D78" s="47">
        <v>78</v>
      </c>
      <c r="E78" s="48">
        <v>43942</v>
      </c>
      <c r="F78" s="1">
        <f t="shared" si="19"/>
        <v>1.6539767585604139</v>
      </c>
      <c r="G78" s="37">
        <v>40956</v>
      </c>
      <c r="H78" s="49">
        <v>0</v>
      </c>
      <c r="I78" s="46">
        <v>0</v>
      </c>
      <c r="J78" s="50">
        <f t="shared" si="20"/>
        <v>0</v>
      </c>
      <c r="K78" s="1">
        <f t="shared" si="21"/>
        <v>37804.511812217119</v>
      </c>
      <c r="L78" s="1">
        <f t="shared" si="11"/>
        <v>973</v>
      </c>
      <c r="M78" s="1">
        <f t="shared" si="17"/>
        <v>198.18871440079965</v>
      </c>
      <c r="N78" s="1">
        <f t="shared" si="12"/>
        <v>2009972587.7496188</v>
      </c>
    </row>
    <row r="79" spans="3:14" x14ac:dyDescent="0.2">
      <c r="C79" s="36">
        <f t="shared" si="18"/>
        <v>204.66802388257918</v>
      </c>
      <c r="D79" s="47">
        <v>79</v>
      </c>
      <c r="E79" s="48">
        <v>43943</v>
      </c>
      <c r="F79" s="1">
        <f t="shared" si="19"/>
        <v>1.7420360091209521</v>
      </c>
      <c r="G79" s="37">
        <v>41889</v>
      </c>
      <c r="H79" s="49">
        <v>0</v>
      </c>
      <c r="I79" s="46">
        <v>0</v>
      </c>
      <c r="J79" s="50">
        <f t="shared" si="20"/>
        <v>0</v>
      </c>
      <c r="K79" s="1">
        <f t="shared" si="21"/>
        <v>37959.670897913893</v>
      </c>
      <c r="L79" s="1">
        <f t="shared" si="11"/>
        <v>933</v>
      </c>
      <c r="M79" s="1">
        <f t="shared" si="17"/>
        <v>155.15908569677413</v>
      </c>
      <c r="N79" s="1">
        <f t="shared" si="12"/>
        <v>3159997986.9728751</v>
      </c>
    </row>
    <row r="80" spans="3:14" x14ac:dyDescent="0.2">
      <c r="C80" s="36">
        <f t="shared" si="18"/>
        <v>206.87435800504613</v>
      </c>
      <c r="D80" s="47">
        <v>80</v>
      </c>
      <c r="E80" s="48">
        <v>43944</v>
      </c>
      <c r="F80" s="1">
        <f t="shared" si="19"/>
        <v>1.8300952596814903</v>
      </c>
      <c r="G80" s="37">
        <v>42797</v>
      </c>
      <c r="H80" s="49">
        <v>0</v>
      </c>
      <c r="I80" s="46">
        <v>0</v>
      </c>
      <c r="J80" s="50">
        <f t="shared" si="20"/>
        <v>0</v>
      </c>
      <c r="K80" s="1">
        <f t="shared" si="21"/>
        <v>38079.56998836869</v>
      </c>
      <c r="L80" s="1">
        <f t="shared" si="11"/>
        <v>908</v>
      </c>
      <c r="M80" s="1">
        <f t="shared" si="17"/>
        <v>119.89909045479726</v>
      </c>
      <c r="N80" s="1">
        <f t="shared" si="12"/>
        <v>4603812149.0417242</v>
      </c>
    </row>
    <row r="81" spans="3:14" x14ac:dyDescent="0.2">
      <c r="C81" s="36">
        <f t="shared" si="18"/>
        <v>210.45902213970299</v>
      </c>
      <c r="D81" s="47">
        <v>81</v>
      </c>
      <c r="E81" s="48">
        <v>43945</v>
      </c>
      <c r="F81" s="1">
        <f t="shared" si="19"/>
        <v>1.9181545102420285</v>
      </c>
      <c r="G81" s="37">
        <v>44293</v>
      </c>
      <c r="H81" s="49">
        <v>0</v>
      </c>
      <c r="I81" s="46">
        <v>0</v>
      </c>
      <c r="J81" s="50">
        <f t="shared" si="20"/>
        <v>0</v>
      </c>
      <c r="K81" s="1">
        <f t="shared" si="21"/>
        <v>38171.022355027766</v>
      </c>
      <c r="L81" s="1">
        <f t="shared" si="11"/>
        <v>1496</v>
      </c>
      <c r="M81" s="1">
        <f t="shared" si="17"/>
        <v>91.452366659075778</v>
      </c>
      <c r="N81" s="1">
        <f t="shared" si="12"/>
        <v>7887711671.8497181</v>
      </c>
    </row>
    <row r="82" spans="3:14" x14ac:dyDescent="0.2">
      <c r="C82" s="36">
        <f t="shared" si="18"/>
        <v>212.8966885604377</v>
      </c>
      <c r="D82" s="47">
        <v>82</v>
      </c>
      <c r="E82" s="48">
        <v>43946</v>
      </c>
      <c r="F82" s="1">
        <f t="shared" si="19"/>
        <v>2.0062137608025665</v>
      </c>
      <c r="G82" s="37">
        <v>45325</v>
      </c>
      <c r="H82" s="49">
        <v>0</v>
      </c>
      <c r="I82" s="46">
        <v>0</v>
      </c>
      <c r="J82" s="50">
        <f t="shared" si="20"/>
        <v>0</v>
      </c>
      <c r="K82" s="1">
        <f t="shared" si="21"/>
        <v>38239.874011072054</v>
      </c>
      <c r="L82" s="1">
        <f t="shared" si="11"/>
        <v>1032</v>
      </c>
      <c r="M82" s="1">
        <f t="shared" si="17"/>
        <v>68.851656044287665</v>
      </c>
      <c r="N82" s="1">
        <f t="shared" si="12"/>
        <v>10687203057.406685</v>
      </c>
    </row>
    <row r="83" spans="3:14" x14ac:dyDescent="0.2">
      <c r="C83" s="36">
        <f t="shared" si="18"/>
        <v>214.78826783602497</v>
      </c>
      <c r="D83" s="47">
        <v>83</v>
      </c>
      <c r="E83" s="48">
        <v>43947</v>
      </c>
      <c r="F83" s="1">
        <f t="shared" si="19"/>
        <v>2.0942730113631045</v>
      </c>
      <c r="G83" s="37">
        <v>46134</v>
      </c>
      <c r="H83" s="49">
        <v>0</v>
      </c>
      <c r="I83" s="46">
        <v>0</v>
      </c>
      <c r="J83" s="50">
        <f t="shared" si="20"/>
        <v>0</v>
      </c>
      <c r="K83" s="1">
        <f t="shared" si="21"/>
        <v>38291.039156305218</v>
      </c>
      <c r="L83" s="1">
        <f t="shared" si="11"/>
        <v>809</v>
      </c>
      <c r="M83" s="1">
        <f t="shared" si="17"/>
        <v>51.165145233164367</v>
      </c>
      <c r="N83" s="1">
        <f t="shared" si="12"/>
        <v>13212063404.844049</v>
      </c>
    </row>
    <row r="84" spans="3:14" x14ac:dyDescent="0.2">
      <c r="C84" s="36">
        <f t="shared" si="18"/>
        <v>0</v>
      </c>
      <c r="D84" s="47">
        <v>84</v>
      </c>
      <c r="E84" s="48">
        <v>43948</v>
      </c>
      <c r="F84" s="1">
        <f t="shared" si="19"/>
        <v>2.1823322619236425</v>
      </c>
      <c r="H84" s="49">
        <v>0</v>
      </c>
      <c r="I84" s="46">
        <v>0</v>
      </c>
      <c r="J84" s="50">
        <f t="shared" si="20"/>
        <v>0</v>
      </c>
      <c r="K84" s="1">
        <f t="shared" si="21"/>
        <v>38328.568797178654</v>
      </c>
      <c r="M84" s="1">
        <f t="shared" si="17"/>
        <v>37.52964087343571</v>
      </c>
    </row>
    <row r="85" spans="3:14" x14ac:dyDescent="0.2">
      <c r="C85" s="36">
        <f t="shared" si="18"/>
        <v>0</v>
      </c>
      <c r="D85" s="47">
        <v>85</v>
      </c>
      <c r="E85" s="48">
        <v>43949</v>
      </c>
      <c r="F85" s="1">
        <f t="shared" si="19"/>
        <v>2.2703915124841805</v>
      </c>
      <c r="H85" s="49">
        <v>0</v>
      </c>
      <c r="I85" s="46">
        <v>0</v>
      </c>
      <c r="J85" s="50">
        <f t="shared" si="20"/>
        <v>0</v>
      </c>
      <c r="K85" s="1">
        <f t="shared" si="21"/>
        <v>38355.740382639277</v>
      </c>
      <c r="M85" s="1">
        <f t="shared" si="17"/>
        <v>27.171585460622737</v>
      </c>
    </row>
    <row r="86" spans="3:14" x14ac:dyDescent="0.2">
      <c r="C86" s="36">
        <f t="shared" si="18"/>
        <v>0</v>
      </c>
      <c r="D86" s="47">
        <v>86</v>
      </c>
      <c r="E86" s="48">
        <v>43950</v>
      </c>
      <c r="F86" s="1">
        <f t="shared" si="19"/>
        <v>2.3584507630447185</v>
      </c>
      <c r="H86" s="49">
        <v>0</v>
      </c>
      <c r="I86" s="46">
        <v>0</v>
      </c>
      <c r="J86" s="50">
        <f t="shared" si="20"/>
        <v>0</v>
      </c>
      <c r="K86" s="1">
        <f t="shared" si="21"/>
        <v>38375.15799931837</v>
      </c>
      <c r="M86" s="1">
        <f t="shared" si="17"/>
        <v>19.417616679093044</v>
      </c>
    </row>
    <row r="87" spans="3:14" x14ac:dyDescent="0.2">
      <c r="C87" s="36">
        <f t="shared" si="18"/>
        <v>0</v>
      </c>
      <c r="D87" s="47">
        <v>87</v>
      </c>
      <c r="E87" s="48">
        <v>43951</v>
      </c>
      <c r="F87" s="1">
        <f t="shared" si="19"/>
        <v>2.4465100136052564</v>
      </c>
      <c r="H87" s="49">
        <v>0</v>
      </c>
      <c r="I87" s="46">
        <v>0</v>
      </c>
      <c r="J87" s="50">
        <f t="shared" si="20"/>
        <v>0</v>
      </c>
      <c r="K87" s="1">
        <f t="shared" si="21"/>
        <v>38388.854740072828</v>
      </c>
      <c r="M87" s="1">
        <f>K87-K86</f>
        <v>13.696740754458006</v>
      </c>
    </row>
    <row r="88" spans="3:14" x14ac:dyDescent="0.2">
      <c r="C88" s="36">
        <f t="shared" si="18"/>
        <v>0</v>
      </c>
      <c r="D88" s="47">
        <v>88</v>
      </c>
      <c r="E88" s="48">
        <v>43952</v>
      </c>
      <c r="F88" s="1">
        <f t="shared" si="19"/>
        <v>2.5345692641657944</v>
      </c>
      <c r="H88" s="49">
        <v>0</v>
      </c>
      <c r="I88" s="46">
        <v>0</v>
      </c>
      <c r="J88" s="50">
        <f t="shared" si="20"/>
        <v>0</v>
      </c>
      <c r="K88" s="1">
        <f t="shared" si="21"/>
        <v>38398.391018316244</v>
      </c>
      <c r="M88" s="1">
        <f>K88-K87</f>
        <v>9.5362782434167457</v>
      </c>
    </row>
    <row r="89" spans="3:14" x14ac:dyDescent="0.2">
      <c r="C89" s="36">
        <f t="shared" si="18"/>
        <v>0</v>
      </c>
      <c r="D89" s="47">
        <v>89</v>
      </c>
      <c r="E89" s="48">
        <v>43953</v>
      </c>
      <c r="F89" s="1">
        <f t="shared" si="19"/>
        <v>2.6226285147263324</v>
      </c>
      <c r="H89" s="49">
        <v>0</v>
      </c>
      <c r="I89" s="46">
        <v>0</v>
      </c>
      <c r="J89" s="50">
        <f t="shared" si="20"/>
        <v>0</v>
      </c>
      <c r="K89" s="1">
        <f t="shared" si="21"/>
        <v>38404.944633787876</v>
      </c>
      <c r="M89" s="1">
        <f t="shared" ref="M89:M99" si="22">K89-K88</f>
        <v>6.5536154716319288</v>
      </c>
    </row>
    <row r="90" spans="3:14" x14ac:dyDescent="0.2">
      <c r="C90" s="36">
        <f t="shared" si="18"/>
        <v>0</v>
      </c>
      <c r="D90" s="47">
        <v>90</v>
      </c>
      <c r="E90" s="48">
        <v>43954</v>
      </c>
      <c r="F90" s="1">
        <f t="shared" si="19"/>
        <v>2.7106877652868704</v>
      </c>
      <c r="H90" s="49">
        <v>0</v>
      </c>
      <c r="I90" s="46">
        <v>0</v>
      </c>
      <c r="J90" s="50">
        <f t="shared" si="20"/>
        <v>0</v>
      </c>
      <c r="K90" s="1">
        <f t="shared" si="21"/>
        <v>38409.390161869844</v>
      </c>
      <c r="M90" s="1">
        <f t="shared" si="22"/>
        <v>4.4455280819674954</v>
      </c>
    </row>
    <row r="91" spans="3:14" x14ac:dyDescent="0.2">
      <c r="C91" s="36">
        <f t="shared" si="18"/>
        <v>0</v>
      </c>
      <c r="D91" s="47">
        <v>91</v>
      </c>
      <c r="E91" s="48">
        <v>43955</v>
      </c>
      <c r="F91" s="1">
        <f t="shared" si="19"/>
        <v>2.7987470158474084</v>
      </c>
      <c r="H91" s="49">
        <v>0</v>
      </c>
      <c r="I91" s="46">
        <v>0</v>
      </c>
      <c r="J91" s="50">
        <f t="shared" si="20"/>
        <v>0</v>
      </c>
      <c r="K91" s="1">
        <f t="shared" si="21"/>
        <v>38412.366663449218</v>
      </c>
      <c r="M91" s="1">
        <f t="shared" si="22"/>
        <v>2.9765015793745988</v>
      </c>
    </row>
    <row r="92" spans="3:14" x14ac:dyDescent="0.2">
      <c r="C92" s="36">
        <f t="shared" si="18"/>
        <v>0</v>
      </c>
      <c r="D92" s="47">
        <v>92</v>
      </c>
      <c r="E92" s="48">
        <v>43956</v>
      </c>
      <c r="F92" s="1">
        <f t="shared" si="19"/>
        <v>2.8868062664079464</v>
      </c>
      <c r="H92" s="49">
        <v>0</v>
      </c>
      <c r="I92" s="46">
        <v>0</v>
      </c>
      <c r="J92" s="50">
        <f t="shared" si="20"/>
        <v>0</v>
      </c>
      <c r="K92" s="1">
        <f t="shared" si="21"/>
        <v>38414.333776097046</v>
      </c>
      <c r="M92" s="1">
        <f t="shared" si="22"/>
        <v>1.9671126478278893</v>
      </c>
    </row>
    <row r="93" spans="3:14" x14ac:dyDescent="0.2">
      <c r="C93" s="36">
        <f t="shared" si="18"/>
        <v>0</v>
      </c>
      <c r="D93" s="47">
        <v>93</v>
      </c>
      <c r="E93" s="48">
        <v>43957</v>
      </c>
      <c r="F93" s="1">
        <f t="shared" si="19"/>
        <v>2.9748655169684843</v>
      </c>
      <c r="H93" s="49">
        <v>0</v>
      </c>
      <c r="I93" s="46">
        <v>0</v>
      </c>
      <c r="J93" s="50">
        <f t="shared" si="20"/>
        <v>0</v>
      </c>
      <c r="K93" s="1">
        <f t="shared" si="21"/>
        <v>38415.616971204181</v>
      </c>
      <c r="M93" s="1">
        <f t="shared" si="22"/>
        <v>1.2831951071348158</v>
      </c>
    </row>
    <row r="94" spans="3:14" x14ac:dyDescent="0.2">
      <c r="C94" s="36">
        <f t="shared" si="18"/>
        <v>0</v>
      </c>
      <c r="D94" s="47">
        <v>94</v>
      </c>
      <c r="E94" s="48">
        <v>43958</v>
      </c>
      <c r="F94" s="1">
        <f t="shared" si="19"/>
        <v>3.0629247675290223</v>
      </c>
      <c r="H94" s="49">
        <v>0</v>
      </c>
      <c r="I94" s="46">
        <v>0</v>
      </c>
      <c r="J94" s="50">
        <f t="shared" si="20"/>
        <v>0</v>
      </c>
      <c r="K94" s="1">
        <f t="shared" si="21"/>
        <v>38416.443192731866</v>
      </c>
      <c r="M94" s="1">
        <f t="shared" si="22"/>
        <v>0.82622152768453816</v>
      </c>
    </row>
    <row r="95" spans="3:14" x14ac:dyDescent="0.2">
      <c r="C95" s="36">
        <f t="shared" si="18"/>
        <v>0</v>
      </c>
      <c r="D95" s="47">
        <v>95</v>
      </c>
      <c r="E95" s="48">
        <v>43959</v>
      </c>
      <c r="F95" s="1">
        <f t="shared" si="19"/>
        <v>3.1509840180895603</v>
      </c>
      <c r="H95" s="49">
        <v>0</v>
      </c>
      <c r="I95" s="46">
        <v>0</v>
      </c>
      <c r="J95" s="50">
        <f t="shared" si="20"/>
        <v>0</v>
      </c>
      <c r="K95" s="1">
        <f t="shared" si="21"/>
        <v>38416.968291092162</v>
      </c>
      <c r="M95" s="1">
        <f t="shared" si="22"/>
        <v>0.525098360296397</v>
      </c>
    </row>
    <row r="96" spans="3:14" x14ac:dyDescent="0.2">
      <c r="C96" s="36">
        <f t="shared" si="18"/>
        <v>0</v>
      </c>
      <c r="D96" s="47">
        <v>96</v>
      </c>
      <c r="E96" s="48">
        <v>43960</v>
      </c>
      <c r="F96" s="1">
        <f t="shared" si="19"/>
        <v>3.2390432686500983</v>
      </c>
      <c r="H96" s="49">
        <v>0</v>
      </c>
      <c r="I96" s="46">
        <v>0</v>
      </c>
      <c r="J96" s="50">
        <f t="shared" si="20"/>
        <v>0</v>
      </c>
      <c r="K96" s="1">
        <f t="shared" si="21"/>
        <v>38417.297692277796</v>
      </c>
      <c r="M96" s="1">
        <f t="shared" si="22"/>
        <v>0.32940118563419674</v>
      </c>
    </row>
    <row r="97" spans="3:13" x14ac:dyDescent="0.2">
      <c r="C97" s="36">
        <f t="shared" si="18"/>
        <v>0</v>
      </c>
      <c r="D97" s="47">
        <v>97</v>
      </c>
      <c r="E97" s="48">
        <v>43961</v>
      </c>
      <c r="F97" s="1">
        <f t="shared" si="19"/>
        <v>3.3271025192106363</v>
      </c>
      <c r="H97" s="49">
        <v>0</v>
      </c>
      <c r="I97" s="46">
        <v>0</v>
      </c>
      <c r="J97" s="50">
        <f t="shared" si="20"/>
        <v>0</v>
      </c>
      <c r="K97" s="1">
        <f t="shared" si="21"/>
        <v>38417.501654620006</v>
      </c>
      <c r="M97" s="1">
        <f t="shared" si="22"/>
        <v>0.20396234220970655</v>
      </c>
    </row>
    <row r="98" spans="3:13" x14ac:dyDescent="0.2">
      <c r="C98" s="36">
        <f t="shared" si="18"/>
        <v>0</v>
      </c>
      <c r="D98" s="47">
        <v>98</v>
      </c>
      <c r="E98" s="48">
        <v>43962</v>
      </c>
      <c r="F98" s="1">
        <f t="shared" si="19"/>
        <v>3.4151617697711742</v>
      </c>
      <c r="H98" s="49">
        <v>0</v>
      </c>
      <c r="I98" s="46">
        <v>0</v>
      </c>
      <c r="J98" s="50">
        <f t="shared" si="20"/>
        <v>0</v>
      </c>
      <c r="K98" s="1">
        <f t="shared" si="21"/>
        <v>38417.626311185173</v>
      </c>
      <c r="M98" s="1">
        <f t="shared" si="22"/>
        <v>0.12465656516724266</v>
      </c>
    </row>
    <row r="99" spans="3:13" x14ac:dyDescent="0.2">
      <c r="C99" s="36">
        <f t="shared" si="18"/>
        <v>0</v>
      </c>
      <c r="D99" s="47">
        <v>99</v>
      </c>
      <c r="E99" s="48">
        <v>43963</v>
      </c>
      <c r="F99" s="1">
        <f t="shared" si="19"/>
        <v>3.5032210203317122</v>
      </c>
      <c r="H99" s="49">
        <v>0</v>
      </c>
      <c r="I99" s="46">
        <v>0</v>
      </c>
      <c r="J99" s="50">
        <f t="shared" si="20"/>
        <v>0</v>
      </c>
      <c r="K99" s="1">
        <f t="shared" si="21"/>
        <v>38417.701511671708</v>
      </c>
      <c r="M99" s="1">
        <f t="shared" si="22"/>
        <v>7.5200486535322852E-2</v>
      </c>
    </row>
    <row r="100" spans="3:13" x14ac:dyDescent="0.2">
      <c r="C100" s="36">
        <f t="shared" ref="C100:C118" si="23">SQRT(G100)</f>
        <v>0</v>
      </c>
      <c r="D100" s="47">
        <v>100</v>
      </c>
      <c r="E100" s="48">
        <v>43964</v>
      </c>
      <c r="F100" s="1">
        <f t="shared" si="19"/>
        <v>3.5912802708922502</v>
      </c>
      <c r="H100" s="49">
        <v>0</v>
      </c>
      <c r="I100" s="46">
        <v>0</v>
      </c>
      <c r="J100" s="50">
        <f t="shared" ref="J100:J118" si="24">(I100+H100)</f>
        <v>0</v>
      </c>
      <c r="K100" s="1">
        <f t="shared" ref="K100:K118" si="25">_xlfn.NORM.DIST(F100,0,$A$1,TRUE)*$B$2</f>
        <v>38417.746289855015</v>
      </c>
      <c r="M100" s="1">
        <f t="shared" ref="M100:M118" si="26">K100-K99</f>
        <v>4.477818330633454E-2</v>
      </c>
    </row>
    <row r="101" spans="3:13" x14ac:dyDescent="0.2">
      <c r="C101" s="36">
        <f t="shared" si="23"/>
        <v>0</v>
      </c>
      <c r="D101" s="47">
        <v>101</v>
      </c>
      <c r="E101" s="48">
        <v>43965</v>
      </c>
      <c r="F101" s="1">
        <f t="shared" si="19"/>
        <v>3.6793395214527882</v>
      </c>
      <c r="H101" s="49">
        <v>0</v>
      </c>
      <c r="I101" s="46">
        <v>0</v>
      </c>
      <c r="J101" s="50">
        <f t="shared" si="24"/>
        <v>0</v>
      </c>
      <c r="K101" s="1">
        <f t="shared" si="25"/>
        <v>38417.772607838517</v>
      </c>
      <c r="M101" s="1">
        <f t="shared" si="26"/>
        <v>2.6317983501940034E-2</v>
      </c>
    </row>
    <row r="102" spans="3:13" x14ac:dyDescent="0.2">
      <c r="C102" s="36">
        <f t="shared" si="23"/>
        <v>0</v>
      </c>
      <c r="D102" s="47">
        <v>102</v>
      </c>
      <c r="E102" s="48">
        <v>43966</v>
      </c>
      <c r="F102" s="1">
        <f t="shared" si="19"/>
        <v>3.7673987720133262</v>
      </c>
      <c r="H102" s="49">
        <v>0</v>
      </c>
      <c r="I102" s="46">
        <v>0</v>
      </c>
      <c r="J102" s="50">
        <f t="shared" si="24"/>
        <v>0</v>
      </c>
      <c r="K102" s="1">
        <f t="shared" si="25"/>
        <v>38417.7878757301</v>
      </c>
      <c r="M102" s="1">
        <f t="shared" si="26"/>
        <v>1.5267891583789606E-2</v>
      </c>
    </row>
    <row r="103" spans="3:13" x14ac:dyDescent="0.2">
      <c r="C103" s="36">
        <f t="shared" si="23"/>
        <v>0</v>
      </c>
      <c r="D103" s="47">
        <v>103</v>
      </c>
      <c r="E103" s="48">
        <v>43967</v>
      </c>
      <c r="F103" s="1">
        <f t="shared" si="19"/>
        <v>3.8554580225738642</v>
      </c>
      <c r="H103" s="49">
        <v>0</v>
      </c>
      <c r="I103" s="46">
        <v>0</v>
      </c>
      <c r="J103" s="50">
        <f t="shared" si="24"/>
        <v>0</v>
      </c>
      <c r="K103" s="1">
        <f t="shared" si="25"/>
        <v>38417.79661843535</v>
      </c>
      <c r="M103" s="1">
        <f t="shared" si="26"/>
        <v>8.7427052494604141E-3</v>
      </c>
    </row>
    <row r="104" spans="3:13" x14ac:dyDescent="0.2">
      <c r="C104" s="36">
        <f t="shared" si="23"/>
        <v>0</v>
      </c>
      <c r="D104" s="47">
        <v>104</v>
      </c>
      <c r="E104" s="48">
        <v>43968</v>
      </c>
      <c r="F104" s="1">
        <f t="shared" si="19"/>
        <v>3.9435172731344021</v>
      </c>
      <c r="H104" s="49">
        <v>0</v>
      </c>
      <c r="I104" s="46">
        <v>0</v>
      </c>
      <c r="J104" s="50">
        <f t="shared" si="24"/>
        <v>0</v>
      </c>
      <c r="K104" s="1">
        <f t="shared" si="25"/>
        <v>38417.801559868392</v>
      </c>
      <c r="M104" s="1">
        <f t="shared" si="26"/>
        <v>4.9414330424042419E-3</v>
      </c>
    </row>
    <row r="105" spans="3:13" x14ac:dyDescent="0.2">
      <c r="C105" s="36">
        <f t="shared" si="23"/>
        <v>0</v>
      </c>
      <c r="D105" s="47">
        <v>105</v>
      </c>
      <c r="E105" s="48">
        <v>43969</v>
      </c>
      <c r="F105" s="1">
        <f t="shared" si="19"/>
        <v>4.0315765236949401</v>
      </c>
      <c r="H105" s="49">
        <v>0</v>
      </c>
      <c r="I105" s="46">
        <v>0</v>
      </c>
      <c r="J105" s="50">
        <f t="shared" si="24"/>
        <v>0</v>
      </c>
      <c r="K105" s="1">
        <f t="shared" si="25"/>
        <v>38417.804316636881</v>
      </c>
      <c r="M105" s="1">
        <f t="shared" si="26"/>
        <v>2.7567684883251786E-3</v>
      </c>
    </row>
    <row r="106" spans="3:13" x14ac:dyDescent="0.2">
      <c r="C106" s="36">
        <f t="shared" si="23"/>
        <v>0</v>
      </c>
      <c r="D106" s="47">
        <v>106</v>
      </c>
      <c r="E106" s="48">
        <v>43970</v>
      </c>
      <c r="F106" s="1">
        <f t="shared" si="19"/>
        <v>4.1196357742554781</v>
      </c>
      <c r="H106" s="49">
        <v>0</v>
      </c>
      <c r="I106" s="46">
        <v>0</v>
      </c>
      <c r="J106" s="50">
        <f t="shared" si="24"/>
        <v>0</v>
      </c>
      <c r="K106" s="1">
        <f t="shared" si="25"/>
        <v>38417.805834693529</v>
      </c>
      <c r="M106" s="1">
        <f t="shared" si="26"/>
        <v>1.5180566479102708E-3</v>
      </c>
    </row>
    <row r="107" spans="3:13" x14ac:dyDescent="0.2">
      <c r="C107" s="36">
        <f t="shared" si="23"/>
        <v>0</v>
      </c>
      <c r="D107" s="47">
        <v>107</v>
      </c>
      <c r="E107" s="48">
        <v>43971</v>
      </c>
      <c r="F107" s="1">
        <f t="shared" si="19"/>
        <v>4.2076950248160161</v>
      </c>
      <c r="H107" s="49">
        <v>0</v>
      </c>
      <c r="I107" s="46">
        <v>0</v>
      </c>
      <c r="J107" s="50">
        <f t="shared" si="24"/>
        <v>0</v>
      </c>
      <c r="K107" s="1">
        <f t="shared" si="25"/>
        <v>38417.806659811322</v>
      </c>
      <c r="M107" s="1">
        <f t="shared" si="26"/>
        <v>8.2511779328342527E-4</v>
      </c>
    </row>
    <row r="108" spans="3:13" x14ac:dyDescent="0.2">
      <c r="C108" s="36">
        <f t="shared" si="23"/>
        <v>0</v>
      </c>
      <c r="D108" s="47">
        <v>108</v>
      </c>
      <c r="E108" s="48">
        <v>43972</v>
      </c>
      <c r="F108" s="1">
        <f t="shared" si="19"/>
        <v>4.2957542753765541</v>
      </c>
      <c r="H108" s="49">
        <v>0</v>
      </c>
      <c r="I108" s="46">
        <v>0</v>
      </c>
      <c r="J108" s="50">
        <f t="shared" si="24"/>
        <v>0</v>
      </c>
      <c r="K108" s="1">
        <f t="shared" si="25"/>
        <v>38417.807102485524</v>
      </c>
      <c r="M108" s="1">
        <f t="shared" si="26"/>
        <v>4.4267420162213966E-4</v>
      </c>
    </row>
    <row r="109" spans="3:13" x14ac:dyDescent="0.2">
      <c r="C109" s="36">
        <f t="shared" si="23"/>
        <v>0</v>
      </c>
      <c r="D109" s="47">
        <v>109</v>
      </c>
      <c r="E109" s="48">
        <v>43973</v>
      </c>
      <c r="F109" s="1">
        <f t="shared" si="19"/>
        <v>4.3838135259370921</v>
      </c>
      <c r="H109" s="49">
        <v>0</v>
      </c>
      <c r="I109" s="46">
        <v>0</v>
      </c>
      <c r="J109" s="50">
        <f t="shared" si="24"/>
        <v>0</v>
      </c>
      <c r="K109" s="1">
        <f t="shared" si="25"/>
        <v>38417.807336904501</v>
      </c>
      <c r="M109" s="1">
        <f t="shared" si="26"/>
        <v>2.3441897792508826E-4</v>
      </c>
    </row>
    <row r="110" spans="3:13" x14ac:dyDescent="0.2">
      <c r="C110" s="36">
        <f t="shared" si="23"/>
        <v>0</v>
      </c>
      <c r="D110" s="47">
        <v>110</v>
      </c>
      <c r="E110" s="48">
        <v>43974</v>
      </c>
      <c r="F110" s="1">
        <f t="shared" si="19"/>
        <v>4.47187277649763</v>
      </c>
      <c r="H110" s="49">
        <v>0</v>
      </c>
      <c r="I110" s="46">
        <v>0</v>
      </c>
      <c r="J110" s="50">
        <f t="shared" si="24"/>
        <v>0</v>
      </c>
      <c r="K110" s="1">
        <f t="shared" si="25"/>
        <v>38417.807459434269</v>
      </c>
      <c r="M110" s="1">
        <f t="shared" si="26"/>
        <v>1.2252976739546284E-4</v>
      </c>
    </row>
    <row r="111" spans="3:13" x14ac:dyDescent="0.2">
      <c r="C111" s="36">
        <f t="shared" si="23"/>
        <v>0</v>
      </c>
      <c r="D111" s="47">
        <v>111</v>
      </c>
      <c r="E111" s="48">
        <v>43975</v>
      </c>
      <c r="F111" s="1">
        <f t="shared" si="19"/>
        <v>4.559932027058168</v>
      </c>
      <c r="H111" s="49">
        <v>0</v>
      </c>
      <c r="I111" s="46">
        <v>0</v>
      </c>
      <c r="J111" s="50">
        <f t="shared" si="24"/>
        <v>0</v>
      </c>
      <c r="K111" s="1">
        <f t="shared" si="25"/>
        <v>38417.807522650801</v>
      </c>
      <c r="M111" s="1">
        <f t="shared" si="26"/>
        <v>6.3216531998477876E-5</v>
      </c>
    </row>
    <row r="112" spans="3:13" x14ac:dyDescent="0.2">
      <c r="C112" s="36">
        <f t="shared" si="23"/>
        <v>0</v>
      </c>
      <c r="D112" s="47">
        <v>112</v>
      </c>
      <c r="E112" s="48">
        <v>43976</v>
      </c>
      <c r="F112" s="1">
        <f t="shared" si="19"/>
        <v>4.647991277618706</v>
      </c>
      <c r="H112" s="49">
        <v>0</v>
      </c>
      <c r="I112" s="46">
        <v>0</v>
      </c>
      <c r="J112" s="50">
        <f t="shared" si="24"/>
        <v>0</v>
      </c>
      <c r="K112" s="1">
        <f t="shared" si="25"/>
        <v>38417.807554843697</v>
      </c>
      <c r="M112" s="1">
        <f t="shared" si="26"/>
        <v>3.2192896469496191E-5</v>
      </c>
    </row>
    <row r="113" spans="3:13" x14ac:dyDescent="0.2">
      <c r="C113" s="36">
        <f t="shared" si="23"/>
        <v>0</v>
      </c>
      <c r="D113" s="47">
        <v>113</v>
      </c>
      <c r="E113" s="48">
        <v>43977</v>
      </c>
      <c r="F113" s="1">
        <f t="shared" si="19"/>
        <v>4.736050528179244</v>
      </c>
      <c r="H113" s="49">
        <v>0</v>
      </c>
      <c r="I113" s="46">
        <v>0</v>
      </c>
      <c r="J113" s="50">
        <f t="shared" si="24"/>
        <v>0</v>
      </c>
      <c r="K113" s="1">
        <f t="shared" si="25"/>
        <v>38417.807571025609</v>
      </c>
      <c r="M113" s="1">
        <f t="shared" si="26"/>
        <v>1.6181911632884294E-5</v>
      </c>
    </row>
    <row r="114" spans="3:13" x14ac:dyDescent="0.2">
      <c r="C114" s="36">
        <f t="shared" si="23"/>
        <v>0</v>
      </c>
      <c r="D114" s="47">
        <v>114</v>
      </c>
      <c r="E114" s="48">
        <v>43978</v>
      </c>
      <c r="F114" s="1">
        <f t="shared" si="19"/>
        <v>4.824109778739782</v>
      </c>
      <c r="H114" s="49">
        <v>0</v>
      </c>
      <c r="I114" s="46">
        <v>0</v>
      </c>
      <c r="J114" s="50">
        <f t="shared" si="24"/>
        <v>0</v>
      </c>
      <c r="K114" s="1">
        <f t="shared" si="25"/>
        <v>38417.807579054206</v>
      </c>
      <c r="M114" s="1">
        <f t="shared" si="26"/>
        <v>8.0285972217097878E-6</v>
      </c>
    </row>
    <row r="115" spans="3:13" x14ac:dyDescent="0.2">
      <c r="C115" s="36">
        <f t="shared" si="23"/>
        <v>0</v>
      </c>
      <c r="D115" s="47">
        <v>115</v>
      </c>
      <c r="E115" s="48">
        <v>43979</v>
      </c>
      <c r="F115" s="1">
        <f t="shared" si="19"/>
        <v>4.91216902930032</v>
      </c>
      <c r="H115" s="49">
        <v>0</v>
      </c>
      <c r="I115" s="46">
        <v>0</v>
      </c>
      <c r="J115" s="50">
        <f t="shared" si="24"/>
        <v>0</v>
      </c>
      <c r="K115" s="1">
        <f t="shared" si="25"/>
        <v>38417.807582985988</v>
      </c>
      <c r="M115" s="1">
        <f t="shared" si="26"/>
        <v>3.9317819755524397E-6</v>
      </c>
    </row>
    <row r="116" spans="3:13" x14ac:dyDescent="0.2">
      <c r="C116" s="36">
        <f t="shared" si="23"/>
        <v>0</v>
      </c>
      <c r="D116" s="47">
        <v>116</v>
      </c>
      <c r="E116" s="48">
        <v>43980</v>
      </c>
      <c r="F116" s="1">
        <f t="shared" si="19"/>
        <v>5.0002282798608579</v>
      </c>
      <c r="H116" s="49">
        <v>0</v>
      </c>
      <c r="I116" s="46">
        <v>0</v>
      </c>
      <c r="J116" s="50">
        <f t="shared" si="24"/>
        <v>0</v>
      </c>
      <c r="K116" s="1">
        <f t="shared" si="25"/>
        <v>38417.807584886541</v>
      </c>
      <c r="M116" s="1">
        <f t="shared" si="26"/>
        <v>1.9005528884008527E-6</v>
      </c>
    </row>
    <row r="117" spans="3:13" x14ac:dyDescent="0.2">
      <c r="C117" s="36">
        <f t="shared" si="23"/>
        <v>0</v>
      </c>
      <c r="D117" s="47">
        <v>117</v>
      </c>
      <c r="E117" s="48">
        <v>43981</v>
      </c>
      <c r="F117" s="1">
        <f t="shared" si="19"/>
        <v>5.0882875304213959</v>
      </c>
      <c r="H117" s="49">
        <v>0</v>
      </c>
      <c r="I117" s="46">
        <v>0</v>
      </c>
      <c r="J117" s="50">
        <f t="shared" si="24"/>
        <v>0</v>
      </c>
      <c r="K117" s="1">
        <f t="shared" si="25"/>
        <v>38417.807585793344</v>
      </c>
      <c r="M117" s="1">
        <f t="shared" si="26"/>
        <v>9.0680259745568037E-7</v>
      </c>
    </row>
    <row r="118" spans="3:13" x14ac:dyDescent="0.2">
      <c r="C118" s="36">
        <f t="shared" si="23"/>
        <v>0</v>
      </c>
      <c r="D118" s="47">
        <v>118</v>
      </c>
      <c r="E118" s="48">
        <v>43982</v>
      </c>
      <c r="F118" s="1">
        <f t="shared" si="19"/>
        <v>5.1763467809819339</v>
      </c>
      <c r="H118" s="49">
        <v>0</v>
      </c>
      <c r="I118" s="46">
        <v>0</v>
      </c>
      <c r="J118" s="50">
        <f t="shared" si="24"/>
        <v>0</v>
      </c>
      <c r="K118" s="1">
        <f t="shared" si="25"/>
        <v>38417.807586220391</v>
      </c>
      <c r="M118" s="1">
        <f t="shared" si="26"/>
        <v>4.2704778024926782E-7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30"/>
  <sheetViews>
    <sheetView topLeftCell="M1" zoomScaleNormal="100" workbookViewId="0">
      <selection activeCell="Y100" sqref="Y100"/>
    </sheetView>
  </sheetViews>
  <sheetFormatPr defaultRowHeight="12.75" x14ac:dyDescent="0.2"/>
  <cols>
    <col min="1" max="1" width="9.140625" style="1"/>
    <col min="2" max="2" width="12" style="1" bestFit="1" customWidth="1"/>
    <col min="3" max="3" width="5.42578125" style="1" customWidth="1"/>
    <col min="4" max="5" width="2" style="1" bestFit="1" customWidth="1"/>
    <col min="6" max="6" width="3.5703125" style="1" customWidth="1"/>
    <col min="7" max="7" width="4" style="47" bestFit="1" customWidth="1"/>
    <col min="8" max="8" width="10.140625" style="47" bestFit="1" customWidth="1"/>
    <col min="9" max="9" width="9.140625" style="1"/>
    <col min="10" max="10" width="7" style="37" bestFit="1" customWidth="1"/>
    <col min="11" max="11" width="6" style="49" bestFit="1" customWidth="1"/>
    <col min="12" max="12" width="9.5703125" style="46" bestFit="1" customWidth="1"/>
    <col min="13" max="13" width="8.5703125" style="50" bestFit="1" customWidth="1"/>
    <col min="14" max="14" width="7" style="55" bestFit="1" customWidth="1"/>
    <col min="15" max="15" width="7.28515625" style="56" bestFit="1" customWidth="1"/>
    <col min="16" max="16" width="6.28515625" style="56" customWidth="1"/>
    <col min="17" max="17" width="6.140625" style="1" customWidth="1"/>
    <col min="18" max="18" width="5" style="1" bestFit="1" customWidth="1"/>
    <col min="19" max="19" width="5" style="1" customWidth="1"/>
    <col min="20" max="20" width="9.140625" style="1"/>
    <col min="21" max="21" width="12.42578125" style="1" bestFit="1" customWidth="1"/>
    <col min="22" max="40" width="9.140625" style="1"/>
    <col min="41" max="41" width="6.28515625" style="1" customWidth="1"/>
    <col min="42" max="16384" width="9.140625" style="1"/>
  </cols>
  <sheetData>
    <row r="1" spans="1:44" x14ac:dyDescent="0.2">
      <c r="A1" s="1" t="s">
        <v>505</v>
      </c>
      <c r="D1" s="47"/>
      <c r="E1" s="47"/>
      <c r="F1" s="47"/>
      <c r="H1" s="47" t="s">
        <v>509</v>
      </c>
      <c r="I1" s="1" t="s">
        <v>39</v>
      </c>
      <c r="J1" s="37" t="s">
        <v>510</v>
      </c>
      <c r="K1" s="49" t="s">
        <v>511</v>
      </c>
      <c r="L1" s="46" t="s">
        <v>512</v>
      </c>
      <c r="M1" s="50" t="s">
        <v>513</v>
      </c>
      <c r="N1" s="55" t="s">
        <v>514</v>
      </c>
      <c r="O1" s="56" t="s">
        <v>515</v>
      </c>
      <c r="P1" s="56" t="s">
        <v>516</v>
      </c>
    </row>
    <row r="2" spans="1:44" x14ac:dyDescent="0.2">
      <c r="A2" s="36">
        <v>1.2000213601866343</v>
      </c>
      <c r="B2" s="36">
        <v>0.10374881288174771</v>
      </c>
      <c r="C2" s="36">
        <f>SQRT(J2)</f>
        <v>1.4142135623730951</v>
      </c>
      <c r="D2" s="47">
        <v>0</v>
      </c>
      <c r="E2" s="47">
        <v>1</v>
      </c>
      <c r="F2" s="47">
        <v>-34</v>
      </c>
      <c r="G2" s="47">
        <v>1</v>
      </c>
      <c r="H2" s="48">
        <v>43861</v>
      </c>
      <c r="I2" s="36">
        <v>-7.4028005294551793</v>
      </c>
      <c r="J2" s="37">
        <v>2</v>
      </c>
      <c r="K2" s="49">
        <v>0</v>
      </c>
      <c r="L2" s="46">
        <v>0</v>
      </c>
      <c r="M2" s="50">
        <v>0</v>
      </c>
      <c r="N2" s="55">
        <f>K2/J2</f>
        <v>0</v>
      </c>
      <c r="O2" s="56">
        <f>(IFERROR(K2/M2,0))</f>
        <v>0</v>
      </c>
      <c r="P2" s="56">
        <f>O2-N2</f>
        <v>0</v>
      </c>
      <c r="Q2" s="1">
        <f>_xlfn.NORM.DIST(I2,0,$A$2,TRUE)*$B$16</f>
        <v>5.5050461949815141E-5</v>
      </c>
      <c r="U2" s="1">
        <f>_xlfn.GAMMA.DIST(G2,$A$9,$A$10,TRUE)*$B$17</f>
        <v>5.6184174622194303E-34</v>
      </c>
      <c r="W2" s="1">
        <f>(Q2-J2)^2*C2*$B$13+(U2-J2)^2*C2*$B$14</f>
        <v>5.6565428413386121</v>
      </c>
      <c r="X2" s="1">
        <f>SUM(W:W)/SUM(C:C)</f>
        <v>1454065320.5237875</v>
      </c>
      <c r="AN2" s="1" t="str">
        <f>"c(" &amp;J2 &amp; ","</f>
        <v>c(2,</v>
      </c>
      <c r="AO2" s="1" t="str">
        <f>"c(" &amp;M2 &amp; ","</f>
        <v>c(0,</v>
      </c>
      <c r="AP2" s="1" t="str">
        <f>"c(" &amp;K2 &amp; ","</f>
        <v>c(0,</v>
      </c>
      <c r="AQ2" s="1" t="str">
        <f>"c(" &amp;L2 &amp; ","</f>
        <v>c(0,</v>
      </c>
      <c r="AR2" s="1" t="str">
        <f>""</f>
        <v/>
      </c>
    </row>
    <row r="3" spans="1:44" x14ac:dyDescent="0.2">
      <c r="B3" s="52">
        <f>B16*B13+B17*B14</f>
        <v>160098.42727698269</v>
      </c>
      <c r="C3" s="36">
        <f t="shared" ref="C3:C66" si="0">SQRT(J3)</f>
        <v>1.4142135623730951</v>
      </c>
      <c r="D3" s="47">
        <f>IF(S7="",1,0)+IF(S3="",0,D2)</f>
        <v>0</v>
      </c>
      <c r="E3" s="47">
        <f>IF(S3=$B$20,0,E2)</f>
        <v>1</v>
      </c>
      <c r="F3" s="47">
        <v>-33</v>
      </c>
      <c r="G3" s="47">
        <v>2</v>
      </c>
      <c r="H3" s="48">
        <v>43862</v>
      </c>
      <c r="I3" s="1">
        <f t="shared" ref="I3:I66" si="1">I2+$B$2</f>
        <v>-7.2990517165734312</v>
      </c>
      <c r="J3" s="37">
        <v>2</v>
      </c>
      <c r="K3" s="49">
        <v>0</v>
      </c>
      <c r="L3" s="46">
        <v>0</v>
      </c>
      <c r="M3" s="50">
        <v>0</v>
      </c>
      <c r="N3" s="55">
        <f t="shared" ref="N3:N66" si="2">K3/J3</f>
        <v>0</v>
      </c>
      <c r="O3" s="56">
        <f t="shared" ref="O3:O66" si="3">(IFERROR(K3/M3,0))</f>
        <v>0</v>
      </c>
      <c r="P3" s="56">
        <f t="shared" ref="P3:P66" si="4">O3-N3</f>
        <v>0</v>
      </c>
      <c r="Q3" s="1">
        <f t="shared" ref="Q3:Q66" si="5">_xlfn.NORM.DIST(I3,0,$A$2,TRUE)*$B$16</f>
        <v>9.4755068300557575E-5</v>
      </c>
      <c r="R3" s="1">
        <f t="shared" ref="R3:R66" si="6">IF(J3-J2&lt;0,0,J3-J2)</f>
        <v>0</v>
      </c>
      <c r="T3" s="1">
        <f t="shared" ref="T3:T66" si="7">Q3-Q2</f>
        <v>3.9704606350742434E-5</v>
      </c>
      <c r="U3" s="1">
        <f t="shared" ref="U3:U66" si="8">_xlfn.GAMMA.DIST(G3,$A$9,$A$10,TRUE)*$B$17</f>
        <v>2.0563230538551431E-26</v>
      </c>
      <c r="V3" s="1">
        <f>U3-U2</f>
        <v>2.0563229976709686E-26</v>
      </c>
      <c r="W3" s="1">
        <f t="shared" ref="W3:W66" si="9">(Q3-J3)^2*C3*$B$13+(U3-J3)^2*C3*$B$14</f>
        <v>5.6563182465791524</v>
      </c>
      <c r="AN3" s="1" t="str">
        <f t="shared" ref="AN3:AN30" si="10">AN2 &amp;J3 &amp;","</f>
        <v>c(2,2,</v>
      </c>
      <c r="AO3" s="1" t="str">
        <f t="shared" ref="AO3:AO30" si="11">AO2 &amp;M3 &amp;","</f>
        <v>c(0,0,</v>
      </c>
      <c r="AP3" s="1" t="str">
        <f t="shared" ref="AP3:AP30" si="12">AP2 &amp;K3 &amp;","</f>
        <v>c(0,0,</v>
      </c>
      <c r="AQ3" s="1" t="str">
        <f t="shared" ref="AQ3:AQ30" si="13">AQ2 &amp;L3 &amp;","</f>
        <v>c(0,0,</v>
      </c>
      <c r="AR3" s="1" t="str">
        <f>""</f>
        <v/>
      </c>
    </row>
    <row r="4" spans="1:44" x14ac:dyDescent="0.2">
      <c r="A4" s="1" t="s">
        <v>18</v>
      </c>
      <c r="B4" s="1">
        <f>(3-I2)/B2</f>
        <v>100.26910419989316</v>
      </c>
      <c r="C4" s="36">
        <f t="shared" si="0"/>
        <v>1.4142135623730951</v>
      </c>
      <c r="D4" s="47">
        <f t="shared" ref="D4:D67" si="14">IF(S8="",1,0)+IF(S4="",0,D3)</f>
        <v>0</v>
      </c>
      <c r="E4" s="47">
        <f t="shared" ref="E4:E67" si="15">IF(S4=$B$20,0,E3)</f>
        <v>1</v>
      </c>
      <c r="F4" s="47">
        <v>-32</v>
      </c>
      <c r="G4" s="47">
        <v>3</v>
      </c>
      <c r="H4" s="48">
        <v>43863</v>
      </c>
      <c r="I4" s="1">
        <f t="shared" si="1"/>
        <v>-7.1953029036916831</v>
      </c>
      <c r="J4" s="37">
        <v>2</v>
      </c>
      <c r="K4" s="49">
        <v>0</v>
      </c>
      <c r="L4" s="46">
        <v>0</v>
      </c>
      <c r="M4" s="50">
        <v>0</v>
      </c>
      <c r="N4" s="55">
        <f t="shared" si="2"/>
        <v>0</v>
      </c>
      <c r="O4" s="56">
        <f t="shared" si="3"/>
        <v>0</v>
      </c>
      <c r="P4" s="56">
        <f t="shared" si="4"/>
        <v>0</v>
      </c>
      <c r="Q4" s="1">
        <f t="shared" si="5"/>
        <v>1.6191004543328208E-4</v>
      </c>
      <c r="R4" s="1">
        <f t="shared" si="6"/>
        <v>0</v>
      </c>
      <c r="T4" s="1">
        <f t="shared" si="7"/>
        <v>6.7154977132724507E-5</v>
      </c>
      <c r="U4" s="1">
        <f t="shared" si="8"/>
        <v>4.7964649729668064E-22</v>
      </c>
      <c r="V4" s="1">
        <f t="shared" ref="V4:V67" si="16">U4-U3</f>
        <v>4.7962593406614209E-22</v>
      </c>
      <c r="W4" s="1">
        <f t="shared" si="9"/>
        <v>5.65593838503725</v>
      </c>
      <c r="AN4" s="1" t="str">
        <f t="shared" si="10"/>
        <v>c(2,2,2,</v>
      </c>
      <c r="AO4" s="1" t="str">
        <f t="shared" si="11"/>
        <v>c(0,0,0,</v>
      </c>
      <c r="AP4" s="1" t="str">
        <f t="shared" si="12"/>
        <v>c(0,0,0,</v>
      </c>
      <c r="AQ4" s="1" t="str">
        <f t="shared" si="13"/>
        <v>c(0,0,0,</v>
      </c>
      <c r="AR4" s="1" t="str">
        <f>""</f>
        <v/>
      </c>
    </row>
    <row r="5" spans="1:44" x14ac:dyDescent="0.2">
      <c r="B5" s="33">
        <f>H2+B4</f>
        <v>43961.269104199891</v>
      </c>
      <c r="C5" s="36">
        <f t="shared" si="0"/>
        <v>1.4142135623730951</v>
      </c>
      <c r="D5" s="47">
        <f t="shared" si="14"/>
        <v>0</v>
      </c>
      <c r="E5" s="47">
        <f t="shared" si="15"/>
        <v>1</v>
      </c>
      <c r="F5" s="47">
        <v>-31</v>
      </c>
      <c r="G5" s="47">
        <v>4</v>
      </c>
      <c r="H5" s="48">
        <v>43864</v>
      </c>
      <c r="I5" s="1">
        <f t="shared" si="1"/>
        <v>-7.091554090809935</v>
      </c>
      <c r="J5" s="37">
        <v>2</v>
      </c>
      <c r="K5" s="49">
        <v>0</v>
      </c>
      <c r="L5" s="46">
        <v>0</v>
      </c>
      <c r="M5" s="50">
        <v>0</v>
      </c>
      <c r="N5" s="55">
        <f t="shared" si="2"/>
        <v>0</v>
      </c>
      <c r="O5" s="56">
        <f t="shared" si="3"/>
        <v>0</v>
      </c>
      <c r="P5" s="56">
        <f t="shared" si="4"/>
        <v>0</v>
      </c>
      <c r="Q5" s="1">
        <f t="shared" si="5"/>
        <v>2.746483061796584E-4</v>
      </c>
      <c r="R5" s="1">
        <f t="shared" si="6"/>
        <v>0</v>
      </c>
      <c r="T5" s="1">
        <f t="shared" si="7"/>
        <v>1.1273826074637632E-4</v>
      </c>
      <c r="U5" s="1">
        <f t="shared" si="8"/>
        <v>5.500794131747012E-19</v>
      </c>
      <c r="V5" s="1">
        <f t="shared" si="16"/>
        <v>5.4959976667740448E-19</v>
      </c>
      <c r="W5" s="1">
        <f t="shared" si="9"/>
        <v>5.6553007107309741</v>
      </c>
      <c r="AN5" s="1" t="str">
        <f t="shared" si="10"/>
        <v>c(2,2,2,2,</v>
      </c>
      <c r="AO5" s="1" t="str">
        <f t="shared" si="11"/>
        <v>c(0,0,0,0,</v>
      </c>
      <c r="AP5" s="1" t="str">
        <f t="shared" si="12"/>
        <v>c(0,0,0,0,</v>
      </c>
      <c r="AQ5" s="1" t="str">
        <f t="shared" si="13"/>
        <v>c(0,0,0,0,</v>
      </c>
      <c r="AR5" s="1" t="str">
        <f>""</f>
        <v/>
      </c>
    </row>
    <row r="6" spans="1:44" x14ac:dyDescent="0.2">
      <c r="A6" s="1" t="s">
        <v>19</v>
      </c>
      <c r="B6" s="1">
        <f>-I2/B2</f>
        <v>71.353110689496248</v>
      </c>
      <c r="C6" s="36">
        <f t="shared" si="0"/>
        <v>1.4142135623730951</v>
      </c>
      <c r="D6" s="47">
        <f t="shared" si="14"/>
        <v>0</v>
      </c>
      <c r="E6" s="47">
        <f t="shared" si="15"/>
        <v>1</v>
      </c>
      <c r="F6" s="47">
        <v>-30</v>
      </c>
      <c r="G6" s="47">
        <v>5</v>
      </c>
      <c r="H6" s="48">
        <v>43865</v>
      </c>
      <c r="I6" s="1">
        <f t="shared" si="1"/>
        <v>-6.987805277928187</v>
      </c>
      <c r="J6" s="37">
        <v>2</v>
      </c>
      <c r="K6" s="49">
        <v>0</v>
      </c>
      <c r="L6" s="46">
        <v>0</v>
      </c>
      <c r="M6" s="50">
        <v>0</v>
      </c>
      <c r="N6" s="55">
        <f t="shared" si="2"/>
        <v>0</v>
      </c>
      <c r="O6" s="56">
        <f t="shared" si="3"/>
        <v>0</v>
      </c>
      <c r="P6" s="56">
        <f t="shared" si="4"/>
        <v>0</v>
      </c>
      <c r="Q6" s="1">
        <f t="shared" si="5"/>
        <v>4.6250222972993294E-4</v>
      </c>
      <c r="R6" s="1">
        <f t="shared" si="6"/>
        <v>0</v>
      </c>
      <c r="S6" s="1">
        <f>AVERAGE(R3:R9)</f>
        <v>0.14285714285714285</v>
      </c>
      <c r="T6" s="1">
        <f t="shared" si="7"/>
        <v>1.8785392355027454E-4</v>
      </c>
      <c r="U6" s="1">
        <f t="shared" si="8"/>
        <v>1.2107954613335424E-16</v>
      </c>
      <c r="V6" s="1">
        <f t="shared" si="16"/>
        <v>1.2052946672017954E-16</v>
      </c>
      <c r="W6" s="1">
        <f t="shared" si="9"/>
        <v>5.6542382443007693</v>
      </c>
      <c r="AN6" s="1" t="str">
        <f t="shared" si="10"/>
        <v>c(2,2,2,2,2,</v>
      </c>
      <c r="AO6" s="1" t="str">
        <f t="shared" si="11"/>
        <v>c(0,0,0,0,0,</v>
      </c>
      <c r="AP6" s="1" t="str">
        <f t="shared" si="12"/>
        <v>c(0,0,0,0,0,</v>
      </c>
      <c r="AQ6" s="1" t="str">
        <f t="shared" si="13"/>
        <v>c(0,0,0,0,0,</v>
      </c>
      <c r="AR6" s="1" t="str">
        <f>""</f>
        <v/>
      </c>
    </row>
    <row r="7" spans="1:44" x14ac:dyDescent="0.2">
      <c r="B7" s="33">
        <f>H2+B6</f>
        <v>43932.353110689495</v>
      </c>
      <c r="C7" s="36">
        <f t="shared" si="0"/>
        <v>1.4142135623730951</v>
      </c>
      <c r="D7" s="47">
        <f t="shared" si="14"/>
        <v>0</v>
      </c>
      <c r="E7" s="47">
        <f t="shared" si="15"/>
        <v>1</v>
      </c>
      <c r="F7" s="47">
        <v>-29</v>
      </c>
      <c r="G7" s="47">
        <v>6</v>
      </c>
      <c r="H7" s="48">
        <v>43866</v>
      </c>
      <c r="I7" s="1">
        <f t="shared" si="1"/>
        <v>-6.8840564650464389</v>
      </c>
      <c r="J7" s="37">
        <v>2</v>
      </c>
      <c r="K7" s="49">
        <v>0</v>
      </c>
      <c r="L7" s="46">
        <v>0</v>
      </c>
      <c r="M7" s="50">
        <v>0</v>
      </c>
      <c r="N7" s="55">
        <f t="shared" si="2"/>
        <v>0</v>
      </c>
      <c r="O7" s="56">
        <f t="shared" si="3"/>
        <v>0</v>
      </c>
      <c r="P7" s="56">
        <f t="shared" si="4"/>
        <v>0</v>
      </c>
      <c r="Q7" s="1">
        <f t="shared" si="5"/>
        <v>7.7319062039035073E-4</v>
      </c>
      <c r="R7" s="1">
        <f t="shared" si="6"/>
        <v>0</v>
      </c>
      <c r="S7" s="1">
        <f t="shared" ref="S7:S70" si="17">AVERAGE(R4:R10)</f>
        <v>0.14285714285714285</v>
      </c>
      <c r="T7" s="1">
        <f t="shared" si="7"/>
        <v>3.106883906604178E-4</v>
      </c>
      <c r="U7" s="1">
        <f t="shared" si="8"/>
        <v>9.3823905194314905E-15</v>
      </c>
      <c r="V7" s="1">
        <f t="shared" si="16"/>
        <v>9.2613109732981364E-15</v>
      </c>
      <c r="W7" s="1">
        <f t="shared" si="9"/>
        <v>5.6524812682961931</v>
      </c>
      <c r="AN7" s="1" t="str">
        <f t="shared" si="10"/>
        <v>c(2,2,2,2,2,2,</v>
      </c>
      <c r="AO7" s="1" t="str">
        <f t="shared" si="11"/>
        <v>c(0,0,0,0,0,0,</v>
      </c>
      <c r="AP7" s="1" t="str">
        <f t="shared" si="12"/>
        <v>c(0,0,0,0,0,0,</v>
      </c>
      <c r="AQ7" s="1" t="str">
        <f t="shared" si="13"/>
        <v>c(0,0,0,0,0,0,</v>
      </c>
      <c r="AR7" s="1" t="str">
        <f>""</f>
        <v/>
      </c>
    </row>
    <row r="8" spans="1:44" x14ac:dyDescent="0.2">
      <c r="B8" s="1">
        <f>(-5.4-I2)/B2</f>
        <v>19.304322370781815</v>
      </c>
      <c r="C8" s="36">
        <f t="shared" si="0"/>
        <v>1.7320508075688772</v>
      </c>
      <c r="D8" s="47">
        <f t="shared" si="14"/>
        <v>0</v>
      </c>
      <c r="E8" s="47">
        <f t="shared" si="15"/>
        <v>1</v>
      </c>
      <c r="F8" s="47">
        <v>-28</v>
      </c>
      <c r="G8" s="47">
        <v>7</v>
      </c>
      <c r="H8" s="48">
        <v>43867</v>
      </c>
      <c r="I8" s="1">
        <f t="shared" si="1"/>
        <v>-6.7803076521646908</v>
      </c>
      <c r="J8" s="37">
        <v>3</v>
      </c>
      <c r="K8" s="49">
        <v>0</v>
      </c>
      <c r="L8" s="46">
        <v>0</v>
      </c>
      <c r="M8" s="50">
        <v>0</v>
      </c>
      <c r="N8" s="55">
        <f t="shared" si="2"/>
        <v>0</v>
      </c>
      <c r="O8" s="56">
        <f t="shared" si="3"/>
        <v>0</v>
      </c>
      <c r="P8" s="56">
        <f t="shared" si="4"/>
        <v>0</v>
      </c>
      <c r="Q8" s="1">
        <f t="shared" si="5"/>
        <v>1.2832087297611518E-3</v>
      </c>
      <c r="R8" s="1">
        <f t="shared" si="6"/>
        <v>1</v>
      </c>
      <c r="S8" s="1">
        <f t="shared" si="17"/>
        <v>0.2857142857142857</v>
      </c>
      <c r="T8" s="1">
        <f t="shared" si="7"/>
        <v>5.1001810937080104E-4</v>
      </c>
      <c r="U8" s="1">
        <f t="shared" si="8"/>
        <v>3.5374455604515907E-13</v>
      </c>
      <c r="V8" s="1">
        <f t="shared" si="16"/>
        <v>3.4436216552572757E-13</v>
      </c>
      <c r="W8" s="1">
        <f t="shared" si="9"/>
        <v>15.575124623857468</v>
      </c>
      <c r="AN8" s="1" t="str">
        <f t="shared" si="10"/>
        <v>c(2,2,2,2,2,2,3,</v>
      </c>
      <c r="AO8" s="1" t="str">
        <f t="shared" si="11"/>
        <v>c(0,0,0,0,0,0,0,</v>
      </c>
      <c r="AP8" s="1" t="str">
        <f t="shared" si="12"/>
        <v>c(0,0,0,0,0,0,0,</v>
      </c>
      <c r="AQ8" s="1" t="str">
        <f t="shared" si="13"/>
        <v>c(0,0,0,0,0,0,0,</v>
      </c>
      <c r="AR8" s="1" t="str">
        <f>""</f>
        <v/>
      </c>
    </row>
    <row r="9" spans="1:44" x14ac:dyDescent="0.2">
      <c r="A9" s="36">
        <v>25.578222540248081</v>
      </c>
      <c r="C9" s="36">
        <f t="shared" si="0"/>
        <v>1.7320508075688772</v>
      </c>
      <c r="D9" s="47">
        <f t="shared" si="14"/>
        <v>0</v>
      </c>
      <c r="E9" s="47">
        <f t="shared" si="15"/>
        <v>1</v>
      </c>
      <c r="F9" s="47">
        <v>-27</v>
      </c>
      <c r="G9" s="47">
        <v>8</v>
      </c>
      <c r="H9" s="48">
        <v>43868</v>
      </c>
      <c r="I9" s="1">
        <f t="shared" si="1"/>
        <v>-6.6765588392829427</v>
      </c>
      <c r="J9" s="37">
        <v>3</v>
      </c>
      <c r="K9" s="49">
        <v>0</v>
      </c>
      <c r="L9" s="46">
        <v>0</v>
      </c>
      <c r="M9" s="50">
        <v>0</v>
      </c>
      <c r="N9" s="55">
        <f t="shared" si="2"/>
        <v>0</v>
      </c>
      <c r="O9" s="56">
        <f t="shared" si="3"/>
        <v>0</v>
      </c>
      <c r="P9" s="56">
        <f t="shared" si="4"/>
        <v>0</v>
      </c>
      <c r="Q9" s="1">
        <f t="shared" si="5"/>
        <v>2.114210569972646E-3</v>
      </c>
      <c r="R9" s="1">
        <f t="shared" si="6"/>
        <v>0</v>
      </c>
      <c r="S9" s="1">
        <f t="shared" si="17"/>
        <v>0.8571428571428571</v>
      </c>
      <c r="T9" s="1">
        <f t="shared" si="7"/>
        <v>8.3100184021149418E-4</v>
      </c>
      <c r="U9" s="1">
        <f t="shared" si="8"/>
        <v>7.8720494322476182E-12</v>
      </c>
      <c r="V9" s="1">
        <f t="shared" si="16"/>
        <v>7.5183048762024589E-12</v>
      </c>
      <c r="W9" s="1">
        <f t="shared" si="9"/>
        <v>15.56649348943958</v>
      </c>
      <c r="AN9" s="1" t="str">
        <f t="shared" si="10"/>
        <v>c(2,2,2,2,2,2,3,3,</v>
      </c>
      <c r="AO9" s="1" t="str">
        <f t="shared" si="11"/>
        <v>c(0,0,0,0,0,0,0,0,</v>
      </c>
      <c r="AP9" s="1" t="str">
        <f t="shared" si="12"/>
        <v>c(0,0,0,0,0,0,0,0,</v>
      </c>
      <c r="AQ9" s="1" t="str">
        <f t="shared" si="13"/>
        <v>c(0,0,0,0,0,0,0,0,</v>
      </c>
      <c r="AR9" s="1" t="str">
        <f>""</f>
        <v/>
      </c>
    </row>
    <row r="10" spans="1:44" x14ac:dyDescent="0.2">
      <c r="A10" s="36">
        <v>3.0635622341056172</v>
      </c>
      <c r="C10" s="36">
        <f t="shared" si="0"/>
        <v>1.7320508075688772</v>
      </c>
      <c r="D10" s="47">
        <f t="shared" si="14"/>
        <v>0</v>
      </c>
      <c r="E10" s="47">
        <f t="shared" si="15"/>
        <v>1</v>
      </c>
      <c r="F10" s="47">
        <v>-26</v>
      </c>
      <c r="G10" s="47">
        <v>9</v>
      </c>
      <c r="H10" s="48">
        <v>43869</v>
      </c>
      <c r="I10" s="1">
        <f t="shared" si="1"/>
        <v>-6.5728100264011946</v>
      </c>
      <c r="J10" s="37">
        <v>3</v>
      </c>
      <c r="K10" s="49">
        <v>0</v>
      </c>
      <c r="L10" s="46">
        <v>0</v>
      </c>
      <c r="M10" s="50">
        <v>0</v>
      </c>
      <c r="N10" s="55">
        <f t="shared" si="2"/>
        <v>0</v>
      </c>
      <c r="O10" s="56">
        <f t="shared" si="3"/>
        <v>0</v>
      </c>
      <c r="P10" s="56">
        <f t="shared" si="4"/>
        <v>0</v>
      </c>
      <c r="Q10" s="1">
        <f t="shared" si="5"/>
        <v>3.4581329671297335E-3</v>
      </c>
      <c r="R10" s="1">
        <f t="shared" si="6"/>
        <v>0</v>
      </c>
      <c r="S10" s="1">
        <f t="shared" si="17"/>
        <v>0.8571428571428571</v>
      </c>
      <c r="T10" s="1">
        <f t="shared" si="7"/>
        <v>1.3439223971570876E-3</v>
      </c>
      <c r="U10" s="1">
        <f t="shared" si="8"/>
        <v>1.1711644763827883E-10</v>
      </c>
      <c r="V10" s="1">
        <f t="shared" si="16"/>
        <v>1.0924439820603121E-10</v>
      </c>
      <c r="W10" s="1">
        <f t="shared" si="9"/>
        <v>15.552540009177125</v>
      </c>
      <c r="AN10" s="1" t="str">
        <f t="shared" si="10"/>
        <v>c(2,2,2,2,2,2,3,3,3,</v>
      </c>
      <c r="AO10" s="1" t="str">
        <f t="shared" si="11"/>
        <v>c(0,0,0,0,0,0,0,0,0,</v>
      </c>
      <c r="AP10" s="1" t="str">
        <f t="shared" si="12"/>
        <v>c(0,0,0,0,0,0,0,0,0,</v>
      </c>
      <c r="AQ10" s="1" t="str">
        <f t="shared" si="13"/>
        <v>c(0,0,0,0,0,0,0,0,0,</v>
      </c>
      <c r="AR10" s="1" t="str">
        <f>""</f>
        <v/>
      </c>
    </row>
    <row r="11" spans="1:44" x14ac:dyDescent="0.2">
      <c r="A11" s="51">
        <f>A9*A10</f>
        <v>78.360476589853064</v>
      </c>
      <c r="C11" s="36">
        <f t="shared" si="0"/>
        <v>2</v>
      </c>
      <c r="D11" s="47">
        <f t="shared" si="14"/>
        <v>0</v>
      </c>
      <c r="E11" s="47">
        <f t="shared" si="15"/>
        <v>1</v>
      </c>
      <c r="F11" s="47">
        <v>-25</v>
      </c>
      <c r="G11" s="47">
        <v>10</v>
      </c>
      <c r="H11" s="48">
        <v>43870</v>
      </c>
      <c r="I11" s="1">
        <f t="shared" si="1"/>
        <v>-6.4690612135194465</v>
      </c>
      <c r="J11" s="37">
        <v>4</v>
      </c>
      <c r="K11" s="49">
        <v>0</v>
      </c>
      <c r="L11" s="46">
        <v>0</v>
      </c>
      <c r="M11" s="50">
        <v>0</v>
      </c>
      <c r="N11" s="55">
        <f t="shared" si="2"/>
        <v>0</v>
      </c>
      <c r="O11" s="56">
        <f t="shared" si="3"/>
        <v>0</v>
      </c>
      <c r="P11" s="56">
        <f t="shared" si="4"/>
        <v>0</v>
      </c>
      <c r="Q11" s="1">
        <f t="shared" si="5"/>
        <v>5.6153916039282502E-3</v>
      </c>
      <c r="R11" s="1">
        <f t="shared" si="6"/>
        <v>1</v>
      </c>
      <c r="S11" s="1">
        <f t="shared" si="17"/>
        <v>1</v>
      </c>
      <c r="T11" s="1">
        <f t="shared" si="7"/>
        <v>2.1572586367985167E-3</v>
      </c>
      <c r="U11" s="1">
        <f t="shared" si="8"/>
        <v>1.2683136140071544E-9</v>
      </c>
      <c r="V11" s="1">
        <f t="shared" si="16"/>
        <v>1.1511971663688756E-9</v>
      </c>
      <c r="W11" s="1">
        <f t="shared" si="9"/>
        <v>31.91021679958288</v>
      </c>
      <c r="AN11" s="1" t="str">
        <f t="shared" si="10"/>
        <v>c(2,2,2,2,2,2,3,3,3,4,</v>
      </c>
      <c r="AO11" s="1" t="str">
        <f t="shared" si="11"/>
        <v>c(0,0,0,0,0,0,0,0,0,0,</v>
      </c>
      <c r="AP11" s="1" t="str">
        <f t="shared" si="12"/>
        <v>c(0,0,0,0,0,0,0,0,0,0,</v>
      </c>
      <c r="AQ11" s="1" t="str">
        <f t="shared" si="13"/>
        <v>c(0,0,0,0,0,0,0,0,0,0,</v>
      </c>
      <c r="AR11" s="1" t="str">
        <f>""</f>
        <v/>
      </c>
    </row>
    <row r="12" spans="1:44" x14ac:dyDescent="0.2">
      <c r="C12" s="36">
        <f t="shared" si="0"/>
        <v>2.8284271247461903</v>
      </c>
      <c r="D12" s="47">
        <f t="shared" si="14"/>
        <v>0</v>
      </c>
      <c r="E12" s="47">
        <f t="shared" si="15"/>
        <v>1</v>
      </c>
      <c r="F12" s="47">
        <v>-24</v>
      </c>
      <c r="G12" s="47">
        <v>11</v>
      </c>
      <c r="H12" s="48">
        <v>43871</v>
      </c>
      <c r="I12" s="1">
        <f t="shared" si="1"/>
        <v>-6.3653124006376984</v>
      </c>
      <c r="J12" s="37">
        <v>8</v>
      </c>
      <c r="K12" s="49">
        <v>0</v>
      </c>
      <c r="L12" s="46">
        <v>0</v>
      </c>
      <c r="M12" s="50">
        <v>0</v>
      </c>
      <c r="N12" s="55">
        <f t="shared" si="2"/>
        <v>0</v>
      </c>
      <c r="O12" s="56">
        <f t="shared" si="3"/>
        <v>0</v>
      </c>
      <c r="P12" s="56">
        <f t="shared" si="4"/>
        <v>0</v>
      </c>
      <c r="Q12" s="1">
        <f t="shared" si="5"/>
        <v>9.0524432673925442E-3</v>
      </c>
      <c r="R12" s="1">
        <f t="shared" si="6"/>
        <v>4</v>
      </c>
      <c r="S12" s="1">
        <f t="shared" si="17"/>
        <v>0.8571428571428571</v>
      </c>
      <c r="T12" s="1">
        <f t="shared" si="7"/>
        <v>3.4370516634642939E-3</v>
      </c>
      <c r="U12" s="1">
        <f t="shared" si="8"/>
        <v>1.0623489040938043E-8</v>
      </c>
      <c r="V12" s="1">
        <f t="shared" si="16"/>
        <v>9.3551754269308878E-9</v>
      </c>
      <c r="W12" s="1">
        <f t="shared" si="9"/>
        <v>180.60990094678408</v>
      </c>
      <c r="AN12" s="1" t="str">
        <f t="shared" si="10"/>
        <v>c(2,2,2,2,2,2,3,3,3,4,8,</v>
      </c>
      <c r="AO12" s="1" t="str">
        <f t="shared" si="11"/>
        <v>c(0,0,0,0,0,0,0,0,0,0,0,</v>
      </c>
      <c r="AP12" s="1" t="str">
        <f t="shared" si="12"/>
        <v>c(0,0,0,0,0,0,0,0,0,0,0,</v>
      </c>
      <c r="AQ12" s="1" t="str">
        <f t="shared" si="13"/>
        <v>c(0,0,0,0,0,0,0,0,0,0,0,</v>
      </c>
      <c r="AR12" s="1" t="str">
        <f>""</f>
        <v/>
      </c>
    </row>
    <row r="13" spans="1:44" x14ac:dyDescent="0.2">
      <c r="A13" s="51" t="s">
        <v>39</v>
      </c>
      <c r="B13" s="36">
        <v>1</v>
      </c>
      <c r="C13" s="36">
        <f t="shared" si="0"/>
        <v>2.8284271247461903</v>
      </c>
      <c r="D13" s="47">
        <f t="shared" si="14"/>
        <v>0</v>
      </c>
      <c r="E13" s="47">
        <f t="shared" si="15"/>
        <v>1</v>
      </c>
      <c r="F13" s="47">
        <v>-23</v>
      </c>
      <c r="G13" s="47">
        <v>12</v>
      </c>
      <c r="H13" s="48">
        <v>43872</v>
      </c>
      <c r="I13" s="1">
        <f t="shared" si="1"/>
        <v>-6.2615635877559503</v>
      </c>
      <c r="J13" s="37">
        <v>8</v>
      </c>
      <c r="K13" s="49">
        <v>0</v>
      </c>
      <c r="L13" s="46">
        <v>0</v>
      </c>
      <c r="M13" s="50">
        <v>0</v>
      </c>
      <c r="N13" s="55">
        <f t="shared" si="2"/>
        <v>0</v>
      </c>
      <c r="O13" s="56">
        <f t="shared" si="3"/>
        <v>0</v>
      </c>
      <c r="P13" s="56">
        <f t="shared" si="4"/>
        <v>0</v>
      </c>
      <c r="Q13" s="1">
        <f t="shared" si="5"/>
        <v>1.4487770850916825E-2</v>
      </c>
      <c r="R13" s="1">
        <f t="shared" si="6"/>
        <v>0</v>
      </c>
      <c r="S13" s="1">
        <f t="shared" si="17"/>
        <v>0.8571428571428571</v>
      </c>
      <c r="T13" s="1">
        <f t="shared" si="7"/>
        <v>5.4353275835242812E-3</v>
      </c>
      <c r="U13" s="1">
        <f t="shared" si="8"/>
        <v>7.1977720100263715E-8</v>
      </c>
      <c r="V13" s="1">
        <f t="shared" si="16"/>
        <v>6.135423105932567E-8</v>
      </c>
      <c r="W13" s="1">
        <f t="shared" si="9"/>
        <v>180.36428799306424</v>
      </c>
      <c r="AN13" s="1" t="str">
        <f t="shared" si="10"/>
        <v>c(2,2,2,2,2,2,3,3,3,4,8,8,</v>
      </c>
      <c r="AO13" s="1" t="str">
        <f t="shared" si="11"/>
        <v>c(0,0,0,0,0,0,0,0,0,0,0,0,</v>
      </c>
      <c r="AP13" s="1" t="str">
        <f t="shared" si="12"/>
        <v>c(0,0,0,0,0,0,0,0,0,0,0,0,</v>
      </c>
      <c r="AQ13" s="1" t="str">
        <f t="shared" si="13"/>
        <v>c(0,0,0,0,0,0,0,0,0,0,0,0,</v>
      </c>
      <c r="AR13" s="1" t="str">
        <f>""</f>
        <v/>
      </c>
    </row>
    <row r="14" spans="1:44" x14ac:dyDescent="0.2">
      <c r="A14" s="51" t="s">
        <v>500</v>
      </c>
      <c r="B14" s="51">
        <f>1-B13</f>
        <v>0</v>
      </c>
      <c r="C14" s="36">
        <f t="shared" si="0"/>
        <v>3</v>
      </c>
      <c r="D14" s="47">
        <f t="shared" si="14"/>
        <v>0</v>
      </c>
      <c r="E14" s="47">
        <f t="shared" si="15"/>
        <v>1</v>
      </c>
      <c r="F14" s="47">
        <v>-22</v>
      </c>
      <c r="G14" s="47">
        <v>13</v>
      </c>
      <c r="H14" s="48">
        <v>43873</v>
      </c>
      <c r="I14" s="1">
        <f t="shared" si="1"/>
        <v>-6.1578147748742023</v>
      </c>
      <c r="J14" s="37">
        <v>9</v>
      </c>
      <c r="K14" s="49">
        <v>0</v>
      </c>
      <c r="L14" s="46">
        <v>0</v>
      </c>
      <c r="M14" s="50">
        <v>0</v>
      </c>
      <c r="N14" s="55">
        <f t="shared" si="2"/>
        <v>0</v>
      </c>
      <c r="O14" s="56">
        <f t="shared" si="3"/>
        <v>0</v>
      </c>
      <c r="P14" s="56">
        <f t="shared" si="4"/>
        <v>0</v>
      </c>
      <c r="Q14" s="1">
        <f t="shared" si="5"/>
        <v>2.301918859743254E-2</v>
      </c>
      <c r="R14" s="1">
        <f t="shared" si="6"/>
        <v>1</v>
      </c>
      <c r="S14" s="1">
        <f t="shared" si="17"/>
        <v>0.8571428571428571</v>
      </c>
      <c r="T14" s="1">
        <f t="shared" si="7"/>
        <v>8.531417746515715E-3</v>
      </c>
      <c r="U14" s="1">
        <f t="shared" si="8"/>
        <v>4.0812854671055218E-7</v>
      </c>
      <c r="V14" s="1">
        <f t="shared" si="16"/>
        <v>3.3615082661028849E-7</v>
      </c>
      <c r="W14" s="1">
        <f t="shared" si="9"/>
        <v>241.75855346486969</v>
      </c>
      <c r="AN14" s="1" t="str">
        <f t="shared" si="10"/>
        <v>c(2,2,2,2,2,2,3,3,3,4,8,8,9,</v>
      </c>
      <c r="AO14" s="1" t="str">
        <f t="shared" si="11"/>
        <v>c(0,0,0,0,0,0,0,0,0,0,0,0,0,</v>
      </c>
      <c r="AP14" s="1" t="str">
        <f t="shared" si="12"/>
        <v>c(0,0,0,0,0,0,0,0,0,0,0,0,0,</v>
      </c>
      <c r="AQ14" s="1" t="str">
        <f t="shared" si="13"/>
        <v>c(0,0,0,0,0,0,0,0,0,0,0,0,0,</v>
      </c>
      <c r="AR14" s="1" t="str">
        <f>""</f>
        <v/>
      </c>
    </row>
    <row r="15" spans="1:44" x14ac:dyDescent="0.2">
      <c r="C15" s="36">
        <f t="shared" si="0"/>
        <v>3</v>
      </c>
      <c r="D15" s="47">
        <f t="shared" si="14"/>
        <v>0</v>
      </c>
      <c r="E15" s="47">
        <f t="shared" si="15"/>
        <v>1</v>
      </c>
      <c r="F15" s="47">
        <v>-21</v>
      </c>
      <c r="G15" s="47">
        <v>14</v>
      </c>
      <c r="H15" s="48">
        <v>43874</v>
      </c>
      <c r="I15" s="1">
        <f t="shared" si="1"/>
        <v>-6.0540659619924542</v>
      </c>
      <c r="J15" s="37">
        <v>9</v>
      </c>
      <c r="K15" s="49">
        <v>0</v>
      </c>
      <c r="L15" s="46">
        <v>0</v>
      </c>
      <c r="M15" s="50">
        <v>0</v>
      </c>
      <c r="N15" s="55">
        <f t="shared" si="2"/>
        <v>0</v>
      </c>
      <c r="O15" s="56">
        <f t="shared" si="3"/>
        <v>0</v>
      </c>
      <c r="P15" s="56">
        <f t="shared" si="4"/>
        <v>0</v>
      </c>
      <c r="Q15" s="1">
        <f t="shared" si="5"/>
        <v>3.6310643232309307E-2</v>
      </c>
      <c r="R15" s="1">
        <f t="shared" si="6"/>
        <v>0</v>
      </c>
      <c r="S15" s="1">
        <f t="shared" si="17"/>
        <v>0.7142857142857143</v>
      </c>
      <c r="T15" s="1">
        <f t="shared" si="7"/>
        <v>1.3291454634876767E-2</v>
      </c>
      <c r="U15" s="1">
        <f t="shared" si="8"/>
        <v>1.9886169914032349E-6</v>
      </c>
      <c r="V15" s="1">
        <f t="shared" si="16"/>
        <v>1.5804884446926827E-6</v>
      </c>
      <c r="W15" s="1">
        <f t="shared" si="9"/>
        <v>241.04318065389117</v>
      </c>
      <c r="AN15" s="1" t="str">
        <f t="shared" si="10"/>
        <v>c(2,2,2,2,2,2,3,3,3,4,8,8,9,9,</v>
      </c>
      <c r="AO15" s="1" t="str">
        <f t="shared" si="11"/>
        <v>c(0,0,0,0,0,0,0,0,0,0,0,0,0,0,</v>
      </c>
      <c r="AP15" s="1" t="str">
        <f t="shared" si="12"/>
        <v>c(0,0,0,0,0,0,0,0,0,0,0,0,0,0,</v>
      </c>
      <c r="AQ15" s="1" t="str">
        <f t="shared" si="13"/>
        <v>c(0,0,0,0,0,0,0,0,0,0,0,0,0,0,</v>
      </c>
      <c r="AR15" s="1" t="str">
        <f>""</f>
        <v/>
      </c>
    </row>
    <row r="16" spans="1:44" x14ac:dyDescent="0.2">
      <c r="A16" s="1" t="s">
        <v>39</v>
      </c>
      <c r="B16" s="40">
        <v>160098.42727698269</v>
      </c>
      <c r="C16" s="36">
        <f t="shared" si="0"/>
        <v>3</v>
      </c>
      <c r="D16" s="47">
        <f t="shared" si="14"/>
        <v>0</v>
      </c>
      <c r="E16" s="47">
        <f t="shared" si="15"/>
        <v>1</v>
      </c>
      <c r="F16" s="47">
        <v>-20</v>
      </c>
      <c r="G16" s="47">
        <v>15</v>
      </c>
      <c r="H16" s="48">
        <v>43875</v>
      </c>
      <c r="I16" s="1">
        <f t="shared" si="1"/>
        <v>-5.9503171491107061</v>
      </c>
      <c r="J16" s="37">
        <v>9</v>
      </c>
      <c r="K16" s="49">
        <v>0</v>
      </c>
      <c r="L16" s="46">
        <v>0</v>
      </c>
      <c r="M16" s="50">
        <v>0</v>
      </c>
      <c r="N16" s="55">
        <f t="shared" si="2"/>
        <v>0</v>
      </c>
      <c r="O16" s="56">
        <f t="shared" si="3"/>
        <v>0</v>
      </c>
      <c r="P16" s="56">
        <f t="shared" si="4"/>
        <v>0</v>
      </c>
      <c r="Q16" s="1">
        <f t="shared" si="5"/>
        <v>5.6863852327406518E-2</v>
      </c>
      <c r="R16" s="1">
        <f t="shared" si="6"/>
        <v>0</v>
      </c>
      <c r="S16" s="1">
        <f t="shared" si="17"/>
        <v>0.14285714285714285</v>
      </c>
      <c r="T16" s="1">
        <f t="shared" si="7"/>
        <v>2.0553209095097211E-2</v>
      </c>
      <c r="U16" s="1">
        <f t="shared" si="8"/>
        <v>8.5029072632455126E-6</v>
      </c>
      <c r="V16" s="1">
        <f t="shared" si="16"/>
        <v>6.5142902718422773E-6</v>
      </c>
      <c r="W16" s="1">
        <f t="shared" si="9"/>
        <v>239.93905246742457</v>
      </c>
      <c r="AN16" s="1" t="str">
        <f t="shared" si="10"/>
        <v>c(2,2,2,2,2,2,3,3,3,4,8,8,9,9,9,</v>
      </c>
      <c r="AO16" s="1" t="str">
        <f t="shared" si="11"/>
        <v>c(0,0,0,0,0,0,0,0,0,0,0,0,0,0,0,</v>
      </c>
      <c r="AP16" s="1" t="str">
        <f t="shared" si="12"/>
        <v>c(0,0,0,0,0,0,0,0,0,0,0,0,0,0,0,</v>
      </c>
      <c r="AQ16" s="1" t="str">
        <f t="shared" si="13"/>
        <v>c(0,0,0,0,0,0,0,0,0,0,0,0,0,0,0,</v>
      </c>
      <c r="AR16" s="1" t="str">
        <f>""</f>
        <v/>
      </c>
    </row>
    <row r="17" spans="1:44" x14ac:dyDescent="0.2">
      <c r="A17" s="1" t="s">
        <v>500</v>
      </c>
      <c r="B17" s="40">
        <v>213602.50576914821</v>
      </c>
      <c r="C17" s="36">
        <f t="shared" si="0"/>
        <v>3</v>
      </c>
      <c r="D17" s="47">
        <f t="shared" si="14"/>
        <v>0</v>
      </c>
      <c r="E17" s="47">
        <f t="shared" si="15"/>
        <v>1</v>
      </c>
      <c r="F17" s="47">
        <v>-19</v>
      </c>
      <c r="G17" s="47">
        <v>16</v>
      </c>
      <c r="H17" s="48">
        <v>43876</v>
      </c>
      <c r="I17" s="1">
        <f t="shared" si="1"/>
        <v>-5.846568336228958</v>
      </c>
      <c r="J17" s="37">
        <v>9</v>
      </c>
      <c r="K17" s="49">
        <v>0</v>
      </c>
      <c r="L17" s="46">
        <v>0</v>
      </c>
      <c r="M17" s="50">
        <v>0</v>
      </c>
      <c r="N17" s="55">
        <f t="shared" si="2"/>
        <v>0</v>
      </c>
      <c r="O17" s="56">
        <f t="shared" si="3"/>
        <v>0</v>
      </c>
      <c r="P17" s="56">
        <f t="shared" si="4"/>
        <v>0</v>
      </c>
      <c r="Q17" s="1">
        <f t="shared" si="5"/>
        <v>8.8409728202958199E-2</v>
      </c>
      <c r="R17" s="1">
        <f t="shared" si="6"/>
        <v>0</v>
      </c>
      <c r="S17" s="1">
        <f t="shared" si="17"/>
        <v>0.14285714285714285</v>
      </c>
      <c r="T17" s="1">
        <f t="shared" si="7"/>
        <v>3.1545875875551681E-2</v>
      </c>
      <c r="U17" s="1">
        <f t="shared" si="8"/>
        <v>3.244798977917922E-5</v>
      </c>
      <c r="V17" s="1">
        <f t="shared" si="16"/>
        <v>2.3945082515933707E-5</v>
      </c>
      <c r="W17" s="1">
        <f t="shared" si="9"/>
        <v>238.24932351716302</v>
      </c>
      <c r="AN17" s="1" t="str">
        <f t="shared" si="10"/>
        <v>c(2,2,2,2,2,2,3,3,3,4,8,8,9,9,9,9,</v>
      </c>
      <c r="AO17" s="1" t="str">
        <f t="shared" si="11"/>
        <v>c(0,0,0,0,0,0,0,0,0,0,0,0,0,0,0,0,</v>
      </c>
      <c r="AP17" s="1" t="str">
        <f t="shared" si="12"/>
        <v>c(0,0,0,0,0,0,0,0,0,0,0,0,0,0,0,0,</v>
      </c>
      <c r="AQ17" s="1" t="str">
        <f t="shared" si="13"/>
        <v>c(0,0,0,0,0,0,0,0,0,0,0,0,0,0,0,0,</v>
      </c>
      <c r="AR17" s="1" t="str">
        <f>""</f>
        <v/>
      </c>
    </row>
    <row r="18" spans="1:44" x14ac:dyDescent="0.2">
      <c r="C18" s="36">
        <f t="shared" si="0"/>
        <v>3</v>
      </c>
      <c r="D18" s="47">
        <f t="shared" si="14"/>
        <v>0</v>
      </c>
      <c r="E18" s="47">
        <f t="shared" si="15"/>
        <v>1</v>
      </c>
      <c r="F18" s="47">
        <v>-18</v>
      </c>
      <c r="G18" s="47">
        <v>17</v>
      </c>
      <c r="H18" s="48">
        <v>43877</v>
      </c>
      <c r="I18" s="1">
        <f t="shared" si="1"/>
        <v>-5.7428195233472099</v>
      </c>
      <c r="J18" s="37">
        <v>9</v>
      </c>
      <c r="K18" s="49">
        <v>0</v>
      </c>
      <c r="L18" s="46">
        <v>0</v>
      </c>
      <c r="M18" s="50">
        <v>0</v>
      </c>
      <c r="N18" s="55">
        <f t="shared" si="2"/>
        <v>0</v>
      </c>
      <c r="O18" s="56">
        <f t="shared" si="3"/>
        <v>0</v>
      </c>
      <c r="P18" s="56">
        <f t="shared" si="4"/>
        <v>0</v>
      </c>
      <c r="Q18" s="1">
        <f t="shared" si="5"/>
        <v>0.13646724904290061</v>
      </c>
      <c r="R18" s="1">
        <f t="shared" si="6"/>
        <v>0</v>
      </c>
      <c r="S18" s="1">
        <f t="shared" si="17"/>
        <v>0</v>
      </c>
      <c r="T18" s="1">
        <f t="shared" si="7"/>
        <v>4.8057520839942414E-2</v>
      </c>
      <c r="U18" s="1">
        <f t="shared" si="8"/>
        <v>1.1205154903605874E-4</v>
      </c>
      <c r="V18" s="1">
        <f t="shared" si="16"/>
        <v>7.9603559256879525E-5</v>
      </c>
      <c r="W18" s="1">
        <f t="shared" si="9"/>
        <v>235.68663848186742</v>
      </c>
      <c r="AN18" s="1" t="str">
        <f t="shared" si="10"/>
        <v>c(2,2,2,2,2,2,3,3,3,4,8,8,9,9,9,9,9,</v>
      </c>
      <c r="AO18" s="1" t="str">
        <f t="shared" si="11"/>
        <v>c(0,0,0,0,0,0,0,0,0,0,0,0,0,0,0,0,0,</v>
      </c>
      <c r="AP18" s="1" t="str">
        <f t="shared" si="12"/>
        <v>c(0,0,0,0,0,0,0,0,0,0,0,0,0,0,0,0,0,</v>
      </c>
      <c r="AQ18" s="1" t="str">
        <f t="shared" si="13"/>
        <v>c(0,0,0,0,0,0,0,0,0,0,0,0,0,0,0,0,0,</v>
      </c>
      <c r="AR18" s="1" t="str">
        <f>""</f>
        <v/>
      </c>
    </row>
    <row r="19" spans="1:44" x14ac:dyDescent="0.2">
      <c r="A19" s="1" t="s">
        <v>501</v>
      </c>
      <c r="B19" s="40">
        <f>SUMIFS(J:J,S:S,B20)+B25</f>
        <v>373883.43141072785</v>
      </c>
      <c r="C19" s="36">
        <f t="shared" si="0"/>
        <v>3</v>
      </c>
      <c r="D19" s="47">
        <f t="shared" si="14"/>
        <v>0</v>
      </c>
      <c r="E19" s="47">
        <f t="shared" si="15"/>
        <v>1</v>
      </c>
      <c r="F19" s="47">
        <v>-17</v>
      </c>
      <c r="G19" s="47">
        <v>18</v>
      </c>
      <c r="H19" s="48">
        <v>43878</v>
      </c>
      <c r="I19" s="1">
        <f t="shared" si="1"/>
        <v>-5.6390707104654618</v>
      </c>
      <c r="J19" s="37">
        <v>9</v>
      </c>
      <c r="K19" s="49">
        <v>0</v>
      </c>
      <c r="L19" s="46">
        <v>0</v>
      </c>
      <c r="M19" s="50">
        <v>0</v>
      </c>
      <c r="N19" s="55">
        <f t="shared" si="2"/>
        <v>0</v>
      </c>
      <c r="O19" s="56">
        <f t="shared" si="3"/>
        <v>0</v>
      </c>
      <c r="P19" s="56">
        <f t="shared" si="4"/>
        <v>0</v>
      </c>
      <c r="Q19" s="1">
        <f t="shared" si="5"/>
        <v>0.20913403628235766</v>
      </c>
      <c r="R19" s="1">
        <f t="shared" si="6"/>
        <v>0</v>
      </c>
      <c r="S19" s="1">
        <f t="shared" si="17"/>
        <v>0</v>
      </c>
      <c r="T19" s="1">
        <f t="shared" si="7"/>
        <v>7.2666787239457048E-2</v>
      </c>
      <c r="U19" s="1">
        <f t="shared" si="8"/>
        <v>3.5418727366701245E-4</v>
      </c>
      <c r="V19" s="1">
        <f t="shared" si="16"/>
        <v>2.421357246309537E-4</v>
      </c>
      <c r="W19" s="1">
        <f t="shared" si="9"/>
        <v>231.83797317614795</v>
      </c>
      <c r="AN19" s="1" t="str">
        <f t="shared" si="10"/>
        <v>c(2,2,2,2,2,2,3,3,3,4,8,8,9,9,9,9,9,9,</v>
      </c>
      <c r="AO19" s="1" t="str">
        <f t="shared" si="11"/>
        <v>c(0,0,0,0,0,0,0,0,0,0,0,0,0,0,0,0,0,0,</v>
      </c>
      <c r="AP19" s="1" t="str">
        <f t="shared" si="12"/>
        <v>c(0,0,0,0,0,0,0,0,0,0,0,0,0,0,0,0,0,0,</v>
      </c>
      <c r="AQ19" s="1" t="str">
        <f t="shared" si="13"/>
        <v>c(0,0,0,0,0,0,0,0,0,0,0,0,0,0,0,0,0,0,</v>
      </c>
      <c r="AR19" s="1" t="str">
        <f>""</f>
        <v/>
      </c>
    </row>
    <row r="20" spans="1:44" x14ac:dyDescent="0.2">
      <c r="A20" s="1" t="s">
        <v>502</v>
      </c>
      <c r="B20" s="1">
        <f>MAX(S:S)</f>
        <v>5194.4285714285716</v>
      </c>
      <c r="C20" s="36">
        <f t="shared" si="0"/>
        <v>3</v>
      </c>
      <c r="D20" s="47">
        <f t="shared" si="14"/>
        <v>0</v>
      </c>
      <c r="E20" s="47">
        <f t="shared" si="15"/>
        <v>1</v>
      </c>
      <c r="F20" s="47">
        <v>-16</v>
      </c>
      <c r="G20" s="47">
        <v>19</v>
      </c>
      <c r="H20" s="48">
        <v>43879</v>
      </c>
      <c r="I20" s="1">
        <f t="shared" si="1"/>
        <v>-5.5353218975837137</v>
      </c>
      <c r="J20" s="37">
        <v>9</v>
      </c>
      <c r="K20" s="49">
        <v>0</v>
      </c>
      <c r="L20" s="46">
        <v>0</v>
      </c>
      <c r="M20" s="50">
        <v>0</v>
      </c>
      <c r="N20" s="55">
        <f t="shared" si="2"/>
        <v>0</v>
      </c>
      <c r="O20" s="56">
        <f t="shared" si="3"/>
        <v>0</v>
      </c>
      <c r="P20" s="56">
        <f t="shared" si="4"/>
        <v>0</v>
      </c>
      <c r="Q20" s="1">
        <f t="shared" si="5"/>
        <v>0.31819425904074888</v>
      </c>
      <c r="R20" s="1">
        <f t="shared" si="6"/>
        <v>0</v>
      </c>
      <c r="S20" s="1">
        <f t="shared" si="17"/>
        <v>0</v>
      </c>
      <c r="T20" s="1">
        <f t="shared" si="7"/>
        <v>0.10906022275839122</v>
      </c>
      <c r="U20" s="1">
        <f t="shared" si="8"/>
        <v>1.0346682348152478E-3</v>
      </c>
      <c r="V20" s="1">
        <f t="shared" si="16"/>
        <v>6.8048096114823545E-4</v>
      </c>
      <c r="W20" s="1">
        <f t="shared" si="9"/>
        <v>226.12125277125907</v>
      </c>
      <c r="AN20" s="1" t="str">
        <f t="shared" si="10"/>
        <v>c(2,2,2,2,2,2,3,3,3,4,8,8,9,9,9,9,9,9,9,</v>
      </c>
      <c r="AO20" s="1" t="str">
        <f t="shared" si="11"/>
        <v>c(0,0,0,0,0,0,0,0,0,0,0,0,0,0,0,0,0,0,0,</v>
      </c>
      <c r="AP20" s="1" t="str">
        <f t="shared" si="12"/>
        <v>c(0,0,0,0,0,0,0,0,0,0,0,0,0,0,0,0,0,0,0,</v>
      </c>
      <c r="AQ20" s="1" t="str">
        <f t="shared" si="13"/>
        <v>c(0,0,0,0,0,0,0,0,0,0,0,0,0,0,0,0,0,0,0,</v>
      </c>
      <c r="AR20" s="1" t="str">
        <f>""</f>
        <v/>
      </c>
    </row>
    <row r="21" spans="1:44" x14ac:dyDescent="0.2">
      <c r="A21" s="1" t="s">
        <v>503</v>
      </c>
      <c r="B21" s="1">
        <f>SUMIFS(S:S,D:D,1,E:E,0)</f>
        <v>3501.7142857142858</v>
      </c>
      <c r="C21" s="36">
        <f t="shared" si="0"/>
        <v>3</v>
      </c>
      <c r="D21" s="47">
        <f t="shared" si="14"/>
        <v>0</v>
      </c>
      <c r="E21" s="47">
        <f t="shared" si="15"/>
        <v>1</v>
      </c>
      <c r="F21" s="47">
        <v>-15</v>
      </c>
      <c r="G21" s="47">
        <v>20</v>
      </c>
      <c r="H21" s="48">
        <v>43880</v>
      </c>
      <c r="I21" s="1">
        <f t="shared" si="1"/>
        <v>-5.4315730847019656</v>
      </c>
      <c r="J21" s="37">
        <v>9</v>
      </c>
      <c r="K21" s="49">
        <v>0</v>
      </c>
      <c r="L21" s="46">
        <v>0</v>
      </c>
      <c r="M21" s="50">
        <v>0</v>
      </c>
      <c r="N21" s="55">
        <f t="shared" si="2"/>
        <v>0</v>
      </c>
      <c r="O21" s="56">
        <f t="shared" si="3"/>
        <v>0</v>
      </c>
      <c r="P21" s="56">
        <f t="shared" si="4"/>
        <v>0</v>
      </c>
      <c r="Q21" s="1">
        <f t="shared" si="5"/>
        <v>0.48065656988940503</v>
      </c>
      <c r="R21" s="1">
        <f t="shared" si="6"/>
        <v>0</v>
      </c>
      <c r="S21" s="1">
        <f t="shared" si="17"/>
        <v>0</v>
      </c>
      <c r="T21" s="1">
        <f t="shared" si="7"/>
        <v>0.16246231084865614</v>
      </c>
      <c r="U21" s="1">
        <f t="shared" si="8"/>
        <v>2.8161058409920097E-3</v>
      </c>
      <c r="V21" s="1">
        <f t="shared" si="16"/>
        <v>1.7814376061767619E-3</v>
      </c>
      <c r="W21" s="1">
        <f t="shared" si="9"/>
        <v>217.73763744050569</v>
      </c>
      <c r="AN21" s="1" t="str">
        <f t="shared" si="10"/>
        <v>c(2,2,2,2,2,2,3,3,3,4,8,8,9,9,9,9,9,9,9,9,</v>
      </c>
      <c r="AO21" s="1" t="str">
        <f t="shared" si="11"/>
        <v>c(0,0,0,0,0,0,0,0,0,0,0,0,0,0,0,0,0,0,0,0,</v>
      </c>
      <c r="AP21" s="1" t="str">
        <f t="shared" si="12"/>
        <v>c(0,0,0,0,0,0,0,0,0,0,0,0,0,0,0,0,0,0,0,0,</v>
      </c>
      <c r="AQ21" s="1" t="str">
        <f t="shared" si="13"/>
        <v>c(0,0,0,0,0,0,0,0,0,0,0,0,0,0,0,0,0,0,0,0,</v>
      </c>
      <c r="AR21" s="1" t="str">
        <f>""</f>
        <v/>
      </c>
    </row>
    <row r="22" spans="1:44" x14ac:dyDescent="0.2">
      <c r="A22" s="1" t="s">
        <v>504</v>
      </c>
      <c r="B22" s="1">
        <f>COUNTIFS(E:E,0,J:J,"&gt;0")</f>
        <v>37</v>
      </c>
      <c r="C22" s="36">
        <f t="shared" si="0"/>
        <v>3</v>
      </c>
      <c r="D22" s="47">
        <f t="shared" si="14"/>
        <v>0</v>
      </c>
      <c r="E22" s="47">
        <f t="shared" si="15"/>
        <v>1</v>
      </c>
      <c r="F22" s="47">
        <v>-14</v>
      </c>
      <c r="G22" s="47">
        <v>21</v>
      </c>
      <c r="H22" s="48">
        <v>43881</v>
      </c>
      <c r="I22" s="1">
        <f t="shared" si="1"/>
        <v>-5.3278242718202176</v>
      </c>
      <c r="J22" s="37">
        <v>9</v>
      </c>
      <c r="K22" s="49">
        <v>0</v>
      </c>
      <c r="L22" s="46">
        <v>0</v>
      </c>
      <c r="M22" s="50">
        <v>0</v>
      </c>
      <c r="N22" s="55">
        <f t="shared" si="2"/>
        <v>0</v>
      </c>
      <c r="O22" s="56">
        <f t="shared" si="3"/>
        <v>0</v>
      </c>
      <c r="P22" s="56">
        <f t="shared" si="4"/>
        <v>0</v>
      </c>
      <c r="Q22" s="1">
        <f t="shared" si="5"/>
        <v>0.72086856911891994</v>
      </c>
      <c r="R22" s="1">
        <f t="shared" si="6"/>
        <v>0</v>
      </c>
      <c r="S22" s="1">
        <f t="shared" si="17"/>
        <v>0</v>
      </c>
      <c r="T22" s="1">
        <f t="shared" si="7"/>
        <v>0.24021199922951492</v>
      </c>
      <c r="U22" s="1">
        <f t="shared" si="8"/>
        <v>7.1909623960781602E-3</v>
      </c>
      <c r="V22" s="1">
        <f t="shared" si="16"/>
        <v>4.3748565550861505E-3</v>
      </c>
      <c r="W22" s="1">
        <f t="shared" si="9"/>
        <v>205.63205174940896</v>
      </c>
      <c r="AN22" s="1" t="str">
        <f t="shared" si="10"/>
        <v>c(2,2,2,2,2,2,3,3,3,4,8,8,9,9,9,9,9,9,9,9,9,</v>
      </c>
      <c r="AO22" s="1" t="str">
        <f t="shared" si="11"/>
        <v>c(0,0,0,0,0,0,0,0,0,0,0,0,0,0,0,0,0,0,0,0,0,</v>
      </c>
      <c r="AP22" s="1" t="str">
        <f t="shared" si="12"/>
        <v>c(0,0,0,0,0,0,0,0,0,0,0,0,0,0,0,0,0,0,0,0,0,</v>
      </c>
      <c r="AQ22" s="1" t="str">
        <f t="shared" si="13"/>
        <v>c(0,0,0,0,0,0,0,0,0,0,0,0,0,0,0,0,0,0,0,0,0,</v>
      </c>
      <c r="AR22" s="1" t="str">
        <f>""</f>
        <v/>
      </c>
    </row>
    <row r="23" spans="1:44" x14ac:dyDescent="0.2">
      <c r="A23" s="1" t="s">
        <v>505</v>
      </c>
      <c r="B23" s="1">
        <f>(B20-B21)/B22</f>
        <v>45.749034749034749</v>
      </c>
      <c r="C23" s="36">
        <f t="shared" si="0"/>
        <v>3</v>
      </c>
      <c r="D23" s="47">
        <f t="shared" si="14"/>
        <v>0</v>
      </c>
      <c r="E23" s="47">
        <f t="shared" si="15"/>
        <v>1</v>
      </c>
      <c r="F23" s="47">
        <v>-13</v>
      </c>
      <c r="G23" s="47">
        <v>22</v>
      </c>
      <c r="H23" s="48">
        <v>43882</v>
      </c>
      <c r="I23" s="1">
        <f t="shared" si="1"/>
        <v>-5.2240754589384695</v>
      </c>
      <c r="J23" s="37">
        <v>9</v>
      </c>
      <c r="K23" s="49">
        <v>0</v>
      </c>
      <c r="L23" s="46">
        <v>0</v>
      </c>
      <c r="M23" s="50">
        <v>0</v>
      </c>
      <c r="N23" s="55">
        <f t="shared" si="2"/>
        <v>0</v>
      </c>
      <c r="O23" s="56">
        <f t="shared" si="3"/>
        <v>0</v>
      </c>
      <c r="P23" s="56">
        <f t="shared" si="4"/>
        <v>0</v>
      </c>
      <c r="Q23" s="1">
        <f t="shared" si="5"/>
        <v>1.0733957397746325</v>
      </c>
      <c r="R23" s="1">
        <f t="shared" si="6"/>
        <v>0</v>
      </c>
      <c r="S23" s="1">
        <f t="shared" si="17"/>
        <v>0.5714285714285714</v>
      </c>
      <c r="T23" s="1">
        <f t="shared" si="7"/>
        <v>0.3525271706557126</v>
      </c>
      <c r="U23" s="1">
        <f t="shared" si="8"/>
        <v>1.7330286969042454E-2</v>
      </c>
      <c r="V23" s="1">
        <f t="shared" si="16"/>
        <v>1.0139324572964294E-2</v>
      </c>
      <c r="W23" s="1">
        <f t="shared" si="9"/>
        <v>188.49316529466884</v>
      </c>
      <c r="AN23" s="1" t="str">
        <f t="shared" si="10"/>
        <v>c(2,2,2,2,2,2,3,3,3,4,8,8,9,9,9,9,9,9,9,9,9,9,</v>
      </c>
      <c r="AO23" s="1" t="str">
        <f t="shared" si="11"/>
        <v>c(0,0,0,0,0,0,0,0,0,0,0,0,0,0,0,0,0,0,0,0,0,0,</v>
      </c>
      <c r="AP23" s="1" t="str">
        <f t="shared" si="12"/>
        <v>c(0,0,0,0,0,0,0,0,0,0,0,0,0,0,0,0,0,0,0,0,0,0,</v>
      </c>
      <c r="AQ23" s="1" t="str">
        <f t="shared" si="13"/>
        <v>c(0,0,0,0,0,0,0,0,0,0,0,0,0,0,0,0,0,0,0,0,0,0,</v>
      </c>
      <c r="AR23" s="1" t="str">
        <f>""</f>
        <v/>
      </c>
    </row>
    <row r="24" spans="1:44" x14ac:dyDescent="0.2">
      <c r="A24" s="1" t="s">
        <v>506</v>
      </c>
      <c r="B24" s="1">
        <f>B20/B23</f>
        <v>113.54181787492615</v>
      </c>
      <c r="C24" s="36">
        <f t="shared" si="0"/>
        <v>3</v>
      </c>
      <c r="D24" s="47">
        <f t="shared" si="14"/>
        <v>0</v>
      </c>
      <c r="E24" s="47">
        <f t="shared" si="15"/>
        <v>1</v>
      </c>
      <c r="F24" s="47">
        <v>-12</v>
      </c>
      <c r="G24" s="47">
        <v>23</v>
      </c>
      <c r="H24" s="48">
        <v>43883</v>
      </c>
      <c r="I24" s="1">
        <f t="shared" si="1"/>
        <v>-5.1203266460567214</v>
      </c>
      <c r="J24" s="37">
        <v>9</v>
      </c>
      <c r="K24" s="49">
        <v>0</v>
      </c>
      <c r="L24" s="46">
        <v>0</v>
      </c>
      <c r="M24" s="50">
        <v>0</v>
      </c>
      <c r="N24" s="55">
        <f t="shared" si="2"/>
        <v>0</v>
      </c>
      <c r="O24" s="56">
        <f t="shared" si="3"/>
        <v>0</v>
      </c>
      <c r="P24" s="56">
        <f t="shared" si="4"/>
        <v>0</v>
      </c>
      <c r="Q24" s="1">
        <f t="shared" si="5"/>
        <v>1.5869026825335426</v>
      </c>
      <c r="R24" s="1">
        <f t="shared" si="6"/>
        <v>0</v>
      </c>
      <c r="S24" s="1">
        <f t="shared" si="17"/>
        <v>0.5714285714285714</v>
      </c>
      <c r="T24" s="1">
        <f t="shared" si="7"/>
        <v>0.51350694275891007</v>
      </c>
      <c r="U24" s="1">
        <f t="shared" si="8"/>
        <v>3.9623282349436212E-2</v>
      </c>
      <c r="V24" s="1">
        <f t="shared" si="16"/>
        <v>2.2292995380393758E-2</v>
      </c>
      <c r="W24" s="1">
        <f t="shared" si="9"/>
        <v>164.86203551468515</v>
      </c>
      <c r="AN24" s="1" t="str">
        <f t="shared" si="10"/>
        <v>c(2,2,2,2,2,2,3,3,3,4,8,8,9,9,9,9,9,9,9,9,9,9,9,</v>
      </c>
      <c r="AO24" s="1" t="str">
        <f t="shared" si="11"/>
        <v>c(0,0,0,0,0,0,0,0,0,0,0,0,0,0,0,0,0,0,0,0,0,0,0,</v>
      </c>
      <c r="AP24" s="1" t="str">
        <f t="shared" si="12"/>
        <v>c(0,0,0,0,0,0,0,0,0,0,0,0,0,0,0,0,0,0,0,0,0,0,0,</v>
      </c>
      <c r="AQ24" s="1" t="str">
        <f t="shared" si="13"/>
        <v>c(0,0,0,0,0,0,0,0,0,0,0,0,0,0,0,0,0,0,0,0,0,0,0,</v>
      </c>
      <c r="AR24" s="1" t="str">
        <f>""</f>
        <v/>
      </c>
    </row>
    <row r="25" spans="1:44" x14ac:dyDescent="0.2">
      <c r="A25" s="1" t="s">
        <v>507</v>
      </c>
      <c r="B25" s="1">
        <f>B20*B24/2</f>
        <v>294892.43141072785</v>
      </c>
      <c r="C25" s="36">
        <f t="shared" si="0"/>
        <v>3</v>
      </c>
      <c r="D25" s="47">
        <f t="shared" si="14"/>
        <v>0</v>
      </c>
      <c r="E25" s="47">
        <f t="shared" si="15"/>
        <v>1</v>
      </c>
      <c r="F25" s="47">
        <v>-11</v>
      </c>
      <c r="G25" s="47">
        <v>24</v>
      </c>
      <c r="H25" s="48">
        <v>43884</v>
      </c>
      <c r="I25" s="1">
        <f t="shared" si="1"/>
        <v>-5.0165778331749733</v>
      </c>
      <c r="J25" s="37">
        <v>9</v>
      </c>
      <c r="K25" s="49">
        <v>0</v>
      </c>
      <c r="L25" s="46">
        <v>0</v>
      </c>
      <c r="M25" s="50">
        <v>0</v>
      </c>
      <c r="N25" s="55">
        <f t="shared" si="2"/>
        <v>0</v>
      </c>
      <c r="O25" s="56">
        <f t="shared" si="3"/>
        <v>0</v>
      </c>
      <c r="P25" s="56">
        <f t="shared" si="4"/>
        <v>0</v>
      </c>
      <c r="Q25" s="1">
        <f t="shared" si="5"/>
        <v>2.3293332961323459</v>
      </c>
      <c r="R25" s="1">
        <f t="shared" si="6"/>
        <v>0</v>
      </c>
      <c r="S25" s="1">
        <f t="shared" si="17"/>
        <v>0.5714285714285714</v>
      </c>
      <c r="T25" s="1">
        <f t="shared" si="7"/>
        <v>0.74243061359880325</v>
      </c>
      <c r="U25" s="1">
        <f t="shared" si="8"/>
        <v>8.6333621716816772E-2</v>
      </c>
      <c r="V25" s="1">
        <f t="shared" si="16"/>
        <v>4.671033936738056E-2</v>
      </c>
      <c r="W25" s="1">
        <f t="shared" si="9"/>
        <v>133.49338282226569</v>
      </c>
      <c r="AN25" s="1" t="str">
        <f t="shared" si="10"/>
        <v>c(2,2,2,2,2,2,3,3,3,4,8,8,9,9,9,9,9,9,9,9,9,9,9,9,</v>
      </c>
      <c r="AO25" s="1" t="str">
        <f t="shared" si="11"/>
        <v>c(0,0,0,0,0,0,0,0,0,0,0,0,0,0,0,0,0,0,0,0,0,0,0,0,</v>
      </c>
      <c r="AP25" s="1" t="str">
        <f t="shared" si="12"/>
        <v>c(0,0,0,0,0,0,0,0,0,0,0,0,0,0,0,0,0,0,0,0,0,0,0,0,</v>
      </c>
      <c r="AQ25" s="1" t="str">
        <f t="shared" si="13"/>
        <v>c(0,0,0,0,0,0,0,0,0,0,0,0,0,0,0,0,0,0,0,0,0,0,0,0,</v>
      </c>
      <c r="AR25" s="1" t="str">
        <f>""</f>
        <v/>
      </c>
    </row>
    <row r="26" spans="1:44" x14ac:dyDescent="0.2">
      <c r="A26" s="1" t="s">
        <v>18</v>
      </c>
      <c r="B26" s="54">
        <f>SUMIFS(H:H,S:S,B20)+B24</f>
        <v>44045.541817874924</v>
      </c>
      <c r="C26" s="36">
        <f t="shared" si="0"/>
        <v>3.6055512754639891</v>
      </c>
      <c r="D26" s="47">
        <f t="shared" si="14"/>
        <v>0</v>
      </c>
      <c r="E26" s="47">
        <f t="shared" si="15"/>
        <v>1</v>
      </c>
      <c r="F26" s="47">
        <v>-10</v>
      </c>
      <c r="G26" s="47">
        <v>25</v>
      </c>
      <c r="H26" s="48">
        <v>43885</v>
      </c>
      <c r="I26" s="1">
        <f t="shared" si="1"/>
        <v>-4.9128290202932252</v>
      </c>
      <c r="J26" s="37">
        <v>13</v>
      </c>
      <c r="K26" s="49">
        <v>0</v>
      </c>
      <c r="L26" s="46">
        <v>0</v>
      </c>
      <c r="M26" s="50">
        <v>0</v>
      </c>
      <c r="N26" s="55">
        <f t="shared" si="2"/>
        <v>0</v>
      </c>
      <c r="O26" s="56">
        <f t="shared" si="3"/>
        <v>0</v>
      </c>
      <c r="P26" s="56">
        <f t="shared" si="4"/>
        <v>0</v>
      </c>
      <c r="Q26" s="1">
        <f t="shared" si="5"/>
        <v>3.3947542916973159</v>
      </c>
      <c r="R26" s="1">
        <f t="shared" si="6"/>
        <v>4</v>
      </c>
      <c r="S26" s="1">
        <f t="shared" si="17"/>
        <v>0.8571428571428571</v>
      </c>
      <c r="T26" s="1">
        <f t="shared" si="7"/>
        <v>1.0654209955649701</v>
      </c>
      <c r="U26" s="1">
        <f t="shared" si="8"/>
        <v>0.17997556620159713</v>
      </c>
      <c r="V26" s="1">
        <f t="shared" si="16"/>
        <v>9.3641944484780359E-2</v>
      </c>
      <c r="W26" s="1">
        <f t="shared" si="9"/>
        <v>332.65084723137829</v>
      </c>
      <c r="AN26" s="1" t="str">
        <f t="shared" si="10"/>
        <v>c(2,2,2,2,2,2,3,3,3,4,8,8,9,9,9,9,9,9,9,9,9,9,9,9,13,</v>
      </c>
      <c r="AO26" s="1" t="str">
        <f t="shared" si="11"/>
        <v>c(0,0,0,0,0,0,0,0,0,0,0,0,0,0,0,0,0,0,0,0,0,0,0,0,0,</v>
      </c>
      <c r="AP26" s="1" t="str">
        <f t="shared" si="12"/>
        <v>c(0,0,0,0,0,0,0,0,0,0,0,0,0,0,0,0,0,0,0,0,0,0,0,0,0,</v>
      </c>
      <c r="AQ26" s="1" t="str">
        <f t="shared" si="13"/>
        <v>c(0,0,0,0,0,0,0,0,0,0,0,0,0,0,0,0,0,0,0,0,0,0,0,0,0,</v>
      </c>
      <c r="AR26" s="1" t="str">
        <f>""</f>
        <v/>
      </c>
    </row>
    <row r="27" spans="1:44" x14ac:dyDescent="0.2">
      <c r="C27" s="36">
        <f t="shared" si="0"/>
        <v>3.6055512754639891</v>
      </c>
      <c r="D27" s="47">
        <f t="shared" si="14"/>
        <v>0</v>
      </c>
      <c r="E27" s="47">
        <f t="shared" si="15"/>
        <v>1</v>
      </c>
      <c r="F27" s="47">
        <v>-9</v>
      </c>
      <c r="G27" s="47">
        <v>26</v>
      </c>
      <c r="H27" s="48">
        <v>43886</v>
      </c>
      <c r="I27" s="1">
        <f t="shared" si="1"/>
        <v>-4.8090802074114771</v>
      </c>
      <c r="J27" s="37">
        <v>13</v>
      </c>
      <c r="K27" s="49">
        <v>0</v>
      </c>
      <c r="L27" s="46">
        <v>0</v>
      </c>
      <c r="M27" s="50">
        <v>0</v>
      </c>
      <c r="N27" s="55">
        <f t="shared" si="2"/>
        <v>0</v>
      </c>
      <c r="O27" s="56">
        <f t="shared" si="3"/>
        <v>0</v>
      </c>
      <c r="P27" s="56">
        <f t="shared" si="4"/>
        <v>0</v>
      </c>
      <c r="Q27" s="1">
        <f t="shared" si="5"/>
        <v>4.912302368855789</v>
      </c>
      <c r="R27" s="1">
        <f t="shared" si="6"/>
        <v>0</v>
      </c>
      <c r="S27" s="1">
        <f t="shared" si="17"/>
        <v>1.4285714285714286</v>
      </c>
      <c r="T27" s="1">
        <f t="shared" si="7"/>
        <v>1.5175480771584731</v>
      </c>
      <c r="U27" s="1">
        <f t="shared" si="8"/>
        <v>0.3602205688714924</v>
      </c>
      <c r="V27" s="1">
        <f t="shared" si="16"/>
        <v>0.18024500266989527</v>
      </c>
      <c r="W27" s="1">
        <f t="shared" si="9"/>
        <v>235.84218436532308</v>
      </c>
      <c r="AN27" s="1" t="str">
        <f t="shared" si="10"/>
        <v>c(2,2,2,2,2,2,3,3,3,4,8,8,9,9,9,9,9,9,9,9,9,9,9,9,13,13,</v>
      </c>
      <c r="AO27" s="1" t="str">
        <f t="shared" si="11"/>
        <v>c(0,0,0,0,0,0,0,0,0,0,0,0,0,0,0,0,0,0,0,0,0,0,0,0,0,0,</v>
      </c>
      <c r="AP27" s="1" t="str">
        <f t="shared" si="12"/>
        <v>c(0,0,0,0,0,0,0,0,0,0,0,0,0,0,0,0,0,0,0,0,0,0,0,0,0,0,</v>
      </c>
      <c r="AQ27" s="1" t="str">
        <f t="shared" si="13"/>
        <v>c(0,0,0,0,0,0,0,0,0,0,0,0,0,0,0,0,0,0,0,0,0,0,0,0,0,0,</v>
      </c>
      <c r="AR27" s="1" t="str">
        <f>""</f>
        <v/>
      </c>
    </row>
    <row r="28" spans="1:44" x14ac:dyDescent="0.2">
      <c r="C28" s="36">
        <f t="shared" si="0"/>
        <v>3.6055512754639891</v>
      </c>
      <c r="D28" s="47">
        <f t="shared" si="14"/>
        <v>0</v>
      </c>
      <c r="E28" s="47">
        <f t="shared" si="15"/>
        <v>1</v>
      </c>
      <c r="F28" s="47">
        <v>-8</v>
      </c>
      <c r="G28" s="47">
        <v>27</v>
      </c>
      <c r="H28" s="48">
        <v>43887</v>
      </c>
      <c r="I28" s="1">
        <f t="shared" si="1"/>
        <v>-4.705331394529729</v>
      </c>
      <c r="J28" s="37">
        <v>13</v>
      </c>
      <c r="K28" s="49">
        <v>0</v>
      </c>
      <c r="L28" s="46">
        <v>0</v>
      </c>
      <c r="M28" s="50">
        <v>0</v>
      </c>
      <c r="N28" s="55">
        <f t="shared" si="2"/>
        <v>0</v>
      </c>
      <c r="O28" s="56">
        <f t="shared" si="3"/>
        <v>0</v>
      </c>
      <c r="P28" s="56">
        <f t="shared" si="4"/>
        <v>0</v>
      </c>
      <c r="Q28" s="1">
        <f t="shared" si="5"/>
        <v>7.0577577923715289</v>
      </c>
      <c r="R28" s="1">
        <f t="shared" si="6"/>
        <v>0</v>
      </c>
      <c r="S28" s="1">
        <f t="shared" si="17"/>
        <v>2</v>
      </c>
      <c r="T28" s="1">
        <f t="shared" si="7"/>
        <v>2.1454554235157399</v>
      </c>
      <c r="U28" s="1">
        <f t="shared" si="8"/>
        <v>0.69436957803867094</v>
      </c>
      <c r="V28" s="1">
        <f t="shared" si="16"/>
        <v>0.33414900916717855</v>
      </c>
      <c r="W28" s="1">
        <f t="shared" si="9"/>
        <v>127.3128897173997</v>
      </c>
      <c r="AN28" s="1" t="str">
        <f t="shared" si="10"/>
        <v>c(2,2,2,2,2,2,3,3,3,4,8,8,9,9,9,9,9,9,9,9,9,9,9,9,13,13,13,</v>
      </c>
      <c r="AO28" s="1" t="str">
        <f t="shared" si="11"/>
        <v>c(0,0,0,0,0,0,0,0,0,0,0,0,0,0,0,0,0,0,0,0,0,0,0,0,0,0,0,</v>
      </c>
      <c r="AP28" s="1" t="str">
        <f t="shared" si="12"/>
        <v>c(0,0,0,0,0,0,0,0,0,0,0,0,0,0,0,0,0,0,0,0,0,0,0,0,0,0,0,</v>
      </c>
      <c r="AQ28" s="1" t="str">
        <f t="shared" si="13"/>
        <v>c(0,0,0,0,0,0,0,0,0,0,0,0,0,0,0,0,0,0,0,0,0,0,0,0,0,0,0,</v>
      </c>
      <c r="AR28" s="1" t="str">
        <f>""</f>
        <v/>
      </c>
    </row>
    <row r="29" spans="1:44" x14ac:dyDescent="0.2">
      <c r="C29" s="36">
        <f t="shared" si="0"/>
        <v>3.872983346207417</v>
      </c>
      <c r="D29" s="47">
        <f t="shared" si="14"/>
        <v>0</v>
      </c>
      <c r="E29" s="47">
        <f t="shared" si="15"/>
        <v>1</v>
      </c>
      <c r="F29" s="47">
        <v>-7</v>
      </c>
      <c r="G29" s="47">
        <v>28</v>
      </c>
      <c r="H29" s="48">
        <v>43888</v>
      </c>
      <c r="I29" s="1">
        <f t="shared" si="1"/>
        <v>-4.601582581647981</v>
      </c>
      <c r="J29" s="37">
        <v>15</v>
      </c>
      <c r="K29" s="49">
        <v>0</v>
      </c>
      <c r="L29" s="46">
        <v>0</v>
      </c>
      <c r="M29" s="50">
        <v>0</v>
      </c>
      <c r="N29" s="55">
        <f t="shared" si="2"/>
        <v>0</v>
      </c>
      <c r="O29" s="56">
        <f t="shared" si="3"/>
        <v>0</v>
      </c>
      <c r="P29" s="56">
        <f t="shared" si="4"/>
        <v>0</v>
      </c>
      <c r="Q29" s="1">
        <f t="shared" si="5"/>
        <v>10.068352970882</v>
      </c>
      <c r="R29" s="1">
        <f t="shared" si="6"/>
        <v>2</v>
      </c>
      <c r="S29" s="1">
        <f t="shared" si="17"/>
        <v>3.7142857142857144</v>
      </c>
      <c r="T29" s="1">
        <f t="shared" si="7"/>
        <v>3.0105951785104708</v>
      </c>
      <c r="U29" s="1">
        <f t="shared" si="8"/>
        <v>1.2926455406385391</v>
      </c>
      <c r="V29" s="1">
        <f t="shared" si="16"/>
        <v>0.59827596259986815</v>
      </c>
      <c r="W29" s="1">
        <f t="shared" si="9"/>
        <v>94.195379552656689</v>
      </c>
      <c r="AN29" s="1" t="str">
        <f t="shared" si="10"/>
        <v>c(2,2,2,2,2,2,3,3,3,4,8,8,9,9,9,9,9,9,9,9,9,9,9,9,13,13,13,15,</v>
      </c>
      <c r="AO29" s="1" t="str">
        <f t="shared" si="11"/>
        <v>c(0,0,0,0,0,0,0,0,0,0,0,0,0,0,0,0,0,0,0,0,0,0,0,0,0,0,0,0,</v>
      </c>
      <c r="AP29" s="1" t="str">
        <f t="shared" si="12"/>
        <v>c(0,0,0,0,0,0,0,0,0,0,0,0,0,0,0,0,0,0,0,0,0,0,0,0,0,0,0,0,</v>
      </c>
      <c r="AQ29" s="1" t="str">
        <f t="shared" si="13"/>
        <v>c(0,0,0,0,0,0,0,0,0,0,0,0,0,0,0,0,0,0,0,0,0,0,0,0,0,0,0,0,</v>
      </c>
      <c r="AR29" s="1" t="str">
        <f>""</f>
        <v/>
      </c>
    </row>
    <row r="30" spans="1:44" x14ac:dyDescent="0.2">
      <c r="C30" s="36">
        <f t="shared" si="0"/>
        <v>4.358898943540674</v>
      </c>
      <c r="D30" s="47">
        <f t="shared" si="14"/>
        <v>0</v>
      </c>
      <c r="E30" s="47">
        <f t="shared" si="15"/>
        <v>1</v>
      </c>
      <c r="F30" s="47">
        <v>-6</v>
      </c>
      <c r="G30" s="47">
        <v>29</v>
      </c>
      <c r="H30" s="48">
        <v>43889</v>
      </c>
      <c r="I30" s="1">
        <f t="shared" si="1"/>
        <v>-4.4978337687662329</v>
      </c>
      <c r="J30" s="37">
        <v>19</v>
      </c>
      <c r="K30" s="49">
        <v>0</v>
      </c>
      <c r="L30" s="46">
        <v>0</v>
      </c>
      <c r="M30" s="50">
        <v>0</v>
      </c>
      <c r="N30" s="55">
        <f t="shared" si="2"/>
        <v>0</v>
      </c>
      <c r="O30" s="56">
        <f t="shared" si="3"/>
        <v>0</v>
      </c>
      <c r="P30" s="56">
        <f t="shared" si="4"/>
        <v>0</v>
      </c>
      <c r="Q30" s="1">
        <f t="shared" si="5"/>
        <v>14.261509337332116</v>
      </c>
      <c r="R30" s="1">
        <f t="shared" si="6"/>
        <v>4</v>
      </c>
      <c r="S30" s="1">
        <f t="shared" si="17"/>
        <v>3.8571428571428572</v>
      </c>
      <c r="T30" s="1">
        <f t="shared" si="7"/>
        <v>4.1931563664501166</v>
      </c>
      <c r="U30" s="1">
        <f t="shared" si="8"/>
        <v>2.3297444838431569</v>
      </c>
      <c r="V30" s="1">
        <f t="shared" si="16"/>
        <v>1.0370989432046178</v>
      </c>
      <c r="W30" s="1">
        <f t="shared" si="9"/>
        <v>97.871638450303749</v>
      </c>
      <c r="AN30" s="1" t="str">
        <f t="shared" si="10"/>
        <v>c(2,2,2,2,2,2,3,3,3,4,8,8,9,9,9,9,9,9,9,9,9,9,9,9,13,13,13,15,19,</v>
      </c>
      <c r="AO30" s="1" t="str">
        <f t="shared" si="11"/>
        <v>c(0,0,0,0,0,0,0,0,0,0,0,0,0,0,0,0,0,0,0,0,0,0,0,0,0,0,0,0,0,</v>
      </c>
      <c r="AP30" s="1" t="str">
        <f t="shared" si="12"/>
        <v>c(0,0,0,0,0,0,0,0,0,0,0,0,0,0,0,0,0,0,0,0,0,0,0,0,0,0,0,0,0,</v>
      </c>
      <c r="AQ30" s="1" t="str">
        <f t="shared" si="13"/>
        <v>c(0,0,0,0,0,0,0,0,0,0,0,0,0,0,0,0,0,0,0,0,0,0,0,0,0,0,0,0,0,</v>
      </c>
      <c r="AR30" s="1" t="str">
        <f>""</f>
        <v/>
      </c>
    </row>
    <row r="31" spans="1:44" x14ac:dyDescent="0.2">
      <c r="C31" s="36">
        <f t="shared" si="0"/>
        <v>4.7958315233127191</v>
      </c>
      <c r="D31" s="47">
        <f t="shared" si="14"/>
        <v>0</v>
      </c>
      <c r="E31" s="47">
        <f t="shared" si="15"/>
        <v>1</v>
      </c>
      <c r="F31" s="47">
        <v>-5</v>
      </c>
      <c r="G31" s="47">
        <v>30</v>
      </c>
      <c r="H31" s="48">
        <v>43890</v>
      </c>
      <c r="I31" s="1">
        <f t="shared" si="1"/>
        <v>-4.3940849558844848</v>
      </c>
      <c r="J31" s="37">
        <v>23</v>
      </c>
      <c r="K31" s="49">
        <v>0</v>
      </c>
      <c r="L31" s="46">
        <v>0</v>
      </c>
      <c r="M31" s="50">
        <v>0</v>
      </c>
      <c r="N31" s="55">
        <f t="shared" si="2"/>
        <v>0</v>
      </c>
      <c r="O31" s="56">
        <f t="shared" si="3"/>
        <v>0</v>
      </c>
      <c r="P31" s="56">
        <f t="shared" si="4"/>
        <v>0</v>
      </c>
      <c r="Q31" s="1">
        <f t="shared" si="5"/>
        <v>20.058272869374907</v>
      </c>
      <c r="R31" s="1">
        <f t="shared" si="6"/>
        <v>4</v>
      </c>
      <c r="S31" s="1">
        <f t="shared" si="17"/>
        <v>5.4285714285714288</v>
      </c>
      <c r="T31" s="1">
        <f t="shared" si="7"/>
        <v>5.7967635320427906</v>
      </c>
      <c r="U31" s="1">
        <f t="shared" si="8"/>
        <v>4.0741957836839795</v>
      </c>
      <c r="V31" s="1">
        <f t="shared" si="16"/>
        <v>1.7444512998408226</v>
      </c>
      <c r="W31" s="1">
        <f t="shared" si="9"/>
        <v>41.501967862456873</v>
      </c>
    </row>
    <row r="32" spans="1:44" x14ac:dyDescent="0.2">
      <c r="C32" s="36">
        <f t="shared" si="0"/>
        <v>5.9160797830996161</v>
      </c>
      <c r="D32" s="47">
        <f t="shared" si="14"/>
        <v>0</v>
      </c>
      <c r="E32" s="47">
        <f t="shared" si="15"/>
        <v>1</v>
      </c>
      <c r="F32" s="47">
        <v>-4</v>
      </c>
      <c r="G32" s="47">
        <v>31</v>
      </c>
      <c r="H32" s="48">
        <v>43891</v>
      </c>
      <c r="I32" s="1">
        <f t="shared" si="1"/>
        <v>-4.2903361430027367</v>
      </c>
      <c r="J32" s="37">
        <v>35</v>
      </c>
      <c r="K32" s="49">
        <v>0</v>
      </c>
      <c r="L32" s="46">
        <v>0</v>
      </c>
      <c r="M32" s="50">
        <v>0</v>
      </c>
      <c r="N32" s="55">
        <f t="shared" si="2"/>
        <v>0</v>
      </c>
      <c r="O32" s="56">
        <f t="shared" si="3"/>
        <v>0</v>
      </c>
      <c r="P32" s="56">
        <f t="shared" si="4"/>
        <v>0</v>
      </c>
      <c r="Q32" s="1">
        <f t="shared" si="5"/>
        <v>28.012279377938544</v>
      </c>
      <c r="R32" s="1">
        <f t="shared" si="6"/>
        <v>12</v>
      </c>
      <c r="S32" s="1">
        <f t="shared" si="17"/>
        <v>10.285714285714286</v>
      </c>
      <c r="T32" s="1">
        <f t="shared" si="7"/>
        <v>7.9540065085636371</v>
      </c>
      <c r="U32" s="1">
        <f t="shared" si="8"/>
        <v>6.927083960596673</v>
      </c>
      <c r="V32" s="1">
        <f t="shared" si="16"/>
        <v>2.8528881769126935</v>
      </c>
      <c r="W32" s="1">
        <f t="shared" si="9"/>
        <v>288.87176050286655</v>
      </c>
    </row>
    <row r="33" spans="3:23" x14ac:dyDescent="0.2">
      <c r="C33" s="36">
        <f t="shared" si="0"/>
        <v>6.324555320336759</v>
      </c>
      <c r="D33" s="47">
        <f t="shared" si="14"/>
        <v>0</v>
      </c>
      <c r="E33" s="47">
        <f t="shared" si="15"/>
        <v>1</v>
      </c>
      <c r="F33" s="47">
        <v>-3</v>
      </c>
      <c r="G33" s="47">
        <v>32</v>
      </c>
      <c r="H33" s="48">
        <v>43892</v>
      </c>
      <c r="I33" s="1">
        <f t="shared" si="1"/>
        <v>-4.1865873301209886</v>
      </c>
      <c r="J33" s="37">
        <v>40</v>
      </c>
      <c r="K33" s="49">
        <v>0</v>
      </c>
      <c r="L33" s="46">
        <v>0</v>
      </c>
      <c r="M33" s="50">
        <v>0</v>
      </c>
      <c r="N33" s="55">
        <f t="shared" si="2"/>
        <v>0</v>
      </c>
      <c r="O33" s="56">
        <f t="shared" si="3"/>
        <v>0</v>
      </c>
      <c r="P33" s="56">
        <f t="shared" si="4"/>
        <v>0</v>
      </c>
      <c r="Q33" s="1">
        <f t="shared" si="5"/>
        <v>38.845114444577753</v>
      </c>
      <c r="R33" s="1">
        <f t="shared" si="6"/>
        <v>5</v>
      </c>
      <c r="S33" s="1">
        <f t="shared" si="17"/>
        <v>14.142857142857142</v>
      </c>
      <c r="T33" s="1">
        <f t="shared" si="7"/>
        <v>10.832835066639209</v>
      </c>
      <c r="U33" s="1">
        <f t="shared" si="8"/>
        <v>11.471538749677421</v>
      </c>
      <c r="V33" s="1">
        <f t="shared" si="16"/>
        <v>4.5444547890807483</v>
      </c>
      <c r="W33" s="1">
        <f t="shared" si="9"/>
        <v>8.4354429904927102</v>
      </c>
    </row>
    <row r="34" spans="3:23" x14ac:dyDescent="0.2">
      <c r="C34" s="36">
        <f t="shared" si="0"/>
        <v>7.1414284285428504</v>
      </c>
      <c r="D34" s="47">
        <f t="shared" si="14"/>
        <v>0</v>
      </c>
      <c r="E34" s="47">
        <f t="shared" si="15"/>
        <v>1</v>
      </c>
      <c r="F34" s="47">
        <v>-2</v>
      </c>
      <c r="G34" s="47">
        <v>33</v>
      </c>
      <c r="H34" s="48">
        <v>43893</v>
      </c>
      <c r="I34" s="1">
        <f t="shared" si="1"/>
        <v>-4.0828385172392405</v>
      </c>
      <c r="J34" s="37">
        <v>51</v>
      </c>
      <c r="K34" s="49">
        <v>0</v>
      </c>
      <c r="L34" s="46">
        <v>0</v>
      </c>
      <c r="M34" s="50">
        <v>0</v>
      </c>
      <c r="N34" s="55">
        <f t="shared" si="2"/>
        <v>0</v>
      </c>
      <c r="O34" s="56">
        <f t="shared" si="3"/>
        <v>0</v>
      </c>
      <c r="P34" s="56">
        <f t="shared" si="4"/>
        <v>0</v>
      </c>
      <c r="Q34" s="1">
        <f t="shared" si="5"/>
        <v>53.488926680402898</v>
      </c>
      <c r="R34" s="1">
        <f t="shared" si="6"/>
        <v>11</v>
      </c>
      <c r="S34" s="1">
        <f t="shared" si="17"/>
        <v>20.142857142857142</v>
      </c>
      <c r="T34" s="1">
        <f t="shared" si="7"/>
        <v>14.643812235825145</v>
      </c>
      <c r="U34" s="1">
        <f t="shared" si="8"/>
        <v>18.534077798513852</v>
      </c>
      <c r="V34" s="1">
        <f t="shared" si="16"/>
        <v>7.062539048836431</v>
      </c>
      <c r="W34" s="1">
        <f t="shared" si="9"/>
        <v>44.239406752124275</v>
      </c>
    </row>
    <row r="35" spans="3:23" x14ac:dyDescent="0.2">
      <c r="C35" s="36">
        <f t="shared" si="0"/>
        <v>9.2195444572928871</v>
      </c>
      <c r="D35" s="47">
        <f t="shared" si="14"/>
        <v>0</v>
      </c>
      <c r="E35" s="47">
        <f t="shared" si="15"/>
        <v>1</v>
      </c>
      <c r="F35" s="47">
        <v>-1</v>
      </c>
      <c r="G35" s="47">
        <v>34</v>
      </c>
      <c r="H35" s="48">
        <v>43894</v>
      </c>
      <c r="I35" s="1">
        <f t="shared" si="1"/>
        <v>-3.9790897043574929</v>
      </c>
      <c r="J35" s="37">
        <v>85</v>
      </c>
      <c r="K35" s="49">
        <v>0</v>
      </c>
      <c r="L35" s="46">
        <v>0</v>
      </c>
      <c r="M35" s="50">
        <v>0</v>
      </c>
      <c r="N35" s="55">
        <f t="shared" si="2"/>
        <v>0</v>
      </c>
      <c r="O35" s="56">
        <f t="shared" si="3"/>
        <v>0</v>
      </c>
      <c r="P35" s="56">
        <f t="shared" si="4"/>
        <v>0</v>
      </c>
      <c r="Q35" s="1">
        <f t="shared" si="5"/>
        <v>73.137092050960106</v>
      </c>
      <c r="R35" s="1">
        <f t="shared" si="6"/>
        <v>34</v>
      </c>
      <c r="S35" s="1">
        <f t="shared" si="17"/>
        <v>26.142857142857142</v>
      </c>
      <c r="T35" s="1">
        <f t="shared" si="7"/>
        <v>19.648165370557209</v>
      </c>
      <c r="U35" s="1">
        <f t="shared" si="8"/>
        <v>29.25837029682436</v>
      </c>
      <c r="V35" s="1">
        <f t="shared" si="16"/>
        <v>10.724292498310508</v>
      </c>
      <c r="W35" s="1">
        <f t="shared" si="9"/>
        <v>1297.4534458875892</v>
      </c>
    </row>
    <row r="36" spans="3:23" x14ac:dyDescent="0.2">
      <c r="C36" s="36">
        <f t="shared" si="0"/>
        <v>10.677078252031311</v>
      </c>
      <c r="D36" s="47">
        <f t="shared" si="14"/>
        <v>0</v>
      </c>
      <c r="E36" s="47">
        <f t="shared" si="15"/>
        <v>1</v>
      </c>
      <c r="F36" s="47">
        <v>0</v>
      </c>
      <c r="G36" s="47">
        <v>35</v>
      </c>
      <c r="H36" s="48">
        <v>43895</v>
      </c>
      <c r="I36" s="1">
        <f t="shared" si="1"/>
        <v>-3.8753408914757452</v>
      </c>
      <c r="J36" s="37">
        <v>114</v>
      </c>
      <c r="K36" s="49">
        <v>1</v>
      </c>
      <c r="L36" s="46">
        <v>0</v>
      </c>
      <c r="M36" s="50">
        <v>1</v>
      </c>
      <c r="N36" s="55">
        <f t="shared" si="2"/>
        <v>8.771929824561403E-3</v>
      </c>
      <c r="O36" s="56">
        <f t="shared" si="3"/>
        <v>1</v>
      </c>
      <c r="P36" s="56">
        <f t="shared" si="4"/>
        <v>0.99122807017543857</v>
      </c>
      <c r="Q36" s="1">
        <f t="shared" si="5"/>
        <v>99.303595350642453</v>
      </c>
      <c r="R36" s="1">
        <f t="shared" si="6"/>
        <v>29</v>
      </c>
      <c r="S36" s="1">
        <f t="shared" si="17"/>
        <v>33.714285714285715</v>
      </c>
      <c r="T36" s="1">
        <f t="shared" si="7"/>
        <v>26.166503299682347</v>
      </c>
      <c r="U36" s="1">
        <f t="shared" si="8"/>
        <v>45.191280400641929</v>
      </c>
      <c r="V36" s="1">
        <f t="shared" si="16"/>
        <v>15.932910103817569</v>
      </c>
      <c r="W36" s="1">
        <f t="shared" si="9"/>
        <v>2306.0813749986946</v>
      </c>
    </row>
    <row r="37" spans="3:23" x14ac:dyDescent="0.2">
      <c r="C37" s="36">
        <f t="shared" si="0"/>
        <v>12.649110640673518</v>
      </c>
      <c r="D37" s="47">
        <f t="shared" si="14"/>
        <v>0</v>
      </c>
      <c r="E37" s="47">
        <f t="shared" si="15"/>
        <v>1</v>
      </c>
      <c r="F37" s="47">
        <v>1</v>
      </c>
      <c r="G37" s="47">
        <v>36</v>
      </c>
      <c r="H37" s="48">
        <v>43896</v>
      </c>
      <c r="I37" s="1">
        <f t="shared" si="1"/>
        <v>-3.7715920785939976</v>
      </c>
      <c r="J37" s="37">
        <v>160</v>
      </c>
      <c r="K37" s="49">
        <v>2</v>
      </c>
      <c r="L37" s="46">
        <v>0</v>
      </c>
      <c r="M37" s="50">
        <v>2</v>
      </c>
      <c r="N37" s="55">
        <f t="shared" si="2"/>
        <v>1.2500000000000001E-2</v>
      </c>
      <c r="O37" s="56">
        <f t="shared" si="3"/>
        <v>1</v>
      </c>
      <c r="P37" s="56">
        <f t="shared" si="4"/>
        <v>0.98750000000000004</v>
      </c>
      <c r="Q37" s="1">
        <f t="shared" si="5"/>
        <v>133.89157617879221</v>
      </c>
      <c r="R37" s="1">
        <f t="shared" si="6"/>
        <v>46</v>
      </c>
      <c r="S37" s="1">
        <f t="shared" si="17"/>
        <v>40.142857142857146</v>
      </c>
      <c r="T37" s="1">
        <f t="shared" si="7"/>
        <v>34.587980828149753</v>
      </c>
      <c r="U37" s="1">
        <f t="shared" si="8"/>
        <v>68.380166815801545</v>
      </c>
      <c r="V37" s="1">
        <f t="shared" si="16"/>
        <v>23.188886415159615</v>
      </c>
      <c r="W37" s="1">
        <f t="shared" si="9"/>
        <v>8622.2636679097341</v>
      </c>
    </row>
    <row r="38" spans="3:23" x14ac:dyDescent="0.2">
      <c r="C38" s="36">
        <f t="shared" si="0"/>
        <v>14.352700094407323</v>
      </c>
      <c r="D38" s="47">
        <f t="shared" si="14"/>
        <v>0</v>
      </c>
      <c r="E38" s="47">
        <f t="shared" si="15"/>
        <v>1</v>
      </c>
      <c r="F38" s="47">
        <v>2</v>
      </c>
      <c r="G38" s="47">
        <v>37</v>
      </c>
      <c r="H38" s="48">
        <v>43897</v>
      </c>
      <c r="I38" s="1">
        <f t="shared" si="1"/>
        <v>-3.6678432657122499</v>
      </c>
      <c r="J38" s="37">
        <v>206</v>
      </c>
      <c r="K38" s="49">
        <v>2</v>
      </c>
      <c r="L38" s="46">
        <v>0</v>
      </c>
      <c r="M38" s="50">
        <v>2</v>
      </c>
      <c r="N38" s="55">
        <f t="shared" si="2"/>
        <v>9.7087378640776691E-3</v>
      </c>
      <c r="O38" s="56">
        <f t="shared" si="3"/>
        <v>1</v>
      </c>
      <c r="P38" s="56">
        <f t="shared" si="4"/>
        <v>0.99029126213592233</v>
      </c>
      <c r="Q38" s="1">
        <f t="shared" si="5"/>
        <v>179.27116559567392</v>
      </c>
      <c r="R38" s="1">
        <f t="shared" si="6"/>
        <v>46</v>
      </c>
      <c r="S38" s="1">
        <f t="shared" si="17"/>
        <v>46</v>
      </c>
      <c r="T38" s="1">
        <f t="shared" si="7"/>
        <v>45.379589416881714</v>
      </c>
      <c r="U38" s="1">
        <f t="shared" si="8"/>
        <v>101.47940065675667</v>
      </c>
      <c r="V38" s="1">
        <f t="shared" si="16"/>
        <v>33.099233840955122</v>
      </c>
      <c r="W38" s="1">
        <f t="shared" si="9"/>
        <v>10254.007976645993</v>
      </c>
    </row>
    <row r="39" spans="3:23" x14ac:dyDescent="0.2">
      <c r="C39" s="36">
        <f t="shared" si="0"/>
        <v>16.46207763315433</v>
      </c>
      <c r="D39" s="47">
        <f t="shared" si="14"/>
        <v>0</v>
      </c>
      <c r="E39" s="47">
        <f t="shared" si="15"/>
        <v>1</v>
      </c>
      <c r="F39" s="47">
        <v>3</v>
      </c>
      <c r="G39" s="47">
        <v>38</v>
      </c>
      <c r="H39" s="48">
        <v>43898</v>
      </c>
      <c r="I39" s="1">
        <f t="shared" si="1"/>
        <v>-3.5640944528305023</v>
      </c>
      <c r="J39" s="37">
        <v>271</v>
      </c>
      <c r="K39" s="49">
        <v>3</v>
      </c>
      <c r="L39" s="46">
        <v>0</v>
      </c>
      <c r="M39" s="50">
        <v>3</v>
      </c>
      <c r="N39" s="55">
        <f t="shared" si="2"/>
        <v>1.107011070110701E-2</v>
      </c>
      <c r="O39" s="56">
        <f t="shared" si="3"/>
        <v>1</v>
      </c>
      <c r="P39" s="56">
        <f t="shared" si="4"/>
        <v>0.98892988929889303</v>
      </c>
      <c r="Q39" s="1">
        <f t="shared" si="5"/>
        <v>238.36630327332574</v>
      </c>
      <c r="R39" s="1">
        <f t="shared" si="6"/>
        <v>65</v>
      </c>
      <c r="S39" s="1">
        <f t="shared" si="17"/>
        <v>53</v>
      </c>
      <c r="T39" s="1">
        <f t="shared" si="7"/>
        <v>59.09513767765182</v>
      </c>
      <c r="U39" s="1">
        <f t="shared" si="8"/>
        <v>147.86297850125976</v>
      </c>
      <c r="V39" s="1">
        <f t="shared" si="16"/>
        <v>46.383577844503094</v>
      </c>
      <c r="W39" s="1">
        <f t="shared" si="9"/>
        <v>17531.423939704586</v>
      </c>
    </row>
    <row r="40" spans="3:23" x14ac:dyDescent="0.2">
      <c r="C40" s="36">
        <f t="shared" si="0"/>
        <v>17.916472867168917</v>
      </c>
      <c r="D40" s="47">
        <f t="shared" si="14"/>
        <v>0</v>
      </c>
      <c r="E40" s="47">
        <f t="shared" si="15"/>
        <v>1</v>
      </c>
      <c r="F40" s="47">
        <v>4</v>
      </c>
      <c r="G40" s="47">
        <v>39</v>
      </c>
      <c r="H40" s="48">
        <v>43899</v>
      </c>
      <c r="I40" s="1">
        <f t="shared" si="1"/>
        <v>-3.4603456399487547</v>
      </c>
      <c r="J40" s="37">
        <v>321</v>
      </c>
      <c r="K40" s="49">
        <v>5</v>
      </c>
      <c r="L40" s="46">
        <v>0</v>
      </c>
      <c r="M40" s="50">
        <v>5</v>
      </c>
      <c r="N40" s="55">
        <f t="shared" si="2"/>
        <v>1.5576323987538941E-2</v>
      </c>
      <c r="O40" s="56">
        <f t="shared" si="3"/>
        <v>1</v>
      </c>
      <c r="P40" s="56">
        <f t="shared" si="4"/>
        <v>0.98442367601246106</v>
      </c>
      <c r="Q40" s="1">
        <f t="shared" si="5"/>
        <v>314.74966526493176</v>
      </c>
      <c r="R40" s="1">
        <f t="shared" si="6"/>
        <v>50</v>
      </c>
      <c r="S40" s="1">
        <f t="shared" si="17"/>
        <v>68</v>
      </c>
      <c r="T40" s="1">
        <f t="shared" si="7"/>
        <v>76.383361991606023</v>
      </c>
      <c r="U40" s="1">
        <f t="shared" si="8"/>
        <v>211.73902789490404</v>
      </c>
      <c r="V40" s="1">
        <f t="shared" si="16"/>
        <v>63.87604939364428</v>
      </c>
      <c r="W40" s="1">
        <f t="shared" si="9"/>
        <v>699.93718927837972</v>
      </c>
    </row>
    <row r="41" spans="3:23" x14ac:dyDescent="0.2">
      <c r="C41" s="36">
        <f t="shared" si="0"/>
        <v>19.313207915827967</v>
      </c>
      <c r="D41" s="47">
        <f t="shared" si="14"/>
        <v>0</v>
      </c>
      <c r="E41" s="47">
        <f t="shared" si="15"/>
        <v>1</v>
      </c>
      <c r="F41" s="47">
        <v>5</v>
      </c>
      <c r="G41" s="47">
        <v>40</v>
      </c>
      <c r="H41" s="48">
        <v>43900</v>
      </c>
      <c r="I41" s="1">
        <f t="shared" si="1"/>
        <v>-3.356596827067007</v>
      </c>
      <c r="J41" s="37">
        <v>373</v>
      </c>
      <c r="K41" s="49">
        <v>6</v>
      </c>
      <c r="L41" s="46">
        <v>0</v>
      </c>
      <c r="M41" s="50">
        <v>6</v>
      </c>
      <c r="N41" s="55">
        <f t="shared" si="2"/>
        <v>1.6085790884718499E-2</v>
      </c>
      <c r="O41" s="56">
        <f t="shared" si="3"/>
        <v>1</v>
      </c>
      <c r="P41" s="56">
        <f t="shared" si="4"/>
        <v>0.98391420911528149</v>
      </c>
      <c r="Q41" s="1">
        <f t="shared" si="5"/>
        <v>412.74414817741228</v>
      </c>
      <c r="R41" s="1">
        <f t="shared" si="6"/>
        <v>52</v>
      </c>
      <c r="S41" s="1">
        <f t="shared" si="17"/>
        <v>91</v>
      </c>
      <c r="T41" s="1">
        <f t="shared" si="7"/>
        <v>97.994482912480521</v>
      </c>
      <c r="U41" s="1">
        <f t="shared" si="8"/>
        <v>298.2610147026748</v>
      </c>
      <c r="V41" s="1">
        <f t="shared" si="16"/>
        <v>86.521986807770759</v>
      </c>
      <c r="W41" s="1">
        <f t="shared" si="9"/>
        <v>30507.091355288401</v>
      </c>
    </row>
    <row r="42" spans="3:23" x14ac:dyDescent="0.2">
      <c r="C42" s="36">
        <f t="shared" si="0"/>
        <v>21.354156504062622</v>
      </c>
      <c r="D42" s="47">
        <f t="shared" si="14"/>
        <v>0</v>
      </c>
      <c r="E42" s="47">
        <f t="shared" si="15"/>
        <v>1</v>
      </c>
      <c r="F42" s="47">
        <v>6</v>
      </c>
      <c r="G42" s="47">
        <v>41</v>
      </c>
      <c r="H42" s="48">
        <v>43901</v>
      </c>
      <c r="I42" s="1">
        <f t="shared" si="1"/>
        <v>-3.2528480141852594</v>
      </c>
      <c r="J42" s="37">
        <v>456</v>
      </c>
      <c r="K42" s="49">
        <v>8</v>
      </c>
      <c r="L42" s="46">
        <v>0</v>
      </c>
      <c r="M42" s="50">
        <v>8</v>
      </c>
      <c r="N42" s="55">
        <f t="shared" si="2"/>
        <v>1.7543859649122806E-2</v>
      </c>
      <c r="O42" s="56">
        <f t="shared" si="3"/>
        <v>1</v>
      </c>
      <c r="P42" s="56">
        <f t="shared" si="4"/>
        <v>0.98245614035087714</v>
      </c>
      <c r="Q42" s="1">
        <f t="shared" si="5"/>
        <v>537.52855433705145</v>
      </c>
      <c r="R42" s="1">
        <f t="shared" si="6"/>
        <v>83</v>
      </c>
      <c r="S42" s="1">
        <f t="shared" si="17"/>
        <v>122.14285714285714</v>
      </c>
      <c r="T42" s="1">
        <f t="shared" si="7"/>
        <v>124.78440615963916</v>
      </c>
      <c r="U42" s="1">
        <f t="shared" si="8"/>
        <v>413.62965441561056</v>
      </c>
      <c r="V42" s="1">
        <f t="shared" si="16"/>
        <v>115.36863971293576</v>
      </c>
      <c r="W42" s="1">
        <f t="shared" si="9"/>
        <v>141939.05331673438</v>
      </c>
    </row>
    <row r="43" spans="3:23" x14ac:dyDescent="0.2">
      <c r="C43" s="36">
        <f t="shared" si="0"/>
        <v>24.289915602982237</v>
      </c>
      <c r="D43" s="47">
        <f t="shared" si="14"/>
        <v>0</v>
      </c>
      <c r="E43" s="47">
        <f t="shared" si="15"/>
        <v>1</v>
      </c>
      <c r="F43" s="47">
        <v>7</v>
      </c>
      <c r="G43" s="47">
        <v>42</v>
      </c>
      <c r="H43" s="48">
        <v>43902</v>
      </c>
      <c r="I43" s="1">
        <f t="shared" si="1"/>
        <v>-3.1490992013035117</v>
      </c>
      <c r="J43" s="37">
        <v>590</v>
      </c>
      <c r="K43" s="49">
        <v>8</v>
      </c>
      <c r="L43" s="46">
        <v>0</v>
      </c>
      <c r="M43" s="50">
        <v>8</v>
      </c>
      <c r="N43" s="55">
        <f t="shared" si="2"/>
        <v>1.3559322033898305E-2</v>
      </c>
      <c r="O43" s="56">
        <f t="shared" si="3"/>
        <v>1</v>
      </c>
      <c r="P43" s="56">
        <f t="shared" si="4"/>
        <v>0.98644067796610169</v>
      </c>
      <c r="Q43" s="1">
        <f t="shared" si="5"/>
        <v>695.24422355273873</v>
      </c>
      <c r="R43" s="1">
        <f t="shared" si="6"/>
        <v>134</v>
      </c>
      <c r="S43" s="1">
        <f t="shared" si="17"/>
        <v>160</v>
      </c>
      <c r="T43" s="1">
        <f t="shared" si="7"/>
        <v>157.71566921568729</v>
      </c>
      <c r="U43" s="1">
        <f t="shared" si="8"/>
        <v>565.17898600962519</v>
      </c>
      <c r="V43" s="1">
        <f t="shared" si="16"/>
        <v>151.54933159401463</v>
      </c>
      <c r="W43" s="1">
        <f t="shared" si="9"/>
        <v>269043.52389008575</v>
      </c>
    </row>
    <row r="44" spans="3:23" x14ac:dyDescent="0.2">
      <c r="C44" s="36">
        <f t="shared" si="0"/>
        <v>28.231188426986208</v>
      </c>
      <c r="D44" s="47">
        <f t="shared" si="14"/>
        <v>0</v>
      </c>
      <c r="E44" s="47">
        <f t="shared" si="15"/>
        <v>1</v>
      </c>
      <c r="F44" s="47">
        <v>8</v>
      </c>
      <c r="G44" s="47">
        <v>43</v>
      </c>
      <c r="H44" s="48">
        <v>43903</v>
      </c>
      <c r="I44" s="1">
        <f t="shared" si="1"/>
        <v>-3.0453503884217641</v>
      </c>
      <c r="J44" s="37">
        <v>797</v>
      </c>
      <c r="K44" s="49">
        <v>10</v>
      </c>
      <c r="L44" s="46">
        <v>0</v>
      </c>
      <c r="M44" s="50">
        <v>10</v>
      </c>
      <c r="N44" s="55">
        <f t="shared" si="2"/>
        <v>1.2547051442910916E-2</v>
      </c>
      <c r="O44" s="56">
        <f t="shared" si="3"/>
        <v>1</v>
      </c>
      <c r="P44" s="56">
        <f t="shared" si="4"/>
        <v>0.98745294855708909</v>
      </c>
      <c r="Q44" s="1">
        <f t="shared" si="5"/>
        <v>893.09839242152566</v>
      </c>
      <c r="R44" s="1">
        <f t="shared" si="6"/>
        <v>207</v>
      </c>
      <c r="S44" s="1">
        <f t="shared" si="17"/>
        <v>174.57142857142858</v>
      </c>
      <c r="T44" s="1">
        <f t="shared" si="7"/>
        <v>197.85416886878693</v>
      </c>
      <c r="U44" s="1">
        <f t="shared" si="8"/>
        <v>761.43985701014799</v>
      </c>
      <c r="V44" s="1">
        <f t="shared" si="16"/>
        <v>196.2608710005228</v>
      </c>
      <c r="W44" s="1">
        <f t="shared" si="9"/>
        <v>260712.23096961773</v>
      </c>
    </row>
    <row r="45" spans="3:23" x14ac:dyDescent="0.2">
      <c r="C45" s="36">
        <f t="shared" si="0"/>
        <v>32.572994949804659</v>
      </c>
      <c r="D45" s="47">
        <f t="shared" si="14"/>
        <v>0</v>
      </c>
      <c r="E45" s="47">
        <f t="shared" si="15"/>
        <v>1</v>
      </c>
      <c r="F45" s="47">
        <v>9</v>
      </c>
      <c r="G45" s="47">
        <v>44</v>
      </c>
      <c r="H45" s="48">
        <v>43904</v>
      </c>
      <c r="I45" s="1">
        <f t="shared" si="1"/>
        <v>-2.9416015755400164</v>
      </c>
      <c r="J45" s="37">
        <v>1061</v>
      </c>
      <c r="K45" s="49">
        <v>21</v>
      </c>
      <c r="L45" s="46">
        <v>0</v>
      </c>
      <c r="M45" s="50">
        <v>21</v>
      </c>
      <c r="N45" s="55">
        <f t="shared" si="2"/>
        <v>1.9792648444863337E-2</v>
      </c>
      <c r="O45" s="56">
        <f t="shared" si="3"/>
        <v>1</v>
      </c>
      <c r="P45" s="56">
        <f t="shared" si="4"/>
        <v>0.98020735155513661</v>
      </c>
      <c r="Q45" s="1">
        <f t="shared" si="5"/>
        <v>1139.4590780458254</v>
      </c>
      <c r="R45" s="1">
        <f t="shared" si="6"/>
        <v>264</v>
      </c>
      <c r="S45" s="1">
        <f t="shared" si="17"/>
        <v>225.28571428571428</v>
      </c>
      <c r="T45" s="1">
        <f t="shared" si="7"/>
        <v>246.36068562429978</v>
      </c>
      <c r="U45" s="1">
        <f t="shared" si="8"/>
        <v>1012.1742415155147</v>
      </c>
      <c r="V45" s="1">
        <f t="shared" si="16"/>
        <v>250.73438450536673</v>
      </c>
      <c r="W45" s="1">
        <f t="shared" si="9"/>
        <v>200513.71943113112</v>
      </c>
    </row>
    <row r="46" spans="3:23" x14ac:dyDescent="0.2">
      <c r="C46" s="36">
        <f t="shared" si="0"/>
        <v>37.296112397943034</v>
      </c>
      <c r="D46" s="47">
        <f t="shared" si="14"/>
        <v>0</v>
      </c>
      <c r="E46" s="47">
        <f t="shared" si="15"/>
        <v>1</v>
      </c>
      <c r="F46" s="47">
        <v>10</v>
      </c>
      <c r="G46" s="47">
        <v>45</v>
      </c>
      <c r="H46" s="48">
        <v>43905</v>
      </c>
      <c r="I46" s="1">
        <f t="shared" si="1"/>
        <v>-2.8378527626582688</v>
      </c>
      <c r="J46" s="37">
        <v>1391</v>
      </c>
      <c r="K46" s="49">
        <v>35</v>
      </c>
      <c r="L46" s="46">
        <v>0</v>
      </c>
      <c r="M46" s="50">
        <v>35</v>
      </c>
      <c r="N46" s="55">
        <f t="shared" si="2"/>
        <v>2.5161754133716751E-2</v>
      </c>
      <c r="O46" s="56">
        <f t="shared" si="3"/>
        <v>1</v>
      </c>
      <c r="P46" s="56">
        <f t="shared" si="4"/>
        <v>0.9748382458662832</v>
      </c>
      <c r="Q46" s="1">
        <f t="shared" si="5"/>
        <v>1443.9353400469506</v>
      </c>
      <c r="R46" s="1">
        <f t="shared" si="6"/>
        <v>330</v>
      </c>
      <c r="S46" s="1">
        <f t="shared" si="17"/>
        <v>310</v>
      </c>
      <c r="T46" s="1">
        <f t="shared" si="7"/>
        <v>304.47626200112518</v>
      </c>
      <c r="U46" s="1">
        <f t="shared" si="8"/>
        <v>1328.3743930298019</v>
      </c>
      <c r="V46" s="1">
        <f t="shared" si="16"/>
        <v>316.2001515142872</v>
      </c>
      <c r="W46" s="1">
        <f t="shared" si="9"/>
        <v>104509.30978057666</v>
      </c>
    </row>
    <row r="47" spans="3:23" x14ac:dyDescent="0.2">
      <c r="C47" s="36">
        <f t="shared" si="0"/>
        <v>39.281038682804713</v>
      </c>
      <c r="D47" s="47">
        <f t="shared" si="14"/>
        <v>0</v>
      </c>
      <c r="E47" s="47">
        <f t="shared" si="15"/>
        <v>1</v>
      </c>
      <c r="F47" s="47">
        <v>11</v>
      </c>
      <c r="G47" s="47">
        <v>46</v>
      </c>
      <c r="H47" s="48">
        <v>43906</v>
      </c>
      <c r="I47" s="1">
        <f t="shared" si="1"/>
        <v>-2.7341039497765212</v>
      </c>
      <c r="J47" s="37">
        <v>1543</v>
      </c>
      <c r="K47" s="49">
        <v>55</v>
      </c>
      <c r="L47" s="46">
        <v>52</v>
      </c>
      <c r="M47" s="50">
        <v>107</v>
      </c>
      <c r="N47" s="55">
        <f>K47/J47</f>
        <v>3.5644847699287101E-2</v>
      </c>
      <c r="O47" s="56">
        <f t="shared" si="3"/>
        <v>0.51401869158878499</v>
      </c>
      <c r="P47" s="56">
        <f t="shared" si="4"/>
        <v>0.47837384388949789</v>
      </c>
      <c r="Q47" s="1">
        <f t="shared" si="5"/>
        <v>1817.4359464437839</v>
      </c>
      <c r="R47" s="1">
        <f t="shared" si="6"/>
        <v>152</v>
      </c>
      <c r="S47" s="1">
        <f t="shared" si="17"/>
        <v>382.71428571428572</v>
      </c>
      <c r="T47" s="1">
        <f t="shared" si="7"/>
        <v>373.50060639683329</v>
      </c>
      <c r="U47" s="1">
        <f t="shared" si="8"/>
        <v>1722.2218164826741</v>
      </c>
      <c r="V47" s="1">
        <f t="shared" si="16"/>
        <v>393.84742345287214</v>
      </c>
      <c r="W47" s="1">
        <f t="shared" si="9"/>
        <v>2958454.9126430289</v>
      </c>
    </row>
    <row r="48" spans="3:23" x14ac:dyDescent="0.2">
      <c r="C48" s="36">
        <f t="shared" si="0"/>
        <v>44.158804331639232</v>
      </c>
      <c r="D48" s="47">
        <f t="shared" si="14"/>
        <v>0</v>
      </c>
      <c r="E48" s="47">
        <f t="shared" si="15"/>
        <v>1</v>
      </c>
      <c r="F48" s="47">
        <v>12</v>
      </c>
      <c r="G48" s="47">
        <v>47</v>
      </c>
      <c r="H48" s="48">
        <v>43907</v>
      </c>
      <c r="I48" s="1">
        <f t="shared" si="1"/>
        <v>-2.6303551368947735</v>
      </c>
      <c r="J48" s="37">
        <v>1950</v>
      </c>
      <c r="K48" s="49">
        <v>71</v>
      </c>
      <c r="L48" s="46">
        <v>65</v>
      </c>
      <c r="M48" s="50">
        <v>136</v>
      </c>
      <c r="N48" s="55">
        <f t="shared" si="2"/>
        <v>3.6410256410256407E-2</v>
      </c>
      <c r="O48" s="56">
        <f t="shared" si="3"/>
        <v>0.5220588235294118</v>
      </c>
      <c r="P48" s="56">
        <f t="shared" si="4"/>
        <v>0.48564856711915538</v>
      </c>
      <c r="Q48" s="1">
        <f t="shared" si="5"/>
        <v>2272.198839285631</v>
      </c>
      <c r="R48" s="1">
        <f t="shared" si="6"/>
        <v>407</v>
      </c>
      <c r="S48" s="1">
        <f t="shared" si="17"/>
        <v>455.14285714285717</v>
      </c>
      <c r="T48" s="1">
        <f t="shared" si="7"/>
        <v>454.76289284184713</v>
      </c>
      <c r="U48" s="1">
        <f t="shared" si="8"/>
        <v>2207.002395141335</v>
      </c>
      <c r="V48" s="1">
        <f t="shared" si="16"/>
        <v>484.78057865866094</v>
      </c>
      <c r="W48" s="1">
        <f t="shared" si="9"/>
        <v>4584217.8595203552</v>
      </c>
    </row>
    <row r="49" spans="3:23" x14ac:dyDescent="0.2">
      <c r="C49" s="36">
        <f t="shared" si="0"/>
        <v>51.244511901275828</v>
      </c>
      <c r="D49" s="47">
        <f t="shared" si="14"/>
        <v>0</v>
      </c>
      <c r="E49" s="47">
        <f t="shared" si="15"/>
        <v>1</v>
      </c>
      <c r="F49" s="47">
        <v>13</v>
      </c>
      <c r="G49" s="47">
        <v>48</v>
      </c>
      <c r="H49" s="48">
        <v>43908</v>
      </c>
      <c r="I49" s="1">
        <f t="shared" si="1"/>
        <v>-2.5266063240130259</v>
      </c>
      <c r="J49" s="37">
        <v>2626</v>
      </c>
      <c r="K49" s="49">
        <v>103</v>
      </c>
      <c r="L49" s="46">
        <v>65</v>
      </c>
      <c r="M49" s="50">
        <v>168</v>
      </c>
      <c r="N49" s="55">
        <f t="shared" si="2"/>
        <v>3.9223153084539226E-2</v>
      </c>
      <c r="O49" s="56">
        <f t="shared" si="3"/>
        <v>0.61309523809523814</v>
      </c>
      <c r="P49" s="56">
        <f t="shared" si="4"/>
        <v>0.57387208501069886</v>
      </c>
      <c r="Q49" s="1">
        <f t="shared" si="5"/>
        <v>2821.7834549225745</v>
      </c>
      <c r="R49" s="1">
        <f t="shared" si="6"/>
        <v>676</v>
      </c>
      <c r="S49" s="1">
        <f t="shared" si="17"/>
        <v>565.28571428571433</v>
      </c>
      <c r="T49" s="1">
        <f t="shared" si="7"/>
        <v>549.58461563694345</v>
      </c>
      <c r="U49" s="1">
        <f t="shared" si="8"/>
        <v>2796.9756675023523</v>
      </c>
      <c r="V49" s="1">
        <f t="shared" si="16"/>
        <v>589.97327236101728</v>
      </c>
      <c r="W49" s="1">
        <f t="shared" si="9"/>
        <v>1964261.6474007673</v>
      </c>
    </row>
    <row r="50" spans="3:23" x14ac:dyDescent="0.2">
      <c r="C50" s="36">
        <f t="shared" si="0"/>
        <v>57.175169435691224</v>
      </c>
      <c r="D50" s="47">
        <f t="shared" si="14"/>
        <v>0</v>
      </c>
      <c r="E50" s="47">
        <f t="shared" si="15"/>
        <v>1</v>
      </c>
      <c r="F50" s="47">
        <v>14</v>
      </c>
      <c r="G50" s="47">
        <v>49</v>
      </c>
      <c r="H50" s="48">
        <v>43909</v>
      </c>
      <c r="I50" s="1">
        <f t="shared" si="1"/>
        <v>-2.4228575111312782</v>
      </c>
      <c r="J50" s="37">
        <v>3269</v>
      </c>
      <c r="K50" s="49">
        <v>144</v>
      </c>
      <c r="L50" s="46">
        <v>79</v>
      </c>
      <c r="M50" s="50">
        <v>223</v>
      </c>
      <c r="N50" s="55">
        <f t="shared" si="2"/>
        <v>4.4050168247170389E-2</v>
      </c>
      <c r="O50" s="56">
        <f t="shared" si="3"/>
        <v>0.64573991031390132</v>
      </c>
      <c r="P50" s="56">
        <f t="shared" si="4"/>
        <v>0.60168974206673098</v>
      </c>
      <c r="Q50" s="1">
        <f t="shared" si="5"/>
        <v>3481.0179916339011</v>
      </c>
      <c r="R50" s="1">
        <f t="shared" si="6"/>
        <v>643</v>
      </c>
      <c r="S50" s="1">
        <f t="shared" si="17"/>
        <v>613.14285714285711</v>
      </c>
      <c r="T50" s="1">
        <f t="shared" si="7"/>
        <v>659.23453671132665</v>
      </c>
      <c r="U50" s="1">
        <f t="shared" si="8"/>
        <v>3507.198133015298</v>
      </c>
      <c r="V50" s="1">
        <f t="shared" si="16"/>
        <v>710.22246551294575</v>
      </c>
      <c r="W50" s="1">
        <f t="shared" si="9"/>
        <v>2570116.9917051359</v>
      </c>
    </row>
    <row r="51" spans="3:23" x14ac:dyDescent="0.2">
      <c r="C51" s="36">
        <f t="shared" si="0"/>
        <v>63.111013301958636</v>
      </c>
      <c r="D51" s="47">
        <f t="shared" si="14"/>
        <v>0</v>
      </c>
      <c r="E51" s="47">
        <f t="shared" si="15"/>
        <v>1</v>
      </c>
      <c r="F51" s="47">
        <v>15</v>
      </c>
      <c r="G51" s="47">
        <v>50</v>
      </c>
      <c r="H51" s="48">
        <v>43910</v>
      </c>
      <c r="I51" s="1">
        <f t="shared" si="1"/>
        <v>-2.3191086982495306</v>
      </c>
      <c r="J51" s="37">
        <v>3983</v>
      </c>
      <c r="K51" s="49">
        <v>177</v>
      </c>
      <c r="L51" s="46">
        <v>79</v>
      </c>
      <c r="M51" s="50">
        <v>256</v>
      </c>
      <c r="N51" s="55">
        <f t="shared" si="2"/>
        <v>4.4438865177002261E-2</v>
      </c>
      <c r="O51" s="56">
        <f t="shared" si="3"/>
        <v>0.69140625</v>
      </c>
      <c r="P51" s="56">
        <f t="shared" si="4"/>
        <v>0.64696738482299776</v>
      </c>
      <c r="Q51" s="1">
        <f t="shared" si="5"/>
        <v>4265.8942169463917</v>
      </c>
      <c r="R51" s="1">
        <f t="shared" si="6"/>
        <v>714</v>
      </c>
      <c r="S51" s="1">
        <f t="shared" si="17"/>
        <v>729.57142857142856</v>
      </c>
      <c r="T51" s="1">
        <f t="shared" si="7"/>
        <v>784.87622531249053</v>
      </c>
      <c r="U51" s="1">
        <f t="shared" si="8"/>
        <v>4353.3024730235566</v>
      </c>
      <c r="V51" s="1">
        <f t="shared" si="16"/>
        <v>846.10434000825853</v>
      </c>
      <c r="W51" s="1">
        <f t="shared" si="9"/>
        <v>5050719.9917081166</v>
      </c>
    </row>
    <row r="52" spans="3:23" x14ac:dyDescent="0.2">
      <c r="C52" s="36">
        <f t="shared" si="0"/>
        <v>70.837842993699354</v>
      </c>
      <c r="D52" s="47">
        <f t="shared" si="14"/>
        <v>0</v>
      </c>
      <c r="E52" s="47">
        <f t="shared" si="15"/>
        <v>1</v>
      </c>
      <c r="F52" s="47">
        <v>16</v>
      </c>
      <c r="G52" s="47">
        <v>51</v>
      </c>
      <c r="H52" s="48">
        <v>43911</v>
      </c>
      <c r="I52" s="1">
        <f t="shared" si="1"/>
        <v>-2.2153598853677829</v>
      </c>
      <c r="J52" s="37">
        <v>5018</v>
      </c>
      <c r="K52" s="49">
        <v>233</v>
      </c>
      <c r="L52" s="46">
        <v>93</v>
      </c>
      <c r="M52" s="50">
        <v>326</v>
      </c>
      <c r="N52" s="55">
        <f t="shared" si="2"/>
        <v>4.6432841769629335E-2</v>
      </c>
      <c r="O52" s="56">
        <f t="shared" si="3"/>
        <v>0.71472392638036808</v>
      </c>
      <c r="P52" s="56">
        <f t="shared" si="4"/>
        <v>0.66829108461073872</v>
      </c>
      <c r="Q52" s="1">
        <f t="shared" si="5"/>
        <v>5193.4034356422417</v>
      </c>
      <c r="R52" s="1">
        <f t="shared" si="6"/>
        <v>1035</v>
      </c>
      <c r="S52" s="1">
        <f t="shared" si="17"/>
        <v>875.28571428571433</v>
      </c>
      <c r="T52" s="1">
        <f t="shared" si="7"/>
        <v>927.50921869585</v>
      </c>
      <c r="U52" s="1">
        <f t="shared" si="8"/>
        <v>5351.2365942789638</v>
      </c>
      <c r="V52" s="1">
        <f t="shared" si="16"/>
        <v>997.93412125540726</v>
      </c>
      <c r="W52" s="1">
        <f t="shared" si="9"/>
        <v>2179422.950010967</v>
      </c>
    </row>
    <row r="53" spans="3:23" x14ac:dyDescent="0.2">
      <c r="C53" s="36">
        <f t="shared" si="0"/>
        <v>75.385675031798982</v>
      </c>
      <c r="D53" s="47">
        <f t="shared" si="14"/>
        <v>0</v>
      </c>
      <c r="E53" s="47">
        <f t="shared" si="15"/>
        <v>1</v>
      </c>
      <c r="F53" s="47">
        <v>17</v>
      </c>
      <c r="G53" s="47">
        <v>52</v>
      </c>
      <c r="H53" s="48">
        <v>43912</v>
      </c>
      <c r="I53" s="1">
        <f t="shared" si="1"/>
        <v>-2.1116110724860353</v>
      </c>
      <c r="J53" s="37">
        <v>5683</v>
      </c>
      <c r="K53" s="49">
        <v>281</v>
      </c>
      <c r="L53" s="46">
        <v>135</v>
      </c>
      <c r="M53" s="50">
        <v>416</v>
      </c>
      <c r="N53" s="55">
        <f t="shared" si="2"/>
        <v>4.9445715291219425E-2</v>
      </c>
      <c r="O53" s="56">
        <f t="shared" si="3"/>
        <v>0.67548076923076927</v>
      </c>
      <c r="P53" s="56">
        <f t="shared" si="4"/>
        <v>0.62603505393954983</v>
      </c>
      <c r="Q53" s="1">
        <f t="shared" si="5"/>
        <v>6281.308839955811</v>
      </c>
      <c r="R53" s="1">
        <f t="shared" si="6"/>
        <v>665</v>
      </c>
      <c r="S53" s="1">
        <f t="shared" si="17"/>
        <v>986.14285714285711</v>
      </c>
      <c r="T53" s="1">
        <f t="shared" si="7"/>
        <v>1087.9054043135693</v>
      </c>
      <c r="U53" s="1">
        <f t="shared" si="8"/>
        <v>6516.968324518014</v>
      </c>
      <c r="V53" s="1">
        <f t="shared" si="16"/>
        <v>1165.7317302390502</v>
      </c>
      <c r="W53" s="1">
        <f t="shared" si="9"/>
        <v>26986071.526337355</v>
      </c>
    </row>
    <row r="54" spans="3:23" x14ac:dyDescent="0.2">
      <c r="C54" s="36">
        <f t="shared" si="0"/>
        <v>81.547532151500448</v>
      </c>
      <c r="D54" s="47">
        <f t="shared" si="14"/>
        <v>0</v>
      </c>
      <c r="E54" s="47">
        <f t="shared" si="15"/>
        <v>1</v>
      </c>
      <c r="F54" s="47">
        <v>18</v>
      </c>
      <c r="G54" s="47">
        <v>53</v>
      </c>
      <c r="H54" s="48">
        <v>43913</v>
      </c>
      <c r="I54" s="1">
        <f t="shared" si="1"/>
        <v>-2.0078622596042877</v>
      </c>
      <c r="J54" s="37">
        <v>6650</v>
      </c>
      <c r="K54" s="49">
        <v>335</v>
      </c>
      <c r="L54" s="46">
        <v>135</v>
      </c>
      <c r="M54" s="50">
        <v>470</v>
      </c>
      <c r="N54" s="55">
        <f t="shared" si="2"/>
        <v>5.037593984962406E-2</v>
      </c>
      <c r="O54" s="56">
        <f t="shared" si="3"/>
        <v>0.71276595744680848</v>
      </c>
      <c r="P54" s="56">
        <f t="shared" si="4"/>
        <v>0.66239001759718441</v>
      </c>
      <c r="Q54" s="1">
        <f t="shared" si="5"/>
        <v>7547.8516455099398</v>
      </c>
      <c r="R54" s="1">
        <f t="shared" si="6"/>
        <v>967</v>
      </c>
      <c r="S54" s="1">
        <f t="shared" si="17"/>
        <v>1198.4285714285713</v>
      </c>
      <c r="T54" s="1">
        <f t="shared" si="7"/>
        <v>1266.5428055541288</v>
      </c>
      <c r="U54" s="1">
        <f t="shared" si="8"/>
        <v>7866.1633063362451</v>
      </c>
      <c r="V54" s="1">
        <f t="shared" si="16"/>
        <v>1349.1949818182311</v>
      </c>
      <c r="W54" s="1">
        <f t="shared" si="9"/>
        <v>65738530.007066444</v>
      </c>
    </row>
    <row r="55" spans="3:23" x14ac:dyDescent="0.2">
      <c r="C55" s="36">
        <f t="shared" si="0"/>
        <v>89.872131386765275</v>
      </c>
      <c r="D55" s="47">
        <f t="shared" si="14"/>
        <v>0</v>
      </c>
      <c r="E55" s="47">
        <f t="shared" si="15"/>
        <v>1</v>
      </c>
      <c r="F55" s="47">
        <v>19</v>
      </c>
      <c r="G55" s="47">
        <v>54</v>
      </c>
      <c r="H55" s="48">
        <v>43914</v>
      </c>
      <c r="I55" s="1">
        <f t="shared" si="1"/>
        <v>-1.90411344672254</v>
      </c>
      <c r="J55" s="37">
        <v>8077</v>
      </c>
      <c r="K55" s="49">
        <v>422</v>
      </c>
      <c r="L55" s="46">
        <v>135</v>
      </c>
      <c r="M55" s="50">
        <v>557</v>
      </c>
      <c r="N55" s="55">
        <f t="shared" si="2"/>
        <v>5.2247121455986131E-2</v>
      </c>
      <c r="O55" s="56">
        <f t="shared" si="3"/>
        <v>0.75763016157989227</v>
      </c>
      <c r="P55" s="56">
        <f t="shared" si="4"/>
        <v>0.70538304012390618</v>
      </c>
      <c r="Q55" s="1">
        <f t="shared" si="5"/>
        <v>9011.3911494761269</v>
      </c>
      <c r="R55" s="1">
        <f t="shared" si="6"/>
        <v>1427</v>
      </c>
      <c r="S55" s="1">
        <f t="shared" si="17"/>
        <v>1509.2857142857142</v>
      </c>
      <c r="T55" s="1">
        <f t="shared" si="7"/>
        <v>1463.5395039661871</v>
      </c>
      <c r="U55" s="1">
        <f t="shared" si="8"/>
        <v>9413.8450531221115</v>
      </c>
      <c r="V55" s="1">
        <f t="shared" si="16"/>
        <v>1547.6817467858664</v>
      </c>
      <c r="W55" s="1">
        <f t="shared" si="9"/>
        <v>78466173.418803632</v>
      </c>
    </row>
    <row r="56" spans="3:23" x14ac:dyDescent="0.2">
      <c r="C56" s="36">
        <f t="shared" si="0"/>
        <v>97.616596949494195</v>
      </c>
      <c r="D56" s="47">
        <f t="shared" si="14"/>
        <v>0</v>
      </c>
      <c r="E56" s="47">
        <f t="shared" si="15"/>
        <v>1</v>
      </c>
      <c r="F56" s="47">
        <v>20</v>
      </c>
      <c r="G56" s="47">
        <v>55</v>
      </c>
      <c r="H56" s="48">
        <v>43915</v>
      </c>
      <c r="I56" s="1">
        <f t="shared" si="1"/>
        <v>-1.8003646338407924</v>
      </c>
      <c r="J56" s="37">
        <v>9529</v>
      </c>
      <c r="K56" s="49">
        <v>578</v>
      </c>
      <c r="L56" s="46">
        <v>135</v>
      </c>
      <c r="M56" s="50">
        <v>713</v>
      </c>
      <c r="N56" s="55">
        <f t="shared" si="2"/>
        <v>6.0656941966628186E-2</v>
      </c>
      <c r="O56" s="56">
        <f t="shared" si="3"/>
        <v>0.81065918653576441</v>
      </c>
      <c r="P56" s="56">
        <f t="shared" si="4"/>
        <v>0.75000224456913622</v>
      </c>
      <c r="Q56" s="1">
        <f t="shared" si="5"/>
        <v>10689.98205502366</v>
      </c>
      <c r="R56" s="1">
        <f t="shared" si="6"/>
        <v>1452</v>
      </c>
      <c r="S56" s="1">
        <f t="shared" si="17"/>
        <v>1726.5714285714287</v>
      </c>
      <c r="T56" s="1">
        <f t="shared" si="7"/>
        <v>1678.5909055475331</v>
      </c>
      <c r="U56" s="1">
        <f t="shared" si="8"/>
        <v>11174.047173728894</v>
      </c>
      <c r="V56" s="1">
        <f t="shared" si="16"/>
        <v>1760.202120606782</v>
      </c>
      <c r="W56" s="1">
        <f t="shared" si="9"/>
        <v>131575393.49688628</v>
      </c>
    </row>
    <row r="57" spans="3:23" x14ac:dyDescent="0.2">
      <c r="C57" s="36">
        <f t="shared" si="0"/>
        <v>107.97221864905805</v>
      </c>
      <c r="D57" s="47">
        <f t="shared" si="14"/>
        <v>0</v>
      </c>
      <c r="E57" s="47">
        <f t="shared" si="15"/>
        <v>1</v>
      </c>
      <c r="F57" s="47">
        <v>21</v>
      </c>
      <c r="G57" s="47">
        <v>56</v>
      </c>
      <c r="H57" s="48">
        <v>43916</v>
      </c>
      <c r="I57" s="1">
        <f t="shared" si="1"/>
        <v>-1.6966158209590447</v>
      </c>
      <c r="J57" s="37">
        <v>11658</v>
      </c>
      <c r="K57" s="49">
        <v>759</v>
      </c>
      <c r="L57" s="46">
        <v>135</v>
      </c>
      <c r="M57" s="50">
        <v>894</v>
      </c>
      <c r="N57" s="55">
        <f t="shared" si="2"/>
        <v>6.5105506948018532E-2</v>
      </c>
      <c r="O57" s="56">
        <f t="shared" si="3"/>
        <v>0.84899328859060408</v>
      </c>
      <c r="P57" s="56">
        <f t="shared" si="4"/>
        <v>0.78388778164258555</v>
      </c>
      <c r="Q57" s="1">
        <f t="shared" si="5"/>
        <v>12600.895964437386</v>
      </c>
      <c r="R57" s="1">
        <f t="shared" si="6"/>
        <v>2129</v>
      </c>
      <c r="S57" s="1">
        <f t="shared" si="17"/>
        <v>1989</v>
      </c>
      <c r="T57" s="1">
        <f t="shared" si="7"/>
        <v>1910.9139094137263</v>
      </c>
      <c r="U57" s="1">
        <f t="shared" si="8"/>
        <v>13159.468388129271</v>
      </c>
      <c r="V57" s="1">
        <f t="shared" si="16"/>
        <v>1985.4212144003777</v>
      </c>
      <c r="W57" s="1">
        <f t="shared" si="9"/>
        <v>95993003.285413519</v>
      </c>
    </row>
    <row r="58" spans="3:23" x14ac:dyDescent="0.2">
      <c r="C58" s="36">
        <f t="shared" si="0"/>
        <v>120.61509026651682</v>
      </c>
      <c r="D58" s="47">
        <f t="shared" si="14"/>
        <v>0</v>
      </c>
      <c r="E58" s="47">
        <f t="shared" si="15"/>
        <v>1</v>
      </c>
      <c r="F58" s="47">
        <v>22</v>
      </c>
      <c r="G58" s="47">
        <v>57</v>
      </c>
      <c r="H58" s="48">
        <v>43917</v>
      </c>
      <c r="I58" s="1">
        <f t="shared" si="1"/>
        <v>-1.5928670080772971</v>
      </c>
      <c r="J58" s="37">
        <v>14548</v>
      </c>
      <c r="K58" s="49">
        <v>940</v>
      </c>
      <c r="L58" s="46">
        <v>135</v>
      </c>
      <c r="M58" s="50">
        <v>1075</v>
      </c>
      <c r="N58" s="55">
        <f t="shared" si="2"/>
        <v>6.4613692603794334E-2</v>
      </c>
      <c r="O58" s="56">
        <f t="shared" si="3"/>
        <v>0.87441860465116283</v>
      </c>
      <c r="P58" s="56">
        <f t="shared" si="4"/>
        <v>0.80980491204736849</v>
      </c>
      <c r="Q58" s="1">
        <f t="shared" si="5"/>
        <v>14760.097682453857</v>
      </c>
      <c r="R58" s="1">
        <f t="shared" si="6"/>
        <v>2890</v>
      </c>
      <c r="S58" s="1">
        <f t="shared" si="17"/>
        <v>2231.5714285714284</v>
      </c>
      <c r="T58" s="1">
        <f t="shared" si="7"/>
        <v>2159.2017180164712</v>
      </c>
      <c r="U58" s="1">
        <f t="shared" si="8"/>
        <v>15381.141116821471</v>
      </c>
      <c r="V58" s="1">
        <f t="shared" si="16"/>
        <v>2221.6727286921996</v>
      </c>
      <c r="W58" s="1">
        <f t="shared" si="9"/>
        <v>5425921.3264983911</v>
      </c>
    </row>
    <row r="59" spans="3:23" x14ac:dyDescent="0.2">
      <c r="C59" s="36">
        <f t="shared" si="0"/>
        <v>130.78226179417453</v>
      </c>
      <c r="D59" s="47">
        <f t="shared" si="14"/>
        <v>0</v>
      </c>
      <c r="E59" s="47">
        <f t="shared" si="15"/>
        <v>1</v>
      </c>
      <c r="F59" s="47">
        <v>23</v>
      </c>
      <c r="G59" s="47">
        <v>58</v>
      </c>
      <c r="H59" s="48">
        <v>43918</v>
      </c>
      <c r="I59" s="1">
        <f t="shared" si="1"/>
        <v>-1.4891181951955494</v>
      </c>
      <c r="J59" s="37">
        <v>17104</v>
      </c>
      <c r="K59" s="49">
        <v>1228</v>
      </c>
      <c r="L59" s="46">
        <v>135</v>
      </c>
      <c r="M59" s="50">
        <v>1363</v>
      </c>
      <c r="N59" s="55">
        <f t="shared" si="2"/>
        <v>7.1796071094480829E-2</v>
      </c>
      <c r="O59" s="56">
        <f t="shared" si="3"/>
        <v>0.90095377842993396</v>
      </c>
      <c r="P59" s="56">
        <f t="shared" si="4"/>
        <v>0.82915770733545313</v>
      </c>
      <c r="Q59" s="1">
        <f t="shared" si="5"/>
        <v>17181.69068157145</v>
      </c>
      <c r="R59" s="1">
        <f t="shared" si="6"/>
        <v>2556</v>
      </c>
      <c r="S59" s="1">
        <f t="shared" si="17"/>
        <v>2492</v>
      </c>
      <c r="T59" s="1">
        <f t="shared" si="7"/>
        <v>2421.5929991175926</v>
      </c>
      <c r="U59" s="1">
        <f t="shared" si="8"/>
        <v>17848.124130190437</v>
      </c>
      <c r="V59" s="1">
        <f t="shared" si="16"/>
        <v>2466.9830133689666</v>
      </c>
      <c r="W59" s="1">
        <f t="shared" si="9"/>
        <v>789381.06898938888</v>
      </c>
    </row>
    <row r="60" spans="3:23" x14ac:dyDescent="0.2">
      <c r="C60" s="36">
        <f t="shared" si="0"/>
        <v>140.02142693173784</v>
      </c>
      <c r="D60" s="47">
        <f t="shared" si="14"/>
        <v>0</v>
      </c>
      <c r="E60" s="47">
        <f t="shared" si="15"/>
        <v>1</v>
      </c>
      <c r="F60" s="47">
        <v>24</v>
      </c>
      <c r="G60" s="47">
        <v>59</v>
      </c>
      <c r="H60" s="48">
        <v>43919</v>
      </c>
      <c r="I60" s="1">
        <f t="shared" si="1"/>
        <v>-1.3853693823138018</v>
      </c>
      <c r="J60" s="37">
        <v>19606</v>
      </c>
      <c r="K60" s="49">
        <v>1408</v>
      </c>
      <c r="L60" s="46">
        <v>135</v>
      </c>
      <c r="M60" s="50">
        <v>1543</v>
      </c>
      <c r="N60" s="55">
        <f t="shared" si="2"/>
        <v>7.1814750586555134E-2</v>
      </c>
      <c r="O60" s="56">
        <f t="shared" si="3"/>
        <v>0.91250810110174985</v>
      </c>
      <c r="P60" s="56">
        <f t="shared" si="4"/>
        <v>0.84069335051519467</v>
      </c>
      <c r="Q60" s="1">
        <f t="shared" si="5"/>
        <v>19877.349523034714</v>
      </c>
      <c r="R60" s="1">
        <f t="shared" si="6"/>
        <v>2502</v>
      </c>
      <c r="S60" s="1">
        <f t="shared" si="17"/>
        <v>2937</v>
      </c>
      <c r="T60" s="1">
        <f t="shared" si="7"/>
        <v>2695.6588414632643</v>
      </c>
      <c r="U60" s="1">
        <f t="shared" si="8"/>
        <v>20567.229012838066</v>
      </c>
      <c r="V60" s="1">
        <f t="shared" si="16"/>
        <v>2719.104882647629</v>
      </c>
      <c r="W60" s="1">
        <f t="shared" si="9"/>
        <v>10309856.588224551</v>
      </c>
    </row>
    <row r="61" spans="3:23" x14ac:dyDescent="0.2">
      <c r="C61" s="36">
        <f t="shared" si="0"/>
        <v>149.23471446014162</v>
      </c>
      <c r="D61" s="47">
        <f t="shared" si="14"/>
        <v>0</v>
      </c>
      <c r="E61" s="47">
        <f t="shared" si="15"/>
        <v>1</v>
      </c>
      <c r="F61" s="47">
        <v>25</v>
      </c>
      <c r="G61" s="47">
        <v>60</v>
      </c>
      <c r="H61" s="48">
        <v>43920</v>
      </c>
      <c r="I61" s="1">
        <f t="shared" si="1"/>
        <v>-1.2816205694320542</v>
      </c>
      <c r="J61" s="37">
        <v>22271</v>
      </c>
      <c r="K61" s="49">
        <v>1789</v>
      </c>
      <c r="L61" s="46">
        <v>135</v>
      </c>
      <c r="M61" s="50">
        <v>1924</v>
      </c>
      <c r="N61" s="55">
        <f t="shared" si="2"/>
        <v>8.032867855058147E-2</v>
      </c>
      <c r="O61" s="56">
        <f t="shared" si="3"/>
        <v>0.92983367983367982</v>
      </c>
      <c r="P61" s="56">
        <f t="shared" si="4"/>
        <v>0.84950500128309836</v>
      </c>
      <c r="Q61" s="1">
        <f t="shared" si="5"/>
        <v>22855.75994670601</v>
      </c>
      <c r="R61" s="1">
        <f t="shared" si="6"/>
        <v>2665</v>
      </c>
      <c r="S61" s="1">
        <f t="shared" si="17"/>
        <v>3214.5714285714284</v>
      </c>
      <c r="T61" s="1">
        <f t="shared" si="7"/>
        <v>2978.4104236712956</v>
      </c>
      <c r="U61" s="1">
        <f t="shared" si="8"/>
        <v>23542.789076452209</v>
      </c>
      <c r="V61" s="1">
        <f t="shared" si="16"/>
        <v>2975.5600636141426</v>
      </c>
      <c r="W61" s="1">
        <f t="shared" si="9"/>
        <v>51029944.342662461</v>
      </c>
    </row>
    <row r="62" spans="3:23" x14ac:dyDescent="0.2">
      <c r="C62" s="36">
        <f t="shared" si="0"/>
        <v>159.75293424535275</v>
      </c>
      <c r="D62" s="47">
        <f t="shared" si="14"/>
        <v>0</v>
      </c>
      <c r="E62" s="47">
        <f t="shared" si="15"/>
        <v>1</v>
      </c>
      <c r="F62" s="47">
        <v>26</v>
      </c>
      <c r="G62" s="47">
        <v>61</v>
      </c>
      <c r="H62" s="48">
        <v>43921</v>
      </c>
      <c r="I62" s="1">
        <f t="shared" si="1"/>
        <v>-1.1778717565503065</v>
      </c>
      <c r="J62" s="37">
        <v>25521</v>
      </c>
      <c r="K62" s="49">
        <v>1789</v>
      </c>
      <c r="L62" s="46">
        <v>135</v>
      </c>
      <c r="M62" s="50">
        <v>1924</v>
      </c>
      <c r="N62" s="55">
        <f t="shared" si="2"/>
        <v>7.0099134046471528E-2</v>
      </c>
      <c r="O62" s="56">
        <f t="shared" si="3"/>
        <v>0.92983367983367982</v>
      </c>
      <c r="P62" s="56">
        <f t="shared" si="4"/>
        <v>0.85973454578720832</v>
      </c>
      <c r="Q62" s="1">
        <f t="shared" si="5"/>
        <v>26122.089489027938</v>
      </c>
      <c r="R62" s="1">
        <f t="shared" si="6"/>
        <v>3250</v>
      </c>
      <c r="S62" s="1">
        <f t="shared" si="17"/>
        <v>3533.4285714285716</v>
      </c>
      <c r="T62" s="1">
        <f t="shared" si="7"/>
        <v>3266.3295423219279</v>
      </c>
      <c r="U62" s="1">
        <f t="shared" si="8"/>
        <v>26776.477905537839</v>
      </c>
      <c r="V62" s="1">
        <f t="shared" si="16"/>
        <v>3233.6888290856295</v>
      </c>
      <c r="W62" s="1">
        <f t="shared" si="9"/>
        <v>57720104.835727453</v>
      </c>
    </row>
    <row r="63" spans="3:23" x14ac:dyDescent="0.2">
      <c r="C63" s="36">
        <f t="shared" si="0"/>
        <v>173.45892885637221</v>
      </c>
      <c r="D63" s="47">
        <f t="shared" si="14"/>
        <v>0</v>
      </c>
      <c r="E63" s="47">
        <f t="shared" si="15"/>
        <v>1</v>
      </c>
      <c r="F63" s="47">
        <v>27</v>
      </c>
      <c r="G63" s="47">
        <v>62</v>
      </c>
      <c r="H63" s="48">
        <v>43922</v>
      </c>
      <c r="I63" s="1">
        <f t="shared" si="1"/>
        <v>-1.0741229436685589</v>
      </c>
      <c r="J63" s="37">
        <v>30088</v>
      </c>
      <c r="K63" s="49">
        <v>2921</v>
      </c>
      <c r="L63" s="46">
        <v>135</v>
      </c>
      <c r="M63" s="50">
        <v>3056</v>
      </c>
      <c r="N63" s="55">
        <f t="shared" si="2"/>
        <v>9.7081893113533629E-2</v>
      </c>
      <c r="O63" s="56">
        <f t="shared" si="3"/>
        <v>0.95582460732984298</v>
      </c>
      <c r="P63" s="56">
        <f t="shared" si="4"/>
        <v>0.85874271421630932</v>
      </c>
      <c r="Q63" s="1">
        <f t="shared" si="5"/>
        <v>29677.512632819285</v>
      </c>
      <c r="R63" s="1">
        <f t="shared" si="6"/>
        <v>4567</v>
      </c>
      <c r="S63" s="1">
        <f t="shared" si="17"/>
        <v>3739.7142857142858</v>
      </c>
      <c r="T63" s="1">
        <f t="shared" si="7"/>
        <v>3555.4231437913477</v>
      </c>
      <c r="U63" s="1">
        <f t="shared" si="8"/>
        <v>30267.183019211738</v>
      </c>
      <c r="V63" s="1">
        <f t="shared" si="16"/>
        <v>3490.7051136738992</v>
      </c>
      <c r="W63" s="1">
        <f t="shared" si="9"/>
        <v>29227808.456978787</v>
      </c>
    </row>
    <row r="64" spans="3:23" x14ac:dyDescent="0.2">
      <c r="C64" s="36">
        <f t="shared" si="0"/>
        <v>184.82424083436675</v>
      </c>
      <c r="D64" s="47">
        <f t="shared" si="14"/>
        <v>0</v>
      </c>
      <c r="E64" s="47">
        <f t="shared" si="15"/>
        <v>1</v>
      </c>
      <c r="F64" s="47">
        <v>28</v>
      </c>
      <c r="G64" s="47">
        <v>63</v>
      </c>
      <c r="H64" s="48">
        <v>43923</v>
      </c>
      <c r="I64" s="1">
        <f t="shared" si="1"/>
        <v>-0.97037413078681112</v>
      </c>
      <c r="J64" s="37">
        <v>34160</v>
      </c>
      <c r="K64" s="49">
        <v>3605</v>
      </c>
      <c r="L64" s="46">
        <v>191</v>
      </c>
      <c r="M64" s="50">
        <v>3796</v>
      </c>
      <c r="N64" s="55">
        <f t="shared" si="2"/>
        <v>0.10553278688524591</v>
      </c>
      <c r="O64" s="56">
        <f t="shared" si="3"/>
        <v>0.94968387776606955</v>
      </c>
      <c r="P64" s="56">
        <f t="shared" si="4"/>
        <v>0.84415109088082363</v>
      </c>
      <c r="Q64" s="1">
        <f t="shared" si="5"/>
        <v>33518.814451568905</v>
      </c>
      <c r="R64" s="1">
        <f t="shared" si="6"/>
        <v>4072</v>
      </c>
      <c r="S64" s="1">
        <f t="shared" si="17"/>
        <v>4267.8571428571431</v>
      </c>
      <c r="T64" s="1">
        <f t="shared" si="7"/>
        <v>3841.30181874962</v>
      </c>
      <c r="U64" s="1">
        <f t="shared" si="8"/>
        <v>34010.93826358558</v>
      </c>
      <c r="V64" s="1">
        <f t="shared" si="16"/>
        <v>3743.7552443738423</v>
      </c>
      <c r="W64" s="1">
        <f t="shared" si="9"/>
        <v>75984739.974462211</v>
      </c>
    </row>
    <row r="65" spans="3:23" x14ac:dyDescent="0.2">
      <c r="C65" s="36">
        <f t="shared" si="0"/>
        <v>198.19687182193366</v>
      </c>
      <c r="D65" s="47">
        <f t="shared" si="14"/>
        <v>0</v>
      </c>
      <c r="E65" s="47">
        <f t="shared" si="15"/>
        <v>1</v>
      </c>
      <c r="F65" s="47">
        <v>29</v>
      </c>
      <c r="G65" s="47">
        <v>64</v>
      </c>
      <c r="H65" s="48">
        <v>43924</v>
      </c>
      <c r="I65" s="1">
        <f t="shared" si="1"/>
        <v>-0.86662531790506336</v>
      </c>
      <c r="J65" s="37">
        <v>39282</v>
      </c>
      <c r="K65" s="49">
        <v>4313</v>
      </c>
      <c r="L65" s="46">
        <v>205</v>
      </c>
      <c r="M65" s="50">
        <v>4518</v>
      </c>
      <c r="N65" s="55">
        <f t="shared" si="2"/>
        <v>0.10979583524260475</v>
      </c>
      <c r="O65" s="56">
        <f t="shared" si="3"/>
        <v>0.95462594068171758</v>
      </c>
      <c r="P65" s="56">
        <f t="shared" si="4"/>
        <v>0.84483010543911286</v>
      </c>
      <c r="Q65" s="1">
        <f t="shared" si="5"/>
        <v>37638.095363036118</v>
      </c>
      <c r="R65" s="1">
        <f t="shared" si="6"/>
        <v>5122</v>
      </c>
      <c r="S65" s="1">
        <f t="shared" si="17"/>
        <v>4479</v>
      </c>
      <c r="T65" s="1">
        <f t="shared" si="7"/>
        <v>4119.2809114672127</v>
      </c>
      <c r="U65" s="1">
        <f t="shared" si="8"/>
        <v>38000.916600628421</v>
      </c>
      <c r="V65" s="1">
        <f t="shared" si="16"/>
        <v>3989.9783370428413</v>
      </c>
      <c r="W65" s="1">
        <f t="shared" si="9"/>
        <v>535611677.0078429</v>
      </c>
    </row>
    <row r="66" spans="3:23" x14ac:dyDescent="0.2">
      <c r="C66" s="36">
        <f t="shared" si="0"/>
        <v>208.04326473116114</v>
      </c>
      <c r="D66" s="47">
        <f t="shared" si="14"/>
        <v>0</v>
      </c>
      <c r="E66" s="47">
        <f t="shared" si="15"/>
        <v>1</v>
      </c>
      <c r="F66" s="47">
        <v>30</v>
      </c>
      <c r="G66" s="47">
        <v>65</v>
      </c>
      <c r="H66" s="48">
        <v>43925</v>
      </c>
      <c r="I66" s="1">
        <f t="shared" si="1"/>
        <v>-0.76287650502331561</v>
      </c>
      <c r="J66" s="37">
        <v>43282</v>
      </c>
      <c r="K66" s="49">
        <v>4932</v>
      </c>
      <c r="L66" s="46">
        <v>215</v>
      </c>
      <c r="M66" s="50">
        <v>5147</v>
      </c>
      <c r="N66" s="55">
        <f t="shared" si="2"/>
        <v>0.11395037197911372</v>
      </c>
      <c r="O66" s="56">
        <f t="shared" si="3"/>
        <v>0.95822809403536036</v>
      </c>
      <c r="P66" s="56">
        <f t="shared" si="4"/>
        <v>0.84427772205624663</v>
      </c>
      <c r="Q66" s="1">
        <f t="shared" si="5"/>
        <v>42022.596910142114</v>
      </c>
      <c r="R66" s="1">
        <f t="shared" si="6"/>
        <v>4000</v>
      </c>
      <c r="S66" s="1">
        <f t="shared" si="17"/>
        <v>4570.1428571428569</v>
      </c>
      <c r="T66" s="1">
        <f t="shared" si="7"/>
        <v>4384.501547105996</v>
      </c>
      <c r="U66" s="1">
        <f t="shared" si="8"/>
        <v>42227.483016799248</v>
      </c>
      <c r="V66" s="1">
        <f t="shared" si="16"/>
        <v>4226.5664161708264</v>
      </c>
      <c r="W66" s="1">
        <f t="shared" si="9"/>
        <v>329976619.71387827</v>
      </c>
    </row>
    <row r="67" spans="3:23" x14ac:dyDescent="0.2">
      <c r="C67" s="36">
        <f t="shared" ref="C67:C125" si="18">SQRT(J67)</f>
        <v>222.44325119005072</v>
      </c>
      <c r="D67" s="47">
        <f t="shared" si="14"/>
        <v>0</v>
      </c>
      <c r="E67" s="47">
        <f t="shared" si="15"/>
        <v>1</v>
      </c>
      <c r="F67" s="47">
        <v>31</v>
      </c>
      <c r="G67" s="47">
        <v>66</v>
      </c>
      <c r="H67" s="48">
        <v>43926</v>
      </c>
      <c r="I67" s="1">
        <f t="shared" ref="I67:I125" si="19">I66+$B$2</f>
        <v>-0.65912769214156786</v>
      </c>
      <c r="J67" s="37">
        <v>49481</v>
      </c>
      <c r="K67" s="49">
        <v>5373</v>
      </c>
      <c r="L67" s="46">
        <v>215</v>
      </c>
      <c r="M67" s="50">
        <v>5847</v>
      </c>
      <c r="N67" s="55">
        <f t="shared" ref="N67:N108" si="20">K67/J67</f>
        <v>0.10858713445564964</v>
      </c>
      <c r="O67" s="56">
        <f t="shared" ref="O67:O108" si="21">(IFERROR(K67/M67,0))</f>
        <v>0.9189327860441252</v>
      </c>
      <c r="P67" s="56">
        <f t="shared" ref="P67:P108" si="22">O67-N67</f>
        <v>0.8103456515884756</v>
      </c>
      <c r="Q67" s="1">
        <f t="shared" ref="Q67:Q130" si="23">_xlfn.NORM.DIST(I67,0,$A$2,TRUE)*$B$16</f>
        <v>46654.66448896096</v>
      </c>
      <c r="R67" s="1">
        <f t="shared" ref="R67:R81" si="24">IF(J67-J66&lt;0,0,J67-J66)</f>
        <v>6199</v>
      </c>
      <c r="S67" s="1">
        <f t="shared" si="17"/>
        <v>4755.5714285714284</v>
      </c>
      <c r="T67" s="1">
        <f t="shared" ref="T67:T81" si="25">Q67-Q66</f>
        <v>4632.0675788188455</v>
      </c>
      <c r="U67" s="1">
        <f t="shared" ref="U67:U125" si="26">_xlfn.GAMMA.DIST(G67,$A$9,$A$10,TRUE)*$B$17</f>
        <v>46678.30541825213</v>
      </c>
      <c r="V67" s="1">
        <f t="shared" si="16"/>
        <v>4450.8224014528823</v>
      </c>
      <c r="W67" s="1">
        <f t="shared" ref="W67:W125" si="27">(Q67-J67)^2*C67*$B$13+(U67-J67)^2*C67*$B$14</f>
        <v>1776915044.3851104</v>
      </c>
    </row>
    <row r="68" spans="3:23" x14ac:dyDescent="0.2">
      <c r="C68" s="36">
        <f t="shared" si="18"/>
        <v>231.56856436053664</v>
      </c>
      <c r="D68" s="47">
        <f t="shared" ref="D68:D130" si="28">IF(S72="",1,0)+IF(S68="",0,D67)</f>
        <v>0</v>
      </c>
      <c r="E68" s="47">
        <f t="shared" ref="E68:E130" si="29">IF(S68=$B$20,0,E67)</f>
        <v>1</v>
      </c>
      <c r="F68" s="47">
        <v>32</v>
      </c>
      <c r="G68" s="47">
        <v>67</v>
      </c>
      <c r="H68" s="48">
        <v>43927</v>
      </c>
      <c r="I68" s="1">
        <f t="shared" si="19"/>
        <v>-0.5553788792598201</v>
      </c>
      <c r="J68" s="37">
        <v>53624</v>
      </c>
      <c r="K68" s="49">
        <v>6159</v>
      </c>
      <c r="L68" s="46">
        <v>215</v>
      </c>
      <c r="M68" s="50">
        <v>6374</v>
      </c>
      <c r="N68" s="55">
        <f t="shared" si="20"/>
        <v>0.11485528867671192</v>
      </c>
      <c r="O68" s="56">
        <f t="shared" si="21"/>
        <v>0.96626921870097271</v>
      </c>
      <c r="P68" s="56">
        <f t="shared" si="22"/>
        <v>0.8514139300242608</v>
      </c>
      <c r="Q68" s="1">
        <f t="shared" si="23"/>
        <v>51511.85778574938</v>
      </c>
      <c r="R68" s="1">
        <f t="shared" si="24"/>
        <v>4143</v>
      </c>
      <c r="S68" s="1">
        <f t="shared" si="17"/>
        <v>4841.7142857142853</v>
      </c>
      <c r="T68" s="1">
        <f t="shared" si="25"/>
        <v>4857.1932967884204</v>
      </c>
      <c r="U68" s="1">
        <f t="shared" si="26"/>
        <v>51338.519679595207</v>
      </c>
      <c r="V68" s="1">
        <f t="shared" ref="V68:V125" si="30">U68-U67</f>
        <v>4660.2142613430769</v>
      </c>
      <c r="W68" s="1">
        <f t="shared" si="27"/>
        <v>1033060881.2762116</v>
      </c>
    </row>
    <row r="69" spans="3:23" x14ac:dyDescent="0.2">
      <c r="C69" s="36">
        <f t="shared" si="18"/>
        <v>239.81659658997748</v>
      </c>
      <c r="D69" s="47">
        <f t="shared" si="28"/>
        <v>0</v>
      </c>
      <c r="E69" s="47">
        <f t="shared" si="29"/>
        <v>1</v>
      </c>
      <c r="F69" s="47">
        <v>33</v>
      </c>
      <c r="G69" s="47">
        <v>68</v>
      </c>
      <c r="H69" s="48">
        <v>43928</v>
      </c>
      <c r="I69" s="1">
        <f t="shared" si="19"/>
        <v>-0.4516300663780724</v>
      </c>
      <c r="J69" s="37">
        <v>57512</v>
      </c>
      <c r="K69" s="49">
        <v>7097</v>
      </c>
      <c r="L69" s="46">
        <v>215</v>
      </c>
      <c r="M69" s="50">
        <v>7312</v>
      </c>
      <c r="N69" s="55">
        <f t="shared" si="20"/>
        <v>0.12340033384337182</v>
      </c>
      <c r="O69" s="56">
        <f t="shared" si="21"/>
        <v>0.97059628008752741</v>
      </c>
      <c r="P69" s="56">
        <f t="shared" si="22"/>
        <v>0.84719594624415562</v>
      </c>
      <c r="Q69" s="1">
        <f t="shared" si="23"/>
        <v>56567.213599751965</v>
      </c>
      <c r="R69" s="1">
        <f t="shared" si="24"/>
        <v>3888</v>
      </c>
      <c r="S69" s="1">
        <f t="shared" si="17"/>
        <v>4925.1428571428569</v>
      </c>
      <c r="T69" s="1">
        <f t="shared" si="25"/>
        <v>5055.3558140025852</v>
      </c>
      <c r="U69" s="1">
        <f t="shared" si="26"/>
        <v>56190.943528387637</v>
      </c>
      <c r="V69" s="1">
        <f t="shared" si="30"/>
        <v>4852.4238487924304</v>
      </c>
      <c r="W69" s="1">
        <f t="shared" si="27"/>
        <v>214065412.30447462</v>
      </c>
    </row>
    <row r="70" spans="3:23" x14ac:dyDescent="0.2">
      <c r="C70" s="36">
        <f t="shared" si="18"/>
        <v>251.74788976275451</v>
      </c>
      <c r="D70" s="47">
        <f t="shared" si="28"/>
        <v>0</v>
      </c>
      <c r="E70" s="47">
        <f t="shared" si="29"/>
        <v>1</v>
      </c>
      <c r="F70" s="47">
        <v>34</v>
      </c>
      <c r="G70" s="47">
        <v>69</v>
      </c>
      <c r="H70" s="48">
        <v>43929</v>
      </c>
      <c r="I70" s="1">
        <f t="shared" si="19"/>
        <v>-0.3478812534963247</v>
      </c>
      <c r="J70" s="37">
        <v>63377</v>
      </c>
      <c r="K70" s="49">
        <v>7978</v>
      </c>
      <c r="L70" s="46">
        <v>215</v>
      </c>
      <c r="M70" s="50">
        <v>8193</v>
      </c>
      <c r="N70" s="55">
        <f t="shared" si="20"/>
        <v>0.12588162898212285</v>
      </c>
      <c r="O70" s="56">
        <f t="shared" si="21"/>
        <v>0.9737580861711217</v>
      </c>
      <c r="P70" s="56">
        <f t="shared" si="22"/>
        <v>0.84787645718899884</v>
      </c>
      <c r="Q70" s="1">
        <f t="shared" si="23"/>
        <v>61789.659027817455</v>
      </c>
      <c r="R70" s="1">
        <f t="shared" si="24"/>
        <v>5865</v>
      </c>
      <c r="S70" s="1">
        <f t="shared" si="17"/>
        <v>5101.2857142857147</v>
      </c>
      <c r="T70" s="1">
        <f t="shared" si="25"/>
        <v>5222.44542806549</v>
      </c>
      <c r="U70" s="1">
        <f t="shared" si="26"/>
        <v>61216.332722148691</v>
      </c>
      <c r="V70" s="1">
        <f t="shared" si="30"/>
        <v>5025.3891937610533</v>
      </c>
      <c r="W70" s="1">
        <f t="shared" si="27"/>
        <v>634316913.31365323</v>
      </c>
    </row>
    <row r="71" spans="3:23" x14ac:dyDescent="0.2">
      <c r="C71" s="36">
        <f t="shared" si="18"/>
        <v>260.86778260260502</v>
      </c>
      <c r="D71" s="47">
        <f t="shared" si="28"/>
        <v>0</v>
      </c>
      <c r="E71" s="47">
        <f t="shared" si="29"/>
        <v>1</v>
      </c>
      <c r="F71" s="47">
        <v>35</v>
      </c>
      <c r="G71" s="47">
        <v>70</v>
      </c>
      <c r="H71" s="48">
        <v>43930</v>
      </c>
      <c r="I71" s="1">
        <f t="shared" si="19"/>
        <v>-0.24413244061457701</v>
      </c>
      <c r="J71" s="37">
        <v>68052</v>
      </c>
      <c r="K71" s="49">
        <v>8958</v>
      </c>
      <c r="L71" s="46">
        <v>215</v>
      </c>
      <c r="M71" s="50">
        <f>K71+L71</f>
        <v>9173</v>
      </c>
      <c r="N71" s="55">
        <f t="shared" si="20"/>
        <v>0.1316346323399753</v>
      </c>
      <c r="O71" s="56">
        <f t="shared" si="21"/>
        <v>0.97656164831570913</v>
      </c>
      <c r="P71" s="56">
        <f t="shared" si="22"/>
        <v>0.84492701597573383</v>
      </c>
      <c r="Q71" s="1">
        <f t="shared" si="23"/>
        <v>67144.566043344297</v>
      </c>
      <c r="R71" s="1">
        <f t="shared" si="24"/>
        <v>4675</v>
      </c>
      <c r="S71" s="1">
        <f t="shared" ref="S71:S94" si="31">AVERAGE(R68:R74)</f>
        <v>4971.1428571428569</v>
      </c>
      <c r="T71" s="1">
        <f t="shared" si="25"/>
        <v>5354.9070155268419</v>
      </c>
      <c r="U71" s="1">
        <f t="shared" si="26"/>
        <v>66393.67203817681</v>
      </c>
      <c r="V71" s="1">
        <f t="shared" si="30"/>
        <v>5177.3393160281194</v>
      </c>
      <c r="W71" s="1">
        <f t="shared" si="27"/>
        <v>214808024.04972953</v>
      </c>
    </row>
    <row r="72" spans="3:23" x14ac:dyDescent="0.2">
      <c r="C72" s="36">
        <f t="shared" si="18"/>
        <v>271.58424107447769</v>
      </c>
      <c r="D72" s="47">
        <f t="shared" si="28"/>
        <v>0</v>
      </c>
      <c r="E72" s="47">
        <f t="shared" si="29"/>
        <v>1</v>
      </c>
      <c r="F72" s="47">
        <v>36</v>
      </c>
      <c r="G72" s="47">
        <v>71</v>
      </c>
      <c r="H72" s="48">
        <v>43931</v>
      </c>
      <c r="I72" s="1">
        <f t="shared" si="19"/>
        <v>-0.14038362773282931</v>
      </c>
      <c r="J72" s="37">
        <v>73758</v>
      </c>
      <c r="K72" s="49">
        <v>9875</v>
      </c>
      <c r="L72" s="46">
        <v>215</v>
      </c>
      <c r="M72" s="50">
        <f t="shared" ref="M72:M100" si="32">K72+L72</f>
        <v>10090</v>
      </c>
      <c r="N72" s="55">
        <f t="shared" si="20"/>
        <v>0.13388378209821308</v>
      </c>
      <c r="O72" s="56">
        <f t="shared" si="21"/>
        <v>0.97869177403369678</v>
      </c>
      <c r="P72" s="56">
        <f t="shared" si="22"/>
        <v>0.84480799193548373</v>
      </c>
      <c r="Q72" s="1">
        <f t="shared" si="23"/>
        <v>72594.431724432157</v>
      </c>
      <c r="R72" s="1">
        <f t="shared" si="24"/>
        <v>5706</v>
      </c>
      <c r="S72" s="1">
        <f t="shared" si="31"/>
        <v>4999.5714285714284</v>
      </c>
      <c r="T72" s="1">
        <f t="shared" si="25"/>
        <v>5449.8656810878601</v>
      </c>
      <c r="U72" s="1">
        <f t="shared" si="26"/>
        <v>71700.492963677869</v>
      </c>
      <c r="V72" s="1">
        <f t="shared" si="30"/>
        <v>5306.8209255010588</v>
      </c>
      <c r="W72" s="1">
        <f t="shared" si="27"/>
        <v>367695495.55667883</v>
      </c>
    </row>
    <row r="73" spans="3:23" x14ac:dyDescent="0.2">
      <c r="C73" s="36">
        <f t="shared" si="18"/>
        <v>281.05337571358223</v>
      </c>
      <c r="D73" s="47">
        <f t="shared" si="28"/>
        <v>0</v>
      </c>
      <c r="E73" s="47">
        <f t="shared" si="29"/>
        <v>0</v>
      </c>
      <c r="F73" s="47">
        <v>37</v>
      </c>
      <c r="G73" s="47">
        <v>72</v>
      </c>
      <c r="H73" s="48">
        <v>43932</v>
      </c>
      <c r="I73" s="1">
        <f t="shared" si="19"/>
        <v>-3.6634814851081596E-2</v>
      </c>
      <c r="J73" s="37">
        <v>78991</v>
      </c>
      <c r="K73" s="49">
        <v>10612</v>
      </c>
      <c r="L73" s="46">
        <v>215</v>
      </c>
      <c r="M73" s="50">
        <f t="shared" si="32"/>
        <v>10827</v>
      </c>
      <c r="N73" s="55">
        <f t="shared" si="20"/>
        <v>0.13434441898444127</v>
      </c>
      <c r="O73" s="56">
        <f t="shared" si="21"/>
        <v>0.9801422370000924</v>
      </c>
      <c r="P73" s="56">
        <f t="shared" si="22"/>
        <v>0.84579781801565113</v>
      </c>
      <c r="Q73" s="1">
        <f t="shared" si="23"/>
        <v>78099.662189942348</v>
      </c>
      <c r="R73" s="1">
        <f t="shared" si="24"/>
        <v>5233</v>
      </c>
      <c r="S73" s="1">
        <f t="shared" si="31"/>
        <v>5194.4285714285716</v>
      </c>
      <c r="T73" s="1">
        <f t="shared" si="25"/>
        <v>5505.2304655101907</v>
      </c>
      <c r="U73" s="1">
        <f t="shared" si="26"/>
        <v>77113.209645303024</v>
      </c>
      <c r="V73" s="1">
        <f t="shared" si="30"/>
        <v>5412.7166816251556</v>
      </c>
      <c r="W73" s="1">
        <f t="shared" si="27"/>
        <v>223292154.85232744</v>
      </c>
    </row>
    <row r="74" spans="3:23" x14ac:dyDescent="0.2">
      <c r="C74" s="36">
        <f t="shared" si="18"/>
        <v>290.30845664568574</v>
      </c>
      <c r="D74" s="47">
        <f t="shared" si="28"/>
        <v>0</v>
      </c>
      <c r="E74" s="47">
        <f t="shared" si="29"/>
        <v>0</v>
      </c>
      <c r="F74" s="47">
        <v>38</v>
      </c>
      <c r="G74" s="47">
        <v>73</v>
      </c>
      <c r="H74" s="48">
        <v>43933</v>
      </c>
      <c r="I74" s="1">
        <f t="shared" si="19"/>
        <v>6.7113998030666117E-2</v>
      </c>
      <c r="J74" s="37">
        <v>84279</v>
      </c>
      <c r="K74" s="49">
        <v>11329</v>
      </c>
      <c r="L74" s="46">
        <v>215</v>
      </c>
      <c r="M74" s="50">
        <f t="shared" si="32"/>
        <v>11544</v>
      </c>
      <c r="N74" s="55">
        <f t="shared" si="20"/>
        <v>0.13442257264561752</v>
      </c>
      <c r="O74" s="56">
        <f t="shared" si="21"/>
        <v>0.98137560637560639</v>
      </c>
      <c r="P74" s="56">
        <f t="shared" si="22"/>
        <v>0.84695303372998887</v>
      </c>
      <c r="Q74" s="1">
        <f t="shared" si="23"/>
        <v>83619.433078971037</v>
      </c>
      <c r="R74" s="1">
        <f t="shared" si="24"/>
        <v>5288</v>
      </c>
      <c r="S74" s="1">
        <f t="shared" si="31"/>
        <v>5014.1428571428569</v>
      </c>
      <c r="T74" s="1">
        <f t="shared" si="25"/>
        <v>5519.7708890286885</v>
      </c>
      <c r="U74" s="1">
        <f t="shared" si="26"/>
        <v>82607.464621301115</v>
      </c>
      <c r="V74" s="1">
        <f t="shared" si="30"/>
        <v>5494.2549759980902</v>
      </c>
      <c r="W74" s="1">
        <f t="shared" si="27"/>
        <v>126292459.20061134</v>
      </c>
    </row>
    <row r="75" spans="3:23" x14ac:dyDescent="0.2">
      <c r="C75" s="36">
        <f t="shared" si="18"/>
        <v>297.69279467262891</v>
      </c>
      <c r="D75" s="47">
        <f t="shared" si="28"/>
        <v>0</v>
      </c>
      <c r="E75" s="47">
        <f t="shared" si="29"/>
        <v>0</v>
      </c>
      <c r="F75" s="47">
        <v>39</v>
      </c>
      <c r="G75" s="47">
        <v>74</v>
      </c>
      <c r="H75" s="48">
        <v>43934</v>
      </c>
      <c r="I75" s="1">
        <f t="shared" si="19"/>
        <v>0.17086281091241384</v>
      </c>
      <c r="J75" s="37">
        <v>88621</v>
      </c>
      <c r="K75" s="49">
        <v>12107</v>
      </c>
      <c r="L75" s="46">
        <v>215</v>
      </c>
      <c r="M75" s="50">
        <f t="shared" si="32"/>
        <v>12322</v>
      </c>
      <c r="N75" s="55">
        <f t="shared" si="20"/>
        <v>0.13661547488744202</v>
      </c>
      <c r="O75" s="56">
        <f t="shared" si="21"/>
        <v>0.98255153384190874</v>
      </c>
      <c r="P75" s="56">
        <f t="shared" si="22"/>
        <v>0.84593605895446666</v>
      </c>
      <c r="Q75" s="1">
        <f t="shared" si="23"/>
        <v>89112.595496310547</v>
      </c>
      <c r="R75" s="1">
        <f t="shared" si="24"/>
        <v>4342</v>
      </c>
      <c r="S75" s="1">
        <f t="shared" si="31"/>
        <v>5005.8571428571431</v>
      </c>
      <c r="T75" s="1">
        <f t="shared" si="25"/>
        <v>5493.1624173395103</v>
      </c>
      <c r="U75" s="1">
        <f t="shared" si="26"/>
        <v>88158.476093441539</v>
      </c>
      <c r="V75" s="1">
        <f t="shared" si="30"/>
        <v>5551.0114721404243</v>
      </c>
      <c r="W75" s="1">
        <f t="shared" si="27"/>
        <v>71942266.210664883</v>
      </c>
    </row>
    <row r="76" spans="3:23" x14ac:dyDescent="0.2">
      <c r="C76" s="36">
        <f t="shared" si="18"/>
        <v>306.38701016851218</v>
      </c>
      <c r="D76" s="47">
        <f t="shared" si="28"/>
        <v>0</v>
      </c>
      <c r="E76" s="47">
        <f t="shared" si="29"/>
        <v>0</v>
      </c>
      <c r="F76" s="47">
        <v>40</v>
      </c>
      <c r="G76" s="47">
        <v>75</v>
      </c>
      <c r="H76" s="48">
        <v>43935</v>
      </c>
      <c r="I76" s="1">
        <f t="shared" si="19"/>
        <v>0.27461162379416154</v>
      </c>
      <c r="J76" s="37">
        <v>93873</v>
      </c>
      <c r="K76" s="49">
        <v>12868</v>
      </c>
      <c r="L76" s="46">
        <v>215</v>
      </c>
      <c r="M76" s="50">
        <f t="shared" si="32"/>
        <v>13083</v>
      </c>
      <c r="N76" s="55">
        <f t="shared" si="20"/>
        <v>0.13707881925580306</v>
      </c>
      <c r="O76" s="56">
        <f t="shared" si="21"/>
        <v>0.98356646029198191</v>
      </c>
      <c r="P76" s="56">
        <f t="shared" si="22"/>
        <v>0.8464876410361788</v>
      </c>
      <c r="Q76" s="1">
        <f t="shared" si="23"/>
        <v>94538.59400035016</v>
      </c>
      <c r="R76" s="1">
        <f t="shared" si="24"/>
        <v>5252</v>
      </c>
      <c r="S76" s="1">
        <f t="shared" si="31"/>
        <v>4990.5714285714284</v>
      </c>
      <c r="T76" s="1">
        <f t="shared" si="25"/>
        <v>5425.9985040396132</v>
      </c>
      <c r="U76" s="1">
        <f t="shared" si="26"/>
        <v>93741.378968410791</v>
      </c>
      <c r="V76" s="1">
        <f t="shared" si="30"/>
        <v>5582.9028749692516</v>
      </c>
      <c r="W76" s="1">
        <f t="shared" si="27"/>
        <v>135734155.68472657</v>
      </c>
    </row>
    <row r="77" spans="3:23" x14ac:dyDescent="0.2">
      <c r="C77" s="36">
        <f t="shared" si="18"/>
        <v>313.80885902090142</v>
      </c>
      <c r="D77" s="47">
        <f t="shared" si="28"/>
        <v>0</v>
      </c>
      <c r="E77" s="47">
        <f t="shared" si="29"/>
        <v>0</v>
      </c>
      <c r="F77" s="47">
        <v>41</v>
      </c>
      <c r="G77" s="47">
        <v>76</v>
      </c>
      <c r="H77" s="48">
        <v>43936</v>
      </c>
      <c r="I77" s="1">
        <f t="shared" si="19"/>
        <v>0.37836043667590924</v>
      </c>
      <c r="J77" s="37">
        <v>98476</v>
      </c>
      <c r="K77" s="49">
        <v>13729</v>
      </c>
      <c r="L77" s="46">
        <v>215</v>
      </c>
      <c r="M77" s="50">
        <f t="shared" si="32"/>
        <v>13944</v>
      </c>
      <c r="N77" s="55">
        <f t="shared" si="20"/>
        <v>0.13941467971891627</v>
      </c>
      <c r="O77" s="56">
        <f t="shared" si="21"/>
        <v>0.9845811818703385</v>
      </c>
      <c r="P77" s="56">
        <f t="shared" si="22"/>
        <v>0.84516650215142219</v>
      </c>
      <c r="Q77" s="1">
        <f t="shared" si="23"/>
        <v>99858.362585816925</v>
      </c>
      <c r="R77" s="1">
        <f t="shared" si="24"/>
        <v>4603</v>
      </c>
      <c r="S77" s="1">
        <f t="shared" si="31"/>
        <v>5032.2857142857147</v>
      </c>
      <c r="T77" s="1">
        <f t="shared" si="25"/>
        <v>5319.7685854667652</v>
      </c>
      <c r="U77" s="1">
        <f t="shared" si="26"/>
        <v>99331.552572003129</v>
      </c>
      <c r="V77" s="1">
        <f t="shared" si="30"/>
        <v>5590.1736035923386</v>
      </c>
      <c r="W77" s="1">
        <f t="shared" si="27"/>
        <v>599665607.7337321</v>
      </c>
    </row>
    <row r="78" spans="3:23" x14ac:dyDescent="0.2">
      <c r="C78" s="36">
        <f t="shared" si="18"/>
        <v>321.0809866684728</v>
      </c>
      <c r="D78" s="47">
        <f t="shared" si="28"/>
        <v>0</v>
      </c>
      <c r="E78" s="47">
        <f t="shared" si="29"/>
        <v>0</v>
      </c>
      <c r="F78" s="47">
        <v>42</v>
      </c>
      <c r="G78" s="47">
        <v>77</v>
      </c>
      <c r="H78" s="48">
        <v>43937</v>
      </c>
      <c r="I78" s="1">
        <f t="shared" si="19"/>
        <v>0.48210924955765694</v>
      </c>
      <c r="J78" s="37">
        <v>103093</v>
      </c>
      <c r="K78" s="49">
        <v>14576</v>
      </c>
      <c r="L78" s="46">
        <v>215</v>
      </c>
      <c r="M78" s="50">
        <f t="shared" si="32"/>
        <v>14791</v>
      </c>
      <c r="N78" s="55">
        <f t="shared" si="20"/>
        <v>0.14138690308750351</v>
      </c>
      <c r="O78" s="56">
        <f t="shared" si="21"/>
        <v>0.9854641335947536</v>
      </c>
      <c r="P78" s="56">
        <f t="shared" si="22"/>
        <v>0.84407723050725014</v>
      </c>
      <c r="Q78" s="1">
        <f t="shared" si="23"/>
        <v>105035.16575325758</v>
      </c>
      <c r="R78" s="1">
        <f t="shared" si="24"/>
        <v>4617</v>
      </c>
      <c r="S78" s="1">
        <f t="shared" si="31"/>
        <v>5112.5714285714284</v>
      </c>
      <c r="T78" s="1">
        <f t="shared" si="25"/>
        <v>5176.803167440652</v>
      </c>
      <c r="U78" s="1">
        <f t="shared" si="26"/>
        <v>104904.92877262869</v>
      </c>
      <c r="V78" s="1">
        <f t="shared" si="30"/>
        <v>5573.3762006255565</v>
      </c>
      <c r="W78" s="1">
        <f t="shared" si="27"/>
        <v>1211119990.3598683</v>
      </c>
    </row>
    <row r="79" spans="3:23" x14ac:dyDescent="0.2">
      <c r="C79" s="36">
        <f t="shared" si="18"/>
        <v>329.68469785539031</v>
      </c>
      <c r="D79" s="47">
        <f t="shared" si="28"/>
        <v>0</v>
      </c>
      <c r="E79" s="47">
        <f t="shared" si="29"/>
        <v>0</v>
      </c>
      <c r="F79" s="47">
        <v>43</v>
      </c>
      <c r="G79" s="47">
        <v>78</v>
      </c>
      <c r="H79" s="48">
        <v>43938</v>
      </c>
      <c r="I79" s="1">
        <f t="shared" si="19"/>
        <v>0.58585806243940464</v>
      </c>
      <c r="J79" s="37">
        <v>108692</v>
      </c>
      <c r="K79" s="49">
        <v>15464</v>
      </c>
      <c r="L79" s="46">
        <v>215</v>
      </c>
      <c r="M79" s="50">
        <f t="shared" si="32"/>
        <v>15679</v>
      </c>
      <c r="N79" s="55">
        <f t="shared" si="20"/>
        <v>0.14227358039230117</v>
      </c>
      <c r="O79" s="56">
        <f t="shared" si="21"/>
        <v>0.98628739077747307</v>
      </c>
      <c r="P79" s="56">
        <f t="shared" si="22"/>
        <v>0.84401381038517187</v>
      </c>
      <c r="Q79" s="1">
        <f t="shared" si="23"/>
        <v>110035.35458453161</v>
      </c>
      <c r="R79" s="1">
        <f t="shared" si="24"/>
        <v>5599</v>
      </c>
      <c r="S79" s="1">
        <f t="shared" si="31"/>
        <v>5160.2857142857147</v>
      </c>
      <c r="T79" s="1">
        <f t="shared" si="25"/>
        <v>5000.1888312740339</v>
      </c>
      <c r="U79" s="1">
        <f t="shared" si="26"/>
        <v>110438.27520024296</v>
      </c>
      <c r="V79" s="1">
        <f t="shared" si="30"/>
        <v>5533.3464276142768</v>
      </c>
      <c r="W79" s="1">
        <f t="shared" si="27"/>
        <v>594949513.39243305</v>
      </c>
    </row>
    <row r="80" spans="3:23" x14ac:dyDescent="0.2">
      <c r="C80" s="36">
        <f t="shared" si="18"/>
        <v>337.9600568114522</v>
      </c>
      <c r="D80" s="47">
        <f t="shared" si="28"/>
        <v>0</v>
      </c>
      <c r="E80" s="47">
        <f t="shared" si="29"/>
        <v>0</v>
      </c>
      <c r="F80" s="47">
        <v>44</v>
      </c>
      <c r="G80" s="47">
        <v>79</v>
      </c>
      <c r="H80" s="48">
        <v>43939</v>
      </c>
      <c r="I80" s="1">
        <f t="shared" si="19"/>
        <v>0.68960687532115239</v>
      </c>
      <c r="J80" s="37">
        <v>114217</v>
      </c>
      <c r="K80" s="49">
        <v>16060</v>
      </c>
      <c r="L80" s="46">
        <v>215</v>
      </c>
      <c r="M80" s="50">
        <f t="shared" si="32"/>
        <v>16275</v>
      </c>
      <c r="N80" s="55">
        <f t="shared" si="20"/>
        <v>0.14060954148681895</v>
      </c>
      <c r="O80" s="56">
        <f t="shared" si="21"/>
        <v>0.98678955453148998</v>
      </c>
      <c r="P80" s="56">
        <f t="shared" si="22"/>
        <v>0.84618001304467105</v>
      </c>
      <c r="Q80" s="1">
        <f t="shared" si="23"/>
        <v>114829.01207212274</v>
      </c>
      <c r="R80" s="1">
        <f t="shared" si="24"/>
        <v>5525</v>
      </c>
      <c r="S80" s="1">
        <f t="shared" si="31"/>
        <v>5024.4285714285716</v>
      </c>
      <c r="T80" s="1">
        <f t="shared" si="25"/>
        <v>4793.6574875911319</v>
      </c>
      <c r="U80" s="1">
        <f t="shared" si="26"/>
        <v>115909.44926980516</v>
      </c>
      <c r="V80" s="1">
        <f t="shared" si="30"/>
        <v>5471.1740695621993</v>
      </c>
      <c r="W80" s="1">
        <f t="shared" si="27"/>
        <v>126585905.35947418</v>
      </c>
    </row>
    <row r="81" spans="3:23" x14ac:dyDescent="0.2">
      <c r="C81" s="36">
        <f t="shared" si="18"/>
        <v>346.50685418906221</v>
      </c>
      <c r="D81" s="47">
        <f t="shared" si="28"/>
        <v>0</v>
      </c>
      <c r="E81" s="47">
        <f t="shared" si="29"/>
        <v>0</v>
      </c>
      <c r="F81" s="47">
        <v>45</v>
      </c>
      <c r="G81" s="47">
        <v>80</v>
      </c>
      <c r="H81" s="48">
        <v>43940</v>
      </c>
      <c r="I81" s="1">
        <f t="shared" si="19"/>
        <v>0.79335568820290014</v>
      </c>
      <c r="J81" s="37">
        <v>120067</v>
      </c>
      <c r="K81" s="49">
        <v>16509</v>
      </c>
      <c r="L81" s="46">
        <v>215</v>
      </c>
      <c r="M81" s="50">
        <f t="shared" si="32"/>
        <v>16724</v>
      </c>
      <c r="N81" s="55">
        <f t="shared" si="20"/>
        <v>0.13749823015483023</v>
      </c>
      <c r="O81" s="56">
        <f t="shared" si="21"/>
        <v>0.98714422386988754</v>
      </c>
      <c r="P81" s="56">
        <f t="shared" si="22"/>
        <v>0.84964599371505733</v>
      </c>
      <c r="Q81" s="1">
        <f t="shared" si="23"/>
        <v>119390.46749707693</v>
      </c>
      <c r="R81" s="1">
        <f t="shared" si="24"/>
        <v>5850</v>
      </c>
      <c r="S81" s="1">
        <f t="shared" si="31"/>
        <v>5002.7142857142853</v>
      </c>
      <c r="T81" s="1">
        <f t="shared" si="25"/>
        <v>4561.4554249541834</v>
      </c>
      <c r="U81" s="1">
        <f t="shared" si="26"/>
        <v>121297.61977386972</v>
      </c>
      <c r="V81" s="1">
        <f t="shared" si="30"/>
        <v>5388.1705040645611</v>
      </c>
      <c r="W81" s="1">
        <f t="shared" si="27"/>
        <v>158594879.96916214</v>
      </c>
    </row>
    <row r="82" spans="3:23" x14ac:dyDescent="0.2">
      <c r="C82" s="36">
        <f t="shared" si="18"/>
        <v>353.18975070066796</v>
      </c>
      <c r="D82" s="47">
        <f t="shared" si="28"/>
        <v>0</v>
      </c>
      <c r="E82" s="47">
        <f t="shared" si="29"/>
        <v>0</v>
      </c>
      <c r="F82" s="47">
        <v>46</v>
      </c>
      <c r="G82" s="47">
        <v>81</v>
      </c>
      <c r="H82" s="48">
        <v>43941</v>
      </c>
      <c r="I82" s="1">
        <f t="shared" si="19"/>
        <v>0.8971045010846479</v>
      </c>
      <c r="J82" s="37">
        <v>124743</v>
      </c>
      <c r="K82" s="49">
        <v>17337</v>
      </c>
      <c r="L82" s="46">
        <v>215</v>
      </c>
      <c r="M82" s="50">
        <f t="shared" si="32"/>
        <v>17552</v>
      </c>
      <c r="N82" s="55">
        <f t="shared" si="20"/>
        <v>0.13898174647074385</v>
      </c>
      <c r="O82" s="56">
        <f t="shared" si="21"/>
        <v>0.98775068368277119</v>
      </c>
      <c r="P82" s="56">
        <f t="shared" si="22"/>
        <v>0.84876893721202729</v>
      </c>
      <c r="Q82" s="1">
        <f t="shared" si="23"/>
        <v>123698.66605965648</v>
      </c>
      <c r="R82" s="1">
        <f t="shared" ref="R82:R99" si="33">IF(J82-J81&lt;0,0,J82-J81)</f>
        <v>4676</v>
      </c>
      <c r="S82" s="1">
        <f t="shared" si="31"/>
        <v>4997.8571428571431</v>
      </c>
      <c r="T82" s="1">
        <f t="shared" ref="T82:T90" si="34">Q82-Q81</f>
        <v>4308.1985625795496</v>
      </c>
      <c r="U82" s="1">
        <f t="shared" si="26"/>
        <v>126583.4538593795</v>
      </c>
      <c r="V82" s="1">
        <f t="shared" si="30"/>
        <v>5285.8340855097777</v>
      </c>
      <c r="W82" s="1">
        <f t="shared" si="27"/>
        <v>385200531.21838933</v>
      </c>
    </row>
    <row r="83" spans="3:23" x14ac:dyDescent="0.2">
      <c r="C83" s="36">
        <f t="shared" si="18"/>
        <v>359.22694776422327</v>
      </c>
      <c r="D83" s="47">
        <f t="shared" si="28"/>
        <v>0</v>
      </c>
      <c r="E83" s="47">
        <f t="shared" si="29"/>
        <v>0</v>
      </c>
      <c r="F83" s="47">
        <v>47</v>
      </c>
      <c r="G83" s="47">
        <v>82</v>
      </c>
      <c r="H83" s="48">
        <v>43942</v>
      </c>
      <c r="I83" s="1">
        <f t="shared" si="19"/>
        <v>1.0008533139663955</v>
      </c>
      <c r="J83" s="37">
        <v>129044</v>
      </c>
      <c r="K83" s="49">
        <v>18100</v>
      </c>
      <c r="L83" s="46">
        <v>215</v>
      </c>
      <c r="M83" s="50">
        <f t="shared" si="32"/>
        <v>18315</v>
      </c>
      <c r="N83" s="55">
        <f t="shared" si="20"/>
        <v>0.14026223613651156</v>
      </c>
      <c r="O83" s="56">
        <f t="shared" si="21"/>
        <v>0.98826098826098829</v>
      </c>
      <c r="P83" s="56">
        <f t="shared" si="22"/>
        <v>0.84799875212447673</v>
      </c>
      <c r="Q83" s="1">
        <f t="shared" si="23"/>
        <v>127737.3868365605</v>
      </c>
      <c r="R83" s="1">
        <f t="shared" si="33"/>
        <v>4301</v>
      </c>
      <c r="S83" s="1">
        <f t="shared" si="31"/>
        <v>4967.4285714285716</v>
      </c>
      <c r="T83" s="1">
        <f t="shared" si="34"/>
        <v>4038.7207769040251</v>
      </c>
      <c r="U83" s="1">
        <f t="shared" si="26"/>
        <v>131749.26821613894</v>
      </c>
      <c r="V83" s="1">
        <f t="shared" si="30"/>
        <v>5165.8143567594379</v>
      </c>
      <c r="W83" s="1">
        <f t="shared" si="27"/>
        <v>613285881.07330477</v>
      </c>
    </row>
    <row r="84" spans="3:23" x14ac:dyDescent="0.2">
      <c r="C84" s="36">
        <f t="shared" si="18"/>
        <v>365.36967580794112</v>
      </c>
      <c r="D84" s="47">
        <f t="shared" si="28"/>
        <v>0</v>
      </c>
      <c r="E84" s="47">
        <f t="shared" si="29"/>
        <v>0</v>
      </c>
      <c r="F84" s="47">
        <v>48</v>
      </c>
      <c r="G84" s="47">
        <v>83</v>
      </c>
      <c r="H84" s="48">
        <v>43943</v>
      </c>
      <c r="I84" s="1">
        <f t="shared" si="19"/>
        <v>1.1046021268481432</v>
      </c>
      <c r="J84" s="37">
        <v>133495</v>
      </c>
      <c r="K84" s="49">
        <v>18738</v>
      </c>
      <c r="L84" s="46">
        <v>215</v>
      </c>
      <c r="M84" s="50">
        <f t="shared" si="32"/>
        <v>18953</v>
      </c>
      <c r="N84" s="55">
        <f t="shared" si="20"/>
        <v>0.14036480767069928</v>
      </c>
      <c r="O84" s="56">
        <f t="shared" si="21"/>
        <v>0.9886561494222551</v>
      </c>
      <c r="P84" s="56">
        <f t="shared" si="22"/>
        <v>0.84829134175155585</v>
      </c>
      <c r="Q84" s="1">
        <f t="shared" si="23"/>
        <v>131495.30905205762</v>
      </c>
      <c r="R84" s="1">
        <f t="shared" si="33"/>
        <v>4451</v>
      </c>
      <c r="S84" s="1">
        <f t="shared" si="31"/>
        <v>4880</v>
      </c>
      <c r="T84" s="1">
        <f t="shared" si="34"/>
        <v>3757.9222154971212</v>
      </c>
      <c r="U84" s="1">
        <f t="shared" si="26"/>
        <v>136779.14425098462</v>
      </c>
      <c r="V84" s="1">
        <f t="shared" si="30"/>
        <v>5029.8760348456854</v>
      </c>
      <c r="W84" s="1">
        <f t="shared" si="27"/>
        <v>1461027065.1289768</v>
      </c>
    </row>
    <row r="85" spans="3:23" x14ac:dyDescent="0.2">
      <c r="C85" s="36">
        <f t="shared" si="18"/>
        <v>371.58848206046429</v>
      </c>
      <c r="D85" s="47">
        <f t="shared" si="28"/>
        <v>0</v>
      </c>
      <c r="E85" s="47">
        <f t="shared" si="29"/>
        <v>0</v>
      </c>
      <c r="F85" s="47">
        <v>49</v>
      </c>
      <c r="G85" s="47">
        <v>84</v>
      </c>
      <c r="H85" s="48">
        <v>43944</v>
      </c>
      <c r="I85" s="1">
        <f t="shared" si="19"/>
        <v>1.2083509397298908</v>
      </c>
      <c r="J85" s="37">
        <v>138078</v>
      </c>
      <c r="K85" s="49">
        <v>19506</v>
      </c>
      <c r="L85" s="46">
        <v>215</v>
      </c>
      <c r="M85" s="50">
        <f t="shared" si="32"/>
        <v>19721</v>
      </c>
      <c r="N85" s="55">
        <f t="shared" si="20"/>
        <v>0.14126797896840915</v>
      </c>
      <c r="O85" s="56">
        <f t="shared" si="21"/>
        <v>0.98909791592718421</v>
      </c>
      <c r="P85" s="56">
        <f t="shared" si="22"/>
        <v>0.84782993695877507</v>
      </c>
      <c r="Q85" s="1">
        <f t="shared" si="23"/>
        <v>134965.93320662115</v>
      </c>
      <c r="R85" s="1">
        <f t="shared" si="33"/>
        <v>4583</v>
      </c>
      <c r="S85" s="1">
        <f t="shared" si="31"/>
        <v>4681.8571428571431</v>
      </c>
      <c r="T85" s="1">
        <f t="shared" si="34"/>
        <v>3470.6241545635276</v>
      </c>
      <c r="U85" s="1">
        <f t="shared" si="26"/>
        <v>141659.00788016216</v>
      </c>
      <c r="V85" s="1">
        <f t="shared" si="30"/>
        <v>4879.8636291775329</v>
      </c>
      <c r="W85" s="1">
        <f t="shared" si="27"/>
        <v>3598819483.5687742</v>
      </c>
    </row>
    <row r="86" spans="3:23" x14ac:dyDescent="0.2">
      <c r="C86" s="36">
        <f t="shared" si="18"/>
        <v>378.7664187860376</v>
      </c>
      <c r="D86" s="47">
        <f t="shared" si="28"/>
        <v>0</v>
      </c>
      <c r="E86" s="47">
        <f t="shared" si="29"/>
        <v>0</v>
      </c>
      <c r="F86" s="47">
        <v>50</v>
      </c>
      <c r="G86" s="47">
        <v>85</v>
      </c>
      <c r="H86" s="48">
        <v>43945</v>
      </c>
      <c r="I86" s="1">
        <f t="shared" si="19"/>
        <v>1.3120997526116385</v>
      </c>
      <c r="J86" s="37">
        <v>143464</v>
      </c>
      <c r="K86" s="49">
        <v>20319</v>
      </c>
      <c r="L86" s="46">
        <v>215</v>
      </c>
      <c r="M86" s="50">
        <f t="shared" si="32"/>
        <v>20534</v>
      </c>
      <c r="N86" s="55">
        <f t="shared" si="20"/>
        <v>0.14163135002509342</v>
      </c>
      <c r="O86" s="56">
        <f t="shared" si="21"/>
        <v>0.98952956072854781</v>
      </c>
      <c r="P86" s="56">
        <f t="shared" si="22"/>
        <v>0.84789821070345439</v>
      </c>
      <c r="Q86" s="1">
        <f t="shared" si="23"/>
        <v>138147.36944851774</v>
      </c>
      <c r="R86" s="1">
        <f t="shared" si="33"/>
        <v>5386</v>
      </c>
      <c r="S86" s="1">
        <f t="shared" si="31"/>
        <v>4629.4285714285716</v>
      </c>
      <c r="T86" s="1">
        <f t="shared" si="34"/>
        <v>3181.4362418965902</v>
      </c>
      <c r="U86" s="1">
        <f t="shared" si="26"/>
        <v>146376.67532640617</v>
      </c>
      <c r="V86" s="1">
        <f t="shared" si="30"/>
        <v>4717.6674462440133</v>
      </c>
      <c r="W86" s="1">
        <f t="shared" si="27"/>
        <v>10706423862.044109</v>
      </c>
    </row>
    <row r="87" spans="3:23" x14ac:dyDescent="0.2">
      <c r="C87" s="36">
        <f t="shared" si="18"/>
        <v>385.19735201582057</v>
      </c>
      <c r="D87" s="47">
        <f t="shared" si="28"/>
        <v>0</v>
      </c>
      <c r="E87" s="47">
        <f t="shared" si="29"/>
        <v>0</v>
      </c>
      <c r="F87" s="47">
        <v>51</v>
      </c>
      <c r="G87" s="47">
        <v>86</v>
      </c>
      <c r="H87" s="48">
        <v>43946</v>
      </c>
      <c r="I87" s="1">
        <f t="shared" si="19"/>
        <v>1.4158485654933861</v>
      </c>
      <c r="J87" s="37">
        <v>148377</v>
      </c>
      <c r="K87" s="49">
        <v>20732</v>
      </c>
      <c r="L87" s="46">
        <v>215</v>
      </c>
      <c r="M87" s="50">
        <f t="shared" si="32"/>
        <v>20947</v>
      </c>
      <c r="N87" s="55">
        <f t="shared" si="20"/>
        <v>0.13972515955977005</v>
      </c>
      <c r="O87" s="56">
        <f t="shared" si="21"/>
        <v>0.98973600038191623</v>
      </c>
      <c r="P87" s="56">
        <f t="shared" si="22"/>
        <v>0.85001084082214617</v>
      </c>
      <c r="Q87" s="1">
        <f t="shared" si="23"/>
        <v>141042.01041116673</v>
      </c>
      <c r="R87" s="1">
        <f t="shared" si="33"/>
        <v>4913</v>
      </c>
      <c r="S87" s="1">
        <f t="shared" si="31"/>
        <v>4585.8571428571431</v>
      </c>
      <c r="T87" s="1">
        <f t="shared" si="34"/>
        <v>2894.6409626489913</v>
      </c>
      <c r="U87" s="1">
        <f t="shared" si="26"/>
        <v>150921.86694585002</v>
      </c>
      <c r="V87" s="1">
        <f t="shared" si="30"/>
        <v>4545.1916194438527</v>
      </c>
      <c r="W87" s="1">
        <f t="shared" si="27"/>
        <v>20724415770.71006</v>
      </c>
    </row>
    <row r="88" spans="3:23" x14ac:dyDescent="0.2">
      <c r="C88" s="36">
        <f t="shared" si="18"/>
        <v>390.94756681683032</v>
      </c>
      <c r="D88" s="47">
        <f t="shared" si="28"/>
        <v>0</v>
      </c>
      <c r="E88" s="47">
        <f t="shared" si="29"/>
        <v>0</v>
      </c>
      <c r="F88" s="47">
        <v>52</v>
      </c>
      <c r="G88" s="47">
        <v>87</v>
      </c>
      <c r="H88" s="48">
        <v>43947</v>
      </c>
      <c r="I88" s="1">
        <f t="shared" si="19"/>
        <v>1.5195973783751338</v>
      </c>
      <c r="J88" s="37">
        <v>152840</v>
      </c>
      <c r="K88" s="49">
        <v>21092</v>
      </c>
      <c r="L88" s="46">
        <v>215</v>
      </c>
      <c r="M88" s="50">
        <f t="shared" si="32"/>
        <v>21307</v>
      </c>
      <c r="N88" s="55">
        <f t="shared" si="20"/>
        <v>0.13800052342318764</v>
      </c>
      <c r="O88" s="56">
        <f t="shared" si="21"/>
        <v>0.98990941943962074</v>
      </c>
      <c r="P88" s="56">
        <f t="shared" si="22"/>
        <v>0.85190889601643316</v>
      </c>
      <c r="Q88" s="1">
        <f t="shared" si="23"/>
        <v>143656.10936543846</v>
      </c>
      <c r="R88" s="1">
        <f t="shared" si="33"/>
        <v>4463</v>
      </c>
      <c r="S88" s="1">
        <f t="shared" si="31"/>
        <v>4532.2857142857147</v>
      </c>
      <c r="T88" s="1">
        <f t="shared" si="34"/>
        <v>2614.0989542717289</v>
      </c>
      <c r="U88" s="1">
        <f t="shared" si="26"/>
        <v>155286.19162754074</v>
      </c>
      <c r="V88" s="1">
        <f t="shared" si="30"/>
        <v>4364.3246816907194</v>
      </c>
      <c r="W88" s="1">
        <f t="shared" si="27"/>
        <v>32974021833.957756</v>
      </c>
    </row>
    <row r="89" spans="3:23" x14ac:dyDescent="0.2">
      <c r="C89" s="36">
        <f t="shared" si="18"/>
        <v>396.42023157250691</v>
      </c>
      <c r="D89" s="47">
        <f t="shared" si="28"/>
        <v>0</v>
      </c>
      <c r="E89" s="47">
        <f t="shared" si="29"/>
        <v>0</v>
      </c>
      <c r="F89" s="47">
        <v>53</v>
      </c>
      <c r="G89" s="47">
        <v>88</v>
      </c>
      <c r="H89" s="48">
        <v>43948</v>
      </c>
      <c r="I89" s="1">
        <f t="shared" si="19"/>
        <v>1.6233461912568814</v>
      </c>
      <c r="J89" s="37">
        <v>157149</v>
      </c>
      <c r="K89" s="49">
        <v>21678</v>
      </c>
      <c r="L89" s="46">
        <v>215</v>
      </c>
      <c r="M89" s="50">
        <f t="shared" si="32"/>
        <v>21893</v>
      </c>
      <c r="N89" s="55">
        <f t="shared" si="20"/>
        <v>0.13794551667525723</v>
      </c>
      <c r="O89" s="56">
        <f t="shared" si="21"/>
        <v>0.99017950943223865</v>
      </c>
      <c r="P89" s="56">
        <f t="shared" si="22"/>
        <v>0.85223399275698142</v>
      </c>
      <c r="Q89" s="1">
        <f t="shared" si="23"/>
        <v>145999.28683736367</v>
      </c>
      <c r="R89" s="1">
        <f t="shared" si="33"/>
        <v>4309</v>
      </c>
      <c r="S89" s="1">
        <f t="shared" si="31"/>
        <v>4739.2857142857147</v>
      </c>
      <c r="T89" s="1">
        <f t="shared" si="34"/>
        <v>2343.1774719252135</v>
      </c>
      <c r="U89" s="1">
        <f t="shared" si="26"/>
        <v>159463.10470410564</v>
      </c>
      <c r="V89" s="1">
        <f t="shared" si="30"/>
        <v>4176.9130765649024</v>
      </c>
      <c r="W89" s="1">
        <f t="shared" si="27"/>
        <v>49281418580.897606</v>
      </c>
    </row>
    <row r="90" spans="3:23" x14ac:dyDescent="0.2">
      <c r="C90" s="36">
        <f t="shared" si="18"/>
        <v>401.42869852565349</v>
      </c>
      <c r="D90" s="47">
        <f t="shared" si="28"/>
        <v>0</v>
      </c>
      <c r="E90" s="47">
        <f t="shared" si="29"/>
        <v>0</v>
      </c>
      <c r="F90" s="47">
        <v>54</v>
      </c>
      <c r="G90" s="47">
        <v>89</v>
      </c>
      <c r="H90" s="48">
        <v>43949</v>
      </c>
      <c r="I90" s="1">
        <f t="shared" si="19"/>
        <v>1.727095004138629</v>
      </c>
      <c r="J90" s="37">
        <v>161145</v>
      </c>
      <c r="K90" s="49">
        <v>26097</v>
      </c>
      <c r="L90" s="46">
        <v>215</v>
      </c>
      <c r="M90" s="50">
        <f t="shared" si="32"/>
        <v>26312</v>
      </c>
      <c r="N90" s="55">
        <f t="shared" si="20"/>
        <v>0.16194731453039188</v>
      </c>
      <c r="O90" s="56">
        <f t="shared" si="21"/>
        <v>0.99182882335056244</v>
      </c>
      <c r="P90" s="56">
        <f t="shared" si="22"/>
        <v>0.82988150882017053</v>
      </c>
      <c r="Q90" s="1">
        <f t="shared" si="23"/>
        <v>148083.9897975098</v>
      </c>
      <c r="R90" s="1">
        <f t="shared" si="33"/>
        <v>3996</v>
      </c>
      <c r="S90" s="1">
        <f t="shared" si="31"/>
        <v>4855.7142857142853</v>
      </c>
      <c r="T90" s="1">
        <f t="shared" si="34"/>
        <v>2084.7029601461254</v>
      </c>
      <c r="U90" s="1">
        <f t="shared" si="26"/>
        <v>163447.84258921357</v>
      </c>
      <c r="V90" s="1">
        <f t="shared" si="30"/>
        <v>3984.7378851079266</v>
      </c>
      <c r="W90" s="1">
        <f t="shared" si="27"/>
        <v>68479716667.467384</v>
      </c>
    </row>
    <row r="91" spans="3:23" x14ac:dyDescent="0.2">
      <c r="C91" s="36">
        <f t="shared" si="18"/>
        <v>406.47386139824539</v>
      </c>
      <c r="D91" s="47">
        <f t="shared" si="28"/>
        <v>0</v>
      </c>
      <c r="E91" s="47">
        <f t="shared" si="29"/>
        <v>0</v>
      </c>
      <c r="F91" s="47">
        <v>55</v>
      </c>
      <c r="G91" s="47">
        <v>90</v>
      </c>
      <c r="H91" s="48">
        <v>43950</v>
      </c>
      <c r="I91" s="1">
        <f t="shared" si="19"/>
        <v>1.8308438170203767</v>
      </c>
      <c r="J91" s="37">
        <v>165221</v>
      </c>
      <c r="K91" s="49">
        <v>26771</v>
      </c>
      <c r="L91" s="46">
        <v>215</v>
      </c>
      <c r="M91" s="50">
        <f t="shared" si="32"/>
        <v>26986</v>
      </c>
      <c r="N91" s="55">
        <f t="shared" si="20"/>
        <v>0.16203146089177525</v>
      </c>
      <c r="O91" s="56">
        <f t="shared" si="21"/>
        <v>0.99203290595123395</v>
      </c>
      <c r="P91" s="56">
        <f t="shared" si="22"/>
        <v>0.83000144505945872</v>
      </c>
      <c r="Q91" s="1">
        <f t="shared" si="23"/>
        <v>149924.9272053226</v>
      </c>
      <c r="R91" s="1">
        <f t="shared" si="33"/>
        <v>4076</v>
      </c>
      <c r="S91" s="1">
        <f t="shared" si="31"/>
        <v>4840.4285714285716</v>
      </c>
      <c r="T91" s="1">
        <f t="shared" ref="T91:T101" si="35">Q91-Q90</f>
        <v>1840.9374078128021</v>
      </c>
      <c r="U91" s="1">
        <f t="shared" si="26"/>
        <v>167237.33752250895</v>
      </c>
      <c r="V91" s="1">
        <f t="shared" si="30"/>
        <v>3789.4949332953838</v>
      </c>
      <c r="W91" s="1">
        <f t="shared" si="27"/>
        <v>95102625510.591263</v>
      </c>
    </row>
    <row r="92" spans="3:23" x14ac:dyDescent="0.2">
      <c r="C92" s="36">
        <f t="shared" si="18"/>
        <v>413.82725864785658</v>
      </c>
      <c r="D92" s="47">
        <f t="shared" si="28"/>
        <v>0</v>
      </c>
      <c r="E92" s="47">
        <f t="shared" si="29"/>
        <v>0</v>
      </c>
      <c r="F92" s="47">
        <v>56</v>
      </c>
      <c r="G92" s="47">
        <v>91</v>
      </c>
      <c r="H92" s="48">
        <v>43951</v>
      </c>
      <c r="I92" s="1">
        <f t="shared" si="19"/>
        <v>1.9345926299021243</v>
      </c>
      <c r="J92" s="37">
        <v>171253</v>
      </c>
      <c r="K92" s="49">
        <v>27510</v>
      </c>
      <c r="L92" s="46">
        <v>215</v>
      </c>
      <c r="M92" s="50">
        <f t="shared" si="32"/>
        <v>27725</v>
      </c>
      <c r="N92" s="55">
        <f t="shared" si="20"/>
        <v>0.16063952164341647</v>
      </c>
      <c r="O92" s="56">
        <f t="shared" si="21"/>
        <v>0.9922452660054103</v>
      </c>
      <c r="P92" s="56">
        <f t="shared" si="22"/>
        <v>0.83160574436199386</v>
      </c>
      <c r="Q92" s="1">
        <f t="shared" si="23"/>
        <v>151538.50423153603</v>
      </c>
      <c r="R92" s="1">
        <f t="shared" si="33"/>
        <v>6032</v>
      </c>
      <c r="S92" s="1">
        <f t="shared" si="31"/>
        <v>4822.7142857142853</v>
      </c>
      <c r="T92" s="1">
        <f t="shared" si="35"/>
        <v>1613.577026213432</v>
      </c>
      <c r="U92" s="1">
        <f t="shared" si="26"/>
        <v>170830.11586495856</v>
      </c>
      <c r="V92" s="1">
        <f t="shared" si="30"/>
        <v>3592.778342449601</v>
      </c>
      <c r="W92" s="1">
        <f t="shared" si="27"/>
        <v>160838658283.59482</v>
      </c>
    </row>
    <row r="93" spans="3:23" x14ac:dyDescent="0.2">
      <c r="C93" s="36">
        <f t="shared" si="18"/>
        <v>421.25289316513897</v>
      </c>
      <c r="D93" s="47">
        <f t="shared" si="28"/>
        <v>0</v>
      </c>
      <c r="E93" s="47">
        <f t="shared" si="29"/>
        <v>0</v>
      </c>
      <c r="F93" s="47">
        <v>57</v>
      </c>
      <c r="G93" s="47">
        <v>92</v>
      </c>
      <c r="H93" s="48">
        <v>43952</v>
      </c>
      <c r="I93" s="1">
        <f t="shared" si="19"/>
        <v>2.0383414427838722</v>
      </c>
      <c r="J93" s="37">
        <v>177454</v>
      </c>
      <c r="K93" s="49">
        <v>28131</v>
      </c>
      <c r="L93" s="46">
        <v>215</v>
      </c>
      <c r="M93" s="50">
        <f t="shared" si="32"/>
        <v>28346</v>
      </c>
      <c r="N93" s="55">
        <f t="shared" si="20"/>
        <v>0.15852558973029629</v>
      </c>
      <c r="O93" s="56">
        <f t="shared" si="21"/>
        <v>0.99241515557750648</v>
      </c>
      <c r="P93" s="56">
        <f t="shared" si="22"/>
        <v>0.83388956584721019</v>
      </c>
      <c r="Q93" s="1">
        <f t="shared" si="23"/>
        <v>152942.27508344373</v>
      </c>
      <c r="R93" s="1">
        <f t="shared" si="33"/>
        <v>6201</v>
      </c>
      <c r="S93" s="1">
        <f t="shared" si="31"/>
        <v>4776.4285714285716</v>
      </c>
      <c r="T93" s="1">
        <f t="shared" si="35"/>
        <v>1403.7708519076987</v>
      </c>
      <c r="U93" s="1">
        <f t="shared" si="26"/>
        <v>174226.18335831593</v>
      </c>
      <c r="V93" s="1">
        <f t="shared" si="30"/>
        <v>3396.0674933573755</v>
      </c>
      <c r="W93" s="1">
        <f t="shared" si="27"/>
        <v>253099125629.60608</v>
      </c>
    </row>
    <row r="94" spans="3:23" x14ac:dyDescent="0.2">
      <c r="C94" s="36">
        <f t="shared" si="18"/>
        <v>426.91919610155736</v>
      </c>
      <c r="D94" s="47">
        <f t="shared" si="28"/>
        <v>0</v>
      </c>
      <c r="E94" s="47">
        <f t="shared" si="29"/>
        <v>0</v>
      </c>
      <c r="F94" s="47">
        <v>58</v>
      </c>
      <c r="G94" s="47">
        <v>93</v>
      </c>
      <c r="H94" s="48">
        <v>43953</v>
      </c>
      <c r="I94" s="1">
        <f t="shared" si="19"/>
        <v>2.1420902556656198</v>
      </c>
      <c r="J94" s="37">
        <v>182260</v>
      </c>
      <c r="K94" s="49">
        <v>28446</v>
      </c>
      <c r="L94" s="46">
        <v>215</v>
      </c>
      <c r="M94" s="50">
        <f t="shared" si="32"/>
        <v>28661</v>
      </c>
      <c r="N94" s="55">
        <f t="shared" si="20"/>
        <v>0.15607374080983211</v>
      </c>
      <c r="O94" s="56">
        <f t="shared" si="21"/>
        <v>0.99249851714873871</v>
      </c>
      <c r="P94" s="56">
        <f t="shared" si="22"/>
        <v>0.83642477633890655</v>
      </c>
      <c r="Q94" s="1">
        <f t="shared" si="23"/>
        <v>154154.43125827739</v>
      </c>
      <c r="R94" s="1">
        <f t="shared" si="33"/>
        <v>4806</v>
      </c>
      <c r="S94" s="1">
        <f t="shared" si="31"/>
        <v>4835</v>
      </c>
      <c r="T94" s="1">
        <f t="shared" si="35"/>
        <v>1212.1561748336535</v>
      </c>
      <c r="U94" s="1">
        <f t="shared" si="26"/>
        <v>177426.90065422881</v>
      </c>
      <c r="V94" s="1">
        <f t="shared" si="30"/>
        <v>3200.7172959128802</v>
      </c>
      <c r="W94" s="1">
        <f t="shared" si="27"/>
        <v>337233289706.85333</v>
      </c>
    </row>
    <row r="95" spans="3:23" x14ac:dyDescent="0.2">
      <c r="C95" s="36">
        <f t="shared" si="18"/>
        <v>431.9710638457164</v>
      </c>
      <c r="D95" s="47">
        <f t="shared" si="28"/>
        <v>0</v>
      </c>
      <c r="E95" s="47">
        <f t="shared" si="29"/>
        <v>0</v>
      </c>
      <c r="F95" s="47">
        <v>59</v>
      </c>
      <c r="G95" s="47">
        <v>94</v>
      </c>
      <c r="H95" s="48">
        <v>43954</v>
      </c>
      <c r="I95" s="1">
        <f t="shared" si="19"/>
        <v>2.2458390685473675</v>
      </c>
      <c r="J95" s="37">
        <v>186599</v>
      </c>
      <c r="K95" s="49">
        <v>28734</v>
      </c>
      <c r="L95" s="46">
        <v>215</v>
      </c>
      <c r="M95" s="50">
        <f t="shared" si="32"/>
        <v>28949</v>
      </c>
      <c r="N95" s="55">
        <f t="shared" si="20"/>
        <v>0.15398796349390939</v>
      </c>
      <c r="O95" s="56">
        <f t="shared" si="21"/>
        <v>0.99257314587723233</v>
      </c>
      <c r="P95" s="56">
        <f t="shared" si="22"/>
        <v>0.83858518238332291</v>
      </c>
      <c r="Q95" s="1">
        <f t="shared" si="23"/>
        <v>155193.33850316433</v>
      </c>
      <c r="R95" s="1">
        <f t="shared" si="33"/>
        <v>4339</v>
      </c>
      <c r="S95" s="1">
        <f>AVERAGE(R92:R98)</f>
        <v>5125.7142857142853</v>
      </c>
      <c r="T95" s="1">
        <f t="shared" si="35"/>
        <v>1038.907244886941</v>
      </c>
      <c r="U95" s="1">
        <f t="shared" si="26"/>
        <v>180434.8522446384</v>
      </c>
      <c r="V95" s="1">
        <f t="shared" si="30"/>
        <v>3007.9515904095897</v>
      </c>
      <c r="W95" s="1">
        <f t="shared" si="27"/>
        <v>426059787811.63</v>
      </c>
    </row>
    <row r="96" spans="3:23" x14ac:dyDescent="0.2">
      <c r="C96" s="36">
        <f t="shared" si="18"/>
        <v>436.5592743259499</v>
      </c>
      <c r="D96" s="47">
        <f t="shared" si="28"/>
        <v>0</v>
      </c>
      <c r="E96" s="47">
        <f t="shared" si="29"/>
        <v>0</v>
      </c>
      <c r="F96" s="47">
        <v>60</v>
      </c>
      <c r="G96" s="47">
        <v>95</v>
      </c>
      <c r="H96" s="48">
        <v>43955</v>
      </c>
      <c r="I96" s="1">
        <f t="shared" si="19"/>
        <v>2.3495878814291151</v>
      </c>
      <c r="J96" s="37">
        <v>190584</v>
      </c>
      <c r="K96" s="49">
        <v>29427</v>
      </c>
      <c r="L96" s="46">
        <v>215</v>
      </c>
      <c r="M96" s="50">
        <f t="shared" si="32"/>
        <v>29642</v>
      </c>
      <c r="N96" s="55">
        <f t="shared" si="20"/>
        <v>0.15440435713386225</v>
      </c>
      <c r="O96" s="56">
        <f t="shared" si="21"/>
        <v>0.99274677822009316</v>
      </c>
      <c r="P96" s="56">
        <f t="shared" si="22"/>
        <v>0.83834242108623092</v>
      </c>
      <c r="Q96" s="1">
        <f t="shared" si="23"/>
        <v>156077.13201767256</v>
      </c>
      <c r="R96" s="1">
        <f t="shared" si="33"/>
        <v>3985</v>
      </c>
      <c r="S96" s="1">
        <f>AVERAGE(R93:R99)</f>
        <v>5066</v>
      </c>
      <c r="T96" s="1">
        <f t="shared" si="35"/>
        <v>883.79351450823015</v>
      </c>
      <c r="U96" s="1">
        <f t="shared" si="26"/>
        <v>183253.71169890391</v>
      </c>
      <c r="V96" s="1">
        <f t="shared" si="30"/>
        <v>2818.8594542655046</v>
      </c>
      <c r="W96" s="1">
        <f t="shared" si="27"/>
        <v>519821578273.89105</v>
      </c>
    </row>
    <row r="97" spans="3:23" x14ac:dyDescent="0.2">
      <c r="C97" s="36">
        <f t="shared" si="18"/>
        <v>441.57672040088346</v>
      </c>
      <c r="D97" s="47">
        <f t="shared" si="28"/>
        <v>0</v>
      </c>
      <c r="E97" s="47">
        <f t="shared" si="29"/>
        <v>0</v>
      </c>
      <c r="F97" s="47">
        <v>61</v>
      </c>
      <c r="G97" s="47">
        <v>96</v>
      </c>
      <c r="H97" s="48">
        <v>43956</v>
      </c>
      <c r="I97" s="1">
        <f t="shared" si="19"/>
        <v>2.4533366943108628</v>
      </c>
      <c r="J97" s="37">
        <v>194990</v>
      </c>
      <c r="K97" s="49">
        <v>30076</v>
      </c>
      <c r="L97" s="46">
        <v>215</v>
      </c>
      <c r="M97" s="50">
        <f t="shared" si="32"/>
        <v>30291</v>
      </c>
      <c r="N97" s="55">
        <f t="shared" si="20"/>
        <v>0.15424380737473717</v>
      </c>
      <c r="O97" s="56">
        <f t="shared" si="21"/>
        <v>0.99290218216631998</v>
      </c>
      <c r="P97" s="56">
        <f t="shared" si="22"/>
        <v>0.83865837479158278</v>
      </c>
      <c r="Q97" s="1">
        <f t="shared" si="23"/>
        <v>156823.37572877223</v>
      </c>
      <c r="R97" s="1">
        <f t="shared" si="33"/>
        <v>4406</v>
      </c>
      <c r="S97" s="1">
        <f>AVERAGE(R94:R100)</f>
        <v>4844.2857142857147</v>
      </c>
      <c r="T97" s="1">
        <f t="shared" si="35"/>
        <v>746.24371109966887</v>
      </c>
      <c r="U97" s="1">
        <f t="shared" si="26"/>
        <v>185888.10584756243</v>
      </c>
      <c r="V97" s="1">
        <f t="shared" si="30"/>
        <v>2634.3941486585245</v>
      </c>
      <c r="W97" s="1">
        <f t="shared" si="27"/>
        <v>643240926380.72498</v>
      </c>
    </row>
    <row r="98" spans="3:23" x14ac:dyDescent="0.2">
      <c r="C98" s="36">
        <f t="shared" si="18"/>
        <v>448.44286146620732</v>
      </c>
      <c r="D98" s="47">
        <f t="shared" si="28"/>
        <v>0</v>
      </c>
      <c r="E98" s="47">
        <f t="shared" si="29"/>
        <v>0</v>
      </c>
      <c r="F98" s="47">
        <v>62</v>
      </c>
      <c r="G98" s="47">
        <v>97</v>
      </c>
      <c r="H98" s="48">
        <v>43957</v>
      </c>
      <c r="I98" s="1">
        <f t="shared" si="19"/>
        <v>2.5570855071926104</v>
      </c>
      <c r="J98" s="37">
        <v>201101</v>
      </c>
      <c r="K98" s="49">
        <v>30615</v>
      </c>
      <c r="L98" s="46">
        <v>215</v>
      </c>
      <c r="M98" s="50">
        <f t="shared" si="32"/>
        <v>30830</v>
      </c>
      <c r="N98" s="55">
        <f t="shared" si="20"/>
        <v>0.15223693566914137</v>
      </c>
      <c r="O98" s="56">
        <f t="shared" si="21"/>
        <v>0.99302627311060654</v>
      </c>
      <c r="P98" s="56">
        <f t="shared" si="22"/>
        <v>0.84078933744146522</v>
      </c>
      <c r="Q98" s="1">
        <f t="shared" si="23"/>
        <v>157448.78799712425</v>
      </c>
      <c r="R98" s="1">
        <f t="shared" si="33"/>
        <v>6111</v>
      </c>
      <c r="S98" s="1">
        <f>AVERAGE(R95:R101)</f>
        <v>4714.2857142857147</v>
      </c>
      <c r="T98" s="1">
        <f t="shared" si="35"/>
        <v>625.41226835202542</v>
      </c>
      <c r="U98" s="1">
        <f t="shared" si="26"/>
        <v>188343.48026012088</v>
      </c>
      <c r="V98" s="1">
        <f t="shared" si="30"/>
        <v>2455.374412558449</v>
      </c>
      <c r="W98" s="1">
        <f t="shared" si="27"/>
        <v>854514873947.45703</v>
      </c>
    </row>
    <row r="99" spans="3:23" x14ac:dyDescent="0.2">
      <c r="C99" s="36">
        <f t="shared" si="18"/>
        <v>454.65921303763326</v>
      </c>
      <c r="D99" s="47">
        <f t="shared" si="28"/>
        <v>0</v>
      </c>
      <c r="E99" s="47">
        <f t="shared" si="29"/>
        <v>0</v>
      </c>
      <c r="F99" s="47">
        <v>63</v>
      </c>
      <c r="G99" s="47">
        <v>98</v>
      </c>
      <c r="H99" s="48">
        <v>43958</v>
      </c>
      <c r="I99" s="1">
        <f t="shared" si="19"/>
        <v>2.6608343200743581</v>
      </c>
      <c r="J99" s="37">
        <v>206715</v>
      </c>
      <c r="K99" s="49">
        <v>31241</v>
      </c>
      <c r="L99" s="46">
        <v>215</v>
      </c>
      <c r="M99" s="50">
        <f t="shared" si="32"/>
        <v>31456</v>
      </c>
      <c r="N99" s="55">
        <f t="shared" si="20"/>
        <v>0.15113078392956486</v>
      </c>
      <c r="O99" s="56">
        <f t="shared" si="21"/>
        <v>0.99316505595116988</v>
      </c>
      <c r="P99" s="56">
        <f t="shared" si="22"/>
        <v>0.84203427202160497</v>
      </c>
      <c r="Q99" s="1">
        <f t="shared" si="23"/>
        <v>157969.03303474863</v>
      </c>
      <c r="R99" s="1">
        <f t="shared" si="33"/>
        <v>5614</v>
      </c>
      <c r="S99" s="1">
        <f>AVERAGE(R96:R102)</f>
        <v>4654.8571428571431</v>
      </c>
      <c r="T99" s="1">
        <f t="shared" si="35"/>
        <v>520.24503762437962</v>
      </c>
      <c r="U99" s="1">
        <f t="shared" si="26"/>
        <v>190625.96805608104</v>
      </c>
      <c r="V99" s="1">
        <f t="shared" si="30"/>
        <v>2282.4877959601581</v>
      </c>
      <c r="W99" s="1">
        <f t="shared" si="27"/>
        <v>1080347261880.4662</v>
      </c>
    </row>
    <row r="100" spans="3:23" x14ac:dyDescent="0.2">
      <c r="C100" s="36">
        <f t="shared" si="18"/>
        <v>459.74340669551748</v>
      </c>
      <c r="D100" s="47">
        <f t="shared" si="28"/>
        <v>0</v>
      </c>
      <c r="E100" s="47">
        <f t="shared" si="29"/>
        <v>0</v>
      </c>
      <c r="F100" s="47">
        <v>64</v>
      </c>
      <c r="G100" s="47">
        <v>99</v>
      </c>
      <c r="H100" s="48">
        <v>43959</v>
      </c>
      <c r="I100" s="1">
        <f t="shared" si="19"/>
        <v>2.7645831329561057</v>
      </c>
      <c r="J100" s="37">
        <v>211364</v>
      </c>
      <c r="K100" s="49">
        <v>31587</v>
      </c>
      <c r="L100" s="46">
        <v>215</v>
      </c>
      <c r="M100" s="50">
        <f t="shared" si="32"/>
        <v>31802</v>
      </c>
      <c r="N100" s="55">
        <f t="shared" si="20"/>
        <v>0.14944361386044927</v>
      </c>
      <c r="O100" s="56">
        <f t="shared" si="21"/>
        <v>0.99323941890447143</v>
      </c>
      <c r="P100" s="56">
        <f t="shared" si="22"/>
        <v>0.84379580504402218</v>
      </c>
      <c r="Q100" s="1">
        <f t="shared" si="23"/>
        <v>158398.57473723026</v>
      </c>
      <c r="R100" s="1">
        <f t="shared" ref="R100:R109" si="36">IF(J100-J99&lt;0,0,J100-J99)</f>
        <v>4649</v>
      </c>
      <c r="S100" s="1">
        <f t="shared" ref="S100:S109" si="37">AVERAGE(R97:R103)</f>
        <v>4639.4285714285716</v>
      </c>
      <c r="T100" s="1">
        <f t="shared" si="35"/>
        <v>429.541702481627</v>
      </c>
      <c r="U100" s="1">
        <f t="shared" si="26"/>
        <v>192742.26377462223</v>
      </c>
      <c r="V100" s="1">
        <f t="shared" si="30"/>
        <v>2116.2957185411942</v>
      </c>
      <c r="W100" s="1">
        <f t="shared" si="27"/>
        <v>1289734855197.8396</v>
      </c>
    </row>
    <row r="101" spans="3:23" x14ac:dyDescent="0.2">
      <c r="C101" s="36">
        <f t="shared" si="18"/>
        <v>463.96120527475142</v>
      </c>
      <c r="D101" s="47">
        <f t="shared" si="28"/>
        <v>0</v>
      </c>
      <c r="E101" s="47">
        <f t="shared" si="29"/>
        <v>0</v>
      </c>
      <c r="F101" s="47">
        <v>65</v>
      </c>
      <c r="G101" s="47">
        <v>100</v>
      </c>
      <c r="H101" s="48">
        <v>43960</v>
      </c>
      <c r="I101" s="1">
        <f t="shared" si="19"/>
        <v>2.8683319458378533</v>
      </c>
      <c r="J101" s="37">
        <v>215260</v>
      </c>
      <c r="K101" s="49">
        <v>31855</v>
      </c>
      <c r="L101" s="46">
        <v>215</v>
      </c>
      <c r="M101" s="50">
        <f t="shared" ref="M101:M108" si="38">K101+L101</f>
        <v>32070</v>
      </c>
      <c r="N101" s="55">
        <f t="shared" si="20"/>
        <v>0.14798383350366998</v>
      </c>
      <c r="O101" s="56">
        <f t="shared" si="21"/>
        <v>0.99329591518553162</v>
      </c>
      <c r="P101" s="56">
        <f t="shared" si="22"/>
        <v>0.84531208168186167</v>
      </c>
      <c r="Q101" s="1">
        <f t="shared" si="23"/>
        <v>158750.58762116192</v>
      </c>
      <c r="R101" s="1">
        <f t="shared" si="36"/>
        <v>3896</v>
      </c>
      <c r="S101" s="1">
        <f t="shared" si="37"/>
        <v>4496.1428571428569</v>
      </c>
      <c r="T101" s="1">
        <f t="shared" si="35"/>
        <v>352.01288393166033</v>
      </c>
      <c r="U101" s="1">
        <f t="shared" si="26"/>
        <v>194699.50371776675</v>
      </c>
      <c r="V101" s="1">
        <f t="shared" si="30"/>
        <v>1957.2399431445228</v>
      </c>
      <c r="W101" s="1">
        <f t="shared" si="27"/>
        <v>1481573667227.1973</v>
      </c>
    </row>
    <row r="102" spans="3:23" x14ac:dyDescent="0.2">
      <c r="C102" s="36">
        <f t="shared" si="18"/>
        <v>468.16984097654131</v>
      </c>
      <c r="D102" s="47">
        <f t="shared" si="28"/>
        <v>0</v>
      </c>
      <c r="E102" s="47">
        <f t="shared" si="29"/>
        <v>0</v>
      </c>
      <c r="F102" s="47">
        <v>66</v>
      </c>
      <c r="G102" s="47">
        <v>101</v>
      </c>
      <c r="H102" s="48">
        <v>43961</v>
      </c>
      <c r="I102" s="1">
        <f t="shared" si="19"/>
        <v>2.972080758719601</v>
      </c>
      <c r="J102" s="37">
        <v>219183</v>
      </c>
      <c r="K102" s="49">
        <v>32065</v>
      </c>
      <c r="L102" s="46">
        <v>215</v>
      </c>
      <c r="M102" s="50">
        <f t="shared" si="38"/>
        <v>32280</v>
      </c>
      <c r="N102" s="55">
        <f t="shared" si="20"/>
        <v>0.14629328004452899</v>
      </c>
      <c r="O102" s="56">
        <f t="shared" si="21"/>
        <v>0.99333952912019829</v>
      </c>
      <c r="P102" s="56">
        <f t="shared" si="22"/>
        <v>0.84704624907566928</v>
      </c>
      <c r="Q102" s="1">
        <f t="shared" si="23"/>
        <v>159036.91812765878</v>
      </c>
      <c r="R102" s="1">
        <f t="shared" si="36"/>
        <v>3923</v>
      </c>
      <c r="S102" s="1">
        <f t="shared" si="37"/>
        <v>4086.2857142857142</v>
      </c>
      <c r="T102" s="1">
        <f t="shared" ref="T102:T125" si="39">Q102-Q101</f>
        <v>286.33050649685902</v>
      </c>
      <c r="U102" s="1">
        <f t="shared" si="26"/>
        <v>196505.15388177984</v>
      </c>
      <c r="V102" s="1">
        <f t="shared" si="30"/>
        <v>1805.6501640130882</v>
      </c>
      <c r="W102" s="1">
        <f t="shared" si="27"/>
        <v>1693628353452.6497</v>
      </c>
    </row>
    <row r="103" spans="3:23" x14ac:dyDescent="0.2">
      <c r="C103" s="36">
        <f t="shared" si="18"/>
        <v>472.29228238454203</v>
      </c>
      <c r="D103" s="47">
        <f t="shared" si="28"/>
        <v>0</v>
      </c>
      <c r="E103" s="47">
        <f t="shared" si="29"/>
        <v>0</v>
      </c>
      <c r="F103" s="47">
        <v>67</v>
      </c>
      <c r="G103" s="47">
        <v>102</v>
      </c>
      <c r="H103" s="48">
        <v>43962</v>
      </c>
      <c r="I103" s="1">
        <f t="shared" si="19"/>
        <v>3.0758295716013486</v>
      </c>
      <c r="J103" s="37">
        <v>223060</v>
      </c>
      <c r="K103" s="49">
        <v>32692</v>
      </c>
      <c r="L103" s="46">
        <v>215</v>
      </c>
      <c r="M103" s="50">
        <f t="shared" si="38"/>
        <v>32907</v>
      </c>
      <c r="N103" s="55">
        <f t="shared" si="20"/>
        <v>0.14656146328342151</v>
      </c>
      <c r="O103" s="56">
        <f t="shared" si="21"/>
        <v>0.99346643571276627</v>
      </c>
      <c r="P103" s="56">
        <f t="shared" si="22"/>
        <v>0.8469049724293447</v>
      </c>
      <c r="Q103" s="1">
        <f t="shared" si="23"/>
        <v>159268.08868523879</v>
      </c>
      <c r="R103" s="1">
        <f t="shared" si="36"/>
        <v>3877</v>
      </c>
      <c r="S103" s="1">
        <f t="shared" si="37"/>
        <v>3776.5714285714284</v>
      </c>
      <c r="T103" s="1">
        <f t="shared" si="39"/>
        <v>231.17055758001516</v>
      </c>
      <c r="U103" s="1">
        <f t="shared" si="26"/>
        <v>198166.90630795635</v>
      </c>
      <c r="V103" s="1">
        <f t="shared" si="30"/>
        <v>1661.7524261765066</v>
      </c>
      <c r="W103" s="1">
        <f t="shared" si="27"/>
        <v>1921949968276.9131</v>
      </c>
    </row>
    <row r="104" spans="3:23" x14ac:dyDescent="0.2">
      <c r="C104" s="36">
        <f t="shared" si="18"/>
        <v>475.88128771785091</v>
      </c>
      <c r="D104" s="47">
        <f t="shared" si="28"/>
        <v>0</v>
      </c>
      <c r="E104" s="47">
        <f t="shared" si="29"/>
        <v>0</v>
      </c>
      <c r="F104" s="47">
        <v>68</v>
      </c>
      <c r="G104" s="47">
        <v>103</v>
      </c>
      <c r="H104" s="48">
        <v>43963</v>
      </c>
      <c r="I104" s="1">
        <f t="shared" si="19"/>
        <v>3.1795783844830963</v>
      </c>
      <c r="J104" s="37">
        <v>226463</v>
      </c>
      <c r="K104" s="49">
        <v>33186</v>
      </c>
      <c r="L104" s="46">
        <v>215</v>
      </c>
      <c r="M104" s="50">
        <f t="shared" si="38"/>
        <v>33401</v>
      </c>
      <c r="N104" s="55">
        <f t="shared" si="20"/>
        <v>0.14654049447371092</v>
      </c>
      <c r="O104" s="56">
        <f t="shared" si="21"/>
        <v>0.99356306697404273</v>
      </c>
      <c r="P104" s="56">
        <f t="shared" si="22"/>
        <v>0.84702257250033175</v>
      </c>
      <c r="Q104" s="1">
        <f t="shared" si="23"/>
        <v>159453.33656925941</v>
      </c>
      <c r="R104" s="1">
        <f t="shared" si="36"/>
        <v>3403</v>
      </c>
      <c r="S104" s="1">
        <f t="shared" si="37"/>
        <v>3621</v>
      </c>
      <c r="T104" s="1">
        <f t="shared" si="39"/>
        <v>185.24788402061677</v>
      </c>
      <c r="U104" s="1">
        <f t="shared" si="26"/>
        <v>199692.58442139148</v>
      </c>
      <c r="V104" s="1">
        <f t="shared" si="30"/>
        <v>1525.6781134351331</v>
      </c>
      <c r="W104" s="1">
        <f t="shared" si="27"/>
        <v>2136847363549.9858</v>
      </c>
    </row>
    <row r="105" spans="3:23" x14ac:dyDescent="0.2">
      <c r="C105" s="36">
        <f t="shared" si="18"/>
        <v>479.27549488785672</v>
      </c>
      <c r="D105" s="47">
        <f t="shared" si="28"/>
        <v>0</v>
      </c>
      <c r="E105" s="47">
        <f t="shared" si="29"/>
        <v>0</v>
      </c>
      <c r="F105" s="47">
        <v>69</v>
      </c>
      <c r="G105" s="47">
        <v>104</v>
      </c>
      <c r="H105" s="48">
        <v>43964</v>
      </c>
      <c r="I105" s="1">
        <f t="shared" si="19"/>
        <v>3.2833271973648439</v>
      </c>
      <c r="J105" s="37">
        <v>229705</v>
      </c>
      <c r="K105" s="49">
        <v>33614</v>
      </c>
      <c r="L105" s="46">
        <v>215</v>
      </c>
      <c r="M105" s="50">
        <f t="shared" si="38"/>
        <v>33829</v>
      </c>
      <c r="N105" s="55">
        <f t="shared" si="20"/>
        <v>0.14633551729392047</v>
      </c>
      <c r="O105" s="56">
        <f t="shared" si="21"/>
        <v>0.99364450619291145</v>
      </c>
      <c r="P105" s="56">
        <f t="shared" si="22"/>
        <v>0.84730898889899098</v>
      </c>
      <c r="Q105" s="1">
        <f t="shared" si="23"/>
        <v>159600.67967763901</v>
      </c>
      <c r="R105" s="1">
        <f t="shared" si="36"/>
        <v>3242</v>
      </c>
      <c r="S105" s="1">
        <f t="shared" si="37"/>
        <v>3557.2857142857142</v>
      </c>
      <c r="T105" s="1">
        <f t="shared" si="39"/>
        <v>147.3431083796022</v>
      </c>
      <c r="U105" s="1">
        <f t="shared" si="26"/>
        <v>201090.0576881287</v>
      </c>
      <c r="V105" s="1">
        <f t="shared" si="30"/>
        <v>1397.4732667372155</v>
      </c>
      <c r="W105" s="1">
        <f t="shared" si="27"/>
        <v>2355454885153.8398</v>
      </c>
    </row>
    <row r="106" spans="3:23" x14ac:dyDescent="0.2">
      <c r="C106" s="36">
        <f t="shared" si="18"/>
        <v>482.85712172442896</v>
      </c>
      <c r="D106" s="47">
        <f t="shared" si="28"/>
        <v>1</v>
      </c>
      <c r="E106" s="47">
        <f t="shared" si="29"/>
        <v>0</v>
      </c>
      <c r="F106" s="47">
        <v>70</v>
      </c>
      <c r="G106" s="47">
        <v>105</v>
      </c>
      <c r="H106" s="48">
        <v>43965</v>
      </c>
      <c r="I106" s="1">
        <f t="shared" si="19"/>
        <v>3.3870760102465916</v>
      </c>
      <c r="J106" s="37">
        <v>233151</v>
      </c>
      <c r="K106" s="49">
        <v>33998</v>
      </c>
      <c r="L106" s="46">
        <v>215</v>
      </c>
      <c r="M106" s="50">
        <f t="shared" si="38"/>
        <v>34213</v>
      </c>
      <c r="N106" s="55">
        <f t="shared" si="20"/>
        <v>0.14581966193582699</v>
      </c>
      <c r="O106" s="56">
        <f t="shared" si="21"/>
        <v>0.99371583900856397</v>
      </c>
      <c r="P106" s="56">
        <f t="shared" si="22"/>
        <v>0.84789617707273701</v>
      </c>
      <c r="Q106" s="1">
        <f t="shared" si="23"/>
        <v>159717.00177788234</v>
      </c>
      <c r="R106" s="1">
        <f t="shared" si="36"/>
        <v>3446</v>
      </c>
      <c r="S106" s="1">
        <f t="shared" si="37"/>
        <v>3501.7142857142858</v>
      </c>
      <c r="T106" s="1">
        <f t="shared" si="39"/>
        <v>116.32210024332744</v>
      </c>
      <c r="U106" s="1">
        <f t="shared" si="26"/>
        <v>202367.16570933274</v>
      </c>
      <c r="V106" s="1">
        <f t="shared" si="30"/>
        <v>1277.1080212040397</v>
      </c>
      <c r="W106" s="1">
        <f t="shared" si="27"/>
        <v>2603832183285.6841</v>
      </c>
    </row>
    <row r="107" spans="3:23" x14ac:dyDescent="0.2">
      <c r="C107" s="36">
        <f t="shared" si="18"/>
        <v>486.52954689309468</v>
      </c>
      <c r="D107" s="47">
        <f t="shared" si="28"/>
        <v>2</v>
      </c>
      <c r="E107" s="47">
        <f t="shared" si="29"/>
        <v>0</v>
      </c>
      <c r="F107" s="47">
        <v>71</v>
      </c>
      <c r="G107" s="47">
        <v>106</v>
      </c>
      <c r="H107" s="48">
        <v>43966</v>
      </c>
      <c r="I107" s="1">
        <f t="shared" si="19"/>
        <v>3.4908248231283392</v>
      </c>
      <c r="J107" s="37">
        <v>236711</v>
      </c>
      <c r="K107" s="49">
        <v>34466</v>
      </c>
      <c r="L107" s="46">
        <v>215</v>
      </c>
      <c r="M107" s="50">
        <f t="shared" si="38"/>
        <v>34681</v>
      </c>
      <c r="N107" s="55">
        <f t="shared" si="20"/>
        <v>0.14560371085416393</v>
      </c>
      <c r="O107" s="56">
        <f t="shared" si="21"/>
        <v>0.9938006401199504</v>
      </c>
      <c r="P107" s="56">
        <f t="shared" si="22"/>
        <v>0.84819692926578649</v>
      </c>
      <c r="Q107" s="1">
        <f t="shared" si="23"/>
        <v>159808.15047762982</v>
      </c>
      <c r="R107" s="1">
        <f t="shared" si="36"/>
        <v>3560</v>
      </c>
      <c r="S107" s="1">
        <f t="shared" si="37"/>
        <v>3439.1666666666665</v>
      </c>
      <c r="T107" s="1">
        <f t="shared" si="39"/>
        <v>91.148699747485807</v>
      </c>
      <c r="U107" s="1">
        <f t="shared" si="26"/>
        <v>203531.65168694864</v>
      </c>
      <c r="V107" s="1">
        <f t="shared" si="30"/>
        <v>1164.4859776158992</v>
      </c>
      <c r="W107" s="1">
        <f t="shared" si="27"/>
        <v>2877359222509.0737</v>
      </c>
    </row>
    <row r="108" spans="3:23" x14ac:dyDescent="0.2">
      <c r="C108" s="36">
        <f t="shared" si="18"/>
        <v>490.06224094496406</v>
      </c>
      <c r="D108" s="47">
        <f t="shared" si="28"/>
        <v>3</v>
      </c>
      <c r="E108" s="47">
        <f t="shared" si="29"/>
        <v>0</v>
      </c>
      <c r="F108" s="47">
        <v>72</v>
      </c>
      <c r="G108" s="47">
        <v>107</v>
      </c>
      <c r="H108" s="48">
        <v>43967</v>
      </c>
      <c r="I108" s="1">
        <f t="shared" si="19"/>
        <v>3.5945736360100868</v>
      </c>
      <c r="J108" s="37">
        <v>240161</v>
      </c>
      <c r="K108" s="49">
        <v>34636</v>
      </c>
      <c r="L108" s="46">
        <v>215</v>
      </c>
      <c r="M108" s="50">
        <f t="shared" si="38"/>
        <v>34851</v>
      </c>
      <c r="N108" s="55">
        <f t="shared" si="20"/>
        <v>0.14421991913757853</v>
      </c>
      <c r="O108" s="56">
        <f t="shared" si="21"/>
        <v>0.99383088003213682</v>
      </c>
      <c r="P108" s="56">
        <f t="shared" si="22"/>
        <v>0.84961096089455834</v>
      </c>
      <c r="Q108" s="1">
        <f t="shared" si="23"/>
        <v>159879.04204127006</v>
      </c>
      <c r="R108" s="1">
        <f t="shared" si="36"/>
        <v>3450</v>
      </c>
      <c r="S108" s="1">
        <f t="shared" si="37"/>
        <v>3446.4</v>
      </c>
      <c r="T108" s="1">
        <f t="shared" si="39"/>
        <v>70.891563640238019</v>
      </c>
      <c r="U108" s="1">
        <f t="shared" si="26"/>
        <v>204591.10503884201</v>
      </c>
      <c r="V108" s="1">
        <f t="shared" si="30"/>
        <v>1059.4533518933749</v>
      </c>
      <c r="W108" s="1">
        <f t="shared" si="27"/>
        <v>3158545613995.478</v>
      </c>
    </row>
    <row r="109" spans="3:23" x14ac:dyDescent="0.2">
      <c r="C109" s="36">
        <f t="shared" si="18"/>
        <v>493.65473764565451</v>
      </c>
      <c r="D109" s="47">
        <f t="shared" si="28"/>
        <v>4</v>
      </c>
      <c r="E109" s="47">
        <f t="shared" si="29"/>
        <v>0</v>
      </c>
      <c r="F109" s="47">
        <v>73</v>
      </c>
      <c r="G109" s="47">
        <v>108</v>
      </c>
      <c r="H109" s="48">
        <v>43968</v>
      </c>
      <c r="I109" s="1">
        <f t="shared" si="19"/>
        <v>3.6983224488918345</v>
      </c>
      <c r="J109" s="37">
        <v>243695</v>
      </c>
      <c r="L109" s="46">
        <v>0</v>
      </c>
      <c r="Q109" s="1">
        <f t="shared" si="23"/>
        <v>159933.76813729317</v>
      </c>
      <c r="R109" s="1">
        <f t="shared" si="36"/>
        <v>3534</v>
      </c>
      <c r="S109" s="1">
        <f t="shared" si="37"/>
        <v>3497.5</v>
      </c>
      <c r="T109" s="1">
        <f t="shared" si="39"/>
        <v>54.726096023106948</v>
      </c>
      <c r="U109" s="1">
        <f t="shared" si="26"/>
        <v>205552.91281210966</v>
      </c>
      <c r="V109" s="1">
        <f t="shared" si="30"/>
        <v>961.80777326764655</v>
      </c>
      <c r="W109" s="1">
        <f t="shared" si="27"/>
        <v>3463453976469.4424</v>
      </c>
    </row>
    <row r="110" spans="3:23" x14ac:dyDescent="0.2">
      <c r="C110" s="36">
        <f t="shared" si="18"/>
        <v>0</v>
      </c>
      <c r="D110" s="47">
        <f t="shared" si="28"/>
        <v>1</v>
      </c>
      <c r="E110" s="47">
        <f t="shared" si="29"/>
        <v>0</v>
      </c>
      <c r="F110" s="47">
        <v>74</v>
      </c>
      <c r="G110" s="47">
        <v>109</v>
      </c>
      <c r="H110" s="48">
        <v>43969</v>
      </c>
      <c r="I110" s="1">
        <f t="shared" si="19"/>
        <v>3.8020712617735821</v>
      </c>
      <c r="Q110" s="1">
        <f t="shared" si="23"/>
        <v>159975.70058508692</v>
      </c>
      <c r="T110" s="1">
        <f t="shared" si="39"/>
        <v>41.932447793747997</v>
      </c>
      <c r="U110" s="1">
        <f t="shared" si="26"/>
        <v>206424.21943990968</v>
      </c>
      <c r="V110" s="1">
        <f t="shared" si="30"/>
        <v>871.30662780001876</v>
      </c>
      <c r="W110" s="1">
        <f t="shared" si="27"/>
        <v>0</v>
      </c>
    </row>
    <row r="111" spans="3:23" x14ac:dyDescent="0.2">
      <c r="C111" s="36">
        <f t="shared" si="18"/>
        <v>0</v>
      </c>
      <c r="D111" s="47">
        <f t="shared" si="28"/>
        <v>1</v>
      </c>
      <c r="E111" s="47">
        <f t="shared" si="29"/>
        <v>0</v>
      </c>
      <c r="F111" s="47">
        <v>75</v>
      </c>
      <c r="G111" s="47">
        <v>110</v>
      </c>
      <c r="H111" s="48">
        <v>43970</v>
      </c>
      <c r="I111" s="1">
        <f t="shared" si="19"/>
        <v>3.9058200746553298</v>
      </c>
      <c r="Q111" s="1">
        <f t="shared" si="23"/>
        <v>160007.59111939461</v>
      </c>
      <c r="T111" s="1">
        <f t="shared" si="39"/>
        <v>31.890534307691269</v>
      </c>
      <c r="U111" s="1">
        <f t="shared" si="26"/>
        <v>207211.89430812534</v>
      </c>
      <c r="V111" s="1">
        <f t="shared" si="30"/>
        <v>787.67486821566126</v>
      </c>
      <c r="W111" s="1">
        <f t="shared" si="27"/>
        <v>0</v>
      </c>
    </row>
    <row r="112" spans="3:23" x14ac:dyDescent="0.2">
      <c r="C112" s="36">
        <f t="shared" si="18"/>
        <v>0</v>
      </c>
      <c r="D112" s="47">
        <f t="shared" si="28"/>
        <v>1</v>
      </c>
      <c r="E112" s="47">
        <f t="shared" si="29"/>
        <v>0</v>
      </c>
      <c r="F112" s="47">
        <v>76</v>
      </c>
      <c r="G112" s="47">
        <v>111</v>
      </c>
      <c r="H112" s="48">
        <v>43971</v>
      </c>
      <c r="I112" s="1">
        <f t="shared" si="19"/>
        <v>4.0095688875370774</v>
      </c>
      <c r="Q112" s="1">
        <f t="shared" si="23"/>
        <v>160031.66406363263</v>
      </c>
      <c r="T112" s="1">
        <f t="shared" si="39"/>
        <v>24.072944238025229</v>
      </c>
      <c r="U112" s="1">
        <f t="shared" si="26"/>
        <v>207922.50654144399</v>
      </c>
      <c r="V112" s="1">
        <f t="shared" si="30"/>
        <v>710.6122333186504</v>
      </c>
      <c r="W112" s="1">
        <f t="shared" si="27"/>
        <v>0</v>
      </c>
    </row>
    <row r="113" spans="3:23" x14ac:dyDescent="0.2">
      <c r="C113" s="36">
        <f t="shared" si="18"/>
        <v>0</v>
      </c>
      <c r="D113" s="47">
        <f t="shared" si="28"/>
        <v>1</v>
      </c>
      <c r="E113" s="47">
        <f t="shared" si="29"/>
        <v>0</v>
      </c>
      <c r="F113" s="47">
        <v>77</v>
      </c>
      <c r="G113" s="47">
        <v>112</v>
      </c>
      <c r="H113" s="48">
        <v>43972</v>
      </c>
      <c r="I113" s="1">
        <f t="shared" si="19"/>
        <v>4.1133177004188255</v>
      </c>
      <c r="Q113" s="1">
        <f t="shared" si="23"/>
        <v>160049.70057156362</v>
      </c>
      <c r="T113" s="1">
        <f t="shared" si="39"/>
        <v>18.036507930984953</v>
      </c>
      <c r="U113" s="1">
        <f t="shared" si="26"/>
        <v>208562.30638175775</v>
      </c>
      <c r="V113" s="1">
        <f t="shared" si="30"/>
        <v>639.7998403137608</v>
      </c>
      <c r="W113" s="1">
        <f t="shared" si="27"/>
        <v>0</v>
      </c>
    </row>
    <row r="114" spans="3:23" x14ac:dyDescent="0.2">
      <c r="C114" s="36">
        <f t="shared" si="18"/>
        <v>0</v>
      </c>
      <c r="D114" s="47">
        <f t="shared" si="28"/>
        <v>1</v>
      </c>
      <c r="E114" s="47">
        <f t="shared" si="29"/>
        <v>0</v>
      </c>
      <c r="F114" s="47">
        <v>78</v>
      </c>
      <c r="G114" s="47">
        <v>113</v>
      </c>
      <c r="H114" s="48">
        <v>43973</v>
      </c>
      <c r="I114" s="1">
        <f t="shared" si="19"/>
        <v>4.2170665133005736</v>
      </c>
      <c r="Q114" s="1">
        <f t="shared" si="23"/>
        <v>160063.11374490039</v>
      </c>
      <c r="T114" s="1">
        <f t="shared" si="39"/>
        <v>13.413173336768523</v>
      </c>
      <c r="U114" s="1">
        <f t="shared" si="26"/>
        <v>209137.21251281345</v>
      </c>
      <c r="V114" s="1">
        <f t="shared" si="30"/>
        <v>574.90613105570083</v>
      </c>
      <c r="W114" s="1">
        <f t="shared" si="27"/>
        <v>0</v>
      </c>
    </row>
    <row r="115" spans="3:23" x14ac:dyDescent="0.2">
      <c r="C115" s="36">
        <f t="shared" si="18"/>
        <v>0</v>
      </c>
      <c r="D115" s="47">
        <f t="shared" si="28"/>
        <v>1</v>
      </c>
      <c r="E115" s="47">
        <f t="shared" si="29"/>
        <v>0</v>
      </c>
      <c r="F115" s="47">
        <v>79</v>
      </c>
      <c r="G115" s="47">
        <v>114</v>
      </c>
      <c r="H115" s="48">
        <v>43974</v>
      </c>
      <c r="I115" s="1">
        <f t="shared" si="19"/>
        <v>4.3208153261823217</v>
      </c>
      <c r="Q115" s="1">
        <f t="shared" si="23"/>
        <v>160073.01445738869</v>
      </c>
      <c r="T115" s="1">
        <f t="shared" si="39"/>
        <v>9.9007124883064535</v>
      </c>
      <c r="U115" s="1">
        <f t="shared" si="26"/>
        <v>209652.8046813439</v>
      </c>
      <c r="V115" s="1">
        <f t="shared" si="30"/>
        <v>515.59216853044927</v>
      </c>
      <c r="W115" s="1">
        <f t="shared" si="27"/>
        <v>0</v>
      </c>
    </row>
    <row r="116" spans="3:23" x14ac:dyDescent="0.2">
      <c r="C116" s="36">
        <f t="shared" si="18"/>
        <v>0</v>
      </c>
      <c r="D116" s="47">
        <f t="shared" si="28"/>
        <v>1</v>
      </c>
      <c r="E116" s="47">
        <f t="shared" si="29"/>
        <v>0</v>
      </c>
      <c r="F116" s="47">
        <v>80</v>
      </c>
      <c r="G116" s="47">
        <v>115</v>
      </c>
      <c r="H116" s="48">
        <v>43975</v>
      </c>
      <c r="I116" s="1">
        <f t="shared" si="19"/>
        <v>4.4245641390640698</v>
      </c>
      <c r="Q116" s="1">
        <f t="shared" si="23"/>
        <v>160080.26811734997</v>
      </c>
      <c r="T116" s="1">
        <f t="shared" si="39"/>
        <v>7.2536599612794816</v>
      </c>
      <c r="U116" s="1">
        <f t="shared" si="26"/>
        <v>210114.32097412416</v>
      </c>
      <c r="V116" s="1">
        <f t="shared" si="30"/>
        <v>461.51629278025939</v>
      </c>
      <c r="W116" s="1">
        <f t="shared" si="27"/>
        <v>0</v>
      </c>
    </row>
    <row r="117" spans="3:23" x14ac:dyDescent="0.2">
      <c r="C117" s="36">
        <f t="shared" si="18"/>
        <v>0</v>
      </c>
      <c r="D117" s="47">
        <f t="shared" si="28"/>
        <v>1</v>
      </c>
      <c r="E117" s="47">
        <f t="shared" si="29"/>
        <v>0</v>
      </c>
      <c r="F117" s="47">
        <v>81</v>
      </c>
      <c r="G117" s="47">
        <v>116</v>
      </c>
      <c r="H117" s="48">
        <v>43976</v>
      </c>
      <c r="I117" s="1">
        <f t="shared" si="19"/>
        <v>4.5283129519458178</v>
      </c>
      <c r="Q117" s="1">
        <f t="shared" si="23"/>
        <v>160085.54289026852</v>
      </c>
      <c r="T117" s="1">
        <f t="shared" si="39"/>
        <v>5.2747729185502976</v>
      </c>
      <c r="U117" s="1">
        <f t="shared" si="26"/>
        <v>210526.65913022653</v>
      </c>
      <c r="V117" s="1">
        <f t="shared" si="30"/>
        <v>412.3381561023707</v>
      </c>
      <c r="W117" s="1">
        <f t="shared" si="27"/>
        <v>0</v>
      </c>
    </row>
    <row r="118" spans="3:23" x14ac:dyDescent="0.2">
      <c r="C118" s="36">
        <f t="shared" si="18"/>
        <v>0</v>
      </c>
      <c r="D118" s="47">
        <f t="shared" si="28"/>
        <v>1</v>
      </c>
      <c r="E118" s="47">
        <f t="shared" si="29"/>
        <v>0</v>
      </c>
      <c r="F118" s="47">
        <v>82</v>
      </c>
      <c r="G118" s="47">
        <v>117</v>
      </c>
      <c r="H118" s="48">
        <v>43977</v>
      </c>
      <c r="I118" s="1">
        <f t="shared" si="19"/>
        <v>4.6320617648275659</v>
      </c>
      <c r="Q118" s="1">
        <f t="shared" si="23"/>
        <v>160089.3500944922</v>
      </c>
      <c r="T118" s="1">
        <f t="shared" si="39"/>
        <v>3.8072042236744892</v>
      </c>
      <c r="U118" s="1">
        <f t="shared" si="26"/>
        <v>210894.38129604212</v>
      </c>
      <c r="V118" s="1">
        <f t="shared" si="30"/>
        <v>367.72216581559042</v>
      </c>
      <c r="W118" s="1">
        <f t="shared" si="27"/>
        <v>0</v>
      </c>
    </row>
    <row r="119" spans="3:23" x14ac:dyDescent="0.2">
      <c r="C119" s="36">
        <f t="shared" si="18"/>
        <v>0</v>
      </c>
      <c r="D119" s="47">
        <f t="shared" si="28"/>
        <v>1</v>
      </c>
      <c r="E119" s="47">
        <f t="shared" si="29"/>
        <v>0</v>
      </c>
      <c r="F119" s="47">
        <v>83</v>
      </c>
      <c r="G119" s="47">
        <v>118</v>
      </c>
      <c r="H119" s="48">
        <v>43978</v>
      </c>
      <c r="I119" s="1">
        <f t="shared" si="19"/>
        <v>4.735810577709314</v>
      </c>
      <c r="Q119" s="1">
        <f t="shared" si="23"/>
        <v>160092.07759229673</v>
      </c>
      <c r="T119" s="1">
        <f t="shared" si="39"/>
        <v>2.7274978045315947</v>
      </c>
      <c r="U119" s="1">
        <f t="shared" si="26"/>
        <v>211221.72166540902</v>
      </c>
      <c r="V119" s="1">
        <f t="shared" si="30"/>
        <v>327.34036936689517</v>
      </c>
      <c r="W119" s="1">
        <f t="shared" si="27"/>
        <v>0</v>
      </c>
    </row>
    <row r="120" spans="3:23" x14ac:dyDescent="0.2">
      <c r="C120" s="36">
        <f t="shared" si="18"/>
        <v>0</v>
      </c>
      <c r="D120" s="47">
        <f t="shared" si="28"/>
        <v>1</v>
      </c>
      <c r="E120" s="47">
        <f t="shared" si="29"/>
        <v>0</v>
      </c>
      <c r="F120" s="47">
        <v>84</v>
      </c>
      <c r="G120" s="47">
        <v>119</v>
      </c>
      <c r="H120" s="48">
        <v>43979</v>
      </c>
      <c r="I120" s="1">
        <f t="shared" si="19"/>
        <v>4.8395593905910621</v>
      </c>
      <c r="Q120" s="1">
        <f t="shared" si="23"/>
        <v>160094.01704179571</v>
      </c>
      <c r="T120" s="1">
        <f t="shared" si="39"/>
        <v>1.9394494989828672</v>
      </c>
      <c r="U120" s="1">
        <f t="shared" si="26"/>
        <v>211512.59648663958</v>
      </c>
      <c r="V120" s="1">
        <f t="shared" si="30"/>
        <v>290.87482123056543</v>
      </c>
      <c r="W120" s="1">
        <f t="shared" si="27"/>
        <v>0</v>
      </c>
    </row>
    <row r="121" spans="3:23" x14ac:dyDescent="0.2">
      <c r="C121" s="36">
        <f t="shared" si="18"/>
        <v>0</v>
      </c>
      <c r="D121" s="47">
        <f t="shared" si="28"/>
        <v>1</v>
      </c>
      <c r="E121" s="47">
        <f t="shared" si="29"/>
        <v>0</v>
      </c>
      <c r="F121" s="47">
        <v>85</v>
      </c>
      <c r="G121" s="47">
        <v>120</v>
      </c>
      <c r="H121" s="48">
        <v>43980</v>
      </c>
      <c r="I121" s="1">
        <f t="shared" si="19"/>
        <v>4.9433082034728102</v>
      </c>
      <c r="Q121" s="1">
        <f t="shared" si="23"/>
        <v>160095.38586818957</v>
      </c>
      <c r="T121" s="1">
        <f t="shared" si="39"/>
        <v>1.3688263938529417</v>
      </c>
      <c r="U121" s="1">
        <f t="shared" si="26"/>
        <v>211770.61596077826</v>
      </c>
      <c r="V121" s="1">
        <f t="shared" si="30"/>
        <v>258.01947413868038</v>
      </c>
      <c r="W121" s="1">
        <f t="shared" si="27"/>
        <v>0</v>
      </c>
    </row>
    <row r="122" spans="3:23" x14ac:dyDescent="0.2">
      <c r="C122" s="36">
        <f t="shared" si="18"/>
        <v>0</v>
      </c>
      <c r="D122" s="47">
        <f t="shared" si="28"/>
        <v>1</v>
      </c>
      <c r="E122" s="47">
        <f t="shared" si="29"/>
        <v>0</v>
      </c>
      <c r="F122" s="47">
        <v>86</v>
      </c>
      <c r="G122" s="47">
        <v>121</v>
      </c>
      <c r="H122" s="48">
        <v>43981</v>
      </c>
      <c r="I122" s="1">
        <f t="shared" si="19"/>
        <v>5.0470570163545583</v>
      </c>
      <c r="Q122" s="1">
        <f t="shared" si="23"/>
        <v>160096.34476990296</v>
      </c>
      <c r="T122" s="1">
        <f t="shared" si="39"/>
        <v>0.95890171339851804</v>
      </c>
      <c r="U122" s="1">
        <f t="shared" si="26"/>
        <v>211999.09759965667</v>
      </c>
      <c r="V122" s="1">
        <f t="shared" si="30"/>
        <v>228.48163887840929</v>
      </c>
      <c r="W122" s="1">
        <f t="shared" si="27"/>
        <v>0</v>
      </c>
    </row>
    <row r="123" spans="3:23" x14ac:dyDescent="0.2">
      <c r="C123" s="36">
        <f t="shared" si="18"/>
        <v>0</v>
      </c>
      <c r="D123" s="47">
        <f t="shared" si="28"/>
        <v>1</v>
      </c>
      <c r="E123" s="47">
        <f t="shared" si="29"/>
        <v>0</v>
      </c>
      <c r="F123" s="47">
        <v>87</v>
      </c>
      <c r="G123" s="47">
        <v>122</v>
      </c>
      <c r="H123" s="48">
        <v>43982</v>
      </c>
      <c r="I123" s="1">
        <f t="shared" si="19"/>
        <v>5.1508058292363064</v>
      </c>
      <c r="Q123" s="1">
        <f t="shared" si="23"/>
        <v>160097.01150857663</v>
      </c>
      <c r="T123" s="1">
        <f t="shared" si="39"/>
        <v>0.66673867366625927</v>
      </c>
      <c r="U123" s="1">
        <f t="shared" si="26"/>
        <v>212201.08065705851</v>
      </c>
      <c r="V123" s="1">
        <f t="shared" si="30"/>
        <v>201.98305740184151</v>
      </c>
      <c r="W123" s="1">
        <f t="shared" si="27"/>
        <v>0</v>
      </c>
    </row>
    <row r="124" spans="3:23" x14ac:dyDescent="0.2">
      <c r="C124" s="36">
        <f t="shared" si="18"/>
        <v>0</v>
      </c>
      <c r="D124" s="47">
        <f t="shared" si="28"/>
        <v>1</v>
      </c>
      <c r="E124" s="47">
        <f t="shared" si="29"/>
        <v>0</v>
      </c>
      <c r="F124" s="47">
        <v>88</v>
      </c>
      <c r="G124" s="47">
        <v>123</v>
      </c>
      <c r="H124" s="48">
        <v>43983</v>
      </c>
      <c r="I124" s="1">
        <f t="shared" si="19"/>
        <v>5.2545546421180545</v>
      </c>
      <c r="Q124" s="1">
        <f t="shared" si="23"/>
        <v>160097.47165179593</v>
      </c>
      <c r="T124" s="1">
        <f t="shared" si="39"/>
        <v>0.46014321930124424</v>
      </c>
      <c r="U124" s="1">
        <f t="shared" si="26"/>
        <v>212379.3412905806</v>
      </c>
      <c r="V124" s="1">
        <f t="shared" si="30"/>
        <v>178.26063352209167</v>
      </c>
      <c r="W124" s="1">
        <f t="shared" si="27"/>
        <v>0</v>
      </c>
    </row>
    <row r="125" spans="3:23" x14ac:dyDescent="0.2">
      <c r="C125" s="36">
        <f t="shared" si="18"/>
        <v>0</v>
      </c>
      <c r="D125" s="47">
        <f t="shared" si="28"/>
        <v>1</v>
      </c>
      <c r="E125" s="47">
        <f t="shared" si="29"/>
        <v>0</v>
      </c>
      <c r="F125" s="47">
        <v>89</v>
      </c>
      <c r="G125" s="47">
        <v>124</v>
      </c>
      <c r="H125" s="48">
        <v>43984</v>
      </c>
      <c r="I125" s="1">
        <f t="shared" si="19"/>
        <v>5.3583034549998025</v>
      </c>
      <c r="Q125" s="1">
        <f t="shared" si="23"/>
        <v>160097.78685181387</v>
      </c>
      <c r="T125" s="1">
        <f t="shared" si="39"/>
        <v>0.31520001793978736</v>
      </c>
      <c r="U125" s="1">
        <f t="shared" si="26"/>
        <v>212536.40815476701</v>
      </c>
      <c r="V125" s="1">
        <f t="shared" si="30"/>
        <v>157.06686418640311</v>
      </c>
      <c r="W125" s="1">
        <f t="shared" si="27"/>
        <v>0</v>
      </c>
    </row>
    <row r="126" spans="3:23" x14ac:dyDescent="0.2">
      <c r="D126" s="47">
        <f t="shared" si="28"/>
        <v>1</v>
      </c>
      <c r="E126" s="47">
        <f t="shared" si="29"/>
        <v>0</v>
      </c>
      <c r="F126" s="47"/>
      <c r="Q126" s="1">
        <f t="shared" si="23"/>
        <v>80049.213638491347</v>
      </c>
    </row>
    <row r="127" spans="3:23" x14ac:dyDescent="0.2">
      <c r="D127" s="47">
        <f t="shared" si="28"/>
        <v>1</v>
      </c>
      <c r="E127" s="47">
        <f t="shared" si="29"/>
        <v>0</v>
      </c>
      <c r="F127" s="47"/>
      <c r="Q127" s="1">
        <f t="shared" si="23"/>
        <v>80049.213638491347</v>
      </c>
    </row>
    <row r="128" spans="3:23" x14ac:dyDescent="0.2">
      <c r="D128" s="47">
        <f t="shared" si="28"/>
        <v>1</v>
      </c>
      <c r="E128" s="47">
        <f t="shared" si="29"/>
        <v>0</v>
      </c>
      <c r="F128" s="47"/>
      <c r="Q128" s="1">
        <f t="shared" si="23"/>
        <v>80049.213638491347</v>
      </c>
    </row>
    <row r="129" spans="4:17" x14ac:dyDescent="0.2">
      <c r="D129" s="47">
        <f t="shared" si="28"/>
        <v>1</v>
      </c>
      <c r="E129" s="47">
        <f t="shared" si="29"/>
        <v>0</v>
      </c>
      <c r="F129" s="47"/>
      <c r="Q129" s="1">
        <f t="shared" si="23"/>
        <v>80049.213638491347</v>
      </c>
    </row>
    <row r="130" spans="4:17" x14ac:dyDescent="0.2">
      <c r="D130" s="47">
        <f t="shared" si="28"/>
        <v>1</v>
      </c>
      <c r="E130" s="47">
        <f t="shared" si="29"/>
        <v>0</v>
      </c>
      <c r="F130" s="47"/>
      <c r="Q130" s="1">
        <f t="shared" si="23"/>
        <v>80049.213638491347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70"/>
  <sheetViews>
    <sheetView zoomScaleNormal="100" workbookViewId="0">
      <selection activeCell="Y132" sqref="Y132"/>
    </sheetView>
  </sheetViews>
  <sheetFormatPr defaultRowHeight="12.75" x14ac:dyDescent="0.2"/>
  <cols>
    <col min="1" max="1" width="9.140625" style="1"/>
    <col min="2" max="2" width="14.28515625" style="1" bestFit="1" customWidth="1"/>
    <col min="3" max="3" width="12" style="1" bestFit="1" customWidth="1"/>
    <col min="4" max="5" width="2" style="47" bestFit="1" customWidth="1"/>
    <col min="6" max="7" width="4" style="47" bestFit="1" customWidth="1"/>
    <col min="8" max="8" width="10.140625" style="47" bestFit="1" customWidth="1"/>
    <col min="9" max="9" width="9.140625" style="1"/>
    <col min="10" max="10" width="8" style="37" bestFit="1" customWidth="1"/>
    <col min="11" max="11" width="6" style="49" bestFit="1" customWidth="1"/>
    <col min="12" max="12" width="7" style="46" bestFit="1" customWidth="1"/>
    <col min="13" max="13" width="7" style="50" bestFit="1" customWidth="1"/>
    <col min="14" max="14" width="7" style="55" bestFit="1" customWidth="1"/>
    <col min="15" max="15" width="6.28515625" style="56" bestFit="1" customWidth="1"/>
    <col min="16" max="16" width="8.42578125" style="56" bestFit="1" customWidth="1"/>
    <col min="17" max="17" width="9.140625" style="1"/>
    <col min="18" max="18" width="6" style="1" bestFit="1" customWidth="1"/>
    <col min="19" max="19" width="6" style="1" customWidth="1"/>
    <col min="20" max="22" width="9.140625" style="1"/>
    <col min="23" max="23" width="12.42578125" style="1" bestFit="1" customWidth="1"/>
    <col min="24" max="50" width="9.140625" style="1"/>
    <col min="51" max="51" width="6.28515625" style="1" customWidth="1"/>
    <col min="52" max="16384" width="9.140625" style="1"/>
  </cols>
  <sheetData>
    <row r="1" spans="1:54" x14ac:dyDescent="0.2">
      <c r="A1" s="1" t="s">
        <v>505</v>
      </c>
      <c r="H1" s="47" t="s">
        <v>509</v>
      </c>
      <c r="I1" s="1" t="s">
        <v>39</v>
      </c>
      <c r="J1" s="37" t="s">
        <v>510</v>
      </c>
      <c r="K1" s="49" t="s">
        <v>511</v>
      </c>
      <c r="L1" s="46" t="s">
        <v>512</v>
      </c>
      <c r="M1" s="50" t="s">
        <v>513</v>
      </c>
      <c r="N1" s="55" t="s">
        <v>514</v>
      </c>
      <c r="O1" s="56" t="s">
        <v>515</v>
      </c>
      <c r="P1" s="56" t="s">
        <v>516</v>
      </c>
    </row>
    <row r="2" spans="1:54" x14ac:dyDescent="0.2">
      <c r="A2" s="36">
        <v>0.91377881994504262</v>
      </c>
      <c r="B2" s="36">
        <v>7.1176338116150317E-2</v>
      </c>
      <c r="C2" s="36">
        <f>SQRT(J2)</f>
        <v>1</v>
      </c>
      <c r="D2" s="47">
        <v>0</v>
      </c>
      <c r="E2" s="47">
        <v>1</v>
      </c>
      <c r="F2" s="47">
        <v>-24</v>
      </c>
      <c r="G2" s="47">
        <v>1</v>
      </c>
      <c r="H2" s="48">
        <v>43852</v>
      </c>
      <c r="I2" s="36">
        <v>-5.7932660978807604</v>
      </c>
      <c r="J2" s="37">
        <v>1</v>
      </c>
      <c r="K2" s="49">
        <v>0</v>
      </c>
      <c r="L2" s="46">
        <v>0</v>
      </c>
      <c r="M2" s="50">
        <f>L2+K2</f>
        <v>0</v>
      </c>
      <c r="N2" s="55">
        <f>K2/J2</f>
        <v>0</v>
      </c>
      <c r="O2" s="56">
        <f>(IFERROR(K2/M2,0))</f>
        <v>0</v>
      </c>
      <c r="P2" s="56">
        <f>O2-N2</f>
        <v>0</v>
      </c>
      <c r="Q2" s="1">
        <f>_xlfn.NORM.DIST(I2,0,$A$2,TRUE)*$B$16</f>
        <v>1.2627003142534705E-4</v>
      </c>
      <c r="U2" s="1">
        <f>_xlfn.GAMMA.DIST(G2,$A$9,$A$10,TRUE)*$B$17</f>
        <v>1.1711925660450296E-53</v>
      </c>
      <c r="X2" s="1">
        <f>(Q2-J2)^2*C2*$B$13+(U2-J2)^2*C2*$B$14</f>
        <v>1</v>
      </c>
      <c r="Y2" s="1">
        <f>SUM(X:X)/SUM(C:C)</f>
        <v>36888720165.649361</v>
      </c>
      <c r="AX2" s="1" t="str">
        <f>"c(" &amp;J2 &amp; ","</f>
        <v>c(1,</v>
      </c>
      <c r="AY2" s="1" t="str">
        <f>"c(" &amp;M2 &amp; ","</f>
        <v>c(0,</v>
      </c>
      <c r="AZ2" s="1" t="str">
        <f>"c(" &amp;K2 &amp; ","</f>
        <v>c(0,</v>
      </c>
      <c r="BA2" s="1" t="str">
        <f>"c(" &amp;L2 &amp; ","</f>
        <v>c(0,</v>
      </c>
      <c r="BB2" s="1" t="str">
        <f>""</f>
        <v/>
      </c>
    </row>
    <row r="3" spans="1:54" x14ac:dyDescent="0.2">
      <c r="B3" s="52">
        <v>853946.26326848706</v>
      </c>
      <c r="C3" s="36">
        <f t="shared" ref="C3:C66" si="0">SQRT(J3)</f>
        <v>1</v>
      </c>
      <c r="D3" s="47">
        <f>IF(S7="",1,0)+IF(S3="",0,D2)</f>
        <v>0</v>
      </c>
      <c r="E3" s="47">
        <f>IF(S3=$B$20,0,E2)</f>
        <v>1</v>
      </c>
      <c r="F3" s="47">
        <v>-23</v>
      </c>
      <c r="G3" s="47">
        <v>2</v>
      </c>
      <c r="H3" s="48">
        <v>43853</v>
      </c>
      <c r="I3" s="1">
        <f t="shared" ref="I3:I66" si="1">I2+$B$2</f>
        <v>-5.7220897597646099</v>
      </c>
      <c r="J3" s="37">
        <v>1</v>
      </c>
      <c r="K3" s="49">
        <v>0</v>
      </c>
      <c r="L3" s="46">
        <v>0</v>
      </c>
      <c r="M3" s="50">
        <f t="shared" ref="M3:M66" si="2">L3+K3</f>
        <v>0</v>
      </c>
      <c r="N3" s="55">
        <f t="shared" ref="N3:N66" si="3">K3/J3</f>
        <v>0</v>
      </c>
      <c r="O3" s="56">
        <f t="shared" ref="O3:O66" si="4">(IFERROR(K3/M3,0))</f>
        <v>0</v>
      </c>
      <c r="P3" s="56">
        <f t="shared" ref="P3:P66" si="5">O3-N3</f>
        <v>0</v>
      </c>
      <c r="Q3" s="1">
        <f t="shared" ref="Q3:Q66" si="6">_xlfn.NORM.DIST(I3,0,$A$2,TRUE)*$B$16</f>
        <v>2.0872642779086605E-4</v>
      </c>
      <c r="R3" s="1">
        <f t="shared" ref="R3:R66" si="7">IF(J3-J2&lt;0,0,J3-J2)</f>
        <v>0</v>
      </c>
      <c r="T3" s="1">
        <f t="shared" ref="T3:T66" si="8">Q3-Q2</f>
        <v>8.2456396365519004E-5</v>
      </c>
      <c r="U3" s="1">
        <f t="shared" ref="U3:U66" si="9">_xlfn.GAMMA.DIST(G3,$A$9,$A$10,TRUE)*$B$17</f>
        <v>2.9487965486810637E-42</v>
      </c>
      <c r="V3" s="1">
        <f>U3-U2</f>
        <v>2.948796548669352E-42</v>
      </c>
      <c r="W3" s="1">
        <f>IF(E2=1,Q3,W2+$B$20-COUNTIF($E$2:$E3,0)*$B$23)</f>
        <v>2.0872642779086605E-4</v>
      </c>
      <c r="X3" s="1">
        <f t="shared" ref="X3:X66" si="10">(Q3-J3)^2*C3*$B$13+(U3-J3)^2*C3*$B$14</f>
        <v>1</v>
      </c>
      <c r="AX3" s="1" t="str">
        <f t="shared" ref="AX3:AX30" si="11">AX2 &amp;J3 &amp;","</f>
        <v>c(1,1,</v>
      </c>
      <c r="AY3" s="1" t="str">
        <f t="shared" ref="AY3:AY30" si="12">AY2 &amp;M3 &amp;","</f>
        <v>c(0,0,</v>
      </c>
      <c r="AZ3" s="1" t="str">
        <f t="shared" ref="AZ3:AZ30" si="13">AZ2 &amp;K3 &amp;","</f>
        <v>c(0,0,</v>
      </c>
      <c r="BA3" s="1" t="str">
        <f t="shared" ref="BA3:BA30" si="14">BA2 &amp;L3 &amp;","</f>
        <v>c(0,0,</v>
      </c>
      <c r="BB3" s="1" t="str">
        <f>""</f>
        <v/>
      </c>
    </row>
    <row r="4" spans="1:54" x14ac:dyDescent="0.2">
      <c r="A4" s="1" t="s">
        <v>18</v>
      </c>
      <c r="B4" s="1">
        <f>(3-I2)/B2</f>
        <v>123.54198502782371</v>
      </c>
      <c r="C4" s="36">
        <f t="shared" si="0"/>
        <v>1.4142135623730951</v>
      </c>
      <c r="D4" s="47">
        <f t="shared" ref="D4:D67" si="15">IF(S8="",1,0)+IF(S4="",0,D3)</f>
        <v>0</v>
      </c>
      <c r="E4" s="47">
        <f t="shared" ref="E4:E67" si="16">IF(S4=$B$20,0,E3)</f>
        <v>1</v>
      </c>
      <c r="F4" s="47">
        <v>-22</v>
      </c>
      <c r="G4" s="47">
        <v>3</v>
      </c>
      <c r="H4" s="48">
        <v>43854</v>
      </c>
      <c r="I4" s="1">
        <f t="shared" si="1"/>
        <v>-5.6509134216484593</v>
      </c>
      <c r="J4" s="37">
        <v>2</v>
      </c>
      <c r="K4" s="49">
        <v>0</v>
      </c>
      <c r="L4" s="46">
        <v>0</v>
      </c>
      <c r="M4" s="50">
        <f t="shared" si="2"/>
        <v>0</v>
      </c>
      <c r="N4" s="55">
        <f t="shared" si="3"/>
        <v>0</v>
      </c>
      <c r="O4" s="56">
        <f t="shared" si="4"/>
        <v>0</v>
      </c>
      <c r="P4" s="56">
        <f t="shared" si="5"/>
        <v>0</v>
      </c>
      <c r="Q4" s="1">
        <f t="shared" si="6"/>
        <v>3.4298750249289885E-4</v>
      </c>
      <c r="R4" s="1">
        <f t="shared" si="7"/>
        <v>1</v>
      </c>
      <c r="T4" s="1">
        <f t="shared" si="8"/>
        <v>1.342610747020328E-4</v>
      </c>
      <c r="U4" s="1">
        <f t="shared" si="9"/>
        <v>1.1474261417903653E-35</v>
      </c>
      <c r="V4" s="1">
        <f t="shared" ref="V4:V67" si="17">U4-U3</f>
        <v>1.1474258469107104E-35</v>
      </c>
      <c r="W4" s="1">
        <f>IF(E3=1,Q4,W3+$B$20-COUNTIF($E$2:$E4,0)*$B$23)</f>
        <v>3.4298750249289885E-4</v>
      </c>
      <c r="X4" s="1">
        <f t="shared" si="10"/>
        <v>5.6568542494923806</v>
      </c>
      <c r="AX4" s="1" t="str">
        <f t="shared" si="11"/>
        <v>c(1,1,2,</v>
      </c>
      <c r="AY4" s="1" t="str">
        <f t="shared" si="12"/>
        <v>c(0,0,0,</v>
      </c>
      <c r="AZ4" s="1" t="str">
        <f t="shared" si="13"/>
        <v>c(0,0,0,</v>
      </c>
      <c r="BA4" s="1" t="str">
        <f t="shared" si="14"/>
        <v>c(0,0,0,</v>
      </c>
      <c r="BB4" s="1" t="str">
        <f>""</f>
        <v/>
      </c>
    </row>
    <row r="5" spans="1:54" x14ac:dyDescent="0.2">
      <c r="B5" s="33">
        <f>H2+B4</f>
        <v>43975.541985027827</v>
      </c>
      <c r="C5" s="36">
        <f t="shared" si="0"/>
        <v>1.7320508075688772</v>
      </c>
      <c r="D5" s="47">
        <f t="shared" si="15"/>
        <v>0</v>
      </c>
      <c r="E5" s="47">
        <f t="shared" si="16"/>
        <v>1</v>
      </c>
      <c r="F5" s="47">
        <v>-21</v>
      </c>
      <c r="G5" s="47">
        <v>4</v>
      </c>
      <c r="H5" s="48">
        <v>43855</v>
      </c>
      <c r="I5" s="1">
        <f t="shared" si="1"/>
        <v>-5.5797370835323088</v>
      </c>
      <c r="J5" s="37">
        <v>3</v>
      </c>
      <c r="K5" s="49">
        <v>0</v>
      </c>
      <c r="L5" s="46">
        <v>0</v>
      </c>
      <c r="M5" s="50">
        <f t="shared" si="2"/>
        <v>0</v>
      </c>
      <c r="N5" s="55">
        <f t="shared" si="3"/>
        <v>0</v>
      </c>
      <c r="O5" s="56">
        <f t="shared" si="4"/>
        <v>0</v>
      </c>
      <c r="P5" s="56">
        <f t="shared" si="5"/>
        <v>0</v>
      </c>
      <c r="Q5" s="1">
        <f t="shared" si="6"/>
        <v>5.6027875730445915E-4</v>
      </c>
      <c r="R5" s="1">
        <f t="shared" si="7"/>
        <v>1</v>
      </c>
      <c r="T5" s="1">
        <f t="shared" si="8"/>
        <v>2.172912548115603E-4</v>
      </c>
      <c r="U5" s="1">
        <f t="shared" si="9"/>
        <v>4.7878578861674107E-31</v>
      </c>
      <c r="V5" s="1">
        <f t="shared" si="17"/>
        <v>4.7877431435532314E-31</v>
      </c>
      <c r="W5" s="1">
        <f>IF(E4=1,Q5,W4+$B$20-COUNTIF($E$2:$E5,0)*$B$23)</f>
        <v>5.6027875730445915E-4</v>
      </c>
      <c r="X5" s="1">
        <f t="shared" si="10"/>
        <v>15.588457268119894</v>
      </c>
      <c r="AX5" s="1" t="str">
        <f t="shared" si="11"/>
        <v>c(1,1,2,3,</v>
      </c>
      <c r="AY5" s="1" t="str">
        <f t="shared" si="12"/>
        <v>c(0,0,0,0,</v>
      </c>
      <c r="AZ5" s="1" t="str">
        <f t="shared" si="13"/>
        <v>c(0,0,0,0,</v>
      </c>
      <c r="BA5" s="1" t="str">
        <f t="shared" si="14"/>
        <v>c(0,0,0,0,</v>
      </c>
      <c r="BB5" s="1" t="str">
        <f>""</f>
        <v/>
      </c>
    </row>
    <row r="6" spans="1:54" x14ac:dyDescent="0.2">
      <c r="A6" s="1" t="s">
        <v>19</v>
      </c>
      <c r="B6" s="1">
        <f>-I2/B2</f>
        <v>81.393146250751485</v>
      </c>
      <c r="C6" s="36">
        <f t="shared" si="0"/>
        <v>2.2360679774997898</v>
      </c>
      <c r="D6" s="47">
        <f t="shared" si="15"/>
        <v>0</v>
      </c>
      <c r="E6" s="47">
        <f t="shared" si="16"/>
        <v>1</v>
      </c>
      <c r="F6" s="47">
        <v>-20</v>
      </c>
      <c r="G6" s="47">
        <v>5</v>
      </c>
      <c r="H6" s="48">
        <v>43856</v>
      </c>
      <c r="I6" s="1">
        <f t="shared" si="1"/>
        <v>-5.5085607454161583</v>
      </c>
      <c r="J6" s="37">
        <v>5</v>
      </c>
      <c r="K6" s="49">
        <v>0</v>
      </c>
      <c r="L6" s="46">
        <v>0</v>
      </c>
      <c r="M6" s="50">
        <f t="shared" si="2"/>
        <v>0</v>
      </c>
      <c r="N6" s="55">
        <f t="shared" si="3"/>
        <v>0</v>
      </c>
      <c r="O6" s="56">
        <f t="shared" si="4"/>
        <v>0</v>
      </c>
      <c r="P6" s="56">
        <f t="shared" si="5"/>
        <v>0</v>
      </c>
      <c r="Q6" s="1">
        <f t="shared" si="6"/>
        <v>9.0982186017520505E-4</v>
      </c>
      <c r="R6" s="1">
        <f t="shared" si="7"/>
        <v>2</v>
      </c>
      <c r="S6" s="1">
        <f>AVERAGE(R3:R9)</f>
        <v>0.5714285714285714</v>
      </c>
      <c r="T6" s="1">
        <f t="shared" si="8"/>
        <v>3.495431028707459E-4</v>
      </c>
      <c r="U6" s="1">
        <f t="shared" si="9"/>
        <v>1.6646363445974045E-27</v>
      </c>
      <c r="V6" s="1">
        <f t="shared" si="17"/>
        <v>1.6641575588087879E-27</v>
      </c>
      <c r="W6" s="1">
        <f>IF(E5=1,Q6,W5+$B$20-COUNTIF($E$2:$E6,0)*$B$23)</f>
        <v>9.0982186017520505E-4</v>
      </c>
      <c r="X6" s="1">
        <f t="shared" si="10"/>
        <v>55.901699437494742</v>
      </c>
      <c r="AX6" s="1" t="str">
        <f t="shared" si="11"/>
        <v>c(1,1,2,3,5,</v>
      </c>
      <c r="AY6" s="1" t="str">
        <f t="shared" si="12"/>
        <v>c(0,0,0,0,0,</v>
      </c>
      <c r="AZ6" s="1" t="str">
        <f t="shared" si="13"/>
        <v>c(0,0,0,0,0,</v>
      </c>
      <c r="BA6" s="1" t="str">
        <f t="shared" si="14"/>
        <v>c(0,0,0,0,0,</v>
      </c>
      <c r="BB6" s="1" t="str">
        <f>""</f>
        <v/>
      </c>
    </row>
    <row r="7" spans="1:54" x14ac:dyDescent="0.2">
      <c r="B7" s="33">
        <f>H2+B6</f>
        <v>43933.393146250753</v>
      </c>
      <c r="C7" s="36">
        <f t="shared" si="0"/>
        <v>2.2360679774997898</v>
      </c>
      <c r="D7" s="47">
        <f t="shared" si="15"/>
        <v>0</v>
      </c>
      <c r="E7" s="47">
        <f t="shared" si="16"/>
        <v>1</v>
      </c>
      <c r="F7" s="47">
        <v>-19</v>
      </c>
      <c r="G7" s="47">
        <v>6</v>
      </c>
      <c r="H7" s="48">
        <v>43857</v>
      </c>
      <c r="I7" s="1">
        <f t="shared" si="1"/>
        <v>-5.4373844073000077</v>
      </c>
      <c r="J7" s="37">
        <v>5</v>
      </c>
      <c r="K7" s="49">
        <v>0</v>
      </c>
      <c r="L7" s="46">
        <v>0</v>
      </c>
      <c r="M7" s="50">
        <f t="shared" si="2"/>
        <v>0</v>
      </c>
      <c r="N7" s="55">
        <f t="shared" si="3"/>
        <v>0</v>
      </c>
      <c r="O7" s="56">
        <f t="shared" si="4"/>
        <v>0</v>
      </c>
      <c r="P7" s="56">
        <f t="shared" si="5"/>
        <v>0</v>
      </c>
      <c r="Q7" s="1">
        <f t="shared" si="6"/>
        <v>1.468710892758096E-3</v>
      </c>
      <c r="R7" s="1">
        <f t="shared" si="7"/>
        <v>0</v>
      </c>
      <c r="S7" s="1">
        <f t="shared" ref="S7:S70" si="18">AVERAGE(R4:R10)</f>
        <v>0.7142857142857143</v>
      </c>
      <c r="T7" s="1">
        <f t="shared" si="8"/>
        <v>5.5888903258289094E-4</v>
      </c>
      <c r="U7" s="1">
        <f t="shared" si="9"/>
        <v>1.2019291741196069E-24</v>
      </c>
      <c r="V7" s="1">
        <f t="shared" si="17"/>
        <v>1.2002645377750095E-24</v>
      </c>
      <c r="W7" s="1">
        <f>IF(E6=1,Q7,W6+$B$20-COUNTIF($E$2:$E7,0)*$B$23)</f>
        <v>1.468710892758096E-3</v>
      </c>
      <c r="X7" s="1">
        <f t="shared" si="10"/>
        <v>55.901699437494742</v>
      </c>
      <c r="AX7" s="1" t="str">
        <f t="shared" si="11"/>
        <v>c(1,1,2,3,5,5,</v>
      </c>
      <c r="AY7" s="1" t="str">
        <f t="shared" si="12"/>
        <v>c(0,0,0,0,0,0,</v>
      </c>
      <c r="AZ7" s="1" t="str">
        <f t="shared" si="13"/>
        <v>c(0,0,0,0,0,0,</v>
      </c>
      <c r="BA7" s="1" t="str">
        <f t="shared" si="14"/>
        <v>c(0,0,0,0,0,0,</v>
      </c>
      <c r="BB7" s="1" t="str">
        <f>""</f>
        <v/>
      </c>
    </row>
    <row r="8" spans="1:54" x14ac:dyDescent="0.2">
      <c r="B8" s="1">
        <f>(-5.4-I2)/B2</f>
        <v>5.5252364520214865</v>
      </c>
      <c r="C8" s="36">
        <f t="shared" si="0"/>
        <v>2.2360679774997898</v>
      </c>
      <c r="D8" s="47">
        <f t="shared" si="15"/>
        <v>0</v>
      </c>
      <c r="E8" s="47">
        <f t="shared" si="16"/>
        <v>1</v>
      </c>
      <c r="F8" s="47">
        <v>-18</v>
      </c>
      <c r="G8" s="47">
        <v>7</v>
      </c>
      <c r="H8" s="48">
        <v>43858</v>
      </c>
      <c r="I8" s="1">
        <f t="shared" si="1"/>
        <v>-5.3662080691838572</v>
      </c>
      <c r="J8" s="37">
        <v>5</v>
      </c>
      <c r="K8" s="49">
        <v>0</v>
      </c>
      <c r="L8" s="46">
        <v>0</v>
      </c>
      <c r="M8" s="50">
        <f t="shared" si="2"/>
        <v>0</v>
      </c>
      <c r="N8" s="55">
        <f t="shared" si="3"/>
        <v>0</v>
      </c>
      <c r="O8" s="56">
        <f t="shared" si="4"/>
        <v>0</v>
      </c>
      <c r="P8" s="56">
        <f t="shared" si="5"/>
        <v>0</v>
      </c>
      <c r="Q8" s="1">
        <f t="shared" si="6"/>
        <v>2.3569232249174739E-3</v>
      </c>
      <c r="R8" s="1">
        <f t="shared" si="7"/>
        <v>0</v>
      </c>
      <c r="S8" s="1">
        <f t="shared" si="18"/>
        <v>0.7142857142857143</v>
      </c>
      <c r="T8" s="1">
        <f t="shared" si="8"/>
        <v>8.882123321593779E-4</v>
      </c>
      <c r="U8" s="1">
        <f t="shared" si="9"/>
        <v>2.9335227441678286E-22</v>
      </c>
      <c r="V8" s="1">
        <f t="shared" si="17"/>
        <v>2.9215034524266325E-22</v>
      </c>
      <c r="W8" s="1">
        <f>IF(E7=1,Q8,W7+$B$20-COUNTIF($E$2:$E8,0)*$B$23)</f>
        <v>2.3569232249174739E-3</v>
      </c>
      <c r="X8" s="1">
        <f t="shared" si="10"/>
        <v>55.901699437494742</v>
      </c>
      <c r="AX8" s="1" t="str">
        <f t="shared" si="11"/>
        <v>c(1,1,2,3,5,5,5,</v>
      </c>
      <c r="AY8" s="1" t="str">
        <f t="shared" si="12"/>
        <v>c(0,0,0,0,0,0,0,</v>
      </c>
      <c r="AZ8" s="1" t="str">
        <f t="shared" si="13"/>
        <v>c(0,0,0,0,0,0,0,</v>
      </c>
      <c r="BA8" s="1" t="str">
        <f t="shared" si="14"/>
        <v>c(0,0,0,0,0,0,0,</v>
      </c>
      <c r="BB8" s="1" t="str">
        <f>""</f>
        <v/>
      </c>
    </row>
    <row r="9" spans="1:54" x14ac:dyDescent="0.2">
      <c r="A9" s="36">
        <v>38.506813116127518</v>
      </c>
      <c r="C9" s="36">
        <f t="shared" si="0"/>
        <v>2.2360679774997898</v>
      </c>
      <c r="D9" s="47">
        <f t="shared" si="15"/>
        <v>0</v>
      </c>
      <c r="E9" s="47">
        <f t="shared" si="16"/>
        <v>1</v>
      </c>
      <c r="F9" s="47">
        <v>-17</v>
      </c>
      <c r="G9" s="47">
        <v>8</v>
      </c>
      <c r="H9" s="48">
        <v>43859</v>
      </c>
      <c r="I9" s="1">
        <f t="shared" si="1"/>
        <v>-5.2950317310677066</v>
      </c>
      <c r="J9" s="37">
        <v>5</v>
      </c>
      <c r="K9" s="49">
        <v>0</v>
      </c>
      <c r="L9" s="46">
        <v>0</v>
      </c>
      <c r="M9" s="50">
        <f t="shared" si="2"/>
        <v>0</v>
      </c>
      <c r="N9" s="55">
        <f t="shared" si="3"/>
        <v>0</v>
      </c>
      <c r="O9" s="56">
        <f t="shared" si="4"/>
        <v>0</v>
      </c>
      <c r="P9" s="56">
        <f t="shared" si="5"/>
        <v>0</v>
      </c>
      <c r="Q9" s="1">
        <f t="shared" si="6"/>
        <v>3.7599771784146831E-3</v>
      </c>
      <c r="R9" s="1">
        <f t="shared" si="7"/>
        <v>0</v>
      </c>
      <c r="S9" s="1">
        <f t="shared" si="18"/>
        <v>0.7142857142857143</v>
      </c>
      <c r="T9" s="1">
        <f t="shared" si="8"/>
        <v>1.4030539534972092E-3</v>
      </c>
      <c r="U9" s="1">
        <f t="shared" si="9"/>
        <v>3.2369794529223573E-20</v>
      </c>
      <c r="V9" s="1">
        <f t="shared" si="17"/>
        <v>3.2076442254806789E-20</v>
      </c>
      <c r="W9" s="1">
        <f>IF(E8=1,Q9,W8+$B$20-COUNTIF($E$2:$E9,0)*$B$23)</f>
        <v>3.7599771784146831E-3</v>
      </c>
      <c r="X9" s="1">
        <f t="shared" si="10"/>
        <v>55.901699437494742</v>
      </c>
      <c r="AX9" s="1" t="str">
        <f t="shared" si="11"/>
        <v>c(1,1,2,3,5,5,5,5,</v>
      </c>
      <c r="AY9" s="1" t="str">
        <f t="shared" si="12"/>
        <v>c(0,0,0,0,0,0,0,0,</v>
      </c>
      <c r="AZ9" s="1" t="str">
        <f t="shared" si="13"/>
        <v>c(0,0,0,0,0,0,0,0,</v>
      </c>
      <c r="BA9" s="1" t="str">
        <f t="shared" si="14"/>
        <v>c(0,0,0,0,0,0,0,0,</v>
      </c>
      <c r="BB9" s="1" t="str">
        <f>""</f>
        <v/>
      </c>
    </row>
    <row r="10" spans="1:54" x14ac:dyDescent="0.2">
      <c r="A10" s="36">
        <v>2.2188968694873812</v>
      </c>
      <c r="C10" s="36">
        <f t="shared" si="0"/>
        <v>2.4494897427831779</v>
      </c>
      <c r="D10" s="47">
        <f t="shared" si="15"/>
        <v>0</v>
      </c>
      <c r="E10" s="47">
        <f t="shared" si="16"/>
        <v>1</v>
      </c>
      <c r="F10" s="47">
        <v>-16</v>
      </c>
      <c r="G10" s="47">
        <v>9</v>
      </c>
      <c r="H10" s="48">
        <v>43860</v>
      </c>
      <c r="I10" s="1">
        <f t="shared" si="1"/>
        <v>-5.2238553929515561</v>
      </c>
      <c r="J10" s="37">
        <v>6</v>
      </c>
      <c r="K10" s="49">
        <v>0</v>
      </c>
      <c r="L10" s="46">
        <v>0</v>
      </c>
      <c r="M10" s="50">
        <f t="shared" si="2"/>
        <v>0</v>
      </c>
      <c r="N10" s="55">
        <f t="shared" si="3"/>
        <v>0</v>
      </c>
      <c r="O10" s="56">
        <f t="shared" si="4"/>
        <v>0</v>
      </c>
      <c r="P10" s="56">
        <f t="shared" si="5"/>
        <v>0</v>
      </c>
      <c r="Q10" s="1">
        <f t="shared" si="6"/>
        <v>5.9628950538784236E-3</v>
      </c>
      <c r="R10" s="1">
        <f t="shared" si="7"/>
        <v>1</v>
      </c>
      <c r="S10" s="1">
        <f t="shared" si="18"/>
        <v>0.8571428571428571</v>
      </c>
      <c r="T10" s="1">
        <f t="shared" si="8"/>
        <v>2.2029178754637405E-3</v>
      </c>
      <c r="U10" s="1">
        <f t="shared" si="9"/>
        <v>1.9480034669807217E-18</v>
      </c>
      <c r="V10" s="1">
        <f t="shared" si="17"/>
        <v>1.915633672451498E-18</v>
      </c>
      <c r="W10" s="1">
        <f>IF(E9=1,Q10,W9+$B$20-COUNTIF($E$2:$E10,0)*$B$23)</f>
        <v>5.9628950538784236E-3</v>
      </c>
      <c r="X10" s="1">
        <f t="shared" si="10"/>
        <v>88.181630740194407</v>
      </c>
      <c r="AX10" s="1" t="str">
        <f t="shared" si="11"/>
        <v>c(1,1,2,3,5,5,5,5,6,</v>
      </c>
      <c r="AY10" s="1" t="str">
        <f t="shared" si="12"/>
        <v>c(0,0,0,0,0,0,0,0,0,</v>
      </c>
      <c r="AZ10" s="1" t="str">
        <f t="shared" si="13"/>
        <v>c(0,0,0,0,0,0,0,0,0,</v>
      </c>
      <c r="BA10" s="1" t="str">
        <f t="shared" si="14"/>
        <v>c(0,0,0,0,0,0,0,0,0,</v>
      </c>
      <c r="BB10" s="1" t="str">
        <f>""</f>
        <v/>
      </c>
    </row>
    <row r="11" spans="1:54" x14ac:dyDescent="0.2">
      <c r="A11" s="51">
        <f>A9*A10</f>
        <v>85.44264707731098</v>
      </c>
      <c r="C11" s="36">
        <f t="shared" si="0"/>
        <v>2.6457513110645907</v>
      </c>
      <c r="D11" s="47">
        <f t="shared" si="15"/>
        <v>0</v>
      </c>
      <c r="E11" s="47">
        <f t="shared" si="16"/>
        <v>1</v>
      </c>
      <c r="F11" s="47">
        <v>-15</v>
      </c>
      <c r="G11" s="47">
        <v>10</v>
      </c>
      <c r="H11" s="48">
        <v>43861</v>
      </c>
      <c r="I11" s="1">
        <f t="shared" si="1"/>
        <v>-5.1526790548354056</v>
      </c>
      <c r="J11" s="37">
        <v>7</v>
      </c>
      <c r="K11" s="49">
        <v>0</v>
      </c>
      <c r="L11" s="46">
        <v>0</v>
      </c>
      <c r="M11" s="50">
        <f t="shared" si="2"/>
        <v>0</v>
      </c>
      <c r="N11" s="55">
        <f t="shared" si="3"/>
        <v>0</v>
      </c>
      <c r="O11" s="56">
        <f t="shared" si="4"/>
        <v>0</v>
      </c>
      <c r="P11" s="56">
        <f t="shared" si="5"/>
        <v>0</v>
      </c>
      <c r="Q11" s="1">
        <f t="shared" si="6"/>
        <v>9.4007583596392164E-3</v>
      </c>
      <c r="R11" s="1">
        <f t="shared" si="7"/>
        <v>1</v>
      </c>
      <c r="S11" s="1">
        <f t="shared" si="18"/>
        <v>0.8571428571428571</v>
      </c>
      <c r="T11" s="1">
        <f t="shared" si="8"/>
        <v>3.4378633057607928E-3</v>
      </c>
      <c r="U11" s="1">
        <f t="shared" si="9"/>
        <v>7.2670675864677804E-17</v>
      </c>
      <c r="V11" s="1">
        <f t="shared" si="17"/>
        <v>7.0722672397697084E-17</v>
      </c>
      <c r="W11" s="1">
        <f>IF(E10=1,Q11,W10+$B$20-COUNTIF($E$2:$E11,0)*$B$23)</f>
        <v>9.4007583596392164E-3</v>
      </c>
      <c r="X11" s="1">
        <f t="shared" si="10"/>
        <v>129.64181424216494</v>
      </c>
      <c r="AX11" s="1" t="str">
        <f t="shared" si="11"/>
        <v>c(1,1,2,3,5,5,5,5,6,7,</v>
      </c>
      <c r="AY11" s="1" t="str">
        <f t="shared" si="12"/>
        <v>c(0,0,0,0,0,0,0,0,0,0,</v>
      </c>
      <c r="AZ11" s="1" t="str">
        <f t="shared" si="13"/>
        <v>c(0,0,0,0,0,0,0,0,0,0,</v>
      </c>
      <c r="BA11" s="1" t="str">
        <f t="shared" si="14"/>
        <v>c(0,0,0,0,0,0,0,0,0,0,</v>
      </c>
      <c r="BB11" s="1" t="str">
        <f>""</f>
        <v/>
      </c>
    </row>
    <row r="12" spans="1:54" x14ac:dyDescent="0.2">
      <c r="C12" s="36">
        <f t="shared" si="0"/>
        <v>2.8284271247461903</v>
      </c>
      <c r="D12" s="47">
        <f t="shared" si="15"/>
        <v>0</v>
      </c>
      <c r="E12" s="47">
        <f t="shared" si="16"/>
        <v>1</v>
      </c>
      <c r="F12" s="47">
        <v>-14</v>
      </c>
      <c r="G12" s="47">
        <v>11</v>
      </c>
      <c r="H12" s="48">
        <v>43862</v>
      </c>
      <c r="I12" s="1">
        <f t="shared" si="1"/>
        <v>-5.081502716719255</v>
      </c>
      <c r="J12" s="37">
        <v>8</v>
      </c>
      <c r="K12" s="49">
        <v>0</v>
      </c>
      <c r="L12" s="46">
        <v>0</v>
      </c>
      <c r="M12" s="50">
        <f t="shared" si="2"/>
        <v>0</v>
      </c>
      <c r="N12" s="55">
        <f t="shared" si="3"/>
        <v>0</v>
      </c>
      <c r="O12" s="56">
        <f t="shared" si="4"/>
        <v>0</v>
      </c>
      <c r="P12" s="56">
        <f t="shared" si="5"/>
        <v>0</v>
      </c>
      <c r="Q12" s="1">
        <f t="shared" si="6"/>
        <v>1.4733435182056847E-2</v>
      </c>
      <c r="R12" s="1">
        <f t="shared" si="7"/>
        <v>1</v>
      </c>
      <c r="S12" s="1">
        <f t="shared" si="18"/>
        <v>0.8571428571428571</v>
      </c>
      <c r="T12" s="1">
        <f t="shared" si="8"/>
        <v>5.3326768224176303E-3</v>
      </c>
      <c r="U12" s="1">
        <f t="shared" si="9"/>
        <v>1.8412831644639856E-15</v>
      </c>
      <c r="V12" s="1">
        <f t="shared" si="17"/>
        <v>1.7686124885993078E-15</v>
      </c>
      <c r="W12" s="1">
        <f>IF(E11=1,Q12,W11+$B$20-COUNTIF($E$2:$E12,0)*$B$23)</f>
        <v>1.4733435182056847E-2</v>
      </c>
      <c r="X12" s="1">
        <f t="shared" si="10"/>
        <v>181.01933598375609</v>
      </c>
      <c r="AX12" s="1" t="str">
        <f t="shared" si="11"/>
        <v>c(1,1,2,3,5,5,5,5,6,7,8,</v>
      </c>
      <c r="AY12" s="1" t="str">
        <f t="shared" si="12"/>
        <v>c(0,0,0,0,0,0,0,0,0,0,0,</v>
      </c>
      <c r="AZ12" s="1" t="str">
        <f t="shared" si="13"/>
        <v>c(0,0,0,0,0,0,0,0,0,0,0,</v>
      </c>
      <c r="BA12" s="1" t="str">
        <f t="shared" si="14"/>
        <v>c(0,0,0,0,0,0,0,0,0,0,0,</v>
      </c>
      <c r="BB12" s="1" t="str">
        <f>""</f>
        <v/>
      </c>
    </row>
    <row r="13" spans="1:54" x14ac:dyDescent="0.2">
      <c r="A13" s="51" t="s">
        <v>39</v>
      </c>
      <c r="B13" s="36">
        <v>0</v>
      </c>
      <c r="C13" s="36">
        <f t="shared" si="0"/>
        <v>3.3166247903553998</v>
      </c>
      <c r="D13" s="47">
        <f t="shared" si="15"/>
        <v>0</v>
      </c>
      <c r="E13" s="47">
        <f t="shared" si="16"/>
        <v>1</v>
      </c>
      <c r="F13" s="47">
        <v>-13</v>
      </c>
      <c r="G13" s="47">
        <v>12</v>
      </c>
      <c r="H13" s="48">
        <v>43863</v>
      </c>
      <c r="I13" s="1">
        <f t="shared" si="1"/>
        <v>-5.0103263786031045</v>
      </c>
      <c r="J13" s="37">
        <v>11</v>
      </c>
      <c r="K13" s="49">
        <v>0</v>
      </c>
      <c r="L13" s="46">
        <v>0</v>
      </c>
      <c r="M13" s="50">
        <f t="shared" si="2"/>
        <v>0</v>
      </c>
      <c r="N13" s="55">
        <f t="shared" si="3"/>
        <v>0</v>
      </c>
      <c r="O13" s="56">
        <f t="shared" si="4"/>
        <v>0</v>
      </c>
      <c r="P13" s="56">
        <f t="shared" si="5"/>
        <v>0</v>
      </c>
      <c r="Q13" s="1">
        <f t="shared" si="6"/>
        <v>2.2955261308972675E-2</v>
      </c>
      <c r="R13" s="1">
        <f t="shared" si="7"/>
        <v>3</v>
      </c>
      <c r="S13" s="1">
        <f t="shared" si="18"/>
        <v>1</v>
      </c>
      <c r="T13" s="1">
        <f t="shared" si="8"/>
        <v>8.2218261269158283E-3</v>
      </c>
      <c r="U13" s="1">
        <f t="shared" si="9"/>
        <v>3.3897432736473323E-14</v>
      </c>
      <c r="V13" s="1">
        <f t="shared" si="17"/>
        <v>3.2056149572009338E-14</v>
      </c>
      <c r="W13" s="1">
        <f>IF(E12=1,Q13,W12+$B$20-COUNTIF($E$2:$E13,0)*$B$23)</f>
        <v>2.2955261308972675E-2</v>
      </c>
      <c r="X13" s="1">
        <f t="shared" si="10"/>
        <v>401.31159963300092</v>
      </c>
      <c r="AX13" s="1" t="str">
        <f t="shared" si="11"/>
        <v>c(1,1,2,3,5,5,5,5,6,7,8,11,</v>
      </c>
      <c r="AY13" s="1" t="str">
        <f t="shared" si="12"/>
        <v>c(0,0,0,0,0,0,0,0,0,0,0,0,</v>
      </c>
      <c r="AZ13" s="1" t="str">
        <f t="shared" si="13"/>
        <v>c(0,0,0,0,0,0,0,0,0,0,0,0,</v>
      </c>
      <c r="BA13" s="1" t="str">
        <f t="shared" si="14"/>
        <v>c(0,0,0,0,0,0,0,0,0,0,0,0,</v>
      </c>
      <c r="BB13" s="1" t="str">
        <f>""</f>
        <v/>
      </c>
    </row>
    <row r="14" spans="1:54" x14ac:dyDescent="0.2">
      <c r="A14" s="51" t="s">
        <v>500</v>
      </c>
      <c r="B14" s="51">
        <f>1-B13</f>
        <v>1</v>
      </c>
      <c r="C14" s="36">
        <f t="shared" si="0"/>
        <v>3.3166247903553998</v>
      </c>
      <c r="D14" s="47">
        <f t="shared" si="15"/>
        <v>0</v>
      </c>
      <c r="E14" s="47">
        <f t="shared" si="16"/>
        <v>1</v>
      </c>
      <c r="F14" s="47">
        <v>-12</v>
      </c>
      <c r="G14" s="47">
        <v>13</v>
      </c>
      <c r="H14" s="48">
        <v>43864</v>
      </c>
      <c r="I14" s="1">
        <f t="shared" si="1"/>
        <v>-4.9391500404869539</v>
      </c>
      <c r="J14" s="37">
        <v>11</v>
      </c>
      <c r="K14" s="49">
        <v>0</v>
      </c>
      <c r="L14" s="46">
        <v>0</v>
      </c>
      <c r="M14" s="50">
        <f t="shared" si="2"/>
        <v>0</v>
      </c>
      <c r="N14" s="55">
        <f t="shared" si="3"/>
        <v>0</v>
      </c>
      <c r="O14" s="56">
        <f t="shared" si="4"/>
        <v>0</v>
      </c>
      <c r="P14" s="56">
        <f t="shared" si="5"/>
        <v>0</v>
      </c>
      <c r="Q14" s="1">
        <f t="shared" si="6"/>
        <v>3.5554887919313757E-2</v>
      </c>
      <c r="R14" s="1">
        <f t="shared" si="7"/>
        <v>0</v>
      </c>
      <c r="S14" s="1">
        <f t="shared" si="18"/>
        <v>0.8571428571428571</v>
      </c>
      <c r="T14" s="1">
        <f t="shared" si="8"/>
        <v>1.2599626610341082E-2</v>
      </c>
      <c r="U14" s="1">
        <f t="shared" si="9"/>
        <v>4.7724750743791394E-13</v>
      </c>
      <c r="V14" s="1">
        <f t="shared" si="17"/>
        <v>4.4335007470144063E-13</v>
      </c>
      <c r="W14" s="1">
        <f>IF(E13=1,Q14,W13+$B$20-COUNTIF($E$2:$E14,0)*$B$23)</f>
        <v>3.5554887919313757E-2</v>
      </c>
      <c r="X14" s="1">
        <f t="shared" si="10"/>
        <v>401.31159963296852</v>
      </c>
      <c r="AX14" s="1" t="str">
        <f t="shared" si="11"/>
        <v>c(1,1,2,3,5,5,5,5,6,7,8,11,11,</v>
      </c>
      <c r="AY14" s="1" t="str">
        <f t="shared" si="12"/>
        <v>c(0,0,0,0,0,0,0,0,0,0,0,0,0,</v>
      </c>
      <c r="AZ14" s="1" t="str">
        <f t="shared" si="13"/>
        <v>c(0,0,0,0,0,0,0,0,0,0,0,0,0,</v>
      </c>
      <c r="BA14" s="1" t="str">
        <f t="shared" si="14"/>
        <v>c(0,0,0,0,0,0,0,0,0,0,0,0,0,</v>
      </c>
      <c r="BB14" s="1" t="str">
        <f>""</f>
        <v/>
      </c>
    </row>
    <row r="15" spans="1:54" x14ac:dyDescent="0.2">
      <c r="C15" s="36">
        <f t="shared" si="0"/>
        <v>3.3166247903553998</v>
      </c>
      <c r="D15" s="47">
        <f t="shared" si="15"/>
        <v>0</v>
      </c>
      <c r="E15" s="47">
        <f t="shared" si="16"/>
        <v>1</v>
      </c>
      <c r="F15" s="47">
        <v>-11</v>
      </c>
      <c r="G15" s="47">
        <v>14</v>
      </c>
      <c r="H15" s="48">
        <v>43865</v>
      </c>
      <c r="I15" s="1">
        <f t="shared" si="1"/>
        <v>-4.8679737023708034</v>
      </c>
      <c r="J15" s="37">
        <v>11</v>
      </c>
      <c r="K15" s="49">
        <v>0</v>
      </c>
      <c r="L15" s="46">
        <v>0</v>
      </c>
      <c r="M15" s="50">
        <f t="shared" si="2"/>
        <v>0</v>
      </c>
      <c r="N15" s="55">
        <f t="shared" si="3"/>
        <v>0</v>
      </c>
      <c r="O15" s="56">
        <f t="shared" si="4"/>
        <v>0</v>
      </c>
      <c r="P15" s="56">
        <f t="shared" si="5"/>
        <v>0</v>
      </c>
      <c r="Q15" s="1">
        <f t="shared" si="6"/>
        <v>5.4746587007171409E-2</v>
      </c>
      <c r="R15" s="1">
        <f t="shared" si="7"/>
        <v>0</v>
      </c>
      <c r="S15" s="1">
        <f t="shared" si="18"/>
        <v>0.7142857142857143</v>
      </c>
      <c r="T15" s="1">
        <f t="shared" si="8"/>
        <v>1.9191699087857651E-2</v>
      </c>
      <c r="U15" s="1">
        <f t="shared" si="9"/>
        <v>5.3474111283218446E-12</v>
      </c>
      <c r="V15" s="1">
        <f t="shared" si="17"/>
        <v>4.8701636208839307E-12</v>
      </c>
      <c r="W15" s="1">
        <f>IF(E14=1,Q15,W14+$B$20-COUNTIF($E$2:$E15,0)*$B$23)</f>
        <v>5.4746587007171409E-2</v>
      </c>
      <c r="X15" s="1">
        <f t="shared" si="10"/>
        <v>401.31159963261319</v>
      </c>
      <c r="AX15" s="1" t="str">
        <f t="shared" si="11"/>
        <v>c(1,1,2,3,5,5,5,5,6,7,8,11,11,11,</v>
      </c>
      <c r="AY15" s="1" t="str">
        <f t="shared" si="12"/>
        <v>c(0,0,0,0,0,0,0,0,0,0,0,0,0,0,</v>
      </c>
      <c r="AZ15" s="1" t="str">
        <f t="shared" si="13"/>
        <v>c(0,0,0,0,0,0,0,0,0,0,0,0,0,0,</v>
      </c>
      <c r="BA15" s="1" t="str">
        <f t="shared" si="14"/>
        <v>c(0,0,0,0,0,0,0,0,0,0,0,0,0,0,</v>
      </c>
      <c r="BB15" s="1" t="str">
        <f>""</f>
        <v/>
      </c>
    </row>
    <row r="16" spans="1:54" x14ac:dyDescent="0.2">
      <c r="A16" s="1" t="s">
        <v>39</v>
      </c>
      <c r="B16" s="40">
        <v>1098407.4488592001</v>
      </c>
      <c r="C16" s="36">
        <f t="shared" si="0"/>
        <v>3.4641016151377544</v>
      </c>
      <c r="D16" s="47">
        <f t="shared" si="15"/>
        <v>0</v>
      </c>
      <c r="E16" s="47">
        <f t="shared" si="16"/>
        <v>1</v>
      </c>
      <c r="F16" s="47">
        <v>-10</v>
      </c>
      <c r="G16" s="47">
        <v>15</v>
      </c>
      <c r="H16" s="48">
        <v>43866</v>
      </c>
      <c r="I16" s="1">
        <f t="shared" si="1"/>
        <v>-4.7967973642546529</v>
      </c>
      <c r="J16" s="37">
        <v>12</v>
      </c>
      <c r="K16" s="49">
        <v>0</v>
      </c>
      <c r="L16" s="46">
        <v>0</v>
      </c>
      <c r="M16" s="50">
        <f t="shared" si="2"/>
        <v>0</v>
      </c>
      <c r="N16" s="55">
        <f t="shared" si="3"/>
        <v>0</v>
      </c>
      <c r="O16" s="56">
        <f t="shared" si="4"/>
        <v>0</v>
      </c>
      <c r="P16" s="56">
        <f t="shared" si="5"/>
        <v>0</v>
      </c>
      <c r="Q16" s="1">
        <f t="shared" si="6"/>
        <v>8.3802567835290775E-2</v>
      </c>
      <c r="R16" s="1">
        <f t="shared" si="7"/>
        <v>1</v>
      </c>
      <c r="S16" s="1">
        <f t="shared" si="18"/>
        <v>0.5714285714285714</v>
      </c>
      <c r="T16" s="1">
        <f t="shared" si="8"/>
        <v>2.9055980828119367E-2</v>
      </c>
      <c r="U16" s="1">
        <f t="shared" si="9"/>
        <v>4.9212474886289011E-11</v>
      </c>
      <c r="V16" s="1">
        <f t="shared" si="17"/>
        <v>4.3865063757967166E-11</v>
      </c>
      <c r="W16" s="1">
        <f>IF(E15=1,Q16,W15+$B$20-COUNTIF($E$2:$E16,0)*$B$23)</f>
        <v>8.3802567835290775E-2</v>
      </c>
      <c r="X16" s="1">
        <f t="shared" si="10"/>
        <v>498.8306325757452</v>
      </c>
      <c r="AX16" s="1" t="str">
        <f t="shared" si="11"/>
        <v>c(1,1,2,3,5,5,5,5,6,7,8,11,11,11,12,</v>
      </c>
      <c r="AY16" s="1" t="str">
        <f t="shared" si="12"/>
        <v>c(0,0,0,0,0,0,0,0,0,0,0,0,0,0,0,</v>
      </c>
      <c r="AZ16" s="1" t="str">
        <f t="shared" si="13"/>
        <v>c(0,0,0,0,0,0,0,0,0,0,0,0,0,0,0,</v>
      </c>
      <c r="BA16" s="1" t="str">
        <f t="shared" si="14"/>
        <v>c(0,0,0,0,0,0,0,0,0,0,0,0,0,0,0,</v>
      </c>
      <c r="BB16" s="1" t="str">
        <f>""</f>
        <v/>
      </c>
    </row>
    <row r="17" spans="1:54" x14ac:dyDescent="0.2">
      <c r="A17" s="1" t="s">
        <v>500</v>
      </c>
      <c r="B17" s="40">
        <v>1292739.5178016413</v>
      </c>
      <c r="C17" s="36">
        <f t="shared" si="0"/>
        <v>3.4641016151377544</v>
      </c>
      <c r="D17" s="47">
        <f t="shared" si="15"/>
        <v>0</v>
      </c>
      <c r="E17" s="47">
        <f t="shared" si="16"/>
        <v>1</v>
      </c>
      <c r="F17" s="47">
        <v>-9</v>
      </c>
      <c r="G17" s="47">
        <v>16</v>
      </c>
      <c r="H17" s="48">
        <v>43867</v>
      </c>
      <c r="I17" s="1">
        <f t="shared" si="1"/>
        <v>-4.7256210261385023</v>
      </c>
      <c r="J17" s="37">
        <v>12</v>
      </c>
      <c r="K17" s="49">
        <v>0</v>
      </c>
      <c r="L17" s="46">
        <v>0</v>
      </c>
      <c r="M17" s="50">
        <f t="shared" si="2"/>
        <v>0</v>
      </c>
      <c r="N17" s="55">
        <f t="shared" si="3"/>
        <v>0</v>
      </c>
      <c r="O17" s="56">
        <f t="shared" si="4"/>
        <v>0</v>
      </c>
      <c r="P17" s="56">
        <f t="shared" si="5"/>
        <v>0</v>
      </c>
      <c r="Q17" s="1">
        <f t="shared" si="6"/>
        <v>0.12752698402006671</v>
      </c>
      <c r="R17" s="1">
        <f t="shared" si="7"/>
        <v>0</v>
      </c>
      <c r="S17" s="1">
        <f t="shared" si="18"/>
        <v>0.14285714285714285</v>
      </c>
      <c r="T17" s="1">
        <f t="shared" si="8"/>
        <v>4.3724416184775933E-2</v>
      </c>
      <c r="U17" s="1">
        <f t="shared" si="9"/>
        <v>3.8158405782986362E-10</v>
      </c>
      <c r="V17" s="1">
        <f t="shared" si="17"/>
        <v>3.323715829435746E-10</v>
      </c>
      <c r="W17" s="1">
        <f>IF(E16=1,Q17,W16+$B$20-COUNTIF($E$2:$E17,0)*$B$23)</f>
        <v>0.12752698402006671</v>
      </c>
      <c r="X17" s="1">
        <f t="shared" si="10"/>
        <v>498.83063254811225</v>
      </c>
      <c r="AX17" s="1" t="str">
        <f t="shared" si="11"/>
        <v>c(1,1,2,3,5,5,5,5,6,7,8,11,11,11,12,12,</v>
      </c>
      <c r="AY17" s="1" t="str">
        <f t="shared" si="12"/>
        <v>c(0,0,0,0,0,0,0,0,0,0,0,0,0,0,0,0,</v>
      </c>
      <c r="AZ17" s="1" t="str">
        <f t="shared" si="13"/>
        <v>c(0,0,0,0,0,0,0,0,0,0,0,0,0,0,0,0,</v>
      </c>
      <c r="BA17" s="1" t="str">
        <f t="shared" si="14"/>
        <v>c(0,0,0,0,0,0,0,0,0,0,0,0,0,0,0,0,</v>
      </c>
      <c r="BB17" s="1" t="str">
        <f>""</f>
        <v/>
      </c>
    </row>
    <row r="18" spans="1:54" x14ac:dyDescent="0.2">
      <c r="C18" s="36">
        <f t="shared" si="0"/>
        <v>3.4641016151377544</v>
      </c>
      <c r="D18" s="47">
        <f t="shared" si="15"/>
        <v>0</v>
      </c>
      <c r="E18" s="47">
        <f t="shared" si="16"/>
        <v>1</v>
      </c>
      <c r="F18" s="47">
        <v>-8</v>
      </c>
      <c r="G18" s="47">
        <v>17</v>
      </c>
      <c r="H18" s="48">
        <v>43868</v>
      </c>
      <c r="I18" s="1">
        <f t="shared" si="1"/>
        <v>-4.6544446880223518</v>
      </c>
      <c r="J18" s="37">
        <v>12</v>
      </c>
      <c r="K18" s="49">
        <v>0</v>
      </c>
      <c r="L18" s="46">
        <v>0</v>
      </c>
      <c r="M18" s="50">
        <f t="shared" si="2"/>
        <v>0</v>
      </c>
      <c r="N18" s="55">
        <f t="shared" si="3"/>
        <v>0</v>
      </c>
      <c r="O18" s="56">
        <f t="shared" si="4"/>
        <v>0</v>
      </c>
      <c r="P18" s="56">
        <f t="shared" si="5"/>
        <v>0</v>
      </c>
      <c r="Q18" s="1">
        <f t="shared" si="6"/>
        <v>0.19292715192789109</v>
      </c>
      <c r="R18" s="1">
        <f t="shared" si="7"/>
        <v>0</v>
      </c>
      <c r="S18" s="1">
        <f t="shared" si="18"/>
        <v>0.14285714285714285</v>
      </c>
      <c r="T18" s="1">
        <f t="shared" si="8"/>
        <v>6.540016790782438E-2</v>
      </c>
      <c r="U18" s="1">
        <f t="shared" si="9"/>
        <v>2.5452388402998257E-9</v>
      </c>
      <c r="V18" s="1">
        <f t="shared" si="17"/>
        <v>2.163654782469962E-9</v>
      </c>
      <c r="W18" s="1">
        <f>IF(E17=1,Q18,W17+$B$20-COUNTIF($E$2:$E18,0)*$B$23)</f>
        <v>0.19292715192789109</v>
      </c>
      <c r="X18" s="1">
        <f t="shared" si="10"/>
        <v>498.83063236822949</v>
      </c>
      <c r="AX18" s="1" t="str">
        <f t="shared" si="11"/>
        <v>c(1,1,2,3,5,5,5,5,6,7,8,11,11,11,12,12,12,</v>
      </c>
      <c r="AY18" s="1" t="str">
        <f t="shared" si="12"/>
        <v>c(0,0,0,0,0,0,0,0,0,0,0,0,0,0,0,0,0,</v>
      </c>
      <c r="AZ18" s="1" t="str">
        <f t="shared" si="13"/>
        <v>c(0,0,0,0,0,0,0,0,0,0,0,0,0,0,0,0,0,</v>
      </c>
      <c r="BA18" s="1" t="str">
        <f t="shared" si="14"/>
        <v>c(0,0,0,0,0,0,0,0,0,0,0,0,0,0,0,0,0,</v>
      </c>
      <c r="BB18" s="1" t="str">
        <f>""</f>
        <v/>
      </c>
    </row>
    <row r="19" spans="1:54" x14ac:dyDescent="0.2">
      <c r="A19" s="1" t="s">
        <v>501</v>
      </c>
      <c r="B19" s="40">
        <f>SUMIFS(J:J,S:S,B20)+B25</f>
        <v>2849760.2407740746</v>
      </c>
      <c r="C19" s="36">
        <f t="shared" si="0"/>
        <v>3.4641016151377544</v>
      </c>
      <c r="D19" s="47">
        <f t="shared" si="15"/>
        <v>0</v>
      </c>
      <c r="E19" s="47">
        <f t="shared" si="16"/>
        <v>1</v>
      </c>
      <c r="F19" s="47">
        <v>-7</v>
      </c>
      <c r="G19" s="47">
        <v>18</v>
      </c>
      <c r="H19" s="48">
        <v>43869</v>
      </c>
      <c r="I19" s="1">
        <f t="shared" si="1"/>
        <v>-4.5832683499062012</v>
      </c>
      <c r="J19" s="37">
        <v>12</v>
      </c>
      <c r="K19" s="49">
        <v>0</v>
      </c>
      <c r="L19" s="46">
        <v>0</v>
      </c>
      <c r="M19" s="50">
        <f t="shared" si="2"/>
        <v>0</v>
      </c>
      <c r="N19" s="55">
        <f t="shared" si="3"/>
        <v>0</v>
      </c>
      <c r="O19" s="56">
        <f t="shared" si="4"/>
        <v>0</v>
      </c>
      <c r="P19" s="56">
        <f t="shared" si="5"/>
        <v>0</v>
      </c>
      <c r="Q19" s="1">
        <f t="shared" si="6"/>
        <v>0.29015710414630774</v>
      </c>
      <c r="R19" s="1">
        <f t="shared" si="7"/>
        <v>0</v>
      </c>
      <c r="S19" s="1">
        <f t="shared" si="18"/>
        <v>0.14285714285714285</v>
      </c>
      <c r="T19" s="1">
        <f t="shared" si="8"/>
        <v>9.7229952218416654E-2</v>
      </c>
      <c r="U19" s="1">
        <f t="shared" si="9"/>
        <v>1.4858634421208636E-8</v>
      </c>
      <c r="V19" s="1">
        <f t="shared" si="17"/>
        <v>1.231339558090881E-8</v>
      </c>
      <c r="W19" s="1">
        <f>IF(E18=1,Q19,W18+$B$20-COUNTIF($E$2:$E19,0)*$B$23)</f>
        <v>0.29015710414630774</v>
      </c>
      <c r="X19" s="1">
        <f t="shared" si="10"/>
        <v>498.83063134451288</v>
      </c>
      <c r="AX19" s="1" t="str">
        <f t="shared" si="11"/>
        <v>c(1,1,2,3,5,5,5,5,6,7,8,11,11,11,12,12,12,12,</v>
      </c>
      <c r="AY19" s="1" t="str">
        <f t="shared" si="12"/>
        <v>c(0,0,0,0,0,0,0,0,0,0,0,0,0,0,0,0,0,0,</v>
      </c>
      <c r="AZ19" s="1" t="str">
        <f t="shared" si="13"/>
        <v>c(0,0,0,0,0,0,0,0,0,0,0,0,0,0,0,0,0,0,</v>
      </c>
      <c r="BA19" s="1" t="str">
        <f t="shared" si="14"/>
        <v>c(0,0,0,0,0,0,0,0,0,0,0,0,0,0,0,0,0,0,</v>
      </c>
      <c r="BB19" s="1" t="str">
        <f>""</f>
        <v/>
      </c>
    </row>
    <row r="20" spans="1:54" x14ac:dyDescent="0.2">
      <c r="A20" s="1" t="s">
        <v>502</v>
      </c>
      <c r="B20" s="1">
        <f>MAX(S:S)</f>
        <v>31414.285714285714</v>
      </c>
      <c r="C20" s="36">
        <f t="shared" si="0"/>
        <v>3.4641016151377544</v>
      </c>
      <c r="D20" s="47">
        <f t="shared" si="15"/>
        <v>0</v>
      </c>
      <c r="E20" s="47">
        <f t="shared" si="16"/>
        <v>1</v>
      </c>
      <c r="F20" s="47">
        <v>-6</v>
      </c>
      <c r="G20" s="47">
        <v>19</v>
      </c>
      <c r="H20" s="48">
        <v>43870</v>
      </c>
      <c r="I20" s="1">
        <f t="shared" si="1"/>
        <v>-4.5120920117900507</v>
      </c>
      <c r="J20" s="37">
        <v>12</v>
      </c>
      <c r="K20" s="49">
        <v>0</v>
      </c>
      <c r="L20" s="46">
        <v>0</v>
      </c>
      <c r="M20" s="50">
        <f t="shared" si="2"/>
        <v>0</v>
      </c>
      <c r="N20" s="55">
        <f t="shared" si="3"/>
        <v>0</v>
      </c>
      <c r="O20" s="56">
        <f t="shared" si="4"/>
        <v>0</v>
      </c>
      <c r="P20" s="56">
        <f t="shared" si="5"/>
        <v>0</v>
      </c>
      <c r="Q20" s="1">
        <f t="shared" si="6"/>
        <v>0.43383423497423451</v>
      </c>
      <c r="R20" s="1">
        <f t="shared" si="7"/>
        <v>0</v>
      </c>
      <c r="S20" s="1">
        <f t="shared" si="18"/>
        <v>0</v>
      </c>
      <c r="T20" s="1">
        <f t="shared" si="8"/>
        <v>0.14367713082792677</v>
      </c>
      <c r="U20" s="1">
        <f t="shared" si="9"/>
        <v>7.7021984196985355E-8</v>
      </c>
      <c r="V20" s="1">
        <f t="shared" si="17"/>
        <v>6.2163349775776718E-8</v>
      </c>
      <c r="W20" s="1">
        <f>IF(E19=1,Q20,W19+$B$20-COUNTIF($E$2:$E20,0)*$B$23)</f>
        <v>0.43383423497423451</v>
      </c>
      <c r="X20" s="1">
        <f t="shared" si="10"/>
        <v>498.8306261763492</v>
      </c>
      <c r="AX20" s="1" t="str">
        <f t="shared" si="11"/>
        <v>c(1,1,2,3,5,5,5,5,6,7,8,11,11,11,12,12,12,12,12,</v>
      </c>
      <c r="AY20" s="1" t="str">
        <f t="shared" si="12"/>
        <v>c(0,0,0,0,0,0,0,0,0,0,0,0,0,0,0,0,0,0,0,</v>
      </c>
      <c r="AZ20" s="1" t="str">
        <f t="shared" si="13"/>
        <v>c(0,0,0,0,0,0,0,0,0,0,0,0,0,0,0,0,0,0,0,</v>
      </c>
      <c r="BA20" s="1" t="str">
        <f t="shared" si="14"/>
        <v>c(0,0,0,0,0,0,0,0,0,0,0,0,0,0,0,0,0,0,0,</v>
      </c>
      <c r="BB20" s="1" t="str">
        <f>""</f>
        <v/>
      </c>
    </row>
    <row r="21" spans="1:54" x14ac:dyDescent="0.2">
      <c r="A21" s="1" t="s">
        <v>503</v>
      </c>
      <c r="B21" s="1">
        <f>SUMIFS(S:S,D:D,1,E:E,0)</f>
        <v>20677.571428571428</v>
      </c>
      <c r="C21" s="36">
        <f t="shared" si="0"/>
        <v>3.4641016151377544</v>
      </c>
      <c r="D21" s="47">
        <f t="shared" si="15"/>
        <v>0</v>
      </c>
      <c r="E21" s="47">
        <f t="shared" si="16"/>
        <v>1</v>
      </c>
      <c r="F21" s="47">
        <v>-5</v>
      </c>
      <c r="G21" s="47">
        <v>20</v>
      </c>
      <c r="H21" s="48">
        <v>43871</v>
      </c>
      <c r="I21" s="1">
        <f t="shared" si="1"/>
        <v>-4.4409156736739002</v>
      </c>
      <c r="J21" s="37">
        <v>12</v>
      </c>
      <c r="K21" s="49">
        <v>0</v>
      </c>
      <c r="L21" s="46">
        <v>0</v>
      </c>
      <c r="M21" s="50">
        <f t="shared" si="2"/>
        <v>0</v>
      </c>
      <c r="N21" s="55">
        <f t="shared" si="3"/>
        <v>0</v>
      </c>
      <c r="O21" s="56">
        <f t="shared" si="4"/>
        <v>0</v>
      </c>
      <c r="P21" s="56">
        <f t="shared" si="5"/>
        <v>0</v>
      </c>
      <c r="Q21" s="1">
        <f t="shared" si="6"/>
        <v>0.64486296572752522</v>
      </c>
      <c r="R21" s="1">
        <f t="shared" si="7"/>
        <v>0</v>
      </c>
      <c r="S21" s="1">
        <f t="shared" si="18"/>
        <v>0.14285714285714285</v>
      </c>
      <c r="T21" s="1">
        <f t="shared" si="8"/>
        <v>0.21102873075329071</v>
      </c>
      <c r="U21" s="1">
        <f t="shared" si="9"/>
        <v>3.5887538425598239E-7</v>
      </c>
      <c r="V21" s="1">
        <f t="shared" si="17"/>
        <v>2.8185340005899706E-7</v>
      </c>
      <c r="W21" s="1">
        <f>IF(E20=1,Q21,W20+$B$20-COUNTIF($E$2:$E21,0)*$B$23)</f>
        <v>0.64486296572752522</v>
      </c>
      <c r="X21" s="1">
        <f t="shared" si="10"/>
        <v>498.83060274349788</v>
      </c>
      <c r="AX21" s="1" t="str">
        <f t="shared" si="11"/>
        <v>c(1,1,2,3,5,5,5,5,6,7,8,11,11,11,12,12,12,12,12,12,</v>
      </c>
      <c r="AY21" s="1" t="str">
        <f t="shared" si="12"/>
        <v>c(0,0,0,0,0,0,0,0,0,0,0,0,0,0,0,0,0,0,0,0,</v>
      </c>
      <c r="AZ21" s="1" t="str">
        <f t="shared" si="13"/>
        <v>c(0,0,0,0,0,0,0,0,0,0,0,0,0,0,0,0,0,0,0,0,</v>
      </c>
      <c r="BA21" s="1" t="str">
        <f t="shared" si="14"/>
        <v>c(0,0,0,0,0,0,0,0,0,0,0,0,0,0,0,0,0,0,0,0,</v>
      </c>
      <c r="BB21" s="1" t="str">
        <f>""</f>
        <v/>
      </c>
    </row>
    <row r="22" spans="1:54" x14ac:dyDescent="0.2">
      <c r="A22" s="1" t="s">
        <v>504</v>
      </c>
      <c r="B22" s="1">
        <f>COUNTIFS(E:E,0,J:J,"&gt;0")</f>
        <v>52</v>
      </c>
      <c r="C22" s="36">
        <f t="shared" si="0"/>
        <v>3.4641016151377544</v>
      </c>
      <c r="D22" s="47">
        <f t="shared" si="15"/>
        <v>0</v>
      </c>
      <c r="E22" s="47">
        <f t="shared" si="16"/>
        <v>1</v>
      </c>
      <c r="F22" s="47">
        <v>-4</v>
      </c>
      <c r="G22" s="47">
        <v>21</v>
      </c>
      <c r="H22" s="48">
        <v>43872</v>
      </c>
      <c r="I22" s="1">
        <f t="shared" si="1"/>
        <v>-4.3697393355577496</v>
      </c>
      <c r="J22" s="37">
        <v>12</v>
      </c>
      <c r="K22" s="49">
        <v>0</v>
      </c>
      <c r="L22" s="46">
        <v>0</v>
      </c>
      <c r="M22" s="50">
        <f t="shared" si="2"/>
        <v>0</v>
      </c>
      <c r="N22" s="55">
        <f t="shared" si="3"/>
        <v>0</v>
      </c>
      <c r="O22" s="56">
        <f t="shared" si="4"/>
        <v>0</v>
      </c>
      <c r="P22" s="56">
        <f t="shared" si="5"/>
        <v>0</v>
      </c>
      <c r="Q22" s="1">
        <f t="shared" si="6"/>
        <v>0.952941821772603</v>
      </c>
      <c r="R22" s="1">
        <f t="shared" si="7"/>
        <v>0</v>
      </c>
      <c r="S22" s="1">
        <f t="shared" si="18"/>
        <v>0.14285714285714285</v>
      </c>
      <c r="T22" s="1">
        <f t="shared" si="8"/>
        <v>0.30807885604507779</v>
      </c>
      <c r="U22" s="1">
        <f t="shared" si="9"/>
        <v>1.5187855927532249E-6</v>
      </c>
      <c r="V22" s="1">
        <f t="shared" si="17"/>
        <v>1.1599102084972425E-6</v>
      </c>
      <c r="W22" s="1">
        <f>IF(E21=1,Q22,W21+$B$20-COUNTIF($E$2:$E22,0)*$B$23)</f>
        <v>0.952941821772603</v>
      </c>
      <c r="X22" s="1">
        <f t="shared" si="10"/>
        <v>498.83050631038162</v>
      </c>
      <c r="AX22" s="1" t="str">
        <f t="shared" si="11"/>
        <v>c(1,1,2,3,5,5,5,5,6,7,8,11,11,11,12,12,12,12,12,12,12,</v>
      </c>
      <c r="AY22" s="1" t="str">
        <f t="shared" si="12"/>
        <v>c(0,0,0,0,0,0,0,0,0,0,0,0,0,0,0,0,0,0,0,0,0,</v>
      </c>
      <c r="AZ22" s="1" t="str">
        <f t="shared" si="13"/>
        <v>c(0,0,0,0,0,0,0,0,0,0,0,0,0,0,0,0,0,0,0,0,0,</v>
      </c>
      <c r="BA22" s="1" t="str">
        <f t="shared" si="14"/>
        <v>c(0,0,0,0,0,0,0,0,0,0,0,0,0,0,0,0,0,0,0,0,0,</v>
      </c>
      <c r="BB22" s="1" t="str">
        <f>""</f>
        <v/>
      </c>
    </row>
    <row r="23" spans="1:54" x14ac:dyDescent="0.2">
      <c r="A23" s="1" t="s">
        <v>505</v>
      </c>
      <c r="B23" s="1">
        <f>(B20-B21)/B22</f>
        <v>206.47527472527474</v>
      </c>
      <c r="C23" s="36">
        <f t="shared" si="0"/>
        <v>3.4641016151377544</v>
      </c>
      <c r="D23" s="47">
        <f t="shared" si="15"/>
        <v>0</v>
      </c>
      <c r="E23" s="47">
        <f t="shared" si="16"/>
        <v>1</v>
      </c>
      <c r="F23" s="47">
        <v>-3</v>
      </c>
      <c r="G23" s="47">
        <v>22</v>
      </c>
      <c r="H23" s="48">
        <v>43873</v>
      </c>
      <c r="I23" s="1">
        <f t="shared" si="1"/>
        <v>-4.2985629974415991</v>
      </c>
      <c r="J23" s="37">
        <v>12</v>
      </c>
      <c r="K23" s="49">
        <v>0</v>
      </c>
      <c r="L23" s="46">
        <v>0</v>
      </c>
      <c r="M23" s="50">
        <f t="shared" si="2"/>
        <v>0</v>
      </c>
      <c r="N23" s="55">
        <f t="shared" si="3"/>
        <v>0</v>
      </c>
      <c r="O23" s="56">
        <f t="shared" si="4"/>
        <v>0</v>
      </c>
      <c r="P23" s="56">
        <f t="shared" si="5"/>
        <v>0</v>
      </c>
      <c r="Q23" s="1">
        <f t="shared" si="6"/>
        <v>1.3999840668276553</v>
      </c>
      <c r="R23" s="1">
        <f t="shared" si="7"/>
        <v>0</v>
      </c>
      <c r="S23" s="1">
        <f t="shared" si="18"/>
        <v>0.14285714285714285</v>
      </c>
      <c r="T23" s="1">
        <f t="shared" si="8"/>
        <v>0.4470422450550523</v>
      </c>
      <c r="U23" s="1">
        <f t="shared" si="9"/>
        <v>5.8907615670512273E-6</v>
      </c>
      <c r="V23" s="1">
        <f t="shared" si="17"/>
        <v>4.3719759742980024E-6</v>
      </c>
      <c r="W23" s="1">
        <f>IF(E22=1,Q23,W22+$B$20-COUNTIF($E$2:$E23,0)*$B$23)</f>
        <v>1.3999840668276553</v>
      </c>
      <c r="X23" s="1">
        <f t="shared" si="10"/>
        <v>498.83014283123703</v>
      </c>
      <c r="AX23" s="1" t="str">
        <f t="shared" si="11"/>
        <v>c(1,1,2,3,5,5,5,5,6,7,8,11,11,11,12,12,12,12,12,12,12,12,</v>
      </c>
      <c r="AY23" s="1" t="str">
        <f t="shared" si="12"/>
        <v>c(0,0,0,0,0,0,0,0,0,0,0,0,0,0,0,0,0,0,0,0,0,0,</v>
      </c>
      <c r="AZ23" s="1" t="str">
        <f t="shared" si="13"/>
        <v>c(0,0,0,0,0,0,0,0,0,0,0,0,0,0,0,0,0,0,0,0,0,0,</v>
      </c>
      <c r="BA23" s="1" t="str">
        <f t="shared" si="14"/>
        <v>c(0,0,0,0,0,0,0,0,0,0,0,0,0,0,0,0,0,0,0,0,0,0,</v>
      </c>
      <c r="BB23" s="1" t="str">
        <f>""</f>
        <v/>
      </c>
    </row>
    <row r="24" spans="1:54" x14ac:dyDescent="0.2">
      <c r="A24" s="1" t="s">
        <v>506</v>
      </c>
      <c r="B24" s="1">
        <f>B20/B23</f>
        <v>152.14550873504794</v>
      </c>
      <c r="C24" s="36">
        <f t="shared" si="0"/>
        <v>3.6055512754639891</v>
      </c>
      <c r="D24" s="47">
        <f t="shared" si="15"/>
        <v>0</v>
      </c>
      <c r="E24" s="47">
        <f t="shared" si="16"/>
        <v>1</v>
      </c>
      <c r="F24" s="47">
        <v>-2</v>
      </c>
      <c r="G24" s="47">
        <v>23</v>
      </c>
      <c r="H24" s="48">
        <v>43874</v>
      </c>
      <c r="I24" s="1">
        <f t="shared" si="1"/>
        <v>-4.2273866593254485</v>
      </c>
      <c r="J24" s="37">
        <v>13</v>
      </c>
      <c r="K24" s="49">
        <v>0</v>
      </c>
      <c r="L24" s="46">
        <v>0</v>
      </c>
      <c r="M24" s="50">
        <f t="shared" si="2"/>
        <v>0</v>
      </c>
      <c r="N24" s="55">
        <f t="shared" si="3"/>
        <v>0</v>
      </c>
      <c r="O24" s="56">
        <f t="shared" si="4"/>
        <v>0</v>
      </c>
      <c r="P24" s="56">
        <f t="shared" si="5"/>
        <v>0</v>
      </c>
      <c r="Q24" s="1">
        <f t="shared" si="6"/>
        <v>2.0447492896622954</v>
      </c>
      <c r="R24" s="1">
        <f t="shared" si="7"/>
        <v>1</v>
      </c>
      <c r="S24" s="1">
        <f t="shared" si="18"/>
        <v>0.14285714285714285</v>
      </c>
      <c r="T24" s="1">
        <f t="shared" si="8"/>
        <v>0.64476522283464011</v>
      </c>
      <c r="U24" s="1">
        <f t="shared" si="9"/>
        <v>2.1103143710033556E-5</v>
      </c>
      <c r="V24" s="1">
        <f t="shared" si="17"/>
        <v>1.5212382142982329E-5</v>
      </c>
      <c r="W24" s="1">
        <f>IF(E23=1,Q24,W23+$B$20-COUNTIF($E$2:$E24,0)*$B$23)</f>
        <v>2.0447492896622954</v>
      </c>
      <c r="X24" s="1">
        <f t="shared" si="10"/>
        <v>609.33618725488509</v>
      </c>
      <c r="AX24" s="1" t="str">
        <f t="shared" si="11"/>
        <v>c(1,1,2,3,5,5,5,5,6,7,8,11,11,11,12,12,12,12,12,12,12,12,13,</v>
      </c>
      <c r="AY24" s="1" t="str">
        <f t="shared" si="12"/>
        <v>c(0,0,0,0,0,0,0,0,0,0,0,0,0,0,0,0,0,0,0,0,0,0,0,</v>
      </c>
      <c r="AZ24" s="1" t="str">
        <f t="shared" si="13"/>
        <v>c(0,0,0,0,0,0,0,0,0,0,0,0,0,0,0,0,0,0,0,0,0,0,0,</v>
      </c>
      <c r="BA24" s="1" t="str">
        <f t="shared" si="14"/>
        <v>c(0,0,0,0,0,0,0,0,0,0,0,0,0,0,0,0,0,0,0,0,0,0,0,</v>
      </c>
      <c r="BB24" s="1" t="str">
        <f>""</f>
        <v/>
      </c>
    </row>
    <row r="25" spans="1:54" x14ac:dyDescent="0.2">
      <c r="A25" s="1" t="s">
        <v>507</v>
      </c>
      <c r="B25" s="1">
        <f>B20*B24/2</f>
        <v>2389771.2407740746</v>
      </c>
      <c r="C25" s="36">
        <f t="shared" si="0"/>
        <v>3.6055512754639891</v>
      </c>
      <c r="D25" s="47">
        <f t="shared" si="15"/>
        <v>0</v>
      </c>
      <c r="E25" s="47">
        <f t="shared" si="16"/>
        <v>1</v>
      </c>
      <c r="F25" s="47">
        <v>-1</v>
      </c>
      <c r="G25" s="47">
        <v>24</v>
      </c>
      <c r="H25" s="48">
        <v>43875</v>
      </c>
      <c r="I25" s="1">
        <f t="shared" si="1"/>
        <v>-4.156210321209298</v>
      </c>
      <c r="J25" s="37">
        <v>13</v>
      </c>
      <c r="K25" s="49">
        <v>0</v>
      </c>
      <c r="L25" s="46">
        <v>0</v>
      </c>
      <c r="M25" s="50">
        <f t="shared" si="2"/>
        <v>0</v>
      </c>
      <c r="N25" s="55">
        <f t="shared" si="3"/>
        <v>0</v>
      </c>
      <c r="O25" s="56">
        <f t="shared" si="4"/>
        <v>0</v>
      </c>
      <c r="P25" s="56">
        <f t="shared" si="5"/>
        <v>0</v>
      </c>
      <c r="Q25" s="1">
        <f t="shared" si="6"/>
        <v>2.9690664385528542</v>
      </c>
      <c r="R25" s="1">
        <f t="shared" si="7"/>
        <v>0</v>
      </c>
      <c r="S25" s="1">
        <f t="shared" si="18"/>
        <v>0.14285714285714285</v>
      </c>
      <c r="T25" s="1">
        <f t="shared" si="8"/>
        <v>0.92431714889055883</v>
      </c>
      <c r="U25" s="1">
        <f t="shared" si="9"/>
        <v>7.0302527136483178E-5</v>
      </c>
      <c r="V25" s="1">
        <f t="shared" si="17"/>
        <v>4.9199383426449622E-5</v>
      </c>
      <c r="W25" s="1">
        <f>IF(E24=1,Q25,W24+$B$20-COUNTIF($E$2:$E25,0)*$B$23)</f>
        <v>2.9690664385528542</v>
      </c>
      <c r="X25" s="1">
        <f t="shared" si="10"/>
        <v>609.33157510770832</v>
      </c>
      <c r="AX25" s="1" t="str">
        <f t="shared" si="11"/>
        <v>c(1,1,2,3,5,5,5,5,6,7,8,11,11,11,12,12,12,12,12,12,12,12,13,13,</v>
      </c>
      <c r="AY25" s="1" t="str">
        <f t="shared" si="12"/>
        <v>c(0,0,0,0,0,0,0,0,0,0,0,0,0,0,0,0,0,0,0,0,0,0,0,0,</v>
      </c>
      <c r="AZ25" s="1" t="str">
        <f t="shared" si="13"/>
        <v>c(0,0,0,0,0,0,0,0,0,0,0,0,0,0,0,0,0,0,0,0,0,0,0,0,</v>
      </c>
      <c r="BA25" s="1" t="str">
        <f t="shared" si="14"/>
        <v>c(0,0,0,0,0,0,0,0,0,0,0,0,0,0,0,0,0,0,0,0,0,0,0,0,</v>
      </c>
      <c r="BB25" s="1" t="str">
        <f>""</f>
        <v/>
      </c>
    </row>
    <row r="26" spans="1:54" x14ac:dyDescent="0.2">
      <c r="A26" s="1" t="s">
        <v>18</v>
      </c>
      <c r="B26" s="54">
        <f>SUMIFS(H:H,S:S,B20)+B24</f>
        <v>44082.145508735048</v>
      </c>
      <c r="C26" s="36">
        <f t="shared" si="0"/>
        <v>3.6055512754639891</v>
      </c>
      <c r="D26" s="47">
        <f t="shared" si="15"/>
        <v>0</v>
      </c>
      <c r="E26" s="47">
        <f t="shared" si="16"/>
        <v>1</v>
      </c>
      <c r="F26" s="47">
        <v>0</v>
      </c>
      <c r="G26" s="47">
        <v>25</v>
      </c>
      <c r="H26" s="48">
        <v>43876</v>
      </c>
      <c r="I26" s="1">
        <f t="shared" si="1"/>
        <v>-4.0850339830931475</v>
      </c>
      <c r="J26" s="37">
        <v>13</v>
      </c>
      <c r="K26" s="49">
        <v>0</v>
      </c>
      <c r="L26" s="46">
        <v>3</v>
      </c>
      <c r="M26" s="50">
        <f t="shared" si="2"/>
        <v>3</v>
      </c>
      <c r="N26" s="55">
        <f t="shared" si="3"/>
        <v>0</v>
      </c>
      <c r="O26" s="56">
        <f t="shared" si="4"/>
        <v>0</v>
      </c>
      <c r="P26" s="56">
        <f t="shared" si="5"/>
        <v>0</v>
      </c>
      <c r="Q26" s="1">
        <f t="shared" si="6"/>
        <v>4.2861301495440358</v>
      </c>
      <c r="R26" s="1">
        <f t="shared" si="7"/>
        <v>0</v>
      </c>
      <c r="S26" s="1">
        <f t="shared" si="18"/>
        <v>0.14285714285714285</v>
      </c>
      <c r="T26" s="1">
        <f t="shared" si="8"/>
        <v>1.3170637109911816</v>
      </c>
      <c r="U26" s="1">
        <f t="shared" si="9"/>
        <v>2.1909343605017295E-4</v>
      </c>
      <c r="V26" s="1">
        <f t="shared" si="17"/>
        <v>1.4879090891368977E-4</v>
      </c>
      <c r="W26" s="1">
        <f>IF(E25=1,Q26,W25+$B$20-COUNTIF($E$2:$E26,0)*$B$23)</f>
        <v>4.2861301495440358</v>
      </c>
      <c r="X26" s="1">
        <f t="shared" si="10"/>
        <v>609.31762695842497</v>
      </c>
      <c r="AX26" s="1" t="str">
        <f t="shared" si="11"/>
        <v>c(1,1,2,3,5,5,5,5,6,7,8,11,11,11,12,12,12,12,12,12,12,12,13,13,13,</v>
      </c>
      <c r="AY26" s="1" t="str">
        <f t="shared" si="12"/>
        <v>c(0,0,0,0,0,0,0,0,0,0,0,0,0,0,0,0,0,0,0,0,0,0,0,0,3,</v>
      </c>
      <c r="AZ26" s="1" t="str">
        <f t="shared" si="13"/>
        <v>c(0,0,0,0,0,0,0,0,0,0,0,0,0,0,0,0,0,0,0,0,0,0,0,0,0,</v>
      </c>
      <c r="BA26" s="1" t="str">
        <f t="shared" si="14"/>
        <v>c(0,0,0,0,0,0,0,0,0,0,0,0,0,0,0,0,0,0,0,0,0,0,0,0,3,</v>
      </c>
      <c r="BB26" s="1" t="str">
        <f>""</f>
        <v/>
      </c>
    </row>
    <row r="27" spans="1:54" x14ac:dyDescent="0.2">
      <c r="C27" s="36">
        <f t="shared" si="0"/>
        <v>3.6055512754639891</v>
      </c>
      <c r="D27" s="47">
        <f t="shared" si="15"/>
        <v>0</v>
      </c>
      <c r="E27" s="47">
        <f t="shared" si="16"/>
        <v>1</v>
      </c>
      <c r="F27" s="47">
        <v>1</v>
      </c>
      <c r="G27" s="47">
        <v>26</v>
      </c>
      <c r="H27" s="48">
        <v>43877</v>
      </c>
      <c r="I27" s="1">
        <f t="shared" si="1"/>
        <v>-4.0138576449769969</v>
      </c>
      <c r="J27" s="37">
        <v>13</v>
      </c>
      <c r="K27" s="49">
        <v>0</v>
      </c>
      <c r="L27" s="46">
        <v>3</v>
      </c>
      <c r="M27" s="50">
        <f t="shared" si="2"/>
        <v>3</v>
      </c>
      <c r="N27" s="55">
        <f t="shared" si="3"/>
        <v>0</v>
      </c>
      <c r="O27" s="56">
        <f t="shared" si="4"/>
        <v>0</v>
      </c>
      <c r="P27" s="56">
        <f t="shared" si="5"/>
        <v>0</v>
      </c>
      <c r="Q27" s="1">
        <f t="shared" si="6"/>
        <v>6.1514741065126426</v>
      </c>
      <c r="R27" s="1">
        <f t="shared" si="7"/>
        <v>0</v>
      </c>
      <c r="S27" s="1">
        <f t="shared" si="18"/>
        <v>0.14285714285714285</v>
      </c>
      <c r="T27" s="1">
        <f t="shared" si="8"/>
        <v>1.8653439569686068</v>
      </c>
      <c r="U27" s="1">
        <f t="shared" si="9"/>
        <v>6.4210332561444425E-4</v>
      </c>
      <c r="V27" s="1">
        <f t="shared" si="17"/>
        <v>4.2300988956427133E-4</v>
      </c>
      <c r="W27" s="1">
        <f>IF(E26=1,Q27,W26+$B$20-COUNTIF($E$2:$E27,0)*$B$23)</f>
        <v>6.1514741065126426</v>
      </c>
      <c r="X27" s="1">
        <f t="shared" si="10"/>
        <v>609.27797349189018</v>
      </c>
      <c r="AJ27" s="58">
        <f>-0.0054*77+0.4823</f>
        <v>6.6500000000000004E-2</v>
      </c>
      <c r="AK27" s="59">
        <f>AJ27*B19</f>
        <v>189509.05601147597</v>
      </c>
      <c r="AX27" s="1" t="str">
        <f t="shared" si="11"/>
        <v>c(1,1,2,3,5,5,5,5,6,7,8,11,11,11,12,12,12,12,12,12,12,12,13,13,13,13,</v>
      </c>
      <c r="AY27" s="1" t="str">
        <f t="shared" si="12"/>
        <v>c(0,0,0,0,0,0,0,0,0,0,0,0,0,0,0,0,0,0,0,0,0,0,0,0,3,3,</v>
      </c>
      <c r="AZ27" s="1" t="str">
        <f t="shared" si="13"/>
        <v>c(0,0,0,0,0,0,0,0,0,0,0,0,0,0,0,0,0,0,0,0,0,0,0,0,0,0,</v>
      </c>
      <c r="BA27" s="1" t="str">
        <f t="shared" si="14"/>
        <v>c(0,0,0,0,0,0,0,0,0,0,0,0,0,0,0,0,0,0,0,0,0,0,0,0,3,3,</v>
      </c>
      <c r="BB27" s="1" t="str">
        <f>""</f>
        <v/>
      </c>
    </row>
    <row r="28" spans="1:54" x14ac:dyDescent="0.2">
      <c r="C28" s="36">
        <f t="shared" si="0"/>
        <v>3.6055512754639891</v>
      </c>
      <c r="D28" s="47">
        <f t="shared" si="15"/>
        <v>0</v>
      </c>
      <c r="E28" s="47">
        <f t="shared" si="16"/>
        <v>1</v>
      </c>
      <c r="F28" s="47">
        <v>2</v>
      </c>
      <c r="G28" s="47">
        <v>27</v>
      </c>
      <c r="H28" s="48">
        <v>43878</v>
      </c>
      <c r="I28" s="1">
        <f t="shared" si="1"/>
        <v>-3.9426813068608464</v>
      </c>
      <c r="J28" s="37">
        <v>13</v>
      </c>
      <c r="K28" s="49">
        <v>0</v>
      </c>
      <c r="L28" s="46">
        <v>3</v>
      </c>
      <c r="M28" s="50">
        <f t="shared" si="2"/>
        <v>3</v>
      </c>
      <c r="N28" s="55">
        <f t="shared" si="3"/>
        <v>0</v>
      </c>
      <c r="O28" s="56">
        <f t="shared" si="4"/>
        <v>0</v>
      </c>
      <c r="P28" s="56">
        <f t="shared" si="5"/>
        <v>0</v>
      </c>
      <c r="Q28" s="1">
        <f t="shared" si="6"/>
        <v>8.7773695706941375</v>
      </c>
      <c r="R28" s="1">
        <f t="shared" si="7"/>
        <v>0</v>
      </c>
      <c r="S28" s="1">
        <f t="shared" si="18"/>
        <v>0.14285714285714285</v>
      </c>
      <c r="T28" s="1">
        <f t="shared" si="8"/>
        <v>2.6258954641814949</v>
      </c>
      <c r="U28" s="1">
        <f t="shared" si="9"/>
        <v>1.7779596888489266E-3</v>
      </c>
      <c r="V28" s="1">
        <f t="shared" si="17"/>
        <v>1.1358563632344824E-3</v>
      </c>
      <c r="W28" s="1">
        <f>IF(E27=1,Q28,W27+$B$20-COUNTIF($E$2:$E28,0)*$B$23)</f>
        <v>8.7773695706941375</v>
      </c>
      <c r="X28" s="1">
        <f t="shared" si="10"/>
        <v>609.1715033056488</v>
      </c>
      <c r="AX28" s="1" t="str">
        <f t="shared" si="11"/>
        <v>c(1,1,2,3,5,5,5,5,6,7,8,11,11,11,12,12,12,12,12,12,12,12,13,13,13,13,13,</v>
      </c>
      <c r="AY28" s="1" t="str">
        <f t="shared" si="12"/>
        <v>c(0,0,0,0,0,0,0,0,0,0,0,0,0,0,0,0,0,0,0,0,0,0,0,0,3,3,3,</v>
      </c>
      <c r="AZ28" s="1" t="str">
        <f t="shared" si="13"/>
        <v>c(0,0,0,0,0,0,0,0,0,0,0,0,0,0,0,0,0,0,0,0,0,0,0,0,0,0,0,</v>
      </c>
      <c r="BA28" s="1" t="str">
        <f t="shared" si="14"/>
        <v>c(0,0,0,0,0,0,0,0,0,0,0,0,0,0,0,0,0,0,0,0,0,0,0,0,3,3,3,</v>
      </c>
      <c r="BB28" s="1" t="str">
        <f>""</f>
        <v/>
      </c>
    </row>
    <row r="29" spans="1:54" x14ac:dyDescent="0.2">
      <c r="C29" s="36">
        <f t="shared" si="0"/>
        <v>3.6055512754639891</v>
      </c>
      <c r="D29" s="47">
        <f t="shared" si="15"/>
        <v>0</v>
      </c>
      <c r="E29" s="47">
        <f t="shared" si="16"/>
        <v>1</v>
      </c>
      <c r="F29" s="47">
        <v>3</v>
      </c>
      <c r="G29" s="47">
        <v>28</v>
      </c>
      <c r="H29" s="48">
        <v>43879</v>
      </c>
      <c r="I29" s="1">
        <f t="shared" si="1"/>
        <v>-3.8715049687446959</v>
      </c>
      <c r="J29" s="37">
        <v>13</v>
      </c>
      <c r="K29" s="49">
        <v>0</v>
      </c>
      <c r="L29" s="46">
        <v>3</v>
      </c>
      <c r="M29" s="50">
        <f t="shared" si="2"/>
        <v>3</v>
      </c>
      <c r="N29" s="55">
        <f t="shared" si="3"/>
        <v>0</v>
      </c>
      <c r="O29" s="56">
        <f t="shared" si="4"/>
        <v>0</v>
      </c>
      <c r="P29" s="56">
        <f t="shared" si="5"/>
        <v>0</v>
      </c>
      <c r="Q29" s="1">
        <f t="shared" si="6"/>
        <v>12.451565481931603</v>
      </c>
      <c r="R29" s="1">
        <f t="shared" si="7"/>
        <v>0</v>
      </c>
      <c r="S29" s="1">
        <f t="shared" si="18"/>
        <v>0.14285714285714285</v>
      </c>
      <c r="T29" s="1">
        <f t="shared" si="8"/>
        <v>3.6741959112374651</v>
      </c>
      <c r="U29" s="1">
        <f t="shared" si="9"/>
        <v>4.6707227120467033E-3</v>
      </c>
      <c r="V29" s="1">
        <f t="shared" si="17"/>
        <v>2.8927630231977766E-3</v>
      </c>
      <c r="W29" s="1">
        <f>IF(E28=1,Q29,W28+$B$20-COUNTIF($E$2:$E29,0)*$B$23)</f>
        <v>12.451565481931603</v>
      </c>
      <c r="X29" s="1">
        <f t="shared" si="10"/>
        <v>608.90039042483545</v>
      </c>
      <c r="AX29" s="1" t="str">
        <f t="shared" si="11"/>
        <v>c(1,1,2,3,5,5,5,5,6,7,8,11,11,11,12,12,12,12,12,12,12,12,13,13,13,13,13,13,</v>
      </c>
      <c r="AY29" s="1" t="str">
        <f t="shared" si="12"/>
        <v>c(0,0,0,0,0,0,0,0,0,0,0,0,0,0,0,0,0,0,0,0,0,0,0,0,3,3,3,3,</v>
      </c>
      <c r="AZ29" s="1" t="str">
        <f t="shared" si="13"/>
        <v>c(0,0,0,0,0,0,0,0,0,0,0,0,0,0,0,0,0,0,0,0,0,0,0,0,0,0,0,0,</v>
      </c>
      <c r="BA29" s="1" t="str">
        <f t="shared" si="14"/>
        <v>c(0,0,0,0,0,0,0,0,0,0,0,0,0,0,0,0,0,0,0,0,0,0,0,0,3,3,3,3,</v>
      </c>
      <c r="BB29" s="1" t="str">
        <f>""</f>
        <v/>
      </c>
    </row>
    <row r="30" spans="1:54" x14ac:dyDescent="0.2">
      <c r="C30" s="36">
        <f t="shared" si="0"/>
        <v>3.6055512754639891</v>
      </c>
      <c r="D30" s="47">
        <f t="shared" si="15"/>
        <v>0</v>
      </c>
      <c r="E30" s="47">
        <f t="shared" si="16"/>
        <v>1</v>
      </c>
      <c r="F30" s="47">
        <v>4</v>
      </c>
      <c r="G30" s="47">
        <v>29</v>
      </c>
      <c r="H30" s="48">
        <v>43880</v>
      </c>
      <c r="I30" s="1">
        <f t="shared" si="1"/>
        <v>-3.8003286306285453</v>
      </c>
      <c r="J30" s="37">
        <v>13</v>
      </c>
      <c r="K30" s="49">
        <v>0</v>
      </c>
      <c r="L30" s="46">
        <v>3</v>
      </c>
      <c r="M30" s="50">
        <f t="shared" si="2"/>
        <v>3</v>
      </c>
      <c r="N30" s="55">
        <f t="shared" si="3"/>
        <v>0</v>
      </c>
      <c r="O30" s="56">
        <f t="shared" si="4"/>
        <v>0</v>
      </c>
      <c r="P30" s="56">
        <f t="shared" si="5"/>
        <v>0</v>
      </c>
      <c r="Q30" s="1">
        <f t="shared" si="6"/>
        <v>17.561479050873544</v>
      </c>
      <c r="R30" s="1">
        <f t="shared" si="7"/>
        <v>0</v>
      </c>
      <c r="S30" s="1">
        <f t="shared" si="18"/>
        <v>0.14285714285714285</v>
      </c>
      <c r="T30" s="1">
        <f t="shared" si="8"/>
        <v>5.1099135689419413</v>
      </c>
      <c r="U30" s="1">
        <f t="shared" si="9"/>
        <v>1.1684378386993674E-2</v>
      </c>
      <c r="V30" s="1">
        <f t="shared" si="17"/>
        <v>7.0136556749469704E-3</v>
      </c>
      <c r="W30" s="1">
        <f>IF(E29=1,Q30,W29+$B$20-COUNTIF($E$2:$E30,0)*$B$23)</f>
        <v>17.561479050873544</v>
      </c>
      <c r="X30" s="1">
        <f t="shared" si="10"/>
        <v>608.24331353991226</v>
      </c>
      <c r="AX30" s="1" t="str">
        <f t="shared" si="11"/>
        <v>c(1,1,2,3,5,5,5,5,6,7,8,11,11,11,12,12,12,12,12,12,12,12,13,13,13,13,13,13,13,</v>
      </c>
      <c r="AY30" s="1" t="str">
        <f t="shared" si="12"/>
        <v>c(0,0,0,0,0,0,0,0,0,0,0,0,0,0,0,0,0,0,0,0,0,0,0,0,3,3,3,3,3,</v>
      </c>
      <c r="AZ30" s="1" t="str">
        <f t="shared" si="13"/>
        <v>c(0,0,0,0,0,0,0,0,0,0,0,0,0,0,0,0,0,0,0,0,0,0,0,0,0,0,0,0,0,</v>
      </c>
      <c r="BA30" s="1" t="str">
        <f t="shared" si="14"/>
        <v>c(0,0,0,0,0,0,0,0,0,0,0,0,0,0,0,0,0,0,0,0,0,0,0,0,3,3,3,3,3,</v>
      </c>
      <c r="BB30" s="1" t="str">
        <f>""</f>
        <v/>
      </c>
    </row>
    <row r="31" spans="1:54" x14ac:dyDescent="0.2">
      <c r="C31" s="36">
        <f t="shared" si="0"/>
        <v>3.7416573867739413</v>
      </c>
      <c r="D31" s="47">
        <f t="shared" si="15"/>
        <v>0</v>
      </c>
      <c r="E31" s="47">
        <f t="shared" si="16"/>
        <v>1</v>
      </c>
      <c r="F31" s="47">
        <v>5</v>
      </c>
      <c r="G31" s="47">
        <v>30</v>
      </c>
      <c r="H31" s="48">
        <v>43881</v>
      </c>
      <c r="I31" s="1">
        <f t="shared" si="1"/>
        <v>-3.7291522925123948</v>
      </c>
      <c r="J31" s="37">
        <v>14</v>
      </c>
      <c r="K31" s="49">
        <v>0</v>
      </c>
      <c r="L31" s="46">
        <v>5</v>
      </c>
      <c r="M31" s="50">
        <f t="shared" si="2"/>
        <v>5</v>
      </c>
      <c r="N31" s="55">
        <f t="shared" si="3"/>
        <v>0</v>
      </c>
      <c r="O31" s="56">
        <f t="shared" si="4"/>
        <v>0</v>
      </c>
      <c r="P31" s="56">
        <f t="shared" si="5"/>
        <v>0</v>
      </c>
      <c r="Q31" s="1">
        <f t="shared" si="6"/>
        <v>24.625161510870306</v>
      </c>
      <c r="R31" s="1">
        <f t="shared" si="7"/>
        <v>1</v>
      </c>
      <c r="S31" s="1">
        <f t="shared" si="18"/>
        <v>0.14285714285714285</v>
      </c>
      <c r="T31" s="1">
        <f t="shared" si="8"/>
        <v>7.0636824599967625</v>
      </c>
      <c r="U31" s="1">
        <f t="shared" si="9"/>
        <v>2.7927806013267449E-2</v>
      </c>
      <c r="V31" s="1">
        <f t="shared" si="17"/>
        <v>1.6243427626273774E-2</v>
      </c>
      <c r="W31" s="1">
        <f>IF(E30=1,Q31,W30+$B$20-COUNTIF($E$2:$E31,0)*$B$23)</f>
        <v>24.625161510870306</v>
      </c>
      <c r="X31" s="1">
        <f t="shared" si="10"/>
        <v>730.44187027292992</v>
      </c>
    </row>
    <row r="32" spans="1:54" x14ac:dyDescent="0.2">
      <c r="A32" s="1">
        <f>SUMIFS(J:J,S:S,B20)</f>
        <v>459989</v>
      </c>
      <c r="C32" s="36">
        <f t="shared" si="0"/>
        <v>3.7416573867739413</v>
      </c>
      <c r="D32" s="47">
        <f t="shared" si="15"/>
        <v>0</v>
      </c>
      <c r="E32" s="47">
        <f t="shared" si="16"/>
        <v>1</v>
      </c>
      <c r="F32" s="47">
        <v>6</v>
      </c>
      <c r="G32" s="47">
        <v>31</v>
      </c>
      <c r="H32" s="48">
        <v>43882</v>
      </c>
      <c r="I32" s="1">
        <f t="shared" si="1"/>
        <v>-3.6579759543962442</v>
      </c>
      <c r="J32" s="37">
        <v>14</v>
      </c>
      <c r="K32" s="49">
        <v>0</v>
      </c>
      <c r="L32" s="46">
        <v>5</v>
      </c>
      <c r="M32" s="50">
        <f t="shared" si="2"/>
        <v>5</v>
      </c>
      <c r="N32" s="55">
        <f t="shared" si="3"/>
        <v>0</v>
      </c>
      <c r="O32" s="56">
        <f t="shared" si="4"/>
        <v>0</v>
      </c>
      <c r="P32" s="56">
        <f t="shared" si="5"/>
        <v>0</v>
      </c>
      <c r="Q32" s="1">
        <f t="shared" si="6"/>
        <v>34.330599744129508</v>
      </c>
      <c r="R32" s="1">
        <f t="shared" si="7"/>
        <v>0</v>
      </c>
      <c r="S32" s="1">
        <f t="shared" si="18"/>
        <v>0.14285714285714285</v>
      </c>
      <c r="T32" s="1">
        <f t="shared" si="8"/>
        <v>9.7054382332592013</v>
      </c>
      <c r="U32" s="1">
        <f t="shared" si="9"/>
        <v>6.3971377821557901E-2</v>
      </c>
      <c r="V32" s="1">
        <f t="shared" si="17"/>
        <v>3.6043571808290452E-2</v>
      </c>
      <c r="W32" s="1">
        <f>IF(E31=1,Q32,W31+$B$20-COUNTIF($E$2:$E32,0)*$B$23)</f>
        <v>34.330599744129508</v>
      </c>
      <c r="X32" s="1">
        <f t="shared" si="10"/>
        <v>726.67810853702474</v>
      </c>
    </row>
    <row r="33" spans="3:24" x14ac:dyDescent="0.2">
      <c r="C33" s="36">
        <f t="shared" si="0"/>
        <v>3.7416573867739413</v>
      </c>
      <c r="D33" s="47">
        <f t="shared" si="15"/>
        <v>0</v>
      </c>
      <c r="E33" s="47">
        <f t="shared" si="16"/>
        <v>1</v>
      </c>
      <c r="F33" s="47">
        <v>7</v>
      </c>
      <c r="G33" s="47">
        <v>32</v>
      </c>
      <c r="H33" s="48">
        <v>43883</v>
      </c>
      <c r="I33" s="1">
        <f t="shared" si="1"/>
        <v>-3.5867996162800937</v>
      </c>
      <c r="J33" s="37">
        <v>14</v>
      </c>
      <c r="K33" s="49">
        <v>0</v>
      </c>
      <c r="L33" s="46">
        <v>5</v>
      </c>
      <c r="M33" s="50">
        <f t="shared" si="2"/>
        <v>5</v>
      </c>
      <c r="N33" s="55">
        <f t="shared" si="3"/>
        <v>0</v>
      </c>
      <c r="O33" s="56">
        <f t="shared" si="4"/>
        <v>0</v>
      </c>
      <c r="P33" s="56">
        <f t="shared" si="5"/>
        <v>0</v>
      </c>
      <c r="Q33" s="1">
        <f t="shared" si="6"/>
        <v>47.585165419176022</v>
      </c>
      <c r="R33" s="1">
        <f t="shared" si="7"/>
        <v>0</v>
      </c>
      <c r="S33" s="1">
        <f t="shared" si="18"/>
        <v>0.14285714285714285</v>
      </c>
      <c r="T33" s="1">
        <f t="shared" si="8"/>
        <v>13.254565675046514</v>
      </c>
      <c r="U33" s="1">
        <f t="shared" si="9"/>
        <v>0.14081082473503181</v>
      </c>
      <c r="V33" s="1">
        <f t="shared" si="17"/>
        <v>7.6839446913473913E-2</v>
      </c>
      <c r="W33" s="1">
        <f>IF(E32=1,Q33,W32+$B$20-COUNTIF($E$2:$E33,0)*$B$23)</f>
        <v>47.585165419176022</v>
      </c>
      <c r="X33" s="1">
        <f t="shared" si="10"/>
        <v>718.68679207410503</v>
      </c>
    </row>
    <row r="34" spans="3:24" x14ac:dyDescent="0.2">
      <c r="C34" s="36">
        <f t="shared" si="0"/>
        <v>3.7416573867739413</v>
      </c>
      <c r="D34" s="47">
        <f t="shared" si="15"/>
        <v>0</v>
      </c>
      <c r="E34" s="47">
        <f t="shared" si="16"/>
        <v>1</v>
      </c>
      <c r="F34" s="47">
        <v>8</v>
      </c>
      <c r="G34" s="47">
        <v>33</v>
      </c>
      <c r="H34" s="48">
        <v>43884</v>
      </c>
      <c r="I34" s="1">
        <f t="shared" si="1"/>
        <v>-3.5156232781639432</v>
      </c>
      <c r="J34" s="37">
        <v>14</v>
      </c>
      <c r="K34" s="49">
        <v>0</v>
      </c>
      <c r="L34" s="46">
        <v>5</v>
      </c>
      <c r="M34" s="50">
        <f t="shared" si="2"/>
        <v>5</v>
      </c>
      <c r="N34" s="55">
        <f t="shared" si="3"/>
        <v>0</v>
      </c>
      <c r="O34" s="56">
        <f t="shared" si="4"/>
        <v>0</v>
      </c>
      <c r="P34" s="56">
        <f t="shared" si="5"/>
        <v>0</v>
      </c>
      <c r="Q34" s="1">
        <f t="shared" si="6"/>
        <v>65.577280573496481</v>
      </c>
      <c r="R34" s="1">
        <f t="shared" si="7"/>
        <v>0</v>
      </c>
      <c r="S34" s="1">
        <f t="shared" si="18"/>
        <v>0.2857142857142857</v>
      </c>
      <c r="T34" s="1">
        <f t="shared" si="8"/>
        <v>17.992115154320459</v>
      </c>
      <c r="U34" s="1">
        <f t="shared" si="9"/>
        <v>0.29858136000135921</v>
      </c>
      <c r="V34" s="1">
        <f t="shared" si="17"/>
        <v>0.15777053526632739</v>
      </c>
      <c r="W34" s="1">
        <f>IF(E33=1,Q34,W33+$B$20-COUNTIF($E$2:$E34,0)*$B$23)</f>
        <v>65.577280573496481</v>
      </c>
      <c r="X34" s="1">
        <f t="shared" si="10"/>
        <v>702.41712343017855</v>
      </c>
    </row>
    <row r="35" spans="3:24" x14ac:dyDescent="0.2">
      <c r="C35" s="36">
        <f t="shared" si="0"/>
        <v>3.7416573867739413</v>
      </c>
      <c r="D35" s="47">
        <f t="shared" si="15"/>
        <v>0</v>
      </c>
      <c r="E35" s="47">
        <f t="shared" si="16"/>
        <v>1</v>
      </c>
      <c r="F35" s="47">
        <v>9</v>
      </c>
      <c r="G35" s="47">
        <v>34</v>
      </c>
      <c r="H35" s="48">
        <v>43885</v>
      </c>
      <c r="I35" s="1">
        <f t="shared" si="1"/>
        <v>-3.4444469400477926</v>
      </c>
      <c r="J35" s="37">
        <v>14</v>
      </c>
      <c r="K35" s="49">
        <v>0</v>
      </c>
      <c r="L35" s="46">
        <v>5</v>
      </c>
      <c r="M35" s="50">
        <f t="shared" si="2"/>
        <v>5</v>
      </c>
      <c r="N35" s="55">
        <f t="shared" si="3"/>
        <v>0</v>
      </c>
      <c r="O35" s="56">
        <f t="shared" si="4"/>
        <v>0</v>
      </c>
      <c r="P35" s="56">
        <f t="shared" si="5"/>
        <v>0</v>
      </c>
      <c r="Q35" s="1">
        <f t="shared" si="6"/>
        <v>89.852620067754671</v>
      </c>
      <c r="R35" s="1">
        <f t="shared" si="7"/>
        <v>0</v>
      </c>
      <c r="S35" s="1">
        <f t="shared" si="18"/>
        <v>0.14285714285714285</v>
      </c>
      <c r="T35" s="1">
        <f t="shared" si="8"/>
        <v>24.275339494258191</v>
      </c>
      <c r="U35" s="1">
        <f t="shared" si="9"/>
        <v>0.61128625360024169</v>
      </c>
      <c r="V35" s="1">
        <f t="shared" si="17"/>
        <v>0.31270489359888248</v>
      </c>
      <c r="W35" s="1">
        <f>IF(E34=1,Q35,W34+$B$20-COUNTIF($E$2:$E35,0)*$B$23)</f>
        <v>89.852620067754671</v>
      </c>
      <c r="X35" s="1">
        <f t="shared" si="10"/>
        <v>670.72073189636922</v>
      </c>
    </row>
    <row r="36" spans="3:24" x14ac:dyDescent="0.2">
      <c r="C36" s="36">
        <f t="shared" si="0"/>
        <v>3.7416573867739413</v>
      </c>
      <c r="D36" s="47">
        <f t="shared" si="15"/>
        <v>0</v>
      </c>
      <c r="E36" s="47">
        <f t="shared" si="16"/>
        <v>1</v>
      </c>
      <c r="F36" s="47">
        <v>10</v>
      </c>
      <c r="G36" s="47">
        <v>35</v>
      </c>
      <c r="H36" s="48">
        <v>43886</v>
      </c>
      <c r="I36" s="1">
        <f t="shared" si="1"/>
        <v>-3.3732706019316421</v>
      </c>
      <c r="J36" s="37">
        <v>14</v>
      </c>
      <c r="K36" s="49">
        <v>0</v>
      </c>
      <c r="L36" s="46">
        <v>6</v>
      </c>
      <c r="M36" s="50">
        <f t="shared" si="2"/>
        <v>6</v>
      </c>
      <c r="N36" s="55">
        <f t="shared" si="3"/>
        <v>0</v>
      </c>
      <c r="O36" s="56">
        <f t="shared" si="4"/>
        <v>0</v>
      </c>
      <c r="P36" s="56">
        <f t="shared" si="5"/>
        <v>0</v>
      </c>
      <c r="Q36" s="1">
        <f t="shared" si="6"/>
        <v>122.40740063596397</v>
      </c>
      <c r="R36" s="1">
        <f t="shared" si="7"/>
        <v>0</v>
      </c>
      <c r="S36" s="1">
        <f t="shared" si="18"/>
        <v>0.7142857142857143</v>
      </c>
      <c r="T36" s="1">
        <f t="shared" si="8"/>
        <v>32.554780568209296</v>
      </c>
      <c r="U36" s="1">
        <f t="shared" si="9"/>
        <v>1.2108102462242243</v>
      </c>
      <c r="V36" s="1">
        <f t="shared" si="17"/>
        <v>0.59952399262398259</v>
      </c>
      <c r="W36" s="1">
        <f>IF(E35=1,Q36,W35+$B$20-COUNTIF($E$2:$E36,0)*$B$23)</f>
        <v>122.40740063596397</v>
      </c>
      <c r="X36" s="1">
        <f t="shared" si="10"/>
        <v>611.99810862092534</v>
      </c>
    </row>
    <row r="37" spans="3:24" x14ac:dyDescent="0.2">
      <c r="C37" s="36">
        <f t="shared" si="0"/>
        <v>3.872983346207417</v>
      </c>
      <c r="D37" s="47">
        <f t="shared" si="15"/>
        <v>0</v>
      </c>
      <c r="E37" s="47">
        <f t="shared" si="16"/>
        <v>1</v>
      </c>
      <c r="F37" s="47">
        <v>11</v>
      </c>
      <c r="G37" s="47">
        <v>36</v>
      </c>
      <c r="H37" s="48">
        <v>43887</v>
      </c>
      <c r="I37" s="1">
        <f t="shared" si="1"/>
        <v>-3.3020942638154915</v>
      </c>
      <c r="J37" s="37">
        <v>15</v>
      </c>
      <c r="K37" s="49">
        <v>0</v>
      </c>
      <c r="L37" s="46">
        <v>6</v>
      </c>
      <c r="M37" s="50">
        <f t="shared" si="2"/>
        <v>6</v>
      </c>
      <c r="N37" s="55">
        <f t="shared" si="3"/>
        <v>0</v>
      </c>
      <c r="O37" s="56">
        <f t="shared" si="4"/>
        <v>0</v>
      </c>
      <c r="P37" s="56">
        <f t="shared" si="5"/>
        <v>0</v>
      </c>
      <c r="Q37" s="1">
        <f t="shared" si="6"/>
        <v>165.80149234867665</v>
      </c>
      <c r="R37" s="1">
        <f t="shared" si="7"/>
        <v>1</v>
      </c>
      <c r="S37" s="1">
        <f t="shared" si="18"/>
        <v>1.4285714285714286</v>
      </c>
      <c r="T37" s="1">
        <f t="shared" si="8"/>
        <v>43.39409171271268</v>
      </c>
      <c r="U37" s="1">
        <f t="shared" si="9"/>
        <v>2.324749296288021</v>
      </c>
      <c r="V37" s="1">
        <f t="shared" si="17"/>
        <v>1.1139390500637967</v>
      </c>
      <c r="W37" s="1">
        <f>IF(E36=1,Q37,W36+$B$20-COUNTIF($E$2:$E37,0)*$B$23)</f>
        <v>165.80149234867665</v>
      </c>
      <c r="X37" s="1">
        <f t="shared" si="10"/>
        <v>622.24117446545881</v>
      </c>
    </row>
    <row r="38" spans="3:24" x14ac:dyDescent="0.2">
      <c r="C38" s="36">
        <f t="shared" si="0"/>
        <v>3.872983346207417</v>
      </c>
      <c r="D38" s="47">
        <f t="shared" si="15"/>
        <v>0</v>
      </c>
      <c r="E38" s="47">
        <f t="shared" si="16"/>
        <v>1</v>
      </c>
      <c r="F38" s="47">
        <v>12</v>
      </c>
      <c r="G38" s="47">
        <v>37</v>
      </c>
      <c r="H38" s="48">
        <v>43888</v>
      </c>
      <c r="I38" s="1">
        <f t="shared" si="1"/>
        <v>-3.230917925699341</v>
      </c>
      <c r="J38" s="37">
        <v>15</v>
      </c>
      <c r="K38" s="49">
        <v>0</v>
      </c>
      <c r="L38" s="46">
        <v>6</v>
      </c>
      <c r="M38" s="50">
        <f t="shared" si="2"/>
        <v>6</v>
      </c>
      <c r="N38" s="55">
        <f t="shared" si="3"/>
        <v>0</v>
      </c>
      <c r="O38" s="56">
        <f t="shared" si="4"/>
        <v>0</v>
      </c>
      <c r="P38" s="56">
        <f t="shared" si="5"/>
        <v>0</v>
      </c>
      <c r="Q38" s="1">
        <f t="shared" si="6"/>
        <v>223.29420536042258</v>
      </c>
      <c r="R38" s="1">
        <f t="shared" si="7"/>
        <v>0</v>
      </c>
      <c r="S38" s="1">
        <f t="shared" si="18"/>
        <v>4</v>
      </c>
      <c r="T38" s="1">
        <f t="shared" si="8"/>
        <v>57.492713011745934</v>
      </c>
      <c r="U38" s="1">
        <f t="shared" si="9"/>
        <v>4.3340796715091328</v>
      </c>
      <c r="V38" s="1">
        <f t="shared" si="17"/>
        <v>2.0093303752211118</v>
      </c>
      <c r="W38" s="1">
        <f>IF(E37=1,Q38,W37+$B$20-COUNTIF($E$2:$E38,0)*$B$23)</f>
        <v>223.29420536042258</v>
      </c>
      <c r="X38" s="1">
        <f t="shared" si="10"/>
        <v>440.59777547887586</v>
      </c>
    </row>
    <row r="39" spans="3:24" x14ac:dyDescent="0.2">
      <c r="C39" s="36">
        <f t="shared" si="0"/>
        <v>4.358898943540674</v>
      </c>
      <c r="D39" s="47">
        <f t="shared" si="15"/>
        <v>0</v>
      </c>
      <c r="E39" s="47">
        <f t="shared" si="16"/>
        <v>1</v>
      </c>
      <c r="F39" s="47">
        <v>13</v>
      </c>
      <c r="G39" s="47">
        <v>38</v>
      </c>
      <c r="H39" s="48">
        <v>43889</v>
      </c>
      <c r="I39" s="1">
        <f t="shared" si="1"/>
        <v>-3.1597415875831905</v>
      </c>
      <c r="J39" s="37">
        <v>19</v>
      </c>
      <c r="K39" s="49">
        <v>0</v>
      </c>
      <c r="L39" s="46">
        <v>7</v>
      </c>
      <c r="M39" s="50">
        <f t="shared" si="2"/>
        <v>7</v>
      </c>
      <c r="N39" s="55">
        <f t="shared" si="3"/>
        <v>0</v>
      </c>
      <c r="O39" s="56">
        <f t="shared" si="4"/>
        <v>0</v>
      </c>
      <c r="P39" s="56">
        <f t="shared" si="5"/>
        <v>0</v>
      </c>
      <c r="Q39" s="1">
        <f t="shared" si="6"/>
        <v>299.00562227074897</v>
      </c>
      <c r="R39" s="1">
        <f t="shared" si="7"/>
        <v>4</v>
      </c>
      <c r="S39" s="1">
        <f t="shared" si="18"/>
        <v>6.1428571428571432</v>
      </c>
      <c r="T39" s="1">
        <f t="shared" si="8"/>
        <v>75.711416910326392</v>
      </c>
      <c r="U39" s="1">
        <f t="shared" si="9"/>
        <v>7.8583393901419525</v>
      </c>
      <c r="V39" s="1">
        <f t="shared" si="17"/>
        <v>3.5242597186328197</v>
      </c>
      <c r="W39" s="1">
        <f>IF(E38=1,Q39,W38+$B$20-COUNTIF($E$2:$E39,0)*$B$23)</f>
        <v>299.00562227074897</v>
      </c>
      <c r="X39" s="1">
        <f t="shared" si="10"/>
        <v>541.09889958681424</v>
      </c>
    </row>
    <row r="40" spans="3:24" x14ac:dyDescent="0.2">
      <c r="C40" s="36">
        <f t="shared" si="0"/>
        <v>4.8989794855663558</v>
      </c>
      <c r="D40" s="47">
        <f t="shared" si="15"/>
        <v>0</v>
      </c>
      <c r="E40" s="47">
        <f t="shared" si="16"/>
        <v>1</v>
      </c>
      <c r="F40" s="47">
        <v>14</v>
      </c>
      <c r="G40" s="47">
        <v>39</v>
      </c>
      <c r="H40" s="48">
        <v>43890</v>
      </c>
      <c r="I40" s="1">
        <f t="shared" si="1"/>
        <v>-3.0885652494670399</v>
      </c>
      <c r="J40" s="37">
        <v>24</v>
      </c>
      <c r="K40" s="49">
        <v>1</v>
      </c>
      <c r="L40" s="46">
        <v>9</v>
      </c>
      <c r="M40" s="50">
        <f t="shared" si="2"/>
        <v>10</v>
      </c>
      <c r="N40" s="55">
        <f t="shared" si="3"/>
        <v>4.1666666666666664E-2</v>
      </c>
      <c r="O40" s="56">
        <f t="shared" si="4"/>
        <v>0.1</v>
      </c>
      <c r="P40" s="56">
        <f t="shared" si="5"/>
        <v>5.8333333333333341E-2</v>
      </c>
      <c r="Q40" s="1">
        <f t="shared" si="6"/>
        <v>398.10622950421612</v>
      </c>
      <c r="R40" s="1">
        <f t="shared" si="7"/>
        <v>5</v>
      </c>
      <c r="S40" s="1">
        <f t="shared" si="18"/>
        <v>10.142857142857142</v>
      </c>
      <c r="T40" s="1">
        <f t="shared" si="8"/>
        <v>99.100607233467144</v>
      </c>
      <c r="U40" s="1">
        <f t="shared" si="9"/>
        <v>13.877673792760818</v>
      </c>
      <c r="V40" s="1">
        <f t="shared" si="17"/>
        <v>6.019334402618866</v>
      </c>
      <c r="W40" s="1">
        <f>IF(E39=1,Q40,W39+$B$20-COUNTIF($E$2:$E40,0)*$B$23)</f>
        <v>398.10622950421612</v>
      </c>
      <c r="X40" s="1">
        <f t="shared" si="10"/>
        <v>501.95672701699038</v>
      </c>
    </row>
    <row r="41" spans="3:24" x14ac:dyDescent="0.2">
      <c r="C41" s="36">
        <f t="shared" si="0"/>
        <v>6.4807406984078604</v>
      </c>
      <c r="D41" s="47">
        <f t="shared" si="15"/>
        <v>0</v>
      </c>
      <c r="E41" s="47">
        <f t="shared" si="16"/>
        <v>1</v>
      </c>
      <c r="F41" s="47">
        <v>15</v>
      </c>
      <c r="G41" s="47">
        <v>40</v>
      </c>
      <c r="H41" s="48">
        <v>43891</v>
      </c>
      <c r="I41" s="1">
        <f t="shared" si="1"/>
        <v>-3.0173889113508894</v>
      </c>
      <c r="J41" s="37">
        <v>42</v>
      </c>
      <c r="K41" s="49">
        <v>2</v>
      </c>
      <c r="L41" s="46">
        <v>9</v>
      </c>
      <c r="M41" s="50">
        <f t="shared" si="2"/>
        <v>11</v>
      </c>
      <c r="N41" s="55">
        <f t="shared" si="3"/>
        <v>4.7619047619047616E-2</v>
      </c>
      <c r="O41" s="56">
        <f t="shared" si="4"/>
        <v>0.18181818181818182</v>
      </c>
      <c r="P41" s="56">
        <f t="shared" si="5"/>
        <v>0.13419913419913421</v>
      </c>
      <c r="Q41" s="1">
        <f t="shared" si="6"/>
        <v>527.03731178412909</v>
      </c>
      <c r="R41" s="1">
        <f t="shared" si="7"/>
        <v>18</v>
      </c>
      <c r="S41" s="1">
        <f t="shared" si="18"/>
        <v>13.714285714285714</v>
      </c>
      <c r="T41" s="1">
        <f t="shared" si="8"/>
        <v>128.93108227991297</v>
      </c>
      <c r="U41" s="1">
        <f t="shared" si="9"/>
        <v>23.902612488627518</v>
      </c>
      <c r="V41" s="1">
        <f t="shared" si="17"/>
        <v>10.0249386958667</v>
      </c>
      <c r="W41" s="1">
        <f>IF(E40=1,Q41,W40+$B$20-COUNTIF($E$2:$E41,0)*$B$23)</f>
        <v>527.03731178412909</v>
      </c>
      <c r="X41" s="1">
        <f t="shared" si="10"/>
        <v>2122.5426072553978</v>
      </c>
    </row>
    <row r="42" spans="3:24" x14ac:dyDescent="0.2">
      <c r="C42" s="36">
        <f t="shared" si="0"/>
        <v>7.5498344352707498</v>
      </c>
      <c r="D42" s="47">
        <f t="shared" si="15"/>
        <v>0</v>
      </c>
      <c r="E42" s="47">
        <f t="shared" si="16"/>
        <v>1</v>
      </c>
      <c r="F42" s="47">
        <v>16</v>
      </c>
      <c r="G42" s="47">
        <v>41</v>
      </c>
      <c r="H42" s="48">
        <v>43892</v>
      </c>
      <c r="I42" s="1">
        <f t="shared" si="1"/>
        <v>-2.9462125732347388</v>
      </c>
      <c r="J42" s="37">
        <v>57</v>
      </c>
      <c r="K42" s="49">
        <v>6</v>
      </c>
      <c r="L42" s="46">
        <v>9</v>
      </c>
      <c r="M42" s="50">
        <f t="shared" si="2"/>
        <v>15</v>
      </c>
      <c r="N42" s="55">
        <f t="shared" si="3"/>
        <v>0.10526315789473684</v>
      </c>
      <c r="O42" s="56">
        <f t="shared" si="4"/>
        <v>0.4</v>
      </c>
      <c r="P42" s="56">
        <f t="shared" si="5"/>
        <v>0.29473684210526319</v>
      </c>
      <c r="Q42" s="1">
        <f t="shared" si="6"/>
        <v>693.7640723441491</v>
      </c>
      <c r="R42" s="1">
        <f t="shared" si="7"/>
        <v>15</v>
      </c>
      <c r="S42" s="1">
        <f t="shared" si="18"/>
        <v>22.857142857142858</v>
      </c>
      <c r="T42" s="1">
        <f t="shared" si="8"/>
        <v>166.72676056002001</v>
      </c>
      <c r="U42" s="1">
        <f t="shared" si="9"/>
        <v>40.203546394512351</v>
      </c>
      <c r="V42" s="1">
        <f t="shared" si="17"/>
        <v>16.300933905884833</v>
      </c>
      <c r="W42" s="1">
        <f>IF(E41=1,Q42,W41+$B$20-COUNTIF($E$2:$E42,0)*$B$23)</f>
        <v>693.7640723441491</v>
      </c>
      <c r="X42" s="1">
        <f t="shared" si="10"/>
        <v>2129.9657363330457</v>
      </c>
    </row>
    <row r="43" spans="3:24" x14ac:dyDescent="0.2">
      <c r="C43" s="36">
        <f t="shared" si="0"/>
        <v>9.2195444572928871</v>
      </c>
      <c r="D43" s="47">
        <f t="shared" si="15"/>
        <v>0</v>
      </c>
      <c r="E43" s="47">
        <f t="shared" si="16"/>
        <v>1</v>
      </c>
      <c r="F43" s="47">
        <v>17</v>
      </c>
      <c r="G43" s="47">
        <v>42</v>
      </c>
      <c r="H43" s="48">
        <v>43893</v>
      </c>
      <c r="I43" s="1">
        <f t="shared" si="1"/>
        <v>-2.8750362351185883</v>
      </c>
      <c r="J43" s="37">
        <v>85</v>
      </c>
      <c r="K43" s="49">
        <v>9</v>
      </c>
      <c r="L43" s="46">
        <v>9</v>
      </c>
      <c r="M43" s="50">
        <f t="shared" si="2"/>
        <v>18</v>
      </c>
      <c r="N43" s="55">
        <f t="shared" si="3"/>
        <v>0.10588235294117647</v>
      </c>
      <c r="O43" s="56">
        <f t="shared" si="4"/>
        <v>0.5</v>
      </c>
      <c r="P43" s="56">
        <f t="shared" si="5"/>
        <v>0.39411764705882352</v>
      </c>
      <c r="Q43" s="1">
        <f t="shared" si="6"/>
        <v>908.06268883813755</v>
      </c>
      <c r="R43" s="1">
        <f t="shared" si="7"/>
        <v>28</v>
      </c>
      <c r="S43" s="1">
        <f t="shared" si="18"/>
        <v>33.285714285714285</v>
      </c>
      <c r="T43" s="1">
        <f t="shared" si="8"/>
        <v>214.29861649398845</v>
      </c>
      <c r="U43" s="1">
        <f t="shared" si="9"/>
        <v>66.112266148165872</v>
      </c>
      <c r="V43" s="1">
        <f t="shared" si="17"/>
        <v>25.908719753653521</v>
      </c>
      <c r="W43" s="1">
        <f>IF(E42=1,Q43,W42+$B$20-COUNTIF($E$2:$E43,0)*$B$23)</f>
        <v>908.06268883813755</v>
      </c>
      <c r="X43" s="1">
        <f t="shared" si="10"/>
        <v>3289.0401250703521</v>
      </c>
    </row>
    <row r="44" spans="3:24" x14ac:dyDescent="0.2">
      <c r="C44" s="36">
        <f t="shared" si="0"/>
        <v>10.535653752852738</v>
      </c>
      <c r="D44" s="47">
        <f t="shared" si="15"/>
        <v>0</v>
      </c>
      <c r="E44" s="47">
        <f t="shared" si="16"/>
        <v>1</v>
      </c>
      <c r="F44" s="47">
        <v>18</v>
      </c>
      <c r="G44" s="47">
        <v>43</v>
      </c>
      <c r="H44" s="48">
        <v>43894</v>
      </c>
      <c r="I44" s="1">
        <f t="shared" si="1"/>
        <v>-2.8038598970024378</v>
      </c>
      <c r="J44" s="37">
        <v>111</v>
      </c>
      <c r="K44" s="49">
        <v>11</v>
      </c>
      <c r="L44" s="46">
        <v>9</v>
      </c>
      <c r="M44" s="50">
        <f t="shared" si="2"/>
        <v>20</v>
      </c>
      <c r="N44" s="55">
        <f t="shared" si="3"/>
        <v>9.90990990990991E-2</v>
      </c>
      <c r="O44" s="56">
        <f t="shared" si="4"/>
        <v>0.55000000000000004</v>
      </c>
      <c r="P44" s="56">
        <f t="shared" si="5"/>
        <v>0.45090090090090096</v>
      </c>
      <c r="Q44" s="1">
        <f t="shared" si="6"/>
        <v>1181.8414752313874</v>
      </c>
      <c r="R44" s="1">
        <f t="shared" si="7"/>
        <v>26</v>
      </c>
      <c r="S44" s="1">
        <f t="shared" si="18"/>
        <v>47</v>
      </c>
      <c r="T44" s="1">
        <f t="shared" si="8"/>
        <v>273.7787863932499</v>
      </c>
      <c r="U44" s="1">
        <f t="shared" si="9"/>
        <v>106.40729324250786</v>
      </c>
      <c r="V44" s="1">
        <f t="shared" si="17"/>
        <v>40.295027094341989</v>
      </c>
      <c r="W44" s="1">
        <f>IF(E43=1,Q44,W43+$B$20-COUNTIF($E$2:$E44,0)*$B$23)</f>
        <v>1181.8414752313874</v>
      </c>
      <c r="X44" s="1">
        <f t="shared" si="10"/>
        <v>222.22807430064691</v>
      </c>
    </row>
    <row r="45" spans="3:24" x14ac:dyDescent="0.2">
      <c r="C45" s="36">
        <f t="shared" si="0"/>
        <v>13.228756555322953</v>
      </c>
      <c r="D45" s="47">
        <f t="shared" si="15"/>
        <v>0</v>
      </c>
      <c r="E45" s="47">
        <f t="shared" si="16"/>
        <v>1</v>
      </c>
      <c r="F45" s="47">
        <v>19</v>
      </c>
      <c r="G45" s="47">
        <v>44</v>
      </c>
      <c r="H45" s="48">
        <v>43895</v>
      </c>
      <c r="I45" s="1">
        <f t="shared" si="1"/>
        <v>-2.7326835588862872</v>
      </c>
      <c r="J45" s="37">
        <v>175</v>
      </c>
      <c r="K45" s="49">
        <v>11</v>
      </c>
      <c r="L45" s="46">
        <v>9</v>
      </c>
      <c r="M45" s="50">
        <f t="shared" si="2"/>
        <v>20</v>
      </c>
      <c r="N45" s="55">
        <f t="shared" si="3"/>
        <v>6.2857142857142861E-2</v>
      </c>
      <c r="O45" s="56">
        <f t="shared" si="4"/>
        <v>0.55000000000000004</v>
      </c>
      <c r="P45" s="56">
        <f t="shared" si="5"/>
        <v>0.48714285714285721</v>
      </c>
      <c r="Q45" s="1">
        <f t="shared" si="6"/>
        <v>1529.4949644667834</v>
      </c>
      <c r="R45" s="1">
        <f t="shared" si="7"/>
        <v>64</v>
      </c>
      <c r="S45" s="1">
        <f t="shared" si="18"/>
        <v>65</v>
      </c>
      <c r="T45" s="1">
        <f t="shared" si="8"/>
        <v>347.65348923539591</v>
      </c>
      <c r="U45" s="1">
        <f t="shared" si="9"/>
        <v>167.7927862796376</v>
      </c>
      <c r="V45" s="1">
        <f t="shared" si="17"/>
        <v>61.385493037129734</v>
      </c>
      <c r="W45" s="1">
        <f>IF(E44=1,Q45,W44+$B$20-COUNTIF($E$2:$E45,0)*$B$23)</f>
        <v>1529.4949644667834</v>
      </c>
      <c r="X45" s="1">
        <f t="shared" si="10"/>
        <v>687.15359935048684</v>
      </c>
    </row>
    <row r="46" spans="3:24" x14ac:dyDescent="0.2">
      <c r="C46" s="36">
        <f t="shared" si="0"/>
        <v>15.874507866387544</v>
      </c>
      <c r="D46" s="47">
        <f t="shared" si="15"/>
        <v>0</v>
      </c>
      <c r="E46" s="47">
        <f t="shared" si="16"/>
        <v>1</v>
      </c>
      <c r="F46" s="47">
        <v>20</v>
      </c>
      <c r="G46" s="47">
        <v>45</v>
      </c>
      <c r="H46" s="48">
        <v>43896</v>
      </c>
      <c r="I46" s="1">
        <f t="shared" si="1"/>
        <v>-2.6615072207701367</v>
      </c>
      <c r="J46" s="37">
        <v>252</v>
      </c>
      <c r="K46" s="49">
        <v>14</v>
      </c>
      <c r="L46" s="46">
        <v>15</v>
      </c>
      <c r="M46" s="50">
        <f t="shared" si="2"/>
        <v>29</v>
      </c>
      <c r="N46" s="55">
        <f t="shared" si="3"/>
        <v>5.5555555555555552E-2</v>
      </c>
      <c r="O46" s="56">
        <f t="shared" si="4"/>
        <v>0.48275862068965519</v>
      </c>
      <c r="P46" s="56">
        <f t="shared" si="5"/>
        <v>0.42720306513409967</v>
      </c>
      <c r="Q46" s="1">
        <f t="shared" si="6"/>
        <v>1968.2880375463612</v>
      </c>
      <c r="R46" s="1">
        <f t="shared" si="7"/>
        <v>77</v>
      </c>
      <c r="S46" s="1">
        <f t="shared" si="18"/>
        <v>84</v>
      </c>
      <c r="T46" s="1">
        <f t="shared" si="8"/>
        <v>438.79307307957788</v>
      </c>
      <c r="U46" s="1">
        <f t="shared" si="9"/>
        <v>259.47730028426281</v>
      </c>
      <c r="V46" s="1">
        <f t="shared" si="17"/>
        <v>91.684514004625214</v>
      </c>
      <c r="W46" s="1">
        <f>IF(E45=1,Q46,W45+$B$20-COUNTIF($E$2:$E46,0)*$B$23)</f>
        <v>1968.2880375463612</v>
      </c>
      <c r="X46" s="1">
        <f t="shared" si="10"/>
        <v>887.5440450140685</v>
      </c>
    </row>
    <row r="47" spans="3:24" x14ac:dyDescent="0.2">
      <c r="C47" s="36">
        <f t="shared" si="0"/>
        <v>18.788294228055936</v>
      </c>
      <c r="D47" s="47">
        <f t="shared" si="15"/>
        <v>0</v>
      </c>
      <c r="E47" s="47">
        <f t="shared" si="16"/>
        <v>1</v>
      </c>
      <c r="F47" s="47">
        <v>21</v>
      </c>
      <c r="G47" s="47">
        <v>46</v>
      </c>
      <c r="H47" s="48">
        <v>43897</v>
      </c>
      <c r="I47" s="1">
        <f t="shared" si="1"/>
        <v>-2.5903308826539861</v>
      </c>
      <c r="J47" s="37">
        <v>353</v>
      </c>
      <c r="K47" s="49">
        <v>19</v>
      </c>
      <c r="L47" s="46">
        <v>15</v>
      </c>
      <c r="M47" s="50">
        <f t="shared" si="2"/>
        <v>34</v>
      </c>
      <c r="N47" s="55">
        <f>K47/J47</f>
        <v>5.3824362606232294E-2</v>
      </c>
      <c r="O47" s="56">
        <f t="shared" si="4"/>
        <v>0.55882352941176472</v>
      </c>
      <c r="P47" s="56">
        <f t="shared" si="5"/>
        <v>0.50499916680553247</v>
      </c>
      <c r="Q47" s="1">
        <f t="shared" si="6"/>
        <v>2518.7651993885725</v>
      </c>
      <c r="R47" s="1">
        <f t="shared" si="7"/>
        <v>101</v>
      </c>
      <c r="S47" s="1">
        <f t="shared" si="18"/>
        <v>121.57142857142857</v>
      </c>
      <c r="T47" s="1">
        <f t="shared" si="8"/>
        <v>550.47716184221122</v>
      </c>
      <c r="U47" s="1">
        <f t="shared" si="9"/>
        <v>393.85348587005819</v>
      </c>
      <c r="V47" s="1">
        <f t="shared" si="17"/>
        <v>134.37618558579538</v>
      </c>
      <c r="W47" s="1">
        <f>IF(E46=1,Q47,W46+$B$20-COUNTIF($E$2:$E47,0)*$B$23)</f>
        <v>2518.7651993885725</v>
      </c>
      <c r="X47" s="1">
        <f t="shared" si="10"/>
        <v>31357.800366501509</v>
      </c>
    </row>
    <row r="48" spans="3:24" x14ac:dyDescent="0.2">
      <c r="C48" s="36">
        <f t="shared" si="0"/>
        <v>22.293496809607955</v>
      </c>
      <c r="D48" s="47">
        <f t="shared" si="15"/>
        <v>0</v>
      </c>
      <c r="E48" s="47">
        <f t="shared" si="16"/>
        <v>1</v>
      </c>
      <c r="F48" s="47">
        <v>22</v>
      </c>
      <c r="G48" s="47">
        <v>47</v>
      </c>
      <c r="H48" s="48">
        <v>43898</v>
      </c>
      <c r="I48" s="1">
        <f t="shared" si="1"/>
        <v>-2.5191545445378356</v>
      </c>
      <c r="J48" s="37">
        <v>497</v>
      </c>
      <c r="K48" s="49">
        <v>21</v>
      </c>
      <c r="L48" s="46">
        <v>15</v>
      </c>
      <c r="M48" s="50">
        <f t="shared" si="2"/>
        <v>36</v>
      </c>
      <c r="N48" s="55">
        <f t="shared" si="3"/>
        <v>4.2253521126760563E-2</v>
      </c>
      <c r="O48" s="56">
        <f t="shared" si="4"/>
        <v>0.58333333333333337</v>
      </c>
      <c r="P48" s="56">
        <f t="shared" si="5"/>
        <v>0.54107981220657275</v>
      </c>
      <c r="Q48" s="1">
        <f t="shared" si="6"/>
        <v>3205.1777578689216</v>
      </c>
      <c r="R48" s="1">
        <f t="shared" si="7"/>
        <v>144</v>
      </c>
      <c r="S48" s="1">
        <f t="shared" si="18"/>
        <v>156.28571428571428</v>
      </c>
      <c r="T48" s="1">
        <f t="shared" si="8"/>
        <v>686.41255848034916</v>
      </c>
      <c r="U48" s="1">
        <f t="shared" si="9"/>
        <v>587.27295302689015</v>
      </c>
      <c r="V48" s="1">
        <f t="shared" si="17"/>
        <v>193.41946715683196</v>
      </c>
      <c r="W48" s="1">
        <f>IF(E47=1,Q48,W47+$B$20-COUNTIF($E$2:$E48,0)*$B$23)</f>
        <v>3205.1777578689216</v>
      </c>
      <c r="X48" s="1">
        <f t="shared" si="10"/>
        <v>181674.29903627565</v>
      </c>
    </row>
    <row r="49" spans="3:24" x14ac:dyDescent="0.2">
      <c r="C49" s="36">
        <f t="shared" si="0"/>
        <v>25.396850198400589</v>
      </c>
      <c r="D49" s="47">
        <f t="shared" si="15"/>
        <v>0</v>
      </c>
      <c r="E49" s="47">
        <f t="shared" si="16"/>
        <v>1</v>
      </c>
      <c r="F49" s="47">
        <v>23</v>
      </c>
      <c r="G49" s="47">
        <v>48</v>
      </c>
      <c r="H49" s="48">
        <v>43899</v>
      </c>
      <c r="I49" s="1">
        <f t="shared" si="1"/>
        <v>-2.4479782064216851</v>
      </c>
      <c r="J49" s="37">
        <v>645</v>
      </c>
      <c r="K49" s="49">
        <v>26</v>
      </c>
      <c r="L49" s="46">
        <v>15</v>
      </c>
      <c r="M49" s="50">
        <f t="shared" si="2"/>
        <v>41</v>
      </c>
      <c r="N49" s="55">
        <f t="shared" si="3"/>
        <v>4.0310077519379844E-2</v>
      </c>
      <c r="O49" s="56">
        <f t="shared" si="4"/>
        <v>0.63414634146341464</v>
      </c>
      <c r="P49" s="56">
        <f t="shared" si="5"/>
        <v>0.59383626394403477</v>
      </c>
      <c r="Q49" s="1">
        <f t="shared" si="6"/>
        <v>4055.9190415136582</v>
      </c>
      <c r="R49" s="1">
        <f t="shared" si="7"/>
        <v>148</v>
      </c>
      <c r="S49" s="1">
        <f t="shared" si="18"/>
        <v>203.28571428571428</v>
      </c>
      <c r="T49" s="1">
        <f t="shared" si="8"/>
        <v>850.74128364473654</v>
      </c>
      <c r="U49" s="1">
        <f t="shared" si="9"/>
        <v>860.90218564162444</v>
      </c>
      <c r="V49" s="1">
        <f t="shared" si="17"/>
        <v>273.62923261473429</v>
      </c>
      <c r="W49" s="1">
        <f>IF(E48=1,Q49,W48+$B$20-COUNTIF($E$2:$E49,0)*$B$23)</f>
        <v>4055.9190415136582</v>
      </c>
      <c r="X49" s="1">
        <f t="shared" si="10"/>
        <v>1183842.5215505308</v>
      </c>
    </row>
    <row r="50" spans="3:24" x14ac:dyDescent="0.2">
      <c r="C50" s="36">
        <f t="shared" si="0"/>
        <v>30.594117081556711</v>
      </c>
      <c r="D50" s="47">
        <f t="shared" si="15"/>
        <v>0</v>
      </c>
      <c r="E50" s="47">
        <f t="shared" si="16"/>
        <v>1</v>
      </c>
      <c r="F50" s="47">
        <v>24</v>
      </c>
      <c r="G50" s="47">
        <v>49</v>
      </c>
      <c r="H50" s="48">
        <v>43900</v>
      </c>
      <c r="I50" s="1">
        <f t="shared" si="1"/>
        <v>-2.3768018683055345</v>
      </c>
      <c r="J50" s="37">
        <v>936</v>
      </c>
      <c r="K50" s="49">
        <v>31</v>
      </c>
      <c r="L50" s="46">
        <v>15</v>
      </c>
      <c r="M50" s="50">
        <f t="shared" si="2"/>
        <v>46</v>
      </c>
      <c r="N50" s="55">
        <f t="shared" si="3"/>
        <v>3.311965811965812E-2</v>
      </c>
      <c r="O50" s="56">
        <f t="shared" si="4"/>
        <v>0.67391304347826086</v>
      </c>
      <c r="P50" s="56">
        <f t="shared" si="5"/>
        <v>0.64079338535860275</v>
      </c>
      <c r="Q50" s="1">
        <f t="shared" si="6"/>
        <v>5103.9549629870126</v>
      </c>
      <c r="R50" s="1">
        <f t="shared" si="7"/>
        <v>291</v>
      </c>
      <c r="S50" s="1">
        <f t="shared" si="18"/>
        <v>273</v>
      </c>
      <c r="T50" s="1">
        <f t="shared" si="8"/>
        <v>1048.0359214733544</v>
      </c>
      <c r="U50" s="1">
        <f t="shared" si="9"/>
        <v>1241.6359655228532</v>
      </c>
      <c r="V50" s="1">
        <f t="shared" si="17"/>
        <v>380.73377988122877</v>
      </c>
      <c r="W50" s="1">
        <f>IF(E49=1,Q50,W49+$B$20-COUNTIF($E$2:$E50,0)*$B$23)</f>
        <v>5103.9549629870126</v>
      </c>
      <c r="X50" s="1">
        <f t="shared" si="10"/>
        <v>2857898.7656043922</v>
      </c>
    </row>
    <row r="51" spans="3:24" x14ac:dyDescent="0.2">
      <c r="C51" s="36">
        <f t="shared" si="0"/>
        <v>34.713109915419565</v>
      </c>
      <c r="D51" s="47">
        <f t="shared" si="15"/>
        <v>0</v>
      </c>
      <c r="E51" s="47">
        <f t="shared" si="16"/>
        <v>1</v>
      </c>
      <c r="F51" s="47">
        <v>25</v>
      </c>
      <c r="G51" s="47">
        <v>50</v>
      </c>
      <c r="H51" s="48">
        <v>43901</v>
      </c>
      <c r="I51" s="1">
        <f t="shared" si="1"/>
        <v>-2.305625530189384</v>
      </c>
      <c r="J51" s="37">
        <v>1205</v>
      </c>
      <c r="K51" s="49">
        <v>37</v>
      </c>
      <c r="L51" s="46">
        <v>15</v>
      </c>
      <c r="M51" s="50">
        <f t="shared" si="2"/>
        <v>52</v>
      </c>
      <c r="N51" s="55">
        <f t="shared" si="3"/>
        <v>3.0705394190871368E-2</v>
      </c>
      <c r="O51" s="56">
        <f t="shared" si="4"/>
        <v>0.71153846153846156</v>
      </c>
      <c r="P51" s="56">
        <f t="shared" si="5"/>
        <v>0.68083306734759019</v>
      </c>
      <c r="Q51" s="1">
        <f t="shared" si="6"/>
        <v>6387.2342998722352</v>
      </c>
      <c r="R51" s="1">
        <f t="shared" si="7"/>
        <v>269</v>
      </c>
      <c r="S51" s="1">
        <f t="shared" si="18"/>
        <v>353.14285714285717</v>
      </c>
      <c r="T51" s="1">
        <f t="shared" si="8"/>
        <v>1283.2793368852226</v>
      </c>
      <c r="U51" s="1">
        <f t="shared" si="9"/>
        <v>1763.0348248212611</v>
      </c>
      <c r="V51" s="1">
        <f t="shared" si="17"/>
        <v>521.39885929840784</v>
      </c>
      <c r="W51" s="1">
        <f>IF(E50=1,Q51,W50+$B$20-COUNTIF($E$2:$E51,0)*$B$23)</f>
        <v>6387.2342998722352</v>
      </c>
      <c r="X51" s="1">
        <f t="shared" si="10"/>
        <v>10809761.905482266</v>
      </c>
    </row>
    <row r="52" spans="3:24" x14ac:dyDescent="0.2">
      <c r="C52" s="36">
        <f t="shared" si="0"/>
        <v>39.97499218261337</v>
      </c>
      <c r="D52" s="47">
        <f t="shared" si="15"/>
        <v>0</v>
      </c>
      <c r="E52" s="47">
        <f t="shared" si="16"/>
        <v>1</v>
      </c>
      <c r="F52" s="47">
        <v>26</v>
      </c>
      <c r="G52" s="47">
        <v>51</v>
      </c>
      <c r="H52" s="48">
        <v>43902</v>
      </c>
      <c r="I52" s="1">
        <f t="shared" si="1"/>
        <v>-2.2344491920732334</v>
      </c>
      <c r="J52" s="37">
        <v>1598</v>
      </c>
      <c r="K52" s="49">
        <v>41</v>
      </c>
      <c r="L52" s="46">
        <v>15</v>
      </c>
      <c r="M52" s="50">
        <f t="shared" si="2"/>
        <v>56</v>
      </c>
      <c r="N52" s="55">
        <f t="shared" si="3"/>
        <v>2.5657071339173967E-2</v>
      </c>
      <c r="O52" s="56">
        <f t="shared" si="4"/>
        <v>0.7321428571428571</v>
      </c>
      <c r="P52" s="56">
        <f t="shared" si="5"/>
        <v>0.70648578580368315</v>
      </c>
      <c r="Q52" s="1">
        <f t="shared" si="6"/>
        <v>7949.0601528377174</v>
      </c>
      <c r="R52" s="1">
        <f t="shared" si="7"/>
        <v>393</v>
      </c>
      <c r="S52" s="1">
        <f t="shared" si="18"/>
        <v>428.57142857142856</v>
      </c>
      <c r="T52" s="1">
        <f t="shared" si="8"/>
        <v>1561.8258529654822</v>
      </c>
      <c r="U52" s="1">
        <f t="shared" si="9"/>
        <v>2466.2433292681426</v>
      </c>
      <c r="V52" s="1">
        <f t="shared" si="17"/>
        <v>703.20850444688153</v>
      </c>
      <c r="W52" s="1">
        <f>IF(E51=1,Q52,W51+$B$20-COUNTIF($E$2:$E52,0)*$B$23)</f>
        <v>7949.0601528377174</v>
      </c>
      <c r="X52" s="1">
        <f t="shared" si="10"/>
        <v>30135007.09766528</v>
      </c>
    </row>
    <row r="53" spans="3:24" x14ac:dyDescent="0.2">
      <c r="C53" s="36">
        <f t="shared" si="0"/>
        <v>46.508063816933941</v>
      </c>
      <c r="D53" s="47">
        <f t="shared" si="15"/>
        <v>0</v>
      </c>
      <c r="E53" s="47">
        <f t="shared" si="16"/>
        <v>1</v>
      </c>
      <c r="F53" s="47">
        <v>27</v>
      </c>
      <c r="G53" s="47">
        <v>52</v>
      </c>
      <c r="H53" s="48">
        <v>43903</v>
      </c>
      <c r="I53" s="1">
        <f t="shared" si="1"/>
        <v>-2.1632728539570829</v>
      </c>
      <c r="J53" s="37">
        <v>2163</v>
      </c>
      <c r="K53" s="49">
        <v>49</v>
      </c>
      <c r="L53" s="46">
        <v>16</v>
      </c>
      <c r="M53" s="50">
        <f t="shared" si="2"/>
        <v>65</v>
      </c>
      <c r="N53" s="55">
        <f t="shared" si="3"/>
        <v>2.2653721682847898E-2</v>
      </c>
      <c r="O53" s="56">
        <f t="shared" si="4"/>
        <v>0.75384615384615383</v>
      </c>
      <c r="P53" s="56">
        <f t="shared" si="5"/>
        <v>0.73119243216330598</v>
      </c>
      <c r="Q53" s="1">
        <f t="shared" si="6"/>
        <v>9838.4013160082122</v>
      </c>
      <c r="R53" s="1">
        <f t="shared" si="7"/>
        <v>565</v>
      </c>
      <c r="S53" s="1">
        <f t="shared" si="18"/>
        <v>532.42857142857144</v>
      </c>
      <c r="T53" s="1">
        <f t="shared" si="8"/>
        <v>1889.3411631704948</v>
      </c>
      <c r="U53" s="1">
        <f t="shared" si="9"/>
        <v>3400.8373466657208</v>
      </c>
      <c r="V53" s="1">
        <f t="shared" si="17"/>
        <v>934.59401739757823</v>
      </c>
      <c r="W53" s="1">
        <f>IF(E52=1,Q53,W52+$B$20-COUNTIF($E$2:$E53,0)*$B$23)</f>
        <v>9838.4013160082122</v>
      </c>
      <c r="X53" s="1">
        <f t="shared" si="10"/>
        <v>71261576.014536098</v>
      </c>
    </row>
    <row r="54" spans="3:24" x14ac:dyDescent="0.2">
      <c r="C54" s="36">
        <f t="shared" si="0"/>
        <v>53.150729063673246</v>
      </c>
      <c r="D54" s="47">
        <f t="shared" si="15"/>
        <v>0</v>
      </c>
      <c r="E54" s="47">
        <f t="shared" si="16"/>
        <v>1</v>
      </c>
      <c r="F54" s="47">
        <v>28</v>
      </c>
      <c r="G54" s="47">
        <v>53</v>
      </c>
      <c r="H54" s="48">
        <v>43904</v>
      </c>
      <c r="I54" s="1">
        <f t="shared" si="1"/>
        <v>-2.0920965158409324</v>
      </c>
      <c r="J54" s="37">
        <v>2825</v>
      </c>
      <c r="K54" s="49">
        <v>56</v>
      </c>
      <c r="L54" s="46">
        <v>49</v>
      </c>
      <c r="M54" s="50">
        <f t="shared" si="2"/>
        <v>105</v>
      </c>
      <c r="N54" s="55">
        <f t="shared" si="3"/>
        <v>1.9823008849557521E-2</v>
      </c>
      <c r="O54" s="56">
        <f t="shared" si="4"/>
        <v>0.53333333333333333</v>
      </c>
      <c r="P54" s="56">
        <f t="shared" si="5"/>
        <v>0.51351032448377576</v>
      </c>
      <c r="Q54" s="1">
        <f t="shared" si="6"/>
        <v>12110.119943893264</v>
      </c>
      <c r="R54" s="1">
        <f t="shared" si="7"/>
        <v>662</v>
      </c>
      <c r="S54" s="1">
        <f t="shared" si="18"/>
        <v>674.28571428571433</v>
      </c>
      <c r="T54" s="1">
        <f t="shared" si="8"/>
        <v>2271.7186278850513</v>
      </c>
      <c r="U54" s="1">
        <f t="shared" si="9"/>
        <v>4625.5417604769591</v>
      </c>
      <c r="V54" s="1">
        <f t="shared" si="17"/>
        <v>1224.7044138112383</v>
      </c>
      <c r="W54" s="1">
        <f>IF(E53=1,Q54,W53+$B$20-COUNTIF($E$2:$E54,0)*$B$23)</f>
        <v>12110.119943893264</v>
      </c>
      <c r="X54" s="1">
        <f t="shared" si="10"/>
        <v>172312039.63785666</v>
      </c>
    </row>
    <row r="55" spans="3:24" x14ac:dyDescent="0.2">
      <c r="C55" s="36">
        <f t="shared" si="0"/>
        <v>59.135437767890075</v>
      </c>
      <c r="D55" s="47">
        <f t="shared" si="15"/>
        <v>0</v>
      </c>
      <c r="E55" s="47">
        <f t="shared" si="16"/>
        <v>1</v>
      </c>
      <c r="F55" s="47">
        <v>29</v>
      </c>
      <c r="G55" s="47">
        <v>54</v>
      </c>
      <c r="H55" s="48">
        <v>43905</v>
      </c>
      <c r="I55" s="1">
        <f t="shared" si="1"/>
        <v>-2.0209201777247818</v>
      </c>
      <c r="J55" s="37">
        <v>3497</v>
      </c>
      <c r="K55" s="49">
        <v>62</v>
      </c>
      <c r="L55" s="46">
        <v>60</v>
      </c>
      <c r="M55" s="50">
        <f t="shared" si="2"/>
        <v>122</v>
      </c>
      <c r="N55" s="55">
        <f t="shared" si="3"/>
        <v>1.7729482413497283E-2</v>
      </c>
      <c r="O55" s="56">
        <f t="shared" si="4"/>
        <v>0.50819672131147542</v>
      </c>
      <c r="P55" s="56">
        <f t="shared" si="5"/>
        <v>0.49046723889797816</v>
      </c>
      <c r="Q55" s="1">
        <f t="shared" si="6"/>
        <v>14825.090132579031</v>
      </c>
      <c r="R55" s="1">
        <f t="shared" si="7"/>
        <v>672</v>
      </c>
      <c r="S55" s="1">
        <f t="shared" si="18"/>
        <v>981.28571428571433</v>
      </c>
      <c r="T55" s="1">
        <f t="shared" si="8"/>
        <v>2714.9701886857674</v>
      </c>
      <c r="U55" s="1">
        <f t="shared" si="9"/>
        <v>6208.7561904272152</v>
      </c>
      <c r="V55" s="1">
        <f t="shared" si="17"/>
        <v>1583.2144299502561</v>
      </c>
      <c r="W55" s="1">
        <f>IF(E54=1,Q55,W54+$B$20-COUNTIF($E$2:$E55,0)*$B$23)</f>
        <v>14825.090132579031</v>
      </c>
      <c r="X55" s="1">
        <f t="shared" si="10"/>
        <v>434859634.64323044</v>
      </c>
    </row>
    <row r="56" spans="3:24" x14ac:dyDescent="0.2">
      <c r="C56" s="36">
        <f t="shared" si="0"/>
        <v>66.121101019266163</v>
      </c>
      <c r="D56" s="47">
        <f t="shared" si="15"/>
        <v>0</v>
      </c>
      <c r="E56" s="47">
        <f t="shared" si="16"/>
        <v>1</v>
      </c>
      <c r="F56" s="47">
        <v>30</v>
      </c>
      <c r="G56" s="47">
        <v>55</v>
      </c>
      <c r="H56" s="48">
        <v>43906</v>
      </c>
      <c r="I56" s="1">
        <f t="shared" si="1"/>
        <v>-1.9497438396086315</v>
      </c>
      <c r="J56" s="37">
        <v>4372</v>
      </c>
      <c r="K56" s="49">
        <v>76</v>
      </c>
      <c r="L56" s="46">
        <v>75</v>
      </c>
      <c r="M56" s="50">
        <f t="shared" si="2"/>
        <v>151</v>
      </c>
      <c r="N56" s="55">
        <f t="shared" si="3"/>
        <v>1.7383348581884721E-2</v>
      </c>
      <c r="O56" s="56">
        <f t="shared" si="4"/>
        <v>0.50331125827814571</v>
      </c>
      <c r="P56" s="56">
        <f t="shared" si="5"/>
        <v>0.48592790969626098</v>
      </c>
      <c r="Q56" s="1">
        <f t="shared" si="6"/>
        <v>18050.181070083105</v>
      </c>
      <c r="R56" s="1">
        <f t="shared" si="7"/>
        <v>875</v>
      </c>
      <c r="S56" s="1">
        <f t="shared" si="18"/>
        <v>1488.5714285714287</v>
      </c>
      <c r="T56" s="1">
        <f t="shared" si="8"/>
        <v>3225.0909375040737</v>
      </c>
      <c r="U56" s="1">
        <f t="shared" si="9"/>
        <v>8228.8258968441751</v>
      </c>
      <c r="V56" s="1">
        <f t="shared" si="17"/>
        <v>2020.0697064169599</v>
      </c>
      <c r="W56" s="1">
        <f>IF(E55=1,Q56,W55+$B$20-COUNTIF($E$2:$E56,0)*$B$23)</f>
        <v>18050.181070083105</v>
      </c>
      <c r="X56" s="1">
        <f t="shared" si="10"/>
        <v>983558386.40359855</v>
      </c>
    </row>
    <row r="57" spans="3:24" x14ac:dyDescent="0.2">
      <c r="C57" s="36">
        <f t="shared" si="0"/>
        <v>75.206382707852669</v>
      </c>
      <c r="D57" s="47">
        <f t="shared" si="15"/>
        <v>0</v>
      </c>
      <c r="E57" s="47">
        <f t="shared" si="16"/>
        <v>1</v>
      </c>
      <c r="F57" s="47">
        <v>31</v>
      </c>
      <c r="G57" s="47">
        <v>56</v>
      </c>
      <c r="H57" s="48">
        <v>43907</v>
      </c>
      <c r="I57" s="1">
        <f t="shared" si="1"/>
        <v>-1.8785675014924812</v>
      </c>
      <c r="J57" s="37">
        <v>5656</v>
      </c>
      <c r="K57" s="49">
        <v>97</v>
      </c>
      <c r="L57" s="46">
        <v>107</v>
      </c>
      <c r="M57" s="50">
        <f t="shared" si="2"/>
        <v>204</v>
      </c>
      <c r="N57" s="55">
        <f t="shared" si="3"/>
        <v>1.7149929278642149E-2</v>
      </c>
      <c r="O57" s="56">
        <f t="shared" si="4"/>
        <v>0.47549019607843135</v>
      </c>
      <c r="P57" s="56">
        <f t="shared" si="5"/>
        <v>0.45834026679978918</v>
      </c>
      <c r="Q57" s="1">
        <f t="shared" si="6"/>
        <v>21858.078470614473</v>
      </c>
      <c r="R57" s="1">
        <f t="shared" si="7"/>
        <v>1284</v>
      </c>
      <c r="S57" s="1">
        <f t="shared" si="18"/>
        <v>2182.1428571428573</v>
      </c>
      <c r="T57" s="1">
        <f t="shared" si="8"/>
        <v>3807.8974005313685</v>
      </c>
      <c r="U57" s="1">
        <f t="shared" si="9"/>
        <v>10773.998681841753</v>
      </c>
      <c r="V57" s="1">
        <f t="shared" si="17"/>
        <v>2545.1727849975778</v>
      </c>
      <c r="W57" s="1">
        <f>IF(E56=1,Q57,W56+$B$20-COUNTIF($E$2:$E57,0)*$B$23)</f>
        <v>21858.078470614473</v>
      </c>
      <c r="X57" s="1">
        <f t="shared" si="10"/>
        <v>1969949258.2297981</v>
      </c>
    </row>
    <row r="58" spans="3:24" x14ac:dyDescent="0.2">
      <c r="C58" s="36">
        <f t="shared" si="0"/>
        <v>89.855439456941056</v>
      </c>
      <c r="D58" s="47">
        <f t="shared" si="15"/>
        <v>0</v>
      </c>
      <c r="E58" s="47">
        <f t="shared" si="16"/>
        <v>1</v>
      </c>
      <c r="F58" s="47">
        <v>32</v>
      </c>
      <c r="G58" s="47">
        <v>57</v>
      </c>
      <c r="H58" s="48">
        <v>43908</v>
      </c>
      <c r="I58" s="1">
        <f t="shared" si="1"/>
        <v>-1.8073911633763309</v>
      </c>
      <c r="J58" s="37">
        <v>8074</v>
      </c>
      <c r="K58" s="49">
        <v>123</v>
      </c>
      <c r="L58" s="46">
        <v>107</v>
      </c>
      <c r="M58" s="50">
        <f t="shared" si="2"/>
        <v>230</v>
      </c>
      <c r="N58" s="55">
        <f t="shared" si="3"/>
        <v>1.5234084716373544E-2</v>
      </c>
      <c r="O58" s="56">
        <f t="shared" si="4"/>
        <v>0.5347826086956522</v>
      </c>
      <c r="P58" s="56">
        <f t="shared" si="5"/>
        <v>0.51954852397927864</v>
      </c>
      <c r="Q58" s="1">
        <f t="shared" si="6"/>
        <v>26326.919292871589</v>
      </c>
      <c r="R58" s="1">
        <f t="shared" si="7"/>
        <v>2418</v>
      </c>
      <c r="S58" s="1">
        <f t="shared" si="18"/>
        <v>2983.5714285714284</v>
      </c>
      <c r="T58" s="1">
        <f t="shared" si="8"/>
        <v>4468.8408222571161</v>
      </c>
      <c r="U58" s="1">
        <f t="shared" si="9"/>
        <v>13942.016494246282</v>
      </c>
      <c r="V58" s="1">
        <f t="shared" si="17"/>
        <v>3168.0178124045287</v>
      </c>
      <c r="W58" s="1">
        <f>IF(E57=1,Q58,W57+$B$20-COUNTIF($E$2:$E58,0)*$B$23)</f>
        <v>26326.919292871589</v>
      </c>
      <c r="X58" s="1">
        <f t="shared" si="10"/>
        <v>3094047839.4507995</v>
      </c>
    </row>
    <row r="59" spans="3:24" x14ac:dyDescent="0.2">
      <c r="C59" s="36">
        <f t="shared" si="0"/>
        <v>109.62663909835054</v>
      </c>
      <c r="D59" s="47">
        <f t="shared" si="15"/>
        <v>0</v>
      </c>
      <c r="E59" s="47">
        <f t="shared" si="16"/>
        <v>1</v>
      </c>
      <c r="F59" s="47">
        <v>33</v>
      </c>
      <c r="G59" s="47">
        <v>58</v>
      </c>
      <c r="H59" s="48">
        <v>43909</v>
      </c>
      <c r="I59" s="1">
        <f t="shared" si="1"/>
        <v>-1.7362148252601806</v>
      </c>
      <c r="J59" s="37">
        <v>12018</v>
      </c>
      <c r="K59" s="49">
        <v>175</v>
      </c>
      <c r="L59" s="46">
        <v>109</v>
      </c>
      <c r="M59" s="50">
        <f t="shared" si="2"/>
        <v>284</v>
      </c>
      <c r="N59" s="55">
        <f t="shared" si="3"/>
        <v>1.4561491096688301E-2</v>
      </c>
      <c r="O59" s="56">
        <f t="shared" si="4"/>
        <v>0.61619718309859151</v>
      </c>
      <c r="P59" s="56">
        <f t="shared" si="5"/>
        <v>0.60163569200190326</v>
      </c>
      <c r="Q59" s="1">
        <f t="shared" si="6"/>
        <v>31539.71742386703</v>
      </c>
      <c r="R59" s="1">
        <f t="shared" si="7"/>
        <v>3944</v>
      </c>
      <c r="S59" s="1">
        <f t="shared" si="18"/>
        <v>4120.5714285714284</v>
      </c>
      <c r="T59" s="1">
        <f t="shared" si="8"/>
        <v>5212.7981309954412</v>
      </c>
      <c r="U59" s="1">
        <f t="shared" si="9"/>
        <v>17839.302515757121</v>
      </c>
      <c r="V59" s="1">
        <f t="shared" si="17"/>
        <v>3897.2860215108394</v>
      </c>
      <c r="W59" s="1">
        <f>IF(E58=1,Q59,W58+$B$20-COUNTIF($E$2:$E59,0)*$B$23)</f>
        <v>31539.71742386703</v>
      </c>
      <c r="X59" s="1">
        <f t="shared" si="10"/>
        <v>3714979636.7267199</v>
      </c>
    </row>
    <row r="60" spans="3:24" x14ac:dyDescent="0.2">
      <c r="C60" s="36">
        <f t="shared" si="0"/>
        <v>132.05301965498555</v>
      </c>
      <c r="D60" s="47">
        <f t="shared" si="15"/>
        <v>0</v>
      </c>
      <c r="E60" s="47">
        <f t="shared" si="16"/>
        <v>1</v>
      </c>
      <c r="F60" s="47">
        <v>34</v>
      </c>
      <c r="G60" s="47">
        <v>59</v>
      </c>
      <c r="H60" s="48">
        <v>43910</v>
      </c>
      <c r="I60" s="1">
        <f t="shared" si="1"/>
        <v>-1.6650384871440302</v>
      </c>
      <c r="J60" s="37">
        <v>17438</v>
      </c>
      <c r="K60" s="49">
        <v>230</v>
      </c>
      <c r="L60" s="46">
        <v>147</v>
      </c>
      <c r="M60" s="50">
        <f t="shared" si="2"/>
        <v>377</v>
      </c>
      <c r="N60" s="55">
        <f t="shared" si="3"/>
        <v>1.3189585961692854E-2</v>
      </c>
      <c r="O60" s="56">
        <f t="shared" si="4"/>
        <v>0.61007957559681703</v>
      </c>
      <c r="P60" s="56">
        <f t="shared" si="5"/>
        <v>0.59688998963512419</v>
      </c>
      <c r="Q60" s="1">
        <f t="shared" si="6"/>
        <v>37583.562207540061</v>
      </c>
      <c r="R60" s="1">
        <f t="shared" si="7"/>
        <v>5420</v>
      </c>
      <c r="S60" s="1">
        <f t="shared" si="18"/>
        <v>5482.8571428571431</v>
      </c>
      <c r="T60" s="1">
        <f t="shared" si="8"/>
        <v>6043.8447836730302</v>
      </c>
      <c r="U60" s="1">
        <f t="shared" si="9"/>
        <v>22579.720340395234</v>
      </c>
      <c r="V60" s="1">
        <f t="shared" si="17"/>
        <v>4740.4178246381125</v>
      </c>
      <c r="W60" s="1">
        <f>IF(E59=1,Q60,W59+$B$20-COUNTIF($E$2:$E60,0)*$B$23)</f>
        <v>37583.562207540061</v>
      </c>
      <c r="X60" s="1">
        <f t="shared" si="10"/>
        <v>3491123719.6577311</v>
      </c>
    </row>
    <row r="61" spans="3:24" x14ac:dyDescent="0.2">
      <c r="C61" s="36">
        <f t="shared" si="0"/>
        <v>153.98051824825114</v>
      </c>
      <c r="D61" s="47">
        <f t="shared" si="15"/>
        <v>0</v>
      </c>
      <c r="E61" s="47">
        <f t="shared" si="16"/>
        <v>1</v>
      </c>
      <c r="F61" s="47">
        <v>35</v>
      </c>
      <c r="G61" s="47">
        <v>60</v>
      </c>
      <c r="H61" s="48">
        <v>43911</v>
      </c>
      <c r="I61" s="1">
        <f t="shared" si="1"/>
        <v>-1.5938621490278799</v>
      </c>
      <c r="J61" s="37">
        <v>23710</v>
      </c>
      <c r="K61" s="49">
        <v>298</v>
      </c>
      <c r="L61" s="46">
        <v>171</v>
      </c>
      <c r="M61" s="50">
        <f t="shared" si="2"/>
        <v>469</v>
      </c>
      <c r="N61" s="55">
        <f t="shared" si="3"/>
        <v>1.2568536482496838E-2</v>
      </c>
      <c r="O61" s="56">
        <f t="shared" si="4"/>
        <v>0.6353944562899787</v>
      </c>
      <c r="P61" s="56">
        <f t="shared" si="5"/>
        <v>0.62282591980748192</v>
      </c>
      <c r="Q61" s="1">
        <f t="shared" si="6"/>
        <v>44548.577464863214</v>
      </c>
      <c r="R61" s="1">
        <f t="shared" si="7"/>
        <v>6272</v>
      </c>
      <c r="S61" s="1">
        <f t="shared" si="18"/>
        <v>6718.4285714285716</v>
      </c>
      <c r="T61" s="1">
        <f t="shared" si="8"/>
        <v>6965.0152573231535</v>
      </c>
      <c r="U61" s="1">
        <f t="shared" si="9"/>
        <v>28282.900727174609</v>
      </c>
      <c r="V61" s="1">
        <f t="shared" si="17"/>
        <v>5703.1803867793751</v>
      </c>
      <c r="W61" s="1">
        <f>IF(E60=1,Q61,W60+$B$20-COUNTIF($E$2:$E61,0)*$B$23)</f>
        <v>44548.577464863214</v>
      </c>
      <c r="X61" s="1">
        <f t="shared" si="10"/>
        <v>3219951452.2176676</v>
      </c>
    </row>
    <row r="62" spans="3:24" x14ac:dyDescent="0.2">
      <c r="C62" s="36">
        <f t="shared" si="0"/>
        <v>179.836036433191</v>
      </c>
      <c r="D62" s="47">
        <f t="shared" si="15"/>
        <v>0</v>
      </c>
      <c r="E62" s="47">
        <f t="shared" si="16"/>
        <v>1</v>
      </c>
      <c r="F62" s="47">
        <v>36</v>
      </c>
      <c r="G62" s="47">
        <v>61</v>
      </c>
      <c r="H62" s="48">
        <v>43912</v>
      </c>
      <c r="I62" s="1">
        <f t="shared" si="1"/>
        <v>-1.5226858109117296</v>
      </c>
      <c r="J62" s="37">
        <v>32341</v>
      </c>
      <c r="K62" s="49">
        <v>408</v>
      </c>
      <c r="L62" s="46">
        <v>178</v>
      </c>
      <c r="M62" s="50">
        <f t="shared" si="2"/>
        <v>586</v>
      </c>
      <c r="N62" s="55">
        <f t="shared" si="3"/>
        <v>1.2615565381404409E-2</v>
      </c>
      <c r="O62" s="56">
        <f t="shared" si="4"/>
        <v>0.69624573378839594</v>
      </c>
      <c r="P62" s="56">
        <f t="shared" si="5"/>
        <v>0.68363016840699153</v>
      </c>
      <c r="Q62" s="1">
        <f t="shared" si="6"/>
        <v>52526.635959788917</v>
      </c>
      <c r="R62" s="1">
        <f t="shared" si="7"/>
        <v>8631</v>
      </c>
      <c r="S62" s="1">
        <f t="shared" si="18"/>
        <v>8120.2857142857147</v>
      </c>
      <c r="T62" s="1">
        <f t="shared" si="8"/>
        <v>7978.0584949257027</v>
      </c>
      <c r="U62" s="1">
        <f t="shared" si="9"/>
        <v>35072.152302657742</v>
      </c>
      <c r="V62" s="1">
        <f t="shared" si="17"/>
        <v>6789.2515754831329</v>
      </c>
      <c r="W62" s="1">
        <f>IF(E61=1,Q62,W61+$B$20-COUNTIF($E$2:$E62,0)*$B$23)</f>
        <v>52526.635959788917</v>
      </c>
      <c r="X62" s="1">
        <f t="shared" si="10"/>
        <v>1341431686.1828313</v>
      </c>
    </row>
    <row r="63" spans="3:24" x14ac:dyDescent="0.2">
      <c r="C63" s="36">
        <f t="shared" si="0"/>
        <v>206.76556773312137</v>
      </c>
      <c r="D63" s="47">
        <f t="shared" si="15"/>
        <v>0</v>
      </c>
      <c r="E63" s="47">
        <f t="shared" si="16"/>
        <v>1</v>
      </c>
      <c r="F63" s="47">
        <v>37</v>
      </c>
      <c r="G63" s="47">
        <v>62</v>
      </c>
      <c r="H63" s="48">
        <v>43913</v>
      </c>
      <c r="I63" s="1">
        <f t="shared" si="1"/>
        <v>-1.4515094727955793</v>
      </c>
      <c r="J63" s="37">
        <v>42752</v>
      </c>
      <c r="K63" s="49">
        <v>519</v>
      </c>
      <c r="L63" s="46">
        <v>196</v>
      </c>
      <c r="M63" s="50">
        <f t="shared" si="2"/>
        <v>715</v>
      </c>
      <c r="N63" s="55">
        <f t="shared" si="3"/>
        <v>1.2139782934131737E-2</v>
      </c>
      <c r="O63" s="56">
        <f t="shared" si="4"/>
        <v>0.72587412587412592</v>
      </c>
      <c r="P63" s="56">
        <f t="shared" si="5"/>
        <v>0.71373434293999416</v>
      </c>
      <c r="Q63" s="1">
        <f t="shared" si="6"/>
        <v>61609.832988626149</v>
      </c>
      <c r="R63" s="1">
        <f t="shared" si="7"/>
        <v>10411</v>
      </c>
      <c r="S63" s="1">
        <f t="shared" si="18"/>
        <v>9992.5714285714294</v>
      </c>
      <c r="T63" s="1">
        <f t="shared" si="8"/>
        <v>9083.1970288372322</v>
      </c>
      <c r="U63" s="1">
        <f t="shared" si="9"/>
        <v>43071.994306926899</v>
      </c>
      <c r="V63" s="1">
        <f t="shared" si="17"/>
        <v>7999.8420042691578</v>
      </c>
      <c r="W63" s="1">
        <f>IF(E62=1,Q63,W62+$B$20-COUNTIF($E$2:$E63,0)*$B$23)</f>
        <v>61609.832988626149</v>
      </c>
      <c r="X63" s="1">
        <f t="shared" si="10"/>
        <v>21172040.778418366</v>
      </c>
    </row>
    <row r="64" spans="3:24" x14ac:dyDescent="0.2">
      <c r="C64" s="36">
        <f t="shared" si="0"/>
        <v>229.53213282675696</v>
      </c>
      <c r="D64" s="47">
        <f t="shared" si="15"/>
        <v>0</v>
      </c>
      <c r="E64" s="47">
        <f t="shared" si="16"/>
        <v>1</v>
      </c>
      <c r="F64" s="47">
        <v>38</v>
      </c>
      <c r="G64" s="47">
        <v>63</v>
      </c>
      <c r="H64" s="48">
        <v>43914</v>
      </c>
      <c r="I64" s="1">
        <f t="shared" si="1"/>
        <v>-1.380333134679429</v>
      </c>
      <c r="J64" s="37">
        <v>52685</v>
      </c>
      <c r="K64" s="49">
        <v>681</v>
      </c>
      <c r="L64" s="46">
        <v>379</v>
      </c>
      <c r="M64" s="50">
        <f t="shared" si="2"/>
        <v>1060</v>
      </c>
      <c r="N64" s="55">
        <f t="shared" si="3"/>
        <v>1.2925880231564962E-2</v>
      </c>
      <c r="O64" s="56">
        <f t="shared" si="4"/>
        <v>0.64245283018867927</v>
      </c>
      <c r="P64" s="56">
        <f t="shared" si="5"/>
        <v>0.62952694995711433</v>
      </c>
      <c r="Q64" s="1">
        <f t="shared" si="6"/>
        <v>71888.732681922513</v>
      </c>
      <c r="R64" s="1">
        <f t="shared" si="7"/>
        <v>9933</v>
      </c>
      <c r="S64" s="1">
        <f t="shared" si="18"/>
        <v>11939.142857142857</v>
      </c>
      <c r="T64" s="1">
        <f t="shared" si="8"/>
        <v>10278.899693296364</v>
      </c>
      <c r="U64" s="1">
        <f t="shared" si="9"/>
        <v>52405.370689492062</v>
      </c>
      <c r="V64" s="1">
        <f t="shared" si="17"/>
        <v>9333.3763825651622</v>
      </c>
      <c r="W64" s="1">
        <f>IF(E63=1,Q64,W63+$B$20-COUNTIF($E$2:$E64,0)*$B$23)</f>
        <v>71888.732681922513</v>
      </c>
      <c r="X64" s="1">
        <f t="shared" si="10"/>
        <v>17947703.069940247</v>
      </c>
    </row>
    <row r="65" spans="3:24" x14ac:dyDescent="0.2">
      <c r="C65" s="36">
        <f t="shared" si="0"/>
        <v>254.78618486880328</v>
      </c>
      <c r="D65" s="47">
        <f t="shared" si="15"/>
        <v>0</v>
      </c>
      <c r="E65" s="47">
        <f t="shared" si="16"/>
        <v>1</v>
      </c>
      <c r="F65" s="47">
        <v>39</v>
      </c>
      <c r="G65" s="47">
        <v>64</v>
      </c>
      <c r="H65" s="48">
        <v>43915</v>
      </c>
      <c r="I65" s="1">
        <f t="shared" si="1"/>
        <v>-1.3091567965632787</v>
      </c>
      <c r="J65" s="37">
        <v>64916</v>
      </c>
      <c r="K65" s="49">
        <v>906</v>
      </c>
      <c r="L65" s="46">
        <v>394</v>
      </c>
      <c r="M65" s="50">
        <f t="shared" si="2"/>
        <v>1300</v>
      </c>
      <c r="N65" s="55">
        <f t="shared" si="3"/>
        <v>1.3956497627703493E-2</v>
      </c>
      <c r="O65" s="56">
        <f t="shared" si="4"/>
        <v>0.69692307692307698</v>
      </c>
      <c r="P65" s="56">
        <f t="shared" si="5"/>
        <v>0.68296657929537352</v>
      </c>
      <c r="Q65" s="1">
        <f t="shared" si="6"/>
        <v>83450.411375923388</v>
      </c>
      <c r="R65" s="1">
        <f t="shared" si="7"/>
        <v>12231</v>
      </c>
      <c r="S65" s="1">
        <f t="shared" si="18"/>
        <v>13913.571428571429</v>
      </c>
      <c r="T65" s="1">
        <f t="shared" si="8"/>
        <v>11561.678694000875</v>
      </c>
      <c r="U65" s="1">
        <f t="shared" si="9"/>
        <v>63190.624231170215</v>
      </c>
      <c r="V65" s="1">
        <f t="shared" si="17"/>
        <v>10785.253541678154</v>
      </c>
      <c r="W65" s="1">
        <f>IF(E64=1,Q65,W64+$B$20-COUNTIF($E$2:$E65,0)*$B$23)</f>
        <v>83450.411375923388</v>
      </c>
      <c r="X65" s="1">
        <f t="shared" si="10"/>
        <v>758478482.76414633</v>
      </c>
    </row>
    <row r="66" spans="3:24" x14ac:dyDescent="0.2">
      <c r="C66" s="36">
        <f t="shared" si="0"/>
        <v>286.29704853525823</v>
      </c>
      <c r="D66" s="47">
        <f t="shared" si="15"/>
        <v>0</v>
      </c>
      <c r="E66" s="47">
        <f t="shared" si="16"/>
        <v>1</v>
      </c>
      <c r="F66" s="47">
        <v>40</v>
      </c>
      <c r="G66" s="47">
        <v>65</v>
      </c>
      <c r="H66" s="48">
        <v>43916</v>
      </c>
      <c r="I66" s="1">
        <f t="shared" si="1"/>
        <v>-1.2379804584471283</v>
      </c>
      <c r="J66" s="37">
        <v>81966</v>
      </c>
      <c r="K66" s="49">
        <v>1147</v>
      </c>
      <c r="L66" s="46">
        <v>1864</v>
      </c>
      <c r="M66" s="50">
        <f t="shared" si="2"/>
        <v>3011</v>
      </c>
      <c r="N66" s="55">
        <f t="shared" si="3"/>
        <v>1.3993607105385159E-2</v>
      </c>
      <c r="O66" s="56">
        <f t="shared" si="4"/>
        <v>0.38093656592494191</v>
      </c>
      <c r="P66" s="56">
        <f t="shared" si="5"/>
        <v>0.36694295881955674</v>
      </c>
      <c r="Q66" s="1">
        <f t="shared" si="6"/>
        <v>96376.333604627973</v>
      </c>
      <c r="R66" s="1">
        <f t="shared" si="7"/>
        <v>17050</v>
      </c>
      <c r="S66" s="1">
        <f t="shared" si="18"/>
        <v>15532</v>
      </c>
      <c r="T66" s="1">
        <f t="shared" si="8"/>
        <v>12925.922228704585</v>
      </c>
      <c r="U66" s="1">
        <f t="shared" si="9"/>
        <v>75538.325640381605</v>
      </c>
      <c r="V66" s="1">
        <f t="shared" si="17"/>
        <v>12347.70140921139</v>
      </c>
      <c r="W66" s="1">
        <f>IF(E65=1,Q66,W65+$B$20-COUNTIF($E$2:$E66,0)*$B$23)</f>
        <v>96376.333604627973</v>
      </c>
      <c r="X66" s="1">
        <f t="shared" si="10"/>
        <v>11828361894.105633</v>
      </c>
    </row>
    <row r="67" spans="3:24" x14ac:dyDescent="0.2">
      <c r="C67" s="36">
        <f t="shared" ref="C67:C101" si="19">SQRT(J67)</f>
        <v>317.82385058393589</v>
      </c>
      <c r="D67" s="47">
        <f t="shared" si="15"/>
        <v>0</v>
      </c>
      <c r="E67" s="47">
        <f t="shared" si="16"/>
        <v>1</v>
      </c>
      <c r="F67" s="47">
        <v>41</v>
      </c>
      <c r="G67" s="47">
        <v>66</v>
      </c>
      <c r="H67" s="48">
        <v>43917</v>
      </c>
      <c r="I67" s="1">
        <f t="shared" ref="I67:I133" si="20">I66+$B$2</f>
        <v>-1.166804120330978</v>
      </c>
      <c r="J67" s="37">
        <v>101012</v>
      </c>
      <c r="K67" s="49">
        <v>1476</v>
      </c>
      <c r="L67" s="46">
        <v>2465</v>
      </c>
      <c r="M67" s="50">
        <f t="shared" ref="M67:M101" si="21">L67+K67</f>
        <v>3941</v>
      </c>
      <c r="N67" s="55">
        <f t="shared" ref="N67:N105" si="22">K67/J67</f>
        <v>1.461212529204451E-2</v>
      </c>
      <c r="O67" s="56">
        <f t="shared" ref="O67:O105" si="23">(IFERROR(K67/M67,0))</f>
        <v>0.37452423242831767</v>
      </c>
      <c r="P67" s="56">
        <f t="shared" ref="P67:P105" si="24">O67-N67</f>
        <v>0.35991210713627314</v>
      </c>
      <c r="Q67" s="1">
        <f t="shared" ref="Q67:Q130" si="25">_xlfn.NORM.DIST(I67,0,$A$2,TRUE)*$B$16</f>
        <v>110740.10736736828</v>
      </c>
      <c r="R67" s="1">
        <f t="shared" ref="R67:R89" si="26">IF(J67-J66&lt;0,0,J67-J66)</f>
        <v>19046</v>
      </c>
      <c r="S67" s="1">
        <f t="shared" si="18"/>
        <v>17004.428571428572</v>
      </c>
      <c r="T67" s="1">
        <f t="shared" ref="T67:T81" si="27">Q67-Q66</f>
        <v>14363.773762740311</v>
      </c>
      <c r="U67" s="1">
        <f t="shared" ref="U67:U130" si="28">_xlfn.GAMMA.DIST(G67,$A$9,$A$10,TRUE)*$B$17</f>
        <v>89548.064674013862</v>
      </c>
      <c r="V67" s="1">
        <f t="shared" si="17"/>
        <v>14009.739033632257</v>
      </c>
      <c r="W67" s="1">
        <f>IF(E66=1,Q67,W66+$B$20-COUNTIF($E$2:$E67,0)*$B$23)</f>
        <v>110740.10736736828</v>
      </c>
      <c r="X67" s="1">
        <f t="shared" ref="X67:X130" si="29">(Q67-J67)^2*C67*$B$13+(U67-J67)^2*C67*$B$14</f>
        <v>41768986708.723007</v>
      </c>
    </row>
    <row r="68" spans="3:24" x14ac:dyDescent="0.2">
      <c r="C68" s="36">
        <f t="shared" si="19"/>
        <v>348.00143677864321</v>
      </c>
      <c r="D68" s="47">
        <f t="shared" ref="D68:D131" si="30">IF(S72="",1,0)+IF(S68="",0,D67)</f>
        <v>0</v>
      </c>
      <c r="E68" s="47">
        <f t="shared" ref="E68:E131" si="31">IF(S68=$B$20,0,E67)</f>
        <v>1</v>
      </c>
      <c r="F68" s="47">
        <v>42</v>
      </c>
      <c r="G68" s="47">
        <v>67</v>
      </c>
      <c r="H68" s="48">
        <v>43918</v>
      </c>
      <c r="I68" s="1">
        <f t="shared" si="20"/>
        <v>-1.0956277822148277</v>
      </c>
      <c r="J68" s="37">
        <v>121105</v>
      </c>
      <c r="K68" s="49">
        <v>2038</v>
      </c>
      <c r="L68" s="46">
        <v>3231</v>
      </c>
      <c r="M68" s="50">
        <f t="shared" si="21"/>
        <v>5269</v>
      </c>
      <c r="N68" s="55">
        <f t="shared" si="22"/>
        <v>1.6828372073820239E-2</v>
      </c>
      <c r="O68" s="56">
        <f t="shared" si="23"/>
        <v>0.38679066236477511</v>
      </c>
      <c r="P68" s="56">
        <f t="shared" si="24"/>
        <v>0.36996229029095484</v>
      </c>
      <c r="Q68" s="1">
        <f t="shared" si="25"/>
        <v>126605.17576052085</v>
      </c>
      <c r="R68" s="1">
        <f t="shared" si="26"/>
        <v>20093</v>
      </c>
      <c r="S68" s="1">
        <f t="shared" si="18"/>
        <v>19184.857142857141</v>
      </c>
      <c r="T68" s="1">
        <f t="shared" si="27"/>
        <v>15865.068393152571</v>
      </c>
      <c r="U68" s="1">
        <f t="shared" si="28"/>
        <v>105305.31744909874</v>
      </c>
      <c r="V68" s="1">
        <f t="shared" ref="V68:V132" si="32">U68-U67</f>
        <v>15757.252775084882</v>
      </c>
      <c r="W68" s="1">
        <f>IF(E67=1,Q68,W67+$B$20-COUNTIF($E$2:$E68,0)*$B$23)</f>
        <v>126605.17576052085</v>
      </c>
      <c r="X68" s="1">
        <f t="shared" si="29"/>
        <v>86871587773.828003</v>
      </c>
    </row>
    <row r="69" spans="3:24" x14ac:dyDescent="0.2">
      <c r="C69" s="36">
        <f t="shared" si="19"/>
        <v>375.5862084794914</v>
      </c>
      <c r="D69" s="47">
        <f t="shared" si="30"/>
        <v>0</v>
      </c>
      <c r="E69" s="47">
        <f t="shared" si="31"/>
        <v>1</v>
      </c>
      <c r="F69" s="47">
        <v>43</v>
      </c>
      <c r="G69" s="47">
        <v>68</v>
      </c>
      <c r="H69" s="48">
        <v>43919</v>
      </c>
      <c r="I69" s="1">
        <f t="shared" si="20"/>
        <v>-1.0244514440986774</v>
      </c>
      <c r="J69" s="37">
        <v>141065</v>
      </c>
      <c r="K69" s="49">
        <v>2452</v>
      </c>
      <c r="L69" s="46">
        <v>4559</v>
      </c>
      <c r="M69" s="50">
        <f t="shared" si="21"/>
        <v>7011</v>
      </c>
      <c r="N69" s="55">
        <f t="shared" si="22"/>
        <v>1.7382057916563286E-2</v>
      </c>
      <c r="O69" s="56">
        <f t="shared" si="23"/>
        <v>0.34973612894023676</v>
      </c>
      <c r="P69" s="56">
        <f t="shared" si="24"/>
        <v>0.33235407102367348</v>
      </c>
      <c r="Q69" s="1">
        <f t="shared" si="25"/>
        <v>144022.51120971289</v>
      </c>
      <c r="R69" s="1">
        <f t="shared" si="26"/>
        <v>19960</v>
      </c>
      <c r="S69" s="1">
        <f t="shared" si="18"/>
        <v>21128.285714285714</v>
      </c>
      <c r="T69" s="1">
        <f t="shared" si="27"/>
        <v>17417.335449192033</v>
      </c>
      <c r="U69" s="1">
        <f t="shared" si="28"/>
        <v>122878.50574260401</v>
      </c>
      <c r="V69" s="1">
        <f t="shared" si="32"/>
        <v>17573.188293505271</v>
      </c>
      <c r="W69" s="1">
        <f>IF(E68=1,Q69,W68+$B$20-COUNTIF($E$2:$E69,0)*$B$23)</f>
        <v>144022.51120971289</v>
      </c>
      <c r="X69" s="1">
        <f t="shared" si="29"/>
        <v>124224602633.65312</v>
      </c>
    </row>
    <row r="70" spans="3:24" x14ac:dyDescent="0.2">
      <c r="C70" s="36">
        <f t="shared" si="19"/>
        <v>402.22257519935403</v>
      </c>
      <c r="D70" s="47">
        <f t="shared" si="30"/>
        <v>0</v>
      </c>
      <c r="E70" s="47">
        <f t="shared" si="31"/>
        <v>1</v>
      </c>
      <c r="F70" s="47">
        <v>44</v>
      </c>
      <c r="G70" s="47">
        <v>69</v>
      </c>
      <c r="H70" s="48">
        <v>43920</v>
      </c>
      <c r="I70" s="1">
        <f t="shared" si="20"/>
        <v>-0.95327510598252707</v>
      </c>
      <c r="J70" s="37">
        <v>161783</v>
      </c>
      <c r="K70" s="49">
        <v>2968</v>
      </c>
      <c r="L70" s="46">
        <v>5506</v>
      </c>
      <c r="M70" s="50">
        <f t="shared" si="21"/>
        <v>8474</v>
      </c>
      <c r="N70" s="55">
        <f t="shared" si="22"/>
        <v>1.8345561647391876E-2</v>
      </c>
      <c r="O70" s="56">
        <f t="shared" si="23"/>
        <v>0.35024781685154588</v>
      </c>
      <c r="P70" s="56">
        <f t="shared" si="24"/>
        <v>0.33190225520415401</v>
      </c>
      <c r="Q70" s="1">
        <f t="shared" si="25"/>
        <v>163028.3857842483</v>
      </c>
      <c r="R70" s="1">
        <f t="shared" si="26"/>
        <v>20718</v>
      </c>
      <c r="S70" s="1">
        <f t="shared" si="18"/>
        <v>22808.571428571428</v>
      </c>
      <c r="T70" s="1">
        <f t="shared" si="27"/>
        <v>19005.87457453541</v>
      </c>
      <c r="U70" s="1">
        <f t="shared" si="28"/>
        <v>142316.36006981408</v>
      </c>
      <c r="V70" s="1">
        <f t="shared" si="32"/>
        <v>19437.854327210065</v>
      </c>
      <c r="W70" s="1">
        <f>IF(E69=1,Q70,W69+$B$20-COUNTIF($E$2:$E70,0)*$B$23)</f>
        <v>163028.3857842483</v>
      </c>
      <c r="X70" s="1">
        <f t="shared" si="29"/>
        <v>152422273096.36023</v>
      </c>
    </row>
    <row r="71" spans="3:24" x14ac:dyDescent="0.2">
      <c r="C71" s="36">
        <f t="shared" si="19"/>
        <v>432.41068441933766</v>
      </c>
      <c r="D71" s="47">
        <f t="shared" si="30"/>
        <v>0</v>
      </c>
      <c r="E71" s="47">
        <f t="shared" si="31"/>
        <v>1</v>
      </c>
      <c r="F71" s="47">
        <v>45</v>
      </c>
      <c r="G71" s="47">
        <v>70</v>
      </c>
      <c r="H71" s="48">
        <v>43921</v>
      </c>
      <c r="I71" s="1">
        <f t="shared" si="20"/>
        <v>-0.88209876786637675</v>
      </c>
      <c r="J71" s="37">
        <v>186979</v>
      </c>
      <c r="K71" s="49">
        <v>3743</v>
      </c>
      <c r="L71" s="46">
        <v>7251</v>
      </c>
      <c r="M71" s="50">
        <f t="shared" si="21"/>
        <v>10994</v>
      </c>
      <c r="N71" s="55">
        <f t="shared" si="22"/>
        <v>2.0018290824103242E-2</v>
      </c>
      <c r="O71" s="56">
        <f t="shared" si="23"/>
        <v>0.34045843187193015</v>
      </c>
      <c r="P71" s="56">
        <f t="shared" si="24"/>
        <v>0.32044014104782692</v>
      </c>
      <c r="Q71" s="1">
        <f t="shared" si="25"/>
        <v>183642.29584028004</v>
      </c>
      <c r="R71" s="1">
        <f t="shared" si="26"/>
        <v>25196</v>
      </c>
      <c r="S71" s="1">
        <f t="shared" ref="S71:S91" si="33">AVERAGE(R68:R74)</f>
        <v>24685.142857142859</v>
      </c>
      <c r="T71" s="1">
        <f t="shared" si="27"/>
        <v>20613.910056031746</v>
      </c>
      <c r="U71" s="1">
        <f t="shared" si="28"/>
        <v>163645.68888461747</v>
      </c>
      <c r="V71" s="1">
        <f t="shared" si="32"/>
        <v>21329.32881480339</v>
      </c>
      <c r="W71" s="1">
        <f>IF(E70=1,Q71,W70+$B$20-COUNTIF($E$2:$E71,0)*$B$23)</f>
        <v>183642.29584028004</v>
      </c>
      <c r="X71" s="1">
        <f t="shared" si="29"/>
        <v>235423146511.04044</v>
      </c>
    </row>
    <row r="72" spans="3:24" x14ac:dyDescent="0.2">
      <c r="C72" s="36">
        <f t="shared" si="19"/>
        <v>461.31767796172738</v>
      </c>
      <c r="D72" s="47">
        <f t="shared" si="30"/>
        <v>0</v>
      </c>
      <c r="E72" s="47">
        <f t="shared" si="31"/>
        <v>1</v>
      </c>
      <c r="F72" s="47">
        <v>46</v>
      </c>
      <c r="G72" s="47">
        <v>71</v>
      </c>
      <c r="H72" s="48">
        <v>43922</v>
      </c>
      <c r="I72" s="1">
        <f t="shared" si="20"/>
        <v>-0.81092242975022644</v>
      </c>
      <c r="J72" s="37">
        <v>212814</v>
      </c>
      <c r="K72" s="49">
        <v>4746</v>
      </c>
      <c r="L72" s="46">
        <v>8878</v>
      </c>
      <c r="M72" s="50">
        <f t="shared" si="21"/>
        <v>13624</v>
      </c>
      <c r="N72" s="55">
        <f t="shared" si="22"/>
        <v>2.2301164397079139E-2</v>
      </c>
      <c r="O72" s="56">
        <f t="shared" si="23"/>
        <v>0.34835584263065178</v>
      </c>
      <c r="P72" s="56">
        <f t="shared" si="24"/>
        <v>0.32605467823357265</v>
      </c>
      <c r="Q72" s="1">
        <f t="shared" si="25"/>
        <v>205865.12102439936</v>
      </c>
      <c r="R72" s="1">
        <f t="shared" si="26"/>
        <v>25835</v>
      </c>
      <c r="S72" s="1">
        <f t="shared" si="33"/>
        <v>26561.571428571428</v>
      </c>
      <c r="T72" s="1">
        <f t="shared" si="27"/>
        <v>22222.825184119312</v>
      </c>
      <c r="U72" s="1">
        <f t="shared" si="28"/>
        <v>186869.64188301086</v>
      </c>
      <c r="V72" s="1">
        <f t="shared" si="32"/>
        <v>23223.95299839339</v>
      </c>
      <c r="W72" s="1">
        <f>IF(E71=1,Q72,W71+$B$20-COUNTIF($E$2:$E72,0)*$B$23)</f>
        <v>205865.12102439936</v>
      </c>
      <c r="X72" s="1">
        <f t="shared" si="29"/>
        <v>310517412168.55524</v>
      </c>
    </row>
    <row r="73" spans="3:24" x14ac:dyDescent="0.2">
      <c r="C73" s="36">
        <f t="shared" si="19"/>
        <v>491.55467651116902</v>
      </c>
      <c r="D73" s="47">
        <f t="shared" si="30"/>
        <v>0</v>
      </c>
      <c r="E73" s="47">
        <f t="shared" si="31"/>
        <v>1</v>
      </c>
      <c r="F73" s="47">
        <v>47</v>
      </c>
      <c r="G73" s="47">
        <v>72</v>
      </c>
      <c r="H73" s="48">
        <v>43923</v>
      </c>
      <c r="I73" s="1">
        <f t="shared" si="20"/>
        <v>-0.73974609163407612</v>
      </c>
      <c r="J73" s="37">
        <v>241626</v>
      </c>
      <c r="K73" s="49">
        <v>5821</v>
      </c>
      <c r="L73" s="46">
        <v>10403</v>
      </c>
      <c r="M73" s="50">
        <f t="shared" si="21"/>
        <v>16224</v>
      </c>
      <c r="N73" s="55">
        <f t="shared" si="22"/>
        <v>2.4090950477183747E-2</v>
      </c>
      <c r="O73" s="56">
        <f t="shared" si="23"/>
        <v>0.35878944773175542</v>
      </c>
      <c r="P73" s="56">
        <f t="shared" si="24"/>
        <v>0.33469849725457168</v>
      </c>
      <c r="Q73" s="1">
        <f t="shared" si="25"/>
        <v>229677.59609453945</v>
      </c>
      <c r="R73" s="1">
        <f t="shared" si="26"/>
        <v>28812</v>
      </c>
      <c r="S73" s="1">
        <f t="shared" si="33"/>
        <v>27504</v>
      </c>
      <c r="T73" s="1">
        <f t="shared" si="27"/>
        <v>23812.475070140092</v>
      </c>
      <c r="U73" s="1">
        <f t="shared" si="28"/>
        <v>211966.53692238798</v>
      </c>
      <c r="V73" s="1">
        <f t="shared" si="32"/>
        <v>25096.895039377123</v>
      </c>
      <c r="W73" s="1">
        <f>IF(E72=1,Q73,W72+$B$20-COUNTIF($E$2:$E73,0)*$B$23)</f>
        <v>229677.59609453945</v>
      </c>
      <c r="X73" s="1">
        <f t="shared" si="29"/>
        <v>432412661189.05621</v>
      </c>
    </row>
    <row r="74" spans="3:24" x14ac:dyDescent="0.2">
      <c r="C74" s="36">
        <f t="shared" si="19"/>
        <v>523.26666241984117</v>
      </c>
      <c r="D74" s="47">
        <f t="shared" si="30"/>
        <v>0</v>
      </c>
      <c r="E74" s="47">
        <f t="shared" si="31"/>
        <v>1</v>
      </c>
      <c r="F74" s="47">
        <v>48</v>
      </c>
      <c r="G74" s="47">
        <v>73</v>
      </c>
      <c r="H74" s="48">
        <v>43924</v>
      </c>
      <c r="I74" s="1">
        <f t="shared" si="20"/>
        <v>-0.6685697535179258</v>
      </c>
      <c r="J74" s="37">
        <v>273808</v>
      </c>
      <c r="K74" s="49">
        <v>7007</v>
      </c>
      <c r="L74" s="46">
        <v>12283</v>
      </c>
      <c r="M74" s="50">
        <f t="shared" si="21"/>
        <v>19290</v>
      </c>
      <c r="N74" s="55">
        <f t="shared" si="22"/>
        <v>2.5590925027756676E-2</v>
      </c>
      <c r="O74" s="56">
        <f t="shared" si="23"/>
        <v>0.36324520476931055</v>
      </c>
      <c r="P74" s="56">
        <f t="shared" si="24"/>
        <v>0.33765427974155388</v>
      </c>
      <c r="Q74" s="1">
        <f t="shared" si="25"/>
        <v>255039.16885435663</v>
      </c>
      <c r="R74" s="1">
        <f t="shared" si="26"/>
        <v>32182</v>
      </c>
      <c r="S74" s="1">
        <f t="shared" si="33"/>
        <v>28738.857142857141</v>
      </c>
      <c r="T74" s="1">
        <f t="shared" si="27"/>
        <v>25361.57275981718</v>
      </c>
      <c r="U74" s="1">
        <f t="shared" si="28"/>
        <v>238889.29852086288</v>
      </c>
      <c r="V74" s="1">
        <f t="shared" si="32"/>
        <v>26922.761598474899</v>
      </c>
      <c r="W74" s="1">
        <f>IF(E73=1,Q74,W73+$B$20-COUNTIF($E$2:$E74,0)*$B$23)</f>
        <v>255039.16885435663</v>
      </c>
      <c r="X74" s="1">
        <f t="shared" si="29"/>
        <v>638027263571.87158</v>
      </c>
    </row>
    <row r="75" spans="3:24" x14ac:dyDescent="0.2">
      <c r="C75" s="36">
        <f t="shared" si="19"/>
        <v>554.10829266489054</v>
      </c>
      <c r="D75" s="47">
        <f t="shared" si="30"/>
        <v>0</v>
      </c>
      <c r="E75" s="47">
        <f t="shared" si="31"/>
        <v>1</v>
      </c>
      <c r="F75" s="47">
        <v>49</v>
      </c>
      <c r="G75" s="47">
        <v>74</v>
      </c>
      <c r="H75" s="48">
        <v>43925</v>
      </c>
      <c r="I75" s="1">
        <f t="shared" si="20"/>
        <v>-0.59739341540177548</v>
      </c>
      <c r="J75" s="37">
        <v>307036</v>
      </c>
      <c r="K75" s="49">
        <v>8359</v>
      </c>
      <c r="L75" s="46">
        <v>14825</v>
      </c>
      <c r="M75" s="50">
        <f t="shared" si="21"/>
        <v>23184</v>
      </c>
      <c r="N75" s="55">
        <f t="shared" si="22"/>
        <v>2.7224820542216546E-2</v>
      </c>
      <c r="O75" s="56">
        <f t="shared" si="23"/>
        <v>0.36055037957211872</v>
      </c>
      <c r="P75" s="56">
        <f t="shared" si="24"/>
        <v>0.33332555902990219</v>
      </c>
      <c r="Q75" s="1">
        <f t="shared" si="25"/>
        <v>281887.30870700307</v>
      </c>
      <c r="R75" s="1">
        <f t="shared" si="26"/>
        <v>33228</v>
      </c>
      <c r="S75" s="1">
        <f t="shared" si="33"/>
        <v>29517.571428571428</v>
      </c>
      <c r="T75" s="1">
        <f t="shared" si="27"/>
        <v>26848.139852646447</v>
      </c>
      <c r="U75" s="1">
        <f t="shared" si="28"/>
        <v>267565.53244386386</v>
      </c>
      <c r="V75" s="1">
        <f t="shared" si="32"/>
        <v>28676.233923000982</v>
      </c>
      <c r="W75" s="1">
        <f>IF(E74=1,Q75,W74+$B$20-COUNTIF($E$2:$E75,0)*$B$23)</f>
        <v>281887.30870700307</v>
      </c>
      <c r="X75" s="1">
        <f t="shared" si="29"/>
        <v>863255177312.62537</v>
      </c>
    </row>
    <row r="76" spans="3:24" x14ac:dyDescent="0.2">
      <c r="C76" s="36">
        <f t="shared" si="19"/>
        <v>577.57510334154813</v>
      </c>
      <c r="D76" s="47">
        <f t="shared" si="30"/>
        <v>0</v>
      </c>
      <c r="E76" s="47">
        <f t="shared" si="31"/>
        <v>1</v>
      </c>
      <c r="F76" s="47">
        <v>50</v>
      </c>
      <c r="G76" s="47">
        <v>75</v>
      </c>
      <c r="H76" s="48">
        <v>43926</v>
      </c>
      <c r="I76" s="1">
        <f t="shared" si="20"/>
        <v>-0.52621707728562517</v>
      </c>
      <c r="J76" s="37">
        <v>333593</v>
      </c>
      <c r="K76" s="49">
        <v>9534</v>
      </c>
      <c r="L76" s="46">
        <v>17977</v>
      </c>
      <c r="M76" s="50">
        <f t="shared" si="21"/>
        <v>27511</v>
      </c>
      <c r="N76" s="55">
        <f t="shared" si="22"/>
        <v>2.8579736385355808E-2</v>
      </c>
      <c r="O76" s="56">
        <f t="shared" si="23"/>
        <v>0.34655228817563882</v>
      </c>
      <c r="P76" s="56">
        <f t="shared" si="24"/>
        <v>0.317972551790283</v>
      </c>
      <c r="Q76" s="1">
        <f t="shared" si="25"/>
        <v>310137.31807135564</v>
      </c>
      <c r="R76" s="1">
        <f t="shared" si="26"/>
        <v>26557</v>
      </c>
      <c r="S76" s="1">
        <f t="shared" si="33"/>
        <v>30418.857142857141</v>
      </c>
      <c r="T76" s="1">
        <f t="shared" si="27"/>
        <v>28250.009364352562</v>
      </c>
      <c r="U76" s="1">
        <f t="shared" si="28"/>
        <v>297898.23675317771</v>
      </c>
      <c r="V76" s="1">
        <f t="shared" si="32"/>
        <v>30332.704309313849</v>
      </c>
      <c r="W76" s="1">
        <f>IF(E75=1,Q76,W75+$B$20-COUNTIF($E$2:$E76,0)*$B$23)</f>
        <v>310137.31807135564</v>
      </c>
      <c r="X76" s="1">
        <f t="shared" si="29"/>
        <v>735897751553.34253</v>
      </c>
    </row>
    <row r="77" spans="3:24" x14ac:dyDescent="0.2">
      <c r="C77" s="36">
        <f t="shared" si="19"/>
        <v>602.45746737840341</v>
      </c>
      <c r="D77" s="47">
        <f t="shared" si="30"/>
        <v>0</v>
      </c>
      <c r="E77" s="47">
        <f t="shared" si="31"/>
        <v>1</v>
      </c>
      <c r="F77" s="47">
        <v>51</v>
      </c>
      <c r="G77" s="47">
        <v>76</v>
      </c>
      <c r="H77" s="48">
        <v>43927</v>
      </c>
      <c r="I77" s="1">
        <f t="shared" si="20"/>
        <v>-0.45504073916947485</v>
      </c>
      <c r="J77" s="37">
        <v>362955</v>
      </c>
      <c r="K77" s="49">
        <v>10748</v>
      </c>
      <c r="L77" s="46">
        <v>19573</v>
      </c>
      <c r="M77" s="50">
        <f t="shared" si="21"/>
        <v>30321</v>
      </c>
      <c r="N77" s="55">
        <f t="shared" si="22"/>
        <v>2.9612486396385227E-2</v>
      </c>
      <c r="O77" s="56">
        <f t="shared" si="23"/>
        <v>0.35447379703835624</v>
      </c>
      <c r="P77" s="56">
        <f t="shared" si="24"/>
        <v>0.32486131064197099</v>
      </c>
      <c r="Q77" s="1">
        <f t="shared" si="25"/>
        <v>339682.68353155738</v>
      </c>
      <c r="R77" s="1">
        <f t="shared" si="26"/>
        <v>29362</v>
      </c>
      <c r="S77" s="1">
        <f t="shared" si="33"/>
        <v>31194.714285714286</v>
      </c>
      <c r="T77" s="1">
        <f t="shared" si="27"/>
        <v>29545.365460201749</v>
      </c>
      <c r="U77" s="1">
        <f t="shared" si="28"/>
        <v>329767.1261032187</v>
      </c>
      <c r="V77" s="1">
        <f t="shared" si="32"/>
        <v>31868.88935004099</v>
      </c>
      <c r="W77" s="1">
        <f>IF(E76=1,Q77,W76+$B$20-COUNTIF($E$2:$E77,0)*$B$23)</f>
        <v>339682.68353155738</v>
      </c>
      <c r="X77" s="1">
        <f t="shared" si="29"/>
        <v>663567724790.71265</v>
      </c>
    </row>
    <row r="78" spans="3:24" x14ac:dyDescent="0.2">
      <c r="C78" s="36">
        <f t="shared" si="19"/>
        <v>627.37707959408272</v>
      </c>
      <c r="D78" s="47">
        <f t="shared" si="30"/>
        <v>0</v>
      </c>
      <c r="E78" s="47">
        <f t="shared" si="31"/>
        <v>1</v>
      </c>
      <c r="F78" s="47">
        <v>52</v>
      </c>
      <c r="G78" s="47">
        <v>77</v>
      </c>
      <c r="H78" s="48">
        <v>43928</v>
      </c>
      <c r="I78" s="1">
        <f t="shared" si="20"/>
        <v>-0.38386440105332453</v>
      </c>
      <c r="J78" s="37">
        <v>393602</v>
      </c>
      <c r="K78" s="49">
        <v>12675</v>
      </c>
      <c r="L78" s="46">
        <v>21674</v>
      </c>
      <c r="M78" s="50">
        <f t="shared" si="21"/>
        <v>34349</v>
      </c>
      <c r="N78" s="55">
        <f t="shared" si="22"/>
        <v>3.2202580271441711E-2</v>
      </c>
      <c r="O78" s="56">
        <f t="shared" si="23"/>
        <v>0.36900637573146233</v>
      </c>
      <c r="P78" s="56">
        <f t="shared" si="24"/>
        <v>0.33680379546002059</v>
      </c>
      <c r="Q78" s="1">
        <f t="shared" si="25"/>
        <v>370395.98567081499</v>
      </c>
      <c r="R78" s="1">
        <f t="shared" si="26"/>
        <v>30647</v>
      </c>
      <c r="S78" s="1">
        <f t="shared" si="33"/>
        <v>31394.142857142859</v>
      </c>
      <c r="T78" s="1">
        <f t="shared" si="27"/>
        <v>30713.302139257605</v>
      </c>
      <c r="U78" s="1">
        <f t="shared" si="28"/>
        <v>363030.52414703066</v>
      </c>
      <c r="V78" s="1">
        <f t="shared" si="32"/>
        <v>33263.398043811962</v>
      </c>
      <c r="W78" s="1">
        <f>IF(E77=1,Q78,W77+$B$20-COUNTIF($E$2:$E78,0)*$B$23)</f>
        <v>370395.98567081499</v>
      </c>
      <c r="X78" s="1">
        <f t="shared" si="29"/>
        <v>586356114460.62866</v>
      </c>
    </row>
    <row r="79" spans="3:24" x14ac:dyDescent="0.2">
      <c r="C79" s="36">
        <f t="shared" si="19"/>
        <v>652.49214554659579</v>
      </c>
      <c r="D79" s="47">
        <f t="shared" si="30"/>
        <v>0</v>
      </c>
      <c r="E79" s="47">
        <f t="shared" si="31"/>
        <v>1</v>
      </c>
      <c r="F79" s="47">
        <v>53</v>
      </c>
      <c r="G79" s="47">
        <v>78</v>
      </c>
      <c r="H79" s="48">
        <v>43929</v>
      </c>
      <c r="I79" s="1">
        <f t="shared" si="20"/>
        <v>-0.31268806293717422</v>
      </c>
      <c r="J79" s="37">
        <v>425746</v>
      </c>
      <c r="K79" s="49">
        <v>14610</v>
      </c>
      <c r="L79" s="46">
        <v>22891</v>
      </c>
      <c r="M79" s="50">
        <f t="shared" si="21"/>
        <v>37501</v>
      </c>
      <c r="N79" s="55">
        <f t="shared" si="22"/>
        <v>3.4316235501918986E-2</v>
      </c>
      <c r="O79" s="56">
        <f t="shared" si="23"/>
        <v>0.38958961094370814</v>
      </c>
      <c r="P79" s="56">
        <f t="shared" si="24"/>
        <v>0.35527337544178916</v>
      </c>
      <c r="Q79" s="1">
        <f t="shared" si="25"/>
        <v>402130.36681091331</v>
      </c>
      <c r="R79" s="1">
        <f t="shared" si="26"/>
        <v>32144</v>
      </c>
      <c r="S79" s="1">
        <f t="shared" si="33"/>
        <v>31200</v>
      </c>
      <c r="T79" s="1">
        <f t="shared" si="27"/>
        <v>31734.381140098325</v>
      </c>
      <c r="U79" s="1">
        <f t="shared" si="28"/>
        <v>397527.75963532965</v>
      </c>
      <c r="V79" s="1">
        <f t="shared" si="32"/>
        <v>34497.235488298989</v>
      </c>
      <c r="W79" s="1">
        <f>IF(E78=1,Q79,W78+$B$20-COUNTIF($E$2:$E79,0)*$B$23)</f>
        <v>402130.36681091331</v>
      </c>
      <c r="X79" s="1">
        <f t="shared" si="29"/>
        <v>519559326495.63885</v>
      </c>
    </row>
    <row r="80" spans="3:24" x14ac:dyDescent="0.2">
      <c r="C80" s="36">
        <f t="shared" si="19"/>
        <v>678.22488895645813</v>
      </c>
      <c r="D80" s="47">
        <f t="shared" si="30"/>
        <v>0</v>
      </c>
      <c r="E80" s="47">
        <f t="shared" si="31"/>
        <v>0</v>
      </c>
      <c r="F80" s="47">
        <v>54</v>
      </c>
      <c r="G80" s="47">
        <v>79</v>
      </c>
      <c r="H80" s="48">
        <v>43930</v>
      </c>
      <c r="I80" s="1">
        <f t="shared" si="20"/>
        <v>-0.2415117248210239</v>
      </c>
      <c r="J80" s="37">
        <v>459989</v>
      </c>
      <c r="K80" s="49">
        <v>16466</v>
      </c>
      <c r="L80" s="46">
        <v>25928</v>
      </c>
      <c r="M80" s="50">
        <f t="shared" si="21"/>
        <v>42394</v>
      </c>
      <c r="N80" s="55">
        <f t="shared" si="22"/>
        <v>3.5796508177369457E-2</v>
      </c>
      <c r="O80" s="56">
        <f t="shared" si="23"/>
        <v>0.38840401943671277</v>
      </c>
      <c r="P80" s="56">
        <f t="shared" si="24"/>
        <v>0.35260751125934331</v>
      </c>
      <c r="Q80" s="1">
        <f t="shared" si="25"/>
        <v>434721.5352191999</v>
      </c>
      <c r="R80" s="1">
        <f t="shared" si="26"/>
        <v>34243</v>
      </c>
      <c r="S80" s="1">
        <f t="shared" si="33"/>
        <v>31414.285714285714</v>
      </c>
      <c r="T80" s="1">
        <f t="shared" si="27"/>
        <v>32591.168408286583</v>
      </c>
      <c r="U80" s="1">
        <f t="shared" si="28"/>
        <v>433081.9859320019</v>
      </c>
      <c r="V80" s="1">
        <f t="shared" si="32"/>
        <v>35554.226296672248</v>
      </c>
      <c r="W80" s="1">
        <f>IF(E79=1,Q80,W79+$B$20-COUNTIF($E$2:$E80,0)*$B$23)</f>
        <v>434721.5352191999</v>
      </c>
      <c r="X80" s="1">
        <f t="shared" si="29"/>
        <v>491026278077.83008</v>
      </c>
    </row>
    <row r="81" spans="3:24" x14ac:dyDescent="0.2">
      <c r="C81" s="36">
        <f t="shared" si="19"/>
        <v>702.54323710359631</v>
      </c>
      <c r="D81" s="47">
        <f t="shared" si="30"/>
        <v>0</v>
      </c>
      <c r="E81" s="47">
        <f t="shared" si="31"/>
        <v>0</v>
      </c>
      <c r="F81" s="47">
        <v>55</v>
      </c>
      <c r="G81" s="47">
        <v>80</v>
      </c>
      <c r="H81" s="48">
        <v>43931</v>
      </c>
      <c r="I81" s="1">
        <f t="shared" si="20"/>
        <v>-0.17033538670487358</v>
      </c>
      <c r="J81" s="37">
        <v>493567</v>
      </c>
      <c r="K81" s="49">
        <v>18544</v>
      </c>
      <c r="L81" s="46">
        <v>27314</v>
      </c>
      <c r="M81" s="50">
        <f t="shared" si="21"/>
        <v>45858</v>
      </c>
      <c r="N81" s="55">
        <f t="shared" si="22"/>
        <v>3.7571393549406668E-2</v>
      </c>
      <c r="O81" s="56">
        <f t="shared" si="23"/>
        <v>0.404378734353875</v>
      </c>
      <c r="P81" s="56">
        <f t="shared" si="24"/>
        <v>0.36680734080446831</v>
      </c>
      <c r="Q81" s="1">
        <f t="shared" si="25"/>
        <v>467990.26372861012</v>
      </c>
      <c r="R81" s="1">
        <f t="shared" si="26"/>
        <v>33578</v>
      </c>
      <c r="S81" s="1">
        <f t="shared" si="33"/>
        <v>30746.142857142859</v>
      </c>
      <c r="T81" s="1">
        <f t="shared" si="27"/>
        <v>33268.728509410226</v>
      </c>
      <c r="U81" s="1">
        <f t="shared" si="28"/>
        <v>469503.3317764345</v>
      </c>
      <c r="V81" s="1">
        <f t="shared" si="32"/>
        <v>36421.345844432595</v>
      </c>
      <c r="W81" s="1">
        <f>IF(E80=1,Q81,W80+$B$20-COUNTIF($E$2:$E81,0)*$B$23)</f>
        <v>465722.87038403511</v>
      </c>
      <c r="X81" s="1">
        <f t="shared" si="29"/>
        <v>406814777065.37891</v>
      </c>
    </row>
    <row r="82" spans="3:24" x14ac:dyDescent="0.2">
      <c r="C82" s="36">
        <f t="shared" si="19"/>
        <v>724.86964345322122</v>
      </c>
      <c r="D82" s="47">
        <f t="shared" si="30"/>
        <v>0</v>
      </c>
      <c r="E82" s="47">
        <f t="shared" si="31"/>
        <v>0</v>
      </c>
      <c r="F82" s="47">
        <v>56</v>
      </c>
      <c r="G82" s="47">
        <v>81</v>
      </c>
      <c r="H82" s="48">
        <v>43932</v>
      </c>
      <c r="I82" s="1">
        <f t="shared" si="20"/>
        <v>-9.9159048588723264E-2</v>
      </c>
      <c r="J82" s="37">
        <v>525436</v>
      </c>
      <c r="K82" s="49">
        <v>20454</v>
      </c>
      <c r="L82" s="46">
        <v>30453</v>
      </c>
      <c r="M82" s="50">
        <f t="shared" si="21"/>
        <v>50907</v>
      </c>
      <c r="N82" s="55">
        <f t="shared" si="22"/>
        <v>3.8927671495672167E-2</v>
      </c>
      <c r="O82" s="56">
        <f t="shared" si="23"/>
        <v>0.40179150215098119</v>
      </c>
      <c r="P82" s="56">
        <f t="shared" si="24"/>
        <v>0.36286383065530903</v>
      </c>
      <c r="Q82" s="1">
        <f t="shared" si="25"/>
        <v>501745.3211563736</v>
      </c>
      <c r="R82" s="1">
        <f t="shared" si="26"/>
        <v>31869</v>
      </c>
      <c r="S82" s="1">
        <f t="shared" si="33"/>
        <v>30080.428571428572</v>
      </c>
      <c r="T82" s="1">
        <f t="shared" ref="T82:T90" si="34">Q82-Q81</f>
        <v>33755.057427763473</v>
      </c>
      <c r="U82" s="1">
        <f t="shared" si="28"/>
        <v>506592.2835026508</v>
      </c>
      <c r="V82" s="1">
        <f t="shared" si="32"/>
        <v>37088.951726216299</v>
      </c>
      <c r="W82" s="1">
        <f>IF(E81=1,Q82,W81+$B$20-COUNTIF($E$2:$E82,0)*$B$23)</f>
        <v>496517.73027414503</v>
      </c>
      <c r="X82" s="1">
        <f t="shared" si="29"/>
        <v>257390809549.20972</v>
      </c>
    </row>
    <row r="83" spans="3:24" x14ac:dyDescent="0.2">
      <c r="C83" s="36">
        <f t="shared" si="19"/>
        <v>743.97110158930229</v>
      </c>
      <c r="D83" s="47">
        <f t="shared" si="30"/>
        <v>0</v>
      </c>
      <c r="E83" s="47">
        <f t="shared" si="31"/>
        <v>0</v>
      </c>
      <c r="F83" s="47">
        <v>57</v>
      </c>
      <c r="G83" s="47">
        <v>82</v>
      </c>
      <c r="H83" s="48">
        <v>43933</v>
      </c>
      <c r="I83" s="1">
        <f t="shared" si="20"/>
        <v>-2.7982710472572947E-2</v>
      </c>
      <c r="J83" s="37">
        <v>553493</v>
      </c>
      <c r="K83" s="49">
        <v>21936</v>
      </c>
      <c r="L83" s="46">
        <v>32634</v>
      </c>
      <c r="M83" s="50">
        <f t="shared" si="21"/>
        <v>54570</v>
      </c>
      <c r="N83" s="55">
        <f t="shared" si="22"/>
        <v>3.9631937531278624E-2</v>
      </c>
      <c r="O83" s="56">
        <f t="shared" si="23"/>
        <v>0.40197910940076964</v>
      </c>
      <c r="P83" s="56">
        <f t="shared" si="24"/>
        <v>0.362347171869491</v>
      </c>
      <c r="Q83" s="1">
        <f t="shared" si="25"/>
        <v>535786.7573946534</v>
      </c>
      <c r="R83" s="1">
        <f t="shared" si="26"/>
        <v>28057</v>
      </c>
      <c r="S83" s="1">
        <f t="shared" si="33"/>
        <v>29697.714285714286</v>
      </c>
      <c r="T83" s="1">
        <f t="shared" si="34"/>
        <v>34041.436238279799</v>
      </c>
      <c r="U83" s="1">
        <f t="shared" si="28"/>
        <v>544143.19564424828</v>
      </c>
      <c r="V83" s="1">
        <f t="shared" si="32"/>
        <v>37550.912141597481</v>
      </c>
      <c r="W83" s="1">
        <f>IF(E82=1,Q83,W82+$B$20-COUNTIF($E$2:$E83,0)*$B$23)</f>
        <v>527106.11488952965</v>
      </c>
      <c r="X83" s="1">
        <f t="shared" si="29"/>
        <v>65037091803.596298</v>
      </c>
    </row>
    <row r="84" spans="3:24" x14ac:dyDescent="0.2">
      <c r="C84" s="36">
        <f t="shared" si="19"/>
        <v>760.38016807383929</v>
      </c>
      <c r="D84" s="47">
        <f t="shared" si="30"/>
        <v>0</v>
      </c>
      <c r="E84" s="47">
        <f t="shared" si="31"/>
        <v>0</v>
      </c>
      <c r="F84" s="47">
        <v>58</v>
      </c>
      <c r="G84" s="47">
        <v>83</v>
      </c>
      <c r="H84" s="48">
        <v>43934</v>
      </c>
      <c r="I84" s="1">
        <f t="shared" si="20"/>
        <v>4.319362764357737E-2</v>
      </c>
      <c r="J84" s="37">
        <v>578178</v>
      </c>
      <c r="K84" s="49">
        <v>23398</v>
      </c>
      <c r="L84" s="46">
        <v>36948</v>
      </c>
      <c r="M84" s="50">
        <f t="shared" si="21"/>
        <v>60346</v>
      </c>
      <c r="N84" s="55">
        <f t="shared" si="22"/>
        <v>4.0468506238563212E-2</v>
      </c>
      <c r="O84" s="56">
        <f t="shared" si="23"/>
        <v>0.38773075265966261</v>
      </c>
      <c r="P84" s="56">
        <f t="shared" si="24"/>
        <v>0.34726224642109937</v>
      </c>
      <c r="Q84" s="1">
        <f t="shared" si="25"/>
        <v>569909.44849015842</v>
      </c>
      <c r="R84" s="1">
        <f t="shared" si="26"/>
        <v>24685</v>
      </c>
      <c r="S84" s="1">
        <f t="shared" si="33"/>
        <v>29388.142857142859</v>
      </c>
      <c r="T84" s="1">
        <f t="shared" si="34"/>
        <v>34122.691095505026</v>
      </c>
      <c r="U84" s="1">
        <f t="shared" si="28"/>
        <v>581947.82775817264</v>
      </c>
      <c r="V84" s="1">
        <f t="shared" si="32"/>
        <v>37804.632113924366</v>
      </c>
      <c r="W84" s="1">
        <f>IF(E83=1,Q84,W83+$B$20-COUNTIF($E$2:$E84,0)*$B$23)</f>
        <v>557488.02423018892</v>
      </c>
      <c r="X84" s="1">
        <f t="shared" si="29"/>
        <v>10806219805.08201</v>
      </c>
    </row>
    <row r="85" spans="3:24" x14ac:dyDescent="0.2">
      <c r="C85" s="36">
        <f t="shared" si="19"/>
        <v>777.28051564412704</v>
      </c>
      <c r="D85" s="47">
        <f t="shared" si="30"/>
        <v>0</v>
      </c>
      <c r="E85" s="47">
        <f t="shared" si="31"/>
        <v>0</v>
      </c>
      <c r="F85" s="47">
        <v>59</v>
      </c>
      <c r="G85" s="47">
        <v>84</v>
      </c>
      <c r="H85" s="48">
        <v>43935</v>
      </c>
      <c r="I85" s="1">
        <f t="shared" si="20"/>
        <v>0.11436996575972769</v>
      </c>
      <c r="J85" s="37">
        <v>604165</v>
      </c>
      <c r="K85" s="49">
        <v>25776</v>
      </c>
      <c r="L85" s="46">
        <v>38820</v>
      </c>
      <c r="M85" s="50">
        <f t="shared" si="21"/>
        <v>64596</v>
      </c>
      <c r="N85" s="55">
        <f t="shared" si="22"/>
        <v>4.266384183128781E-2</v>
      </c>
      <c r="O85" s="56">
        <f t="shared" si="23"/>
        <v>0.39903399591305966</v>
      </c>
      <c r="P85" s="56">
        <f t="shared" si="24"/>
        <v>0.35637015408177186</v>
      </c>
      <c r="Q85" s="1">
        <f t="shared" si="25"/>
        <v>603906.79719833611</v>
      </c>
      <c r="R85" s="1">
        <f t="shared" si="26"/>
        <v>25987</v>
      </c>
      <c r="S85" s="1">
        <f t="shared" si="33"/>
        <v>29007.714285714286</v>
      </c>
      <c r="T85" s="1">
        <f t="shared" si="34"/>
        <v>33997.348708177684</v>
      </c>
      <c r="U85" s="1">
        <f t="shared" si="28"/>
        <v>619798.81004222541</v>
      </c>
      <c r="V85" s="1">
        <f t="shared" si="32"/>
        <v>37850.982284052763</v>
      </c>
      <c r="W85" s="1">
        <f>IF(E84=1,Q85,W84+$B$20-COUNTIF($E$2:$E85,0)*$B$23)</f>
        <v>587663.45829612296</v>
      </c>
      <c r="X85" s="1">
        <f t="shared" si="29"/>
        <v>189979807287.35907</v>
      </c>
    </row>
    <row r="86" spans="3:24" x14ac:dyDescent="0.2">
      <c r="C86" s="36">
        <f t="shared" si="19"/>
        <v>796.0087939212732</v>
      </c>
      <c r="D86" s="47">
        <f t="shared" si="30"/>
        <v>0</v>
      </c>
      <c r="E86" s="47">
        <f t="shared" si="31"/>
        <v>0</v>
      </c>
      <c r="F86" s="47">
        <v>60</v>
      </c>
      <c r="G86" s="47">
        <v>85</v>
      </c>
      <c r="H86" s="48">
        <v>43936</v>
      </c>
      <c r="I86" s="1">
        <f t="shared" si="20"/>
        <v>0.185546303875878</v>
      </c>
      <c r="J86" s="37">
        <v>633630</v>
      </c>
      <c r="K86" s="49">
        <v>28214</v>
      </c>
      <c r="L86" s="46">
        <v>48708</v>
      </c>
      <c r="M86" s="50">
        <f t="shared" si="21"/>
        <v>76922</v>
      </c>
      <c r="N86" s="55">
        <f t="shared" si="22"/>
        <v>4.4527563404510521E-2</v>
      </c>
      <c r="O86" s="56">
        <f t="shared" si="23"/>
        <v>0.3667871350198903</v>
      </c>
      <c r="P86" s="56">
        <f t="shared" si="24"/>
        <v>0.32225957161537977</v>
      </c>
      <c r="Q86" s="1">
        <f t="shared" si="25"/>
        <v>637574.47797006578</v>
      </c>
      <c r="R86" s="1">
        <f t="shared" si="26"/>
        <v>29465</v>
      </c>
      <c r="S86" s="1">
        <f t="shared" si="33"/>
        <v>28494.142857142859</v>
      </c>
      <c r="T86" s="1">
        <f t="shared" si="34"/>
        <v>33667.680771729676</v>
      </c>
      <c r="U86" s="1">
        <f t="shared" si="28"/>
        <v>657492.94839839882</v>
      </c>
      <c r="V86" s="1">
        <f t="shared" si="32"/>
        <v>37694.138356173411</v>
      </c>
      <c r="W86" s="1">
        <f>IF(E85=1,Q86,W85+$B$20-COUNTIF($E$2:$E86,0)*$B$23)</f>
        <v>617632.41708733176</v>
      </c>
      <c r="X86" s="1">
        <f t="shared" si="29"/>
        <v>453279491399.88031</v>
      </c>
    </row>
    <row r="87" spans="3:24" x14ac:dyDescent="0.2">
      <c r="C87" s="36">
        <f t="shared" si="19"/>
        <v>815.90808305837982</v>
      </c>
      <c r="D87" s="47">
        <f t="shared" si="30"/>
        <v>0</v>
      </c>
      <c r="E87" s="47">
        <f t="shared" si="31"/>
        <v>0</v>
      </c>
      <c r="F87" s="47">
        <v>61</v>
      </c>
      <c r="G87" s="47">
        <v>86</v>
      </c>
      <c r="H87" s="48">
        <v>43937</v>
      </c>
      <c r="I87" s="1">
        <f t="shared" si="20"/>
        <v>0.25672264199202832</v>
      </c>
      <c r="J87" s="37">
        <v>665706</v>
      </c>
      <c r="K87" s="49">
        <v>30355</v>
      </c>
      <c r="L87" s="46">
        <v>57754</v>
      </c>
      <c r="M87" s="50">
        <f t="shared" si="21"/>
        <v>88109</v>
      </c>
      <c r="N87" s="55">
        <f t="shared" si="22"/>
        <v>4.5598207016310503E-2</v>
      </c>
      <c r="O87" s="56">
        <f t="shared" si="23"/>
        <v>0.34451645121383739</v>
      </c>
      <c r="P87" s="56">
        <f t="shared" si="24"/>
        <v>0.29891824419752688</v>
      </c>
      <c r="Q87" s="1">
        <f t="shared" si="25"/>
        <v>670714.11345651268</v>
      </c>
      <c r="R87" s="1">
        <f t="shared" si="26"/>
        <v>32076</v>
      </c>
      <c r="S87" s="1">
        <f t="shared" si="33"/>
        <v>28246.428571428572</v>
      </c>
      <c r="T87" s="1">
        <f t="shared" si="34"/>
        <v>33139.635486446903</v>
      </c>
      <c r="U87" s="1">
        <f t="shared" si="28"/>
        <v>694834.29039108648</v>
      </c>
      <c r="V87" s="1">
        <f t="shared" si="32"/>
        <v>37341.341992687667</v>
      </c>
      <c r="W87" s="1">
        <f>IF(E86=1,Q87,W86+$B$20-COUNTIF($E$2:$E87,0)*$B$23)</f>
        <v>647394.90060381521</v>
      </c>
      <c r="X87" s="1">
        <f t="shared" si="29"/>
        <v>692263170103.47522</v>
      </c>
    </row>
    <row r="88" spans="3:24" x14ac:dyDescent="0.2">
      <c r="C88" s="36">
        <f t="shared" si="19"/>
        <v>834.63824499000759</v>
      </c>
      <c r="D88" s="47">
        <f t="shared" si="30"/>
        <v>0</v>
      </c>
      <c r="E88" s="47">
        <f t="shared" si="31"/>
        <v>0</v>
      </c>
      <c r="F88" s="47">
        <v>62</v>
      </c>
      <c r="G88" s="47">
        <v>87</v>
      </c>
      <c r="H88" s="48">
        <v>43938</v>
      </c>
      <c r="I88" s="1">
        <f t="shared" si="20"/>
        <v>0.32789898010817864</v>
      </c>
      <c r="J88" s="37">
        <v>696621</v>
      </c>
      <c r="K88" s="49">
        <v>32435</v>
      </c>
      <c r="L88" s="46">
        <v>60510</v>
      </c>
      <c r="M88" s="50">
        <f t="shared" si="21"/>
        <v>92945</v>
      </c>
      <c r="N88" s="55">
        <f t="shared" si="22"/>
        <v>4.6560468317779685E-2</v>
      </c>
      <c r="O88" s="56">
        <f t="shared" si="23"/>
        <v>0.34896982086180001</v>
      </c>
      <c r="P88" s="56">
        <f t="shared" si="24"/>
        <v>0.30240935254402035</v>
      </c>
      <c r="Q88" s="1">
        <f t="shared" si="25"/>
        <v>703136.77250219916</v>
      </c>
      <c r="R88" s="1">
        <f t="shared" si="26"/>
        <v>30915</v>
      </c>
      <c r="S88" s="1">
        <f t="shared" si="33"/>
        <v>28212.142857142859</v>
      </c>
      <c r="T88" s="1">
        <f t="shared" si="34"/>
        <v>32422.65904568648</v>
      </c>
      <c r="U88" s="1">
        <f t="shared" si="28"/>
        <v>731636.88638094475</v>
      </c>
      <c r="V88" s="1">
        <f t="shared" si="32"/>
        <v>36802.595989858266</v>
      </c>
      <c r="W88" s="1">
        <f>IF(E87=1,Q88,W87+$B$20-COUNTIF($E$2:$E88,0)*$B$23)</f>
        <v>676950.90884557343</v>
      </c>
      <c r="X88" s="1">
        <f t="shared" si="29"/>
        <v>1023360217434.1064</v>
      </c>
    </row>
    <row r="89" spans="3:24" x14ac:dyDescent="0.2">
      <c r="C89" s="36">
        <f t="shared" si="19"/>
        <v>851.4076579406601</v>
      </c>
      <c r="D89" s="47">
        <f t="shared" si="30"/>
        <v>0</v>
      </c>
      <c r="E89" s="47">
        <f t="shared" si="31"/>
        <v>0</v>
      </c>
      <c r="F89" s="47">
        <v>63</v>
      </c>
      <c r="G89" s="47">
        <v>88</v>
      </c>
      <c r="H89" s="48">
        <v>43939</v>
      </c>
      <c r="I89" s="1">
        <f t="shared" si="20"/>
        <v>0.39907531822432896</v>
      </c>
      <c r="J89" s="37">
        <v>724895</v>
      </c>
      <c r="K89" s="49">
        <v>34178</v>
      </c>
      <c r="L89" s="46">
        <v>68285</v>
      </c>
      <c r="M89" s="50">
        <f t="shared" si="21"/>
        <v>102463</v>
      </c>
      <c r="N89" s="55">
        <f t="shared" si="22"/>
        <v>4.7148897426523839E-2</v>
      </c>
      <c r="O89" s="56">
        <f t="shared" si="23"/>
        <v>0.33356431101958756</v>
      </c>
      <c r="P89" s="56">
        <f t="shared" si="24"/>
        <v>0.28641541359306372</v>
      </c>
      <c r="Q89" s="1">
        <f t="shared" si="25"/>
        <v>734666.18708150159</v>
      </c>
      <c r="R89" s="1">
        <f t="shared" si="26"/>
        <v>28274</v>
      </c>
      <c r="S89" s="1">
        <f t="shared" si="33"/>
        <v>28148.857142857141</v>
      </c>
      <c r="T89" s="1">
        <f t="shared" si="34"/>
        <v>31529.414579302422</v>
      </c>
      <c r="U89" s="1">
        <f t="shared" si="28"/>
        <v>767727.19427038718</v>
      </c>
      <c r="V89" s="1">
        <f t="shared" si="32"/>
        <v>36090.307889442425</v>
      </c>
      <c r="W89" s="1">
        <f>IF(E88=1,Q89,W88+$B$20-COUNTIF($E$2:$E89,0)*$B$23)</f>
        <v>706300.44181260641</v>
      </c>
      <c r="X89" s="1">
        <f t="shared" si="29"/>
        <v>1561989820960.1174</v>
      </c>
    </row>
    <row r="90" spans="3:24" x14ac:dyDescent="0.2">
      <c r="C90" s="36">
        <f t="shared" si="19"/>
        <v>866.72833113957915</v>
      </c>
      <c r="D90" s="47">
        <f t="shared" si="30"/>
        <v>0</v>
      </c>
      <c r="E90" s="47">
        <f t="shared" si="31"/>
        <v>0</v>
      </c>
      <c r="F90" s="47">
        <v>64</v>
      </c>
      <c r="G90" s="47">
        <v>89</v>
      </c>
      <c r="H90" s="48">
        <v>43940</v>
      </c>
      <c r="I90" s="1">
        <f t="shared" si="20"/>
        <v>0.47025165634047927</v>
      </c>
      <c r="J90" s="37">
        <v>751218</v>
      </c>
      <c r="K90" s="49">
        <v>35809</v>
      </c>
      <c r="L90" s="46">
        <v>71012</v>
      </c>
      <c r="M90" s="50">
        <f t="shared" si="21"/>
        <v>106821</v>
      </c>
      <c r="N90" s="55">
        <f t="shared" si="22"/>
        <v>4.7667920630229843E-2</v>
      </c>
      <c r="O90" s="56">
        <f t="shared" si="23"/>
        <v>0.33522434727254002</v>
      </c>
      <c r="P90" s="56">
        <f t="shared" si="24"/>
        <v>0.28755642664231018</v>
      </c>
      <c r="Q90" s="1">
        <f t="shared" si="25"/>
        <v>765141.59731698793</v>
      </c>
      <c r="R90" s="1">
        <f t="shared" ref="R90:R131" si="35">IF(J90-J89&lt;0,0,J90-J89)</f>
        <v>26323</v>
      </c>
      <c r="S90" s="1">
        <f t="shared" si="33"/>
        <v>28136.857142857141</v>
      </c>
      <c r="T90" s="1">
        <f t="shared" si="34"/>
        <v>30475.410235486343</v>
      </c>
      <c r="U90" s="1">
        <f t="shared" si="28"/>
        <v>802946.09107654518</v>
      </c>
      <c r="V90" s="1">
        <f t="shared" si="32"/>
        <v>35218.896806158009</v>
      </c>
      <c r="W90" s="1">
        <f>IF(E89=1,Q90,W89+$B$20-COUNTIF($E$2:$E90,0)*$B$23)</f>
        <v>735443.49950491404</v>
      </c>
      <c r="X90" s="1">
        <f t="shared" si="29"/>
        <v>2319187687080.2651</v>
      </c>
    </row>
    <row r="91" spans="3:24" x14ac:dyDescent="0.2">
      <c r="C91" s="36">
        <f t="shared" si="19"/>
        <v>880.71732127851328</v>
      </c>
      <c r="D91" s="47">
        <f t="shared" si="30"/>
        <v>0</v>
      </c>
      <c r="E91" s="47">
        <f t="shared" si="31"/>
        <v>0</v>
      </c>
      <c r="F91" s="47">
        <v>65</v>
      </c>
      <c r="G91" s="47">
        <v>90</v>
      </c>
      <c r="H91" s="48">
        <v>43941</v>
      </c>
      <c r="I91" s="1">
        <f t="shared" si="20"/>
        <v>0.54142799445662959</v>
      </c>
      <c r="J91" s="37">
        <v>775663</v>
      </c>
      <c r="K91" s="49">
        <v>37429</v>
      </c>
      <c r="L91" s="46">
        <v>72389</v>
      </c>
      <c r="M91" s="50">
        <f t="shared" si="21"/>
        <v>109818</v>
      </c>
      <c r="N91" s="55">
        <f t="shared" si="22"/>
        <v>4.8254203178442187E-2</v>
      </c>
      <c r="O91" s="56">
        <f t="shared" si="23"/>
        <v>0.34082755103899176</v>
      </c>
      <c r="P91" s="56">
        <f t="shared" si="24"/>
        <v>0.29257334786054956</v>
      </c>
      <c r="Q91" s="1">
        <f t="shared" si="25"/>
        <v>794420.14897612529</v>
      </c>
      <c r="R91" s="1">
        <f t="shared" si="35"/>
        <v>24445</v>
      </c>
      <c r="S91" s="1">
        <f t="shared" si="33"/>
        <v>28115.428571428572</v>
      </c>
      <c r="T91" s="1">
        <f t="shared" ref="T91:T101" si="36">Q91-Q90</f>
        <v>29278.55165913736</v>
      </c>
      <c r="U91" s="1">
        <f t="shared" si="28"/>
        <v>837150.46929932747</v>
      </c>
      <c r="V91" s="1">
        <f t="shared" si="32"/>
        <v>34204.378222782281</v>
      </c>
      <c r="W91" s="1">
        <f>IF(E90=1,Q91,W90+$B$20-COUNTIF($E$2:$E91,0)*$B$23)</f>
        <v>764380.08192249644</v>
      </c>
      <c r="X91" s="1">
        <f t="shared" si="29"/>
        <v>3329735798063.5366</v>
      </c>
    </row>
    <row r="92" spans="3:24" x14ac:dyDescent="0.2">
      <c r="C92" s="36">
        <f t="shared" si="19"/>
        <v>895.10167020288816</v>
      </c>
      <c r="D92" s="47">
        <f t="shared" si="30"/>
        <v>0</v>
      </c>
      <c r="E92" s="47">
        <f t="shared" si="31"/>
        <v>0</v>
      </c>
      <c r="F92" s="47">
        <v>66</v>
      </c>
      <c r="G92" s="47">
        <v>91</v>
      </c>
      <c r="H92" s="48">
        <v>43942</v>
      </c>
      <c r="I92" s="1">
        <f t="shared" si="20"/>
        <v>0.61260433257277991</v>
      </c>
      <c r="J92" s="37">
        <v>801207</v>
      </c>
      <c r="K92" s="49">
        <v>40082</v>
      </c>
      <c r="L92" s="46">
        <v>82923</v>
      </c>
      <c r="M92" s="50">
        <f t="shared" si="21"/>
        <v>123005</v>
      </c>
      <c r="N92" s="55">
        <f t="shared" si="22"/>
        <v>5.0027021730963406E-2</v>
      </c>
      <c r="O92" s="56">
        <f t="shared" si="23"/>
        <v>0.32585667249298811</v>
      </c>
      <c r="P92" s="56">
        <f t="shared" si="24"/>
        <v>0.2758296507620247</v>
      </c>
      <c r="Q92" s="1">
        <f t="shared" si="25"/>
        <v>822378.78587292228</v>
      </c>
      <c r="R92" s="1">
        <f t="shared" si="35"/>
        <v>25544</v>
      </c>
      <c r="S92" s="1">
        <f t="shared" ref="S92:S131" si="37">AVERAGE(R89:R95)</f>
        <v>28874.571428571428</v>
      </c>
      <c r="T92" s="1">
        <f t="shared" si="36"/>
        <v>27958.63689679699</v>
      </c>
      <c r="U92" s="1">
        <f t="shared" si="28"/>
        <v>870214.4101962893</v>
      </c>
      <c r="V92" s="1">
        <f t="shared" si="32"/>
        <v>33063.940896961838</v>
      </c>
      <c r="W92" s="1">
        <f>IF(E91=1,Q92,W91+$B$20-COUNTIF($E$2:$E92,0)*$B$23)</f>
        <v>793110.1890653536</v>
      </c>
      <c r="X92" s="1">
        <f t="shared" si="29"/>
        <v>4262494438299.2485</v>
      </c>
    </row>
    <row r="93" spans="3:24" x14ac:dyDescent="0.2">
      <c r="C93" s="36">
        <f t="shared" si="19"/>
        <v>911.36600770491759</v>
      </c>
      <c r="D93" s="47">
        <f t="shared" si="30"/>
        <v>0</v>
      </c>
      <c r="E93" s="47">
        <f t="shared" si="31"/>
        <v>0</v>
      </c>
      <c r="F93" s="47">
        <v>67</v>
      </c>
      <c r="G93" s="47">
        <v>92</v>
      </c>
      <c r="H93" s="48">
        <v>43943</v>
      </c>
      <c r="I93" s="1">
        <f t="shared" si="20"/>
        <v>0.68378067068893023</v>
      </c>
      <c r="J93" s="37">
        <v>830588</v>
      </c>
      <c r="K93" s="49">
        <v>42200</v>
      </c>
      <c r="L93" s="46">
        <v>84050</v>
      </c>
      <c r="M93" s="50">
        <f t="shared" si="21"/>
        <v>126250</v>
      </c>
      <c r="N93" s="55">
        <f t="shared" si="22"/>
        <v>5.0807379832118936E-2</v>
      </c>
      <c r="O93" s="56">
        <f t="shared" si="23"/>
        <v>0.33425742574257428</v>
      </c>
      <c r="P93" s="56">
        <f t="shared" si="24"/>
        <v>0.28345004591045536</v>
      </c>
      <c r="Q93" s="1">
        <f t="shared" si="25"/>
        <v>848915.59947167663</v>
      </c>
      <c r="R93" s="1">
        <f t="shared" si="35"/>
        <v>29381</v>
      </c>
      <c r="S93" s="1">
        <f t="shared" si="37"/>
        <v>29829</v>
      </c>
      <c r="T93" s="1">
        <f t="shared" si="36"/>
        <v>26536.81359875435</v>
      </c>
      <c r="U93" s="1">
        <f t="shared" si="28"/>
        <v>902029.93912484508</v>
      </c>
      <c r="V93" s="1">
        <f t="shared" si="32"/>
        <v>31815.528928555781</v>
      </c>
      <c r="W93" s="1">
        <f>IF(E92=1,Q93,W92+$B$20-COUNTIF($E$2:$E93,0)*$B$23)</f>
        <v>821633.8209334854</v>
      </c>
      <c r="X93" s="1">
        <f t="shared" si="29"/>
        <v>4651567141920.6074</v>
      </c>
    </row>
    <row r="94" spans="3:24" x14ac:dyDescent="0.2">
      <c r="C94" s="36">
        <f t="shared" si="19"/>
        <v>928.71631836637823</v>
      </c>
      <c r="D94" s="47">
        <f t="shared" si="30"/>
        <v>0</v>
      </c>
      <c r="E94" s="47">
        <f t="shared" si="31"/>
        <v>0</v>
      </c>
      <c r="F94" s="47">
        <v>68</v>
      </c>
      <c r="G94" s="47">
        <v>93</v>
      </c>
      <c r="H94" s="48">
        <v>43944</v>
      </c>
      <c r="I94" s="1">
        <f t="shared" si="20"/>
        <v>0.75495700880508054</v>
      </c>
      <c r="J94" s="37">
        <v>862514</v>
      </c>
      <c r="K94" s="49">
        <v>44198</v>
      </c>
      <c r="L94" s="46">
        <v>85922</v>
      </c>
      <c r="M94" s="50">
        <f t="shared" si="21"/>
        <v>130120</v>
      </c>
      <c r="N94" s="55">
        <f t="shared" si="22"/>
        <v>5.1243226196908111E-2</v>
      </c>
      <c r="O94" s="56">
        <f t="shared" si="23"/>
        <v>0.33967107285582537</v>
      </c>
      <c r="P94" s="56">
        <f t="shared" si="24"/>
        <v>0.28842784665891724</v>
      </c>
      <c r="Q94" s="1">
        <f t="shared" si="25"/>
        <v>873950.61870014062</v>
      </c>
      <c r="R94" s="1">
        <f t="shared" si="35"/>
        <v>31926</v>
      </c>
      <c r="S94" s="1">
        <f t="shared" si="37"/>
        <v>29915.571428571428</v>
      </c>
      <c r="T94" s="1">
        <f t="shared" si="36"/>
        <v>25035.019228463992</v>
      </c>
      <c r="U94" s="1">
        <f t="shared" si="28"/>
        <v>932507.37968283647</v>
      </c>
      <c r="V94" s="1">
        <f t="shared" si="32"/>
        <v>30477.440557991387</v>
      </c>
      <c r="W94" s="1">
        <f>IF(E93=1,Q94,W93+$B$20-COUNTIF($E$2:$E94,0)*$B$23)</f>
        <v>849950.97752689198</v>
      </c>
      <c r="X94" s="1">
        <f t="shared" si="29"/>
        <v>4549849225178.0352</v>
      </c>
    </row>
    <row r="95" spans="3:24" x14ac:dyDescent="0.2">
      <c r="C95" s="36">
        <f t="shared" si="19"/>
        <v>948.02056939709905</v>
      </c>
      <c r="D95" s="47">
        <f t="shared" si="30"/>
        <v>0</v>
      </c>
      <c r="E95" s="47">
        <f t="shared" si="31"/>
        <v>0</v>
      </c>
      <c r="F95" s="47">
        <v>69</v>
      </c>
      <c r="G95" s="47">
        <v>94</v>
      </c>
      <c r="H95" s="48">
        <v>43945</v>
      </c>
      <c r="I95" s="1">
        <f t="shared" si="20"/>
        <v>0.82613334692123086</v>
      </c>
      <c r="J95" s="37">
        <v>898743</v>
      </c>
      <c r="K95" s="49">
        <v>46101</v>
      </c>
      <c r="L95" s="46">
        <v>110432</v>
      </c>
      <c r="M95" s="50">
        <f t="shared" si="21"/>
        <v>156533</v>
      </c>
      <c r="N95" s="55">
        <f t="shared" si="22"/>
        <v>5.1294975315524016E-2</v>
      </c>
      <c r="O95" s="56">
        <f t="shared" si="23"/>
        <v>0.29451297809407601</v>
      </c>
      <c r="P95" s="56">
        <f t="shared" si="24"/>
        <v>0.24321800277855199</v>
      </c>
      <c r="Q95" s="1">
        <f t="shared" si="25"/>
        <v>897426.04351973149</v>
      </c>
      <c r="R95" s="1">
        <f t="shared" si="35"/>
        <v>36229</v>
      </c>
      <c r="S95" s="1">
        <f t="shared" si="37"/>
        <v>29569.571428571428</v>
      </c>
      <c r="T95" s="1">
        <f t="shared" si="36"/>
        <v>23475.424819590873</v>
      </c>
      <c r="U95" s="1">
        <f t="shared" si="28"/>
        <v>961575.3331963917</v>
      </c>
      <c r="V95" s="1">
        <f t="shared" si="32"/>
        <v>29067.953513555229</v>
      </c>
      <c r="W95" s="1">
        <f>IF(E94=1,Q95,W94+$B$20-COUNTIF($E$2:$E95,0)*$B$23)</f>
        <v>878061.65884557331</v>
      </c>
      <c r="X95" s="1">
        <f t="shared" si="29"/>
        <v>3742692391933.3608</v>
      </c>
    </row>
    <row r="96" spans="3:24" x14ac:dyDescent="0.2">
      <c r="C96" s="36">
        <f t="shared" si="19"/>
        <v>966.28049757821361</v>
      </c>
      <c r="D96" s="47">
        <f t="shared" si="30"/>
        <v>0</v>
      </c>
      <c r="E96" s="47">
        <f t="shared" si="31"/>
        <v>0</v>
      </c>
      <c r="F96" s="47">
        <v>70</v>
      </c>
      <c r="G96" s="47">
        <v>95</v>
      </c>
      <c r="H96" s="48">
        <v>43946</v>
      </c>
      <c r="I96" s="1">
        <f t="shared" si="20"/>
        <v>0.89730968503738118</v>
      </c>
      <c r="J96" s="37">
        <v>933698</v>
      </c>
      <c r="K96" s="49">
        <v>47930</v>
      </c>
      <c r="L96" s="46">
        <v>118162</v>
      </c>
      <c r="M96" s="50">
        <f t="shared" si="21"/>
        <v>166092</v>
      </c>
      <c r="N96" s="55">
        <f t="shared" si="22"/>
        <v>5.133351469104571E-2</v>
      </c>
      <c r="O96" s="56">
        <f t="shared" si="23"/>
        <v>0.28857500662283553</v>
      </c>
      <c r="P96" s="56">
        <f t="shared" si="24"/>
        <v>0.23724149193178981</v>
      </c>
      <c r="Q96" s="1">
        <f t="shared" si="25"/>
        <v>919305.94521289761</v>
      </c>
      <c r="R96" s="1">
        <f t="shared" si="35"/>
        <v>34955</v>
      </c>
      <c r="S96" s="1">
        <f t="shared" si="37"/>
        <v>28971.571428571428</v>
      </c>
      <c r="T96" s="1">
        <f t="shared" si="36"/>
        <v>21879.901693166117</v>
      </c>
      <c r="U96" s="1">
        <f t="shared" si="28"/>
        <v>989180.3180029426</v>
      </c>
      <c r="V96" s="1">
        <f t="shared" si="32"/>
        <v>27604.9848065509</v>
      </c>
      <c r="W96" s="1">
        <f>IF(E95=1,Q96,W95+$B$20-COUNTIF($E$2:$E96,0)*$B$23)</f>
        <v>905965.8648895293</v>
      </c>
      <c r="X96" s="1">
        <f t="shared" si="29"/>
        <v>2974489284426.2651</v>
      </c>
    </row>
    <row r="97" spans="3:24" x14ac:dyDescent="0.2">
      <c r="C97" s="36">
        <f t="shared" si="19"/>
        <v>980.11580948375683</v>
      </c>
      <c r="D97" s="47">
        <f t="shared" si="30"/>
        <v>0</v>
      </c>
      <c r="E97" s="47">
        <f t="shared" si="31"/>
        <v>0</v>
      </c>
      <c r="F97" s="47">
        <v>71</v>
      </c>
      <c r="G97" s="47">
        <v>96</v>
      </c>
      <c r="H97" s="48">
        <v>43947</v>
      </c>
      <c r="I97" s="1">
        <f t="shared" si="20"/>
        <v>0.96848602315353149</v>
      </c>
      <c r="J97" s="37">
        <v>960627</v>
      </c>
      <c r="K97" s="49">
        <v>49077</v>
      </c>
      <c r="L97" s="46">
        <v>118781</v>
      </c>
      <c r="M97" s="50">
        <f t="shared" si="21"/>
        <v>167858</v>
      </c>
      <c r="N97" s="55">
        <f t="shared" si="22"/>
        <v>5.1088507818331151E-2</v>
      </c>
      <c r="O97" s="56">
        <f t="shared" si="23"/>
        <v>0.29237212405723884</v>
      </c>
      <c r="P97" s="56">
        <f t="shared" si="24"/>
        <v>0.24128361623890768</v>
      </c>
      <c r="Q97" s="1">
        <f t="shared" si="25"/>
        <v>939575.47377966507</v>
      </c>
      <c r="R97" s="1">
        <f t="shared" si="35"/>
        <v>26929</v>
      </c>
      <c r="S97" s="1">
        <f t="shared" si="37"/>
        <v>29046.428571428572</v>
      </c>
      <c r="T97" s="1">
        <f t="shared" si="36"/>
        <v>20269.528566767462</v>
      </c>
      <c r="U97" s="1">
        <f t="shared" si="28"/>
        <v>1015286.1088916423</v>
      </c>
      <c r="V97" s="1">
        <f t="shared" si="32"/>
        <v>26105.790888699703</v>
      </c>
      <c r="W97" s="1">
        <f>IF(E96=1,Q97,W96+$B$20-COUNTIF($E$2:$E97,0)*$B$23)</f>
        <v>933663.59565876005</v>
      </c>
      <c r="X97" s="1">
        <f t="shared" si="29"/>
        <v>2928211815651.4897</v>
      </c>
    </row>
    <row r="98" spans="3:24" x14ac:dyDescent="0.2">
      <c r="C98" s="36">
        <f t="shared" si="19"/>
        <v>991.28704218303994</v>
      </c>
      <c r="D98" s="47">
        <f t="shared" si="30"/>
        <v>0</v>
      </c>
      <c r="E98" s="47">
        <f t="shared" si="31"/>
        <v>0</v>
      </c>
      <c r="F98" s="47">
        <v>72</v>
      </c>
      <c r="G98" s="47">
        <v>97</v>
      </c>
      <c r="H98" s="48">
        <v>43948</v>
      </c>
      <c r="I98" s="1">
        <f t="shared" si="20"/>
        <v>1.0396623612696818</v>
      </c>
      <c r="J98" s="37">
        <v>982650</v>
      </c>
      <c r="K98" s="49">
        <v>50314</v>
      </c>
      <c r="L98" s="46">
        <v>138990</v>
      </c>
      <c r="M98" s="50">
        <f t="shared" si="21"/>
        <v>189304</v>
      </c>
      <c r="N98" s="55">
        <f t="shared" si="22"/>
        <v>5.1202360962702892E-2</v>
      </c>
      <c r="O98" s="56">
        <f t="shared" si="23"/>
        <v>0.26578413557029962</v>
      </c>
      <c r="P98" s="56">
        <f t="shared" si="24"/>
        <v>0.21458177460759673</v>
      </c>
      <c r="Q98" s="1">
        <f t="shared" si="25"/>
        <v>958239.62758379255</v>
      </c>
      <c r="R98" s="1">
        <f t="shared" si="35"/>
        <v>22023</v>
      </c>
      <c r="S98" s="1">
        <f t="shared" si="37"/>
        <v>28618.571428571428</v>
      </c>
      <c r="T98" s="1">
        <f t="shared" si="36"/>
        <v>18664.153804127476</v>
      </c>
      <c r="U98" s="1">
        <f t="shared" si="28"/>
        <v>1039872.8210176636</v>
      </c>
      <c r="V98" s="1">
        <f t="shared" si="32"/>
        <v>24586.712126021273</v>
      </c>
      <c r="W98" s="1">
        <f>IF(E97=1,Q98,W97+$B$20-COUNTIF($E$2:$E98,0)*$B$23)</f>
        <v>961154.85115326557</v>
      </c>
      <c r="X98" s="1">
        <f t="shared" si="29"/>
        <v>3245921089646.27</v>
      </c>
    </row>
    <row r="99" spans="3:24" x14ac:dyDescent="0.2">
      <c r="C99" s="36">
        <f t="shared" si="19"/>
        <v>1002.001996005996</v>
      </c>
      <c r="D99" s="47">
        <f t="shared" si="30"/>
        <v>0</v>
      </c>
      <c r="E99" s="47">
        <f t="shared" si="31"/>
        <v>0</v>
      </c>
      <c r="F99" s="47">
        <v>73</v>
      </c>
      <c r="G99" s="47">
        <v>98</v>
      </c>
      <c r="H99" s="48">
        <v>43949</v>
      </c>
      <c r="I99" s="1">
        <f t="shared" si="20"/>
        <v>1.1108386993858321</v>
      </c>
      <c r="J99" s="37">
        <v>1004008</v>
      </c>
      <c r="K99" s="49">
        <v>52179</v>
      </c>
      <c r="L99" s="46">
        <v>142238</v>
      </c>
      <c r="M99" s="50">
        <f t="shared" si="21"/>
        <v>194417</v>
      </c>
      <c r="N99" s="55">
        <f t="shared" si="22"/>
        <v>5.1970701428673875E-2</v>
      </c>
      <c r="O99" s="56">
        <f t="shared" si="23"/>
        <v>0.2683870237684976</v>
      </c>
      <c r="P99" s="56">
        <f t="shared" si="24"/>
        <v>0.21641632233982372</v>
      </c>
      <c r="Q99" s="1">
        <f t="shared" si="25"/>
        <v>975321.65193322173</v>
      </c>
      <c r="R99" s="1">
        <f t="shared" si="35"/>
        <v>21358</v>
      </c>
      <c r="S99" s="1">
        <f t="shared" si="37"/>
        <v>28068.571428571428</v>
      </c>
      <c r="T99" s="1">
        <f t="shared" si="36"/>
        <v>17082.024349429179</v>
      </c>
      <c r="U99" s="1">
        <f t="shared" si="28"/>
        <v>1062935.7847018882</v>
      </c>
      <c r="V99" s="1">
        <f t="shared" si="32"/>
        <v>23062.96368422464</v>
      </c>
      <c r="W99" s="1">
        <f>IF(E98=1,Q99,W98+$B$20-COUNTIF($E$2:$E99,0)*$B$23)</f>
        <v>988439.63137304573</v>
      </c>
      <c r="X99" s="1">
        <f t="shared" si="29"/>
        <v>3479435708590.3408</v>
      </c>
    </row>
    <row r="100" spans="3:24" x14ac:dyDescent="0.2">
      <c r="C100" s="36">
        <f t="shared" si="19"/>
        <v>1016.8151257726254</v>
      </c>
      <c r="D100" s="47">
        <f t="shared" si="30"/>
        <v>0</v>
      </c>
      <c r="E100" s="47">
        <f t="shared" si="31"/>
        <v>0</v>
      </c>
      <c r="F100" s="47">
        <v>74</v>
      </c>
      <c r="G100" s="47">
        <v>99</v>
      </c>
      <c r="H100" s="48">
        <v>43950</v>
      </c>
      <c r="I100" s="1">
        <f t="shared" si="20"/>
        <v>1.1820150375019824</v>
      </c>
      <c r="J100" s="37">
        <v>1033913</v>
      </c>
      <c r="K100" s="49">
        <v>54938</v>
      </c>
      <c r="L100" s="46">
        <v>147411</v>
      </c>
      <c r="M100" s="50">
        <f t="shared" si="21"/>
        <v>202349</v>
      </c>
      <c r="N100" s="55">
        <f t="shared" si="22"/>
        <v>5.3135998870311139E-2</v>
      </c>
      <c r="O100" s="56">
        <f t="shared" si="23"/>
        <v>0.27150121819233108</v>
      </c>
      <c r="P100" s="56">
        <f t="shared" si="24"/>
        <v>0.21836521932201994</v>
      </c>
      <c r="Q100" s="1">
        <f t="shared" si="25"/>
        <v>990861.14130029525</v>
      </c>
      <c r="R100" s="1">
        <f t="shared" si="35"/>
        <v>29905</v>
      </c>
      <c r="S100" s="1">
        <f t="shared" si="37"/>
        <v>27525.714285714286</v>
      </c>
      <c r="T100" s="1">
        <f t="shared" si="36"/>
        <v>15539.489367073518</v>
      </c>
      <c r="U100" s="1">
        <f t="shared" si="28"/>
        <v>1084484.2579251279</v>
      </c>
      <c r="V100" s="1">
        <f t="shared" si="32"/>
        <v>21548.473223239649</v>
      </c>
      <c r="W100" s="1">
        <f>IF(E99=1,Q100,W99+$B$20-COUNTIF($E$2:$E100,0)*$B$23)</f>
        <v>1015517.9363181007</v>
      </c>
      <c r="X100" s="1">
        <f t="shared" si="29"/>
        <v>2600456007321.7793</v>
      </c>
    </row>
    <row r="101" spans="3:24" x14ac:dyDescent="0.2">
      <c r="C101" s="36">
        <f t="shared" si="19"/>
        <v>1030.9432574104164</v>
      </c>
      <c r="D101" s="47">
        <f t="shared" si="30"/>
        <v>0</v>
      </c>
      <c r="E101" s="47">
        <f t="shared" si="31"/>
        <v>0</v>
      </c>
      <c r="F101" s="47">
        <v>75</v>
      </c>
      <c r="G101" s="47">
        <v>100</v>
      </c>
      <c r="H101" s="48">
        <v>43951</v>
      </c>
      <c r="I101" s="1">
        <f t="shared" si="20"/>
        <v>1.2531913756181328</v>
      </c>
      <c r="J101" s="37">
        <v>1062844</v>
      </c>
      <c r="K101" s="49">
        <v>57150</v>
      </c>
      <c r="L101" s="46">
        <v>155737</v>
      </c>
      <c r="M101" s="50">
        <f t="shared" si="21"/>
        <v>212887</v>
      </c>
      <c r="N101" s="55">
        <f t="shared" si="22"/>
        <v>5.3770826198388473E-2</v>
      </c>
      <c r="O101" s="56">
        <f t="shared" si="23"/>
        <v>0.26845227749933065</v>
      </c>
      <c r="P101" s="56">
        <f t="shared" si="24"/>
        <v>0.21468145130094218</v>
      </c>
      <c r="Q101" s="1">
        <f t="shared" si="25"/>
        <v>1004911.9242713915</v>
      </c>
      <c r="R101" s="1">
        <f t="shared" si="35"/>
        <v>28931</v>
      </c>
      <c r="S101" s="1">
        <f t="shared" si="37"/>
        <v>27285.428571428572</v>
      </c>
      <c r="T101" s="1">
        <f t="shared" si="36"/>
        <v>14050.782971096225</v>
      </c>
      <c r="U101" s="1">
        <f t="shared" si="28"/>
        <v>1104540.0222330384</v>
      </c>
      <c r="V101" s="1">
        <f t="shared" si="32"/>
        <v>20055.764307910576</v>
      </c>
      <c r="W101" s="1">
        <f>IF(E100=1,Q101,W100+$B$20-COUNTIF($E$2:$E101,0)*$B$23)</f>
        <v>1042389.7659884302</v>
      </c>
      <c r="X101" s="1">
        <f t="shared" si="29"/>
        <v>1792354926131.4502</v>
      </c>
    </row>
    <row r="102" spans="3:24" x14ac:dyDescent="0.2">
      <c r="C102" s="36">
        <f t="shared" ref="C102:C165" si="38">SQRT(J102)</f>
        <v>1046.5290249199973</v>
      </c>
      <c r="D102" s="47">
        <f t="shared" si="30"/>
        <v>0</v>
      </c>
      <c r="E102" s="47">
        <f t="shared" si="31"/>
        <v>0</v>
      </c>
      <c r="F102" s="47">
        <v>76</v>
      </c>
      <c r="G102" s="47">
        <v>101</v>
      </c>
      <c r="H102" s="48">
        <v>43952</v>
      </c>
      <c r="I102" s="1">
        <f t="shared" si="20"/>
        <v>1.3243677137342831</v>
      </c>
      <c r="J102" s="37">
        <v>1095223</v>
      </c>
      <c r="K102" s="49">
        <v>58943</v>
      </c>
      <c r="L102" s="46">
        <v>161563</v>
      </c>
      <c r="M102" s="50">
        <f t="shared" ref="M102:M123" si="39">L102+K102</f>
        <v>220506</v>
      </c>
      <c r="N102" s="55">
        <f t="shared" si="22"/>
        <v>5.3818263495196868E-2</v>
      </c>
      <c r="O102" s="56">
        <f t="shared" si="23"/>
        <v>0.26730791905889184</v>
      </c>
      <c r="P102" s="56">
        <f t="shared" si="24"/>
        <v>0.21348965556369498</v>
      </c>
      <c r="Q102" s="1">
        <f t="shared" si="25"/>
        <v>1017539.8111476393</v>
      </c>
      <c r="R102" s="1">
        <f t="shared" si="35"/>
        <v>32379</v>
      </c>
      <c r="S102" s="1">
        <f t="shared" si="37"/>
        <v>27181.571428571428</v>
      </c>
      <c r="T102" s="1">
        <f t="shared" ref="T102:T128" si="40">Q102-Q101</f>
        <v>12627.886876247823</v>
      </c>
      <c r="U102" s="1">
        <f t="shared" si="28"/>
        <v>1123135.9054205222</v>
      </c>
      <c r="V102" s="1">
        <f t="shared" si="32"/>
        <v>18595.883187483763</v>
      </c>
      <c r="W102" s="1">
        <f>IF(E101=1,Q102,W101+$B$20-COUNTIF($E$2:$E102,0)*$B$23)</f>
        <v>1069055.1203840347</v>
      </c>
      <c r="X102" s="1">
        <f t="shared" si="29"/>
        <v>815382461648.52234</v>
      </c>
    </row>
    <row r="103" spans="3:24" x14ac:dyDescent="0.2">
      <c r="C103" s="36">
        <f t="shared" si="38"/>
        <v>1061.3095684106499</v>
      </c>
      <c r="D103" s="47">
        <f t="shared" si="30"/>
        <v>0</v>
      </c>
      <c r="E103" s="47">
        <f t="shared" si="31"/>
        <v>0</v>
      </c>
      <c r="F103" s="47">
        <v>77</v>
      </c>
      <c r="G103" s="47">
        <v>102</v>
      </c>
      <c r="H103" s="48">
        <v>43953</v>
      </c>
      <c r="I103" s="1">
        <f t="shared" si="20"/>
        <v>1.3955440518504334</v>
      </c>
      <c r="J103" s="37">
        <v>1126378</v>
      </c>
      <c r="K103" s="49">
        <v>60541</v>
      </c>
      <c r="L103" s="46">
        <v>173725</v>
      </c>
      <c r="M103" s="50">
        <f t="shared" si="39"/>
        <v>234266</v>
      </c>
      <c r="N103" s="55">
        <f t="shared" si="22"/>
        <v>5.3748386420899553E-2</v>
      </c>
      <c r="O103" s="56">
        <f t="shared" si="23"/>
        <v>0.25842845312593377</v>
      </c>
      <c r="P103" s="56">
        <f t="shared" si="24"/>
        <v>0.20468006670503422</v>
      </c>
      <c r="Q103" s="1">
        <f t="shared" si="25"/>
        <v>1028820.2816598918</v>
      </c>
      <c r="R103" s="1">
        <f t="shared" si="35"/>
        <v>31155</v>
      </c>
      <c r="S103" s="1">
        <f t="shared" si="37"/>
        <v>27309.285714285714</v>
      </c>
      <c r="T103" s="1">
        <f t="shared" si="40"/>
        <v>11280.470512252534</v>
      </c>
      <c r="U103" s="1">
        <f t="shared" si="28"/>
        <v>1140314.2710134813</v>
      </c>
      <c r="V103" s="1">
        <f t="shared" si="32"/>
        <v>17178.365592959104</v>
      </c>
      <c r="W103" s="1">
        <f>IF(E102=1,Q103,W102+$B$20-COUNTIF($E$2:$E103,0)*$B$23)</f>
        <v>1095513.9995049138</v>
      </c>
      <c r="X103" s="1">
        <f t="shared" si="29"/>
        <v>206127172664.92609</v>
      </c>
    </row>
    <row r="104" spans="3:24" x14ac:dyDescent="0.2">
      <c r="C104" s="36">
        <f t="shared" si="38"/>
        <v>1073.1379221703053</v>
      </c>
      <c r="D104" s="47">
        <f t="shared" si="30"/>
        <v>0</v>
      </c>
      <c r="E104" s="47">
        <f t="shared" si="31"/>
        <v>0</v>
      </c>
      <c r="F104" s="47">
        <v>78</v>
      </c>
      <c r="G104" s="47">
        <v>103</v>
      </c>
      <c r="H104" s="48">
        <v>43954</v>
      </c>
      <c r="I104" s="1">
        <f t="shared" si="20"/>
        <v>1.4667203899665837</v>
      </c>
      <c r="J104" s="37">
        <v>1151625</v>
      </c>
      <c r="K104" s="49">
        <v>61704</v>
      </c>
      <c r="L104" s="46">
        <v>178623</v>
      </c>
      <c r="M104" s="50">
        <f t="shared" si="39"/>
        <v>240327</v>
      </c>
      <c r="N104" s="55">
        <f t="shared" si="22"/>
        <v>5.3579941387170302E-2</v>
      </c>
      <c r="O104" s="56">
        <f t="shared" si="23"/>
        <v>0.25675017788263493</v>
      </c>
      <c r="P104" s="56">
        <f t="shared" si="24"/>
        <v>0.20317023649546462</v>
      </c>
      <c r="Q104" s="1">
        <f t="shared" si="25"/>
        <v>1038836.1849209809</v>
      </c>
      <c r="R104" s="1">
        <f t="shared" si="35"/>
        <v>25247</v>
      </c>
      <c r="S104" s="1">
        <f t="shared" si="37"/>
        <v>26588.428571428572</v>
      </c>
      <c r="T104" s="1">
        <f t="shared" si="40"/>
        <v>10015.903261089115</v>
      </c>
      <c r="U104" s="1">
        <f t="shared" si="28"/>
        <v>1156125.5104640662</v>
      </c>
      <c r="V104" s="1">
        <f t="shared" si="32"/>
        <v>15811.239450584864</v>
      </c>
      <c r="W104" s="1">
        <f>IF(E103=1,Q104,W103+$B$20-COUNTIF($E$2:$E104,0)*$B$23)</f>
        <v>1121766.4033510676</v>
      </c>
      <c r="X104" s="1">
        <f t="shared" si="29"/>
        <v>21735973388.705902</v>
      </c>
    </row>
    <row r="105" spans="3:24" x14ac:dyDescent="0.2">
      <c r="C105" s="36">
        <f t="shared" si="38"/>
        <v>1083.0147736757795</v>
      </c>
      <c r="D105" s="47">
        <f t="shared" si="30"/>
        <v>0</v>
      </c>
      <c r="E105" s="47">
        <f t="shared" si="31"/>
        <v>0</v>
      </c>
      <c r="F105" s="47">
        <v>79</v>
      </c>
      <c r="G105" s="47">
        <v>104</v>
      </c>
      <c r="H105" s="48">
        <v>43955</v>
      </c>
      <c r="I105" s="1">
        <f t="shared" si="20"/>
        <v>1.537896728082734</v>
      </c>
      <c r="J105" s="37">
        <v>1172921</v>
      </c>
      <c r="K105" s="49">
        <v>62593</v>
      </c>
      <c r="L105" s="46">
        <v>188068</v>
      </c>
      <c r="M105" s="50">
        <f t="shared" si="39"/>
        <v>250661</v>
      </c>
      <c r="N105" s="55">
        <f t="shared" si="22"/>
        <v>5.3365060391961608E-2</v>
      </c>
      <c r="O105" s="56">
        <f t="shared" si="23"/>
        <v>0.24971176210100493</v>
      </c>
      <c r="P105" s="56">
        <f t="shared" si="24"/>
        <v>0.19634670170904334</v>
      </c>
      <c r="Q105" s="1">
        <f t="shared" si="25"/>
        <v>1047675.5160358613</v>
      </c>
      <c r="R105" s="1">
        <f t="shared" si="35"/>
        <v>21296</v>
      </c>
      <c r="S105" s="1">
        <f t="shared" si="37"/>
        <v>26126.285714285714</v>
      </c>
      <c r="T105" s="1">
        <f t="shared" si="40"/>
        <v>8839.3311148803914</v>
      </c>
      <c r="U105" s="1">
        <f t="shared" si="28"/>
        <v>1170626.5693667014</v>
      </c>
      <c r="V105" s="1">
        <f t="shared" si="32"/>
        <v>14501.058902635239</v>
      </c>
      <c r="W105" s="1">
        <f>IF(E104=1,Q105,W104+$B$20-COUNTIF($E$2:$E105,0)*$B$23)</f>
        <v>1147812.3319224962</v>
      </c>
      <c r="X105" s="1">
        <f t="shared" si="29"/>
        <v>5701435896.0085669</v>
      </c>
    </row>
    <row r="106" spans="3:24" x14ac:dyDescent="0.2">
      <c r="C106" s="36">
        <f t="shared" si="38"/>
        <v>1093.2396809483271</v>
      </c>
      <c r="D106" s="47">
        <f t="shared" si="30"/>
        <v>0</v>
      </c>
      <c r="E106" s="47">
        <f t="shared" si="31"/>
        <v>0</v>
      </c>
      <c r="F106" s="47">
        <v>80</v>
      </c>
      <c r="G106" s="47">
        <v>105</v>
      </c>
      <c r="H106" s="48">
        <v>43956</v>
      </c>
      <c r="I106" s="1">
        <f t="shared" si="20"/>
        <v>1.6090730661988843</v>
      </c>
      <c r="J106" s="37">
        <v>1195173</v>
      </c>
      <c r="K106" s="49">
        <v>65028</v>
      </c>
      <c r="L106" s="46">
        <v>200628</v>
      </c>
      <c r="M106" s="50">
        <f t="shared" si="39"/>
        <v>265656</v>
      </c>
      <c r="N106" s="55">
        <f t="shared" ref="N106:N115" si="41">K106/J106</f>
        <v>5.4408859637893429E-2</v>
      </c>
      <c r="O106" s="56">
        <f t="shared" ref="O106:O111" si="42">(IFERROR(K106/M106,0))</f>
        <v>0.2447827265335622</v>
      </c>
      <c r="P106" s="56">
        <f t="shared" ref="P106:P111" si="43">O106-N106</f>
        <v>0.19037386689566876</v>
      </c>
      <c r="Q106" s="1">
        <f t="shared" si="25"/>
        <v>1055429.3243153498</v>
      </c>
      <c r="R106" s="1">
        <f t="shared" si="35"/>
        <v>22252</v>
      </c>
      <c r="S106" s="1">
        <f t="shared" si="37"/>
        <v>25694.571428571428</v>
      </c>
      <c r="T106" s="1">
        <f t="shared" si="40"/>
        <v>7753.8082794884685</v>
      </c>
      <c r="U106" s="1">
        <f t="shared" si="28"/>
        <v>1183879.5341120162</v>
      </c>
      <c r="V106" s="1">
        <f t="shared" si="32"/>
        <v>13252.964745314792</v>
      </c>
      <c r="W106" s="1">
        <f>IF(E105=1,Q106,W105+$B$20-COUNTIF($E$2:$E106,0)*$B$23)</f>
        <v>1173651.7852191995</v>
      </c>
      <c r="X106" s="1">
        <f t="shared" si="29"/>
        <v>139434381813.63364</v>
      </c>
    </row>
    <row r="107" spans="3:24" x14ac:dyDescent="0.2">
      <c r="C107" s="36">
        <f t="shared" si="38"/>
        <v>1104.5505873431057</v>
      </c>
      <c r="D107" s="47">
        <f t="shared" si="30"/>
        <v>0</v>
      </c>
      <c r="E107" s="47">
        <f t="shared" si="31"/>
        <v>0</v>
      </c>
      <c r="F107" s="47">
        <v>81</v>
      </c>
      <c r="G107" s="47">
        <v>106</v>
      </c>
      <c r="H107" s="48">
        <v>43957</v>
      </c>
      <c r="I107" s="1">
        <f t="shared" si="20"/>
        <v>1.6802494043150347</v>
      </c>
      <c r="J107" s="37">
        <v>1220032</v>
      </c>
      <c r="K107" s="49">
        <v>67729</v>
      </c>
      <c r="L107" s="46">
        <v>213084</v>
      </c>
      <c r="M107" s="50">
        <f t="shared" si="39"/>
        <v>280813</v>
      </c>
      <c r="N107" s="55">
        <f t="shared" si="41"/>
        <v>5.5514117662487539E-2</v>
      </c>
      <c r="O107" s="56">
        <f t="shared" si="42"/>
        <v>0.24118897629383254</v>
      </c>
      <c r="P107" s="56">
        <f t="shared" si="43"/>
        <v>0.185674858631345</v>
      </c>
      <c r="Q107" s="1">
        <f t="shared" si="25"/>
        <v>1062189.7974112341</v>
      </c>
      <c r="R107" s="1">
        <f t="shared" si="35"/>
        <v>24859</v>
      </c>
      <c r="S107" s="1">
        <f t="shared" si="37"/>
        <v>24838</v>
      </c>
      <c r="T107" s="1">
        <f t="shared" si="40"/>
        <v>6760.4730958843138</v>
      </c>
      <c r="U107" s="1">
        <f t="shared" si="28"/>
        <v>1195950.300426092</v>
      </c>
      <c r="V107" s="1">
        <f t="shared" si="32"/>
        <v>12070.766314075794</v>
      </c>
      <c r="W107" s="1">
        <f>IF(E106=1,Q107,W106+$B$20-COUNTIF($E$2:$E107,0)*$B$23)</f>
        <v>1199284.7632411774</v>
      </c>
      <c r="X107" s="1">
        <f t="shared" si="29"/>
        <v>640560093978.99316</v>
      </c>
    </row>
    <row r="108" spans="3:24" x14ac:dyDescent="0.2">
      <c r="C108" s="36">
        <f t="shared" si="38"/>
        <v>1116.1218571464319</v>
      </c>
      <c r="D108" s="47">
        <f t="shared" si="30"/>
        <v>0</v>
      </c>
      <c r="E108" s="47">
        <f t="shared" si="31"/>
        <v>0</v>
      </c>
      <c r="F108" s="47">
        <v>82</v>
      </c>
      <c r="G108" s="47">
        <v>107</v>
      </c>
      <c r="H108" s="48">
        <v>43958</v>
      </c>
      <c r="I108" s="1">
        <f t="shared" si="20"/>
        <v>1.751425742431185</v>
      </c>
      <c r="J108" s="37">
        <v>1245728</v>
      </c>
      <c r="K108" s="49">
        <v>69700</v>
      </c>
      <c r="L108" s="46">
        <v>217250</v>
      </c>
      <c r="M108" s="50">
        <f t="shared" si="39"/>
        <v>286950</v>
      </c>
      <c r="N108" s="55">
        <f t="shared" si="41"/>
        <v>5.5951218885663644E-2</v>
      </c>
      <c r="O108" s="56">
        <f t="shared" si="42"/>
        <v>0.24289945983620839</v>
      </c>
      <c r="P108" s="56">
        <f t="shared" si="43"/>
        <v>0.18694824095054474</v>
      </c>
      <c r="Q108" s="1">
        <f t="shared" si="25"/>
        <v>1068048.5545204254</v>
      </c>
      <c r="R108" s="1">
        <f t="shared" si="35"/>
        <v>25696</v>
      </c>
      <c r="S108" s="1">
        <f t="shared" si="37"/>
        <v>24142.285714285714</v>
      </c>
      <c r="T108" s="1">
        <f t="shared" si="40"/>
        <v>5858.7571091912687</v>
      </c>
      <c r="U108" s="1">
        <f t="shared" si="28"/>
        <v>1206907.3403663386</v>
      </c>
      <c r="V108" s="1">
        <f t="shared" si="32"/>
        <v>10957.039940246614</v>
      </c>
      <c r="W108" s="1">
        <f>IF(E107=1,Q108,W107+$B$20-COUNTIF($E$2:$E108,0)*$B$23)</f>
        <v>1224711.2659884302</v>
      </c>
      <c r="X108" s="1">
        <f t="shared" si="29"/>
        <v>1682044317696.5251</v>
      </c>
    </row>
    <row r="109" spans="3:24" x14ac:dyDescent="0.2">
      <c r="C109" s="36">
        <f t="shared" si="38"/>
        <v>1129.1966170689673</v>
      </c>
      <c r="D109" s="47">
        <f t="shared" si="30"/>
        <v>0</v>
      </c>
      <c r="E109" s="47">
        <f t="shared" si="31"/>
        <v>0</v>
      </c>
      <c r="F109" s="47">
        <v>83</v>
      </c>
      <c r="G109" s="47">
        <v>108</v>
      </c>
      <c r="H109" s="48">
        <v>43959</v>
      </c>
      <c r="I109" s="1">
        <f t="shared" si="20"/>
        <v>1.8226020805473353</v>
      </c>
      <c r="J109" s="37">
        <v>1275085</v>
      </c>
      <c r="K109" s="49">
        <v>71434</v>
      </c>
      <c r="L109" s="46">
        <v>223603</v>
      </c>
      <c r="M109" s="50">
        <f t="shared" si="39"/>
        <v>295037</v>
      </c>
      <c r="N109" s="55">
        <f t="shared" si="41"/>
        <v>5.6022931804546365E-2</v>
      </c>
      <c r="O109" s="56">
        <f t="shared" si="42"/>
        <v>0.24211878510152965</v>
      </c>
      <c r="P109" s="56">
        <f t="shared" si="43"/>
        <v>0.18609585329698328</v>
      </c>
      <c r="Q109" s="1">
        <f t="shared" si="25"/>
        <v>1073095.1706621884</v>
      </c>
      <c r="R109" s="1">
        <f t="shared" si="35"/>
        <v>29357</v>
      </c>
      <c r="S109" s="1">
        <f t="shared" si="37"/>
        <v>23685.142857142859</v>
      </c>
      <c r="T109" s="1">
        <f t="shared" si="40"/>
        <v>5046.6161417630501</v>
      </c>
      <c r="U109" s="1">
        <f t="shared" si="28"/>
        <v>1216820.5797053655</v>
      </c>
      <c r="V109" s="1">
        <f t="shared" si="32"/>
        <v>9913.2393390268553</v>
      </c>
      <c r="W109" s="1">
        <f>IF(E108=1,Q109,W108+$B$20-COUNTIF($E$2:$E109,0)*$B$23)</f>
        <v>1249931.2934609577</v>
      </c>
      <c r="X109" s="1">
        <f t="shared" si="29"/>
        <v>3833331941346.7471</v>
      </c>
    </row>
    <row r="110" spans="3:24" x14ac:dyDescent="0.2">
      <c r="C110" s="36">
        <f t="shared" si="38"/>
        <v>1140.2824211571447</v>
      </c>
      <c r="D110" s="47">
        <f t="shared" si="30"/>
        <v>0</v>
      </c>
      <c r="E110" s="47">
        <f t="shared" si="31"/>
        <v>0</v>
      </c>
      <c r="F110" s="47">
        <v>84</v>
      </c>
      <c r="G110" s="47">
        <v>109</v>
      </c>
      <c r="H110" s="48">
        <v>43960</v>
      </c>
      <c r="I110" s="1">
        <f t="shared" si="20"/>
        <v>1.8937784186634856</v>
      </c>
      <c r="J110" s="37">
        <v>1300244</v>
      </c>
      <c r="K110" s="49">
        <v>72950</v>
      </c>
      <c r="L110" s="46">
        <v>238078</v>
      </c>
      <c r="M110" s="50">
        <f t="shared" si="39"/>
        <v>311028</v>
      </c>
      <c r="N110" s="55">
        <f t="shared" si="41"/>
        <v>5.6104854165833488E-2</v>
      </c>
      <c r="O110" s="56">
        <f t="shared" si="42"/>
        <v>0.23454479982509613</v>
      </c>
      <c r="P110" s="56">
        <f t="shared" si="43"/>
        <v>0.17843994565926263</v>
      </c>
      <c r="Q110" s="1">
        <f t="shared" si="25"/>
        <v>1077415.943414568</v>
      </c>
      <c r="R110" s="1">
        <f t="shared" si="35"/>
        <v>25159</v>
      </c>
      <c r="S110" s="1">
        <f t="shared" si="37"/>
        <v>23574.571428571428</v>
      </c>
      <c r="T110" s="1">
        <f t="shared" si="40"/>
        <v>4320.7727523795329</v>
      </c>
      <c r="U110" s="1">
        <f t="shared" si="28"/>
        <v>1225760.3933416302</v>
      </c>
      <c r="V110" s="1">
        <f t="shared" si="32"/>
        <v>8939.8136362647638</v>
      </c>
      <c r="W110" s="1">
        <f>IF(E109=1,Q110,W109+$B$20-COUNTIF($E$2:$E110,0)*$B$23)</f>
        <v>1274944.8456587598</v>
      </c>
      <c r="X110" s="1">
        <f t="shared" si="29"/>
        <v>6326067551615.3594</v>
      </c>
    </row>
    <row r="111" spans="3:24" x14ac:dyDescent="0.2">
      <c r="C111" s="36">
        <f t="shared" si="38"/>
        <v>1149.1827530902124</v>
      </c>
      <c r="D111" s="47">
        <f t="shared" si="30"/>
        <v>0</v>
      </c>
      <c r="E111" s="47">
        <f t="shared" si="31"/>
        <v>0</v>
      </c>
      <c r="F111" s="47">
        <v>85</v>
      </c>
      <c r="G111" s="47">
        <v>110</v>
      </c>
      <c r="H111" s="48">
        <v>43961</v>
      </c>
      <c r="I111" s="1">
        <f t="shared" si="20"/>
        <v>1.9649547567796359</v>
      </c>
      <c r="J111" s="37">
        <v>1320621</v>
      </c>
      <c r="K111" s="49">
        <v>73891</v>
      </c>
      <c r="L111" s="46">
        <v>256336</v>
      </c>
      <c r="M111" s="50">
        <f t="shared" si="39"/>
        <v>330227</v>
      </c>
      <c r="N111" s="55">
        <f t="shared" si="41"/>
        <v>5.5951707567879053E-2</v>
      </c>
      <c r="O111" s="56">
        <f t="shared" si="42"/>
        <v>0.22375820269087626</v>
      </c>
      <c r="P111" s="56">
        <f t="shared" si="43"/>
        <v>0.16780649512299722</v>
      </c>
      <c r="Q111" s="1">
        <f t="shared" si="25"/>
        <v>1081092.903814221</v>
      </c>
      <c r="R111" s="1">
        <f t="shared" si="35"/>
        <v>20377</v>
      </c>
      <c r="S111" s="1">
        <f t="shared" si="37"/>
        <v>22961.571428571428</v>
      </c>
      <c r="T111" s="1">
        <f t="shared" si="40"/>
        <v>3676.9603996530641</v>
      </c>
      <c r="U111" s="1">
        <f t="shared" si="28"/>
        <v>1233796.7225113274</v>
      </c>
      <c r="V111" s="1">
        <f t="shared" si="32"/>
        <v>8036.3291696971282</v>
      </c>
      <c r="W111" s="1">
        <f>IF(E110=1,Q111,W110+$B$20-COUNTIF($E$2:$E111,0)*$B$23)</f>
        <v>1299751.9225818368</v>
      </c>
      <c r="X111" s="1">
        <f t="shared" si="29"/>
        <v>8663062656459.2793</v>
      </c>
    </row>
    <row r="112" spans="3:24" x14ac:dyDescent="0.2">
      <c r="C112" s="36">
        <f t="shared" si="38"/>
        <v>1157.0293859708145</v>
      </c>
      <c r="D112" s="47">
        <f t="shared" si="30"/>
        <v>0</v>
      </c>
      <c r="E112" s="47">
        <f t="shared" si="31"/>
        <v>0</v>
      </c>
      <c r="F112" s="47">
        <v>86</v>
      </c>
      <c r="G112" s="47">
        <v>111</v>
      </c>
      <c r="H112" s="48">
        <v>43962</v>
      </c>
      <c r="I112" s="1">
        <f t="shared" si="20"/>
        <v>2.0361310948957865</v>
      </c>
      <c r="J112" s="37">
        <v>1338717</v>
      </c>
      <c r="K112" s="49">
        <v>74731</v>
      </c>
      <c r="L112" s="46">
        <v>262225</v>
      </c>
      <c r="M112" s="50">
        <f t="shared" si="39"/>
        <v>336956</v>
      </c>
      <c r="N112" s="55">
        <f t="shared" si="41"/>
        <v>5.5822851282235152E-2</v>
      </c>
      <c r="O112" s="56">
        <f t="shared" ref="O112:O123" si="44">(IFERROR(K112/M112,0))</f>
        <v>0.22178266598606347</v>
      </c>
      <c r="P112" s="56">
        <f t="shared" ref="P112:P123" si="45">O112-N112</f>
        <v>0.16595981470382831</v>
      </c>
      <c r="Q112" s="1">
        <f t="shared" si="25"/>
        <v>1084203.0646876062</v>
      </c>
      <c r="R112" s="1">
        <f t="shared" si="35"/>
        <v>18096</v>
      </c>
      <c r="S112" s="1">
        <f t="shared" si="37"/>
        <v>23114.714285714286</v>
      </c>
      <c r="T112" s="1">
        <f t="shared" si="40"/>
        <v>3110.1608733851463</v>
      </c>
      <c r="U112" s="1">
        <f t="shared" si="28"/>
        <v>1240998.3141925496</v>
      </c>
      <c r="V112" s="1">
        <f t="shared" si="32"/>
        <v>7201.5916812221985</v>
      </c>
      <c r="W112" s="1">
        <f>IF(E111=1,Q112,W111+$B$20-COUNTIF($E$2:$E112,0)*$B$23)</f>
        <v>1324352.5242301885</v>
      </c>
      <c r="X112" s="1">
        <f t="shared" si="29"/>
        <v>11048405985134.918</v>
      </c>
    </row>
    <row r="113" spans="3:24" x14ac:dyDescent="0.2">
      <c r="C113" s="36">
        <f t="shared" si="38"/>
        <v>1166.2739815326413</v>
      </c>
      <c r="D113" s="47">
        <f t="shared" si="30"/>
        <v>0</v>
      </c>
      <c r="E113" s="47">
        <f t="shared" si="31"/>
        <v>0</v>
      </c>
      <c r="F113" s="47">
        <v>87</v>
      </c>
      <c r="G113" s="47">
        <v>112</v>
      </c>
      <c r="H113" s="48">
        <v>43963</v>
      </c>
      <c r="I113" s="1">
        <f t="shared" si="20"/>
        <v>2.107307433011937</v>
      </c>
      <c r="J113" s="37">
        <v>1360195</v>
      </c>
      <c r="K113" s="49">
        <v>76198</v>
      </c>
      <c r="L113" s="46">
        <v>296746</v>
      </c>
      <c r="M113" s="50">
        <f t="shared" si="39"/>
        <v>372944</v>
      </c>
      <c r="N113" s="55">
        <f t="shared" si="41"/>
        <v>5.6019908910119508E-2</v>
      </c>
      <c r="O113" s="56">
        <f t="shared" si="44"/>
        <v>0.20431485692221887</v>
      </c>
      <c r="P113" s="56">
        <f t="shared" si="45"/>
        <v>0.14829494801209936</v>
      </c>
      <c r="Q113" s="1">
        <f t="shared" si="25"/>
        <v>1086817.8926959098</v>
      </c>
      <c r="R113" s="1">
        <f t="shared" si="35"/>
        <v>21478</v>
      </c>
      <c r="S113" s="1">
        <f t="shared" si="37"/>
        <v>22544.857142857141</v>
      </c>
      <c r="T113" s="1">
        <f t="shared" si="40"/>
        <v>2614.8280083036516</v>
      </c>
      <c r="U113" s="1">
        <f t="shared" si="28"/>
        <v>1247432.0802173594</v>
      </c>
      <c r="V113" s="1">
        <f t="shared" si="32"/>
        <v>6433.7660248097964</v>
      </c>
      <c r="W113" s="1">
        <f>IF(E112=1,Q113,W112+$B$20-COUNTIF($E$2:$E113,0)*$B$23)</f>
        <v>1348746.6506038147</v>
      </c>
      <c r="X113" s="1">
        <f t="shared" si="29"/>
        <v>14829728912462.773</v>
      </c>
    </row>
    <row r="114" spans="3:24" x14ac:dyDescent="0.2">
      <c r="C114" s="36">
        <f t="shared" si="38"/>
        <v>1175.0587219369081</v>
      </c>
      <c r="D114" s="47">
        <f t="shared" si="30"/>
        <v>0</v>
      </c>
      <c r="E114" s="47">
        <f t="shared" si="31"/>
        <v>0</v>
      </c>
      <c r="F114" s="47">
        <v>88</v>
      </c>
      <c r="G114" s="47">
        <v>113</v>
      </c>
      <c r="H114" s="48">
        <v>43964</v>
      </c>
      <c r="I114" s="1">
        <f t="shared" si="20"/>
        <v>2.1784837711280876</v>
      </c>
      <c r="J114" s="37">
        <v>1380763</v>
      </c>
      <c r="K114" s="49">
        <v>78031</v>
      </c>
      <c r="L114" s="46">
        <v>310259</v>
      </c>
      <c r="M114" s="50">
        <f t="shared" si="39"/>
        <v>388290</v>
      </c>
      <c r="N114" s="55">
        <f t="shared" si="41"/>
        <v>5.6512956966546755E-2</v>
      </c>
      <c r="O114" s="56">
        <f t="shared" si="44"/>
        <v>0.20096062221535449</v>
      </c>
      <c r="P114" s="56">
        <f t="shared" si="45"/>
        <v>0.14444766524880773</v>
      </c>
      <c r="Q114" s="1">
        <f t="shared" si="25"/>
        <v>1089002.9849446472</v>
      </c>
      <c r="R114" s="1">
        <f t="shared" si="35"/>
        <v>20568</v>
      </c>
      <c r="S114" s="1">
        <f t="shared" si="37"/>
        <v>22454.571428571428</v>
      </c>
      <c r="T114" s="1">
        <f t="shared" si="40"/>
        <v>2185.0922487373464</v>
      </c>
      <c r="U114" s="1">
        <f t="shared" si="28"/>
        <v>1253162.5712452745</v>
      </c>
      <c r="V114" s="1">
        <f t="shared" si="32"/>
        <v>5730.4910279151518</v>
      </c>
      <c r="W114" s="1">
        <f>IF(E113=1,Q114,W113+$B$20-COUNTIF($E$2:$E114,0)*$B$23)</f>
        <v>1372934.3017027159</v>
      </c>
      <c r="X114" s="1">
        <f t="shared" si="29"/>
        <v>19132152669516.719</v>
      </c>
    </row>
    <row r="115" spans="3:24" x14ac:dyDescent="0.2">
      <c r="C115" s="36">
        <f t="shared" si="38"/>
        <v>1186.3941166408404</v>
      </c>
      <c r="D115" s="47">
        <f t="shared" si="30"/>
        <v>0</v>
      </c>
      <c r="E115" s="47">
        <f t="shared" si="31"/>
        <v>0</v>
      </c>
      <c r="F115" s="47">
        <v>89</v>
      </c>
      <c r="G115" s="47">
        <v>114</v>
      </c>
      <c r="H115" s="48">
        <v>43965</v>
      </c>
      <c r="I115" s="1">
        <f t="shared" si="20"/>
        <v>2.2496601092442381</v>
      </c>
      <c r="J115" s="37">
        <v>1407531</v>
      </c>
      <c r="K115" s="49">
        <v>79899</v>
      </c>
      <c r="L115" s="46">
        <v>318027</v>
      </c>
      <c r="M115" s="50">
        <f t="shared" si="39"/>
        <v>397926</v>
      </c>
      <c r="N115" s="55">
        <f t="shared" si="41"/>
        <v>5.6765357210604953E-2</v>
      </c>
      <c r="O115" s="56">
        <f t="shared" si="44"/>
        <v>0.20078858883309963</v>
      </c>
      <c r="P115" s="56">
        <f t="shared" si="45"/>
        <v>0.1440232316224947</v>
      </c>
      <c r="Q115" s="1">
        <f t="shared" si="25"/>
        <v>1090817.9271421772</v>
      </c>
      <c r="R115" s="1">
        <f t="shared" si="35"/>
        <v>26768</v>
      </c>
      <c r="S115" s="1">
        <f t="shared" si="37"/>
        <v>22362.285714285714</v>
      </c>
      <c r="T115" s="1">
        <f t="shared" si="40"/>
        <v>1814.9421975300647</v>
      </c>
      <c r="U115" s="1">
        <f t="shared" si="28"/>
        <v>1258251.5588896938</v>
      </c>
      <c r="V115" s="1">
        <f t="shared" si="32"/>
        <v>5088.9876444193069</v>
      </c>
      <c r="W115" s="1">
        <f>IF(E114=1,Q115,W114+$B$20-COUNTIF($E$2:$E115,0)*$B$23)</f>
        <v>1396915.4775268917</v>
      </c>
      <c r="X115" s="1">
        <f t="shared" si="29"/>
        <v>26438023558083.113</v>
      </c>
    </row>
    <row r="116" spans="3:24" x14ac:dyDescent="0.2">
      <c r="C116" s="36">
        <f t="shared" si="38"/>
        <v>1197.0375933946268</v>
      </c>
      <c r="D116" s="47">
        <f t="shared" si="30"/>
        <v>0</v>
      </c>
      <c r="E116" s="47">
        <f t="shared" si="31"/>
        <v>0</v>
      </c>
      <c r="F116" s="47">
        <v>90</v>
      </c>
      <c r="G116" s="47">
        <v>115</v>
      </c>
      <c r="H116" s="48">
        <v>43966</v>
      </c>
      <c r="I116" s="1">
        <f t="shared" si="20"/>
        <v>2.3208364473603886</v>
      </c>
      <c r="J116" s="37">
        <v>1432899</v>
      </c>
      <c r="K116" s="49">
        <v>81423</v>
      </c>
      <c r="L116" s="46">
        <v>326424</v>
      </c>
      <c r="M116" s="50">
        <f t="shared" si="39"/>
        <v>407847</v>
      </c>
      <c r="N116" s="55">
        <f t="shared" ref="N116:N123" si="46">K116/J116</f>
        <v>5.6823963168374042E-2</v>
      </c>
      <c r="O116" s="56">
        <f t="shared" si="44"/>
        <v>0.19964104186128623</v>
      </c>
      <c r="P116" s="56">
        <f t="shared" si="45"/>
        <v>0.14281707869291219</v>
      </c>
      <c r="Q116" s="1">
        <f t="shared" si="25"/>
        <v>1092316.3079204368</v>
      </c>
      <c r="R116" s="1">
        <f t="shared" si="35"/>
        <v>25368</v>
      </c>
      <c r="S116" s="1">
        <f t="shared" si="37"/>
        <v>22818.142857142859</v>
      </c>
      <c r="T116" s="1">
        <f t="shared" si="40"/>
        <v>1498.3807782595977</v>
      </c>
      <c r="U116" s="1">
        <f t="shared" si="28"/>
        <v>1262757.7178993276</v>
      </c>
      <c r="V116" s="1">
        <f t="shared" si="32"/>
        <v>4506.1590096338186</v>
      </c>
      <c r="W116" s="1">
        <f>IF(E115=1,Q116,W115+$B$20-COUNTIF($E$2:$E116,0)*$B$23)</f>
        <v>1420690.1780763422</v>
      </c>
      <c r="X116" s="1">
        <f t="shared" si="29"/>
        <v>34651911137896.293</v>
      </c>
    </row>
    <row r="117" spans="3:24" x14ac:dyDescent="0.2">
      <c r="C117" s="36">
        <f t="shared" si="38"/>
        <v>1207.2389987073811</v>
      </c>
      <c r="D117" s="47">
        <f t="shared" si="30"/>
        <v>0</v>
      </c>
      <c r="E117" s="47">
        <f t="shared" si="31"/>
        <v>0</v>
      </c>
      <c r="F117" s="47">
        <v>91</v>
      </c>
      <c r="G117" s="47">
        <v>116</v>
      </c>
      <c r="H117" s="48">
        <v>43967</v>
      </c>
      <c r="I117" s="1">
        <f t="shared" si="20"/>
        <v>2.3920127854765392</v>
      </c>
      <c r="J117" s="37">
        <v>1457426</v>
      </c>
      <c r="K117" s="49">
        <v>82654</v>
      </c>
      <c r="L117" s="46">
        <v>339232</v>
      </c>
      <c r="M117" s="50">
        <f t="shared" si="39"/>
        <v>421886</v>
      </c>
      <c r="N117" s="55">
        <f t="shared" si="46"/>
        <v>5.671231335244465E-2</v>
      </c>
      <c r="O117" s="56">
        <f t="shared" si="44"/>
        <v>0.19591548427774327</v>
      </c>
      <c r="P117" s="56">
        <f t="shared" si="45"/>
        <v>0.13920317092529863</v>
      </c>
      <c r="Q117" s="1">
        <f t="shared" si="25"/>
        <v>1093545.8629233951</v>
      </c>
      <c r="R117" s="1">
        <f t="shared" si="35"/>
        <v>24527</v>
      </c>
      <c r="S117" s="1">
        <f t="shared" si="37"/>
        <v>22533</v>
      </c>
      <c r="T117" s="1">
        <f t="shared" si="40"/>
        <v>1229.555002958281</v>
      </c>
      <c r="U117" s="1">
        <f t="shared" si="28"/>
        <v>1266736.3993412994</v>
      </c>
      <c r="V117" s="1">
        <f t="shared" si="32"/>
        <v>3978.6814419717994</v>
      </c>
      <c r="W117" s="1">
        <f>IF(E116=1,Q117,W116+$B$20-COUNTIF($E$2:$E117,0)*$B$23)</f>
        <v>1444258.4033510676</v>
      </c>
      <c r="X117" s="1">
        <f t="shared" si="29"/>
        <v>43898256822030.422</v>
      </c>
    </row>
    <row r="118" spans="3:24" x14ac:dyDescent="0.2">
      <c r="C118" s="36">
        <f t="shared" si="38"/>
        <v>1215.383478577852</v>
      </c>
      <c r="D118" s="47">
        <f t="shared" si="30"/>
        <v>0</v>
      </c>
      <c r="E118" s="47">
        <f t="shared" si="31"/>
        <v>0</v>
      </c>
      <c r="F118" s="47">
        <v>92</v>
      </c>
      <c r="G118" s="47">
        <v>117</v>
      </c>
      <c r="H118" s="48">
        <v>43968</v>
      </c>
      <c r="I118" s="1">
        <f t="shared" si="20"/>
        <v>2.4631891235926897</v>
      </c>
      <c r="J118" s="37">
        <v>1477157</v>
      </c>
      <c r="K118" s="49">
        <v>83439</v>
      </c>
      <c r="L118" s="46">
        <v>346389</v>
      </c>
      <c r="M118" s="50">
        <f t="shared" si="39"/>
        <v>429828</v>
      </c>
      <c r="N118" s="55">
        <f t="shared" si="46"/>
        <v>5.6486209658147372E-2</v>
      </c>
      <c r="O118" s="56">
        <f t="shared" si="44"/>
        <v>0.1941218347804238</v>
      </c>
      <c r="P118" s="56">
        <f t="shared" si="45"/>
        <v>0.13763562512227642</v>
      </c>
      <c r="Q118" s="1">
        <f t="shared" si="25"/>
        <v>1094548.7224452705</v>
      </c>
      <c r="R118" s="1">
        <f t="shared" si="35"/>
        <v>19731</v>
      </c>
      <c r="S118" s="1">
        <f t="shared" si="37"/>
        <v>22790.142857142859</v>
      </c>
      <c r="T118" s="1">
        <f t="shared" si="40"/>
        <v>1002.8595218753908</v>
      </c>
      <c r="U118" s="1">
        <f t="shared" si="28"/>
        <v>1270239.4851652237</v>
      </c>
      <c r="V118" s="1">
        <f t="shared" si="32"/>
        <v>3503.0858239242807</v>
      </c>
      <c r="W118" s="1">
        <f>IF(E117=1,Q118,W117+$B$20-COUNTIF($E$2:$E118,0)*$B$23)</f>
        <v>1467620.1533510676</v>
      </c>
      <c r="X118" s="1">
        <f t="shared" si="29"/>
        <v>52036470984496.672</v>
      </c>
    </row>
    <row r="119" spans="3:24" x14ac:dyDescent="0.2">
      <c r="C119" s="36">
        <f t="shared" si="38"/>
        <v>1224.1094722286891</v>
      </c>
      <c r="D119" s="47">
        <f t="shared" si="30"/>
        <v>0</v>
      </c>
      <c r="E119" s="47">
        <f t="shared" si="31"/>
        <v>0</v>
      </c>
      <c r="F119" s="47">
        <v>93</v>
      </c>
      <c r="G119" s="47">
        <v>118</v>
      </c>
      <c r="H119" s="48">
        <v>43969</v>
      </c>
      <c r="I119" s="1">
        <f t="shared" si="20"/>
        <v>2.5343654617088403</v>
      </c>
      <c r="J119" s="37">
        <v>1498444</v>
      </c>
      <c r="K119" s="49">
        <v>84321</v>
      </c>
      <c r="L119" s="46">
        <v>356383</v>
      </c>
      <c r="M119" s="50">
        <f t="shared" si="39"/>
        <v>440704</v>
      </c>
      <c r="N119" s="55">
        <f t="shared" si="46"/>
        <v>5.6272373208474925E-2</v>
      </c>
      <c r="O119" s="56">
        <f t="shared" si="44"/>
        <v>0.19133250435666571</v>
      </c>
      <c r="P119" s="56">
        <f t="shared" si="45"/>
        <v>0.13506013114819079</v>
      </c>
      <c r="Q119" s="1">
        <f t="shared" si="25"/>
        <v>1095361.7375537734</v>
      </c>
      <c r="R119" s="1">
        <f t="shared" si="35"/>
        <v>21287</v>
      </c>
      <c r="S119" s="1">
        <f t="shared" si="37"/>
        <v>22540</v>
      </c>
      <c r="T119" s="1">
        <f t="shared" si="40"/>
        <v>813.01510850293562</v>
      </c>
      <c r="U119" s="1">
        <f t="shared" si="28"/>
        <v>1273315.3142978884</v>
      </c>
      <c r="V119" s="1">
        <f t="shared" si="32"/>
        <v>3075.8291326647159</v>
      </c>
      <c r="W119" s="1">
        <f>IF(E118=1,Q119,W118+$B$20-COUNTIF($E$2:$E119,0)*$B$23)</f>
        <v>1490775.4280763422</v>
      </c>
      <c r="X119" s="1">
        <f t="shared" si="29"/>
        <v>62041448726945.227</v>
      </c>
    </row>
    <row r="120" spans="3:24" x14ac:dyDescent="0.2">
      <c r="C120" s="36">
        <f t="shared" si="38"/>
        <v>1232.0413954084497</v>
      </c>
      <c r="D120" s="47">
        <f t="shared" si="30"/>
        <v>0</v>
      </c>
      <c r="E120" s="47">
        <f t="shared" si="31"/>
        <v>0</v>
      </c>
      <c r="F120" s="47">
        <v>94</v>
      </c>
      <c r="G120" s="47">
        <v>119</v>
      </c>
      <c r="H120" s="48">
        <v>43970</v>
      </c>
      <c r="I120" s="1">
        <f t="shared" si="20"/>
        <v>2.6055417998249908</v>
      </c>
      <c r="J120" s="37">
        <v>1517926</v>
      </c>
      <c r="K120" s="49">
        <v>85656</v>
      </c>
      <c r="L120" s="46">
        <v>361180</v>
      </c>
      <c r="M120" s="50">
        <f t="shared" si="39"/>
        <v>446836</v>
      </c>
      <c r="N120" s="55">
        <f t="shared" si="46"/>
        <v>5.6429628321802247E-2</v>
      </c>
      <c r="O120" s="56">
        <f t="shared" si="44"/>
        <v>0.19169449193887692</v>
      </c>
      <c r="P120" s="56">
        <f t="shared" si="45"/>
        <v>0.13526486361707468</v>
      </c>
      <c r="Q120" s="1">
        <f t="shared" si="25"/>
        <v>1096016.8615433315</v>
      </c>
      <c r="R120" s="1">
        <f t="shared" si="35"/>
        <v>19482</v>
      </c>
      <c r="S120" s="1">
        <f t="shared" si="37"/>
        <v>22333.571428571428</v>
      </c>
      <c r="T120" s="1">
        <f t="shared" si="40"/>
        <v>655.12398955808021</v>
      </c>
      <c r="U120" s="1">
        <f t="shared" si="28"/>
        <v>1276008.6704739463</v>
      </c>
      <c r="V120" s="1">
        <f t="shared" si="32"/>
        <v>2693.3561760578305</v>
      </c>
      <c r="W120" s="1">
        <f>IF(E119=1,Q120,W119+$B$20-COUNTIF($E$2:$E120,0)*$B$23)</f>
        <v>1513724.2275268917</v>
      </c>
      <c r="X120" s="1">
        <f t="shared" si="29"/>
        <v>72103983633070.469</v>
      </c>
    </row>
    <row r="121" spans="3:24" x14ac:dyDescent="0.2">
      <c r="C121" s="36">
        <f t="shared" si="38"/>
        <v>1241.0858149217563</v>
      </c>
      <c r="D121" s="47">
        <f t="shared" si="30"/>
        <v>0</v>
      </c>
      <c r="E121" s="47">
        <f t="shared" si="31"/>
        <v>0</v>
      </c>
      <c r="F121" s="47">
        <v>95</v>
      </c>
      <c r="G121" s="47">
        <v>120</v>
      </c>
      <c r="H121" s="48">
        <v>43971</v>
      </c>
      <c r="I121" s="1">
        <f t="shared" si="20"/>
        <v>2.6767181379411413</v>
      </c>
      <c r="J121" s="37">
        <v>1540294</v>
      </c>
      <c r="K121" s="49">
        <v>87184</v>
      </c>
      <c r="L121" s="46">
        <v>370076</v>
      </c>
      <c r="M121" s="50">
        <f t="shared" si="39"/>
        <v>457260</v>
      </c>
      <c r="N121" s="55">
        <f t="shared" si="46"/>
        <v>5.6602181142041713E-2</v>
      </c>
      <c r="O121" s="56">
        <f t="shared" si="44"/>
        <v>0.19066614180116345</v>
      </c>
      <c r="P121" s="56">
        <f t="shared" si="45"/>
        <v>0.13406396065912174</v>
      </c>
      <c r="Q121" s="1">
        <f t="shared" si="25"/>
        <v>1096541.5660108132</v>
      </c>
      <c r="R121" s="1">
        <f t="shared" si="35"/>
        <v>22368</v>
      </c>
      <c r="S121" s="1">
        <f t="shared" si="37"/>
        <v>22084.571428571428</v>
      </c>
      <c r="T121" s="1">
        <f t="shared" si="40"/>
        <v>524.7044674817007</v>
      </c>
      <c r="U121" s="1">
        <f t="shared" si="28"/>
        <v>1278360.8222974364</v>
      </c>
      <c r="V121" s="1">
        <f t="shared" si="32"/>
        <v>2352.1518234901596</v>
      </c>
      <c r="W121" s="1">
        <f>IF(E120=1,Q121,W120+$B$20-COUNTIF($E$2:$E121,0)*$B$23)</f>
        <v>1536466.5517027159</v>
      </c>
      <c r="X121" s="1">
        <f t="shared" si="29"/>
        <v>85149643745543.891</v>
      </c>
    </row>
    <row r="122" spans="3:24" x14ac:dyDescent="0.2">
      <c r="C122" s="36">
        <f t="shared" si="38"/>
        <v>1251.1238947442416</v>
      </c>
      <c r="D122" s="47">
        <f t="shared" si="30"/>
        <v>0</v>
      </c>
      <c r="E122" s="47">
        <f t="shared" si="31"/>
        <v>0</v>
      </c>
      <c r="F122" s="47">
        <v>96</v>
      </c>
      <c r="G122" s="47">
        <v>121</v>
      </c>
      <c r="H122" s="48">
        <v>43972</v>
      </c>
      <c r="I122" s="1">
        <f t="shared" si="20"/>
        <v>2.7478944760572919</v>
      </c>
      <c r="J122" s="37">
        <v>1565311</v>
      </c>
      <c r="K122" s="49">
        <v>88470</v>
      </c>
      <c r="L122" s="46">
        <v>382169</v>
      </c>
      <c r="M122" s="50">
        <f t="shared" si="39"/>
        <v>470639</v>
      </c>
      <c r="N122" s="55">
        <f t="shared" si="46"/>
        <v>5.6519119842638299E-2</v>
      </c>
      <c r="O122" s="56">
        <f t="shared" si="44"/>
        <v>0.18797847182235217</v>
      </c>
      <c r="P122" s="56">
        <f t="shared" si="45"/>
        <v>0.13145935197971387</v>
      </c>
      <c r="Q122" s="1">
        <f t="shared" si="25"/>
        <v>1096959.273626335</v>
      </c>
      <c r="R122" s="1">
        <f t="shared" si="35"/>
        <v>25017</v>
      </c>
      <c r="S122" s="1">
        <f t="shared" si="37"/>
        <v>22163.857142857141</v>
      </c>
      <c r="T122" s="1">
        <f t="shared" si="40"/>
        <v>417.70761552173644</v>
      </c>
      <c r="U122" s="1">
        <f t="shared" si="28"/>
        <v>1280409.60650238</v>
      </c>
      <c r="V122" s="1">
        <f t="shared" si="32"/>
        <v>2048.7842049435712</v>
      </c>
      <c r="W122" s="1">
        <f>IF(E121=1,Q122,W121+$B$20-COUNTIF($E$2:$E122,0)*$B$23)</f>
        <v>1559002.4006038147</v>
      </c>
      <c r="X122" s="1">
        <f t="shared" si="29"/>
        <v>101552230213338.09</v>
      </c>
    </row>
    <row r="123" spans="3:24" x14ac:dyDescent="0.2">
      <c r="C123" s="36">
        <f t="shared" si="38"/>
        <v>1260.6482459433321</v>
      </c>
      <c r="D123" s="47">
        <f t="shared" si="30"/>
        <v>0</v>
      </c>
      <c r="E123" s="47">
        <f t="shared" si="31"/>
        <v>0</v>
      </c>
      <c r="F123" s="47">
        <v>97</v>
      </c>
      <c r="G123" s="47">
        <v>122</v>
      </c>
      <c r="H123" s="48">
        <v>43973</v>
      </c>
      <c r="I123" s="1">
        <f t="shared" si="20"/>
        <v>2.8190708141734424</v>
      </c>
      <c r="J123" s="37">
        <v>1589234</v>
      </c>
      <c r="K123" s="49">
        <v>89732</v>
      </c>
      <c r="L123" s="46">
        <v>403201</v>
      </c>
      <c r="M123" s="50">
        <f t="shared" si="39"/>
        <v>492933</v>
      </c>
      <c r="N123" s="55">
        <f t="shared" si="46"/>
        <v>5.6462421518794589E-2</v>
      </c>
      <c r="O123" s="56">
        <f t="shared" si="44"/>
        <v>0.18203690968143743</v>
      </c>
      <c r="P123" s="56">
        <f t="shared" si="45"/>
        <v>0.12557448816264283</v>
      </c>
      <c r="Q123" s="1">
        <f t="shared" si="25"/>
        <v>1097289.7926009272</v>
      </c>
      <c r="R123" s="1">
        <f t="shared" si="35"/>
        <v>23923</v>
      </c>
      <c r="S123" s="1">
        <f t="shared" si="37"/>
        <v>21778</v>
      </c>
      <c r="T123" s="1">
        <f t="shared" si="40"/>
        <v>330.51897459221072</v>
      </c>
      <c r="U123" s="1">
        <f t="shared" si="28"/>
        <v>1282189.5459918461</v>
      </c>
      <c r="V123" s="1">
        <f t="shared" si="32"/>
        <v>1779.9394894661382</v>
      </c>
      <c r="W123" s="1">
        <f>IF(E122=1,Q123,W122+$B$20-COUNTIF($E$2:$E123,0)*$B$23)</f>
        <v>1581331.7742301882</v>
      </c>
      <c r="X123" s="1">
        <f t="shared" si="29"/>
        <v>118849248115740.53</v>
      </c>
    </row>
    <row r="124" spans="3:24" x14ac:dyDescent="0.2">
      <c r="C124" s="36">
        <f t="shared" si="38"/>
        <v>1269.6527084206925</v>
      </c>
      <c r="D124" s="47">
        <f t="shared" si="30"/>
        <v>0</v>
      </c>
      <c r="E124" s="47">
        <f t="shared" si="31"/>
        <v>0</v>
      </c>
      <c r="F124" s="47">
        <v>98</v>
      </c>
      <c r="G124" s="47">
        <v>123</v>
      </c>
      <c r="H124" s="48">
        <v>43974</v>
      </c>
      <c r="I124" s="1">
        <f t="shared" si="20"/>
        <v>2.8902471522895929</v>
      </c>
      <c r="J124" s="37">
        <v>1612018</v>
      </c>
      <c r="K124" s="49">
        <v>90821</v>
      </c>
      <c r="L124" s="46">
        <v>446914</v>
      </c>
      <c r="M124" s="50">
        <f t="shared" ref="M124:M131" si="47">L124+K124</f>
        <v>537735</v>
      </c>
      <c r="N124" s="55">
        <f t="shared" ref="N124:N131" si="48">K124/J124</f>
        <v>5.6339941613555183E-2</v>
      </c>
      <c r="O124" s="56">
        <f t="shared" ref="O124:O131" si="49">(IFERROR(K124/M124,0))</f>
        <v>0.1688954596594977</v>
      </c>
      <c r="P124" s="56">
        <f t="shared" ref="P124:P131" si="50">O124-N124</f>
        <v>0.11255551804594252</v>
      </c>
      <c r="Q124" s="1">
        <f t="shared" si="25"/>
        <v>1097549.7407755356</v>
      </c>
      <c r="R124" s="1">
        <f t="shared" si="35"/>
        <v>22784</v>
      </c>
      <c r="S124" s="1">
        <f t="shared" si="37"/>
        <v>21380.571428571428</v>
      </c>
      <c r="T124" s="1">
        <f t="shared" si="40"/>
        <v>259.94817460840568</v>
      </c>
      <c r="U124" s="1">
        <f t="shared" si="28"/>
        <v>1283731.994942009</v>
      </c>
      <c r="V124" s="1">
        <f t="shared" si="32"/>
        <v>1542.4489501628559</v>
      </c>
      <c r="W124" s="1">
        <f>IF(E123=1,Q124,W123+$B$20-COUNTIF($E$2:$E124,0)*$B$23)</f>
        <v>1603454.6725818366</v>
      </c>
      <c r="X124" s="1">
        <f t="shared" si="29"/>
        <v>136832632214222.28</v>
      </c>
    </row>
    <row r="125" spans="3:24" x14ac:dyDescent="0.2">
      <c r="C125" s="36">
        <f t="shared" si="38"/>
        <v>1277.61653088867</v>
      </c>
      <c r="D125" s="47">
        <f t="shared" si="30"/>
        <v>0</v>
      </c>
      <c r="E125" s="47">
        <f t="shared" si="31"/>
        <v>0</v>
      </c>
      <c r="F125" s="47">
        <v>99</v>
      </c>
      <c r="G125" s="47">
        <v>124</v>
      </c>
      <c r="H125" s="48">
        <v>43975</v>
      </c>
      <c r="I125" s="1">
        <f t="shared" si="20"/>
        <v>2.9614234904057435</v>
      </c>
      <c r="J125" s="37">
        <v>1632304</v>
      </c>
      <c r="K125" s="49">
        <v>91467</v>
      </c>
      <c r="L125" s="46">
        <v>451702</v>
      </c>
      <c r="M125" s="50">
        <f t="shared" si="47"/>
        <v>543169</v>
      </c>
      <c r="N125" s="55">
        <f t="shared" si="48"/>
        <v>5.6035517893725677E-2</v>
      </c>
      <c r="O125" s="56">
        <f t="shared" si="49"/>
        <v>0.16839510354972392</v>
      </c>
      <c r="P125" s="56">
        <f t="shared" si="50"/>
        <v>0.11235958565599824</v>
      </c>
      <c r="Q125" s="1">
        <f t="shared" si="25"/>
        <v>1097752.9500471773</v>
      </c>
      <c r="R125" s="1">
        <f t="shared" si="35"/>
        <v>20286</v>
      </c>
      <c r="S125" s="1">
        <f t="shared" si="37"/>
        <v>20853.285714285714</v>
      </c>
      <c r="T125" s="1">
        <f t="shared" si="40"/>
        <v>203.20927164168097</v>
      </c>
      <c r="U125" s="1">
        <f t="shared" si="28"/>
        <v>1285065.3040238733</v>
      </c>
      <c r="V125" s="1">
        <f t="shared" si="32"/>
        <v>1333.3090818643104</v>
      </c>
      <c r="W125" s="1">
        <f>IF(E124=1,Q125,W124+$B$20-COUNTIF($E$2:$E125,0)*$B$23)</f>
        <v>1625371.0956587596</v>
      </c>
      <c r="X125" s="1">
        <f t="shared" si="29"/>
        <v>154048245236877.75</v>
      </c>
    </row>
    <row r="126" spans="3:24" x14ac:dyDescent="0.2">
      <c r="C126" s="36">
        <f t="shared" si="38"/>
        <v>1284.8696431934252</v>
      </c>
      <c r="D126" s="47">
        <f t="shared" si="30"/>
        <v>0</v>
      </c>
      <c r="E126" s="47">
        <f t="shared" si="31"/>
        <v>0</v>
      </c>
      <c r="F126" s="47">
        <v>100</v>
      </c>
      <c r="G126" s="47">
        <v>125</v>
      </c>
      <c r="H126" s="48">
        <v>43976</v>
      </c>
      <c r="I126" s="1">
        <f t="shared" si="20"/>
        <v>3.032599828521894</v>
      </c>
      <c r="J126" s="37">
        <v>1650890</v>
      </c>
      <c r="K126" s="49">
        <v>91971</v>
      </c>
      <c r="L126" s="46">
        <v>464670</v>
      </c>
      <c r="M126" s="50">
        <f t="shared" si="47"/>
        <v>556641</v>
      </c>
      <c r="N126" s="55">
        <f t="shared" si="48"/>
        <v>5.5709950390395481E-2</v>
      </c>
      <c r="O126" s="56">
        <f t="shared" si="49"/>
        <v>0.1652249834273796</v>
      </c>
      <c r="P126" s="56">
        <f t="shared" si="50"/>
        <v>0.10951503303698412</v>
      </c>
      <c r="Q126" s="1">
        <f t="shared" si="25"/>
        <v>1097910.8444146712</v>
      </c>
      <c r="R126" s="1">
        <f t="shared" si="35"/>
        <v>18586</v>
      </c>
      <c r="S126" s="1">
        <f t="shared" si="37"/>
        <v>20572.428571428572</v>
      </c>
      <c r="T126" s="1">
        <f t="shared" si="40"/>
        <v>157.89436749392189</v>
      </c>
      <c r="U126" s="1">
        <f t="shared" si="28"/>
        <v>1286214.9995889438</v>
      </c>
      <c r="V126" s="1">
        <f t="shared" si="32"/>
        <v>1149.6955650704913</v>
      </c>
      <c r="W126" s="1">
        <f>IF(E125=1,Q126,W125+$B$20-COUNTIF($E$2:$E126,0)*$B$23)</f>
        <v>1647081.0434609572</v>
      </c>
      <c r="X126" s="1">
        <f t="shared" si="29"/>
        <v>170872058991161.34</v>
      </c>
    </row>
    <row r="127" spans="3:24" x14ac:dyDescent="0.2">
      <c r="C127" s="36">
        <f t="shared" si="38"/>
        <v>1291.3520046834635</v>
      </c>
      <c r="D127" s="47">
        <f t="shared" si="30"/>
        <v>0</v>
      </c>
      <c r="E127" s="47">
        <f t="shared" si="31"/>
        <v>0</v>
      </c>
      <c r="F127" s="47">
        <v>101</v>
      </c>
      <c r="G127" s="47">
        <v>126</v>
      </c>
      <c r="H127" s="48">
        <v>43977</v>
      </c>
      <c r="I127" s="1">
        <f t="shared" si="20"/>
        <v>3.1037761666380446</v>
      </c>
      <c r="J127" s="37">
        <v>1667590</v>
      </c>
      <c r="K127" s="49">
        <v>92605</v>
      </c>
      <c r="L127" s="46">
        <v>479969</v>
      </c>
      <c r="M127" s="50">
        <f t="shared" si="47"/>
        <v>572574</v>
      </c>
      <c r="N127" s="55">
        <f t="shared" si="48"/>
        <v>5.553223514173148E-2</v>
      </c>
      <c r="O127" s="56">
        <f t="shared" si="49"/>
        <v>0.16173455308833443</v>
      </c>
      <c r="P127" s="56">
        <f t="shared" si="50"/>
        <v>0.10620231794660295</v>
      </c>
      <c r="Q127" s="1">
        <f t="shared" si="25"/>
        <v>1098032.7872048281</v>
      </c>
      <c r="R127" s="1">
        <f t="shared" si="35"/>
        <v>16700</v>
      </c>
      <c r="S127" s="1">
        <f t="shared" si="37"/>
        <v>20527.285714285714</v>
      </c>
      <c r="T127" s="1">
        <f t="shared" si="40"/>
        <v>121.94279015692882</v>
      </c>
      <c r="U127" s="1">
        <f t="shared" si="28"/>
        <v>1287203.9714597266</v>
      </c>
      <c r="V127" s="1">
        <f t="shared" si="32"/>
        <v>988.97187078278512</v>
      </c>
      <c r="W127" s="1">
        <f>IF(E126=1,Q127,W126+$B$20-COUNTIF($E$2:$E127,0)*$B$23)</f>
        <v>1668584.5159884298</v>
      </c>
      <c r="X127" s="1">
        <f t="shared" si="29"/>
        <v>186850280945332.78</v>
      </c>
    </row>
    <row r="128" spans="3:24" x14ac:dyDescent="0.2">
      <c r="C128" s="36">
        <f>SQRT(J128)</f>
        <v>1298.5634370334012</v>
      </c>
      <c r="D128" s="47">
        <f t="shared" si="30"/>
        <v>1</v>
      </c>
      <c r="E128" s="47">
        <f t="shared" si="31"/>
        <v>0</v>
      </c>
      <c r="F128" s="47">
        <v>102</v>
      </c>
      <c r="G128" s="47">
        <v>127</v>
      </c>
      <c r="H128" s="48">
        <v>43978</v>
      </c>
      <c r="I128" s="1">
        <f t="shared" si="20"/>
        <v>3.1749525047541951</v>
      </c>
      <c r="J128" s="37">
        <v>1686267</v>
      </c>
      <c r="K128" s="49">
        <v>93984</v>
      </c>
      <c r="L128" s="46">
        <v>490130</v>
      </c>
      <c r="M128" s="50">
        <f t="shared" si="47"/>
        <v>584114</v>
      </c>
      <c r="N128" s="55">
        <f t="shared" si="48"/>
        <v>5.5734945889352044E-2</v>
      </c>
      <c r="O128" s="56">
        <f t="shared" si="49"/>
        <v>0.16090009826848869</v>
      </c>
      <c r="P128" s="56">
        <f t="shared" si="50"/>
        <v>0.10516515237913665</v>
      </c>
      <c r="Q128" s="1">
        <f t="shared" si="25"/>
        <v>1098126.3949941574</v>
      </c>
      <c r="R128" s="1">
        <f t="shared" si="35"/>
        <v>18677</v>
      </c>
      <c r="S128" s="1">
        <f t="shared" si="37"/>
        <v>20677.571428571428</v>
      </c>
      <c r="T128" s="1">
        <f t="shared" si="40"/>
        <v>93.607789329253137</v>
      </c>
      <c r="U128" s="1">
        <f t="shared" si="28"/>
        <v>1288052.6647403082</v>
      </c>
      <c r="V128" s="1">
        <f t="shared" si="32"/>
        <v>848.69328058161773</v>
      </c>
      <c r="W128" s="1">
        <f>IF(E127=1,Q128,W127+$B$20-COUNTIF($E$2:$E128,0)*$B$23)</f>
        <v>1689881.513241177</v>
      </c>
      <c r="X128" s="1">
        <f t="shared" si="29"/>
        <v>205919251368804.63</v>
      </c>
    </row>
    <row r="129" spans="3:24" x14ac:dyDescent="0.2">
      <c r="C129" s="36">
        <f t="shared" si="38"/>
        <v>1307.4088878388429</v>
      </c>
      <c r="D129" s="47">
        <f t="shared" si="30"/>
        <v>2</v>
      </c>
      <c r="E129" s="47">
        <f t="shared" si="31"/>
        <v>0</v>
      </c>
      <c r="F129" s="47">
        <v>103</v>
      </c>
      <c r="G129" s="47">
        <v>128</v>
      </c>
      <c r="H129" s="48">
        <v>43979</v>
      </c>
      <c r="I129" s="1">
        <f t="shared" si="20"/>
        <v>3.2461288428703456</v>
      </c>
      <c r="J129" s="37">
        <v>1709318</v>
      </c>
      <c r="K129" s="49">
        <v>95200</v>
      </c>
      <c r="L129" s="46">
        <v>498725</v>
      </c>
      <c r="M129" s="50">
        <f t="shared" si="47"/>
        <v>593925</v>
      </c>
      <c r="N129" s="55">
        <f t="shared" si="48"/>
        <v>5.5694727370799349E-2</v>
      </c>
      <c r="O129" s="56">
        <f t="shared" si="49"/>
        <v>0.16028959885507429</v>
      </c>
      <c r="P129" s="56">
        <f t="shared" si="50"/>
        <v>0.10459487148427495</v>
      </c>
      <c r="Q129" s="1">
        <f t="shared" si="25"/>
        <v>1098197.8173581869</v>
      </c>
      <c r="R129" s="1">
        <f t="shared" si="35"/>
        <v>23051</v>
      </c>
      <c r="S129" s="1">
        <f t="shared" si="37"/>
        <v>20742.833333333332</v>
      </c>
      <c r="T129" s="1">
        <f>Q129-Q128</f>
        <v>71.422364029567689</v>
      </c>
      <c r="U129" s="1">
        <f t="shared" si="28"/>
        <v>1288779.2717997828</v>
      </c>
      <c r="V129" s="1">
        <f t="shared" si="32"/>
        <v>726.60705947456881</v>
      </c>
      <c r="W129" s="1">
        <f>IF(E128=1,Q129,W128+$B$20-COUNTIF($E$2:$E129,0)*$B$23)</f>
        <v>1710972.0352191988</v>
      </c>
      <c r="X129" s="1">
        <f t="shared" si="29"/>
        <v>231218951212693.47</v>
      </c>
    </row>
    <row r="130" spans="3:24" x14ac:dyDescent="0.2">
      <c r="C130" s="36">
        <f t="shared" si="38"/>
        <v>1316.4060923590409</v>
      </c>
      <c r="D130" s="47">
        <f t="shared" si="30"/>
        <v>3</v>
      </c>
      <c r="E130" s="47">
        <f t="shared" si="31"/>
        <v>0</v>
      </c>
      <c r="F130" s="47">
        <v>104</v>
      </c>
      <c r="G130" s="47">
        <v>129</v>
      </c>
      <c r="H130" s="48">
        <v>43980</v>
      </c>
      <c r="I130" s="1">
        <f t="shared" si="20"/>
        <v>3.3173051809864962</v>
      </c>
      <c r="J130" s="37">
        <v>1732925</v>
      </c>
      <c r="K130" s="49">
        <v>96375</v>
      </c>
      <c r="L130" s="46">
        <v>519569</v>
      </c>
      <c r="M130" s="50">
        <f t="shared" si="47"/>
        <v>615944</v>
      </c>
      <c r="N130" s="55">
        <f t="shared" si="48"/>
        <v>5.5614062928285989E-2</v>
      </c>
      <c r="O130" s="56">
        <f t="shared" si="49"/>
        <v>0.15646714636395517</v>
      </c>
      <c r="P130" s="56">
        <f t="shared" si="50"/>
        <v>0.10085308343566918</v>
      </c>
      <c r="Q130" s="1">
        <f t="shared" si="25"/>
        <v>1098251.9828665643</v>
      </c>
      <c r="R130" s="1">
        <f t="shared" si="35"/>
        <v>23607</v>
      </c>
      <c r="S130" s="1">
        <f t="shared" si="37"/>
        <v>21174.2</v>
      </c>
      <c r="T130" s="1">
        <f>Q130-Q129</f>
        <v>54.165508377365768</v>
      </c>
      <c r="U130" s="1">
        <f t="shared" si="28"/>
        <v>1289399.9212698257</v>
      </c>
      <c r="V130" s="1">
        <f t="shared" si="32"/>
        <v>620.64947004290298</v>
      </c>
      <c r="W130" s="1">
        <f>IF(E129=1,Q130,W129+$B$20-COUNTIF($E$2:$E130,0)*$B$23)</f>
        <v>1731856.0819224955</v>
      </c>
      <c r="X130" s="1">
        <f t="shared" si="29"/>
        <v>258956160282311.25</v>
      </c>
    </row>
    <row r="131" spans="3:24" x14ac:dyDescent="0.2">
      <c r="C131" s="36">
        <f t="shared" si="38"/>
        <v>1325.4286099220885</v>
      </c>
      <c r="D131" s="47">
        <f t="shared" si="30"/>
        <v>4</v>
      </c>
      <c r="E131" s="47">
        <f t="shared" si="31"/>
        <v>0</v>
      </c>
      <c r="F131" s="47">
        <v>105</v>
      </c>
      <c r="G131" s="47">
        <v>130</v>
      </c>
      <c r="H131" s="48">
        <v>43981</v>
      </c>
      <c r="I131" s="1">
        <f>I130+$B$2</f>
        <v>3.3884815191026467</v>
      </c>
      <c r="J131" s="37">
        <v>1756761</v>
      </c>
      <c r="K131" s="49">
        <v>97354</v>
      </c>
      <c r="L131" s="46">
        <v>535238</v>
      </c>
      <c r="M131" s="50">
        <f t="shared" si="47"/>
        <v>632592</v>
      </c>
      <c r="N131" s="55">
        <f t="shared" si="48"/>
        <v>5.5416758454906498E-2</v>
      </c>
      <c r="O131" s="56">
        <f t="shared" si="49"/>
        <v>0.1538969825732858</v>
      </c>
      <c r="P131" s="56">
        <f t="shared" si="50"/>
        <v>9.8480224118379298E-2</v>
      </c>
      <c r="Q131" s="1">
        <f>_xlfn.NORM.DIST(I131,0,$A$2,TRUE)*$B$16</f>
        <v>1098292.8127177276</v>
      </c>
      <c r="R131" s="1">
        <f t="shared" si="35"/>
        <v>23836</v>
      </c>
      <c r="S131" s="1">
        <f t="shared" si="37"/>
        <v>22292.75</v>
      </c>
      <c r="T131" s="1">
        <f>Q131-Q130</f>
        <v>40.829851163318381</v>
      </c>
      <c r="U131" s="1">
        <f>_xlfn.GAMMA.DIST(G131,$A$9,$A$10,TRUE)*$B$17</f>
        <v>1289928.8615288495</v>
      </c>
      <c r="V131" s="1">
        <f t="shared" si="32"/>
        <v>528.94025902380235</v>
      </c>
      <c r="W131" s="1">
        <f>IF(E130=1,Q131,W130+$B$20-COUNTIF($E$2:$E131,0)*$B$23)</f>
        <v>1752533.6533510669</v>
      </c>
      <c r="X131" s="1">
        <f t="shared" ref="X131:X170" si="51">(Q131-J131)^2*C131*$B$13+(U131-J131)^2*C131*$B$14</f>
        <v>288853633222918.81</v>
      </c>
    </row>
    <row r="132" spans="3:24" x14ac:dyDescent="0.2">
      <c r="C132" s="36">
        <f t="shared" si="38"/>
        <v>0</v>
      </c>
      <c r="D132" s="47">
        <f>IF(S136="",1,0)+IF(S132="",0,D131)</f>
        <v>1</v>
      </c>
      <c r="E132" s="47">
        <f>IF(S132=$B$20,0,E131)</f>
        <v>0</v>
      </c>
      <c r="F132" s="47">
        <v>106</v>
      </c>
      <c r="G132" s="47">
        <v>131</v>
      </c>
      <c r="H132" s="48">
        <v>43982</v>
      </c>
      <c r="I132" s="1">
        <f t="shared" si="20"/>
        <v>3.4596578572187973</v>
      </c>
      <c r="Q132" s="1">
        <f>_xlfn.NORM.DIST(I132,0,$A$2,TRUE)*$B$16</f>
        <v>1098323.4041027592</v>
      </c>
      <c r="T132" s="1">
        <f>Q132-Q131</f>
        <v>30.59138503158465</v>
      </c>
      <c r="U132" s="1">
        <f>_xlfn.GAMMA.DIST(G132,$A$9,$A$10,TRUE)*$B$17</f>
        <v>1290378.6367139178</v>
      </c>
      <c r="V132" s="1">
        <f t="shared" si="32"/>
        <v>449.77518506837077</v>
      </c>
      <c r="W132" s="1">
        <f>IF(E131=1,Q132,W131+$B$20-COUNTIF($E$2:$E132,0)*$B$23)</f>
        <v>1773004.7495049129</v>
      </c>
      <c r="X132" s="1">
        <f t="shared" si="51"/>
        <v>0</v>
      </c>
    </row>
    <row r="133" spans="3:24" x14ac:dyDescent="0.2">
      <c r="C133" s="36">
        <f t="shared" si="38"/>
        <v>0</v>
      </c>
      <c r="D133" s="47">
        <f>IF(S137="",1,0)+IF(S133="",0,D132)</f>
        <v>1</v>
      </c>
      <c r="E133" s="47">
        <f>IF(S133=$B$20,0,E132)</f>
        <v>0</v>
      </c>
      <c r="F133" s="47">
        <v>107</v>
      </c>
      <c r="G133" s="47">
        <v>132</v>
      </c>
      <c r="H133" s="48">
        <v>43983</v>
      </c>
      <c r="I133" s="1">
        <f t="shared" si="20"/>
        <v>3.5308341953349478</v>
      </c>
      <c r="Q133" s="1">
        <f>_xlfn.NORM.DIST(I133,0,$A$2,TRUE)*$B$16</f>
        <v>1098346.185840793</v>
      </c>
      <c r="T133" s="1">
        <f t="shared" ref="T133:T170" si="52">Q133-Q132</f>
        <v>22.781738033751026</v>
      </c>
      <c r="U133" s="1">
        <f>_xlfn.GAMMA.DIST(G133,$A$9,$A$10,TRUE)*$B$17</f>
        <v>1290760.2538056907</v>
      </c>
      <c r="V133" s="1">
        <f t="shared" ref="V133:V170" si="53">U133-U132</f>
        <v>381.61709177284501</v>
      </c>
      <c r="W133" s="1">
        <f>IF(E132=1,Q133,W132+$B$20-COUNTIF($E$2:$E133,0)*$B$23)</f>
        <v>1793269.3703840338</v>
      </c>
      <c r="X133" s="1">
        <f t="shared" si="51"/>
        <v>0</v>
      </c>
    </row>
    <row r="134" spans="3:24" x14ac:dyDescent="0.2">
      <c r="C134" s="36">
        <f t="shared" si="38"/>
        <v>0</v>
      </c>
      <c r="D134" s="47">
        <f>IF(S138="",1,0)+IF(S134="",0,D133)</f>
        <v>1</v>
      </c>
      <c r="E134" s="47">
        <f>IF(S134=$B$20,0,E133)</f>
        <v>0</v>
      </c>
      <c r="F134" s="47">
        <v>108</v>
      </c>
      <c r="G134" s="47">
        <v>133</v>
      </c>
      <c r="H134" s="48">
        <v>43984</v>
      </c>
      <c r="I134" s="1">
        <f t="shared" ref="I134:I170" si="54">I133+$B$2</f>
        <v>3.6020105334510983</v>
      </c>
      <c r="Q134" s="1">
        <f>_xlfn.NORM.DIST(I134,0,$A$2,TRUE)*$B$16</f>
        <v>1098363.0490775243</v>
      </c>
      <c r="T134" s="1">
        <f t="shared" si="52"/>
        <v>16.86323673138395</v>
      </c>
      <c r="U134" s="1">
        <f>_xlfn.GAMMA.DIST(G134,$A$9,$A$10,TRUE)*$B$17</f>
        <v>1291083.3397711762</v>
      </c>
      <c r="V134" s="1">
        <f t="shared" si="53"/>
        <v>323.08596548554488</v>
      </c>
      <c r="W134" s="1">
        <f>IF(E133=1,Q134,W133+$B$20-COUNTIF($E$2:$E134,0)*$B$23)</f>
        <v>1813327.5159884293</v>
      </c>
      <c r="X134" s="1">
        <f t="shared" si="51"/>
        <v>0</v>
      </c>
    </row>
    <row r="135" spans="3:24" x14ac:dyDescent="0.2">
      <c r="C135" s="36">
        <f t="shared" si="38"/>
        <v>0</v>
      </c>
      <c r="D135" s="47">
        <f>IF(S139="",1,0)+IF(S135="",0,D134)</f>
        <v>1</v>
      </c>
      <c r="E135" s="47">
        <f>IF(S135=$B$20,0,E134)</f>
        <v>0</v>
      </c>
      <c r="F135" s="47">
        <v>109</v>
      </c>
      <c r="G135" s="47">
        <v>134</v>
      </c>
      <c r="H135" s="48">
        <v>43985</v>
      </c>
      <c r="I135" s="1">
        <f t="shared" si="54"/>
        <v>3.6731868715672489</v>
      </c>
      <c r="Q135" s="1">
        <f t="shared" ref="Q135:Q170" si="55">_xlfn.NORM.DIST(I135,0,$A$2,TRUE)*$B$16</f>
        <v>1098375.4559234662</v>
      </c>
      <c r="T135" s="1">
        <f t="shared" si="52"/>
        <v>12.406845941906795</v>
      </c>
      <c r="U135" s="1">
        <f t="shared" ref="U135:U170" si="56">_xlfn.GAMMA.DIST(G135,$A$9,$A$10,TRUE)*$B$17</f>
        <v>1291356.2881258382</v>
      </c>
      <c r="V135" s="1">
        <f t="shared" si="53"/>
        <v>272.94835466193035</v>
      </c>
      <c r="W135" s="1">
        <f>IF(E134=1,Q135,W134+$B$20-COUNTIF($E$2:$E135,0)*$B$23)</f>
        <v>1833179.1863180995</v>
      </c>
      <c r="X135" s="1">
        <f t="shared" si="51"/>
        <v>0</v>
      </c>
    </row>
    <row r="136" spans="3:24" x14ac:dyDescent="0.2">
      <c r="C136" s="36">
        <f t="shared" si="38"/>
        <v>0</v>
      </c>
      <c r="D136" s="47">
        <f t="shared" ref="D136:D170" si="57">IF(S140="",1,0)+IF(S136="",0,D135)</f>
        <v>1</v>
      </c>
      <c r="E136" s="47">
        <f t="shared" ref="E136:E170" si="58">IF(S136=$B$20,0,E135)</f>
        <v>0</v>
      </c>
      <c r="F136" s="47">
        <v>110</v>
      </c>
      <c r="G136" s="47">
        <v>135</v>
      </c>
      <c r="H136" s="48">
        <v>43986</v>
      </c>
      <c r="I136" s="1">
        <f t="shared" si="54"/>
        <v>3.7443632096833994</v>
      </c>
      <c r="Q136" s="1">
        <f t="shared" si="55"/>
        <v>1098384.5288670738</v>
      </c>
      <c r="T136" s="1">
        <f t="shared" si="52"/>
        <v>9.0729436075780541</v>
      </c>
      <c r="U136" s="1">
        <f t="shared" si="56"/>
        <v>1291586.3945938603</v>
      </c>
      <c r="V136" s="1">
        <f t="shared" si="53"/>
        <v>230.10646802210249</v>
      </c>
      <c r="W136" s="1">
        <f>IF(E135=1,Q136,W135+$B$20-COUNTIF($E$2:$E136,0)*$B$23)</f>
        <v>1852824.3813730446</v>
      </c>
      <c r="X136" s="1">
        <f t="shared" si="51"/>
        <v>0</v>
      </c>
    </row>
    <row r="137" spans="3:24" x14ac:dyDescent="0.2">
      <c r="C137" s="36">
        <f t="shared" si="38"/>
        <v>0</v>
      </c>
      <c r="D137" s="47">
        <f t="shared" si="57"/>
        <v>1</v>
      </c>
      <c r="E137" s="47">
        <f t="shared" si="58"/>
        <v>0</v>
      </c>
      <c r="F137" s="47">
        <v>111</v>
      </c>
      <c r="G137" s="47">
        <v>136</v>
      </c>
      <c r="H137" s="48">
        <v>43987</v>
      </c>
      <c r="I137" s="1">
        <f t="shared" si="54"/>
        <v>3.81553954779955</v>
      </c>
      <c r="Q137" s="1">
        <f t="shared" si="55"/>
        <v>1098391.123663632</v>
      </c>
      <c r="T137" s="1">
        <f t="shared" si="52"/>
        <v>6.594796558143571</v>
      </c>
      <c r="U137" s="1">
        <f t="shared" si="56"/>
        <v>1291779.9818073113</v>
      </c>
      <c r="V137" s="1">
        <f t="shared" si="53"/>
        <v>193.58721345104277</v>
      </c>
      <c r="W137" s="1">
        <f>IF(E136=1,Q137,W136+$B$20-COUNTIF($E$2:$E137,0)*$B$23)</f>
        <v>1872263.1011532643</v>
      </c>
      <c r="X137" s="1">
        <f t="shared" si="51"/>
        <v>0</v>
      </c>
    </row>
    <row r="138" spans="3:24" x14ac:dyDescent="0.2">
      <c r="C138" s="36">
        <f t="shared" si="38"/>
        <v>0</v>
      </c>
      <c r="D138" s="47">
        <f t="shared" si="57"/>
        <v>1</v>
      </c>
      <c r="E138" s="47">
        <f t="shared" si="58"/>
        <v>0</v>
      </c>
      <c r="F138" s="47">
        <v>112</v>
      </c>
      <c r="G138" s="47">
        <v>137</v>
      </c>
      <c r="H138" s="48">
        <v>43988</v>
      </c>
      <c r="I138" s="1">
        <f t="shared" si="54"/>
        <v>3.8867158859157005</v>
      </c>
      <c r="Q138" s="1">
        <f t="shared" si="55"/>
        <v>1098395.8882034682</v>
      </c>
      <c r="T138" s="1">
        <f t="shared" si="52"/>
        <v>4.7645398362074047</v>
      </c>
      <c r="U138" s="1">
        <f t="shared" si="56"/>
        <v>1291942.5131964232</v>
      </c>
      <c r="V138" s="1">
        <f t="shared" si="53"/>
        <v>162.5313891118858</v>
      </c>
      <c r="W138" s="1">
        <f>IF(E137=1,Q138,W137+$B$20-COUNTIF($E$2:$E138,0)*$B$23)</f>
        <v>1891495.3456587587</v>
      </c>
      <c r="X138" s="1">
        <f t="shared" si="51"/>
        <v>0</v>
      </c>
    </row>
    <row r="139" spans="3:24" x14ac:dyDescent="0.2">
      <c r="C139" s="36">
        <f t="shared" si="38"/>
        <v>0</v>
      </c>
      <c r="D139" s="47">
        <f t="shared" si="57"/>
        <v>1</v>
      </c>
      <c r="E139" s="47">
        <f t="shared" si="58"/>
        <v>0</v>
      </c>
      <c r="F139" s="47">
        <v>113</v>
      </c>
      <c r="G139" s="47">
        <v>138</v>
      </c>
      <c r="H139" s="48">
        <v>43989</v>
      </c>
      <c r="I139" s="1">
        <f t="shared" si="54"/>
        <v>3.957892224031851</v>
      </c>
      <c r="Q139" s="1">
        <f t="shared" si="55"/>
        <v>1098399.3096274154</v>
      </c>
      <c r="T139" s="1">
        <f t="shared" si="52"/>
        <v>3.421423947205767</v>
      </c>
      <c r="U139" s="1">
        <f t="shared" si="56"/>
        <v>1292078.696389379</v>
      </c>
      <c r="V139" s="1">
        <f t="shared" si="53"/>
        <v>136.18319295579568</v>
      </c>
      <c r="W139" s="1">
        <f>IF(E138=1,Q139,W138+$B$20-COUNTIF($E$2:$E139,0)*$B$23)</f>
        <v>1910521.1148895279</v>
      </c>
      <c r="X139" s="1">
        <f t="shared" si="51"/>
        <v>0</v>
      </c>
    </row>
    <row r="140" spans="3:24" x14ac:dyDescent="0.2">
      <c r="C140" s="36">
        <f t="shared" si="38"/>
        <v>0</v>
      </c>
      <c r="D140" s="47">
        <f t="shared" si="57"/>
        <v>1</v>
      </c>
      <c r="E140" s="47">
        <f t="shared" si="58"/>
        <v>0</v>
      </c>
      <c r="F140" s="47">
        <v>114</v>
      </c>
      <c r="G140" s="47">
        <v>139</v>
      </c>
      <c r="H140" s="48">
        <v>43990</v>
      </c>
      <c r="I140" s="1">
        <f t="shared" si="54"/>
        <v>4.0290685621480016</v>
      </c>
      <c r="Q140" s="1">
        <f t="shared" si="55"/>
        <v>1098401.7517034821</v>
      </c>
      <c r="T140" s="1">
        <f t="shared" si="52"/>
        <v>2.4420760667417198</v>
      </c>
      <c r="U140" s="1">
        <f t="shared" si="56"/>
        <v>1292192.5765662645</v>
      </c>
      <c r="V140" s="1">
        <f t="shared" si="53"/>
        <v>113.88017688551918</v>
      </c>
      <c r="W140" s="1">
        <f>IF(E139=1,Q140,W139+$B$20-COUNTIF($E$2:$E140,0)*$B$23)</f>
        <v>1929340.4088455718</v>
      </c>
      <c r="X140" s="1">
        <f t="shared" si="51"/>
        <v>0</v>
      </c>
    </row>
    <row r="141" spans="3:24" x14ac:dyDescent="0.2">
      <c r="C141" s="36">
        <f t="shared" si="38"/>
        <v>0</v>
      </c>
      <c r="D141" s="47">
        <f t="shared" si="57"/>
        <v>1</v>
      </c>
      <c r="E141" s="47">
        <f t="shared" si="58"/>
        <v>0</v>
      </c>
      <c r="F141" s="47">
        <v>115</v>
      </c>
      <c r="G141" s="47">
        <v>140</v>
      </c>
      <c r="H141" s="48">
        <v>43991</v>
      </c>
      <c r="I141" s="1">
        <f t="shared" si="54"/>
        <v>4.1002449002641521</v>
      </c>
      <c r="Q141" s="1">
        <f t="shared" si="55"/>
        <v>1098403.4842218673</v>
      </c>
      <c r="T141" s="1">
        <f t="shared" si="52"/>
        <v>1.7325183851644397</v>
      </c>
      <c r="U141" s="1">
        <f t="shared" si="56"/>
        <v>1292287.6203033675</v>
      </c>
      <c r="V141" s="1">
        <f t="shared" si="53"/>
        <v>95.043737102998421</v>
      </c>
      <c r="W141" s="1">
        <f>IF(E140=1,Q141,W140+$B$20-COUNTIF($E$2:$E141,0)*$B$23)</f>
        <v>1947953.2275268903</v>
      </c>
      <c r="X141" s="1">
        <f t="shared" si="51"/>
        <v>0</v>
      </c>
    </row>
    <row r="142" spans="3:24" x14ac:dyDescent="0.2">
      <c r="C142" s="36">
        <f t="shared" si="38"/>
        <v>0</v>
      </c>
      <c r="D142" s="47">
        <f t="shared" si="57"/>
        <v>1</v>
      </c>
      <c r="E142" s="47">
        <f t="shared" si="58"/>
        <v>0</v>
      </c>
      <c r="F142" s="47">
        <v>116</v>
      </c>
      <c r="G142" s="47">
        <v>141</v>
      </c>
      <c r="H142" s="48">
        <v>43992</v>
      </c>
      <c r="I142" s="1">
        <f t="shared" si="54"/>
        <v>4.1714212383803027</v>
      </c>
      <c r="Q142" s="1">
        <f t="shared" si="55"/>
        <v>1098404.7059171142</v>
      </c>
      <c r="T142" s="1">
        <f t="shared" si="52"/>
        <v>1.2216952468734235</v>
      </c>
      <c r="U142" s="1">
        <f t="shared" si="56"/>
        <v>1292366.7905059496</v>
      </c>
      <c r="V142" s="1">
        <f t="shared" si="53"/>
        <v>79.170202582143247</v>
      </c>
      <c r="W142" s="1">
        <f>IF(E141=1,Q142,W141+$B$20-COUNTIF($E$2:$E142,0)*$B$23)</f>
        <v>1966359.5709334838</v>
      </c>
      <c r="X142" s="1">
        <f t="shared" si="51"/>
        <v>0</v>
      </c>
    </row>
    <row r="143" spans="3:24" x14ac:dyDescent="0.2">
      <c r="C143" s="36">
        <f t="shared" si="38"/>
        <v>0</v>
      </c>
      <c r="D143" s="47">
        <f t="shared" si="57"/>
        <v>1</v>
      </c>
      <c r="E143" s="47">
        <f t="shared" si="58"/>
        <v>0</v>
      </c>
      <c r="F143" s="47">
        <v>117</v>
      </c>
      <c r="G143" s="47">
        <v>142</v>
      </c>
      <c r="H143" s="48">
        <v>43993</v>
      </c>
      <c r="I143" s="1">
        <f t="shared" si="54"/>
        <v>4.2425975764964532</v>
      </c>
      <c r="Q143" s="1">
        <f t="shared" si="55"/>
        <v>1098405.5621941243</v>
      </c>
      <c r="T143" s="1">
        <f t="shared" si="52"/>
        <v>0.85627701017074287</v>
      </c>
      <c r="U143" s="1">
        <f t="shared" si="56"/>
        <v>1292432.613064653</v>
      </c>
      <c r="V143" s="1">
        <f t="shared" si="53"/>
        <v>65.822558703366667</v>
      </c>
      <c r="W143" s="1">
        <f>IF(E142=1,Q143,W142+$B$20-COUNTIF($E$2:$E143,0)*$B$23)</f>
        <v>1984559.4390653518</v>
      </c>
      <c r="X143" s="1">
        <f t="shared" si="51"/>
        <v>0</v>
      </c>
    </row>
    <row r="144" spans="3:24" x14ac:dyDescent="0.2">
      <c r="C144" s="36">
        <f t="shared" si="38"/>
        <v>0</v>
      </c>
      <c r="D144" s="47">
        <f t="shared" si="57"/>
        <v>1</v>
      </c>
      <c r="E144" s="47">
        <f t="shared" si="58"/>
        <v>0</v>
      </c>
      <c r="F144" s="47">
        <v>118</v>
      </c>
      <c r="G144" s="47">
        <v>143</v>
      </c>
      <c r="H144" s="48">
        <v>43994</v>
      </c>
      <c r="I144" s="1">
        <f t="shared" si="54"/>
        <v>4.3137739146126037</v>
      </c>
      <c r="Q144" s="1">
        <f t="shared" si="55"/>
        <v>1098406.1587237965</v>
      </c>
      <c r="T144" s="1">
        <f t="shared" si="52"/>
        <v>0.59652967215515673</v>
      </c>
      <c r="U144" s="1">
        <f t="shared" si="56"/>
        <v>1292487.2358872597</v>
      </c>
      <c r="V144" s="1">
        <f t="shared" si="53"/>
        <v>54.622822606703267</v>
      </c>
      <c r="W144" s="1">
        <f>IF(E143=1,Q144,W143+$B$20-COUNTIF($E$2:$E144,0)*$B$23)</f>
        <v>2002552.8319224946</v>
      </c>
      <c r="X144" s="1">
        <f t="shared" si="51"/>
        <v>0</v>
      </c>
    </row>
    <row r="145" spans="3:24" x14ac:dyDescent="0.2">
      <c r="C145" s="36">
        <f t="shared" si="38"/>
        <v>0</v>
      </c>
      <c r="D145" s="47">
        <f t="shared" si="57"/>
        <v>1</v>
      </c>
      <c r="E145" s="47">
        <f t="shared" si="58"/>
        <v>0</v>
      </c>
      <c r="F145" s="47">
        <v>119</v>
      </c>
      <c r="G145" s="47">
        <v>144</v>
      </c>
      <c r="H145" s="48">
        <v>43995</v>
      </c>
      <c r="I145" s="1">
        <f t="shared" si="54"/>
        <v>4.3849502527287543</v>
      </c>
      <c r="Q145" s="1">
        <f t="shared" si="55"/>
        <v>1098406.5717866914</v>
      </c>
      <c r="T145" s="1">
        <f t="shared" si="52"/>
        <v>0.41306289494968951</v>
      </c>
      <c r="U145" s="1">
        <f t="shared" si="56"/>
        <v>1292532.4809575353</v>
      </c>
      <c r="V145" s="1">
        <f t="shared" si="53"/>
        <v>45.245070275617763</v>
      </c>
      <c r="W145" s="1">
        <f>IF(E144=1,Q145,W144+$B$20-COUNTIF($E$2:$E145,0)*$B$23)</f>
        <v>2020339.7495049122</v>
      </c>
      <c r="X145" s="1">
        <f t="shared" si="51"/>
        <v>0</v>
      </c>
    </row>
    <row r="146" spans="3:24" x14ac:dyDescent="0.2">
      <c r="C146" s="36">
        <f t="shared" si="38"/>
        <v>0</v>
      </c>
      <c r="D146" s="47">
        <f t="shared" si="57"/>
        <v>1</v>
      </c>
      <c r="E146" s="47">
        <f t="shared" si="58"/>
        <v>0</v>
      </c>
      <c r="F146" s="47">
        <v>120</v>
      </c>
      <c r="G146" s="47">
        <v>145</v>
      </c>
      <c r="H146" s="48">
        <v>43996</v>
      </c>
      <c r="I146" s="1">
        <f t="shared" si="54"/>
        <v>4.4561265908449048</v>
      </c>
      <c r="Q146" s="1">
        <f t="shared" si="55"/>
        <v>1098406.856080031</v>
      </c>
      <c r="T146" s="1">
        <f t="shared" si="52"/>
        <v>0.28429333958774805</v>
      </c>
      <c r="U146" s="1">
        <f t="shared" si="56"/>
        <v>1292569.8900598916</v>
      </c>
      <c r="V146" s="1">
        <f t="shared" si="53"/>
        <v>37.40910235629417</v>
      </c>
      <c r="W146" s="1">
        <f>IF(E145=1,Q146,W145+$B$20-COUNTIF($E$2:$E146,0)*$B$23)</f>
        <v>2037920.1918126044</v>
      </c>
      <c r="X146" s="1">
        <f t="shared" si="51"/>
        <v>0</v>
      </c>
    </row>
    <row r="147" spans="3:24" x14ac:dyDescent="0.2">
      <c r="C147" s="36">
        <f t="shared" si="38"/>
        <v>0</v>
      </c>
      <c r="D147" s="47">
        <f t="shared" si="57"/>
        <v>1</v>
      </c>
      <c r="E147" s="47">
        <f t="shared" si="58"/>
        <v>0</v>
      </c>
      <c r="F147" s="47">
        <v>121</v>
      </c>
      <c r="G147" s="47">
        <v>146</v>
      </c>
      <c r="H147" s="48">
        <v>43997</v>
      </c>
      <c r="I147" s="1">
        <f t="shared" si="54"/>
        <v>4.5273029289610554</v>
      </c>
      <c r="Q147" s="1">
        <f t="shared" si="55"/>
        <v>1098407.0505638847</v>
      </c>
      <c r="T147" s="1">
        <f t="shared" si="52"/>
        <v>0.19448385364376009</v>
      </c>
      <c r="U147" s="1">
        <f t="shared" si="56"/>
        <v>1292600.7647856632</v>
      </c>
      <c r="V147" s="1">
        <f t="shared" si="53"/>
        <v>30.874725771602243</v>
      </c>
      <c r="W147" s="1">
        <f>IF(E146=1,Q147,W146+$B$20-COUNTIF($E$2:$E147,0)*$B$23)</f>
        <v>2055294.1588455713</v>
      </c>
      <c r="X147" s="1">
        <f t="shared" si="51"/>
        <v>0</v>
      </c>
    </row>
    <row r="148" spans="3:24" x14ac:dyDescent="0.2">
      <c r="C148" s="36">
        <f t="shared" si="38"/>
        <v>0</v>
      </c>
      <c r="D148" s="47">
        <f t="shared" si="57"/>
        <v>1</v>
      </c>
      <c r="E148" s="47">
        <f t="shared" si="58"/>
        <v>0</v>
      </c>
      <c r="F148" s="47">
        <v>122</v>
      </c>
      <c r="G148" s="47">
        <v>147</v>
      </c>
      <c r="H148" s="48">
        <v>43998</v>
      </c>
      <c r="I148" s="1">
        <f t="shared" si="54"/>
        <v>4.5984792670772059</v>
      </c>
      <c r="Q148" s="1">
        <f t="shared" si="55"/>
        <v>1098407.1828050853</v>
      </c>
      <c r="T148" s="1">
        <f t="shared" si="52"/>
        <v>0.13224120065569878</v>
      </c>
      <c r="U148" s="1">
        <f t="shared" si="56"/>
        <v>1292626.2014065878</v>
      </c>
      <c r="V148" s="1">
        <f t="shared" si="53"/>
        <v>25.43662092462182</v>
      </c>
      <c r="W148" s="1">
        <f>IF(E147=1,Q148,W147+$B$20-COUNTIF($E$2:$E148,0)*$B$23)</f>
        <v>2072461.6506038131</v>
      </c>
      <c r="X148" s="1">
        <f t="shared" si="51"/>
        <v>0</v>
      </c>
    </row>
    <row r="149" spans="3:24" x14ac:dyDescent="0.2">
      <c r="C149" s="36">
        <f t="shared" si="38"/>
        <v>0</v>
      </c>
      <c r="D149" s="47">
        <f t="shared" si="57"/>
        <v>1</v>
      </c>
      <c r="E149" s="47">
        <f t="shared" si="58"/>
        <v>0</v>
      </c>
      <c r="F149" s="47">
        <v>123</v>
      </c>
      <c r="G149" s="47">
        <v>148</v>
      </c>
      <c r="H149" s="48">
        <v>43999</v>
      </c>
      <c r="I149" s="1">
        <f t="shared" si="54"/>
        <v>4.6696556051933564</v>
      </c>
      <c r="Q149" s="1">
        <f t="shared" si="55"/>
        <v>1098407.2721801528</v>
      </c>
      <c r="T149" s="1">
        <f t="shared" si="52"/>
        <v>8.9375067502260208E-2</v>
      </c>
      <c r="U149" s="1">
        <f t="shared" si="56"/>
        <v>1292647.1211658292</v>
      </c>
      <c r="V149" s="1">
        <f t="shared" si="53"/>
        <v>20.919759241398424</v>
      </c>
      <c r="W149" s="1">
        <f>IF(E148=1,Q149,W148+$B$20-COUNTIF($E$2:$E149,0)*$B$23)</f>
        <v>2089422.6670873298</v>
      </c>
      <c r="X149" s="1">
        <f t="shared" si="51"/>
        <v>0</v>
      </c>
    </row>
    <row r="150" spans="3:24" x14ac:dyDescent="0.2">
      <c r="C150" s="36">
        <f t="shared" si="38"/>
        <v>0</v>
      </c>
      <c r="D150" s="47">
        <f t="shared" si="57"/>
        <v>1</v>
      </c>
      <c r="E150" s="47">
        <f t="shared" si="58"/>
        <v>0</v>
      </c>
      <c r="F150" s="47">
        <v>124</v>
      </c>
      <c r="G150" s="47">
        <v>149</v>
      </c>
      <c r="H150" s="48">
        <v>44000</v>
      </c>
      <c r="I150" s="1">
        <f t="shared" si="54"/>
        <v>4.740831943309507</v>
      </c>
      <c r="Q150" s="1">
        <f t="shared" si="55"/>
        <v>1098407.332219</v>
      </c>
      <c r="T150" s="1">
        <f t="shared" si="52"/>
        <v>6.0038847150281072E-2</v>
      </c>
      <c r="U150" s="1">
        <f t="shared" si="56"/>
        <v>1292664.2964984849</v>
      </c>
      <c r="V150" s="1">
        <f t="shared" si="53"/>
        <v>17.175332655664533</v>
      </c>
      <c r="W150" s="1">
        <f>IF(E149=1,Q150,W149+$B$20-COUNTIF($E$2:$E150,0)*$B$23)</f>
        <v>2106177.2082961211</v>
      </c>
      <c r="X150" s="1">
        <f t="shared" si="51"/>
        <v>0</v>
      </c>
    </row>
    <row r="151" spans="3:24" x14ac:dyDescent="0.2">
      <c r="C151" s="36">
        <f t="shared" si="38"/>
        <v>0</v>
      </c>
      <c r="D151" s="47">
        <f t="shared" si="57"/>
        <v>1</v>
      </c>
      <c r="E151" s="47">
        <f t="shared" si="58"/>
        <v>0</v>
      </c>
      <c r="F151" s="47">
        <v>125</v>
      </c>
      <c r="G151" s="47">
        <v>150</v>
      </c>
      <c r="H151" s="48">
        <v>44001</v>
      </c>
      <c r="I151" s="1">
        <f t="shared" si="54"/>
        <v>4.8120082814256575</v>
      </c>
      <c r="Q151" s="1">
        <f t="shared" si="55"/>
        <v>1098407.3723070263</v>
      </c>
      <c r="T151" s="1">
        <f t="shared" si="52"/>
        <v>4.0088026318699121E-2</v>
      </c>
      <c r="U151" s="1">
        <f t="shared" si="56"/>
        <v>1292678.3736534985</v>
      </c>
      <c r="V151" s="1">
        <f t="shared" si="53"/>
        <v>14.077155013568699</v>
      </c>
      <c r="W151" s="1">
        <f>IF(E150=1,Q151,W150+$B$20-COUNTIF($E$2:$E151,0)*$B$23)</f>
        <v>2122725.2742301873</v>
      </c>
      <c r="X151" s="1">
        <f t="shared" si="51"/>
        <v>0</v>
      </c>
    </row>
    <row r="152" spans="3:24" x14ac:dyDescent="0.2">
      <c r="C152" s="36">
        <f t="shared" si="38"/>
        <v>0</v>
      </c>
      <c r="D152" s="47">
        <f t="shared" si="57"/>
        <v>1</v>
      </c>
      <c r="E152" s="47">
        <f t="shared" si="58"/>
        <v>0</v>
      </c>
      <c r="F152" s="47">
        <v>126</v>
      </c>
      <c r="G152" s="47">
        <v>151</v>
      </c>
      <c r="H152" s="48">
        <v>44002</v>
      </c>
      <c r="I152" s="1">
        <f t="shared" si="54"/>
        <v>4.883184619541808</v>
      </c>
      <c r="Q152" s="1">
        <f t="shared" si="55"/>
        <v>1098407.3989120326</v>
      </c>
      <c r="T152" s="1">
        <f t="shared" si="52"/>
        <v>2.660500630736351E-2</v>
      </c>
      <c r="U152" s="1">
        <f t="shared" si="56"/>
        <v>1292689.8921484796</v>
      </c>
      <c r="V152" s="1">
        <f t="shared" si="53"/>
        <v>11.518494981108233</v>
      </c>
      <c r="W152" s="1">
        <f>IF(E151=1,Q152,W151+$B$20-COUNTIF($E$2:$E152,0)*$B$23)</f>
        <v>2139066.8648895281</v>
      </c>
      <c r="X152" s="1">
        <f t="shared" si="51"/>
        <v>0</v>
      </c>
    </row>
    <row r="153" spans="3:24" x14ac:dyDescent="0.2">
      <c r="C153" s="36">
        <f t="shared" si="38"/>
        <v>0</v>
      </c>
      <c r="D153" s="47">
        <f t="shared" si="57"/>
        <v>1</v>
      </c>
      <c r="E153" s="47">
        <f t="shared" si="58"/>
        <v>0</v>
      </c>
      <c r="F153" s="47">
        <v>127</v>
      </c>
      <c r="G153" s="47">
        <v>152</v>
      </c>
      <c r="H153" s="48">
        <v>44003</v>
      </c>
      <c r="I153" s="1">
        <f t="shared" si="54"/>
        <v>4.9543609576579586</v>
      </c>
      <c r="Q153" s="1">
        <f t="shared" si="55"/>
        <v>1098407.4164620854</v>
      </c>
      <c r="T153" s="1">
        <f t="shared" si="52"/>
        <v>1.7550052842125297E-2</v>
      </c>
      <c r="U153" s="1">
        <f t="shared" si="56"/>
        <v>1292699.3014490849</v>
      </c>
      <c r="V153" s="1">
        <f t="shared" si="53"/>
        <v>9.4093006053008139</v>
      </c>
      <c r="W153" s="1">
        <f>IF(E152=1,Q153,W152+$B$20-COUNTIF($E$2:$E153,0)*$B$23)</f>
        <v>2155201.9802741436</v>
      </c>
      <c r="X153" s="1">
        <f t="shared" si="51"/>
        <v>0</v>
      </c>
    </row>
    <row r="154" spans="3:24" x14ac:dyDescent="0.2">
      <c r="C154" s="36">
        <f t="shared" si="38"/>
        <v>0</v>
      </c>
      <c r="D154" s="47">
        <f t="shared" si="57"/>
        <v>1</v>
      </c>
      <c r="E154" s="47">
        <f t="shared" si="58"/>
        <v>0</v>
      </c>
      <c r="F154" s="47">
        <v>128</v>
      </c>
      <c r="G154" s="47">
        <v>153</v>
      </c>
      <c r="H154" s="48">
        <v>44004</v>
      </c>
      <c r="I154" s="1">
        <f t="shared" si="54"/>
        <v>5.0255372957741091</v>
      </c>
      <c r="Q154" s="1">
        <f t="shared" si="55"/>
        <v>1098407.4279690252</v>
      </c>
      <c r="T154" s="1">
        <f t="shared" si="52"/>
        <v>1.1506939772516489E-2</v>
      </c>
      <c r="U154" s="1">
        <f t="shared" si="56"/>
        <v>1292706.9752260675</v>
      </c>
      <c r="V154" s="1">
        <f t="shared" si="53"/>
        <v>7.6737769825849682</v>
      </c>
      <c r="W154" s="1">
        <f>IF(E153=1,Q154,W153+$B$20-COUNTIF($E$2:$E154,0)*$B$23)</f>
        <v>2171130.6203840338</v>
      </c>
      <c r="X154" s="1">
        <f t="shared" si="51"/>
        <v>0</v>
      </c>
    </row>
    <row r="155" spans="3:24" x14ac:dyDescent="0.2">
      <c r="C155" s="36">
        <f t="shared" si="38"/>
        <v>0</v>
      </c>
      <c r="D155" s="47">
        <f t="shared" si="57"/>
        <v>1</v>
      </c>
      <c r="E155" s="47">
        <f t="shared" si="58"/>
        <v>0</v>
      </c>
      <c r="F155" s="47">
        <v>129</v>
      </c>
      <c r="G155" s="47">
        <v>154</v>
      </c>
      <c r="H155" s="48">
        <v>44005</v>
      </c>
      <c r="I155" s="1">
        <f t="shared" si="54"/>
        <v>5.0967136338902597</v>
      </c>
      <c r="Q155" s="1">
        <f t="shared" si="55"/>
        <v>1098407.4354680993</v>
      </c>
      <c r="T155" s="1">
        <f t="shared" si="52"/>
        <v>7.4990740977227688E-3</v>
      </c>
      <c r="U155" s="1">
        <f t="shared" si="56"/>
        <v>1292713.2235063724</v>
      </c>
      <c r="V155" s="1">
        <f t="shared" si="53"/>
        <v>6.2482803049497306</v>
      </c>
      <c r="W155" s="1">
        <f>IF(E154=1,Q155,W154+$B$20-COUNTIF($E$2:$E155,0)*$B$23)</f>
        <v>2186852.785219199</v>
      </c>
      <c r="X155" s="1">
        <f t="shared" si="51"/>
        <v>0</v>
      </c>
    </row>
    <row r="156" spans="3:24" x14ac:dyDescent="0.2">
      <c r="C156" s="36">
        <f t="shared" si="38"/>
        <v>0</v>
      </c>
      <c r="D156" s="47">
        <f t="shared" si="57"/>
        <v>1</v>
      </c>
      <c r="E156" s="47">
        <f t="shared" si="58"/>
        <v>0</v>
      </c>
      <c r="F156" s="47">
        <v>130</v>
      </c>
      <c r="G156" s="47">
        <v>155</v>
      </c>
      <c r="H156" s="48">
        <v>44006</v>
      </c>
      <c r="I156" s="1">
        <f t="shared" si="54"/>
        <v>5.1678899720064102</v>
      </c>
      <c r="Q156" s="1">
        <f t="shared" si="55"/>
        <v>1098407.4403256995</v>
      </c>
      <c r="T156" s="1">
        <f t="shared" si="52"/>
        <v>4.8576002009212971E-3</v>
      </c>
      <c r="U156" s="1">
        <f t="shared" si="56"/>
        <v>1292718.303000143</v>
      </c>
      <c r="V156" s="1">
        <f t="shared" si="53"/>
        <v>5.0794937706086785</v>
      </c>
      <c r="W156" s="1">
        <f>IF(E155=1,Q156,W155+$B$20-COUNTIF($E$2:$E156,0)*$B$23)</f>
        <v>2202368.4747796389</v>
      </c>
      <c r="X156" s="1">
        <f t="shared" si="51"/>
        <v>0</v>
      </c>
    </row>
    <row r="157" spans="3:24" x14ac:dyDescent="0.2">
      <c r="C157" s="36">
        <f t="shared" si="38"/>
        <v>0</v>
      </c>
      <c r="D157" s="47">
        <f t="shared" si="57"/>
        <v>1</v>
      </c>
      <c r="E157" s="47">
        <f t="shared" si="58"/>
        <v>0</v>
      </c>
      <c r="F157" s="47">
        <v>131</v>
      </c>
      <c r="G157" s="47">
        <v>156</v>
      </c>
      <c r="H157" s="48">
        <v>44007</v>
      </c>
      <c r="I157" s="1">
        <f t="shared" si="54"/>
        <v>5.2390663101225607</v>
      </c>
      <c r="Q157" s="1">
        <f t="shared" si="55"/>
        <v>1098407.4434532353</v>
      </c>
      <c r="T157" s="1">
        <f t="shared" si="52"/>
        <v>3.127535805106163E-3</v>
      </c>
      <c r="U157" s="1">
        <f t="shared" si="56"/>
        <v>1292722.4258533961</v>
      </c>
      <c r="V157" s="1">
        <f t="shared" si="53"/>
        <v>4.1228532530367374</v>
      </c>
      <c r="W157" s="1">
        <f>IF(E156=1,Q157,W156+$B$20-COUNTIF($E$2:$E157,0)*$B$23)</f>
        <v>2217677.6890653535</v>
      </c>
      <c r="X157" s="1">
        <f t="shared" si="51"/>
        <v>0</v>
      </c>
    </row>
    <row r="158" spans="3:24" x14ac:dyDescent="0.2">
      <c r="C158" s="36">
        <f t="shared" si="38"/>
        <v>0</v>
      </c>
      <c r="D158" s="47">
        <f t="shared" si="57"/>
        <v>1</v>
      </c>
      <c r="E158" s="47">
        <f t="shared" si="58"/>
        <v>0</v>
      </c>
      <c r="F158" s="47">
        <v>132</v>
      </c>
      <c r="G158" s="47">
        <v>157</v>
      </c>
      <c r="H158" s="48">
        <v>44008</v>
      </c>
      <c r="I158" s="1">
        <f t="shared" si="54"/>
        <v>5.3102426482387113</v>
      </c>
      <c r="Q158" s="1">
        <f t="shared" si="55"/>
        <v>1098407.4454547057</v>
      </c>
      <c r="T158" s="1">
        <f t="shared" si="52"/>
        <v>2.0014704205095768E-3</v>
      </c>
      <c r="U158" s="1">
        <f t="shared" si="56"/>
        <v>1292725.767046588</v>
      </c>
      <c r="V158" s="1">
        <f t="shared" si="53"/>
        <v>3.3411931919399649</v>
      </c>
      <c r="W158" s="1">
        <f>IF(E157=1,Q158,W157+$B$20-COUNTIF($E$2:$E158,0)*$B$23)</f>
        <v>2232780.4280763427</v>
      </c>
      <c r="X158" s="1">
        <f t="shared" si="51"/>
        <v>0</v>
      </c>
    </row>
    <row r="159" spans="3:24" x14ac:dyDescent="0.2">
      <c r="C159" s="36">
        <f t="shared" si="38"/>
        <v>0</v>
      </c>
      <c r="D159" s="47">
        <f t="shared" si="57"/>
        <v>1</v>
      </c>
      <c r="E159" s="47">
        <f t="shared" si="58"/>
        <v>0</v>
      </c>
      <c r="F159" s="47">
        <v>133</v>
      </c>
      <c r="G159" s="47">
        <v>158</v>
      </c>
      <c r="H159" s="48">
        <v>44009</v>
      </c>
      <c r="I159" s="1">
        <f t="shared" si="54"/>
        <v>5.3814189863548618</v>
      </c>
      <c r="Q159" s="1">
        <f t="shared" si="55"/>
        <v>1098407.4467278053</v>
      </c>
      <c r="T159" s="1">
        <f t="shared" si="52"/>
        <v>1.2730995658785105E-3</v>
      </c>
      <c r="U159" s="1">
        <f t="shared" si="56"/>
        <v>1292728.470632321</v>
      </c>
      <c r="V159" s="1">
        <f t="shared" si="53"/>
        <v>2.7035857329610735</v>
      </c>
      <c r="W159" s="1">
        <f>IF(E158=1,Q159,W158+$B$20-COUNTIF($E$2:$E159,0)*$B$23)</f>
        <v>2247676.6918126065</v>
      </c>
      <c r="X159" s="1">
        <f t="shared" si="51"/>
        <v>0</v>
      </c>
    </row>
    <row r="160" spans="3:24" x14ac:dyDescent="0.2">
      <c r="C160" s="36">
        <f t="shared" si="38"/>
        <v>0</v>
      </c>
      <c r="D160" s="47">
        <f t="shared" si="57"/>
        <v>1</v>
      </c>
      <c r="E160" s="47">
        <f t="shared" si="58"/>
        <v>0</v>
      </c>
      <c r="F160" s="47">
        <v>134</v>
      </c>
      <c r="G160" s="47">
        <v>159</v>
      </c>
      <c r="H160" s="48">
        <v>44010</v>
      </c>
      <c r="I160" s="1">
        <f t="shared" si="54"/>
        <v>5.4525953244710124</v>
      </c>
      <c r="Q160" s="1">
        <f t="shared" si="55"/>
        <v>1098407.4475327055</v>
      </c>
      <c r="T160" s="1">
        <f t="shared" si="52"/>
        <v>8.0490019172430038E-4</v>
      </c>
      <c r="U160" s="1">
        <f t="shared" si="56"/>
        <v>1292730.6549810295</v>
      </c>
      <c r="V160" s="1">
        <f t="shared" si="53"/>
        <v>2.1843487084843218</v>
      </c>
      <c r="W160" s="1">
        <f>IF(E159=1,Q160,W159+$B$20-COUNTIF($E$2:$E160,0)*$B$23)</f>
        <v>2262366.480274145</v>
      </c>
      <c r="X160" s="1">
        <f t="shared" si="51"/>
        <v>0</v>
      </c>
    </row>
    <row r="161" spans="3:24" x14ac:dyDescent="0.2">
      <c r="C161" s="36">
        <f t="shared" si="38"/>
        <v>0</v>
      </c>
      <c r="D161" s="47">
        <f t="shared" si="57"/>
        <v>1</v>
      </c>
      <c r="E161" s="47">
        <f t="shared" si="58"/>
        <v>0</v>
      </c>
      <c r="F161" s="47">
        <v>135</v>
      </c>
      <c r="G161" s="47">
        <v>160</v>
      </c>
      <c r="H161" s="48">
        <v>44011</v>
      </c>
      <c r="I161" s="1">
        <f t="shared" si="54"/>
        <v>5.5237716625871629</v>
      </c>
      <c r="Q161" s="1">
        <f t="shared" si="55"/>
        <v>1098407.4480385161</v>
      </c>
      <c r="T161" s="1">
        <f t="shared" si="52"/>
        <v>5.0581060349941254E-4</v>
      </c>
      <c r="U161" s="1">
        <f t="shared" si="56"/>
        <v>1292732.41718153</v>
      </c>
      <c r="V161" s="1">
        <f t="shared" si="53"/>
        <v>1.7622005005832762</v>
      </c>
      <c r="W161" s="1">
        <f>IF(E160=1,Q161,W160+$B$20-COUNTIF($E$2:$E161,0)*$B$23)</f>
        <v>2276849.7934609586</v>
      </c>
      <c r="X161" s="1">
        <f t="shared" si="51"/>
        <v>0</v>
      </c>
    </row>
    <row r="162" spans="3:24" x14ac:dyDescent="0.2">
      <c r="C162" s="36">
        <f t="shared" si="38"/>
        <v>0</v>
      </c>
      <c r="D162" s="47">
        <f t="shared" si="57"/>
        <v>1</v>
      </c>
      <c r="E162" s="47">
        <f t="shared" si="58"/>
        <v>0</v>
      </c>
      <c r="F162" s="47">
        <v>136</v>
      </c>
      <c r="G162" s="47">
        <v>161</v>
      </c>
      <c r="H162" s="48">
        <v>44012</v>
      </c>
      <c r="I162" s="1">
        <f t="shared" si="54"/>
        <v>5.5949480007033134</v>
      </c>
      <c r="Q162" s="1">
        <f t="shared" si="55"/>
        <v>1098407.4483544531</v>
      </c>
      <c r="T162" s="1">
        <f t="shared" si="52"/>
        <v>3.159369807690382E-4</v>
      </c>
      <c r="U162" s="1">
        <f t="shared" si="56"/>
        <v>1292733.8367237088</v>
      </c>
      <c r="V162" s="1">
        <f t="shared" si="53"/>
        <v>1.4195421787444502</v>
      </c>
      <c r="W162" s="1">
        <f>IF(E161=1,Q162,W161+$B$20-COUNTIF($E$2:$E162,0)*$B$23)</f>
        <v>2291126.6313730469</v>
      </c>
      <c r="X162" s="1">
        <f t="shared" si="51"/>
        <v>0</v>
      </c>
    </row>
    <row r="163" spans="3:24" x14ac:dyDescent="0.2">
      <c r="C163" s="36">
        <f t="shared" si="38"/>
        <v>0</v>
      </c>
      <c r="D163" s="47">
        <f t="shared" si="57"/>
        <v>1</v>
      </c>
      <c r="E163" s="47">
        <f t="shared" si="58"/>
        <v>0</v>
      </c>
      <c r="F163" s="47">
        <v>137</v>
      </c>
      <c r="G163" s="47">
        <v>162</v>
      </c>
      <c r="H163" s="48">
        <v>44013</v>
      </c>
      <c r="I163" s="1">
        <f t="shared" si="54"/>
        <v>5.666124338819464</v>
      </c>
      <c r="Q163" s="1">
        <f t="shared" si="55"/>
        <v>1098407.4485505989</v>
      </c>
      <c r="T163" s="1">
        <f t="shared" si="52"/>
        <v>1.9614584743976593E-4</v>
      </c>
      <c r="U163" s="1">
        <f t="shared" si="56"/>
        <v>1292734.9785732112</v>
      </c>
      <c r="V163" s="1">
        <f t="shared" si="53"/>
        <v>1.1418495024554431</v>
      </c>
      <c r="W163" s="1">
        <f>IF(E162=1,Q163,W162+$B$20-COUNTIF($E$2:$E163,0)*$B$23)</f>
        <v>2305196.9940104098</v>
      </c>
      <c r="X163" s="1">
        <f t="shared" si="51"/>
        <v>0</v>
      </c>
    </row>
    <row r="164" spans="3:24" x14ac:dyDescent="0.2">
      <c r="C164" s="36">
        <f t="shared" si="38"/>
        <v>0</v>
      </c>
      <c r="D164" s="47">
        <f t="shared" si="57"/>
        <v>1</v>
      </c>
      <c r="E164" s="47">
        <f t="shared" si="58"/>
        <v>0</v>
      </c>
      <c r="F164" s="47">
        <v>138</v>
      </c>
      <c r="G164" s="47">
        <v>163</v>
      </c>
      <c r="H164" s="48">
        <v>44014</v>
      </c>
      <c r="I164" s="1">
        <f t="shared" si="54"/>
        <v>5.7373006769356145</v>
      </c>
      <c r="Q164" s="1">
        <f t="shared" si="55"/>
        <v>1098407.4486716373</v>
      </c>
      <c r="T164" s="1">
        <f t="shared" si="52"/>
        <v>1.2103840708732605E-4</v>
      </c>
      <c r="U164" s="1">
        <f t="shared" si="56"/>
        <v>1292735.8957326175</v>
      </c>
      <c r="V164" s="1">
        <f t="shared" si="53"/>
        <v>0.91715940623544157</v>
      </c>
      <c r="W164" s="1">
        <f>IF(E163=1,Q164,W163+$B$20-COUNTIF($E$2:$E164,0)*$B$23)</f>
        <v>2319060.8813730474</v>
      </c>
      <c r="X164" s="1">
        <f t="shared" si="51"/>
        <v>0</v>
      </c>
    </row>
    <row r="165" spans="3:24" x14ac:dyDescent="0.2">
      <c r="C165" s="36">
        <f t="shared" si="38"/>
        <v>0</v>
      </c>
      <c r="D165" s="47">
        <f t="shared" si="57"/>
        <v>1</v>
      </c>
      <c r="E165" s="47">
        <f t="shared" si="58"/>
        <v>0</v>
      </c>
      <c r="F165" s="47">
        <v>139</v>
      </c>
      <c r="G165" s="47">
        <v>164</v>
      </c>
      <c r="H165" s="48">
        <v>44015</v>
      </c>
      <c r="I165" s="1">
        <f t="shared" si="54"/>
        <v>5.8084770150517651</v>
      </c>
      <c r="Q165" s="1">
        <f t="shared" si="55"/>
        <v>1098407.448745877</v>
      </c>
      <c r="T165" s="1">
        <f t="shared" si="52"/>
        <v>7.4239680543541908E-5</v>
      </c>
      <c r="U165" s="1">
        <f t="shared" si="56"/>
        <v>1292736.6313700783</v>
      </c>
      <c r="V165" s="1">
        <f t="shared" si="53"/>
        <v>0.73563746083527803</v>
      </c>
      <c r="W165" s="1">
        <f>IF(E164=1,Q165,W164+$B$20-COUNTIF($E$2:$E165,0)*$B$23)</f>
        <v>2332718.2934609596</v>
      </c>
      <c r="X165" s="1">
        <f t="shared" si="51"/>
        <v>0</v>
      </c>
    </row>
    <row r="166" spans="3:24" x14ac:dyDescent="0.2">
      <c r="C166" s="36">
        <f>SQRT(J166)</f>
        <v>0</v>
      </c>
      <c r="D166" s="47">
        <f t="shared" si="57"/>
        <v>1</v>
      </c>
      <c r="E166" s="47">
        <f t="shared" si="58"/>
        <v>0</v>
      </c>
      <c r="F166" s="47">
        <v>140</v>
      </c>
      <c r="G166" s="47">
        <v>165</v>
      </c>
      <c r="H166" s="48">
        <v>44016</v>
      </c>
      <c r="I166" s="1">
        <f t="shared" si="54"/>
        <v>5.8796533531679156</v>
      </c>
      <c r="Q166" s="1">
        <f t="shared" si="55"/>
        <v>1098407.4487911367</v>
      </c>
      <c r="T166" s="1">
        <f t="shared" si="52"/>
        <v>4.5259715989232063E-5</v>
      </c>
      <c r="U166" s="1">
        <f t="shared" si="56"/>
        <v>1292737.220584579</v>
      </c>
      <c r="V166" s="1">
        <f t="shared" si="53"/>
        <v>0.58921450073830783</v>
      </c>
      <c r="W166" s="1">
        <f>IF(E165=1,Q166,W165+$B$20-COUNTIF($E$2:$E166,0)*$B$23)</f>
        <v>2346169.2302741464</v>
      </c>
      <c r="X166" s="1">
        <f t="shared" si="51"/>
        <v>0</v>
      </c>
    </row>
    <row r="167" spans="3:24" x14ac:dyDescent="0.2">
      <c r="C167" s="36">
        <f>SQRT(J167)</f>
        <v>0</v>
      </c>
      <c r="D167" s="47">
        <f t="shared" si="57"/>
        <v>1</v>
      </c>
      <c r="E167" s="47">
        <f t="shared" si="58"/>
        <v>0</v>
      </c>
      <c r="F167" s="47">
        <v>141</v>
      </c>
      <c r="G167" s="47">
        <v>166</v>
      </c>
      <c r="H167" s="48">
        <v>44017</v>
      </c>
      <c r="I167" s="1">
        <f t="shared" si="54"/>
        <v>5.9508296912840661</v>
      </c>
      <c r="Q167" s="1">
        <f t="shared" si="55"/>
        <v>1098407.4488185626</v>
      </c>
      <c r="T167" s="1">
        <f t="shared" si="52"/>
        <v>2.7425820007920265E-5</v>
      </c>
      <c r="U167" s="1">
        <f t="shared" si="56"/>
        <v>1292737.6918667173</v>
      </c>
      <c r="V167" s="1">
        <f t="shared" si="53"/>
        <v>0.47128213825635612</v>
      </c>
      <c r="W167" s="1">
        <f>IF(E166=1,Q167,W166+$B$20-COUNTIF($E$2:$E167,0)*$B$23)</f>
        <v>2359413.6918126084</v>
      </c>
      <c r="X167" s="1">
        <f t="shared" si="51"/>
        <v>0</v>
      </c>
    </row>
    <row r="168" spans="3:24" x14ac:dyDescent="0.2">
      <c r="C168" s="36">
        <f>SQRT(J168)</f>
        <v>0</v>
      </c>
      <c r="D168" s="47">
        <f t="shared" si="57"/>
        <v>1</v>
      </c>
      <c r="E168" s="47">
        <f t="shared" si="58"/>
        <v>0</v>
      </c>
      <c r="F168" s="47">
        <v>142</v>
      </c>
      <c r="G168" s="47">
        <v>167</v>
      </c>
      <c r="H168" s="48">
        <v>44018</v>
      </c>
      <c r="I168" s="1">
        <f t="shared" si="54"/>
        <v>6.0220060294002167</v>
      </c>
      <c r="Q168" s="1">
        <f t="shared" si="55"/>
        <v>1098407.448835081</v>
      </c>
      <c r="T168" s="1">
        <f t="shared" si="52"/>
        <v>1.6518402844667435E-5</v>
      </c>
      <c r="U168" s="1">
        <f t="shared" si="56"/>
        <v>1292738.0683049711</v>
      </c>
      <c r="V168" s="1">
        <f t="shared" si="53"/>
        <v>0.3764382537920028</v>
      </c>
      <c r="W168" s="1">
        <f>IF(E167=1,Q168,W167+$B$20-COUNTIF($E$2:$E168,0)*$B$23)</f>
        <v>2372451.678076345</v>
      </c>
      <c r="X168" s="1">
        <f t="shared" si="51"/>
        <v>0</v>
      </c>
    </row>
    <row r="169" spans="3:24" x14ac:dyDescent="0.2">
      <c r="C169" s="36">
        <f>SQRT(J169)</f>
        <v>0</v>
      </c>
      <c r="D169" s="47">
        <f t="shared" si="57"/>
        <v>1</v>
      </c>
      <c r="E169" s="47">
        <f t="shared" si="58"/>
        <v>0</v>
      </c>
      <c r="F169" s="47">
        <v>143</v>
      </c>
      <c r="G169" s="47">
        <v>168</v>
      </c>
      <c r="H169" s="48">
        <v>44019</v>
      </c>
      <c r="I169" s="1">
        <f t="shared" si="54"/>
        <v>6.0931823675163672</v>
      </c>
      <c r="Q169" s="1">
        <f t="shared" si="55"/>
        <v>1098407.4488449697</v>
      </c>
      <c r="T169" s="1">
        <f t="shared" si="52"/>
        <v>9.8887830972671509E-6</v>
      </c>
      <c r="U169" s="1">
        <f t="shared" si="56"/>
        <v>1292738.3685797527</v>
      </c>
      <c r="V169" s="1">
        <f t="shared" si="53"/>
        <v>0.30027478164993227</v>
      </c>
      <c r="W169" s="1">
        <f>IF(E168=1,Q169,W168+$B$20-COUNTIF($E$2:$E169,0)*$B$23)</f>
        <v>2385283.1890653563</v>
      </c>
      <c r="X169" s="1">
        <f t="shared" si="51"/>
        <v>0</v>
      </c>
    </row>
    <row r="170" spans="3:24" x14ac:dyDescent="0.2">
      <c r="C170" s="36">
        <f>SQRT(J170)</f>
        <v>0</v>
      </c>
      <c r="D170" s="47">
        <f t="shared" si="57"/>
        <v>1</v>
      </c>
      <c r="E170" s="47">
        <f t="shared" si="58"/>
        <v>0</v>
      </c>
      <c r="F170" s="47">
        <v>144</v>
      </c>
      <c r="G170" s="47">
        <v>169</v>
      </c>
      <c r="H170" s="48">
        <v>44020</v>
      </c>
      <c r="I170" s="1">
        <f t="shared" si="54"/>
        <v>6.1643587056325178</v>
      </c>
      <c r="Q170" s="1">
        <f t="shared" si="55"/>
        <v>1098407.4488508538</v>
      </c>
      <c r="T170" s="1">
        <f t="shared" si="52"/>
        <v>5.8840960264205933E-6</v>
      </c>
      <c r="U170" s="1">
        <f t="shared" si="56"/>
        <v>1292738.607780925</v>
      </c>
      <c r="V170" s="1">
        <f t="shared" si="53"/>
        <v>0.23920117225497961</v>
      </c>
      <c r="W170" s="1">
        <f>IF(E169=1,Q170,W169+$B$20-COUNTIF($E$2:$E170,0)*$B$23)</f>
        <v>2397908.2247796422</v>
      </c>
      <c r="X170" s="1">
        <f t="shared" si="51"/>
        <v>0</v>
      </c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43"/>
  <sheetViews>
    <sheetView topLeftCell="A22" zoomScaleNormal="100" workbookViewId="0">
      <selection activeCell="B4" sqref="B4"/>
    </sheetView>
  </sheetViews>
  <sheetFormatPr defaultRowHeight="12.75" x14ac:dyDescent="0.2"/>
  <cols>
    <col min="1" max="1" width="9.140625" style="1"/>
    <col min="8" max="8" width="12.42578125" bestFit="1" customWidth="1"/>
    <col min="10" max="10" width="9.140625" style="39"/>
    <col min="13" max="13" width="12.42578125" style="1" bestFit="1" customWidth="1"/>
  </cols>
  <sheetData>
    <row r="2" spans="1:13" x14ac:dyDescent="0.2">
      <c r="B2" s="35">
        <v>1.782041101747144</v>
      </c>
    </row>
    <row r="3" spans="1:13" x14ac:dyDescent="0.2">
      <c r="B3" s="35">
        <v>4.2472131596739578E-2</v>
      </c>
      <c r="C3">
        <v>1</v>
      </c>
      <c r="D3">
        <v>0.8</v>
      </c>
      <c r="E3">
        <v>0.5</v>
      </c>
      <c r="F3">
        <v>0.2</v>
      </c>
      <c r="G3">
        <v>0.1</v>
      </c>
      <c r="H3" s="1">
        <f t="shared" ref="H3:H34" si="0">_xlfn.NORM.DIST($B3,0,B$2,TRUE)</f>
        <v>0.50950725829924104</v>
      </c>
    </row>
    <row r="4" spans="1:13" x14ac:dyDescent="0.2">
      <c r="A4" s="1">
        <v>1</v>
      </c>
      <c r="B4" s="35">
        <v>-3.5421546546487779</v>
      </c>
      <c r="C4">
        <f t="shared" ref="C4:G13" si="1">_xlfn.NORM.DIST($B4,0,C$3,TRUE)</f>
        <v>1.9843635771601967E-4</v>
      </c>
      <c r="D4" s="1">
        <f t="shared" si="1"/>
        <v>4.7623097582508515E-6</v>
      </c>
      <c r="E4" s="1">
        <f t="shared" si="1"/>
        <v>6.9869741392932282E-13</v>
      </c>
      <c r="F4" s="1">
        <f t="shared" si="1"/>
        <v>1.7314113132602428E-70</v>
      </c>
      <c r="G4" s="1">
        <f t="shared" si="1"/>
        <v>3.9783471450330111E-275</v>
      </c>
      <c r="H4" s="1">
        <f t="shared" si="0"/>
        <v>2.3422701627993356E-2</v>
      </c>
      <c r="J4" s="36">
        <v>1</v>
      </c>
      <c r="M4" s="1">
        <f>SUM(L:L)</f>
        <v>1716893.422758152</v>
      </c>
    </row>
    <row r="5" spans="1:13" x14ac:dyDescent="0.2">
      <c r="A5" s="1">
        <v>2</v>
      </c>
      <c r="B5">
        <f t="shared" ref="B5:B36" si="2">B4+$B$3</f>
        <v>-3.4996825230520381</v>
      </c>
      <c r="C5" s="1">
        <f t="shared" si="1"/>
        <v>2.329062896548764E-4</v>
      </c>
      <c r="D5" s="1">
        <f t="shared" si="1"/>
        <v>6.0826793357844723E-6</v>
      </c>
      <c r="E5" s="1">
        <f t="shared" si="1"/>
        <v>1.2856255787693588E-12</v>
      </c>
      <c r="F5" s="1">
        <f t="shared" si="1"/>
        <v>7.3658984683042655E-69</v>
      </c>
      <c r="G5" s="1">
        <f t="shared" si="1"/>
        <v>1.2572240014930696E-268</v>
      </c>
      <c r="H5" s="1">
        <f t="shared" si="0"/>
        <v>2.4773057928150505E-2</v>
      </c>
      <c r="I5" s="1">
        <f t="shared" ref="I5:I36" si="3">H5/H4</f>
        <v>1.0576516032011989</v>
      </c>
      <c r="J5" s="39">
        <v>1</v>
      </c>
      <c r="K5" s="1">
        <f t="shared" ref="K5:K16" si="4">J5/J4</f>
        <v>1</v>
      </c>
      <c r="L5" s="1">
        <f>(K5-I5)^2*J5^2</f>
        <v>3.3237073516684855E-3</v>
      </c>
    </row>
    <row r="6" spans="1:13" x14ac:dyDescent="0.2">
      <c r="A6" s="1">
        <v>3</v>
      </c>
      <c r="B6" s="1">
        <f t="shared" si="2"/>
        <v>-3.4572103914552983</v>
      </c>
      <c r="C6" s="1">
        <f t="shared" si="1"/>
        <v>2.728992740385836E-4</v>
      </c>
      <c r="D6" s="1">
        <f t="shared" si="1"/>
        <v>7.748146369633725E-6</v>
      </c>
      <c r="E6" s="1">
        <f t="shared" si="1"/>
        <v>2.3488941629850543E-12</v>
      </c>
      <c r="F6" s="1">
        <f t="shared" si="1"/>
        <v>2.9959085605963255E-67</v>
      </c>
      <c r="G6" s="1">
        <f t="shared" si="1"/>
        <v>3.3177580354875498E-262</v>
      </c>
      <c r="H6" s="1">
        <f t="shared" si="0"/>
        <v>2.6188117753576722E-2</v>
      </c>
      <c r="I6" s="1">
        <f t="shared" si="3"/>
        <v>1.0571209186015842</v>
      </c>
      <c r="J6" s="39">
        <v>5</v>
      </c>
      <c r="K6" s="1">
        <f t="shared" si="4"/>
        <v>5</v>
      </c>
      <c r="L6" s="1">
        <f t="shared" ref="L6:L36" si="5">(K6-I6)^2*J6^2</f>
        <v>388.65738626323031</v>
      </c>
    </row>
    <row r="7" spans="1:13" x14ac:dyDescent="0.2">
      <c r="A7" s="1">
        <v>4</v>
      </c>
      <c r="B7" s="1">
        <f t="shared" si="2"/>
        <v>-3.4147382598585585</v>
      </c>
      <c r="C7" s="1">
        <f t="shared" si="1"/>
        <v>3.1921664527955032E-4</v>
      </c>
      <c r="D7" s="1">
        <f t="shared" si="1"/>
        <v>9.8429955993609422E-6</v>
      </c>
      <c r="E7" s="1">
        <f t="shared" si="1"/>
        <v>4.2612521826337452E-12</v>
      </c>
      <c r="F7" s="1">
        <f t="shared" si="1"/>
        <v>1.1649579494350861E-65</v>
      </c>
      <c r="G7" s="1">
        <f t="shared" si="1"/>
        <v>7.3113972484811555E-256</v>
      </c>
      <c r="H7" s="1">
        <f t="shared" si="0"/>
        <v>2.7670139396575595E-2</v>
      </c>
      <c r="I7" s="1">
        <f t="shared" si="3"/>
        <v>1.0565913769345436</v>
      </c>
      <c r="J7" s="39">
        <v>6</v>
      </c>
      <c r="K7" s="1">
        <f t="shared" si="4"/>
        <v>1.2</v>
      </c>
      <c r="L7" s="1">
        <f t="shared" si="5"/>
        <v>0.74037719410308467</v>
      </c>
    </row>
    <row r="8" spans="1:13" x14ac:dyDescent="0.2">
      <c r="A8" s="1">
        <v>5</v>
      </c>
      <c r="B8" s="1">
        <f t="shared" si="2"/>
        <v>-3.3722661282618187</v>
      </c>
      <c r="C8" s="1">
        <f t="shared" si="1"/>
        <v>3.7276186362335956E-4</v>
      </c>
      <c r="D8" s="1">
        <f t="shared" si="1"/>
        <v>1.2470513608664619E-5</v>
      </c>
      <c r="E8" s="1">
        <f t="shared" si="1"/>
        <v>7.6760390998002286E-12</v>
      </c>
      <c r="F8" s="1">
        <f t="shared" si="1"/>
        <v>4.3308425102666104E-64</v>
      </c>
      <c r="G8" s="1">
        <f t="shared" si="1"/>
        <v>1.3454925632134875E-249</v>
      </c>
      <c r="H8" s="1">
        <f t="shared" si="0"/>
        <v>2.9221410166727163E-2</v>
      </c>
      <c r="I8" s="1">
        <f t="shared" si="3"/>
        <v>1.0560629907901204</v>
      </c>
      <c r="J8" s="39">
        <v>11</v>
      </c>
      <c r="K8" s="1">
        <f t="shared" si="4"/>
        <v>1.8333333333333333</v>
      </c>
      <c r="L8" s="1">
        <f t="shared" si="5"/>
        <v>73.10205143306645</v>
      </c>
    </row>
    <row r="9" spans="1:13" x14ac:dyDescent="0.2">
      <c r="A9" s="1">
        <v>6</v>
      </c>
      <c r="B9" s="1">
        <f t="shared" si="2"/>
        <v>-3.3297939966650789</v>
      </c>
      <c r="C9" s="1">
        <f t="shared" si="1"/>
        <v>4.3455129327532946E-4</v>
      </c>
      <c r="D9" s="1">
        <f t="shared" si="1"/>
        <v>1.5756871298880457E-5</v>
      </c>
      <c r="E9" s="1">
        <f t="shared" si="1"/>
        <v>1.3729813120535933E-11</v>
      </c>
      <c r="F9" s="1">
        <f t="shared" si="1"/>
        <v>1.5392764126998331E-62</v>
      </c>
      <c r="G9" s="1">
        <f t="shared" si="1"/>
        <v>2.0677077595079096E-243</v>
      </c>
      <c r="H9" s="1">
        <f t="shared" si="0"/>
        <v>3.0844243767968731E-2</v>
      </c>
      <c r="I9" s="1">
        <f t="shared" si="3"/>
        <v>1.0555357729822841</v>
      </c>
      <c r="J9" s="39">
        <v>17</v>
      </c>
      <c r="K9" s="1">
        <f t="shared" si="4"/>
        <v>1.5454545454545454</v>
      </c>
      <c r="L9" s="1">
        <f t="shared" si="5"/>
        <v>69.365896646390212</v>
      </c>
    </row>
    <row r="10" spans="1:13" x14ac:dyDescent="0.2">
      <c r="A10" s="1">
        <v>7</v>
      </c>
      <c r="B10" s="1">
        <f t="shared" si="2"/>
        <v>-3.2873218650683391</v>
      </c>
      <c r="C10" s="1">
        <f t="shared" si="1"/>
        <v>5.0572578603780304E-4</v>
      </c>
      <c r="D10" s="1">
        <f t="shared" si="1"/>
        <v>1.9855703687096069E-5</v>
      </c>
      <c r="E10" s="1">
        <f t="shared" si="1"/>
        <v>2.4384899907829867E-11</v>
      </c>
      <c r="F10" s="1">
        <f t="shared" si="1"/>
        <v>5.2305169761712527E-61</v>
      </c>
      <c r="G10" s="1">
        <f t="shared" si="1"/>
        <v>2.6535403668743409E-237</v>
      </c>
      <c r="H10" s="1">
        <f t="shared" si="0"/>
        <v>3.2540977491808301E-2</v>
      </c>
      <c r="I10" s="1">
        <f t="shared" si="3"/>
        <v>1.0550097365525817</v>
      </c>
      <c r="J10" s="39">
        <v>22</v>
      </c>
      <c r="K10" s="1">
        <f t="shared" si="4"/>
        <v>1.2941176470588236</v>
      </c>
      <c r="L10" s="1">
        <f t="shared" si="5"/>
        <v>27.671534947463922</v>
      </c>
    </row>
    <row r="11" spans="1:13" x14ac:dyDescent="0.2">
      <c r="A11" s="1">
        <v>8</v>
      </c>
      <c r="B11" s="1">
        <f t="shared" si="2"/>
        <v>-3.2448497334715993</v>
      </c>
      <c r="C11" s="1">
        <f t="shared" si="1"/>
        <v>5.8756308304634935E-4</v>
      </c>
      <c r="D11" s="1">
        <f t="shared" si="1"/>
        <v>2.4953490707125815E-5</v>
      </c>
      <c r="E11" s="1">
        <f t="shared" si="1"/>
        <v>4.3003883453028926E-11</v>
      </c>
      <c r="F11" s="1">
        <f t="shared" si="1"/>
        <v>1.6992534344476259E-59</v>
      </c>
      <c r="G11" s="1">
        <f t="shared" si="1"/>
        <v>2.8437587031660291E-231</v>
      </c>
      <c r="H11" s="1">
        <f t="shared" si="0"/>
        <v>3.431396922628633E-2</v>
      </c>
      <c r="I11" s="1">
        <f t="shared" si="3"/>
        <v>1.0544848947738079</v>
      </c>
      <c r="J11" s="39">
        <v>31</v>
      </c>
      <c r="K11" s="1">
        <f t="shared" si="4"/>
        <v>1.4090909090909092</v>
      </c>
      <c r="L11" s="1">
        <f t="shared" si="5"/>
        <v>120.84135379965568</v>
      </c>
    </row>
    <row r="12" spans="1:13" x14ac:dyDescent="0.2">
      <c r="A12" s="1">
        <v>9</v>
      </c>
      <c r="B12" s="1">
        <f t="shared" si="2"/>
        <v>-3.2023776018748595</v>
      </c>
      <c r="C12" s="1">
        <f t="shared" si="1"/>
        <v>6.8149103963012134E-4</v>
      </c>
      <c r="D12" s="1">
        <f t="shared" si="1"/>
        <v>3.1275853518793058E-5</v>
      </c>
      <c r="E12" s="1">
        <f t="shared" si="1"/>
        <v>7.5305416601070831E-11</v>
      </c>
      <c r="F12" s="1">
        <f t="shared" si="1"/>
        <v>5.2778745590678994E-58</v>
      </c>
      <c r="G12" s="1">
        <f t="shared" si="1"/>
        <v>2.5450257460658436E-225</v>
      </c>
      <c r="H12" s="1">
        <f t="shared" si="0"/>
        <v>3.6165594280926028E-2</v>
      </c>
      <c r="I12" s="1">
        <f t="shared" si="3"/>
        <v>1.053961261153701</v>
      </c>
      <c r="J12" s="39">
        <v>51</v>
      </c>
      <c r="K12" s="1">
        <f t="shared" si="4"/>
        <v>1.6451612903225807</v>
      </c>
      <c r="L12" s="1">
        <f t="shared" si="5"/>
        <v>909.0949511466282</v>
      </c>
    </row>
    <row r="13" spans="1:13" x14ac:dyDescent="0.2">
      <c r="A13" s="1">
        <v>10</v>
      </c>
      <c r="B13" s="1">
        <f t="shared" si="2"/>
        <v>-3.1599054702781197</v>
      </c>
      <c r="C13" s="1">
        <f t="shared" si="1"/>
        <v>7.8910166953525217E-4</v>
      </c>
      <c r="D13" s="1">
        <f t="shared" si="1"/>
        <v>3.9094891828970132E-5</v>
      </c>
      <c r="E13" s="1">
        <f t="shared" si="1"/>
        <v>1.3094174934887589E-10</v>
      </c>
      <c r="F13" s="1">
        <f t="shared" si="1"/>
        <v>1.5672895513099264E-56</v>
      </c>
      <c r="G13" s="1">
        <f t="shared" si="1"/>
        <v>1.9020677147497263E-219</v>
      </c>
      <c r="H13" s="1">
        <f t="shared" si="0"/>
        <v>3.8098242028564551E-2</v>
      </c>
      <c r="I13" s="1">
        <f t="shared" si="3"/>
        <v>1.0534388494386726</v>
      </c>
      <c r="J13" s="39">
        <v>68</v>
      </c>
      <c r="K13" s="1">
        <f t="shared" si="4"/>
        <v>1.3333333333333333</v>
      </c>
      <c r="L13" s="1">
        <f t="shared" si="5"/>
        <v>362.24842385818073</v>
      </c>
    </row>
    <row r="14" spans="1:13" x14ac:dyDescent="0.2">
      <c r="A14" s="1">
        <v>11</v>
      </c>
      <c r="B14" s="1">
        <f t="shared" si="2"/>
        <v>-3.11743333868138</v>
      </c>
      <c r="C14" s="1">
        <f t="shared" ref="C14:G25" si="6">_xlfn.NORM.DIST($B14,0,C$3,TRUE)</f>
        <v>9.1216599469089784E-4</v>
      </c>
      <c r="D14" s="1">
        <f t="shared" si="6"/>
        <v>4.8737698662473576E-5</v>
      </c>
      <c r="E14" s="1">
        <f t="shared" si="6"/>
        <v>2.2608150866710933E-10</v>
      </c>
      <c r="F14" s="1">
        <f t="shared" si="6"/>
        <v>4.4496991981394753E-55</v>
      </c>
      <c r="G14" s="1">
        <f t="shared" si="6"/>
        <v>1.1871242273382991E-213</v>
      </c>
      <c r="H14" s="1">
        <f t="shared" si="0"/>
        <v>4.0114312365634154E-2</v>
      </c>
      <c r="I14" s="1">
        <f t="shared" si="3"/>
        <v>1.0529176736175394</v>
      </c>
      <c r="J14" s="39">
        <v>104</v>
      </c>
      <c r="K14" s="1">
        <f t="shared" si="4"/>
        <v>1.5294117647058822</v>
      </c>
      <c r="L14" s="1">
        <f t="shared" si="5"/>
        <v>2455.7362293962183</v>
      </c>
    </row>
    <row r="15" spans="1:13" x14ac:dyDescent="0.2">
      <c r="A15" s="1">
        <v>12</v>
      </c>
      <c r="B15" s="1">
        <f t="shared" si="2"/>
        <v>-3.0749612070846402</v>
      </c>
      <c r="C15" s="1">
        <f t="shared" si="6"/>
        <v>1.0526496753299509E-3</v>
      </c>
      <c r="D15" s="1">
        <f t="shared" si="6"/>
        <v>6.0596199602514192E-5</v>
      </c>
      <c r="E15" s="1">
        <f t="shared" si="6"/>
        <v>3.8760429374028932E-10</v>
      </c>
      <c r="F15" s="1">
        <f t="shared" si="6"/>
        <v>1.2078287486499093E-53</v>
      </c>
      <c r="G15" s="1">
        <f t="shared" si="6"/>
        <v>6.1873529426250047E-208</v>
      </c>
      <c r="H15" s="1">
        <f t="shared" si="0"/>
        <v>4.2216211993165394E-2</v>
      </c>
      <c r="I15" s="1">
        <f t="shared" si="3"/>
        <v>1.0523977479252999</v>
      </c>
      <c r="J15" s="39">
        <v>125</v>
      </c>
      <c r="K15" s="1">
        <f t="shared" si="4"/>
        <v>1.2019230769230769</v>
      </c>
      <c r="L15" s="1">
        <f t="shared" si="5"/>
        <v>349.34100018583484</v>
      </c>
    </row>
    <row r="16" spans="1:13" x14ac:dyDescent="0.2">
      <c r="A16" s="1">
        <v>13</v>
      </c>
      <c r="B16" s="1">
        <f t="shared" si="2"/>
        <v>-3.0324890754879004</v>
      </c>
      <c r="C16" s="1">
        <f t="shared" si="6"/>
        <v>1.2127293825831542E-3</v>
      </c>
      <c r="D16" s="1">
        <f t="shared" si="6"/>
        <v>7.5138473399252888E-5</v>
      </c>
      <c r="E16" s="1">
        <f t="shared" si="6"/>
        <v>6.5985795849273563E-10</v>
      </c>
      <c r="F16" s="1">
        <f t="shared" si="6"/>
        <v>3.1345521604964057E-52</v>
      </c>
      <c r="G16" s="1">
        <f t="shared" si="6"/>
        <v>2.6931116211545236E-202</v>
      </c>
      <c r="H16" s="1">
        <f t="shared" si="0"/>
        <v>4.440635052150603E-2</v>
      </c>
      <c r="I16" s="1">
        <f t="shared" si="3"/>
        <v>1.0518790868469017</v>
      </c>
      <c r="J16" s="39">
        <v>177</v>
      </c>
      <c r="K16" s="1">
        <f t="shared" si="4"/>
        <v>1.4159999999999999</v>
      </c>
      <c r="L16" s="1">
        <f t="shared" si="5"/>
        <v>4153.7253702199314</v>
      </c>
    </row>
    <row r="17" spans="1:20" x14ac:dyDescent="0.2">
      <c r="A17" s="1">
        <v>14</v>
      </c>
      <c r="B17" s="1">
        <f t="shared" si="2"/>
        <v>-2.9900169438911606</v>
      </c>
      <c r="C17" s="1">
        <f t="shared" si="6"/>
        <v>1.3948098616490688E-3</v>
      </c>
      <c r="D17" s="1">
        <f t="shared" si="6"/>
        <v>9.2921719608032722E-5</v>
      </c>
      <c r="E17" s="1">
        <f t="shared" si="6"/>
        <v>1.1154560217915372E-9</v>
      </c>
      <c r="F17" s="1">
        <f t="shared" si="6"/>
        <v>7.7775586136289701E-51</v>
      </c>
      <c r="G17" s="1">
        <f t="shared" si="6"/>
        <v>9.7891924827740665E-197</v>
      </c>
      <c r="H17" s="1">
        <f t="shared" si="0"/>
        <v>4.668713640249339E-2</v>
      </c>
      <c r="I17" s="1">
        <f t="shared" si="3"/>
        <v>1.0513617051210451</v>
      </c>
      <c r="J17" s="39">
        <v>238</v>
      </c>
      <c r="K17" s="1">
        <f t="shared" ref="K17:K41" si="7">J17/J16</f>
        <v>1.344632768361582</v>
      </c>
      <c r="L17" s="1">
        <f t="shared" si="5"/>
        <v>4871.8324241652062</v>
      </c>
    </row>
    <row r="18" spans="1:20" x14ac:dyDescent="0.2">
      <c r="A18" s="1">
        <v>15</v>
      </c>
      <c r="B18" s="1">
        <f t="shared" si="2"/>
        <v>-2.9475448122944208</v>
      </c>
      <c r="C18" s="1">
        <f t="shared" si="6"/>
        <v>1.6015416183290374E-3</v>
      </c>
      <c r="D18" s="1">
        <f t="shared" si="6"/>
        <v>1.1460704608744214E-4</v>
      </c>
      <c r="E18" s="1">
        <f t="shared" si="6"/>
        <v>1.8723903464366003E-9</v>
      </c>
      <c r="F18" s="1">
        <f t="shared" si="6"/>
        <v>1.8450623756348589E-49</v>
      </c>
      <c r="G18" s="1">
        <f t="shared" si="6"/>
        <v>2.9715622894345317E-191</v>
      </c>
      <c r="H18" s="1">
        <f t="shared" si="0"/>
        <v>4.906097269357567E-2</v>
      </c>
      <c r="I18" s="1">
        <f t="shared" si="3"/>
        <v>1.0508456177439811</v>
      </c>
      <c r="J18" s="39">
        <v>287</v>
      </c>
      <c r="K18" s="1">
        <f t="shared" si="7"/>
        <v>1.2058823529411764</v>
      </c>
      <c r="L18" s="1">
        <f t="shared" si="5"/>
        <v>1979.8533470067941</v>
      </c>
    </row>
    <row r="19" spans="1:20" x14ac:dyDescent="0.2">
      <c r="A19" s="1">
        <v>16</v>
      </c>
      <c r="B19" s="1">
        <f t="shared" si="2"/>
        <v>-2.905072680697681</v>
      </c>
      <c r="C19" s="1">
        <f t="shared" si="6"/>
        <v>1.835839145158593E-3</v>
      </c>
      <c r="D19" s="1">
        <f t="shared" si="6"/>
        <v>1.4097625421713301E-4</v>
      </c>
      <c r="E19" s="1">
        <f t="shared" si="6"/>
        <v>3.1209311097541955E-9</v>
      </c>
      <c r="F19" s="1">
        <f t="shared" si="6"/>
        <v>4.1848625105122221E-48</v>
      </c>
      <c r="G19" s="1">
        <f t="shared" si="6"/>
        <v>7.5330486924010557E-186</v>
      </c>
      <c r="H19" s="1">
        <f t="shared" si="0"/>
        <v>5.1530252659151898E-2</v>
      </c>
      <c r="I19" s="1">
        <f t="shared" si="3"/>
        <v>1.0503308399733291</v>
      </c>
      <c r="J19" s="39">
        <v>355</v>
      </c>
      <c r="K19" s="1">
        <f t="shared" si="7"/>
        <v>1.2369337979094077</v>
      </c>
      <c r="L19" s="1">
        <f t="shared" si="5"/>
        <v>4388.2741693199969</v>
      </c>
    </row>
    <row r="20" spans="1:20" x14ac:dyDescent="0.2">
      <c r="A20" s="1">
        <v>17</v>
      </c>
      <c r="B20" s="1">
        <f t="shared" si="2"/>
        <v>-2.8626005491009412</v>
      </c>
      <c r="C20" s="1">
        <f t="shared" si="6"/>
        <v>2.1008995856453792E-3</v>
      </c>
      <c r="D20" s="1">
        <f t="shared" si="6"/>
        <v>1.7295080197798107E-4</v>
      </c>
      <c r="E20" s="1">
        <f t="shared" si="6"/>
        <v>5.1655645027395468E-9</v>
      </c>
      <c r="F20" s="1">
        <f t="shared" si="6"/>
        <v>9.0752005808725983E-47</v>
      </c>
      <c r="G20" s="1">
        <f t="shared" si="6"/>
        <v>1.5948039285970512E-180</v>
      </c>
      <c r="H20" s="1">
        <f t="shared" si="0"/>
        <v>5.4097355215182802E-2</v>
      </c>
      <c r="I20" s="1">
        <f t="shared" si="3"/>
        <v>1.0498173873318857</v>
      </c>
      <c r="J20" s="39">
        <v>425</v>
      </c>
      <c r="K20" s="1">
        <f t="shared" si="7"/>
        <v>1.1971830985915493</v>
      </c>
      <c r="L20" s="1">
        <f t="shared" si="5"/>
        <v>3922.5704219463933</v>
      </c>
    </row>
    <row r="21" spans="1:20" x14ac:dyDescent="0.2">
      <c r="A21" s="1">
        <v>18</v>
      </c>
      <c r="B21" s="1">
        <f t="shared" si="2"/>
        <v>-2.8201284175042014</v>
      </c>
      <c r="C21" s="1">
        <f t="shared" si="6"/>
        <v>2.4002217163515268E-3</v>
      </c>
      <c r="D21" s="1">
        <f t="shared" si="6"/>
        <v>2.1161312390498093E-4</v>
      </c>
      <c r="E21" s="1">
        <f t="shared" si="6"/>
        <v>8.4898351144903802E-9</v>
      </c>
      <c r="F21" s="1">
        <f t="shared" si="6"/>
        <v>1.8816497726849829E-45</v>
      </c>
      <c r="G21" s="1">
        <f t="shared" si="6"/>
        <v>2.8196625808800621E-175</v>
      </c>
      <c r="H21" s="1">
        <f t="shared" si="0"/>
        <v>5.6764640223917813E-2</v>
      </c>
      <c r="I21" s="1">
        <f t="shared" si="3"/>
        <v>1.0493052756114483</v>
      </c>
      <c r="J21" s="39">
        <v>536</v>
      </c>
      <c r="K21" s="1">
        <f t="shared" si="7"/>
        <v>1.2611764705882353</v>
      </c>
      <c r="L21" s="1">
        <f t="shared" si="5"/>
        <v>12896.545999241149</v>
      </c>
    </row>
    <row r="22" spans="1:20" x14ac:dyDescent="0.2">
      <c r="A22" s="1">
        <v>19</v>
      </c>
      <c r="B22" s="1">
        <f t="shared" si="2"/>
        <v>-2.7776562859074616</v>
      </c>
      <c r="C22" s="1">
        <f t="shared" si="6"/>
        <v>2.7376251068811216E-3</v>
      </c>
      <c r="D22" s="1">
        <f t="shared" si="6"/>
        <v>2.5823048165659609E-4</v>
      </c>
      <c r="E22" s="1">
        <f t="shared" si="6"/>
        <v>1.3855771122791474E-8</v>
      </c>
      <c r="F22" s="1">
        <f t="shared" si="6"/>
        <v>3.7301956624101311E-44</v>
      </c>
      <c r="G22" s="1">
        <f t="shared" si="6"/>
        <v>4.1633523412769798E-170</v>
      </c>
      <c r="H22" s="1">
        <f t="shared" si="0"/>
        <v>5.9534443646378048E-2</v>
      </c>
      <c r="I22" s="1">
        <f t="shared" si="3"/>
        <v>1.0487945208766281</v>
      </c>
      <c r="J22" s="39">
        <v>634</v>
      </c>
      <c r="K22" s="1">
        <f t="shared" si="7"/>
        <v>1.1828358208955223</v>
      </c>
      <c r="L22" s="1">
        <f t="shared" si="5"/>
        <v>7221.9716334387249</v>
      </c>
    </row>
    <row r="23" spans="1:20" x14ac:dyDescent="0.2">
      <c r="A23" s="1">
        <v>20</v>
      </c>
      <c r="B23" s="1">
        <f t="shared" si="2"/>
        <v>-2.7351841543107218</v>
      </c>
      <c r="C23" s="1">
        <f t="shared" si="6"/>
        <v>3.1172692974322522E-3</v>
      </c>
      <c r="D23" s="1">
        <f t="shared" si="6"/>
        <v>3.1428150878254048E-4</v>
      </c>
      <c r="E23" s="1">
        <f t="shared" si="6"/>
        <v>2.245506531387353E-8</v>
      </c>
      <c r="F23" s="1">
        <f t="shared" si="6"/>
        <v>7.0702953305895054E-43</v>
      </c>
      <c r="G23" s="1">
        <f t="shared" si="6"/>
        <v>5.1339113319101176E-165</v>
      </c>
      <c r="H23" s="1">
        <f t="shared" si="0"/>
        <v>6.2409072561031988E-2</v>
      </c>
      <c r="I23" s="1">
        <f t="shared" si="3"/>
        <v>1.0482851394686516</v>
      </c>
      <c r="J23" s="39">
        <v>749</v>
      </c>
      <c r="K23" s="1">
        <f t="shared" si="7"/>
        <v>1.1813880126182965</v>
      </c>
      <c r="L23" s="1">
        <f t="shared" si="5"/>
        <v>9938.9040020021839</v>
      </c>
    </row>
    <row r="24" spans="1:20" x14ac:dyDescent="0.2">
      <c r="A24" s="1">
        <v>21</v>
      </c>
      <c r="B24" s="1">
        <f t="shared" si="2"/>
        <v>-2.692712022713982</v>
      </c>
      <c r="C24" s="1">
        <f t="shared" si="6"/>
        <v>3.5436728126656972E-3</v>
      </c>
      <c r="D24" s="1">
        <f t="shared" si="6"/>
        <v>3.8148559742830679E-4</v>
      </c>
      <c r="E24" s="1">
        <f t="shared" si="6"/>
        <v>3.6137025553137892E-8</v>
      </c>
      <c r="F24" s="1">
        <f t="shared" si="6"/>
        <v>1.2813259122594229E-41</v>
      </c>
      <c r="G24" s="1">
        <f t="shared" si="6"/>
        <v>5.287079756517378E-160</v>
      </c>
      <c r="H24" s="1">
        <f t="shared" si="0"/>
        <v>6.5390800057894993E-2</v>
      </c>
      <c r="I24" s="1">
        <f t="shared" si="3"/>
        <v>1.0477771480091629</v>
      </c>
      <c r="J24" s="39">
        <v>901</v>
      </c>
      <c r="K24" s="1">
        <f t="shared" si="7"/>
        <v>1.2029372496662216</v>
      </c>
      <c r="L24" s="1">
        <f t="shared" si="5"/>
        <v>19543.83074596569</v>
      </c>
    </row>
    <row r="25" spans="1:20" x14ac:dyDescent="0.2">
      <c r="A25" s="1">
        <v>22</v>
      </c>
      <c r="B25" s="1">
        <f t="shared" si="2"/>
        <v>-2.6502398911172422</v>
      </c>
      <c r="C25" s="1">
        <f t="shared" si="6"/>
        <v>4.021731809483068E-3</v>
      </c>
      <c r="D25" s="1">
        <f t="shared" si="6"/>
        <v>4.6183525239499256E-4</v>
      </c>
      <c r="E25" s="1">
        <f t="shared" si="6"/>
        <v>5.7749377994495204E-8</v>
      </c>
      <c r="F25" s="1">
        <f t="shared" si="6"/>
        <v>2.2202450054018613E-40</v>
      </c>
      <c r="G25" s="1">
        <f t="shared" si="6"/>
        <v>4.5472511128794325E-155</v>
      </c>
      <c r="H25" s="1">
        <f t="shared" si="0"/>
        <v>6.848186001806944E-2</v>
      </c>
      <c r="I25" s="1">
        <f t="shared" si="3"/>
        <v>1.0472705634039914</v>
      </c>
      <c r="J25" s="39">
        <v>1051</v>
      </c>
      <c r="K25" s="1">
        <f t="shared" si="7"/>
        <v>1.1664816870144283</v>
      </c>
      <c r="L25" s="1">
        <f t="shared" si="5"/>
        <v>15697.807346166488</v>
      </c>
    </row>
    <row r="26" spans="1:20" x14ac:dyDescent="0.2">
      <c r="A26" s="1">
        <v>23</v>
      </c>
      <c r="B26" s="1">
        <f t="shared" si="2"/>
        <v>-2.6077677595205024</v>
      </c>
      <c r="C26" s="1">
        <f t="shared" ref="C26:D45" si="8">_xlfn.NORM.DIST($B26,0,C$3,TRUE)</f>
        <v>4.5567381351876903E-3</v>
      </c>
      <c r="D26" s="1">
        <f t="shared" si="8"/>
        <v>5.5763150839819079E-4</v>
      </c>
      <c r="E26" s="1" t="s">
        <v>499</v>
      </c>
      <c r="F26" s="1">
        <f t="shared" ref="F26:G45" si="9">_xlfn.NORM.DIST($B26,0,F$3,TRUE)</f>
        <v>3.6784487135018965E-39</v>
      </c>
      <c r="G26" s="1">
        <f t="shared" si="9"/>
        <v>3.2662620563839433E-150</v>
      </c>
      <c r="H26" s="1">
        <f t="shared" si="0"/>
        <v>7.1684441789520631E-2</v>
      </c>
      <c r="I26" s="1">
        <f t="shared" si="3"/>
        <v>1.0467654028469169</v>
      </c>
      <c r="J26" s="39">
        <v>1221</v>
      </c>
      <c r="K26" s="1">
        <f t="shared" si="7"/>
        <v>1.1617507136060894</v>
      </c>
      <c r="L26" s="1">
        <f t="shared" si="5"/>
        <v>19711.335702512988</v>
      </c>
    </row>
    <row r="27" spans="1:20" x14ac:dyDescent="0.2">
      <c r="A27" s="1">
        <v>24</v>
      </c>
      <c r="B27" s="1">
        <f t="shared" si="2"/>
        <v>-2.5652956279237626</v>
      </c>
      <c r="C27" s="1">
        <f t="shared" si="8"/>
        <v>5.1543965517492647E-3</v>
      </c>
      <c r="D27" s="1">
        <f t="shared" si="8"/>
        <v>6.71522468804071E-4</v>
      </c>
      <c r="E27" s="1">
        <f t="shared" ref="E27:E58" si="10">_xlfn.NORM.DIST($B27,0,E$3,TRUE)</f>
        <v>1.4441674530791012E-7</v>
      </c>
      <c r="F27" s="1">
        <f t="shared" si="9"/>
        <v>5.8271264947786897E-38</v>
      </c>
      <c r="G27" s="1">
        <f t="shared" si="9"/>
        <v>1.9594118342551347E-145</v>
      </c>
      <c r="H27" s="1">
        <f t="shared" si="0"/>
        <v>7.5000684770644158E-2</v>
      </c>
      <c r="I27" s="1">
        <f t="shared" si="3"/>
        <v>1.0462616838233971</v>
      </c>
      <c r="J27" s="39">
        <v>1389</v>
      </c>
      <c r="K27" s="1">
        <f t="shared" si="7"/>
        <v>1.1375921375921376</v>
      </c>
      <c r="L27" s="1">
        <f t="shared" si="5"/>
        <v>16092.952236253381</v>
      </c>
    </row>
    <row r="28" spans="1:20" x14ac:dyDescent="0.2">
      <c r="A28" s="1">
        <v>25</v>
      </c>
      <c r="B28" s="1">
        <f t="shared" si="2"/>
        <v>-2.5228234963270229</v>
      </c>
      <c r="C28" s="1">
        <f t="shared" si="8"/>
        <v>5.8208408618703172E-3</v>
      </c>
      <c r="D28" s="1">
        <f t="shared" si="8"/>
        <v>8.0654497790190308E-4</v>
      </c>
      <c r="E28" s="1">
        <f t="shared" si="10"/>
        <v>2.2599462227259332E-7</v>
      </c>
      <c r="F28" s="1">
        <f t="shared" si="9"/>
        <v>8.8261989675066922E-37</v>
      </c>
      <c r="G28" s="1">
        <f t="shared" si="9"/>
        <v>9.8169554501646468E-141</v>
      </c>
      <c r="H28" s="1">
        <f t="shared" si="0"/>
        <v>7.8432672913923931E-2</v>
      </c>
      <c r="I28" s="1">
        <f t="shared" si="3"/>
        <v>1.0457594241142594</v>
      </c>
      <c r="J28" s="39">
        <v>1638</v>
      </c>
      <c r="K28" s="1">
        <f t="shared" si="7"/>
        <v>1.1792656587473003</v>
      </c>
      <c r="L28" s="1">
        <f t="shared" si="5"/>
        <v>47822.347354495942</v>
      </c>
    </row>
    <row r="29" spans="1:20" x14ac:dyDescent="0.2">
      <c r="A29" s="1">
        <v>26</v>
      </c>
      <c r="B29" s="1">
        <f t="shared" si="2"/>
        <v>-2.4803513647302831</v>
      </c>
      <c r="C29" s="1">
        <f t="shared" si="8"/>
        <v>6.5626486536519138E-3</v>
      </c>
      <c r="D29" s="1">
        <f t="shared" si="8"/>
        <v>9.6616938334742912E-4</v>
      </c>
      <c r="E29" s="1">
        <f t="shared" si="10"/>
        <v>3.5119306357516507E-7</v>
      </c>
      <c r="F29" s="1">
        <f t="shared" si="9"/>
        <v>1.2782808204471494E-35</v>
      </c>
      <c r="G29" s="1">
        <f t="shared" si="9"/>
        <v>4.1077904006248946E-136</v>
      </c>
      <c r="H29" s="1">
        <f t="shared" si="0"/>
        <v>8.198242916270225E-2</v>
      </c>
      <c r="I29" s="1">
        <f t="shared" si="3"/>
        <v>1.0452586417993686</v>
      </c>
      <c r="J29" s="39">
        <v>1862</v>
      </c>
      <c r="K29" s="1">
        <f t="shared" si="7"/>
        <v>1.1367521367521367</v>
      </c>
      <c r="L29" s="1">
        <f t="shared" si="5"/>
        <v>29022.832024559775</v>
      </c>
    </row>
    <row r="30" spans="1:20" x14ac:dyDescent="0.2">
      <c r="A30" s="1">
        <v>27</v>
      </c>
      <c r="B30" s="1">
        <f t="shared" si="2"/>
        <v>-2.4378792331335433</v>
      </c>
      <c r="C30" s="1">
        <f t="shared" si="8"/>
        <v>7.3868543632997869E-3</v>
      </c>
      <c r="D30" s="1">
        <f t="shared" si="8"/>
        <v>1.1543472803744977E-3</v>
      </c>
      <c r="E30" s="1">
        <f t="shared" si="10"/>
        <v>5.4195584596874055E-7</v>
      </c>
      <c r="F30" s="1">
        <f t="shared" si="9"/>
        <v>1.7701744743917776E-34</v>
      </c>
      <c r="G30" s="1">
        <f t="shared" si="9"/>
        <v>1.4355696430376505E-131</v>
      </c>
      <c r="H30" s="1">
        <f t="shared" si="0"/>
        <v>8.5651909834774539E-2</v>
      </c>
      <c r="I30" s="1">
        <f t="shared" si="3"/>
        <v>1.0447593552612333</v>
      </c>
      <c r="J30" s="39">
        <v>2055</v>
      </c>
      <c r="K30" s="1">
        <f t="shared" si="7"/>
        <v>1.1036519871106338</v>
      </c>
      <c r="L30" s="1">
        <f t="shared" si="5"/>
        <v>14646.895338359485</v>
      </c>
      <c r="T30">
        <v>2</v>
      </c>
    </row>
    <row r="31" spans="1:20" x14ac:dyDescent="0.2">
      <c r="A31" s="1">
        <v>28</v>
      </c>
      <c r="B31" s="1">
        <f t="shared" si="2"/>
        <v>-2.3954071015368035</v>
      </c>
      <c r="C31" s="1">
        <f t="shared" si="8"/>
        <v>8.300960339944494E-3</v>
      </c>
      <c r="D31" s="1">
        <f t="shared" si="8"/>
        <v>1.3755620545057184E-3</v>
      </c>
      <c r="E31" s="1">
        <f t="shared" si="10"/>
        <v>8.3052943312836093E-7</v>
      </c>
      <c r="F31" s="1">
        <f t="shared" si="9"/>
        <v>2.3439441836426431E-33</v>
      </c>
      <c r="G31" s="1">
        <f t="shared" si="9"/>
        <v>4.1901462457363702E-127</v>
      </c>
      <c r="H31" s="1">
        <f t="shared" si="0"/>
        <v>8.9442998967186924E-2</v>
      </c>
      <c r="I31" s="1">
        <f t="shared" si="3"/>
        <v>1.0442615831885771</v>
      </c>
      <c r="J31" s="39">
        <v>2311</v>
      </c>
      <c r="K31" s="1">
        <f t="shared" si="7"/>
        <v>1.124574209245742</v>
      </c>
      <c r="L31" s="1">
        <f t="shared" si="5"/>
        <v>34448.280143426287</v>
      </c>
    </row>
    <row r="32" spans="1:20" x14ac:dyDescent="0.2">
      <c r="A32" s="1">
        <v>29</v>
      </c>
      <c r="B32" s="1">
        <f t="shared" si="2"/>
        <v>-2.3529349699400637</v>
      </c>
      <c r="C32" s="1">
        <f t="shared" si="8"/>
        <v>9.3129455837326174E-3</v>
      </c>
      <c r="D32" s="1">
        <f t="shared" si="8"/>
        <v>1.6348819548083152E-3</v>
      </c>
      <c r="E32" s="1">
        <f t="shared" si="10"/>
        <v>1.2639282405595102E-6</v>
      </c>
      <c r="F32" s="1">
        <f t="shared" si="9"/>
        <v>2.9677287723485055E-32</v>
      </c>
      <c r="G32" s="1">
        <f t="shared" si="9"/>
        <v>1.0214747675514256E-122</v>
      </c>
      <c r="H32" s="1">
        <f t="shared" si="0"/>
        <v>9.3357502637239742E-2</v>
      </c>
      <c r="I32" s="1">
        <f t="shared" si="3"/>
        <v>1.0437653445798356</v>
      </c>
      <c r="J32" s="39">
        <v>2554</v>
      </c>
      <c r="K32" s="1">
        <f t="shared" si="7"/>
        <v>1.1051492860233665</v>
      </c>
      <c r="L32" s="1">
        <f t="shared" si="5"/>
        <v>24578.270955558222</v>
      </c>
    </row>
    <row r="33" spans="1:12" x14ac:dyDescent="0.2">
      <c r="A33" s="1">
        <v>30</v>
      </c>
      <c r="B33" s="1">
        <f t="shared" si="2"/>
        <v>-2.3104628383433239</v>
      </c>
      <c r="C33" s="1">
        <f t="shared" si="8"/>
        <v>1.0431271818353826E-2</v>
      </c>
      <c r="D33" s="1">
        <f t="shared" si="8"/>
        <v>1.9380153355236204E-3</v>
      </c>
      <c r="E33" s="1">
        <f t="shared" si="10"/>
        <v>1.910158143922785E-6</v>
      </c>
      <c r="F33" s="1">
        <f t="shared" si="9"/>
        <v>3.5929525708455649E-31</v>
      </c>
      <c r="G33" s="1">
        <f t="shared" si="9"/>
        <v>2.0798141260623841E-118</v>
      </c>
      <c r="H33" s="1">
        <f t="shared" si="0"/>
        <v>9.7397143275291143E-2</v>
      </c>
      <c r="I33" s="1">
        <f t="shared" si="3"/>
        <v>1.0432706587466063</v>
      </c>
      <c r="J33" s="39">
        <v>2946</v>
      </c>
      <c r="K33" s="1">
        <f t="shared" si="7"/>
        <v>1.1534847298355522</v>
      </c>
      <c r="L33" s="1">
        <f t="shared" si="5"/>
        <v>105424.02042352404</v>
      </c>
    </row>
    <row r="34" spans="1:12" x14ac:dyDescent="0.2">
      <c r="A34" s="1">
        <v>31</v>
      </c>
      <c r="B34" s="1">
        <f t="shared" si="2"/>
        <v>-2.2679907067465841</v>
      </c>
      <c r="C34" s="1">
        <f t="shared" si="8"/>
        <v>1.1664886552576158E-2</v>
      </c>
      <c r="D34" s="1">
        <f t="shared" si="8"/>
        <v>2.2913676007445486E-3</v>
      </c>
      <c r="E34" s="1">
        <f t="shared" si="10"/>
        <v>2.8668114886056912E-6</v>
      </c>
      <c r="F34" s="1">
        <f t="shared" si="9"/>
        <v>4.1594309933202804E-30</v>
      </c>
      <c r="G34" s="1">
        <f t="shared" si="9"/>
        <v>3.5369177538298696E-114</v>
      </c>
      <c r="H34" s="1">
        <f t="shared" si="0"/>
        <v>0.10156355398549691</v>
      </c>
      <c r="I34" s="1">
        <f t="shared" si="3"/>
        <v>1.0427775453170067</v>
      </c>
      <c r="J34" s="39">
        <v>3383</v>
      </c>
      <c r="K34" s="1">
        <f t="shared" si="7"/>
        <v>1.1483367277664629</v>
      </c>
      <c r="L34" s="1">
        <f t="shared" si="5"/>
        <v>127525.20534565444</v>
      </c>
    </row>
    <row r="35" spans="1:12" x14ac:dyDescent="0.2">
      <c r="A35" s="1">
        <v>32</v>
      </c>
      <c r="B35" s="1">
        <f t="shared" si="2"/>
        <v>-2.2255185751498443</v>
      </c>
      <c r="C35" s="1">
        <f t="shared" si="8"/>
        <v>1.3023222782640287E-2</v>
      </c>
      <c r="D35" s="1">
        <f t="shared" si="8"/>
        <v>2.7020992756735551E-3</v>
      </c>
      <c r="E35" s="1">
        <f t="shared" si="10"/>
        <v>4.2728277503631909E-6</v>
      </c>
      <c r="F35" s="1">
        <f t="shared" si="9"/>
        <v>4.6044377961147165E-29</v>
      </c>
      <c r="G35" s="1">
        <f t="shared" si="9"/>
        <v>5.0238235920778634E-110</v>
      </c>
      <c r="H35" s="1">
        <f t="shared" ref="H35:H66" si="11">_xlfn.NORM.DIST($B35,0,B$2,TRUE)</f>
        <v>0.10585827289112344</v>
      </c>
      <c r="I35" s="1">
        <f t="shared" si="3"/>
        <v>1.0422860242389687</v>
      </c>
      <c r="J35" s="39">
        <v>3627</v>
      </c>
      <c r="K35" s="1">
        <f t="shared" si="7"/>
        <v>1.0721253325450784</v>
      </c>
      <c r="L35" s="1">
        <f t="shared" si="5"/>
        <v>11713.120591638177</v>
      </c>
    </row>
    <row r="36" spans="1:12" x14ac:dyDescent="0.2">
      <c r="A36" s="1">
        <v>33</v>
      </c>
      <c r="B36" s="1">
        <f t="shared" si="2"/>
        <v>-2.1830464435531045</v>
      </c>
      <c r="C36" s="1">
        <f t="shared" si="8"/>
        <v>1.4516194988967434E-2</v>
      </c>
      <c r="D36" s="1">
        <f t="shared" si="8"/>
        <v>3.1781845101944385E-3</v>
      </c>
      <c r="E36" s="1">
        <f t="shared" si="10"/>
        <v>6.3244353511942111E-6</v>
      </c>
      <c r="F36" s="1">
        <f t="shared" si="9"/>
        <v>4.8739930579160786E-28</v>
      </c>
      <c r="G36" s="1">
        <f t="shared" si="9"/>
        <v>5.9601682300262762E-106</v>
      </c>
      <c r="H36" s="1">
        <f t="shared" si="11"/>
        <v>0.11028273752151484</v>
      </c>
      <c r="I36" s="1">
        <f t="shared" si="3"/>
        <v>1.0417961157834306</v>
      </c>
      <c r="J36" s="39">
        <v>4102</v>
      </c>
      <c r="K36" s="1">
        <f t="shared" si="7"/>
        <v>1.1309622277364213</v>
      </c>
      <c r="L36" s="1">
        <f t="shared" si="5"/>
        <v>133779.93227379461</v>
      </c>
    </row>
    <row r="37" spans="1:12" x14ac:dyDescent="0.2">
      <c r="A37" s="1">
        <v>34</v>
      </c>
      <c r="B37" s="1">
        <f t="shared" ref="B37:B68" si="12">B36+$B$3</f>
        <v>-2.1405743119563647</v>
      </c>
      <c r="C37" s="1">
        <f t="shared" si="8"/>
        <v>1.6154191086994559E-2</v>
      </c>
      <c r="D37" s="1">
        <f t="shared" si="8"/>
        <v>3.7284691977754014E-3</v>
      </c>
      <c r="E37" s="1">
        <f t="shared" si="10"/>
        <v>9.2965561835506502E-6</v>
      </c>
      <c r="F37" s="1">
        <f t="shared" si="9"/>
        <v>4.9336060818286556E-27</v>
      </c>
      <c r="G37" s="1">
        <f t="shared" si="9"/>
        <v>5.9061359478709537E-102</v>
      </c>
      <c r="H37" s="1">
        <f t="shared" si="11"/>
        <v>0.11483827925818835</v>
      </c>
      <c r="I37" s="1">
        <f t="shared" ref="I37:I68" si="13">H37/H36</f>
        <v>1.0413078405474363</v>
      </c>
      <c r="J37" s="39">
        <v>4413</v>
      </c>
      <c r="K37" s="1">
        <f t="shared" si="7"/>
        <v>1.075816674792784</v>
      </c>
      <c r="L37" s="1">
        <f>(K37-I37)^2*J37^2</f>
        <v>23191.478247441588</v>
      </c>
    </row>
    <row r="38" spans="1:12" x14ac:dyDescent="0.2">
      <c r="A38" s="1">
        <v>35</v>
      </c>
      <c r="B38" s="1">
        <f t="shared" si="12"/>
        <v>-2.0981021803596249</v>
      </c>
      <c r="C38" s="1">
        <f t="shared" si="8"/>
        <v>1.7948060003458968E-2</v>
      </c>
      <c r="D38" s="1">
        <f t="shared" si="8"/>
        <v>4.3627277672518353E-3</v>
      </c>
      <c r="E38" s="1">
        <f t="shared" si="10"/>
        <v>1.3571267899324348E-5</v>
      </c>
      <c r="F38" s="1">
        <f t="shared" si="9"/>
        <v>4.7755267470108357E-26</v>
      </c>
      <c r="G38" s="1">
        <f t="shared" si="9"/>
        <v>4.888499445233032E-98</v>
      </c>
      <c r="H38" s="1">
        <f t="shared" si="11"/>
        <v>0.11952611785786592</v>
      </c>
      <c r="I38" s="1">
        <f t="shared" si="13"/>
        <v>1.0408212194571289</v>
      </c>
      <c r="J38" s="39">
        <v>4848</v>
      </c>
      <c r="K38" s="1">
        <f t="shared" si="7"/>
        <v>1.0985723997280761</v>
      </c>
      <c r="L38" s="1">
        <f>(K38-I38)^2*J38^2</f>
        <v>78387.524790300406</v>
      </c>
    </row>
    <row r="39" spans="1:12" x14ac:dyDescent="0.2">
      <c r="A39" s="1">
        <v>36</v>
      </c>
      <c r="B39" s="1">
        <f t="shared" si="12"/>
        <v>-2.0556300487628851</v>
      </c>
      <c r="C39" s="1">
        <f t="shared" si="8"/>
        <v>1.9909094566456814E-2</v>
      </c>
      <c r="D39" s="1">
        <f t="shared" si="8"/>
        <v>5.0917175794094613E-3</v>
      </c>
      <c r="E39" s="1">
        <f t="shared" si="10"/>
        <v>1.9675280322734237E-5</v>
      </c>
      <c r="F39" s="1">
        <f t="shared" si="9"/>
        <v>4.4204009189713858E-25</v>
      </c>
      <c r="G39" s="1">
        <f t="shared" si="9"/>
        <v>3.3797277981648969E-94</v>
      </c>
      <c r="H39" s="1">
        <f t="shared" si="11"/>
        <v>0.12434735607052035</v>
      </c>
      <c r="I39" s="1">
        <f t="shared" si="13"/>
        <v>1.0403362737706212</v>
      </c>
      <c r="J39" s="39">
        <v>5205</v>
      </c>
      <c r="K39" s="1">
        <f t="shared" si="7"/>
        <v>1.073638613861386</v>
      </c>
      <c r="L39" s="1">
        <f>(K39-I39)^2*J39^2</f>
        <v>30046.298043920295</v>
      </c>
    </row>
    <row r="40" spans="1:12" x14ac:dyDescent="0.2">
      <c r="A40" s="1">
        <v>37</v>
      </c>
      <c r="B40" s="1">
        <f t="shared" si="12"/>
        <v>-2.0131579171661453</v>
      </c>
      <c r="C40" s="1">
        <f t="shared" si="8"/>
        <v>2.2049009420385318E-2</v>
      </c>
      <c r="D40" s="1">
        <f t="shared" si="8"/>
        <v>5.9272297375154532E-3</v>
      </c>
      <c r="E40" s="1">
        <f t="shared" si="10"/>
        <v>2.8328788222106231E-5</v>
      </c>
      <c r="F40" s="1">
        <f t="shared" si="9"/>
        <v>3.912841872794225E-24</v>
      </c>
      <c r="G40" s="1">
        <f t="shared" si="9"/>
        <v>1.9517722187996651E-90</v>
      </c>
      <c r="H40" s="1">
        <f t="shared" si="11"/>
        <v>0.12930297437072266</v>
      </c>
      <c r="I40" s="1">
        <f t="shared" si="13"/>
        <v>1.0398530250807414</v>
      </c>
      <c r="J40" s="39">
        <v>5575</v>
      </c>
      <c r="K40" s="1">
        <f t="shared" si="7"/>
        <v>1.0710854947166186</v>
      </c>
      <c r="L40" s="1">
        <f>(K40-I40)^2*J40^2</f>
        <v>30318.128985974978</v>
      </c>
    </row>
    <row r="41" spans="1:12" x14ac:dyDescent="0.2">
      <c r="A41" s="1">
        <v>38</v>
      </c>
      <c r="B41" s="1">
        <f t="shared" si="12"/>
        <v>-1.9706857855694058</v>
      </c>
      <c r="C41" s="1">
        <f t="shared" si="8"/>
        <v>2.4379913705662951E-2</v>
      </c>
      <c r="D41" s="1">
        <f t="shared" si="8"/>
        <v>6.8821350044372849E-3</v>
      </c>
      <c r="E41" s="1">
        <f t="shared" si="10"/>
        <v>4.0508504978334145E-5</v>
      </c>
      <c r="F41" s="1">
        <f t="shared" si="9"/>
        <v>3.3122284342442941E-23</v>
      </c>
      <c r="G41" s="1">
        <f t="shared" si="9"/>
        <v>9.4151117874835317E-87</v>
      </c>
      <c r="H41" s="1">
        <f t="shared" si="11"/>
        <v>0.13439382582071679</v>
      </c>
      <c r="I41" s="1">
        <f t="shared" si="13"/>
        <v>1.0393714953176423</v>
      </c>
      <c r="J41" s="39">
        <v>5955</v>
      </c>
      <c r="K41" s="1">
        <f t="shared" si="7"/>
        <v>1.0681614349775785</v>
      </c>
      <c r="L41" s="1">
        <f>(K41-I41)^2*J41^2</f>
        <v>29393.076227350335</v>
      </c>
    </row>
    <row r="42" spans="1:12" x14ac:dyDescent="0.2">
      <c r="A42" s="1">
        <v>39</v>
      </c>
      <c r="B42" s="1">
        <f t="shared" si="12"/>
        <v>-1.9282136539726662</v>
      </c>
      <c r="C42" s="1">
        <f t="shared" si="8"/>
        <v>2.6914278278042599E-2</v>
      </c>
      <c r="D42" s="1">
        <f t="shared" si="8"/>
        <v>7.9704234125103531E-3</v>
      </c>
      <c r="E42" s="1">
        <f t="shared" si="10"/>
        <v>5.752814586075387E-5</v>
      </c>
      <c r="F42" s="1">
        <f t="shared" si="9"/>
        <v>2.6813476756508696E-22</v>
      </c>
      <c r="G42" s="1">
        <f t="shared" si="9"/>
        <v>3.7938394536602523E-83</v>
      </c>
      <c r="H42" s="1">
        <f t="shared" si="11"/>
        <v>0.13962063108371556</v>
      </c>
      <c r="I42" s="1">
        <f t="shared" si="13"/>
        <v>1.0388917067512564</v>
      </c>
      <c r="J42" s="39">
        <v>6356</v>
      </c>
      <c r="K42" s="1">
        <f t="shared" ref="K42:K47" si="14">J42/J41</f>
        <v>1.0673383711167086</v>
      </c>
      <c r="L42" s="1">
        <f t="shared" ref="L42:L47" si="15">(K42-I42)^2*J42^2</f>
        <v>32691.170781365854</v>
      </c>
    </row>
    <row r="43" spans="1:12" x14ac:dyDescent="0.2">
      <c r="A43" s="1">
        <v>40</v>
      </c>
      <c r="B43" s="1">
        <f t="shared" si="12"/>
        <v>-1.8857415223759266</v>
      </c>
      <c r="C43" s="1">
        <f t="shared" si="8"/>
        <v>2.9664897283434796E-2</v>
      </c>
      <c r="D43" s="1">
        <f t="shared" si="8"/>
        <v>9.2072360599264498E-3</v>
      </c>
      <c r="E43" s="1">
        <f t="shared" si="10"/>
        <v>8.1140093156083798E-5</v>
      </c>
      <c r="F43" s="1">
        <f t="shared" si="9"/>
        <v>2.0758636680113671E-21</v>
      </c>
      <c r="G43" s="1">
        <f t="shared" si="9"/>
        <v>1.2770216172940185E-79</v>
      </c>
      <c r="H43" s="1">
        <f t="shared" si="11"/>
        <v>0.14498397360591048</v>
      </c>
      <c r="I43" s="1">
        <f t="shared" si="13"/>
        <v>1.0384136819935952</v>
      </c>
      <c r="J43" s="39">
        <v>6674</v>
      </c>
      <c r="K43" s="1">
        <f t="shared" si="14"/>
        <v>1.0500314663310257</v>
      </c>
      <c r="L43" s="1">
        <f t="shared" si="15"/>
        <v>6012.0007394077993</v>
      </c>
    </row>
    <row r="44" spans="1:12" x14ac:dyDescent="0.2">
      <c r="A44" s="1">
        <v>41</v>
      </c>
      <c r="B44" s="1">
        <f t="shared" si="12"/>
        <v>-1.8432693907791871</v>
      </c>
      <c r="C44" s="1">
        <f t="shared" si="8"/>
        <v>3.2644843951386684E-2</v>
      </c>
      <c r="D44" s="1">
        <f t="shared" si="8"/>
        <v>1.0608887513392446E-2</v>
      </c>
      <c r="E44" s="1">
        <f t="shared" si="10"/>
        <v>1.1366240637822031E-4</v>
      </c>
      <c r="F44" s="1">
        <f t="shared" si="9"/>
        <v>1.5369716620634044E-20</v>
      </c>
      <c r="G44" s="1">
        <f t="shared" si="9"/>
        <v>3.5908120875312867E-76</v>
      </c>
      <c r="H44" s="1">
        <f t="shared" si="11"/>
        <v>0.1504842949856075</v>
      </c>
      <c r="I44" s="1">
        <f t="shared" si="13"/>
        <v>1.0379374440008644</v>
      </c>
      <c r="J44" s="39">
        <v>6934</v>
      </c>
      <c r="K44" s="1">
        <f t="shared" si="14"/>
        <v>1.038957147138148</v>
      </c>
      <c r="L44" s="1">
        <f t="shared" si="15"/>
        <v>49.993689158822619</v>
      </c>
    </row>
    <row r="45" spans="1:12" x14ac:dyDescent="0.2">
      <c r="A45" s="1">
        <v>42</v>
      </c>
      <c r="B45" s="1">
        <f t="shared" si="12"/>
        <v>-1.8007972591824475</v>
      </c>
      <c r="C45" s="1">
        <f t="shared" si="8"/>
        <v>3.5867420523555071E-2</v>
      </c>
      <c r="D45" s="1">
        <f t="shared" si="8"/>
        <v>1.2192877185549159E-2</v>
      </c>
      <c r="E45" s="1">
        <f t="shared" si="10"/>
        <v>1.581356967104037E-4</v>
      </c>
      <c r="F45" s="1">
        <f t="shared" si="9"/>
        <v>1.08833666065628E-19</v>
      </c>
      <c r="G45" s="1">
        <f t="shared" si="9"/>
        <v>8.4347491067968544E-73</v>
      </c>
      <c r="H45" s="1">
        <f t="shared" si="11"/>
        <v>0.15612189054775008</v>
      </c>
      <c r="I45" s="1">
        <f t="shared" si="13"/>
        <v>1.0374630160754101</v>
      </c>
      <c r="J45" s="39">
        <v>7202</v>
      </c>
      <c r="K45" s="1">
        <f t="shared" si="14"/>
        <v>1.038650129795212</v>
      </c>
      <c r="L45" s="1">
        <f t="shared" si="15"/>
        <v>73.095540636861429</v>
      </c>
    </row>
    <row r="46" spans="1:12" x14ac:dyDescent="0.2">
      <c r="A46" s="1">
        <v>43</v>
      </c>
      <c r="B46" s="1">
        <f t="shared" si="12"/>
        <v>-1.7583251275857079</v>
      </c>
      <c r="C46" s="1">
        <f t="shared" ref="C46:D65" si="16">_xlfn.NORM.DIST($B46,0,C$3,TRUE)</f>
        <v>3.9346102292387171E-2</v>
      </c>
      <c r="D46" s="1">
        <f t="shared" si="16"/>
        <v>1.3977888031547678E-2</v>
      </c>
      <c r="E46" s="1">
        <f t="shared" si="10"/>
        <v>2.1851461191955783E-4</v>
      </c>
      <c r="F46" s="1">
        <f t="shared" ref="F46:G65" si="17">_xlfn.NORM.DIST($B46,0,F$3,TRUE)</f>
        <v>7.37056272148102E-19</v>
      </c>
      <c r="G46" s="1">
        <f t="shared" si="17"/>
        <v>1.6551880685980498E-69</v>
      </c>
      <c r="H46" s="1">
        <f t="shared" si="11"/>
        <v>0.16189690514185462</v>
      </c>
      <c r="I46" s="1">
        <f t="shared" si="13"/>
        <v>1.0369904218674462</v>
      </c>
      <c r="J46" s="39">
        <v>7582</v>
      </c>
      <c r="K46" s="1">
        <f t="shared" si="14"/>
        <v>1.0527631213551791</v>
      </c>
      <c r="L46" s="1">
        <f t="shared" si="15"/>
        <v>14301.435047613822</v>
      </c>
    </row>
    <row r="47" spans="1:12" x14ac:dyDescent="0.2">
      <c r="A47" s="1">
        <v>44</v>
      </c>
      <c r="B47" s="1">
        <f t="shared" si="12"/>
        <v>-1.7158529959889683</v>
      </c>
      <c r="C47" s="1">
        <f t="shared" si="16"/>
        <v>4.3094475789386258E-2</v>
      </c>
      <c r="D47" s="1">
        <f t="shared" si="16"/>
        <v>1.5983770916530533E-2</v>
      </c>
      <c r="E47" s="1">
        <f t="shared" si="10"/>
        <v>2.9989871128288946E-4</v>
      </c>
      <c r="F47" s="1">
        <f t="shared" si="17"/>
        <v>4.7740645850818405E-18</v>
      </c>
      <c r="G47" s="1">
        <f t="shared" si="17"/>
        <v>2.7134985871981718E-66</v>
      </c>
      <c r="H47" s="1">
        <f t="shared" si="11"/>
        <v>0.16780932918107794</v>
      </c>
      <c r="I47" s="1">
        <f t="shared" si="13"/>
        <v>1.0365196853765848</v>
      </c>
      <c r="J47" s="39">
        <v>7918</v>
      </c>
      <c r="K47" s="1">
        <f t="shared" si="14"/>
        <v>1.0443154840411502</v>
      </c>
      <c r="L47" s="1">
        <f t="shared" si="15"/>
        <v>3810.2390503764418</v>
      </c>
    </row>
    <row r="48" spans="1:12" x14ac:dyDescent="0.2">
      <c r="A48" s="1">
        <v>45</v>
      </c>
      <c r="B48" s="1">
        <f t="shared" si="12"/>
        <v>-1.6733808643922288</v>
      </c>
      <c r="C48" s="1">
        <f t="shared" si="16"/>
        <v>4.7126171231266431E-2</v>
      </c>
      <c r="D48" s="1">
        <f t="shared" si="16"/>
        <v>1.8231513048565972E-2</v>
      </c>
      <c r="E48" s="1">
        <f t="shared" si="10"/>
        <v>4.0880727461941712E-4</v>
      </c>
      <c r="F48" s="1">
        <f t="shared" si="17"/>
        <v>2.9575844727864602E-17</v>
      </c>
      <c r="G48" s="1">
        <f t="shared" si="17"/>
        <v>3.7164744238702637E-63</v>
      </c>
      <c r="H48" s="1">
        <f t="shared" si="11"/>
        <v>0.17385899493974219</v>
      </c>
      <c r="I48" s="1">
        <f t="shared" si="13"/>
        <v>1.0360508309531244</v>
      </c>
      <c r="J48" s="39">
        <v>8379</v>
      </c>
      <c r="K48" s="1">
        <f t="shared" ref="K48:K83" si="18">J48/J47</f>
        <v>1.0582217731750443</v>
      </c>
      <c r="L48" s="1">
        <f t="shared" ref="L48:L83" si="19">(K48-I48)^2*J48^2</f>
        <v>34510.613605079401</v>
      </c>
    </row>
    <row r="49" spans="1:12" x14ac:dyDescent="0.2">
      <c r="A49" s="1">
        <v>46</v>
      </c>
      <c r="B49" s="1">
        <f t="shared" si="12"/>
        <v>-1.6309087327954892</v>
      </c>
      <c r="C49" s="1">
        <f t="shared" si="16"/>
        <v>5.145478940534761E-2</v>
      </c>
      <c r="D49" s="1">
        <f t="shared" si="16"/>
        <v>2.0743188953413687E-2</v>
      </c>
      <c r="E49" s="1">
        <f t="shared" si="10"/>
        <v>5.5350200289241394E-4</v>
      </c>
      <c r="F49" s="1">
        <f t="shared" si="17"/>
        <v>1.7525038523500442E-16</v>
      </c>
      <c r="G49" s="1">
        <f t="shared" si="17"/>
        <v>4.2527037622879487E-60</v>
      </c>
      <c r="H49" s="1">
        <f t="shared" si="11"/>
        <v>0.18004557312617819</v>
      </c>
      <c r="I49" s="1">
        <f t="shared" si="13"/>
        <v>1.035583883299108</v>
      </c>
      <c r="J49" s="39">
        <v>8742</v>
      </c>
      <c r="K49" s="1">
        <f t="shared" si="18"/>
        <v>1.0433225921947726</v>
      </c>
      <c r="L49" s="1">
        <f t="shared" si="19"/>
        <v>4576.7651185617478</v>
      </c>
    </row>
    <row r="50" spans="1:12" x14ac:dyDescent="0.2">
      <c r="A50" s="1">
        <v>47</v>
      </c>
      <c r="B50" s="1">
        <f t="shared" si="12"/>
        <v>-1.5884366011987496</v>
      </c>
      <c r="C50" s="1">
        <f t="shared" si="16"/>
        <v>5.6093823251946472E-2</v>
      </c>
      <c r="D50" s="1">
        <f t="shared" si="16"/>
        <v>2.3541892591353662E-2</v>
      </c>
      <c r="E50" s="1">
        <f t="shared" si="10"/>
        <v>7.4436054429863579E-4</v>
      </c>
      <c r="F50" s="1">
        <f t="shared" si="17"/>
        <v>9.932677371723252E-16</v>
      </c>
      <c r="G50" s="1">
        <f t="shared" si="17"/>
        <v>4.0657970638772509E-57</v>
      </c>
      <c r="H50" s="1">
        <f t="shared" si="11"/>
        <v>0.18636856974719787</v>
      </c>
      <c r="I50" s="1">
        <f t="shared" si="13"/>
        <v>1.0351188674691181</v>
      </c>
      <c r="J50" s="39">
        <v>9287</v>
      </c>
      <c r="K50" s="1">
        <f t="shared" si="18"/>
        <v>1.0623427133379089</v>
      </c>
      <c r="L50" s="1">
        <f t="shared" si="19"/>
        <v>63921.925064586627</v>
      </c>
    </row>
    <row r="51" spans="1:12" x14ac:dyDescent="0.2">
      <c r="A51" s="1">
        <v>48</v>
      </c>
      <c r="B51" s="1">
        <f t="shared" si="12"/>
        <v>-1.5459644696020101</v>
      </c>
      <c r="C51" s="1">
        <f t="shared" si="16"/>
        <v>6.1056574480392749E-2</v>
      </c>
      <c r="D51" s="1">
        <f t="shared" si="16"/>
        <v>2.6651649384424325E-2</v>
      </c>
      <c r="E51" s="1">
        <f t="shared" si="10"/>
        <v>9.9430223618860369E-4</v>
      </c>
      <c r="F51" s="1">
        <f t="shared" si="17"/>
        <v>5.3848385120111066E-15</v>
      </c>
      <c r="G51" s="1">
        <f t="shared" si="17"/>
        <v>3.2477912945230216E-54</v>
      </c>
      <c r="H51" s="1">
        <f t="shared" si="11"/>
        <v>0.19282732327987959</v>
      </c>
      <c r="I51" s="1">
        <f t="shared" si="13"/>
        <v>1.0346558088707918</v>
      </c>
      <c r="J51" s="39">
        <v>9593</v>
      </c>
      <c r="K51" s="1">
        <f t="shared" si="18"/>
        <v>1.0329492839452998</v>
      </c>
      <c r="L51" s="1">
        <f t="shared" si="19"/>
        <v>267.99960928049211</v>
      </c>
    </row>
    <row r="52" spans="1:12" x14ac:dyDescent="0.2">
      <c r="A52" s="1">
        <v>49</v>
      </c>
      <c r="B52" s="1">
        <f t="shared" si="12"/>
        <v>-1.5034923380052705</v>
      </c>
      <c r="C52" s="1">
        <f t="shared" si="16"/>
        <v>6.6356065635661307E-2</v>
      </c>
      <c r="D52" s="1">
        <f t="shared" si="16"/>
        <v>3.0097307136122811E-2</v>
      </c>
      <c r="E52" s="1">
        <f t="shared" si="10"/>
        <v>1.3192653169211809E-3</v>
      </c>
      <c r="F52" s="1">
        <f t="shared" si="17"/>
        <v>2.7924958098229935E-14</v>
      </c>
      <c r="G52" s="1">
        <f t="shared" si="17"/>
        <v>2.1677484238599574E-51</v>
      </c>
      <c r="H52" s="1">
        <f t="shared" si="11"/>
        <v>0.19942100216565009</v>
      </c>
      <c r="I52" s="1">
        <f t="shared" si="13"/>
        <v>1.0341947332650576</v>
      </c>
      <c r="J52" s="39">
        <v>9856</v>
      </c>
      <c r="K52" s="1">
        <f t="shared" si="18"/>
        <v>1.0274158240383613</v>
      </c>
      <c r="L52" s="1">
        <f t="shared" si="19"/>
        <v>4463.9675267672092</v>
      </c>
    </row>
    <row r="53" spans="1:12" x14ac:dyDescent="0.2">
      <c r="A53" s="1">
        <v>50</v>
      </c>
      <c r="B53" s="1">
        <f t="shared" si="12"/>
        <v>-1.4610202064085309</v>
      </c>
      <c r="C53" s="1">
        <f t="shared" si="16"/>
        <v>7.2004948113358322E-2</v>
      </c>
      <c r="D53" s="1">
        <f t="shared" si="16"/>
        <v>3.390440508518492E-2</v>
      </c>
      <c r="E53" s="1">
        <f t="shared" si="10"/>
        <v>1.7387320801568675E-3</v>
      </c>
      <c r="F53" s="1">
        <f t="shared" si="17"/>
        <v>1.3852924148120939E-13</v>
      </c>
      <c r="G53" s="1">
        <f t="shared" si="17"/>
        <v>1.208998795727881E-48</v>
      </c>
      <c r="H53" s="1">
        <f t="shared" si="11"/>
        <v>0.20614860264086304</v>
      </c>
      <c r="I53" s="1">
        <f t="shared" si="13"/>
        <v>1.0337356667660542</v>
      </c>
      <c r="J53" s="39">
        <v>10169</v>
      </c>
      <c r="K53" s="1">
        <f t="shared" si="18"/>
        <v>1.0317573051948052</v>
      </c>
      <c r="L53" s="1">
        <f t="shared" si="19"/>
        <v>404.73226700398493</v>
      </c>
    </row>
    <row r="54" spans="1:12" x14ac:dyDescent="0.2">
      <c r="A54" s="1">
        <v>51</v>
      </c>
      <c r="B54" s="1">
        <f t="shared" si="12"/>
        <v>-1.4185480748117913</v>
      </c>
      <c r="C54" s="1">
        <f t="shared" si="16"/>
        <v>7.8015406700772144E-2</v>
      </c>
      <c r="D54" s="1">
        <f t="shared" si="16"/>
        <v>3.8099020639562636E-2</v>
      </c>
      <c r="E54" s="1">
        <f t="shared" si="10"/>
        <v>2.2762949952588526E-3</v>
      </c>
      <c r="F54" s="1">
        <f t="shared" si="17"/>
        <v>6.5740993450963867E-13</v>
      </c>
      <c r="G54" s="1">
        <f t="shared" si="17"/>
        <v>5.6345401868716143E-46</v>
      </c>
      <c r="H54" s="1">
        <f t="shared" si="11"/>
        <v>0.21300894691722255</v>
      </c>
      <c r="I54" s="1">
        <f t="shared" si="13"/>
        <v>1.0332786358407247</v>
      </c>
      <c r="J54" s="39">
        <v>10551</v>
      </c>
      <c r="K54" s="1">
        <f t="shared" si="18"/>
        <v>1.0375651489822009</v>
      </c>
      <c r="L54" s="1">
        <f t="shared" si="19"/>
        <v>2045.4815430850906</v>
      </c>
    </row>
    <row r="55" spans="1:12" x14ac:dyDescent="0.2">
      <c r="A55" s="1">
        <v>52</v>
      </c>
      <c r="B55" s="1">
        <f t="shared" si="12"/>
        <v>-1.3760759432150518</v>
      </c>
      <c r="C55" s="1">
        <f t="shared" si="16"/>
        <v>8.4399061299637965E-2</v>
      </c>
      <c r="D55" s="1">
        <f t="shared" si="16"/>
        <v>4.2707593683928055E-2</v>
      </c>
      <c r="E55" s="1">
        <f t="shared" si="10"/>
        <v>2.9602527218842594E-3</v>
      </c>
      <c r="F55" s="1">
        <f t="shared" si="17"/>
        <v>2.9846615334768879E-12</v>
      </c>
      <c r="G55" s="1">
        <f t="shared" si="17"/>
        <v>2.1944607655216881E-43</v>
      </c>
      <c r="H55" s="1">
        <f t="shared" si="11"/>
        <v>0.22000068172447731</v>
      </c>
      <c r="I55" s="1">
        <f t="shared" si="13"/>
        <v>1.0328236673080771</v>
      </c>
      <c r="J55" s="39">
        <v>10892</v>
      </c>
      <c r="K55" s="1">
        <f t="shared" si="18"/>
        <v>1.0323192114491517</v>
      </c>
      <c r="L55" s="1">
        <f t="shared" si="19"/>
        <v>30.189895255295884</v>
      </c>
    </row>
    <row r="56" spans="1:12" x14ac:dyDescent="0.2">
      <c r="A56" s="1">
        <v>53</v>
      </c>
      <c r="B56" s="1">
        <f t="shared" si="12"/>
        <v>-1.3336038116183122</v>
      </c>
      <c r="C56" s="1">
        <f t="shared" si="16"/>
        <v>9.1166866560883797E-2</v>
      </c>
      <c r="D56" s="1">
        <f t="shared" si="16"/>
        <v>4.7756728740346213E-2</v>
      </c>
      <c r="E56" s="1">
        <f t="shared" si="10"/>
        <v>3.8242202787128355E-3</v>
      </c>
      <c r="F56" s="1">
        <f t="shared" si="17"/>
        <v>1.296395610030414E-11</v>
      </c>
      <c r="G56" s="1">
        <f t="shared" si="17"/>
        <v>7.14260937440096E-41</v>
      </c>
      <c r="H56" s="1">
        <f t="shared" si="11"/>
        <v>0.22712227722681086</v>
      </c>
      <c r="I56" s="1">
        <f t="shared" si="13"/>
        <v>1.0323707883380673</v>
      </c>
      <c r="J56" s="39">
        <v>11273</v>
      </c>
      <c r="K56" s="1">
        <f t="shared" si="18"/>
        <v>1.0349798016893133</v>
      </c>
      <c r="L56" s="1">
        <f t="shared" si="19"/>
        <v>865.03089163668665</v>
      </c>
    </row>
    <row r="57" spans="1:12" x14ac:dyDescent="0.2">
      <c r="A57" s="1">
        <v>54</v>
      </c>
      <c r="B57" s="1">
        <f t="shared" si="12"/>
        <v>-1.2911316800215726</v>
      </c>
      <c r="C57" s="1">
        <f t="shared" si="16"/>
        <v>9.8329010231591185E-2</v>
      </c>
      <c r="D57" s="1">
        <f t="shared" si="16"/>
        <v>5.3272975682152807E-2</v>
      </c>
      <c r="E57" s="1">
        <f t="shared" si="10"/>
        <v>4.9077325234721152E-3</v>
      </c>
      <c r="F57" s="1">
        <f t="shared" si="17"/>
        <v>5.387470556131419E-11</v>
      </c>
      <c r="G57" s="1">
        <f t="shared" si="17"/>
        <v>1.9429913681238604E-38</v>
      </c>
      <c r="H57" s="1">
        <f t="shared" si="11"/>
        <v>0.23437202632329943</v>
      </c>
      <c r="I57" s="1">
        <f t="shared" si="13"/>
        <v>1.0319200264501081</v>
      </c>
      <c r="J57" s="39">
        <v>11617</v>
      </c>
      <c r="K57" s="1">
        <f t="shared" si="18"/>
        <v>1.0305153907566753</v>
      </c>
      <c r="L57" s="1">
        <f t="shared" si="19"/>
        <v>266.26579455296115</v>
      </c>
    </row>
    <row r="58" spans="1:12" x14ac:dyDescent="0.2">
      <c r="A58" s="1">
        <v>55</v>
      </c>
      <c r="B58" s="1">
        <f t="shared" si="12"/>
        <v>-1.2486595484248331</v>
      </c>
      <c r="C58" s="1">
        <f t="shared" si="16"/>
        <v>0.10589481107837881</v>
      </c>
      <c r="D58" s="1">
        <f t="shared" si="16"/>
        <v>5.9282590149094545E-2</v>
      </c>
      <c r="E58" s="1">
        <f t="shared" si="10"/>
        <v>6.2568147727842631E-3</v>
      </c>
      <c r="F58" s="1">
        <f t="shared" si="17"/>
        <v>2.1422011033049359E-10</v>
      </c>
      <c r="G58" s="1">
        <f t="shared" si="17"/>
        <v>4.4177110168595958E-36</v>
      </c>
      <c r="H58" s="1">
        <f t="shared" si="11"/>
        <v>0.2417480443416849</v>
      </c>
      <c r="I58" s="1">
        <f t="shared" si="13"/>
        <v>1.0314714095111794</v>
      </c>
      <c r="J58" s="39">
        <v>11902</v>
      </c>
      <c r="K58" s="1">
        <f t="shared" si="18"/>
        <v>1.0245330119652234</v>
      </c>
      <c r="L58" s="1">
        <f t="shared" si="19"/>
        <v>6819.589782541776</v>
      </c>
    </row>
    <row r="59" spans="1:12" x14ac:dyDescent="0.2">
      <c r="A59" s="1">
        <v>56</v>
      </c>
      <c r="B59" s="1">
        <f t="shared" si="12"/>
        <v>-1.2061874168280935</v>
      </c>
      <c r="C59" s="1">
        <f t="shared" si="16"/>
        <v>0.11387261730808873</v>
      </c>
      <c r="D59" s="1">
        <f t="shared" si="16"/>
        <v>6.5811275279614376E-2</v>
      </c>
      <c r="E59" s="1">
        <f t="shared" ref="E59:E90" si="20">_xlfn.NORM.DIST($B59,0,E$3,TRUE)</f>
        <v>7.9244891185673867E-3</v>
      </c>
      <c r="F59" s="1">
        <f t="shared" si="17"/>
        <v>8.150582352382252E-10</v>
      </c>
      <c r="G59" s="1">
        <f t="shared" si="17"/>
        <v>8.3958851934333017E-34</v>
      </c>
      <c r="H59" s="1">
        <f t="shared" si="11"/>
        <v>0.24924826913352877</v>
      </c>
      <c r="I59" s="1">
        <f t="shared" si="13"/>
        <v>1.0310249657335102</v>
      </c>
      <c r="J59" s="39">
        <v>12218</v>
      </c>
      <c r="K59" s="1">
        <f t="shared" si="18"/>
        <v>1.0265501596370359</v>
      </c>
      <c r="L59" s="1">
        <f t="shared" si="19"/>
        <v>2989.1567082723682</v>
      </c>
    </row>
    <row r="60" spans="1:12" x14ac:dyDescent="0.2">
      <c r="A60" s="1">
        <v>57</v>
      </c>
      <c r="B60" s="1">
        <f t="shared" si="12"/>
        <v>-1.1637152852313539</v>
      </c>
      <c r="C60" s="1">
        <f t="shared" si="16"/>
        <v>0.12226970645473298</v>
      </c>
      <c r="D60" s="1">
        <f t="shared" si="16"/>
        <v>7.288390685468199E-2</v>
      </c>
      <c r="E60" s="1">
        <f t="shared" si="20"/>
        <v>9.9711801365774087E-3</v>
      </c>
      <c r="F60" s="1">
        <f t="shared" si="17"/>
        <v>2.9675460888438764E-9</v>
      </c>
      <c r="G60" s="1">
        <f t="shared" si="17"/>
        <v>1.3338648481366396E-31</v>
      </c>
      <c r="H60" s="1">
        <f t="shared" si="11"/>
        <v>0.25687046157757887</v>
      </c>
      <c r="I60" s="1">
        <f t="shared" si="13"/>
        <v>1.030580723671813</v>
      </c>
      <c r="J60" s="39">
        <v>12640</v>
      </c>
      <c r="K60" s="1">
        <f t="shared" si="18"/>
        <v>1.0345392044524473</v>
      </c>
      <c r="L60" s="1">
        <f t="shared" si="19"/>
        <v>2503.5209455553231</v>
      </c>
    </row>
    <row r="61" spans="1:12" x14ac:dyDescent="0.2">
      <c r="A61" s="1">
        <v>58</v>
      </c>
      <c r="B61" s="1">
        <f t="shared" si="12"/>
        <v>-1.1212431536346144</v>
      </c>
      <c r="C61" s="1">
        <f t="shared" si="16"/>
        <v>0.13109218773994169</v>
      </c>
      <c r="D61" s="1">
        <f t="shared" si="16"/>
        <v>8.052424442653959E-2</v>
      </c>
      <c r="E61" s="1">
        <f t="shared" si="20"/>
        <v>1.2464979647329085E-2</v>
      </c>
      <c r="F61" s="1">
        <f t="shared" si="17"/>
        <v>1.0339906748116708E-8</v>
      </c>
      <c r="G61" s="1">
        <f t="shared" si="17"/>
        <v>1.7716185981740035E-29</v>
      </c>
      <c r="H61" s="1">
        <f t="shared" si="11"/>
        <v>0.26461220649690048</v>
      </c>
      <c r="I61" s="1">
        <f t="shared" si="13"/>
        <v>1.0301387122200638</v>
      </c>
      <c r="J61" s="39">
        <v>12877</v>
      </c>
      <c r="K61" s="1">
        <f t="shared" si="18"/>
        <v>1.01875</v>
      </c>
      <c r="L61" s="1">
        <f t="shared" si="19"/>
        <v>21506.940286690413</v>
      </c>
    </row>
    <row r="62" spans="1:12" x14ac:dyDescent="0.2">
      <c r="A62" s="1">
        <v>59</v>
      </c>
      <c r="B62" s="1">
        <f t="shared" si="12"/>
        <v>-1.0787710220378748</v>
      </c>
      <c r="C62" s="1">
        <f t="shared" si="16"/>
        <v>0.14034490794151791</v>
      </c>
      <c r="D62" s="1">
        <f t="shared" si="16"/>
        <v>8.8754631473958956E-2</v>
      </c>
      <c r="E62" s="1">
        <f t="shared" si="20"/>
        <v>1.5481727438920538E-2</v>
      </c>
      <c r="F62" s="1">
        <f t="shared" si="17"/>
        <v>3.4480916715872161E-8</v>
      </c>
      <c r="G62" s="1">
        <f t="shared" si="17"/>
        <v>1.9673546401840667E-27</v>
      </c>
      <c r="H62" s="1">
        <f t="shared" si="11"/>
        <v>0.27247091399399215</v>
      </c>
      <c r="I62" s="1">
        <f t="shared" si="13"/>
        <v>1.0296989606077893</v>
      </c>
      <c r="J62" s="39">
        <v>13105</v>
      </c>
      <c r="K62" s="1">
        <f t="shared" si="18"/>
        <v>1.0177059874194301</v>
      </c>
      <c r="L62" s="1">
        <f t="shared" si="19"/>
        <v>24701.753075890902</v>
      </c>
    </row>
    <row r="63" spans="1:12" x14ac:dyDescent="0.2">
      <c r="A63" s="1">
        <v>60</v>
      </c>
      <c r="B63" s="1">
        <f t="shared" si="12"/>
        <v>-1.0362988904411352</v>
      </c>
      <c r="C63" s="1">
        <f t="shared" si="16"/>
        <v>0.15003136182015231</v>
      </c>
      <c r="D63" s="1">
        <f t="shared" si="16"/>
        <v>9.7595688071212064E-2</v>
      </c>
      <c r="E63" s="1">
        <f t="shared" si="20"/>
        <v>1.9104863871842872E-2</v>
      </c>
      <c r="F63" s="1">
        <f t="shared" si="17"/>
        <v>1.1005756871975441E-7</v>
      </c>
      <c r="G63" s="1">
        <f t="shared" si="17"/>
        <v>1.8268154856290328E-25</v>
      </c>
      <c r="H63" s="1">
        <f t="shared" si="11"/>
        <v>0.28044382120674066</v>
      </c>
      <c r="I63" s="1">
        <f t="shared" si="13"/>
        <v>1.029261498395841</v>
      </c>
      <c r="J63" s="39">
        <v>13375</v>
      </c>
      <c r="K63" s="1">
        <f t="shared" si="18"/>
        <v>1.0206028233498665</v>
      </c>
      <c r="L63" s="1">
        <f t="shared" si="19"/>
        <v>13411.904851786685</v>
      </c>
    </row>
    <row r="64" spans="1:12" x14ac:dyDescent="0.2">
      <c r="A64" s="1">
        <v>61</v>
      </c>
      <c r="B64" s="1">
        <f t="shared" si="12"/>
        <v>-0.99382675884439564</v>
      </c>
      <c r="C64" s="1">
        <f t="shared" si="16"/>
        <v>0.16015360815703164</v>
      </c>
      <c r="D64" s="1">
        <f t="shared" si="16"/>
        <v>0.10706599996863717</v>
      </c>
      <c r="E64" s="1">
        <f t="shared" si="20"/>
        <v>2.3425011518526769E-2</v>
      </c>
      <c r="F64" s="1">
        <f t="shared" si="17"/>
        <v>3.3626327473914264E-7</v>
      </c>
      <c r="G64" s="1">
        <f t="shared" si="17"/>
        <v>1.4185911886682841E-23</v>
      </c>
      <c r="H64" s="1">
        <f t="shared" si="11"/>
        <v>0.28852799448667094</v>
      </c>
      <c r="I64" s="1">
        <f t="shared" si="13"/>
        <v>1.028826355471639</v>
      </c>
      <c r="J64" s="39">
        <v>13693</v>
      </c>
      <c r="K64" s="1">
        <f t="shared" si="18"/>
        <v>1.0237757009345794</v>
      </c>
      <c r="L64" s="1">
        <f t="shared" si="19"/>
        <v>4782.9136934314502</v>
      </c>
    </row>
    <row r="65" spans="1:12" x14ac:dyDescent="0.2">
      <c r="A65" s="1">
        <v>62</v>
      </c>
      <c r="B65" s="1">
        <f t="shared" si="12"/>
        <v>-0.95135462724765607</v>
      </c>
      <c r="C65" s="1">
        <f t="shared" si="16"/>
        <v>0.17071219244429908</v>
      </c>
      <c r="D65" s="1">
        <f t="shared" si="16"/>
        <v>0.11718180834605915</v>
      </c>
      <c r="E65" s="1">
        <f t="shared" si="20"/>
        <v>2.8539246850236386E-2</v>
      </c>
      <c r="F65" s="1">
        <f t="shared" si="17"/>
        <v>9.8356011405691145E-7</v>
      </c>
      <c r="G65" s="1">
        <f t="shared" si="17"/>
        <v>9.2135609661992146E-22</v>
      </c>
      <c r="H65" s="1">
        <f t="shared" si="11"/>
        <v>0.29672033199951953</v>
      </c>
      <c r="I65" s="1">
        <f t="shared" si="13"/>
        <v>1.0283935620438627</v>
      </c>
      <c r="J65" s="39">
        <v>14006</v>
      </c>
      <c r="K65" s="1">
        <f t="shared" si="18"/>
        <v>1.022858394800263</v>
      </c>
      <c r="L65" s="1">
        <f t="shared" si="19"/>
        <v>6010.2112770737585</v>
      </c>
    </row>
    <row r="66" spans="1:12" x14ac:dyDescent="0.2">
      <c r="A66" s="1">
        <v>63</v>
      </c>
      <c r="B66" s="1">
        <f t="shared" si="12"/>
        <v>-0.9088824956509165</v>
      </c>
      <c r="C66" s="1">
        <f t="shared" ref="C66:D85" si="21">_xlfn.NORM.DIST($B66,0,C$3,TRUE)</f>
        <v>0.18170607724560028</v>
      </c>
      <c r="D66" s="1">
        <f t="shared" si="21"/>
        <v>0.12795670480427693</v>
      </c>
      <c r="E66" s="1">
        <f t="shared" si="20"/>
        <v>3.4550029776308479E-2</v>
      </c>
      <c r="F66" s="1">
        <f t="shared" ref="F66:G85" si="22">_xlfn.NORM.DIST($B66,0,F$3,TRUE)</f>
        <v>2.7544345177191115E-6</v>
      </c>
      <c r="G66" s="1">
        <f t="shared" si="22"/>
        <v>5.0057576963073575E-20</v>
      </c>
      <c r="H66" s="1">
        <f t="shared" si="11"/>
        <v>0.30501756674671071</v>
      </c>
      <c r="I66" s="1">
        <f t="shared" si="13"/>
        <v>1.0279631486365572</v>
      </c>
      <c r="J66" s="39">
        <v>14431</v>
      </c>
      <c r="K66" s="1">
        <f t="shared" si="18"/>
        <v>1.0303441382264744</v>
      </c>
      <c r="L66" s="1">
        <f t="shared" si="19"/>
        <v>1180.6137762620403</v>
      </c>
    </row>
    <row r="67" spans="1:12" x14ac:dyDescent="0.2">
      <c r="A67" s="1">
        <v>64</v>
      </c>
      <c r="B67" s="1">
        <f t="shared" si="12"/>
        <v>-0.86641036405417693</v>
      </c>
      <c r="C67" s="1">
        <f t="shared" si="21"/>
        <v>0.1931325812049797</v>
      </c>
      <c r="D67" s="1">
        <f t="shared" si="21"/>
        <v>0.13940133639288857</v>
      </c>
      <c r="E67" s="1">
        <f t="shared" si="20"/>
        <v>4.1563768726535957E-2</v>
      </c>
      <c r="F67" s="1">
        <f t="shared" si="22"/>
        <v>7.3863079836530444E-6</v>
      </c>
      <c r="G67" s="1">
        <f t="shared" si="22"/>
        <v>2.2753962505845738E-18</v>
      </c>
      <c r="H67" s="1">
        <f t="shared" ref="H67:H98" si="23">_xlfn.NORM.DIST($B67,0,B$2,TRUE)</f>
        <v>0.31341627000485089</v>
      </c>
      <c r="I67" s="1">
        <f t="shared" si="13"/>
        <v>1.0275351460826339</v>
      </c>
      <c r="J67" s="39">
        <v>14740</v>
      </c>
      <c r="K67" s="1">
        <f t="shared" si="18"/>
        <v>1.0214122375441756</v>
      </c>
      <c r="L67" s="1">
        <f t="shared" si="19"/>
        <v>8145.3642729608518</v>
      </c>
    </row>
    <row r="68" spans="1:12" x14ac:dyDescent="0.2">
      <c r="A68" s="1">
        <v>65</v>
      </c>
      <c r="B68" s="1">
        <f t="shared" si="12"/>
        <v>-0.82393823245743736</v>
      </c>
      <c r="C68" s="1">
        <f t="shared" si="21"/>
        <v>0.20498732762912172</v>
      </c>
      <c r="D68" s="1">
        <f t="shared" si="21"/>
        <v>0.15152312562443376</v>
      </c>
      <c r="E68" s="1">
        <f t="shared" si="20"/>
        <v>4.9689011921734298E-2</v>
      </c>
      <c r="F68" s="1">
        <f t="shared" si="22"/>
        <v>1.8969028073925608E-5</v>
      </c>
      <c r="G68" s="1">
        <f t="shared" si="22"/>
        <v>8.6550983572943576E-17</v>
      </c>
      <c r="H68" s="1">
        <f t="shared" si="23"/>
        <v>0.32191285517888751</v>
      </c>
      <c r="I68" s="1">
        <f t="shared" si="13"/>
        <v>1.0271095855167478</v>
      </c>
      <c r="J68" s="39">
        <v>15047</v>
      </c>
      <c r="K68" s="1">
        <f t="shared" si="18"/>
        <v>1.0208276797829037</v>
      </c>
      <c r="L68" s="1">
        <f t="shared" si="19"/>
        <v>8934.75549221658</v>
      </c>
    </row>
    <row r="69" spans="1:12" x14ac:dyDescent="0.2">
      <c r="A69" s="1">
        <v>66</v>
      </c>
      <c r="B69" s="1">
        <f t="shared" ref="B69:B100" si="24">B68+$B$3</f>
        <v>-0.78146610086069779</v>
      </c>
      <c r="C69" s="1">
        <f t="shared" si="21"/>
        <v>0.21726420350051653</v>
      </c>
      <c r="D69" s="1">
        <f t="shared" si="21"/>
        <v>0.1643260104861374</v>
      </c>
      <c r="E69" s="1">
        <f t="shared" si="20"/>
        <v>5.9034271255784171E-2</v>
      </c>
      <c r="F69" s="1">
        <f t="shared" si="22"/>
        <v>4.6660731300093118E-5</v>
      </c>
      <c r="G69" s="1">
        <f t="shared" si="22"/>
        <v>2.755557332586373E-15</v>
      </c>
      <c r="H69" s="1">
        <f t="shared" si="23"/>
        <v>0.33050358206310126</v>
      </c>
      <c r="I69" s="1">
        <f t="shared" ref="I69:I100" si="25">H69/H68</f>
        <v>1.0266864983675159</v>
      </c>
      <c r="J69" s="39">
        <v>15366</v>
      </c>
      <c r="K69" s="1">
        <f t="shared" si="18"/>
        <v>1.021200239250349</v>
      </c>
      <c r="L69" s="1">
        <f t="shared" si="19"/>
        <v>7106.8031938643289</v>
      </c>
    </row>
    <row r="70" spans="1:12" x14ac:dyDescent="0.2">
      <c r="A70" s="1">
        <v>67</v>
      </c>
      <c r="B70" s="1">
        <f t="shared" si="24"/>
        <v>-0.73899396926395822</v>
      </c>
      <c r="C70" s="1">
        <f t="shared" si="21"/>
        <v>0.22995532969798627</v>
      </c>
      <c r="D70" s="1">
        <f t="shared" si="21"/>
        <v>0.177810209424138</v>
      </c>
      <c r="E70" s="1">
        <f t="shared" si="20"/>
        <v>6.9705503329727414E-2</v>
      </c>
      <c r="F70" s="1">
        <f t="shared" si="22"/>
        <v>1.0995644207611392E-4</v>
      </c>
      <c r="G70" s="1">
        <f t="shared" si="22"/>
        <v>7.3447711953985933E-14</v>
      </c>
      <c r="H70" s="1">
        <f t="shared" si="23"/>
        <v>0.33918456150263532</v>
      </c>
      <c r="I70" s="1">
        <f t="shared" si="25"/>
        <v>1.0262659163490599</v>
      </c>
      <c r="J70" s="39">
        <v>15651</v>
      </c>
      <c r="K70" s="1">
        <f t="shared" si="18"/>
        <v>1.0185474424053105</v>
      </c>
      <c r="L70" s="1">
        <f t="shared" si="19"/>
        <v>14593.08350694908</v>
      </c>
    </row>
    <row r="71" spans="1:12" x14ac:dyDescent="0.2">
      <c r="A71" s="1">
        <v>68</v>
      </c>
      <c r="B71" s="1">
        <f t="shared" si="24"/>
        <v>-0.69652183766721865</v>
      </c>
      <c r="C71" s="1">
        <f t="shared" si="21"/>
        <v>0.24305104310678299</v>
      </c>
      <c r="D71" s="1">
        <f t="shared" si="21"/>
        <v>0.19197201613576417</v>
      </c>
      <c r="E71" s="1">
        <f t="shared" si="20"/>
        <v>8.1803291904815945E-2</v>
      </c>
      <c r="F71" s="1">
        <f t="shared" si="22"/>
        <v>2.4827633962122748E-4</v>
      </c>
      <c r="G71" s="1">
        <f t="shared" si="22"/>
        <v>1.6394736393849471E-12</v>
      </c>
      <c r="H71" s="1">
        <f t="shared" si="23"/>
        <v>0.34795176044680542</v>
      </c>
      <c r="I71" s="1">
        <f t="shared" si="25"/>
        <v>1.0258478714518438</v>
      </c>
      <c r="J71" s="39">
        <v>15996</v>
      </c>
      <c r="K71" s="1">
        <f t="shared" si="18"/>
        <v>1.0220433199156604</v>
      </c>
      <c r="L71" s="1">
        <f t="shared" si="19"/>
        <v>3703.6482534252327</v>
      </c>
    </row>
    <row r="72" spans="1:12" x14ac:dyDescent="0.2">
      <c r="A72" s="1">
        <v>69</v>
      </c>
      <c r="B72" s="1">
        <f t="shared" si="24"/>
        <v>-0.65404970607047908</v>
      </c>
      <c r="C72" s="1">
        <f t="shared" si="21"/>
        <v>0.25653989119405296</v>
      </c>
      <c r="D72" s="1">
        <f t="shared" si="21"/>
        <v>0.20680362876031685</v>
      </c>
      <c r="E72" s="1">
        <f t="shared" si="20"/>
        <v>9.5419796417350086E-2</v>
      </c>
      <c r="F72" s="1">
        <f t="shared" si="22"/>
        <v>5.3726516385331925E-4</v>
      </c>
      <c r="G72" s="1">
        <f t="shared" si="22"/>
        <v>3.0657351206017665E-11</v>
      </c>
      <c r="H72" s="1">
        <f t="shared" si="23"/>
        <v>0.35680100738399723</v>
      </c>
      <c r="I72" s="1">
        <f t="shared" si="25"/>
        <v>1.0254323959327825</v>
      </c>
      <c r="J72" s="39">
        <v>16326</v>
      </c>
      <c r="K72" s="1">
        <f t="shared" si="18"/>
        <v>1.0206301575393848</v>
      </c>
      <c r="L72" s="1">
        <f t="shared" si="19"/>
        <v>6146.7707426700481</v>
      </c>
    </row>
    <row r="73" spans="1:12" x14ac:dyDescent="0.2">
      <c r="A73" s="1">
        <v>70</v>
      </c>
      <c r="B73" s="1">
        <f t="shared" si="24"/>
        <v>-0.6115775744737395</v>
      </c>
      <c r="C73" s="1">
        <f t="shared" si="21"/>
        <v>0.2704086395079851</v>
      </c>
      <c r="D73" s="1">
        <f t="shared" si="21"/>
        <v>0.22229301770765719</v>
      </c>
      <c r="E73" s="1">
        <f t="shared" si="20"/>
        <v>0.11063555107227283</v>
      </c>
      <c r="F73" s="1">
        <f t="shared" si="22"/>
        <v>1.1145148210300981E-3</v>
      </c>
      <c r="G73" s="1">
        <f t="shared" si="22"/>
        <v>4.8044186512458579E-10</v>
      </c>
      <c r="H73" s="1">
        <f t="shared" si="23"/>
        <v>0.36572799814654333</v>
      </c>
      <c r="I73" s="1">
        <f t="shared" si="25"/>
        <v>1.0250195223045957</v>
      </c>
      <c r="J73" s="39">
        <v>16882</v>
      </c>
      <c r="K73" s="1">
        <f t="shared" si="18"/>
        <v>1.0340561068234717</v>
      </c>
      <c r="L73" s="1">
        <f t="shared" si="19"/>
        <v>23273.217147105228</v>
      </c>
    </row>
    <row r="74" spans="1:12" x14ac:dyDescent="0.2">
      <c r="A74" s="1">
        <v>71</v>
      </c>
      <c r="B74" s="1">
        <f t="shared" si="24"/>
        <v>-0.56910544287699993</v>
      </c>
      <c r="C74" s="1">
        <f t="shared" si="21"/>
        <v>0.28464229243176414</v>
      </c>
      <c r="D74" s="1">
        <f t="shared" si="21"/>
        <v>0.23842383590914043</v>
      </c>
      <c r="E74" s="1">
        <f t="shared" si="20"/>
        <v>0.127516217120727</v>
      </c>
      <c r="F74" s="1">
        <f t="shared" si="22"/>
        <v>2.2168985293816411E-3</v>
      </c>
      <c r="G74" s="1">
        <f t="shared" si="22"/>
        <v>6.3128625138529236E-9</v>
      </c>
      <c r="H74" s="1">
        <f t="shared" si="23"/>
        <v>0.37472830207259145</v>
      </c>
      <c r="I74" s="1">
        <f t="shared" si="25"/>
        <v>1.0246092833243841</v>
      </c>
      <c r="J74" s="39">
        <v>17204</v>
      </c>
      <c r="K74" s="1">
        <f t="shared" si="18"/>
        <v>1.0190735694822888</v>
      </c>
      <c r="L74" s="1">
        <f t="shared" si="19"/>
        <v>9069.9758733479575</v>
      </c>
    </row>
    <row r="75" spans="1:12" x14ac:dyDescent="0.2">
      <c r="A75" s="1">
        <v>72</v>
      </c>
      <c r="B75" s="1">
        <f t="shared" si="24"/>
        <v>-0.52663331128026036</v>
      </c>
      <c r="C75" s="1">
        <f t="shared" si="21"/>
        <v>0.29922412738808335</v>
      </c>
      <c r="D75" s="1">
        <f t="shared" si="21"/>
        <v>0.25517537472235341</v>
      </c>
      <c r="E75" s="1">
        <f t="shared" si="20"/>
        <v>0.14610940589141594</v>
      </c>
      <c r="F75" s="1">
        <f t="shared" si="22"/>
        <v>4.2296426362211249E-3</v>
      </c>
      <c r="G75" s="1">
        <f t="shared" si="22"/>
        <v>6.9587824328971593E-8</v>
      </c>
      <c r="H75" s="1">
        <f t="shared" si="23"/>
        <v>0.38379736851063107</v>
      </c>
      <c r="I75" s="1">
        <f t="shared" si="25"/>
        <v>1.0242017119813993</v>
      </c>
      <c r="J75" s="39">
        <v>17615</v>
      </c>
      <c r="K75" s="1">
        <f t="shared" si="18"/>
        <v>1.0238897930713788</v>
      </c>
      <c r="L75" s="1">
        <f t="shared" si="19"/>
        <v>30.188998384858813</v>
      </c>
    </row>
    <row r="76" spans="1:12" x14ac:dyDescent="0.2">
      <c r="A76" s="1">
        <v>73</v>
      </c>
      <c r="B76" s="1">
        <f t="shared" si="24"/>
        <v>-0.48416117968352079</v>
      </c>
      <c r="C76" s="1">
        <f t="shared" si="21"/>
        <v>0.31413574254817511</v>
      </c>
      <c r="D76" s="1">
        <f t="shared" si="21"/>
        <v>0.27252256807776365</v>
      </c>
      <c r="E76" s="1">
        <f t="shared" si="20"/>
        <v>0.16644170068963401</v>
      </c>
      <c r="F76" s="1">
        <f t="shared" si="22"/>
        <v>7.7430718639917287E-3</v>
      </c>
      <c r="G76" s="1">
        <f t="shared" si="22"/>
        <v>6.4395091590086541E-7</v>
      </c>
      <c r="H76" s="1">
        <f t="shared" si="23"/>
        <v>0.39293053365104891</v>
      </c>
      <c r="I76" s="1">
        <f t="shared" si="25"/>
        <v>1.0237968414839844</v>
      </c>
      <c r="J76" s="39">
        <v>18016</v>
      </c>
      <c r="K76" s="1">
        <f t="shared" si="18"/>
        <v>1.0227646891853535</v>
      </c>
      <c r="L76" s="1">
        <f t="shared" si="19"/>
        <v>345.78353871875561</v>
      </c>
    </row>
    <row r="77" spans="1:12" x14ac:dyDescent="0.2">
      <c r="A77" s="1">
        <v>74</v>
      </c>
      <c r="B77" s="1">
        <f t="shared" si="24"/>
        <v>-0.44168904808678122</v>
      </c>
      <c r="C77" s="1">
        <f t="shared" si="21"/>
        <v>0.32935711795296785</v>
      </c>
      <c r="D77" s="1">
        <f t="shared" si="21"/>
        <v>0.29043604673255041</v>
      </c>
      <c r="E77" s="1">
        <f t="shared" si="20"/>
        <v>0.18851601064802867</v>
      </c>
      <c r="F77" s="1">
        <f t="shared" si="22"/>
        <v>1.3606625537051515E-2</v>
      </c>
      <c r="G77" s="1">
        <f t="shared" si="22"/>
        <v>5.006546561221107E-6</v>
      </c>
      <c r="H77" s="1">
        <f t="shared" si="23"/>
        <v>0.40212302766783492</v>
      </c>
      <c r="I77" s="1">
        <f t="shared" si="25"/>
        <v>1.0233947052456596</v>
      </c>
      <c r="J77" s="39">
        <v>18257</v>
      </c>
      <c r="K77" s="1">
        <f t="shared" si="18"/>
        <v>1.013376998223801</v>
      </c>
      <c r="L77" s="1">
        <f t="shared" si="19"/>
        <v>33449.95080767203</v>
      </c>
    </row>
    <row r="78" spans="1:12" x14ac:dyDescent="0.2">
      <c r="A78" s="1">
        <v>75</v>
      </c>
      <c r="B78" s="1">
        <f t="shared" si="24"/>
        <v>-0.39921691649004165</v>
      </c>
      <c r="C78" s="1">
        <f t="shared" si="21"/>
        <v>0.34486668980509982</v>
      </c>
      <c r="D78" s="1">
        <f t="shared" si="21"/>
        <v>0.30888224370783335</v>
      </c>
      <c r="E78" s="1">
        <f t="shared" si="20"/>
        <v>0.21230938810371605</v>
      </c>
      <c r="F78" s="1">
        <f t="shared" si="22"/>
        <v>2.296235845568215E-2</v>
      </c>
      <c r="G78" s="1">
        <f t="shared" si="22"/>
        <v>3.2735819490550151E-5</v>
      </c>
      <c r="H78" s="1">
        <f t="shared" si="23"/>
        <v>0.41136998215237497</v>
      </c>
      <c r="I78" s="1">
        <f t="shared" si="25"/>
        <v>1.0229953368703328</v>
      </c>
      <c r="J78" s="39">
        <v>18529</v>
      </c>
      <c r="K78" s="1">
        <f t="shared" si="18"/>
        <v>1.0148983951361121</v>
      </c>
      <c r="L78" s="1">
        <f t="shared" si="19"/>
        <v>22508.470815137152</v>
      </c>
    </row>
    <row r="79" spans="1:12" x14ac:dyDescent="0.2">
      <c r="A79" s="1">
        <v>76</v>
      </c>
      <c r="B79" s="1">
        <f t="shared" si="24"/>
        <v>-0.35674478489330208</v>
      </c>
      <c r="C79" s="1">
        <f t="shared" si="21"/>
        <v>0.36064143754121569</v>
      </c>
      <c r="D79" s="1">
        <f t="shared" si="21"/>
        <v>0.3278235511457559</v>
      </c>
      <c r="E79" s="1">
        <f t="shared" si="20"/>
        <v>0.23777143252371374</v>
      </c>
      <c r="F79" s="1">
        <f t="shared" si="22"/>
        <v>3.7234268297283823E-2</v>
      </c>
      <c r="G79" s="1">
        <f t="shared" si="22"/>
        <v>1.8023754618262233E-4</v>
      </c>
      <c r="H79" s="1">
        <f t="shared" si="23"/>
        <v>0.42066643782013563</v>
      </c>
      <c r="I79" s="1">
        <f t="shared" si="25"/>
        <v>1.0225987701366046</v>
      </c>
      <c r="J79" s="39">
        <v>18885</v>
      </c>
      <c r="K79" s="1">
        <f t="shared" si="18"/>
        <v>1.0192131253710399</v>
      </c>
      <c r="L79" s="1">
        <f t="shared" si="19"/>
        <v>4088.0552351406182</v>
      </c>
    </row>
    <row r="80" spans="1:12" x14ac:dyDescent="0.2">
      <c r="A80" s="1">
        <v>77</v>
      </c>
      <c r="B80" s="1">
        <f t="shared" si="24"/>
        <v>-0.31427265329656251</v>
      </c>
      <c r="C80" s="1">
        <f t="shared" si="21"/>
        <v>0.37665698314640256</v>
      </c>
      <c r="D80" s="1">
        <f t="shared" si="21"/>
        <v>0.34721852794980756</v>
      </c>
      <c r="E80" s="1">
        <f t="shared" si="20"/>
        <v>0.26482338826010265</v>
      </c>
      <c r="F80" s="1">
        <f t="shared" si="22"/>
        <v>5.8049146668253934E-2</v>
      </c>
      <c r="G80" s="1">
        <f t="shared" si="22"/>
        <v>8.369106905870441E-4</v>
      </c>
      <c r="H80" s="1">
        <f t="shared" si="23"/>
        <v>0.43000735246999305</v>
      </c>
      <c r="I80" s="1">
        <f t="shared" si="25"/>
        <v>1.0222050389811494</v>
      </c>
      <c r="J80" s="39">
        <v>19268</v>
      </c>
      <c r="K80" s="1">
        <f t="shared" si="18"/>
        <v>1.0202806460153562</v>
      </c>
      <c r="L80" s="1">
        <f t="shared" si="19"/>
        <v>1374.8673444234923</v>
      </c>
    </row>
    <row r="81" spans="1:12" x14ac:dyDescent="0.2">
      <c r="A81" s="1">
        <v>78</v>
      </c>
      <c r="B81" s="1">
        <f t="shared" si="24"/>
        <v>-0.27180052169982294</v>
      </c>
      <c r="C81" s="1">
        <f t="shared" si="21"/>
        <v>0.39288770202897594</v>
      </c>
      <c r="D81" s="1">
        <f t="shared" si="21"/>
        <v>0.36702215668421928</v>
      </c>
      <c r="E81" s="1">
        <f t="shared" si="20"/>
        <v>0.29335802081175855</v>
      </c>
      <c r="F81" s="1">
        <f t="shared" si="22"/>
        <v>8.7072881062727134E-2</v>
      </c>
      <c r="G81" s="1">
        <f t="shared" si="22"/>
        <v>3.2838401286164258E-3</v>
      </c>
      <c r="H81" s="1">
        <f t="shared" si="23"/>
        <v>0.43938760917497355</v>
      </c>
      <c r="I81" s="1">
        <f t="shared" si="25"/>
        <v>1.0218141774811516</v>
      </c>
      <c r="J81" s="39">
        <v>19739</v>
      </c>
      <c r="K81" s="1">
        <f t="shared" si="18"/>
        <v>1.0244446751089891</v>
      </c>
      <c r="L81" s="1">
        <f t="shared" si="19"/>
        <v>2696.038706974115</v>
      </c>
    </row>
    <row r="82" spans="1:12" x14ac:dyDescent="0.2">
      <c r="A82" s="1">
        <v>79</v>
      </c>
      <c r="B82" s="1">
        <f t="shared" si="24"/>
        <v>-0.22932839010308337</v>
      </c>
      <c r="C82" s="1">
        <f t="shared" si="21"/>
        <v>0.40930684463625555</v>
      </c>
      <c r="D82" s="1">
        <f t="shared" si="21"/>
        <v>0.38718614732602796</v>
      </c>
      <c r="E82" s="1">
        <f t="shared" si="20"/>
        <v>0.3232403276092507</v>
      </c>
      <c r="F82" s="1">
        <f t="shared" si="22"/>
        <v>0.12576481552298702</v>
      </c>
      <c r="G82" s="1">
        <f t="shared" si="22"/>
        <v>1.0915832735709563E-2</v>
      </c>
      <c r="H82" s="1">
        <f t="shared" si="23"/>
        <v>0.44880202468226921</v>
      </c>
      <c r="I82" s="1">
        <f t="shared" si="25"/>
        <v>1.0214262198357684</v>
      </c>
      <c r="J82" s="39">
        <v>20143</v>
      </c>
      <c r="K82" s="1">
        <f t="shared" si="18"/>
        <v>1.0204670955975479</v>
      </c>
      <c r="L82" s="1">
        <f t="shared" si="19"/>
        <v>373.24847158753789</v>
      </c>
    </row>
    <row r="83" spans="1:12" x14ac:dyDescent="0.2">
      <c r="A83" s="1">
        <v>80</v>
      </c>
      <c r="B83" s="1">
        <f t="shared" si="24"/>
        <v>-0.1868562585063438</v>
      </c>
      <c r="C83" s="1">
        <f t="shared" si="21"/>
        <v>0.42588666786258694</v>
      </c>
      <c r="D83" s="1">
        <f t="shared" si="21"/>
        <v>0.40765928460670015</v>
      </c>
      <c r="E83" s="1">
        <f t="shared" si="20"/>
        <v>0.35430910589409825</v>
      </c>
      <c r="F83" s="1">
        <f t="shared" si="22"/>
        <v>0.17507940583525514</v>
      </c>
      <c r="G83" s="1">
        <f t="shared" si="22"/>
        <v>3.0841847629920267E-2</v>
      </c>
      <c r="H83" s="1">
        <f t="shared" si="23"/>
        <v>0.45824535799957267</v>
      </c>
      <c r="I83" s="1">
        <f t="shared" si="25"/>
        <v>1.0210412003466092</v>
      </c>
      <c r="J83" s="39">
        <v>20619</v>
      </c>
      <c r="K83" s="1">
        <f t="shared" si="18"/>
        <v>1.023631038077744</v>
      </c>
      <c r="L83" s="1">
        <f t="shared" si="19"/>
        <v>2851.5454942576462</v>
      </c>
    </row>
    <row r="84" spans="1:12" x14ac:dyDescent="0.2">
      <c r="A84" s="1">
        <v>81</v>
      </c>
      <c r="B84" s="1">
        <f t="shared" si="24"/>
        <v>-0.14438412690960423</v>
      </c>
      <c r="C84" s="1">
        <f t="shared" si="21"/>
        <v>0.44259857518165718</v>
      </c>
      <c r="D84" s="1">
        <f t="shared" si="21"/>
        <v>0.42838781486910354</v>
      </c>
      <c r="E84" s="1">
        <f t="shared" si="20"/>
        <v>0.38637936370431758</v>
      </c>
      <c r="F84" s="1">
        <f t="shared" si="22"/>
        <v>0.23517163700822918</v>
      </c>
      <c r="G84" s="1">
        <f t="shared" si="22"/>
        <v>7.4391815154772875E-2</v>
      </c>
      <c r="H84" s="1">
        <f t="shared" si="23"/>
        <v>0.46771231914404127</v>
      </c>
      <c r="I84" s="1">
        <f t="shared" si="25"/>
        <v>1.0206591533972014</v>
      </c>
      <c r="J84" s="39">
        <v>20929</v>
      </c>
      <c r="K84" s="1">
        <f t="shared" ref="K84:K91" si="26">J84/J83</f>
        <v>1.0150346767544498</v>
      </c>
      <c r="L84" s="1">
        <f t="shared" ref="L84:L91" si="27">(K84-I84)^2*J84^2</f>
        <v>13856.743923114609</v>
      </c>
    </row>
    <row r="85" spans="1:12" x14ac:dyDescent="0.2">
      <c r="A85" s="1">
        <v>82</v>
      </c>
      <c r="B85" s="1">
        <f t="shared" si="24"/>
        <v>-0.10191199531286466</v>
      </c>
      <c r="C85" s="1">
        <f t="shared" si="21"/>
        <v>0.45941326432799551</v>
      </c>
      <c r="D85" s="1">
        <f t="shared" si="21"/>
        <v>0.44931586761948206</v>
      </c>
      <c r="E85" s="1">
        <f t="shared" si="20"/>
        <v>0.41924552227939693</v>
      </c>
      <c r="F85" s="1">
        <f t="shared" si="22"/>
        <v>0.30517988482479674</v>
      </c>
      <c r="G85" s="1">
        <f t="shared" si="22"/>
        <v>0.15407301127010228</v>
      </c>
      <c r="H85" s="1">
        <f t="shared" si="23"/>
        <v>0.47719757802956086</v>
      </c>
      <c r="I85" s="1">
        <f t="shared" si="25"/>
        <v>1.0202801134314328</v>
      </c>
      <c r="J85" s="39">
        <v>21290</v>
      </c>
      <c r="K85" s="1">
        <f t="shared" si="26"/>
        <v>1.017248793540064</v>
      </c>
      <c r="L85" s="1">
        <f t="shared" si="27"/>
        <v>4164.9986171298642</v>
      </c>
    </row>
    <row r="86" spans="1:12" x14ac:dyDescent="0.2">
      <c r="A86" s="1">
        <v>83</v>
      </c>
      <c r="B86" s="1">
        <f t="shared" si="24"/>
        <v>-5.9439863716125078E-2</v>
      </c>
      <c r="C86" s="1">
        <f t="shared" ref="C86:D105" si="28">_xlfn.NORM.DIST($B86,0,C$3,TRUE)</f>
        <v>0.47630088125912601</v>
      </c>
      <c r="D86" s="1">
        <f t="shared" si="28"/>
        <v>0.47038590629100935</v>
      </c>
      <c r="E86" s="1">
        <f t="shared" si="20"/>
        <v>0.45268532150892504</v>
      </c>
      <c r="F86" s="1">
        <f t="shared" ref="F86:G105" si="29">_xlfn.NORM.DIST($B86,0,F$3,TRUE)</f>
        <v>0.3831571710382175</v>
      </c>
      <c r="G86" s="1">
        <f t="shared" si="29"/>
        <v>0.27612275989251883</v>
      </c>
      <c r="H86" s="1">
        <f t="shared" si="23"/>
        <v>0.48669577346743265</v>
      </c>
      <c r="I86" s="1">
        <f t="shared" si="25"/>
        <v>1.0199041149309509</v>
      </c>
      <c r="J86" s="39">
        <v>21631</v>
      </c>
      <c r="K86" s="1">
        <f t="shared" si="26"/>
        <v>1.0160169093471114</v>
      </c>
      <c r="L86" s="1">
        <f t="shared" si="27"/>
        <v>7070.1432695273952</v>
      </c>
    </row>
    <row r="87" spans="1:12" x14ac:dyDescent="0.2">
      <c r="A87" s="1">
        <v>84</v>
      </c>
      <c r="B87" s="1">
        <f t="shared" si="24"/>
        <v>-1.6967732119385501E-2</v>
      </c>
      <c r="C87" s="1">
        <f t="shared" si="28"/>
        <v>0.49323117905163921</v>
      </c>
      <c r="D87" s="1">
        <f t="shared" si="28"/>
        <v>0.49153920217174024</v>
      </c>
      <c r="E87" s="1">
        <f t="shared" si="20"/>
        <v>0.4864643065462097</v>
      </c>
      <c r="F87" s="1">
        <f t="shared" si="29"/>
        <v>0.4661948288047546</v>
      </c>
      <c r="G87" s="1">
        <f t="shared" si="29"/>
        <v>0.43263195524513853</v>
      </c>
      <c r="H87" s="1">
        <f t="shared" si="23"/>
        <v>0.49620152225515646</v>
      </c>
      <c r="I87" s="1">
        <f t="shared" si="25"/>
        <v>1.0195311923915031</v>
      </c>
      <c r="J87" s="39">
        <v>22074</v>
      </c>
      <c r="K87" s="1">
        <f t="shared" si="26"/>
        <v>1.0204798668577504</v>
      </c>
      <c r="L87" s="1">
        <f t="shared" si="27"/>
        <v>438.52716331534782</v>
      </c>
    </row>
    <row r="88" spans="1:12" x14ac:dyDescent="0.2">
      <c r="A88" s="1">
        <v>85</v>
      </c>
      <c r="B88" s="1">
        <f t="shared" si="24"/>
        <v>2.5504399477354077E-2</v>
      </c>
      <c r="C88" s="1">
        <f t="shared" si="28"/>
        <v>0.51017368032272115</v>
      </c>
      <c r="D88" s="1">
        <f t="shared" si="28"/>
        <v>0.5127163249993254</v>
      </c>
      <c r="E88" s="1">
        <f t="shared" si="20"/>
        <v>0.52034074543725484</v>
      </c>
      <c r="F88" s="1">
        <f t="shared" si="29"/>
        <v>0.55073636804355175</v>
      </c>
      <c r="G88" s="1">
        <f t="shared" si="29"/>
        <v>0.60065544020199857</v>
      </c>
      <c r="H88" s="1">
        <f t="shared" si="23"/>
        <v>0.50570942832763688</v>
      </c>
      <c r="I88" s="1">
        <f t="shared" si="25"/>
        <v>1.0191613802982074</v>
      </c>
      <c r="J88" s="39">
        <v>22470</v>
      </c>
      <c r="K88" s="1">
        <f t="shared" si="26"/>
        <v>1.0179396575156292</v>
      </c>
      <c r="L88" s="1">
        <f t="shared" si="27"/>
        <v>753.61839421275545</v>
      </c>
    </row>
    <row r="89" spans="1:12" x14ac:dyDescent="0.2">
      <c r="A89" s="1">
        <v>86</v>
      </c>
      <c r="B89" s="1">
        <f t="shared" si="24"/>
        <v>6.7976531074093655E-2</v>
      </c>
      <c r="C89" s="1">
        <f t="shared" si="28"/>
        <v>0.52709784172441665</v>
      </c>
      <c r="D89" s="1">
        <f t="shared" si="28"/>
        <v>0.53385764339894681</v>
      </c>
      <c r="E89" s="1">
        <f t="shared" si="20"/>
        <v>0.55407080633988426</v>
      </c>
      <c r="F89" s="1">
        <f t="shared" si="29"/>
        <v>0.63302755054093685</v>
      </c>
      <c r="G89" s="1">
        <f t="shared" si="29"/>
        <v>0.75167346266306456</v>
      </c>
      <c r="H89" s="1">
        <f t="shared" si="23"/>
        <v>0.51521409194488821</v>
      </c>
      <c r="I89" s="1">
        <f t="shared" si="25"/>
        <v>1.0187947130997397</v>
      </c>
      <c r="J89" s="39">
        <v>22822</v>
      </c>
      <c r="K89" s="1">
        <f t="shared" si="26"/>
        <v>1.0156653315531821</v>
      </c>
      <c r="L89" s="1">
        <f t="shared" si="27"/>
        <v>5100.6372310104261</v>
      </c>
    </row>
    <row r="90" spans="1:12" x14ac:dyDescent="0.2">
      <c r="A90" s="1">
        <v>87</v>
      </c>
      <c r="B90" s="1">
        <f t="shared" si="24"/>
        <v>0.11044866267083323</v>
      </c>
      <c r="C90" s="1">
        <f t="shared" si="28"/>
        <v>0.54397321903181939</v>
      </c>
      <c r="D90" s="1">
        <f t="shared" si="28"/>
        <v>0.55490382814776573</v>
      </c>
      <c r="E90" s="1">
        <f t="shared" si="20"/>
        <v>0.58741380997458081</v>
      </c>
      <c r="F90" s="1">
        <f t="shared" si="29"/>
        <v>0.70960916868321</v>
      </c>
      <c r="G90" s="1">
        <f t="shared" si="29"/>
        <v>0.86530894921671186</v>
      </c>
      <c r="H90" s="1">
        <f t="shared" si="23"/>
        <v>0.52471011889017016</v>
      </c>
      <c r="I90" s="1">
        <f t="shared" si="25"/>
        <v>1.0184312251814296</v>
      </c>
      <c r="J90" s="39">
        <v>23155</v>
      </c>
      <c r="K90" s="1">
        <f t="shared" si="26"/>
        <v>1.0145911839453159</v>
      </c>
      <c r="L90" s="1">
        <f t="shared" si="27"/>
        <v>7906.0825883677044</v>
      </c>
    </row>
    <row r="91" spans="1:12" x14ac:dyDescent="0.2">
      <c r="A91" s="1">
        <v>88</v>
      </c>
      <c r="B91" s="1">
        <f t="shared" si="24"/>
        <v>0.1529207942675728</v>
      </c>
      <c r="C91" s="1">
        <f t="shared" si="28"/>
        <v>0.56076963133890056</v>
      </c>
      <c r="D91" s="1">
        <f t="shared" si="28"/>
        <v>0.57579635119361017</v>
      </c>
      <c r="E91" s="1">
        <f t="shared" ref="E91:E126" si="30">_xlfn.NORM.DIST($B91,0,E$3,TRUE)</f>
        <v>0.6201373691842218</v>
      </c>
      <c r="F91" s="1">
        <f t="shared" si="29"/>
        <v>0.77774629818473762</v>
      </c>
      <c r="G91" s="1">
        <f t="shared" si="29"/>
        <v>0.93689354890133381</v>
      </c>
      <c r="H91" s="1">
        <f t="shared" si="23"/>
        <v>0.53419212965244789</v>
      </c>
      <c r="I91" s="1">
        <f t="shared" si="25"/>
        <v>1.0180709508372612</v>
      </c>
      <c r="J91" s="39">
        <v>23567</v>
      </c>
      <c r="K91" s="1">
        <f t="shared" si="26"/>
        <v>1.0177931332325632</v>
      </c>
      <c r="L91" s="1">
        <f t="shared" si="27"/>
        <v>42.867497260241336</v>
      </c>
    </row>
    <row r="92" spans="1:12" x14ac:dyDescent="0.2">
      <c r="A92" s="1">
        <v>89</v>
      </c>
      <c r="B92" s="1">
        <f t="shared" si="24"/>
        <v>0.19539292586431237</v>
      </c>
      <c r="C92" s="1">
        <f t="shared" si="28"/>
        <v>0.57745732288692753</v>
      </c>
      <c r="D92" s="1">
        <f t="shared" si="28"/>
        <v>0.5964779734390766</v>
      </c>
      <c r="E92" s="1">
        <f t="shared" si="30"/>
        <v>0.65202223312593888</v>
      </c>
      <c r="F92" s="1">
        <f t="shared" si="29"/>
        <v>0.83570666818195793</v>
      </c>
      <c r="G92" s="1">
        <f t="shared" si="29"/>
        <v>0.97464520809509547</v>
      </c>
      <c r="H92" s="1">
        <f t="shared" si="23"/>
        <v>0.54365476856712558</v>
      </c>
      <c r="I92" s="1">
        <f t="shared" si="25"/>
        <v>1.0177139242407676</v>
      </c>
      <c r="J92" s="39">
        <v>23785</v>
      </c>
      <c r="K92" s="1">
        <f t="shared" ref="K92:K98" si="31">J92/J91</f>
        <v>1.0092502227691262</v>
      </c>
      <c r="L92" s="1">
        <f t="shared" ref="L92:L98" si="32">(K92-I92)^2*J92^2</f>
        <v>40525.369647433872</v>
      </c>
    </row>
    <row r="93" spans="1:12" x14ac:dyDescent="0.2">
      <c r="A93" s="1">
        <v>90</v>
      </c>
      <c r="B93" s="1">
        <f t="shared" si="24"/>
        <v>0.23786505746105194</v>
      </c>
      <c r="C93" s="1">
        <f t="shared" si="28"/>
        <v>0.59400712108020282</v>
      </c>
      <c r="D93" s="1">
        <f t="shared" si="28"/>
        <v>0.61689321452256785</v>
      </c>
      <c r="E93" s="1">
        <f t="shared" si="30"/>
        <v>0.68286666831262455</v>
      </c>
      <c r="F93" s="1">
        <f t="shared" si="29"/>
        <v>0.88284415586659926</v>
      </c>
      <c r="G93" s="1">
        <f t="shared" si="29"/>
        <v>0.99131193069422141</v>
      </c>
      <c r="H93" s="1">
        <f t="shared" si="23"/>
        <v>0.55309271288917494</v>
      </c>
      <c r="I93" s="1">
        <f t="shared" si="25"/>
        <v>1.017360179414823</v>
      </c>
      <c r="J93" s="39">
        <v>24165</v>
      </c>
      <c r="K93" s="1">
        <f t="shared" si="31"/>
        <v>1.015976455749422</v>
      </c>
      <c r="L93" s="1">
        <f t="shared" si="32"/>
        <v>1118.0786025723894</v>
      </c>
    </row>
    <row r="94" spans="1:12" x14ac:dyDescent="0.2">
      <c r="A94" s="1">
        <v>91</v>
      </c>
      <c r="B94" s="1">
        <f t="shared" si="24"/>
        <v>0.28033718905779154</v>
      </c>
      <c r="C94" s="1">
        <f t="shared" si="28"/>
        <v>0.61039058929169776</v>
      </c>
      <c r="D94" s="1">
        <f t="shared" si="28"/>
        <v>0.63698879817948761</v>
      </c>
      <c r="E94" s="1">
        <f t="shared" si="30"/>
        <v>0.71249023152649249</v>
      </c>
      <c r="F94" s="1">
        <f t="shared" si="29"/>
        <v>0.91949547528547015</v>
      </c>
      <c r="G94" s="1">
        <f t="shared" si="29"/>
        <v>0.99747143405731131</v>
      </c>
      <c r="H94" s="1">
        <f t="shared" si="23"/>
        <v>0.56250068177304513</v>
      </c>
      <c r="I94" s="1">
        <f t="shared" si="25"/>
        <v>1.0170097502003346</v>
      </c>
      <c r="J94" s="39">
        <v>24395</v>
      </c>
      <c r="K94" s="1">
        <f t="shared" si="31"/>
        <v>1.0095178977860542</v>
      </c>
      <c r="L94" s="1">
        <f t="shared" si="32"/>
        <v>33402.584529526328</v>
      </c>
    </row>
    <row r="95" spans="1:12" x14ac:dyDescent="0.2">
      <c r="A95" s="1">
        <v>92</v>
      </c>
      <c r="B95" s="1">
        <f t="shared" si="24"/>
        <v>0.32280932065453111</v>
      </c>
      <c r="C95" s="1">
        <f t="shared" si="28"/>
        <v>0.62658017312627601</v>
      </c>
      <c r="D95" s="1">
        <f t="shared" si="28"/>
        <v>0.65671406724103998</v>
      </c>
      <c r="E95" s="1">
        <f t="shared" si="30"/>
        <v>0.7407368191024325</v>
      </c>
      <c r="F95" s="1">
        <f t="shared" si="29"/>
        <v>0.9467413409405302</v>
      </c>
      <c r="G95" s="1">
        <f t="shared" si="29"/>
        <v>0.99937690818747327</v>
      </c>
      <c r="H95" s="1">
        <f t="shared" si="23"/>
        <v>0.57187344513411065</v>
      </c>
      <c r="I95" s="1">
        <f t="shared" si="25"/>
        <v>1.0166626702238331</v>
      </c>
      <c r="J95" s="39">
        <v>24687</v>
      </c>
      <c r="K95" s="1">
        <f t="shared" si="31"/>
        <v>1.0119696659151465</v>
      </c>
      <c r="L95" s="1">
        <f t="shared" si="32"/>
        <v>13422.658468699374</v>
      </c>
    </row>
    <row r="96" spans="1:12" x14ac:dyDescent="0.2">
      <c r="A96" s="1">
        <v>93</v>
      </c>
      <c r="B96" s="1">
        <f t="shared" si="24"/>
        <v>0.36528145225127068</v>
      </c>
      <c r="C96" s="1">
        <f t="shared" si="28"/>
        <v>0.64254933889057653</v>
      </c>
      <c r="D96" s="1">
        <f t="shared" si="28"/>
        <v>0.67602136291299908</v>
      </c>
      <c r="E96" s="1">
        <f t="shared" si="30"/>
        <v>0.7674769113929002</v>
      </c>
      <c r="F96" s="1">
        <f t="shared" si="29"/>
        <v>0.96610553053979598</v>
      </c>
      <c r="G96" s="1">
        <f t="shared" si="29"/>
        <v>0.9998703092043727</v>
      </c>
      <c r="H96" s="1">
        <f t="shared" si="23"/>
        <v>0.58120583236688239</v>
      </c>
      <c r="I96" s="1">
        <f t="shared" si="25"/>
        <v>1.0163189728639754</v>
      </c>
      <c r="J96" s="39">
        <v>25048</v>
      </c>
      <c r="K96" s="1">
        <f t="shared" si="31"/>
        <v>1.0146230809737919</v>
      </c>
      <c r="L96" s="1">
        <f t="shared" si="32"/>
        <v>1804.4399592390769</v>
      </c>
    </row>
    <row r="97" spans="1:12" x14ac:dyDescent="0.2">
      <c r="A97" s="1">
        <v>94</v>
      </c>
      <c r="B97" s="1">
        <f t="shared" si="24"/>
        <v>0.40775358384801025</v>
      </c>
      <c r="C97" s="1">
        <f t="shared" si="28"/>
        <v>0.65827270311493147</v>
      </c>
      <c r="D97" s="1">
        <f t="shared" si="28"/>
        <v>0.69486636365796539</v>
      </c>
      <c r="E97" s="1">
        <f t="shared" si="30"/>
        <v>0.79260896829410743</v>
      </c>
      <c r="F97" s="1">
        <f t="shared" si="29"/>
        <v>0.97926340224526454</v>
      </c>
      <c r="G97" s="1">
        <f t="shared" si="29"/>
        <v>0.99997724224204565</v>
      </c>
      <c r="H97" s="1">
        <f t="shared" si="23"/>
        <v>0.59049274089577275</v>
      </c>
      <c r="I97" s="1">
        <f t="shared" si="25"/>
        <v>1.0159786912169664</v>
      </c>
      <c r="J97" s="39">
        <v>25410</v>
      </c>
      <c r="K97" s="1">
        <f t="shared" si="31"/>
        <v>1.0144522516767807</v>
      </c>
      <c r="L97" s="1">
        <f t="shared" si="32"/>
        <v>1504.4180818535647</v>
      </c>
    </row>
    <row r="98" spans="1:12" x14ac:dyDescent="0.2">
      <c r="A98" s="1">
        <v>95</v>
      </c>
      <c r="B98" s="1">
        <f t="shared" si="24"/>
        <v>0.45022571544474982</v>
      </c>
      <c r="C98" s="1">
        <f t="shared" si="28"/>
        <v>0.67372615208242026</v>
      </c>
      <c r="D98" s="1">
        <f t="shared" si="28"/>
        <v>0.71320837976531237</v>
      </c>
      <c r="E98" s="1">
        <f t="shared" si="30"/>
        <v>0.81605996935204816</v>
      </c>
      <c r="F98" s="1">
        <f t="shared" si="29"/>
        <v>0.98781130254432459</v>
      </c>
      <c r="G98" s="1">
        <f t="shared" si="29"/>
        <v>0.99999663822201146</v>
      </c>
      <c r="H98" s="1">
        <f t="shared" si="23"/>
        <v>0.59972914453486692</v>
      </c>
      <c r="I98" s="1">
        <f t="shared" si="25"/>
        <v>1.0156418580609181</v>
      </c>
      <c r="J98" s="39">
        <v>25986</v>
      </c>
      <c r="K98" s="1">
        <f t="shared" si="31"/>
        <v>1.0226682408500591</v>
      </c>
      <c r="L98" s="1">
        <f t="shared" si="32"/>
        <v>33338.225523705521</v>
      </c>
    </row>
    <row r="99" spans="1:12" x14ac:dyDescent="0.2">
      <c r="A99" s="1">
        <v>96</v>
      </c>
      <c r="B99" s="1">
        <f t="shared" si="24"/>
        <v>0.49269784704148939</v>
      </c>
      <c r="C99" s="1">
        <f t="shared" si="28"/>
        <v>0.68888695044156278</v>
      </c>
      <c r="D99" s="1">
        <f t="shared" si="28"/>
        <v>0.73101060051488542</v>
      </c>
      <c r="E99" s="1">
        <f t="shared" si="30"/>
        <v>0.83778512805076077</v>
      </c>
      <c r="F99" s="1">
        <f t="shared" si="29"/>
        <v>0.99312039864560486</v>
      </c>
      <c r="G99" s="1">
        <f t="shared" si="29"/>
        <v>0.99999958244523734</v>
      </c>
      <c r="H99" s="1">
        <f t="shared" ref="H99:H124" si="33">_xlfn.NORM.DIST($B99,0,B$2,TRUE)</f>
        <v>0.60891010163390002</v>
      </c>
      <c r="I99" s="1">
        <f t="shared" si="25"/>
        <v>1.015308505819162</v>
      </c>
      <c r="J99" s="39">
        <v>26561</v>
      </c>
      <c r="K99" s="1">
        <f t="shared" ref="K99:K105" si="34">J99/J98</f>
        <v>1.0221272993150157</v>
      </c>
      <c r="L99" s="1">
        <f t="shared" ref="L99:L105" si="35">(K99-I99)^2*J99^2</f>
        <v>32802.271593782367</v>
      </c>
    </row>
    <row r="100" spans="1:12" x14ac:dyDescent="0.2">
      <c r="A100" s="1">
        <v>97</v>
      </c>
      <c r="B100" s="1">
        <f t="shared" si="24"/>
        <v>0.53516997863822902</v>
      </c>
      <c r="C100" s="1">
        <f t="shared" si="28"/>
        <v>0.70373383811035572</v>
      </c>
      <c r="D100" s="1">
        <f t="shared" si="28"/>
        <v>0.74824029170397455</v>
      </c>
      <c r="E100" s="1">
        <f t="shared" si="30"/>
        <v>0.85776684249135504</v>
      </c>
      <c r="F100" s="1">
        <f t="shared" si="29"/>
        <v>0.99627299891575638</v>
      </c>
      <c r="G100" s="1">
        <f t="shared" si="29"/>
        <v>0.99999995643406603</v>
      </c>
      <c r="H100" s="1">
        <f t="shared" si="33"/>
        <v>0.61803076298848048</v>
      </c>
      <c r="I100" s="1">
        <f t="shared" si="25"/>
        <v>1.0149786665225404</v>
      </c>
      <c r="J100" s="39">
        <v>27160</v>
      </c>
      <c r="K100" s="1">
        <f t="shared" si="34"/>
        <v>1.0225518617521931</v>
      </c>
      <c r="L100" s="1">
        <f t="shared" si="35"/>
        <v>42307.546119154933</v>
      </c>
    </row>
    <row r="101" spans="1:12" x14ac:dyDescent="0.2">
      <c r="A101" s="1">
        <v>98</v>
      </c>
      <c r="B101" s="1">
        <f t="shared" ref="B101:B143" si="36">B100+$B$3</f>
        <v>0.57764211023496859</v>
      </c>
      <c r="C101" s="1">
        <f t="shared" si="28"/>
        <v>0.71824711481831183</v>
      </c>
      <c r="D101" s="1">
        <f t="shared" si="28"/>
        <v>0.76486894219200718</v>
      </c>
      <c r="E101" s="1">
        <f t="shared" si="30"/>
        <v>0.8760129722012242</v>
      </c>
      <c r="F101" s="1">
        <f t="shared" si="29"/>
        <v>0.99806279784553764</v>
      </c>
      <c r="G101" s="1">
        <f t="shared" si="29"/>
        <v>0.99999999618468705</v>
      </c>
      <c r="H101" s="1">
        <f t="shared" si="33"/>
        <v>0.62708637949351853</v>
      </c>
      <c r="I101" s="1">
        <f t="shared" ref="I101:I124" si="37">H101/H100</f>
        <v>1.0146523717707023</v>
      </c>
      <c r="J101" s="39">
        <v>27560</v>
      </c>
      <c r="K101" s="1">
        <f t="shared" si="34"/>
        <v>1.0147275405007363</v>
      </c>
      <c r="L101" s="1">
        <f t="shared" si="35"/>
        <v>4.2917345500696094</v>
      </c>
    </row>
    <row r="102" spans="1:12" x14ac:dyDescent="0.2">
      <c r="A102" s="1">
        <v>99</v>
      </c>
      <c r="B102" s="1">
        <f t="shared" si="36"/>
        <v>0.62011424183170816</v>
      </c>
      <c r="C102" s="1">
        <f t="shared" si="28"/>
        <v>0.73240871177777822</v>
      </c>
      <c r="D102" s="1">
        <f t="shared" si="28"/>
        <v>0.78087235900361385</v>
      </c>
      <c r="E102" s="1">
        <f t="shared" si="30"/>
        <v>0.8925545520872088</v>
      </c>
      <c r="F102" s="1">
        <f t="shared" si="29"/>
        <v>0.99903426117247829</v>
      </c>
      <c r="G102" s="1">
        <f t="shared" si="29"/>
        <v>0.9999999997197262</v>
      </c>
      <c r="H102" s="1">
        <f t="shared" si="33"/>
        <v>0.63607230951981597</v>
      </c>
      <c r="I102" s="1">
        <f t="shared" si="37"/>
        <v>1.014329652692433</v>
      </c>
      <c r="J102" s="39">
        <v>27842</v>
      </c>
      <c r="K102" s="1">
        <f t="shared" si="34"/>
        <v>1.0102322206095791</v>
      </c>
      <c r="L102" s="1">
        <f t="shared" si="35"/>
        <v>13014.407036730756</v>
      </c>
    </row>
    <row r="103" spans="1:12" x14ac:dyDescent="0.2">
      <c r="A103" s="1">
        <v>100</v>
      </c>
      <c r="B103" s="1">
        <f t="shared" si="36"/>
        <v>0.66258637342844773</v>
      </c>
      <c r="C103" s="1">
        <f t="shared" si="28"/>
        <v>0.74620225012389607</v>
      </c>
      <c r="D103" s="1">
        <f t="shared" si="28"/>
        <v>0.79623071139856716</v>
      </c>
      <c r="E103" s="1">
        <f t="shared" si="30"/>
        <v>0.90744306885278703</v>
      </c>
      <c r="F103" s="1">
        <f t="shared" si="29"/>
        <v>0.99953838266218309</v>
      </c>
      <c r="G103" s="1">
        <f t="shared" si="29"/>
        <v>0.99999999998273881</v>
      </c>
      <c r="H103" s="1">
        <f t="shared" si="33"/>
        <v>0.64498402599484794</v>
      </c>
      <c r="I103" s="1">
        <f t="shared" si="37"/>
        <v>1.0140105399050614</v>
      </c>
      <c r="J103" s="39">
        <v>28201</v>
      </c>
      <c r="K103" s="1">
        <f t="shared" si="34"/>
        <v>1.0128941886358738</v>
      </c>
      <c r="L103" s="1">
        <f t="shared" si="35"/>
        <v>991.13031102092816</v>
      </c>
    </row>
    <row r="104" spans="1:12" x14ac:dyDescent="0.2">
      <c r="A104" s="1">
        <v>101</v>
      </c>
      <c r="B104" s="1">
        <f t="shared" si="36"/>
        <v>0.7050585050251873</v>
      </c>
      <c r="C104" s="1">
        <f t="shared" si="28"/>
        <v>0.75961308591196042</v>
      </c>
      <c r="D104" s="1">
        <f t="shared" si="28"/>
        <v>0.81092852514800762</v>
      </c>
      <c r="E104" s="1">
        <f t="shared" si="30"/>
        <v>0.92074743231037781</v>
      </c>
      <c r="F104" s="1">
        <f t="shared" si="29"/>
        <v>0.9997884923045155</v>
      </c>
      <c r="G104" s="1">
        <f t="shared" si="29"/>
        <v>0.99999999999910916</v>
      </c>
      <c r="H104" s="1">
        <f t="shared" si="33"/>
        <v>0.65381712316990248</v>
      </c>
      <c r="I104" s="1">
        <f t="shared" si="37"/>
        <v>1.0136950634729751</v>
      </c>
      <c r="J104" s="39">
        <v>28577</v>
      </c>
      <c r="K104" s="1">
        <f t="shared" si="34"/>
        <v>1.0133328605368603</v>
      </c>
      <c r="L104" s="1">
        <f t="shared" si="35"/>
        <v>107.13643787412491</v>
      </c>
    </row>
    <row r="105" spans="1:12" x14ac:dyDescent="0.2">
      <c r="A105" s="1">
        <v>102</v>
      </c>
      <c r="B105" s="1">
        <f t="shared" si="36"/>
        <v>0.74753063662192687</v>
      </c>
      <c r="C105" s="1">
        <f t="shared" si="28"/>
        <v>0.77262834160947635</v>
      </c>
      <c r="D105" s="1">
        <f t="shared" si="28"/>
        <v>0.8249546290332882</v>
      </c>
      <c r="E105" s="1">
        <f t="shared" si="30"/>
        <v>0.93255077416940502</v>
      </c>
      <c r="F105" s="1">
        <f t="shared" si="29"/>
        <v>0.99990712703814866</v>
      </c>
      <c r="G105" s="1">
        <f t="shared" si="29"/>
        <v>0.99999999999996148</v>
      </c>
      <c r="H105" s="1">
        <f t="shared" si="33"/>
        <v>0.66256732305694921</v>
      </c>
      <c r="I105" s="1">
        <f t="shared" si="37"/>
        <v>1.0133832528653015</v>
      </c>
      <c r="J105" s="39">
        <v>29017</v>
      </c>
      <c r="K105" s="1">
        <f t="shared" si="34"/>
        <v>1.0153969975854709</v>
      </c>
      <c r="L105" s="1">
        <f t="shared" si="35"/>
        <v>3414.3956855186943</v>
      </c>
    </row>
    <row r="106" spans="1:12" x14ac:dyDescent="0.2">
      <c r="A106" s="1">
        <v>103</v>
      </c>
      <c r="B106" s="1">
        <f t="shared" si="36"/>
        <v>0.79000276821866644</v>
      </c>
      <c r="C106" s="1">
        <f t="shared" ref="C106:D125" si="38">_xlfn.NORM.DIST($B106,0,C$3,TRUE)</f>
        <v>0.78523692416579216</v>
      </c>
      <c r="D106" s="1">
        <f t="shared" si="38"/>
        <v>0.83830205629162513</v>
      </c>
      <c r="E106" s="1">
        <f t="shared" si="30"/>
        <v>0.94294720070812399</v>
      </c>
      <c r="F106" s="1">
        <f t="shared" ref="F106:G125" si="39">_xlfn.NORM.DIST($B106,0,F$3,TRUE)</f>
        <v>0.99996092666298764</v>
      </c>
      <c r="G106" s="1">
        <f t="shared" si="39"/>
        <v>0.99999999999999856</v>
      </c>
      <c r="H106" s="1">
        <f t="shared" si="33"/>
        <v>0.6712304815198622</v>
      </c>
      <c r="I106" s="1">
        <f t="shared" si="37"/>
        <v>1.0130751369127939</v>
      </c>
      <c r="J106" s="39">
        <v>29392</v>
      </c>
      <c r="K106" s="1">
        <f t="shared" ref="K106:K124" si="40">J106/J105</f>
        <v>1.0129234586621636</v>
      </c>
      <c r="L106" s="1">
        <f t="shared" ref="L106:L124" si="41">(K106-I106)^2*J106^2</f>
        <v>19.874897618935076</v>
      </c>
    </row>
    <row r="107" spans="1:12" x14ac:dyDescent="0.2">
      <c r="A107" s="1">
        <v>104</v>
      </c>
      <c r="B107" s="1">
        <f t="shared" si="36"/>
        <v>0.83247489981540601</v>
      </c>
      <c r="C107" s="1">
        <f t="shared" si="38"/>
        <v>0.79742952988285298</v>
      </c>
      <c r="D107" s="1">
        <f t="shared" si="38"/>
        <v>0.85096790435872394</v>
      </c>
      <c r="E107" s="1">
        <f t="shared" si="30"/>
        <v>0.95203861420592251</v>
      </c>
      <c r="F107" s="1">
        <f t="shared" si="39"/>
        <v>0.99998425223746723</v>
      </c>
      <c r="G107" s="1">
        <f t="shared" si="39"/>
        <v>1</v>
      </c>
      <c r="H107" s="1">
        <f t="shared" si="33"/>
        <v>0.67980259400593224</v>
      </c>
      <c r="I107" s="1">
        <f t="shared" si="37"/>
        <v>1.0127707437639903</v>
      </c>
      <c r="J107" s="39">
        <v>29788</v>
      </c>
      <c r="K107" s="1">
        <f t="shared" si="40"/>
        <v>1.0134730538922156</v>
      </c>
      <c r="L107" s="1">
        <f t="shared" si="41"/>
        <v>437.66372609771008</v>
      </c>
    </row>
    <row r="108" spans="1:12" x14ac:dyDescent="0.2">
      <c r="A108" s="1">
        <v>105</v>
      </c>
      <c r="B108" s="1">
        <f t="shared" si="36"/>
        <v>0.87494703141214558</v>
      </c>
      <c r="C108" s="1">
        <f t="shared" si="38"/>
        <v>0.80919863644446577</v>
      </c>
      <c r="D108" s="1">
        <f t="shared" si="38"/>
        <v>0.86295315679243301</v>
      </c>
      <c r="E108" s="1">
        <f t="shared" si="30"/>
        <v>0.95993170231343317</v>
      </c>
      <c r="F108" s="1">
        <f t="shared" si="39"/>
        <v>0.99999392100016893</v>
      </c>
      <c r="G108" s="1">
        <f t="shared" si="39"/>
        <v>1</v>
      </c>
      <c r="H108" s="1">
        <f t="shared" si="33"/>
        <v>0.68827980090495466</v>
      </c>
      <c r="I108" s="1">
        <f t="shared" si="37"/>
        <v>1.0124701008406984</v>
      </c>
      <c r="J108" s="39">
        <v>30195</v>
      </c>
      <c r="K108" s="1">
        <f t="shared" si="40"/>
        <v>1.0136632200886262</v>
      </c>
      <c r="L108" s="1">
        <f t="shared" si="41"/>
        <v>1297.8896580763462</v>
      </c>
    </row>
    <row r="109" spans="1:12" x14ac:dyDescent="0.2">
      <c r="A109" s="1">
        <v>106</v>
      </c>
      <c r="B109" s="1">
        <f t="shared" si="36"/>
        <v>0.91741916300888515</v>
      </c>
      <c r="C109" s="1">
        <f t="shared" si="38"/>
        <v>0.82053848258683404</v>
      </c>
      <c r="D109" s="1">
        <f t="shared" si="38"/>
        <v>0.87426247169574145</v>
      </c>
      <c r="E109" s="1">
        <f t="shared" si="30"/>
        <v>0.96673517598362746</v>
      </c>
      <c r="F109" s="1">
        <f t="shared" si="39"/>
        <v>0.99999775272780345</v>
      </c>
      <c r="G109" s="1">
        <f t="shared" si="39"/>
        <v>1</v>
      </c>
      <c r="H109" s="1">
        <f t="shared" si="33"/>
        <v>0.69665839252456574</v>
      </c>
      <c r="I109" s="1">
        <f t="shared" si="37"/>
        <v>1.0121732347928776</v>
      </c>
      <c r="J109" s="39">
        <v>30701</v>
      </c>
      <c r="K109" s="1">
        <f t="shared" si="40"/>
        <v>1.0167577413479052</v>
      </c>
      <c r="L109" s="1">
        <f t="shared" si="41"/>
        <v>19810.262913604347</v>
      </c>
    </row>
    <row r="110" spans="1:12" x14ac:dyDescent="0.2">
      <c r="A110" s="1">
        <v>107</v>
      </c>
      <c r="B110" s="1">
        <f t="shared" si="36"/>
        <v>0.95989129460562472</v>
      </c>
      <c r="C110" s="1">
        <f t="shared" si="38"/>
        <v>0.83144503600847464</v>
      </c>
      <c r="D110" s="1">
        <f t="shared" si="38"/>
        <v>0.88490394128739147</v>
      </c>
      <c r="E110" s="1">
        <f t="shared" si="30"/>
        <v>0.97255731651219646</v>
      </c>
      <c r="F110" s="1">
        <f t="shared" si="39"/>
        <v>0.99999920451596414</v>
      </c>
      <c r="G110" s="1">
        <f t="shared" si="39"/>
        <v>1</v>
      </c>
      <c r="H110" s="1">
        <f t="shared" si="33"/>
        <v>0.70493481367192246</v>
      </c>
      <c r="I110" s="1">
        <f t="shared" si="37"/>
        <v>1.0118801714529906</v>
      </c>
      <c r="J110" s="39">
        <v>31015</v>
      </c>
      <c r="K110" s="1">
        <f t="shared" si="40"/>
        <v>1.0102276798801342</v>
      </c>
      <c r="L110" s="1">
        <f t="shared" si="41"/>
        <v>2626.7701826497118</v>
      </c>
    </row>
    <row r="111" spans="1:12" x14ac:dyDescent="0.2">
      <c r="A111" s="1">
        <v>108</v>
      </c>
      <c r="B111" s="1">
        <f t="shared" si="36"/>
        <v>1.0023634262023644</v>
      </c>
      <c r="C111" s="1">
        <f t="shared" si="38"/>
        <v>0.84191595022167565</v>
      </c>
      <c r="D111" s="1">
        <f t="shared" si="38"/>
        <v>0.8948888274921093</v>
      </c>
      <c r="E111" s="1">
        <f t="shared" si="30"/>
        <v>0.97750387190315058</v>
      </c>
      <c r="F111" s="1">
        <f t="shared" si="39"/>
        <v>0.99999973040783863</v>
      </c>
      <c r="G111" s="1">
        <f t="shared" si="39"/>
        <v>1</v>
      </c>
      <c r="H111" s="1">
        <f t="shared" si="33"/>
        <v>0.71310566783326201</v>
      </c>
      <c r="I111" s="1">
        <f t="shared" si="37"/>
        <v>1.0115909357899044</v>
      </c>
      <c r="J111" s="39">
        <v>31316</v>
      </c>
      <c r="K111" s="1">
        <f t="shared" si="40"/>
        <v>1.0097049814605836</v>
      </c>
      <c r="L111" s="1">
        <f t="shared" si="41"/>
        <v>3488.1480674783729</v>
      </c>
    </row>
    <row r="112" spans="1:12" x14ac:dyDescent="0.2">
      <c r="A112" s="1">
        <v>109</v>
      </c>
      <c r="B112" s="1">
        <f t="shared" si="36"/>
        <v>1.044835557799104</v>
      </c>
      <c r="C112" s="1">
        <f t="shared" si="38"/>
        <v>0.85195051113931597</v>
      </c>
      <c r="D112" s="1">
        <f t="shared" si="38"/>
        <v>0.90423127854078178</v>
      </c>
      <c r="E112" s="1">
        <f t="shared" si="30"/>
        <v>0.98167632330259114</v>
      </c>
      <c r="F112" s="1">
        <f t="shared" si="39"/>
        <v>0.99999991253467801</v>
      </c>
      <c r="G112" s="1">
        <f t="shared" si="39"/>
        <v>1</v>
      </c>
      <c r="H112" s="1">
        <f t="shared" si="33"/>
        <v>0.72116772094433657</v>
      </c>
      <c r="I112" s="1">
        <f t="shared" si="37"/>
        <v>1.0113055518624199</v>
      </c>
      <c r="J112" s="39">
        <v>31620</v>
      </c>
      <c r="K112" s="1">
        <f t="shared" si="40"/>
        <v>1.0097074977647209</v>
      </c>
      <c r="L112" s="1">
        <f t="shared" si="41"/>
        <v>2553.3284559489921</v>
      </c>
    </row>
    <row r="113" spans="1:12" x14ac:dyDescent="0.2">
      <c r="A113" s="1">
        <v>110</v>
      </c>
      <c r="B113" s="1">
        <f t="shared" si="36"/>
        <v>1.0873076893958435</v>
      </c>
      <c r="C113" s="1">
        <f t="shared" si="38"/>
        <v>0.86154957426929779</v>
      </c>
      <c r="D113" s="1">
        <f t="shared" si="38"/>
        <v>0.91294803158718318</v>
      </c>
      <c r="E113" s="1">
        <f t="shared" si="30"/>
        <v>0.9851705245456257</v>
      </c>
      <c r="F113" s="1">
        <f t="shared" si="39"/>
        <v>0.99999997283718933</v>
      </c>
      <c r="G113" s="1">
        <f t="shared" si="39"/>
        <v>1</v>
      </c>
      <c r="H113" s="1">
        <f t="shared" si="33"/>
        <v>0.72911790474619087</v>
      </c>
      <c r="I113" s="1">
        <f t="shared" si="37"/>
        <v>1.0110240427725243</v>
      </c>
      <c r="J113" s="39">
        <v>31931</v>
      </c>
      <c r="K113" s="1">
        <f t="shared" si="40"/>
        <v>1.0098355471220746</v>
      </c>
      <c r="L113" s="1">
        <f t="shared" si="41"/>
        <v>1440.1914652625467</v>
      </c>
    </row>
    <row r="114" spans="1:12" x14ac:dyDescent="0.2">
      <c r="A114" s="1">
        <v>111</v>
      </c>
      <c r="B114" s="1">
        <f t="shared" si="36"/>
        <v>1.1297798209925831</v>
      </c>
      <c r="C114" s="1">
        <f t="shared" si="38"/>
        <v>0.87071549345343346</v>
      </c>
      <c r="D114" s="1">
        <f t="shared" si="38"/>
        <v>0.92105810626772655</v>
      </c>
      <c r="E114" s="1">
        <f t="shared" si="30"/>
        <v>0.98807570261972599</v>
      </c>
      <c r="F114" s="1">
        <f t="shared" si="39"/>
        <v>0.99999999192607048</v>
      </c>
      <c r="G114" s="1">
        <f t="shared" si="39"/>
        <v>1</v>
      </c>
      <c r="H114" s="1">
        <f t="shared" si="33"/>
        <v>0.73695331972222344</v>
      </c>
      <c r="I114" s="1">
        <f t="shared" si="37"/>
        <v>1.010746430618461</v>
      </c>
      <c r="J114" s="39">
        <v>32227</v>
      </c>
      <c r="K114" s="1">
        <f t="shared" si="40"/>
        <v>1.0092699884125145</v>
      </c>
      <c r="L114" s="1">
        <f t="shared" si="41"/>
        <v>2263.9803924218795</v>
      </c>
    </row>
    <row r="115" spans="1:12" x14ac:dyDescent="0.2">
      <c r="A115" s="1">
        <v>112</v>
      </c>
      <c r="B115" s="1">
        <f t="shared" si="36"/>
        <v>1.1722519525893227</v>
      </c>
      <c r="C115" s="1">
        <f t="shared" si="38"/>
        <v>0.87945204213803851</v>
      </c>
      <c r="D115" s="1">
        <f t="shared" si="38"/>
        <v>0.92858249396188353</v>
      </c>
      <c r="E115" s="1">
        <f t="shared" si="30"/>
        <v>0.99047379449815409</v>
      </c>
      <c r="F115" s="1">
        <f t="shared" si="39"/>
        <v>0.99999999770315651</v>
      </c>
      <c r="G115" s="1">
        <f t="shared" si="39"/>
        <v>1</v>
      </c>
      <c r="H115" s="1">
        <f t="shared" si="33"/>
        <v>0.74467123761394272</v>
      </c>
      <c r="I115" s="1">
        <f t="shared" si="37"/>
        <v>1.0104727364477146</v>
      </c>
      <c r="J115" s="39">
        <v>32527</v>
      </c>
      <c r="K115" s="1">
        <f t="shared" si="40"/>
        <v>1.009308964532845</v>
      </c>
      <c r="L115" s="1">
        <f t="shared" si="41"/>
        <v>1432.9260030474288</v>
      </c>
    </row>
    <row r="116" spans="1:12" x14ac:dyDescent="0.2">
      <c r="A116" s="1">
        <v>113</v>
      </c>
      <c r="B116" s="1">
        <f t="shared" si="36"/>
        <v>1.2147240841860623</v>
      </c>
      <c r="C116" s="1">
        <f t="shared" si="38"/>
        <v>0.88776432819956819</v>
      </c>
      <c r="D116" s="1">
        <f t="shared" si="38"/>
        <v>0.93554384726272832</v>
      </c>
      <c r="E116" s="1">
        <f t="shared" si="30"/>
        <v>0.99243908653755775</v>
      </c>
      <c r="F116" s="1">
        <f t="shared" si="39"/>
        <v>0.99999999937470929</v>
      </c>
      <c r="G116" s="1">
        <f t="shared" si="39"/>
        <v>1</v>
      </c>
      <c r="H116" s="1">
        <f t="shared" si="33"/>
        <v>0.75226910351428899</v>
      </c>
      <c r="I116" s="1">
        <f t="shared" si="37"/>
        <v>1.0102029802100201</v>
      </c>
      <c r="J116" s="39">
        <v>32821</v>
      </c>
      <c r="K116" s="1">
        <f t="shared" si="40"/>
        <v>1.009038644818151</v>
      </c>
      <c r="L116" s="1">
        <f t="shared" si="41"/>
        <v>1460.3596195734247</v>
      </c>
    </row>
    <row r="117" spans="1:12" x14ac:dyDescent="0.2">
      <c r="A117" s="1">
        <v>114</v>
      </c>
      <c r="B117" s="1">
        <f t="shared" si="36"/>
        <v>1.2571962157828018</v>
      </c>
      <c r="C117" s="1">
        <f t="shared" si="38"/>
        <v>0.89565870337053011</v>
      </c>
      <c r="D117" s="1">
        <f t="shared" si="38"/>
        <v>0.94196617385021519</v>
      </c>
      <c r="E117" s="1">
        <f t="shared" si="30"/>
        <v>0.99403811644906803</v>
      </c>
      <c r="F117" s="1">
        <f t="shared" si="39"/>
        <v>0.99999999983710519</v>
      </c>
      <c r="G117" s="1">
        <f t="shared" si="39"/>
        <v>1</v>
      </c>
      <c r="H117" s="1">
        <f t="shared" si="33"/>
        <v>0.75974453753884186</v>
      </c>
      <c r="I117" s="1">
        <f t="shared" si="37"/>
        <v>1.0099371807105073</v>
      </c>
      <c r="J117" s="39">
        <v>33119</v>
      </c>
      <c r="K117" s="1">
        <f t="shared" si="40"/>
        <v>1.0090795527253893</v>
      </c>
      <c r="L117" s="1">
        <f t="shared" si="41"/>
        <v>806.77478867998559</v>
      </c>
    </row>
    <row r="118" spans="1:12" x14ac:dyDescent="0.2">
      <c r="A118" s="1">
        <v>115</v>
      </c>
      <c r="B118" s="1">
        <f t="shared" si="36"/>
        <v>1.2996683473795414</v>
      </c>
      <c r="C118" s="1">
        <f t="shared" si="38"/>
        <v>0.90314266831892798</v>
      </c>
      <c r="D118" s="1">
        <f t="shared" si="38"/>
        <v>0.94787453858593096</v>
      </c>
      <c r="E118" s="1">
        <f t="shared" si="30"/>
        <v>0.99532979454879833</v>
      </c>
      <c r="F118" s="1">
        <f t="shared" si="39"/>
        <v>0.99999999995939493</v>
      </c>
      <c r="G118" s="1">
        <f t="shared" si="39"/>
        <v>1</v>
      </c>
      <c r="H118" s="1">
        <f t="shared" si="33"/>
        <v>0.76709533607664815</v>
      </c>
      <c r="I118" s="1">
        <f t="shared" si="37"/>
        <v>1.0096753555630935</v>
      </c>
      <c r="J118" s="39">
        <v>33395</v>
      </c>
      <c r="K118" s="1">
        <f t="shared" si="40"/>
        <v>1.0083335849512365</v>
      </c>
      <c r="L118" s="1">
        <f t="shared" si="41"/>
        <v>2007.7953616915775</v>
      </c>
    </row>
    <row r="119" spans="1:12" x14ac:dyDescent="0.2">
      <c r="A119" s="1">
        <v>116</v>
      </c>
      <c r="B119" s="1">
        <f t="shared" si="36"/>
        <v>1.342140478976281</v>
      </c>
      <c r="C119" s="1">
        <f t="shared" si="38"/>
        <v>0.91022477442918737</v>
      </c>
      <c r="D119" s="1">
        <f t="shared" si="38"/>
        <v>0.95329477722936407</v>
      </c>
      <c r="E119" s="1">
        <f t="shared" si="30"/>
        <v>0.99636570024254689</v>
      </c>
      <c r="F119" s="1">
        <f t="shared" si="39"/>
        <v>0.99999999999031552</v>
      </c>
      <c r="G119" s="1">
        <f t="shared" si="39"/>
        <v>1</v>
      </c>
      <c r="H119" s="1">
        <f t="shared" si="33"/>
        <v>0.7743194726238074</v>
      </c>
      <c r="I119" s="1">
        <f t="shared" si="37"/>
        <v>1.0094175211442524</v>
      </c>
      <c r="J119" s="39">
        <v>33714</v>
      </c>
      <c r="K119" s="1">
        <f t="shared" si="40"/>
        <v>1.0095523281928431</v>
      </c>
      <c r="L119" s="1">
        <f t="shared" si="41"/>
        <v>20.655978174201746</v>
      </c>
    </row>
    <row r="120" spans="1:12" x14ac:dyDescent="0.2">
      <c r="A120" s="1">
        <v>117</v>
      </c>
      <c r="B120" s="1">
        <f t="shared" si="36"/>
        <v>1.3846126105730205</v>
      </c>
      <c r="C120" s="1">
        <f t="shared" si="38"/>
        <v>0.91691452331459122</v>
      </c>
      <c r="D120" s="1">
        <f t="shared" si="38"/>
        <v>0.95825322472460395</v>
      </c>
      <c r="E120" s="1">
        <f t="shared" si="30"/>
        <v>0.99719051108100842</v>
      </c>
      <c r="F120" s="1">
        <f t="shared" si="39"/>
        <v>0.9999999999977901</v>
      </c>
      <c r="G120" s="1">
        <f t="shared" si="39"/>
        <v>1</v>
      </c>
      <c r="H120" s="1">
        <f t="shared" si="33"/>
        <v>0.78141509820430244</v>
      </c>
      <c r="I120" s="1">
        <f t="shared" si="37"/>
        <v>1.009163692547278</v>
      </c>
      <c r="J120" s="39">
        <v>33907</v>
      </c>
      <c r="K120" s="1">
        <f t="shared" si="40"/>
        <v>1.0057246247849558</v>
      </c>
      <c r="L120" s="1">
        <f t="shared" si="41"/>
        <v>13597.535419649219</v>
      </c>
    </row>
    <row r="121" spans="1:12" x14ac:dyDescent="0.2">
      <c r="A121" s="1">
        <v>118</v>
      </c>
      <c r="B121" s="1">
        <f t="shared" si="36"/>
        <v>1.4270847421697601</v>
      </c>
      <c r="C121" s="1">
        <f t="shared" si="38"/>
        <v>0.92322226506161698</v>
      </c>
      <c r="D121" s="1">
        <f t="shared" si="38"/>
        <v>0.96277646053505928</v>
      </c>
      <c r="E121" s="1">
        <f t="shared" si="30"/>
        <v>0.99784252476885726</v>
      </c>
      <c r="F121" s="1">
        <f t="shared" si="39"/>
        <v>0.99999999999951761</v>
      </c>
      <c r="G121" s="1">
        <f t="shared" si="39"/>
        <v>1</v>
      </c>
      <c r="H121" s="1">
        <f t="shared" si="33"/>
        <v>0.78838054138388902</v>
      </c>
      <c r="I121" s="1">
        <f t="shared" si="37"/>
        <v>1.0089138835371791</v>
      </c>
      <c r="J121" s="39">
        <v>34154</v>
      </c>
      <c r="K121" s="1">
        <f t="shared" si="40"/>
        <v>1.0072846314920223</v>
      </c>
      <c r="L121" s="1">
        <f t="shared" si="41"/>
        <v>3096.4188156684477</v>
      </c>
    </row>
    <row r="122" spans="1:12" x14ac:dyDescent="0.2">
      <c r="A122" s="1">
        <v>119</v>
      </c>
      <c r="B122" s="1">
        <f t="shared" si="36"/>
        <v>1.4695568737664997</v>
      </c>
      <c r="C122" s="1">
        <f t="shared" si="38"/>
        <v>0.92915909616621861</v>
      </c>
      <c r="D122" s="1">
        <f t="shared" si="38"/>
        <v>0.96689107302403676</v>
      </c>
      <c r="E122" s="1">
        <f t="shared" si="30"/>
        <v>0.99835423874815887</v>
      </c>
      <c r="F122" s="1">
        <f t="shared" si="39"/>
        <v>0.99999999999989919</v>
      </c>
      <c r="G122" s="1">
        <f t="shared" si="39"/>
        <v>1</v>
      </c>
      <c r="H122" s="1">
        <f t="shared" si="33"/>
        <v>0.79521430788412728</v>
      </c>
      <c r="I122" s="1">
        <f t="shared" si="37"/>
        <v>1.0086681065063359</v>
      </c>
      <c r="J122" s="39">
        <v>34393</v>
      </c>
      <c r="K122" s="1">
        <f t="shared" si="40"/>
        <v>1.0069977162265036</v>
      </c>
      <c r="L122" s="1">
        <f t="shared" si="41"/>
        <v>3300.4718096231927</v>
      </c>
    </row>
    <row r="123" spans="1:12" x14ac:dyDescent="0.2">
      <c r="A123" s="1">
        <v>120</v>
      </c>
      <c r="B123" s="1">
        <f t="shared" si="36"/>
        <v>1.5120290053632393</v>
      </c>
      <c r="C123" s="1">
        <f t="shared" si="38"/>
        <v>0.93473675807218948</v>
      </c>
      <c r="D123" s="1">
        <f t="shared" si="38"/>
        <v>0.97062344440186421</v>
      </c>
      <c r="E123" s="1">
        <f t="shared" si="30"/>
        <v>0.99875295695181143</v>
      </c>
      <c r="F123" s="1">
        <f t="shared" si="39"/>
        <v>0.9999999999999799</v>
      </c>
      <c r="G123" s="1">
        <f t="shared" si="39"/>
        <v>1</v>
      </c>
      <c r="H123" s="1">
        <f t="shared" si="33"/>
        <v>0.80191507980486498</v>
      </c>
      <c r="I123" s="1">
        <f t="shared" si="37"/>
        <v>1.008426372431058</v>
      </c>
      <c r="J123" s="39">
        <v>34775</v>
      </c>
      <c r="K123" s="1">
        <f t="shared" si="40"/>
        <v>1.0111069112900881</v>
      </c>
      <c r="L123" s="1">
        <f t="shared" si="41"/>
        <v>8689.1739642750581</v>
      </c>
    </row>
    <row r="124" spans="1:12" x14ac:dyDescent="0.2">
      <c r="A124" s="1">
        <v>121</v>
      </c>
      <c r="B124" s="1">
        <f t="shared" si="36"/>
        <v>1.5545011369599788</v>
      </c>
      <c r="C124" s="1">
        <f t="shared" si="38"/>
        <v>0.93996753716350301</v>
      </c>
      <c r="D124" s="1">
        <f t="shared" si="38"/>
        <v>0.97399955729570209</v>
      </c>
      <c r="E124" s="1">
        <f t="shared" si="30"/>
        <v>0.9990613986321607</v>
      </c>
      <c r="F124" s="1">
        <f t="shared" si="39"/>
        <v>0.99999999999999611</v>
      </c>
      <c r="G124" s="1">
        <f t="shared" si="39"/>
        <v>1</v>
      </c>
      <c r="H124" s="1">
        <f t="shared" si="33"/>
        <v>0.80848171446465011</v>
      </c>
      <c r="I124" s="1">
        <f t="shared" si="37"/>
        <v>1.0081886908291873</v>
      </c>
      <c r="J124" s="39">
        <v>35146</v>
      </c>
      <c r="K124" s="1">
        <f t="shared" si="40"/>
        <v>1.0106685837526959</v>
      </c>
      <c r="L124" s="1">
        <f t="shared" si="41"/>
        <v>7596.5721681703208</v>
      </c>
    </row>
    <row r="125" spans="1:12" x14ac:dyDescent="0.2">
      <c r="A125" s="1">
        <v>122</v>
      </c>
      <c r="B125" s="1">
        <f t="shared" si="36"/>
        <v>1.5969732685567184</v>
      </c>
      <c r="C125" s="1">
        <f t="shared" si="38"/>
        <v>0.94486416699723852</v>
      </c>
      <c r="D125" s="1">
        <f t="shared" si="38"/>
        <v>0.97704482355514011</v>
      </c>
      <c r="E125" s="1">
        <f t="shared" si="30"/>
        <v>0.99929828947348864</v>
      </c>
      <c r="F125" s="1">
        <f t="shared" si="39"/>
        <v>0.99999999999999933</v>
      </c>
      <c r="G125" s="1">
        <f t="shared" si="39"/>
        <v>1</v>
      </c>
      <c r="H125" s="1">
        <f t="shared" ref="H125:H143" si="42">_xlfn.NORM.DIST($B125,0,B$2,TRUE)</f>
        <v>0.81491324286965883</v>
      </c>
      <c r="I125" s="1">
        <f t="shared" ref="I125:I143" si="43">H125/H124</f>
        <v>1.0079550697188835</v>
      </c>
      <c r="J125" s="39">
        <v>35405</v>
      </c>
      <c r="K125" s="1">
        <f t="shared" ref="K125:K141" si="44">J125/J124</f>
        <v>1.0073692596597053</v>
      </c>
      <c r="L125" s="1">
        <f t="shared" ref="L125:L141" si="45">(K125-I125)^2*J125^2</f>
        <v>430.17270178932529</v>
      </c>
    </row>
    <row r="126" spans="1:12" x14ac:dyDescent="0.2">
      <c r="A126" s="1">
        <v>123</v>
      </c>
      <c r="B126" s="1">
        <f t="shared" si="36"/>
        <v>1.639445400153458</v>
      </c>
      <c r="C126" s="1">
        <f t="shared" ref="C126:G143" si="46">_xlfn.NORM.DIST($B126,0,C$3,TRUE)</f>
        <v>0.94943973349269251</v>
      </c>
      <c r="D126" s="1">
        <f t="shared" si="46"/>
        <v>0.97978393549265208</v>
      </c>
      <c r="E126" s="1">
        <f t="shared" si="30"/>
        <v>0.99947892022691853</v>
      </c>
      <c r="F126" s="1">
        <f>_xlfn.NORM.DIST($B126,0,F$3,TRUE)</f>
        <v>0.99999999999999989</v>
      </c>
      <c r="G126" s="1">
        <f>_xlfn.NORM.DIST($B126,0,G$3,TRUE)</f>
        <v>1</v>
      </c>
      <c r="H126" s="1">
        <f t="shared" si="42"/>
        <v>0.82120886782277402</v>
      </c>
      <c r="I126" s="1">
        <f t="shared" si="43"/>
        <v>1.007725515578745</v>
      </c>
      <c r="J126" s="39">
        <v>35719</v>
      </c>
      <c r="K126" s="1">
        <f t="shared" si="44"/>
        <v>1.0088688038412654</v>
      </c>
      <c r="L126" s="1">
        <f t="shared" si="45"/>
        <v>1667.6698348437756</v>
      </c>
    </row>
    <row r="127" spans="1:12" x14ac:dyDescent="0.2">
      <c r="A127" s="1">
        <v>124</v>
      </c>
      <c r="B127" s="1">
        <f t="shared" si="36"/>
        <v>1.6819175317501975</v>
      </c>
      <c r="C127" s="1">
        <f t="shared" si="46"/>
        <v>0.95370758371688447</v>
      </c>
      <c r="D127" s="1">
        <f t="shared" si="46"/>
        <v>0.98224073937917755</v>
      </c>
      <c r="E127" s="1">
        <f t="shared" si="46"/>
        <v>0.99961566266823287</v>
      </c>
      <c r="F127" s="1">
        <f t="shared" si="46"/>
        <v>1</v>
      </c>
      <c r="G127" s="1">
        <f t="shared" si="46"/>
        <v>1</v>
      </c>
      <c r="H127" s="1">
        <f t="shared" si="42"/>
        <v>0.82736796168543003</v>
      </c>
      <c r="I127" s="1">
        <f t="shared" si="43"/>
        <v>1.0075000333094128</v>
      </c>
      <c r="J127" s="39">
        <v>35950</v>
      </c>
      <c r="K127" s="1">
        <f t="shared" si="44"/>
        <v>1.0064671463366837</v>
      </c>
      <c r="L127" s="1">
        <f t="shared" si="45"/>
        <v>1378.8067133144102</v>
      </c>
    </row>
    <row r="128" spans="1:12" x14ac:dyDescent="0.2">
      <c r="A128" s="1">
        <v>125</v>
      </c>
      <c r="B128" s="1">
        <f t="shared" si="36"/>
        <v>1.7243896633469371</v>
      </c>
      <c r="C128" s="1">
        <f t="shared" si="46"/>
        <v>0.95768123882821499</v>
      </c>
      <c r="D128" s="1">
        <f t="shared" si="46"/>
        <v>0.98443813067622121</v>
      </c>
      <c r="E128" s="1">
        <f t="shared" si="46"/>
        <v>0.99971843664876736</v>
      </c>
      <c r="F128" s="1">
        <f t="shared" si="46"/>
        <v>1</v>
      </c>
      <c r="G128" s="1">
        <f t="shared" si="46"/>
        <v>1</v>
      </c>
      <c r="H128" s="1">
        <f t="shared" si="42"/>
        <v>0.83339006380574743</v>
      </c>
      <c r="I128" s="1">
        <f t="shared" si="43"/>
        <v>1.007278626196801</v>
      </c>
      <c r="J128" s="39">
        <v>36155</v>
      </c>
      <c r="K128" s="1">
        <f t="shared" si="44"/>
        <v>1.0057023643949929</v>
      </c>
      <c r="L128" s="1">
        <f t="shared" si="45"/>
        <v>3247.8310858140226</v>
      </c>
    </row>
    <row r="129" spans="1:12" x14ac:dyDescent="0.2">
      <c r="A129" s="1">
        <v>126</v>
      </c>
      <c r="B129" s="1">
        <f t="shared" si="36"/>
        <v>1.7668617949436767</v>
      </c>
      <c r="C129" s="1">
        <f t="shared" si="46"/>
        <v>0.96137431165980947</v>
      </c>
      <c r="D129" s="1">
        <f t="shared" si="46"/>
        <v>0.98639797019026354</v>
      </c>
      <c r="E129" s="1">
        <f t="shared" si="46"/>
        <v>0.99979512532438519</v>
      </c>
      <c r="F129" s="1">
        <f t="shared" si="46"/>
        <v>1</v>
      </c>
      <c r="G129" s="1">
        <f t="shared" si="46"/>
        <v>1</v>
      </c>
      <c r="H129" s="1">
        <f t="shared" si="42"/>
        <v>0.83927487762732433</v>
      </c>
      <c r="I129" s="1">
        <f t="shared" si="43"/>
        <v>1.0070612958771112</v>
      </c>
      <c r="J129" s="39">
        <v>36412</v>
      </c>
      <c r="K129" s="1">
        <f t="shared" si="44"/>
        <v>1.0071082837781773</v>
      </c>
      <c r="L129" s="1">
        <f t="shared" si="45"/>
        <v>2.9272590641371945</v>
      </c>
    </row>
    <row r="130" spans="1:12" x14ac:dyDescent="0.2">
      <c r="A130" s="1">
        <v>127</v>
      </c>
      <c r="B130" s="1">
        <f t="shared" si="36"/>
        <v>1.8093339265404162</v>
      </c>
      <c r="C130" s="1">
        <f t="shared" si="46"/>
        <v>0.96480042934331611</v>
      </c>
      <c r="D130" s="1">
        <f t="shared" si="46"/>
        <v>0.98814102008488891</v>
      </c>
      <c r="E130" s="1">
        <f t="shared" si="46"/>
        <v>0.9998519382965072</v>
      </c>
      <c r="F130" s="1">
        <f t="shared" si="46"/>
        <v>1</v>
      </c>
      <c r="G130" s="1">
        <f t="shared" si="46"/>
        <v>1</v>
      </c>
      <c r="H130" s="1">
        <f t="shared" si="42"/>
        <v>0.84502226749381126</v>
      </c>
      <c r="I130" s="1">
        <f t="shared" si="43"/>
        <v>1.0068480423037742</v>
      </c>
      <c r="J130" s="39">
        <v>36689</v>
      </c>
      <c r="K130" s="1">
        <f t="shared" si="44"/>
        <v>1.0076073821816984</v>
      </c>
      <c r="L130" s="1">
        <f t="shared" si="45"/>
        <v>776.14732626179068</v>
      </c>
    </row>
    <row r="131" spans="1:12" x14ac:dyDescent="0.2">
      <c r="A131" s="1">
        <v>128</v>
      </c>
      <c r="B131" s="1">
        <f t="shared" si="36"/>
        <v>1.8518060581371558</v>
      </c>
      <c r="C131" s="1">
        <f t="shared" si="46"/>
        <v>0.96797316129378486</v>
      </c>
      <c r="D131" s="1">
        <f t="shared" si="46"/>
        <v>0.98968689848155633</v>
      </c>
      <c r="E131" s="1">
        <f t="shared" si="46"/>
        <v>0.99989372441127089</v>
      </c>
      <c r="F131" s="1">
        <f t="shared" si="46"/>
        <v>1</v>
      </c>
      <c r="G131" s="1">
        <f t="shared" si="46"/>
        <v>1</v>
      </c>
      <c r="H131" s="1">
        <f t="shared" si="42"/>
        <v>0.85063225516508922</v>
      </c>
      <c r="I131" s="1">
        <f t="shared" si="43"/>
        <v>1.0066388637164749</v>
      </c>
      <c r="J131" s="39">
        <v>36951</v>
      </c>
      <c r="K131" s="1">
        <f t="shared" si="44"/>
        <v>1.0071411049633405</v>
      </c>
      <c r="L131" s="1">
        <f t="shared" si="45"/>
        <v>344.41110437079004</v>
      </c>
    </row>
    <row r="132" spans="1:12" x14ac:dyDescent="0.2">
      <c r="A132" s="1">
        <v>129</v>
      </c>
      <c r="B132" s="1">
        <f t="shared" si="36"/>
        <v>1.8942781897338954</v>
      </c>
      <c r="C132" s="1">
        <f t="shared" si="46"/>
        <v>0.97090595279779413</v>
      </c>
      <c r="D132" s="1">
        <f t="shared" si="46"/>
        <v>0.99105405122085555</v>
      </c>
      <c r="E132" s="1">
        <f t="shared" si="46"/>
        <v>0.99992423739564207</v>
      </c>
      <c r="F132" s="1">
        <f t="shared" si="46"/>
        <v>1</v>
      </c>
      <c r="G132" s="1">
        <f t="shared" si="46"/>
        <v>1</v>
      </c>
      <c r="H132" s="1">
        <f t="shared" si="42"/>
        <v>0.85610501606147571</v>
      </c>
      <c r="I132" s="1">
        <f t="shared" si="43"/>
        <v>1.0064337566123969</v>
      </c>
      <c r="J132" s="39">
        <v>37216</v>
      </c>
      <c r="K132" s="1">
        <f t="shared" si="44"/>
        <v>1.0071716597656355</v>
      </c>
      <c r="L132" s="1">
        <f t="shared" si="45"/>
        <v>754.15066525452642</v>
      </c>
    </row>
    <row r="133" spans="1:12" x14ac:dyDescent="0.2">
      <c r="A133" s="1">
        <v>130</v>
      </c>
      <c r="B133" s="1">
        <f t="shared" si="36"/>
        <v>1.936750321330635</v>
      </c>
      <c r="C133" s="1">
        <f t="shared" si="46"/>
        <v>0.97361206437120174</v>
      </c>
      <c r="D133" s="1">
        <f t="shared" si="46"/>
        <v>0.99225973924089161</v>
      </c>
      <c r="E133" s="1">
        <f t="shared" si="46"/>
        <v>0.9999463584381777</v>
      </c>
      <c r="F133" s="1">
        <f t="shared" si="46"/>
        <v>1</v>
      </c>
      <c r="G133" s="1">
        <f t="shared" si="46"/>
        <v>1</v>
      </c>
      <c r="H133" s="1">
        <f t="shared" si="42"/>
        <v>0.86144087525292112</v>
      </c>
      <c r="I133" s="1">
        <f t="shared" si="43"/>
        <v>1.0062327157198461</v>
      </c>
      <c r="J133" s="39">
        <v>37521</v>
      </c>
      <c r="K133" s="1">
        <f t="shared" si="44"/>
        <v>1.0081953998280309</v>
      </c>
      <c r="L133" s="1">
        <f t="shared" si="45"/>
        <v>5423.1250794275829</v>
      </c>
    </row>
    <row r="134" spans="1:12" x14ac:dyDescent="0.2">
      <c r="A134" s="1">
        <v>131</v>
      </c>
      <c r="B134" s="1">
        <f t="shared" si="36"/>
        <v>1.9792224529273745</v>
      </c>
      <c r="C134" s="1">
        <f t="shared" si="46"/>
        <v>0.97610451698061518</v>
      </c>
      <c r="D134" s="1">
        <f t="shared" si="46"/>
        <v>0.99332003995571683</v>
      </c>
      <c r="E134" s="1">
        <f t="shared" si="46"/>
        <v>0.99996228033132595</v>
      </c>
      <c r="F134" s="1">
        <f t="shared" si="46"/>
        <v>1</v>
      </c>
      <c r="G134" s="1">
        <f t="shared" si="46"/>
        <v>1</v>
      </c>
      <c r="H134" s="1">
        <f t="shared" si="42"/>
        <v>0.86664030321060581</v>
      </c>
      <c r="I134" s="1">
        <f t="shared" si="43"/>
        <v>1.0060357339743811</v>
      </c>
      <c r="J134" s="39">
        <v>37891</v>
      </c>
      <c r="K134" s="1">
        <f t="shared" si="44"/>
        <v>1.0098611444257881</v>
      </c>
      <c r="L134" s="1">
        <f t="shared" si="45"/>
        <v>21010.104589279301</v>
      </c>
    </row>
    <row r="135" spans="1:12" x14ac:dyDescent="0.2">
      <c r="A135" s="1">
        <v>132</v>
      </c>
      <c r="B135" s="1">
        <f t="shared" si="36"/>
        <v>2.0216945845241141</v>
      </c>
      <c r="C135" s="1">
        <f t="shared" si="46"/>
        <v>0.97839604315466078</v>
      </c>
      <c r="D135" s="1">
        <f t="shared" si="46"/>
        <v>0.99424986098135848</v>
      </c>
      <c r="E135" s="1">
        <f t="shared" si="46"/>
        <v>0.99997365796715032</v>
      </c>
      <c r="F135" s="1">
        <f t="shared" si="46"/>
        <v>1</v>
      </c>
      <c r="G135" s="1">
        <f t="shared" si="46"/>
        <v>1</v>
      </c>
      <c r="H135" s="1">
        <f t="shared" si="42"/>
        <v>0.87170391133872505</v>
      </c>
      <c r="I135" s="1">
        <f t="shared" si="43"/>
        <v>1.0058428024975994</v>
      </c>
      <c r="J135" s="39">
        <v>38190</v>
      </c>
      <c r="K135" s="1">
        <f t="shared" si="44"/>
        <v>1.0078910559235703</v>
      </c>
      <c r="L135" s="1">
        <f t="shared" si="45"/>
        <v>6118.806179800762</v>
      </c>
    </row>
    <row r="136" spans="1:12" x14ac:dyDescent="0.2">
      <c r="A136" s="1">
        <v>133</v>
      </c>
      <c r="B136" s="1">
        <f t="shared" si="36"/>
        <v>2.0641667161208539</v>
      </c>
      <c r="C136" s="1">
        <f t="shared" si="46"/>
        <v>0.98049904394799348</v>
      </c>
      <c r="D136" s="1">
        <f t="shared" si="46"/>
        <v>0.99506296455628884</v>
      </c>
      <c r="E136" s="1">
        <f t="shared" si="46"/>
        <v>0.9999817299003928</v>
      </c>
      <c r="F136" s="1">
        <f t="shared" si="46"/>
        <v>1</v>
      </c>
      <c r="G136" s="1">
        <f t="shared" si="46"/>
        <v>1</v>
      </c>
      <c r="H136" s="1">
        <f t="shared" si="42"/>
        <v>0.87663244730454104</v>
      </c>
      <c r="I136" s="1">
        <f t="shared" si="43"/>
        <v>1.0056539105787043</v>
      </c>
      <c r="J136" s="39">
        <v>38457</v>
      </c>
      <c r="K136" s="1">
        <f t="shared" si="44"/>
        <v>1.0069913589945012</v>
      </c>
      <c r="L136" s="1">
        <f t="shared" si="45"/>
        <v>2645.4824563813904</v>
      </c>
    </row>
    <row r="137" spans="1:12" x14ac:dyDescent="0.2">
      <c r="A137" s="1">
        <v>134</v>
      </c>
      <c r="B137" s="1">
        <f t="shared" si="36"/>
        <v>2.1066388477175937</v>
      </c>
      <c r="C137" s="1">
        <f t="shared" si="46"/>
        <v>0.9824255516632272</v>
      </c>
      <c r="D137" s="1">
        <f t="shared" si="46"/>
        <v>0.9957720010330936</v>
      </c>
      <c r="E137" s="1">
        <f t="shared" si="46"/>
        <v>0.9999874154349403</v>
      </c>
      <c r="F137" s="1">
        <f t="shared" si="46"/>
        <v>1</v>
      </c>
      <c r="G137" s="1">
        <f t="shared" si="46"/>
        <v>1</v>
      </c>
      <c r="H137" s="1">
        <f t="shared" si="42"/>
        <v>0.88142679018500059</v>
      </c>
      <c r="I137" s="1">
        <f t="shared" si="43"/>
        <v>1.0054690456589888</v>
      </c>
      <c r="J137" s="39">
        <v>38721</v>
      </c>
      <c r="K137" s="1">
        <f t="shared" si="44"/>
        <v>1.0068648100475857</v>
      </c>
      <c r="L137" s="1">
        <f t="shared" si="45"/>
        <v>2920.9044927274754</v>
      </c>
    </row>
    <row r="138" spans="1:12" x14ac:dyDescent="0.2">
      <c r="A138" s="1">
        <v>135</v>
      </c>
      <c r="B138" s="1">
        <f t="shared" si="36"/>
        <v>2.1491109793143335</v>
      </c>
      <c r="C138" s="1">
        <f t="shared" si="46"/>
        <v>0.98418719818395173</v>
      </c>
      <c r="D138" s="1">
        <f t="shared" si="46"/>
        <v>0.99638854987427716</v>
      </c>
      <c r="E138" s="1">
        <f t="shared" si="46"/>
        <v>0.99999139131479575</v>
      </c>
      <c r="F138" s="1">
        <f t="shared" si="46"/>
        <v>1</v>
      </c>
      <c r="G138" s="1">
        <f t="shared" si="46"/>
        <v>1</v>
      </c>
      <c r="H138" s="1">
        <f t="shared" si="42"/>
        <v>0.88608794544835112</v>
      </c>
      <c r="I138" s="1">
        <f t="shared" si="43"/>
        <v>1.0052881933193478</v>
      </c>
      <c r="J138" s="39">
        <v>39054</v>
      </c>
      <c r="K138" s="1">
        <f t="shared" si="44"/>
        <v>1.0085999845045324</v>
      </c>
      <c r="L138" s="1">
        <f t="shared" si="45"/>
        <v>16728.497493030663</v>
      </c>
    </row>
    <row r="139" spans="1:12" x14ac:dyDescent="0.2">
      <c r="A139" s="1">
        <v>136</v>
      </c>
      <c r="B139" s="1">
        <f t="shared" si="36"/>
        <v>2.1915831109110733</v>
      </c>
      <c r="C139" s="1">
        <f t="shared" si="46"/>
        <v>0.9857951887259977</v>
      </c>
      <c r="D139" s="1">
        <f t="shared" si="46"/>
        <v>0.99692316666321323</v>
      </c>
      <c r="E139" s="1">
        <f t="shared" si="46"/>
        <v>0.99999415166007444</v>
      </c>
      <c r="F139" s="1">
        <f t="shared" si="46"/>
        <v>1</v>
      </c>
      <c r="G139" s="1">
        <f t="shared" si="46"/>
        <v>1</v>
      </c>
      <c r="H139" s="1">
        <f t="shared" si="42"/>
        <v>0.89061703978925455</v>
      </c>
      <c r="I139" s="1">
        <f t="shared" si="43"/>
        <v>1.005111337270943</v>
      </c>
      <c r="J139" s="39">
        <v>39407</v>
      </c>
      <c r="K139" s="1">
        <f t="shared" si="44"/>
        <v>1.0090387668356635</v>
      </c>
      <c r="L139" s="1">
        <f t="shared" si="45"/>
        <v>23953.20094907673</v>
      </c>
    </row>
    <row r="140" spans="1:12" x14ac:dyDescent="0.2">
      <c r="A140" s="1">
        <v>137</v>
      </c>
      <c r="B140" s="1">
        <f t="shared" si="36"/>
        <v>2.2340552425078131</v>
      </c>
      <c r="C140" s="1">
        <f t="shared" si="46"/>
        <v>0.98726028077424977</v>
      </c>
      <c r="D140" s="1">
        <f t="shared" si="46"/>
        <v>0.99738543473680574</v>
      </c>
      <c r="E140" s="1">
        <f t="shared" si="46"/>
        <v>0.9999960543226396</v>
      </c>
      <c r="F140" s="1">
        <f t="shared" si="46"/>
        <v>1</v>
      </c>
      <c r="G140" s="1">
        <f t="shared" si="46"/>
        <v>1</v>
      </c>
      <c r="H140" s="1">
        <f t="shared" si="42"/>
        <v>0.89501531583588656</v>
      </c>
      <c r="I140" s="1">
        <f t="shared" si="43"/>
        <v>1.0049384593491191</v>
      </c>
      <c r="J140" s="39">
        <v>39746</v>
      </c>
      <c r="K140" s="1">
        <f t="shared" si="44"/>
        <v>1.0086025325449792</v>
      </c>
      <c r="L140" s="1">
        <f t="shared" si="45"/>
        <v>21208.753184533547</v>
      </c>
    </row>
    <row r="141" spans="1:12" x14ac:dyDescent="0.2">
      <c r="A141" s="1">
        <v>138</v>
      </c>
      <c r="B141" s="1">
        <f t="shared" si="36"/>
        <v>2.2765273741045529</v>
      </c>
      <c r="C141" s="1">
        <f t="shared" si="46"/>
        <v>0.98859276793862638</v>
      </c>
      <c r="D141" s="1">
        <f t="shared" si="46"/>
        <v>0.99778402015523859</v>
      </c>
      <c r="E141" s="1">
        <f t="shared" si="46"/>
        <v>0.99999735637468579</v>
      </c>
      <c r="F141" s="1">
        <f t="shared" si="46"/>
        <v>1</v>
      </c>
      <c r="G141" s="1">
        <f t="shared" si="46"/>
        <v>1</v>
      </c>
      <c r="H141" s="1">
        <f t="shared" si="42"/>
        <v>0.89928412674742209</v>
      </c>
      <c r="I141" s="1">
        <f t="shared" si="43"/>
        <v>1.0047695395106717</v>
      </c>
      <c r="J141" s="39">
        <v>40104</v>
      </c>
      <c r="K141" s="1">
        <f t="shared" si="44"/>
        <v>1.0090071956926483</v>
      </c>
      <c r="L141" s="1">
        <f t="shared" si="45"/>
        <v>28881.970410344165</v>
      </c>
    </row>
    <row r="142" spans="1:12" x14ac:dyDescent="0.2">
      <c r="A142" s="1">
        <v>139</v>
      </c>
      <c r="B142" s="1">
        <f t="shared" si="36"/>
        <v>2.3189995057012927</v>
      </c>
      <c r="C142" s="1">
        <f t="shared" si="46"/>
        <v>0.98980246843528019</v>
      </c>
      <c r="D142" s="1">
        <f t="shared" si="46"/>
        <v>0.99812672884224896</v>
      </c>
      <c r="E142" s="1">
        <f t="shared" si="46"/>
        <v>0.99999824100765577</v>
      </c>
      <c r="F142" s="1">
        <f t="shared" si="46"/>
        <v>1</v>
      </c>
      <c r="G142" s="1">
        <f t="shared" si="46"/>
        <v>1</v>
      </c>
      <c r="H142" s="1">
        <f t="shared" si="42"/>
        <v>0.90342493072015884</v>
      </c>
      <c r="I142" s="1">
        <f t="shared" si="43"/>
        <v>1.0046045558345542</v>
      </c>
    </row>
    <row r="143" spans="1:12" x14ac:dyDescent="0.2">
      <c r="A143" s="1">
        <v>140</v>
      </c>
      <c r="B143" s="1">
        <f t="shared" si="36"/>
        <v>2.3614716372980324</v>
      </c>
      <c r="C143" s="1">
        <f t="shared" si="46"/>
        <v>0.99089871787747164</v>
      </c>
      <c r="D143" s="1">
        <f t="shared" si="46"/>
        <v>0.99842056485297037</v>
      </c>
      <c r="E143" s="1">
        <f t="shared" si="46"/>
        <v>0.99999883772148634</v>
      </c>
      <c r="F143" s="1">
        <f t="shared" si="46"/>
        <v>1</v>
      </c>
      <c r="G143" s="1">
        <f t="shared" si="46"/>
        <v>1</v>
      </c>
      <c r="H143" s="1">
        <f t="shared" si="42"/>
        <v>0.90743928542030938</v>
      </c>
      <c r="I143" s="1">
        <f t="shared" si="43"/>
        <v>1.0044434845261028</v>
      </c>
    </row>
    <row r="144" spans="1:12" x14ac:dyDescent="0.2">
      <c r="B144" s="1"/>
    </row>
    <row r="145" spans="2:2" x14ac:dyDescent="0.2">
      <c r="B145" s="1"/>
    </row>
    <row r="146" spans="2:2" x14ac:dyDescent="0.2">
      <c r="B146" s="1"/>
    </row>
    <row r="147" spans="2:2" x14ac:dyDescent="0.2">
      <c r="B147" s="1"/>
    </row>
    <row r="148" spans="2:2" x14ac:dyDescent="0.2">
      <c r="B148" s="1"/>
    </row>
    <row r="149" spans="2:2" x14ac:dyDescent="0.2">
      <c r="B149" s="1"/>
    </row>
    <row r="150" spans="2:2" x14ac:dyDescent="0.2">
      <c r="B150" s="1"/>
    </row>
    <row r="151" spans="2:2" x14ac:dyDescent="0.2">
      <c r="B151" s="1"/>
    </row>
    <row r="152" spans="2:2" x14ac:dyDescent="0.2">
      <c r="B152" s="1"/>
    </row>
    <row r="153" spans="2:2" x14ac:dyDescent="0.2">
      <c r="B153" s="1"/>
    </row>
    <row r="154" spans="2:2" x14ac:dyDescent="0.2">
      <c r="B154" s="1"/>
    </row>
    <row r="155" spans="2:2" x14ac:dyDescent="0.2">
      <c r="B155" s="1"/>
    </row>
    <row r="156" spans="2:2" x14ac:dyDescent="0.2">
      <c r="B156" s="1"/>
    </row>
    <row r="157" spans="2:2" x14ac:dyDescent="0.2">
      <c r="B157" s="1"/>
    </row>
    <row r="158" spans="2:2" x14ac:dyDescent="0.2">
      <c r="B158" s="1"/>
    </row>
    <row r="159" spans="2:2" x14ac:dyDescent="0.2">
      <c r="B159" s="1"/>
    </row>
    <row r="160" spans="2:2" x14ac:dyDescent="0.2">
      <c r="B160" s="1"/>
    </row>
    <row r="161" spans="2:2" x14ac:dyDescent="0.2">
      <c r="B161" s="1"/>
    </row>
    <row r="162" spans="2:2" x14ac:dyDescent="0.2">
      <c r="B162" s="1"/>
    </row>
    <row r="163" spans="2:2" x14ac:dyDescent="0.2">
      <c r="B163" s="1"/>
    </row>
    <row r="164" spans="2:2" x14ac:dyDescent="0.2">
      <c r="B164" s="1"/>
    </row>
    <row r="165" spans="2:2" x14ac:dyDescent="0.2">
      <c r="B165" s="1"/>
    </row>
    <row r="166" spans="2:2" x14ac:dyDescent="0.2">
      <c r="B166" s="1"/>
    </row>
    <row r="167" spans="2:2" x14ac:dyDescent="0.2">
      <c r="B167" s="1"/>
    </row>
    <row r="168" spans="2:2" x14ac:dyDescent="0.2">
      <c r="B168" s="1"/>
    </row>
    <row r="169" spans="2:2" x14ac:dyDescent="0.2">
      <c r="B169" s="1"/>
    </row>
    <row r="170" spans="2:2" x14ac:dyDescent="0.2">
      <c r="B170" s="1"/>
    </row>
    <row r="171" spans="2:2" x14ac:dyDescent="0.2">
      <c r="B171" s="1"/>
    </row>
    <row r="172" spans="2:2" x14ac:dyDescent="0.2">
      <c r="B172" s="1"/>
    </row>
    <row r="173" spans="2:2" x14ac:dyDescent="0.2">
      <c r="B173" s="1"/>
    </row>
    <row r="174" spans="2:2" x14ac:dyDescent="0.2">
      <c r="B174" s="1"/>
    </row>
    <row r="175" spans="2:2" x14ac:dyDescent="0.2">
      <c r="B175" s="1"/>
    </row>
    <row r="176" spans="2:2" x14ac:dyDescent="0.2">
      <c r="B176" s="1"/>
    </row>
    <row r="177" spans="2:2" x14ac:dyDescent="0.2">
      <c r="B177" s="1"/>
    </row>
    <row r="178" spans="2:2" x14ac:dyDescent="0.2">
      <c r="B178" s="1"/>
    </row>
    <row r="179" spans="2:2" x14ac:dyDescent="0.2">
      <c r="B179" s="1"/>
    </row>
    <row r="180" spans="2:2" x14ac:dyDescent="0.2">
      <c r="B180" s="1"/>
    </row>
    <row r="181" spans="2:2" x14ac:dyDescent="0.2">
      <c r="B181" s="1"/>
    </row>
    <row r="182" spans="2:2" x14ac:dyDescent="0.2">
      <c r="B182" s="1"/>
    </row>
    <row r="183" spans="2:2" x14ac:dyDescent="0.2">
      <c r="B183" s="1"/>
    </row>
    <row r="184" spans="2:2" x14ac:dyDescent="0.2">
      <c r="B184" s="1"/>
    </row>
    <row r="185" spans="2:2" x14ac:dyDescent="0.2">
      <c r="B185" s="1"/>
    </row>
    <row r="186" spans="2:2" x14ac:dyDescent="0.2">
      <c r="B186" s="1"/>
    </row>
    <row r="187" spans="2:2" x14ac:dyDescent="0.2">
      <c r="B187" s="1"/>
    </row>
    <row r="188" spans="2:2" x14ac:dyDescent="0.2">
      <c r="B188" s="1"/>
    </row>
    <row r="189" spans="2:2" x14ac:dyDescent="0.2">
      <c r="B189" s="1"/>
    </row>
    <row r="190" spans="2:2" x14ac:dyDescent="0.2">
      <c r="B190" s="1"/>
    </row>
    <row r="191" spans="2:2" x14ac:dyDescent="0.2">
      <c r="B191" s="1"/>
    </row>
    <row r="192" spans="2:2" x14ac:dyDescent="0.2">
      <c r="B192" s="1"/>
    </row>
    <row r="193" spans="2:2" x14ac:dyDescent="0.2">
      <c r="B193" s="1"/>
    </row>
    <row r="194" spans="2:2" x14ac:dyDescent="0.2">
      <c r="B194" s="1"/>
    </row>
    <row r="195" spans="2:2" x14ac:dyDescent="0.2">
      <c r="B195" s="1"/>
    </row>
    <row r="196" spans="2:2" x14ac:dyDescent="0.2">
      <c r="B196" s="1"/>
    </row>
    <row r="197" spans="2:2" x14ac:dyDescent="0.2">
      <c r="B197" s="1"/>
    </row>
    <row r="198" spans="2:2" x14ac:dyDescent="0.2">
      <c r="B198" s="1"/>
    </row>
    <row r="199" spans="2:2" x14ac:dyDescent="0.2">
      <c r="B199" s="1"/>
    </row>
    <row r="200" spans="2:2" x14ac:dyDescent="0.2">
      <c r="B200" s="1"/>
    </row>
    <row r="201" spans="2:2" x14ac:dyDescent="0.2">
      <c r="B201" s="1"/>
    </row>
    <row r="202" spans="2:2" x14ac:dyDescent="0.2">
      <c r="B202" s="1"/>
    </row>
    <row r="203" spans="2:2" x14ac:dyDescent="0.2">
      <c r="B203" s="1"/>
    </row>
    <row r="204" spans="2:2" x14ac:dyDescent="0.2">
      <c r="B204" s="1"/>
    </row>
    <row r="205" spans="2:2" x14ac:dyDescent="0.2">
      <c r="B205" s="1"/>
    </row>
    <row r="206" spans="2:2" x14ac:dyDescent="0.2">
      <c r="B206" s="1"/>
    </row>
    <row r="207" spans="2:2" x14ac:dyDescent="0.2">
      <c r="B207" s="1"/>
    </row>
    <row r="208" spans="2:2" x14ac:dyDescent="0.2">
      <c r="B208" s="1"/>
    </row>
    <row r="209" spans="2:2" x14ac:dyDescent="0.2">
      <c r="B209" s="1"/>
    </row>
    <row r="210" spans="2:2" x14ac:dyDescent="0.2">
      <c r="B210" s="1"/>
    </row>
    <row r="211" spans="2:2" x14ac:dyDescent="0.2">
      <c r="B211" s="1"/>
    </row>
    <row r="212" spans="2:2" x14ac:dyDescent="0.2">
      <c r="B212" s="1"/>
    </row>
    <row r="213" spans="2:2" x14ac:dyDescent="0.2">
      <c r="B213" s="1"/>
    </row>
    <row r="214" spans="2:2" x14ac:dyDescent="0.2">
      <c r="B214" s="1"/>
    </row>
    <row r="215" spans="2:2" x14ac:dyDescent="0.2">
      <c r="B215" s="1"/>
    </row>
    <row r="216" spans="2:2" x14ac:dyDescent="0.2">
      <c r="B216" s="1"/>
    </row>
    <row r="217" spans="2:2" x14ac:dyDescent="0.2">
      <c r="B217" s="1"/>
    </row>
    <row r="218" spans="2:2" x14ac:dyDescent="0.2">
      <c r="B218" s="1"/>
    </row>
    <row r="219" spans="2:2" x14ac:dyDescent="0.2">
      <c r="B219" s="1"/>
    </row>
    <row r="220" spans="2:2" x14ac:dyDescent="0.2">
      <c r="B220" s="1"/>
    </row>
    <row r="221" spans="2:2" x14ac:dyDescent="0.2">
      <c r="B221" s="1"/>
    </row>
    <row r="222" spans="2:2" x14ac:dyDescent="0.2">
      <c r="B222" s="1"/>
    </row>
    <row r="223" spans="2:2" x14ac:dyDescent="0.2">
      <c r="B223" s="1"/>
    </row>
    <row r="224" spans="2:2" x14ac:dyDescent="0.2">
      <c r="B224" s="1"/>
    </row>
    <row r="225" spans="2:2" x14ac:dyDescent="0.2">
      <c r="B225" s="1"/>
    </row>
    <row r="226" spans="2:2" x14ac:dyDescent="0.2">
      <c r="B226" s="1"/>
    </row>
    <row r="227" spans="2:2" x14ac:dyDescent="0.2">
      <c r="B227" s="1"/>
    </row>
    <row r="228" spans="2:2" x14ac:dyDescent="0.2">
      <c r="B228" s="1"/>
    </row>
    <row r="229" spans="2:2" x14ac:dyDescent="0.2">
      <c r="B229" s="1"/>
    </row>
    <row r="230" spans="2:2" x14ac:dyDescent="0.2">
      <c r="B230" s="1"/>
    </row>
    <row r="231" spans="2:2" x14ac:dyDescent="0.2">
      <c r="B231" s="1"/>
    </row>
    <row r="232" spans="2:2" x14ac:dyDescent="0.2">
      <c r="B232" s="1"/>
    </row>
    <row r="233" spans="2:2" x14ac:dyDescent="0.2">
      <c r="B233" s="1"/>
    </row>
    <row r="234" spans="2:2" x14ac:dyDescent="0.2">
      <c r="B234" s="1"/>
    </row>
    <row r="235" spans="2:2" x14ac:dyDescent="0.2">
      <c r="B235" s="1"/>
    </row>
    <row r="236" spans="2:2" x14ac:dyDescent="0.2">
      <c r="B236" s="1"/>
    </row>
    <row r="237" spans="2:2" x14ac:dyDescent="0.2">
      <c r="B237" s="1"/>
    </row>
    <row r="238" spans="2:2" x14ac:dyDescent="0.2">
      <c r="B238" s="1"/>
    </row>
    <row r="239" spans="2:2" x14ac:dyDescent="0.2">
      <c r="B239" s="1"/>
    </row>
    <row r="240" spans="2:2" x14ac:dyDescent="0.2">
      <c r="B240" s="1"/>
    </row>
    <row r="241" spans="2:2" x14ac:dyDescent="0.2">
      <c r="B241" s="1"/>
    </row>
    <row r="242" spans="2:2" x14ac:dyDescent="0.2">
      <c r="B242" s="1"/>
    </row>
    <row r="243" spans="2:2" x14ac:dyDescent="0.2">
      <c r="B243" s="1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50"/>
  <sheetViews>
    <sheetView zoomScaleNormal="100" workbookViewId="0">
      <selection activeCell="B2" sqref="B2:B3"/>
    </sheetView>
  </sheetViews>
  <sheetFormatPr defaultRowHeight="12.75" x14ac:dyDescent="0.2"/>
  <cols>
    <col min="1" max="7" width="9.140625" style="1"/>
    <col min="8" max="8" width="12.42578125" style="1" bestFit="1" customWidth="1"/>
    <col min="9" max="9" width="9.140625" style="1"/>
    <col min="10" max="10" width="9.140625" style="39"/>
    <col min="11" max="12" width="9.140625" style="1"/>
    <col min="13" max="13" width="9.140625" style="36"/>
    <col min="14" max="14" width="12.42578125" style="1" bestFit="1" customWidth="1"/>
    <col min="15" max="16384" width="9.140625" style="1"/>
  </cols>
  <sheetData>
    <row r="2" spans="1:14" x14ac:dyDescent="0.2">
      <c r="B2" s="35">
        <v>3.6733672065423328</v>
      </c>
    </row>
    <row r="3" spans="1:14" x14ac:dyDescent="0.2">
      <c r="B3" s="35">
        <v>23.965559617039823</v>
      </c>
      <c r="C3" s="1">
        <v>1</v>
      </c>
      <c r="D3" s="1">
        <v>0.8</v>
      </c>
      <c r="E3" s="1">
        <v>0.5</v>
      </c>
      <c r="F3" s="1">
        <v>0.2</v>
      </c>
      <c r="G3" s="1">
        <v>0.1</v>
      </c>
    </row>
    <row r="4" spans="1:14" x14ac:dyDescent="0.2">
      <c r="A4" s="1">
        <v>1</v>
      </c>
      <c r="B4" s="35">
        <v>1</v>
      </c>
      <c r="C4" s="1">
        <f>_xlfn.NORM.DIST($B4,0,C$3,TRUE)</f>
        <v>0.84134474606854304</v>
      </c>
      <c r="D4" s="1">
        <f t="shared" ref="D4:G19" si="0">_xlfn.NORM.DIST($B4,0,D$3,TRUE)</f>
        <v>0.89435022633314476</v>
      </c>
      <c r="E4" s="1">
        <f t="shared" si="0"/>
        <v>0.97724986805182079</v>
      </c>
      <c r="F4" s="1">
        <f t="shared" si="0"/>
        <v>0.99999971334842808</v>
      </c>
      <c r="G4" s="1">
        <f t="shared" si="0"/>
        <v>1</v>
      </c>
      <c r="H4" s="1">
        <f>_xlfn.GAMMA.DIST(A4,$B$2,$B$3,TRUE)</f>
        <v>5.5746704445687999E-7</v>
      </c>
      <c r="J4" s="36">
        <v>1</v>
      </c>
      <c r="N4" s="1">
        <f>SUM(L:L)</f>
        <v>122.57534856819262</v>
      </c>
    </row>
    <row r="5" spans="1:14" x14ac:dyDescent="0.2">
      <c r="A5" s="1">
        <v>2</v>
      </c>
      <c r="B5" s="1">
        <f>B4+$B$3</f>
        <v>24.965559617039823</v>
      </c>
      <c r="C5" s="1">
        <f t="shared" ref="C5:G36" si="1">_xlfn.NORM.DIST($B5,0,C$3,TRUE)</f>
        <v>1</v>
      </c>
      <c r="D5" s="1">
        <f t="shared" si="0"/>
        <v>1</v>
      </c>
      <c r="E5" s="1">
        <f t="shared" si="0"/>
        <v>1</v>
      </c>
      <c r="F5" s="1">
        <f t="shared" si="0"/>
        <v>1</v>
      </c>
      <c r="G5" s="1">
        <f t="shared" si="0"/>
        <v>1</v>
      </c>
      <c r="H5" s="1">
        <f t="shared" ref="H5:H68" si="2">_xlfn.GAMMA.DIST(A5,$B$2,$B$3,TRUE)</f>
        <v>6.8833959386305723E-6</v>
      </c>
      <c r="I5" s="1">
        <f>H5/H4</f>
        <v>12.347628450999855</v>
      </c>
      <c r="J5" s="39">
        <v>1</v>
      </c>
      <c r="K5" s="1">
        <f t="shared" ref="K5:K42" si="3">J5/J4</f>
        <v>1</v>
      </c>
      <c r="L5" s="1">
        <f>(K5-I5)^2*M5*J5</f>
        <v>0</v>
      </c>
      <c r="M5" s="36">
        <v>0</v>
      </c>
    </row>
    <row r="6" spans="1:14" x14ac:dyDescent="0.2">
      <c r="A6" s="1">
        <v>3</v>
      </c>
      <c r="B6" s="1">
        <f t="shared" ref="B6:B69" si="4">B5+$B$3</f>
        <v>48.931119234079645</v>
      </c>
      <c r="C6" s="1">
        <f t="shared" si="1"/>
        <v>1</v>
      </c>
      <c r="D6" s="1">
        <f t="shared" si="0"/>
        <v>1</v>
      </c>
      <c r="E6" s="1">
        <f t="shared" si="0"/>
        <v>1</v>
      </c>
      <c r="F6" s="1">
        <f t="shared" si="0"/>
        <v>1</v>
      </c>
      <c r="G6" s="1">
        <f t="shared" si="0"/>
        <v>1</v>
      </c>
      <c r="H6" s="1">
        <f t="shared" si="2"/>
        <v>2.9543584367052084E-5</v>
      </c>
      <c r="I6" s="1">
        <f t="shared" ref="I6:I68" si="5">H6/H5</f>
        <v>4.2920071183540953</v>
      </c>
      <c r="J6" s="39">
        <v>5</v>
      </c>
      <c r="K6" s="1">
        <f t="shared" si="3"/>
        <v>5</v>
      </c>
      <c r="L6" s="1">
        <f t="shared" ref="L6:L52" si="6">(K6-I6)^2*M6*J6</f>
        <v>0</v>
      </c>
      <c r="M6" s="36">
        <v>0</v>
      </c>
    </row>
    <row r="7" spans="1:14" x14ac:dyDescent="0.2">
      <c r="A7" s="1">
        <v>4</v>
      </c>
      <c r="B7" s="1">
        <f>B6+$B$3</f>
        <v>72.896678851119475</v>
      </c>
      <c r="C7" s="1">
        <f t="shared" si="1"/>
        <v>1</v>
      </c>
      <c r="D7" s="1">
        <f t="shared" si="0"/>
        <v>1</v>
      </c>
      <c r="E7" s="1">
        <f t="shared" si="0"/>
        <v>1</v>
      </c>
      <c r="F7" s="1">
        <f t="shared" si="0"/>
        <v>1</v>
      </c>
      <c r="G7" s="1">
        <f>_xlfn.NORM.DIST($B7,0,G$3,TRUE)</f>
        <v>1</v>
      </c>
      <c r="H7" s="1">
        <f t="shared" si="2"/>
        <v>8.2270572675765313E-5</v>
      </c>
      <c r="I7" s="1">
        <f t="shared" si="5"/>
        <v>2.7847187278844876</v>
      </c>
      <c r="J7" s="39">
        <v>6</v>
      </c>
      <c r="K7" s="1">
        <f t="shared" si="3"/>
        <v>1.2</v>
      </c>
      <c r="L7" s="1">
        <f t="shared" si="6"/>
        <v>0</v>
      </c>
      <c r="M7" s="36">
        <v>0</v>
      </c>
    </row>
    <row r="8" spans="1:14" x14ac:dyDescent="0.2">
      <c r="A8" s="1">
        <v>5</v>
      </c>
      <c r="B8" s="1">
        <f t="shared" si="4"/>
        <v>96.862238468159291</v>
      </c>
      <c r="C8" s="1">
        <f t="shared" si="1"/>
        <v>1</v>
      </c>
      <c r="D8" s="1">
        <f t="shared" si="0"/>
        <v>1</v>
      </c>
      <c r="E8" s="1">
        <f t="shared" si="0"/>
        <v>1</v>
      </c>
      <c r="F8" s="1">
        <f t="shared" si="0"/>
        <v>1</v>
      </c>
      <c r="G8" s="1">
        <f t="shared" si="0"/>
        <v>1</v>
      </c>
      <c r="H8" s="1">
        <f t="shared" si="2"/>
        <v>1.8075450270229587E-4</v>
      </c>
      <c r="I8" s="1">
        <f t="shared" si="5"/>
        <v>2.1970735929438994</v>
      </c>
      <c r="J8" s="39">
        <v>11</v>
      </c>
      <c r="K8" s="1">
        <f t="shared" si="3"/>
        <v>1.8333333333333333</v>
      </c>
      <c r="L8" s="1">
        <f t="shared" si="6"/>
        <v>0</v>
      </c>
      <c r="M8" s="36">
        <v>0</v>
      </c>
    </row>
    <row r="9" spans="1:14" x14ac:dyDescent="0.2">
      <c r="A9" s="1">
        <v>6</v>
      </c>
      <c r="B9" s="1">
        <f t="shared" si="4"/>
        <v>120.82779808519911</v>
      </c>
      <c r="C9" s="1">
        <f t="shared" si="1"/>
        <v>1</v>
      </c>
      <c r="D9" s="1">
        <f t="shared" si="0"/>
        <v>1</v>
      </c>
      <c r="E9" s="1">
        <f t="shared" si="0"/>
        <v>1</v>
      </c>
      <c r="F9" s="1">
        <f t="shared" si="0"/>
        <v>1</v>
      </c>
      <c r="G9" s="1">
        <f t="shared" si="0"/>
        <v>1</v>
      </c>
      <c r="H9" s="1">
        <f t="shared" si="2"/>
        <v>3.4184771661859058E-4</v>
      </c>
      <c r="I9" s="1">
        <f t="shared" si="5"/>
        <v>1.8912265614849801</v>
      </c>
      <c r="J9" s="39">
        <v>17</v>
      </c>
      <c r="K9" s="1">
        <f t="shared" si="3"/>
        <v>1.5454545454545454</v>
      </c>
      <c r="L9" s="1">
        <f t="shared" si="6"/>
        <v>0</v>
      </c>
      <c r="M9" s="36">
        <v>0</v>
      </c>
    </row>
    <row r="10" spans="1:14" x14ac:dyDescent="0.2">
      <c r="A10" s="1">
        <v>7</v>
      </c>
      <c r="B10" s="1">
        <f t="shared" si="4"/>
        <v>144.79335770223892</v>
      </c>
      <c r="C10" s="1">
        <f t="shared" si="1"/>
        <v>1</v>
      </c>
      <c r="D10" s="1">
        <f t="shared" si="0"/>
        <v>1</v>
      </c>
      <c r="E10" s="1">
        <f t="shared" si="0"/>
        <v>1</v>
      </c>
      <c r="F10" s="1">
        <f t="shared" si="0"/>
        <v>1</v>
      </c>
      <c r="G10" s="1">
        <f t="shared" si="0"/>
        <v>1</v>
      </c>
      <c r="H10" s="1">
        <f t="shared" si="2"/>
        <v>5.8298580467205301E-4</v>
      </c>
      <c r="I10" s="1">
        <f t="shared" si="5"/>
        <v>1.7053962227353625</v>
      </c>
      <c r="J10" s="39">
        <v>22</v>
      </c>
      <c r="K10" s="1">
        <f t="shared" si="3"/>
        <v>1.2941176470588236</v>
      </c>
      <c r="L10" s="1">
        <f t="shared" si="6"/>
        <v>0</v>
      </c>
      <c r="M10" s="36">
        <v>0</v>
      </c>
    </row>
    <row r="11" spans="1:14" x14ac:dyDescent="0.2">
      <c r="A11" s="1">
        <v>8</v>
      </c>
      <c r="B11" s="1">
        <f t="shared" si="4"/>
        <v>168.75891731927874</v>
      </c>
      <c r="C11" s="1">
        <f t="shared" si="1"/>
        <v>1</v>
      </c>
      <c r="D11" s="1">
        <f t="shared" si="0"/>
        <v>1</v>
      </c>
      <c r="E11" s="1">
        <f t="shared" si="0"/>
        <v>1</v>
      </c>
      <c r="F11" s="1">
        <f t="shared" si="0"/>
        <v>1</v>
      </c>
      <c r="G11" s="1">
        <f t="shared" si="0"/>
        <v>1</v>
      </c>
      <c r="H11" s="1">
        <f t="shared" si="2"/>
        <v>9.2174842527072945E-4</v>
      </c>
      <c r="I11" s="1">
        <f t="shared" si="5"/>
        <v>1.5810821084901725</v>
      </c>
      <c r="J11" s="39">
        <v>31</v>
      </c>
      <c r="K11" s="1">
        <f t="shared" si="3"/>
        <v>1.4090909090909092</v>
      </c>
      <c r="L11" s="1">
        <f t="shared" si="6"/>
        <v>0</v>
      </c>
      <c r="M11" s="36">
        <v>0</v>
      </c>
    </row>
    <row r="12" spans="1:14" x14ac:dyDescent="0.2">
      <c r="A12" s="1">
        <v>9</v>
      </c>
      <c r="B12" s="1">
        <f t="shared" si="4"/>
        <v>192.72447693631855</v>
      </c>
      <c r="C12" s="1">
        <f t="shared" si="1"/>
        <v>1</v>
      </c>
      <c r="D12" s="1">
        <f t="shared" si="0"/>
        <v>1</v>
      </c>
      <c r="E12" s="1">
        <f t="shared" si="0"/>
        <v>1</v>
      </c>
      <c r="F12" s="1">
        <f t="shared" si="0"/>
        <v>1</v>
      </c>
      <c r="G12" s="1">
        <f t="shared" si="0"/>
        <v>1</v>
      </c>
      <c r="H12" s="1">
        <f t="shared" si="2"/>
        <v>1.375519741887454E-3</v>
      </c>
      <c r="I12" s="1">
        <f t="shared" si="5"/>
        <v>1.4922941056106995</v>
      </c>
      <c r="J12" s="39">
        <v>51</v>
      </c>
      <c r="K12" s="1">
        <f t="shared" si="3"/>
        <v>1.6451612903225807</v>
      </c>
      <c r="L12" s="1">
        <f t="shared" si="6"/>
        <v>1.1917871842485568</v>
      </c>
      <c r="M12" s="36">
        <v>1</v>
      </c>
    </row>
    <row r="13" spans="1:14" x14ac:dyDescent="0.2">
      <c r="A13" s="1">
        <v>10</v>
      </c>
      <c r="B13" s="1">
        <f t="shared" si="4"/>
        <v>216.69003655335837</v>
      </c>
      <c r="C13" s="1">
        <f t="shared" si="1"/>
        <v>1</v>
      </c>
      <c r="D13" s="1">
        <f t="shared" si="0"/>
        <v>1</v>
      </c>
      <c r="E13" s="1">
        <f t="shared" si="0"/>
        <v>1</v>
      </c>
      <c r="F13" s="1">
        <f t="shared" si="0"/>
        <v>1</v>
      </c>
      <c r="G13" s="1">
        <f t="shared" si="0"/>
        <v>1</v>
      </c>
      <c r="H13" s="1">
        <f t="shared" si="2"/>
        <v>1.9612240043411513E-3</v>
      </c>
      <c r="I13" s="1">
        <f t="shared" si="5"/>
        <v>1.4258057842557814</v>
      </c>
      <c r="J13" s="39">
        <v>68</v>
      </c>
      <c r="K13" s="1">
        <f t="shared" si="3"/>
        <v>1.3333333333333333</v>
      </c>
      <c r="L13" s="1">
        <f t="shared" si="6"/>
        <v>0.58147848421311166</v>
      </c>
      <c r="M13" s="36">
        <v>1</v>
      </c>
    </row>
    <row r="14" spans="1:14" x14ac:dyDescent="0.2">
      <c r="A14" s="1">
        <v>11</v>
      </c>
      <c r="B14" s="1">
        <f t="shared" si="4"/>
        <v>240.65559617039818</v>
      </c>
      <c r="C14" s="1">
        <f t="shared" si="1"/>
        <v>1</v>
      </c>
      <c r="D14" s="1">
        <f t="shared" si="0"/>
        <v>1</v>
      </c>
      <c r="E14" s="1">
        <f t="shared" si="0"/>
        <v>1</v>
      </c>
      <c r="F14" s="1">
        <f t="shared" si="0"/>
        <v>1</v>
      </c>
      <c r="G14" s="1">
        <f t="shared" si="0"/>
        <v>1</v>
      </c>
      <c r="H14" s="1">
        <f t="shared" si="2"/>
        <v>2.6951198728683463E-3</v>
      </c>
      <c r="I14" s="1">
        <f t="shared" si="5"/>
        <v>1.3742029808439644</v>
      </c>
      <c r="J14" s="39">
        <v>104</v>
      </c>
      <c r="K14" s="1">
        <f t="shared" si="3"/>
        <v>1.5294117647058822</v>
      </c>
      <c r="L14" s="1">
        <f t="shared" si="6"/>
        <v>2.5053357251411348</v>
      </c>
      <c r="M14" s="36">
        <v>1</v>
      </c>
    </row>
    <row r="15" spans="1:14" x14ac:dyDescent="0.2">
      <c r="A15" s="1">
        <v>12</v>
      </c>
      <c r="B15" s="1">
        <f t="shared" si="4"/>
        <v>264.621155787438</v>
      </c>
      <c r="C15" s="1">
        <f t="shared" si="1"/>
        <v>1</v>
      </c>
      <c r="D15" s="1">
        <f t="shared" si="0"/>
        <v>1</v>
      </c>
      <c r="E15" s="1">
        <f t="shared" si="0"/>
        <v>1</v>
      </c>
      <c r="F15" s="1">
        <f t="shared" si="0"/>
        <v>1</v>
      </c>
      <c r="G15" s="1">
        <f t="shared" si="0"/>
        <v>1</v>
      </c>
      <c r="H15" s="1">
        <f t="shared" si="2"/>
        <v>3.5926417569823667E-3</v>
      </c>
      <c r="I15" s="1">
        <f t="shared" si="5"/>
        <v>1.3330174264786268</v>
      </c>
      <c r="J15" s="39">
        <v>125</v>
      </c>
      <c r="K15" s="1">
        <f t="shared" si="3"/>
        <v>1.2019230769230769</v>
      </c>
      <c r="L15" s="1">
        <f t="shared" si="6"/>
        <v>2.1482160606740877</v>
      </c>
      <c r="M15" s="36">
        <v>1</v>
      </c>
    </row>
    <row r="16" spans="1:14" x14ac:dyDescent="0.2">
      <c r="A16" s="1">
        <v>13</v>
      </c>
      <c r="B16" s="1">
        <f t="shared" si="4"/>
        <v>288.58671540447784</v>
      </c>
      <c r="C16" s="1">
        <f t="shared" si="1"/>
        <v>1</v>
      </c>
      <c r="D16" s="1">
        <f t="shared" si="0"/>
        <v>1</v>
      </c>
      <c r="E16" s="1">
        <f t="shared" si="0"/>
        <v>1</v>
      </c>
      <c r="F16" s="1">
        <f t="shared" si="0"/>
        <v>1</v>
      </c>
      <c r="G16" s="1">
        <f t="shared" si="0"/>
        <v>1</v>
      </c>
      <c r="H16" s="1">
        <f t="shared" si="2"/>
        <v>4.6682793858770066E-3</v>
      </c>
      <c r="I16" s="1">
        <f t="shared" si="5"/>
        <v>1.2994001911835817</v>
      </c>
      <c r="J16" s="39">
        <v>177</v>
      </c>
      <c r="K16" s="1">
        <f t="shared" si="3"/>
        <v>1.4159999999999999</v>
      </c>
      <c r="L16" s="1">
        <f t="shared" si="6"/>
        <v>2.4064062286364729</v>
      </c>
      <c r="M16" s="36">
        <v>1</v>
      </c>
    </row>
    <row r="17" spans="1:21" x14ac:dyDescent="0.2">
      <c r="A17" s="1">
        <v>14</v>
      </c>
      <c r="B17" s="1">
        <f t="shared" si="4"/>
        <v>312.55227502151769</v>
      </c>
      <c r="C17" s="1">
        <f t="shared" si="1"/>
        <v>1</v>
      </c>
      <c r="D17" s="1">
        <f t="shared" si="0"/>
        <v>1</v>
      </c>
      <c r="E17" s="1">
        <f t="shared" si="0"/>
        <v>1</v>
      </c>
      <c r="F17" s="1">
        <f t="shared" si="0"/>
        <v>1</v>
      </c>
      <c r="G17" s="1">
        <f t="shared" si="0"/>
        <v>1</v>
      </c>
      <c r="H17" s="1">
        <f t="shared" si="2"/>
        <v>5.9354888045180243E-3</v>
      </c>
      <c r="I17" s="1">
        <f t="shared" si="5"/>
        <v>1.2714510666338263</v>
      </c>
      <c r="J17" s="39">
        <v>238</v>
      </c>
      <c r="K17" s="1">
        <f t="shared" si="3"/>
        <v>1.344632768361582</v>
      </c>
      <c r="L17" s="1">
        <f t="shared" si="6"/>
        <v>1.2746236293293052</v>
      </c>
      <c r="M17" s="36">
        <v>1</v>
      </c>
    </row>
    <row r="18" spans="1:21" x14ac:dyDescent="0.2">
      <c r="A18" s="1">
        <v>15</v>
      </c>
      <c r="B18" s="1">
        <f t="shared" si="4"/>
        <v>336.51783463855753</v>
      </c>
      <c r="C18" s="1">
        <f t="shared" si="1"/>
        <v>1</v>
      </c>
      <c r="D18" s="1">
        <f t="shared" si="0"/>
        <v>1</v>
      </c>
      <c r="E18" s="1">
        <f t="shared" si="0"/>
        <v>1</v>
      </c>
      <c r="F18" s="1">
        <f t="shared" si="0"/>
        <v>1</v>
      </c>
      <c r="G18" s="1">
        <f t="shared" si="0"/>
        <v>1</v>
      </c>
      <c r="H18" s="1">
        <f t="shared" si="2"/>
        <v>7.4066293848331364E-3</v>
      </c>
      <c r="I18" s="1">
        <f t="shared" si="5"/>
        <v>1.247855000450055</v>
      </c>
      <c r="J18" s="39">
        <v>287</v>
      </c>
      <c r="K18" s="1">
        <f t="shared" si="3"/>
        <v>1.2058823529411764</v>
      </c>
      <c r="L18" s="1">
        <f t="shared" si="6"/>
        <v>0.50560880086561333</v>
      </c>
      <c r="M18" s="36">
        <v>1</v>
      </c>
    </row>
    <row r="19" spans="1:21" x14ac:dyDescent="0.2">
      <c r="A19" s="1">
        <v>16</v>
      </c>
      <c r="B19" s="1">
        <f t="shared" si="4"/>
        <v>360.48339425559737</v>
      </c>
      <c r="C19" s="1">
        <f t="shared" si="1"/>
        <v>1</v>
      </c>
      <c r="D19" s="1">
        <f t="shared" si="0"/>
        <v>1</v>
      </c>
      <c r="E19" s="1">
        <f t="shared" si="0"/>
        <v>1</v>
      </c>
      <c r="F19" s="1">
        <f t="shared" si="0"/>
        <v>1</v>
      </c>
      <c r="G19" s="1">
        <f t="shared" si="0"/>
        <v>1</v>
      </c>
      <c r="H19" s="1">
        <f t="shared" si="2"/>
        <v>9.0929224655223774E-3</v>
      </c>
      <c r="I19" s="1">
        <f t="shared" si="5"/>
        <v>1.2276734791324018</v>
      </c>
      <c r="J19" s="39">
        <v>355</v>
      </c>
      <c r="K19" s="1">
        <f t="shared" si="3"/>
        <v>1.2369337979094077</v>
      </c>
      <c r="L19" s="1">
        <f t="shared" si="6"/>
        <v>3.0442493867377979E-2</v>
      </c>
      <c r="M19" s="36">
        <v>1</v>
      </c>
    </row>
    <row r="20" spans="1:21" x14ac:dyDescent="0.2">
      <c r="A20" s="1">
        <v>17</v>
      </c>
      <c r="B20" s="1">
        <f t="shared" si="4"/>
        <v>384.44895387263722</v>
      </c>
      <c r="C20" s="1">
        <f t="shared" si="1"/>
        <v>1</v>
      </c>
      <c r="D20" s="1">
        <f t="shared" si="1"/>
        <v>1</v>
      </c>
      <c r="E20" s="1">
        <f t="shared" si="1"/>
        <v>1</v>
      </c>
      <c r="F20" s="1">
        <f t="shared" si="1"/>
        <v>1</v>
      </c>
      <c r="G20" s="1">
        <f t="shared" si="1"/>
        <v>1</v>
      </c>
      <c r="H20" s="1">
        <f t="shared" si="2"/>
        <v>1.1004428010013683E-2</v>
      </c>
      <c r="I20" s="1">
        <f t="shared" si="5"/>
        <v>1.2102190524266712</v>
      </c>
      <c r="J20" s="39">
        <v>425</v>
      </c>
      <c r="K20" s="1">
        <f t="shared" si="3"/>
        <v>1.1971830985915493</v>
      </c>
      <c r="L20" s="1">
        <f t="shared" si="6"/>
        <v>7.2222839266357544E-2</v>
      </c>
      <c r="M20" s="36">
        <v>1</v>
      </c>
    </row>
    <row r="21" spans="1:21" x14ac:dyDescent="0.2">
      <c r="A21" s="1">
        <v>18</v>
      </c>
      <c r="B21" s="1">
        <f t="shared" si="4"/>
        <v>408.41451348967706</v>
      </c>
      <c r="C21" s="1">
        <f t="shared" si="1"/>
        <v>1</v>
      </c>
      <c r="D21" s="1">
        <f t="shared" si="1"/>
        <v>1</v>
      </c>
      <c r="E21" s="1">
        <f t="shared" si="1"/>
        <v>1</v>
      </c>
      <c r="F21" s="1">
        <f t="shared" si="1"/>
        <v>1</v>
      </c>
      <c r="G21" s="1">
        <f t="shared" si="1"/>
        <v>1</v>
      </c>
      <c r="H21" s="1">
        <f t="shared" si="2"/>
        <v>1.315003627557108E-2</v>
      </c>
      <c r="I21" s="1">
        <f t="shared" si="5"/>
        <v>1.1949768096628886</v>
      </c>
      <c r="J21" s="39">
        <v>536</v>
      </c>
      <c r="K21" s="1">
        <f t="shared" si="3"/>
        <v>1.2611764705882353</v>
      </c>
      <c r="L21" s="1">
        <f t="shared" si="6"/>
        <v>2.3489637771541556</v>
      </c>
      <c r="M21" s="36">
        <v>1</v>
      </c>
    </row>
    <row r="22" spans="1:21" x14ac:dyDescent="0.2">
      <c r="A22" s="1">
        <v>19</v>
      </c>
      <c r="B22" s="1">
        <f t="shared" si="4"/>
        <v>432.38007310671691</v>
      </c>
      <c r="C22" s="1">
        <f t="shared" si="1"/>
        <v>1</v>
      </c>
      <c r="D22" s="1">
        <f t="shared" si="1"/>
        <v>1</v>
      </c>
      <c r="E22" s="1">
        <f t="shared" si="1"/>
        <v>1</v>
      </c>
      <c r="F22" s="1">
        <f t="shared" si="1"/>
        <v>1</v>
      </c>
      <c r="G22" s="1">
        <f t="shared" si="1"/>
        <v>1</v>
      </c>
      <c r="H22" s="1">
        <f t="shared" si="2"/>
        <v>1.5537471966018462E-2</v>
      </c>
      <c r="I22" s="1">
        <f t="shared" si="5"/>
        <v>1.1815535440675962</v>
      </c>
      <c r="J22" s="39">
        <v>634</v>
      </c>
      <c r="K22" s="1">
        <f t="shared" si="3"/>
        <v>1.1828358208955223</v>
      </c>
      <c r="L22" s="1">
        <f t="shared" si="6"/>
        <v>1.0424442694186343E-3</v>
      </c>
      <c r="M22" s="36">
        <v>1</v>
      </c>
    </row>
    <row r="23" spans="1:21" x14ac:dyDescent="0.2">
      <c r="A23" s="1">
        <v>20</v>
      </c>
      <c r="B23" s="1">
        <f t="shared" si="4"/>
        <v>456.34563272375675</v>
      </c>
      <c r="C23" s="1">
        <f t="shared" si="1"/>
        <v>1</v>
      </c>
      <c r="D23" s="1">
        <f t="shared" si="1"/>
        <v>1</v>
      </c>
      <c r="E23" s="1">
        <f t="shared" si="1"/>
        <v>1</v>
      </c>
      <c r="F23" s="1">
        <f t="shared" si="1"/>
        <v>1</v>
      </c>
      <c r="G23" s="1">
        <f t="shared" si="1"/>
        <v>1</v>
      </c>
      <c r="H23" s="1">
        <f t="shared" si="2"/>
        <v>1.8173308728262037E-2</v>
      </c>
      <c r="I23" s="1">
        <f t="shared" si="5"/>
        <v>1.1696438627859367</v>
      </c>
      <c r="J23" s="39">
        <v>749</v>
      </c>
      <c r="K23" s="1">
        <f t="shared" si="3"/>
        <v>1.1813880126182965</v>
      </c>
      <c r="L23" s="1">
        <f t="shared" si="6"/>
        <v>0.10330586640840314</v>
      </c>
      <c r="M23" s="36">
        <v>1</v>
      </c>
    </row>
    <row r="24" spans="1:21" x14ac:dyDescent="0.2">
      <c r="A24" s="1">
        <v>21</v>
      </c>
      <c r="B24" s="1">
        <f t="shared" si="4"/>
        <v>480.31119234079659</v>
      </c>
      <c r="C24" s="1">
        <f t="shared" si="1"/>
        <v>1</v>
      </c>
      <c r="D24" s="1">
        <f t="shared" si="1"/>
        <v>1</v>
      </c>
      <c r="E24" s="1">
        <f t="shared" si="1"/>
        <v>1</v>
      </c>
      <c r="F24" s="1">
        <f t="shared" si="1"/>
        <v>1</v>
      </c>
      <c r="G24" s="1">
        <f t="shared" si="1"/>
        <v>1</v>
      </c>
      <c r="H24" s="1">
        <f t="shared" si="2"/>
        <v>2.10629921709766E-2</v>
      </c>
      <c r="I24" s="1">
        <f t="shared" si="5"/>
        <v>1.15900700780044</v>
      </c>
      <c r="J24" s="39">
        <v>901</v>
      </c>
      <c r="K24" s="1">
        <f t="shared" si="3"/>
        <v>1.2029372496662216</v>
      </c>
      <c r="L24" s="1">
        <f t="shared" si="6"/>
        <v>1.7388094014978535</v>
      </c>
      <c r="M24" s="36">
        <v>1</v>
      </c>
    </row>
    <row r="25" spans="1:21" x14ac:dyDescent="0.2">
      <c r="A25" s="1">
        <v>22</v>
      </c>
      <c r="B25" s="1">
        <f t="shared" si="4"/>
        <v>504.27675195783644</v>
      </c>
      <c r="C25" s="1">
        <f t="shared" si="1"/>
        <v>1</v>
      </c>
      <c r="D25" s="1">
        <f t="shared" si="1"/>
        <v>1</v>
      </c>
      <c r="E25" s="1">
        <f t="shared" si="1"/>
        <v>1</v>
      </c>
      <c r="F25" s="1">
        <f t="shared" si="1"/>
        <v>1</v>
      </c>
      <c r="G25" s="1">
        <f t="shared" si="1"/>
        <v>1</v>
      </c>
      <c r="H25" s="1">
        <f t="shared" si="2"/>
        <v>2.4210869848166321E-2</v>
      </c>
      <c r="I25" s="1">
        <f t="shared" si="5"/>
        <v>1.1494506408034129</v>
      </c>
      <c r="J25" s="39">
        <v>1051</v>
      </c>
      <c r="K25" s="1">
        <f t="shared" si="3"/>
        <v>1.1664816870144283</v>
      </c>
      <c r="L25" s="1">
        <f t="shared" si="6"/>
        <v>0.30484941832887363</v>
      </c>
      <c r="M25" s="36">
        <v>1</v>
      </c>
    </row>
    <row r="26" spans="1:21" x14ac:dyDescent="0.2">
      <c r="A26" s="1">
        <v>23</v>
      </c>
      <c r="B26" s="1">
        <f t="shared" si="4"/>
        <v>528.24231157487623</v>
      </c>
      <c r="C26" s="1">
        <f t="shared" si="1"/>
        <v>1</v>
      </c>
      <c r="D26" s="1">
        <f t="shared" si="1"/>
        <v>1</v>
      </c>
      <c r="E26" s="1" t="s">
        <v>499</v>
      </c>
      <c r="F26" s="1">
        <f t="shared" si="1"/>
        <v>1</v>
      </c>
      <c r="G26" s="1">
        <f t="shared" si="1"/>
        <v>1</v>
      </c>
      <c r="H26" s="1">
        <f t="shared" si="2"/>
        <v>2.7620226872197194E-2</v>
      </c>
      <c r="I26" s="1">
        <f t="shared" si="5"/>
        <v>1.1408192702456368</v>
      </c>
      <c r="J26" s="39">
        <v>1221</v>
      </c>
      <c r="K26" s="1">
        <f t="shared" si="3"/>
        <v>1.1617507136060894</v>
      </c>
      <c r="L26" s="1">
        <f t="shared" si="6"/>
        <v>0.53495101712639115</v>
      </c>
      <c r="M26" s="36">
        <v>1</v>
      </c>
    </row>
    <row r="27" spans="1:21" x14ac:dyDescent="0.2">
      <c r="A27" s="1">
        <v>24</v>
      </c>
      <c r="B27" s="1">
        <f t="shared" si="4"/>
        <v>552.20787119191607</v>
      </c>
      <c r="C27" s="1">
        <f t="shared" si="1"/>
        <v>1</v>
      </c>
      <c r="D27" s="1">
        <f t="shared" si="1"/>
        <v>1</v>
      </c>
      <c r="E27" s="1">
        <f t="shared" si="1"/>
        <v>1</v>
      </c>
      <c r="F27" s="1">
        <f t="shared" si="1"/>
        <v>1</v>
      </c>
      <c r="G27" s="1">
        <f t="shared" si="1"/>
        <v>1</v>
      </c>
      <c r="H27" s="1">
        <f t="shared" si="2"/>
        <v>3.129332600875856E-2</v>
      </c>
      <c r="I27" s="1">
        <f t="shared" si="5"/>
        <v>1.1329858423523214</v>
      </c>
      <c r="J27" s="39">
        <v>1389</v>
      </c>
      <c r="K27" s="1">
        <f t="shared" si="3"/>
        <v>1.1375921375921376</v>
      </c>
      <c r="L27" s="1">
        <f t="shared" si="6"/>
        <v>2.9471740656695625E-2</v>
      </c>
      <c r="M27" s="36">
        <v>1</v>
      </c>
    </row>
    <row r="28" spans="1:21" x14ac:dyDescent="0.2">
      <c r="A28" s="1">
        <v>25</v>
      </c>
      <c r="B28" s="1">
        <f t="shared" si="4"/>
        <v>576.17343080895591</v>
      </c>
      <c r="C28" s="1">
        <f t="shared" si="1"/>
        <v>1</v>
      </c>
      <c r="D28" s="1">
        <f t="shared" si="1"/>
        <v>1</v>
      </c>
      <c r="E28" s="1">
        <f t="shared" si="1"/>
        <v>1</v>
      </c>
      <c r="F28" s="1">
        <f t="shared" si="1"/>
        <v>1</v>
      </c>
      <c r="G28" s="1">
        <f t="shared" si="1"/>
        <v>1</v>
      </c>
      <c r="H28" s="1">
        <f t="shared" si="2"/>
        <v>3.5231451266418502E-2</v>
      </c>
      <c r="I28" s="1">
        <f t="shared" si="5"/>
        <v>1.125845531937312</v>
      </c>
      <c r="J28" s="39">
        <v>1638</v>
      </c>
      <c r="K28" s="1">
        <f t="shared" si="3"/>
        <v>1.1792656587473003</v>
      </c>
      <c r="L28" s="1">
        <f t="shared" si="6"/>
        <v>4.67437689547139</v>
      </c>
      <c r="M28" s="36">
        <v>1</v>
      </c>
    </row>
    <row r="29" spans="1:21" x14ac:dyDescent="0.2">
      <c r="A29" s="1">
        <v>26</v>
      </c>
      <c r="B29" s="1">
        <f t="shared" si="4"/>
        <v>600.13899042599576</v>
      </c>
      <c r="C29" s="1">
        <f t="shared" si="1"/>
        <v>1</v>
      </c>
      <c r="D29" s="1">
        <f t="shared" si="1"/>
        <v>1</v>
      </c>
      <c r="E29" s="1">
        <f t="shared" si="1"/>
        <v>1</v>
      </c>
      <c r="F29" s="1">
        <f t="shared" si="1"/>
        <v>1</v>
      </c>
      <c r="G29" s="1">
        <f t="shared" si="1"/>
        <v>1</v>
      </c>
      <c r="H29" s="1">
        <f t="shared" si="2"/>
        <v>3.9434954130892895E-2</v>
      </c>
      <c r="I29" s="1">
        <f t="shared" si="5"/>
        <v>1.1193110903291412</v>
      </c>
      <c r="J29" s="39">
        <v>1862</v>
      </c>
      <c r="K29" s="1">
        <f t="shared" si="3"/>
        <v>1.1367521367521367</v>
      </c>
      <c r="L29" s="1">
        <f t="shared" si="6"/>
        <v>0.5664019668127539</v>
      </c>
      <c r="M29" s="36">
        <v>1</v>
      </c>
    </row>
    <row r="30" spans="1:21" x14ac:dyDescent="0.2">
      <c r="A30" s="1">
        <v>27</v>
      </c>
      <c r="B30" s="1">
        <f t="shared" si="4"/>
        <v>624.1045500430356</v>
      </c>
      <c r="C30" s="1">
        <f t="shared" si="1"/>
        <v>1</v>
      </c>
      <c r="D30" s="1">
        <f t="shared" si="1"/>
        <v>1</v>
      </c>
      <c r="E30" s="1">
        <f t="shared" si="1"/>
        <v>1</v>
      </c>
      <c r="F30" s="1">
        <f t="shared" si="1"/>
        <v>1</v>
      </c>
      <c r="G30" s="1">
        <f t="shared" si="1"/>
        <v>1</v>
      </c>
      <c r="H30" s="1">
        <f t="shared" si="2"/>
        <v>4.3903301712682544E-2</v>
      </c>
      <c r="I30" s="1">
        <f t="shared" si="5"/>
        <v>1.1133093135333254</v>
      </c>
      <c r="J30" s="39">
        <v>2055</v>
      </c>
      <c r="K30" s="1">
        <f t="shared" si="3"/>
        <v>1.1036519871106338</v>
      </c>
      <c r="L30" s="1">
        <f t="shared" si="6"/>
        <v>0.19165742471872643</v>
      </c>
      <c r="M30" s="36">
        <v>1</v>
      </c>
      <c r="U30" s="1">
        <v>2</v>
      </c>
    </row>
    <row r="31" spans="1:21" x14ac:dyDescent="0.2">
      <c r="A31" s="1">
        <v>28</v>
      </c>
      <c r="B31" s="1">
        <f t="shared" si="4"/>
        <v>648.07010966007545</v>
      </c>
      <c r="C31" s="1">
        <f t="shared" si="1"/>
        <v>1</v>
      </c>
      <c r="D31" s="1">
        <f t="shared" si="1"/>
        <v>1</v>
      </c>
      <c r="E31" s="1">
        <f t="shared" si="1"/>
        <v>1</v>
      </c>
      <c r="F31" s="1">
        <f t="shared" si="1"/>
        <v>1</v>
      </c>
      <c r="G31" s="1">
        <f t="shared" si="1"/>
        <v>1</v>
      </c>
      <c r="H31" s="1">
        <f t="shared" si="2"/>
        <v>4.8635126179382836E-2</v>
      </c>
      <c r="I31" s="1">
        <f t="shared" si="5"/>
        <v>1.1077783283286275</v>
      </c>
      <c r="J31" s="39">
        <v>2311</v>
      </c>
      <c r="K31" s="1">
        <f t="shared" si="3"/>
        <v>1.124574209245742</v>
      </c>
      <c r="L31" s="1">
        <f t="shared" si="6"/>
        <v>0.65193683407194858</v>
      </c>
      <c r="M31" s="36">
        <v>1</v>
      </c>
    </row>
    <row r="32" spans="1:21" x14ac:dyDescent="0.2">
      <c r="A32" s="1">
        <v>29</v>
      </c>
      <c r="B32" s="1">
        <f t="shared" si="4"/>
        <v>672.03566927711529</v>
      </c>
      <c r="C32" s="1">
        <f t="shared" si="1"/>
        <v>1</v>
      </c>
      <c r="D32" s="1">
        <f t="shared" si="1"/>
        <v>1</v>
      </c>
      <c r="E32" s="1">
        <f t="shared" si="1"/>
        <v>1</v>
      </c>
      <c r="F32" s="1">
        <f t="shared" si="1"/>
        <v>1</v>
      </c>
      <c r="G32" s="1">
        <f t="shared" si="1"/>
        <v>1</v>
      </c>
      <c r="H32" s="1">
        <f t="shared" si="2"/>
        <v>5.3628274933176553E-2</v>
      </c>
      <c r="I32" s="1">
        <f t="shared" si="5"/>
        <v>1.1026654836954117</v>
      </c>
      <c r="J32" s="39">
        <v>2554</v>
      </c>
      <c r="K32" s="1">
        <f t="shared" si="3"/>
        <v>1.1051492860233665</v>
      </c>
      <c r="L32" s="1">
        <f t="shared" si="6"/>
        <v>1.5756325807118724E-2</v>
      </c>
      <c r="M32" s="36">
        <v>1</v>
      </c>
    </row>
    <row r="33" spans="1:13" x14ac:dyDescent="0.2">
      <c r="A33" s="1">
        <v>30</v>
      </c>
      <c r="B33" s="1">
        <f t="shared" si="4"/>
        <v>696.00122889415513</v>
      </c>
      <c r="C33" s="1">
        <f t="shared" si="1"/>
        <v>1</v>
      </c>
      <c r="D33" s="1">
        <f t="shared" si="1"/>
        <v>1</v>
      </c>
      <c r="E33" s="1">
        <f t="shared" si="1"/>
        <v>1</v>
      </c>
      <c r="F33" s="1">
        <f t="shared" si="1"/>
        <v>1</v>
      </c>
      <c r="G33" s="1">
        <f t="shared" si="1"/>
        <v>1</v>
      </c>
      <c r="H33" s="1">
        <f t="shared" si="2"/>
        <v>5.8879861071763316E-2</v>
      </c>
      <c r="I33" s="1">
        <f t="shared" si="5"/>
        <v>1.0979256958224088</v>
      </c>
      <c r="J33" s="39">
        <v>2946</v>
      </c>
      <c r="K33" s="1">
        <f t="shared" si="3"/>
        <v>1.1534847298355522</v>
      </c>
      <c r="L33" s="1">
        <f>(K33-I33)^2*M33*J33</f>
        <v>9.0937312433552755</v>
      </c>
      <c r="M33" s="36">
        <v>1</v>
      </c>
    </row>
    <row r="34" spans="1:13" x14ac:dyDescent="0.2">
      <c r="A34" s="1">
        <v>31</v>
      </c>
      <c r="B34" s="1">
        <f t="shared" si="4"/>
        <v>719.96678851119498</v>
      </c>
      <c r="C34" s="1">
        <f t="shared" si="1"/>
        <v>1</v>
      </c>
      <c r="D34" s="1">
        <f t="shared" si="1"/>
        <v>1</v>
      </c>
      <c r="E34" s="1">
        <f t="shared" si="1"/>
        <v>1</v>
      </c>
      <c r="F34" s="1">
        <f t="shared" si="1"/>
        <v>1</v>
      </c>
      <c r="G34" s="1">
        <f t="shared" si="1"/>
        <v>1</v>
      </c>
      <c r="H34" s="1">
        <f t="shared" si="2"/>
        <v>6.4386313738884954E-2</v>
      </c>
      <c r="I34" s="1">
        <f t="shared" si="5"/>
        <v>1.0935201368836507</v>
      </c>
      <c r="J34" s="39">
        <v>3383</v>
      </c>
      <c r="K34" s="1">
        <f t="shared" si="3"/>
        <v>1.1483367277664629</v>
      </c>
      <c r="L34" s="1">
        <f t="shared" si="6"/>
        <v>10.165436765634045</v>
      </c>
      <c r="M34" s="36">
        <v>1</v>
      </c>
    </row>
    <row r="35" spans="1:13" x14ac:dyDescent="0.2">
      <c r="A35" s="1">
        <v>32</v>
      </c>
      <c r="B35" s="1">
        <f t="shared" si="4"/>
        <v>743.93234812823482</v>
      </c>
      <c r="C35" s="1">
        <f t="shared" si="1"/>
        <v>1</v>
      </c>
      <c r="D35" s="1">
        <f t="shared" si="1"/>
        <v>1</v>
      </c>
      <c r="E35" s="1">
        <f t="shared" si="1"/>
        <v>1</v>
      </c>
      <c r="F35" s="1">
        <f t="shared" si="1"/>
        <v>1</v>
      </c>
      <c r="G35" s="1">
        <f t="shared" si="1"/>
        <v>1</v>
      </c>
      <c r="H35" s="1">
        <f t="shared" si="2"/>
        <v>7.0143428030030583E-2</v>
      </c>
      <c r="I35" s="1">
        <f t="shared" si="5"/>
        <v>1.0894151871233579</v>
      </c>
      <c r="J35" s="39">
        <v>3627</v>
      </c>
      <c r="K35" s="1">
        <f t="shared" si="3"/>
        <v>1.0721253325450784</v>
      </c>
      <c r="L35" s="1">
        <f t="shared" si="6"/>
        <v>1.0842520117431274</v>
      </c>
      <c r="M35" s="36">
        <v>1</v>
      </c>
    </row>
    <row r="36" spans="1:13" x14ac:dyDescent="0.2">
      <c r="A36" s="1">
        <v>33</v>
      </c>
      <c r="B36" s="1">
        <f t="shared" si="4"/>
        <v>767.89790774527467</v>
      </c>
      <c r="C36" s="1">
        <f t="shared" si="1"/>
        <v>1</v>
      </c>
      <c r="D36" s="1">
        <f t="shared" si="1"/>
        <v>1</v>
      </c>
      <c r="E36" s="1">
        <f t="shared" si="1"/>
        <v>1</v>
      </c>
      <c r="F36" s="1">
        <f t="shared" si="1"/>
        <v>1</v>
      </c>
      <c r="G36" s="1">
        <f t="shared" si="1"/>
        <v>1</v>
      </c>
      <c r="H36" s="1">
        <f t="shared" si="2"/>
        <v>7.614641417096614E-2</v>
      </c>
      <c r="I36" s="1">
        <f t="shared" si="5"/>
        <v>1.0855815905998421</v>
      </c>
      <c r="J36" s="39">
        <v>4102</v>
      </c>
      <c r="K36" s="1">
        <f t="shared" si="3"/>
        <v>1.1309622277364213</v>
      </c>
      <c r="L36" s="1">
        <f t="shared" si="6"/>
        <v>8.4476679348335324</v>
      </c>
      <c r="M36" s="36">
        <v>1</v>
      </c>
    </row>
    <row r="37" spans="1:13" x14ac:dyDescent="0.2">
      <c r="A37" s="1">
        <v>34</v>
      </c>
      <c r="B37" s="1">
        <f t="shared" si="4"/>
        <v>791.86346736231451</v>
      </c>
      <c r="C37" s="1">
        <f t="shared" ref="C37:G68" si="7">_xlfn.NORM.DIST($B37,0,C$3,TRUE)</f>
        <v>1</v>
      </c>
      <c r="D37" s="1">
        <f t="shared" si="7"/>
        <v>1</v>
      </c>
      <c r="E37" s="1">
        <f t="shared" si="7"/>
        <v>1</v>
      </c>
      <c r="F37" s="1">
        <f t="shared" si="7"/>
        <v>1</v>
      </c>
      <c r="G37" s="1">
        <f t="shared" si="7"/>
        <v>1</v>
      </c>
      <c r="H37" s="1">
        <f t="shared" si="2"/>
        <v>8.238994573239368E-2</v>
      </c>
      <c r="I37" s="1">
        <f t="shared" si="5"/>
        <v>1.0819937698892739</v>
      </c>
      <c r="J37" s="39">
        <v>4413</v>
      </c>
      <c r="K37" s="1">
        <f t="shared" si="3"/>
        <v>1.075816674792784</v>
      </c>
      <c r="L37" s="1">
        <f t="shared" si="6"/>
        <v>0.16838465140655376</v>
      </c>
      <c r="M37" s="36">
        <v>1</v>
      </c>
    </row>
    <row r="38" spans="1:13" x14ac:dyDescent="0.2">
      <c r="A38" s="1">
        <v>35</v>
      </c>
      <c r="B38" s="1">
        <f t="shared" si="4"/>
        <v>815.82902697935435</v>
      </c>
      <c r="C38" s="1">
        <f t="shared" si="7"/>
        <v>1</v>
      </c>
      <c r="D38" s="1">
        <f t="shared" si="7"/>
        <v>1</v>
      </c>
      <c r="E38" s="1">
        <f t="shared" si="7"/>
        <v>1</v>
      </c>
      <c r="F38" s="1">
        <f t="shared" si="7"/>
        <v>1</v>
      </c>
      <c r="G38" s="1">
        <f t="shared" si="7"/>
        <v>1</v>
      </c>
      <c r="H38" s="1">
        <f t="shared" si="2"/>
        <v>8.8868206684105749E-2</v>
      </c>
      <c r="I38" s="1">
        <f t="shared" si="5"/>
        <v>1.0786292659149668</v>
      </c>
      <c r="J38" s="39">
        <v>4848</v>
      </c>
      <c r="K38" s="1">
        <f t="shared" si="3"/>
        <v>1.0985723997280761</v>
      </c>
      <c r="L38" s="1">
        <f t="shared" si="6"/>
        <v>1.9281881863222057</v>
      </c>
      <c r="M38" s="36">
        <v>1</v>
      </c>
    </row>
    <row r="39" spans="1:13" x14ac:dyDescent="0.2">
      <c r="A39" s="1">
        <v>36</v>
      </c>
      <c r="B39" s="1">
        <f t="shared" si="4"/>
        <v>839.7945865963942</v>
      </c>
      <c r="C39" s="1">
        <f t="shared" si="7"/>
        <v>1</v>
      </c>
      <c r="D39" s="1">
        <f t="shared" si="7"/>
        <v>1</v>
      </c>
      <c r="E39" s="1">
        <f t="shared" si="7"/>
        <v>1</v>
      </c>
      <c r="F39" s="1">
        <f t="shared" si="7"/>
        <v>1</v>
      </c>
      <c r="G39" s="1">
        <f t="shared" si="7"/>
        <v>1</v>
      </c>
      <c r="H39" s="1">
        <f t="shared" si="2"/>
        <v>9.5574937127151316E-2</v>
      </c>
      <c r="I39" s="1">
        <f t="shared" si="5"/>
        <v>1.0754682770508193</v>
      </c>
      <c r="J39" s="39">
        <v>5205</v>
      </c>
      <c r="K39" s="1">
        <f t="shared" si="3"/>
        <v>1.073638613861386</v>
      </c>
      <c r="L39" s="1">
        <f t="shared" si="6"/>
        <v>1.7424608748122097E-2</v>
      </c>
      <c r="M39" s="36">
        <v>1</v>
      </c>
    </row>
    <row r="40" spans="1:13" x14ac:dyDescent="0.2">
      <c r="A40" s="1">
        <v>37</v>
      </c>
      <c r="B40" s="1">
        <f t="shared" si="4"/>
        <v>863.76014621343404</v>
      </c>
      <c r="C40" s="1">
        <f t="shared" si="7"/>
        <v>1</v>
      </c>
      <c r="D40" s="1">
        <f t="shared" si="7"/>
        <v>1</v>
      </c>
      <c r="E40" s="1">
        <f t="shared" si="7"/>
        <v>1</v>
      </c>
      <c r="F40" s="1">
        <f t="shared" si="7"/>
        <v>1</v>
      </c>
      <c r="G40" s="1">
        <f t="shared" si="7"/>
        <v>1</v>
      </c>
      <c r="H40" s="1">
        <f t="shared" si="2"/>
        <v>0.10250347757336691</v>
      </c>
      <c r="I40" s="1">
        <f t="shared" si="5"/>
        <v>1.072493277573366</v>
      </c>
      <c r="J40" s="39">
        <v>5575</v>
      </c>
      <c r="K40" s="1">
        <f t="shared" si="3"/>
        <v>1.0710854947166186</v>
      </c>
      <c r="L40" s="1">
        <f t="shared" si="6"/>
        <v>1.1048828087516109E-2</v>
      </c>
      <c r="M40" s="36">
        <v>1</v>
      </c>
    </row>
    <row r="41" spans="1:13" x14ac:dyDescent="0.2">
      <c r="A41" s="1">
        <v>38</v>
      </c>
      <c r="B41" s="1">
        <f t="shared" si="4"/>
        <v>887.72570583047388</v>
      </c>
      <c r="C41" s="1">
        <f t="shared" si="7"/>
        <v>1</v>
      </c>
      <c r="D41" s="1">
        <f t="shared" si="7"/>
        <v>1</v>
      </c>
      <c r="E41" s="1">
        <f t="shared" si="7"/>
        <v>1</v>
      </c>
      <c r="F41" s="1">
        <f t="shared" si="7"/>
        <v>1</v>
      </c>
      <c r="G41" s="1">
        <f t="shared" si="7"/>
        <v>1</v>
      </c>
      <c r="H41" s="1">
        <f t="shared" si="2"/>
        <v>0.10964681166865999</v>
      </c>
      <c r="I41" s="1">
        <f t="shared" si="5"/>
        <v>1.0696886999778152</v>
      </c>
      <c r="J41" s="39">
        <v>5955</v>
      </c>
      <c r="K41" s="1">
        <f t="shared" si="3"/>
        <v>1.0681614349775785</v>
      </c>
      <c r="L41" s="1">
        <f t="shared" si="6"/>
        <v>1.3890266058545373E-2</v>
      </c>
      <c r="M41" s="36">
        <v>1</v>
      </c>
    </row>
    <row r="42" spans="1:13" x14ac:dyDescent="0.2">
      <c r="A42" s="1">
        <v>39</v>
      </c>
      <c r="B42" s="1">
        <f t="shared" si="4"/>
        <v>911.69126544751373</v>
      </c>
      <c r="C42" s="1">
        <f t="shared" si="7"/>
        <v>1</v>
      </c>
      <c r="D42" s="1">
        <f t="shared" si="7"/>
        <v>1</v>
      </c>
      <c r="E42" s="1">
        <f t="shared" si="7"/>
        <v>1</v>
      </c>
      <c r="F42" s="1">
        <f t="shared" si="7"/>
        <v>1</v>
      </c>
      <c r="G42" s="1">
        <f t="shared" si="7"/>
        <v>1</v>
      </c>
      <c r="H42" s="1">
        <f t="shared" si="2"/>
        <v>0.11699760728011012</v>
      </c>
      <c r="I42" s="1">
        <f t="shared" si="5"/>
        <v>1.0670406690316121</v>
      </c>
      <c r="J42" s="39">
        <v>6356</v>
      </c>
      <c r="K42" s="1">
        <f t="shared" si="3"/>
        <v>1.0673383711167086</v>
      </c>
      <c r="L42" s="1">
        <f t="shared" si="6"/>
        <v>5.6331023402841408E-4</v>
      </c>
      <c r="M42" s="36">
        <v>1</v>
      </c>
    </row>
    <row r="43" spans="1:13" x14ac:dyDescent="0.2">
      <c r="A43" s="1">
        <v>40</v>
      </c>
      <c r="B43" s="1">
        <f t="shared" si="4"/>
        <v>935.65682506455357</v>
      </c>
      <c r="C43" s="1">
        <f t="shared" si="7"/>
        <v>1</v>
      </c>
      <c r="D43" s="1">
        <f t="shared" si="7"/>
        <v>1</v>
      </c>
      <c r="E43" s="1">
        <f t="shared" si="7"/>
        <v>1</v>
      </c>
      <c r="F43" s="1">
        <f t="shared" si="7"/>
        <v>1</v>
      </c>
      <c r="G43" s="1">
        <f t="shared" si="7"/>
        <v>1</v>
      </c>
      <c r="H43" s="1">
        <f t="shared" si="2"/>
        <v>0.12454825588765185</v>
      </c>
      <c r="I43" s="1">
        <f t="shared" si="5"/>
        <v>1.0645367779997785</v>
      </c>
      <c r="J43" s="39">
        <v>6674</v>
      </c>
      <c r="K43" s="1">
        <f t="shared" ref="K43:K83" si="8">J43/J42</f>
        <v>1.0500314663310257</v>
      </c>
      <c r="L43" s="1">
        <f t="shared" si="6"/>
        <v>1.4042367405394962</v>
      </c>
      <c r="M43" s="36">
        <v>1</v>
      </c>
    </row>
    <row r="44" spans="1:13" x14ac:dyDescent="0.2">
      <c r="A44" s="1">
        <v>41</v>
      </c>
      <c r="B44" s="1">
        <f t="shared" si="4"/>
        <v>959.62238468159342</v>
      </c>
      <c r="C44" s="1">
        <f t="shared" si="7"/>
        <v>1</v>
      </c>
      <c r="D44" s="1">
        <f t="shared" si="7"/>
        <v>1</v>
      </c>
      <c r="E44" s="1">
        <f t="shared" si="7"/>
        <v>1</v>
      </c>
      <c r="F44" s="1">
        <f t="shared" si="7"/>
        <v>1</v>
      </c>
      <c r="G44" s="1">
        <f t="shared" si="7"/>
        <v>1</v>
      </c>
      <c r="H44" s="1">
        <f t="shared" si="2"/>
        <v>0.13229091023918446</v>
      </c>
      <c r="I44" s="1">
        <f t="shared" si="5"/>
        <v>1.0621658994447649</v>
      </c>
      <c r="J44" s="39">
        <v>6934</v>
      </c>
      <c r="K44" s="1">
        <f t="shared" si="8"/>
        <v>1.038957147138148</v>
      </c>
      <c r="L44" s="1">
        <f t="shared" si="6"/>
        <v>3.7349726372896934</v>
      </c>
      <c r="M44" s="36">
        <v>1</v>
      </c>
    </row>
    <row r="45" spans="1:13" x14ac:dyDescent="0.2">
      <c r="A45" s="1">
        <v>42</v>
      </c>
      <c r="B45" s="1">
        <f t="shared" si="4"/>
        <v>983.58794429863326</v>
      </c>
      <c r="C45" s="1">
        <f t="shared" si="7"/>
        <v>1</v>
      </c>
      <c r="D45" s="1">
        <f t="shared" si="7"/>
        <v>1</v>
      </c>
      <c r="E45" s="1">
        <f t="shared" si="7"/>
        <v>1</v>
      </c>
      <c r="F45" s="1">
        <f t="shared" si="7"/>
        <v>1</v>
      </c>
      <c r="G45" s="1">
        <f t="shared" si="7"/>
        <v>1</v>
      </c>
      <c r="H45" s="1">
        <f t="shared" si="2"/>
        <v>0.14021752024368589</v>
      </c>
      <c r="I45" s="1">
        <f t="shared" si="5"/>
        <v>1.0599180245276865</v>
      </c>
      <c r="J45" s="39">
        <v>7202</v>
      </c>
      <c r="K45" s="1">
        <f t="shared" si="8"/>
        <v>1.038650129795212</v>
      </c>
      <c r="L45" s="1">
        <f t="shared" si="6"/>
        <v>3.2576327404243361</v>
      </c>
      <c r="M45" s="36">
        <v>1</v>
      </c>
    </row>
    <row r="46" spans="1:13" x14ac:dyDescent="0.2">
      <c r="A46" s="1">
        <v>43</v>
      </c>
      <c r="B46" s="1">
        <f t="shared" si="4"/>
        <v>1007.5535039156731</v>
      </c>
      <c r="C46" s="1">
        <f t="shared" si="7"/>
        <v>1</v>
      </c>
      <c r="D46" s="1">
        <f t="shared" si="7"/>
        <v>1</v>
      </c>
      <c r="E46" s="1">
        <f t="shared" si="7"/>
        <v>1</v>
      </c>
      <c r="F46" s="1">
        <f t="shared" si="7"/>
        <v>1</v>
      </c>
      <c r="G46" s="1">
        <f t="shared" si="7"/>
        <v>1</v>
      </c>
      <c r="H46" s="1">
        <f t="shared" si="2"/>
        <v>0.14831986709058098</v>
      </c>
      <c r="I46" s="1">
        <f t="shared" si="5"/>
        <v>1.0577841259267309</v>
      </c>
      <c r="J46" s="39">
        <v>7582</v>
      </c>
      <c r="K46" s="1">
        <f t="shared" si="8"/>
        <v>1.0527631213551791</v>
      </c>
      <c r="L46" s="1">
        <f t="shared" si="6"/>
        <v>0.19114591173299506</v>
      </c>
      <c r="M46" s="36">
        <v>1</v>
      </c>
    </row>
    <row r="47" spans="1:13" x14ac:dyDescent="0.2">
      <c r="A47" s="1">
        <v>44</v>
      </c>
      <c r="B47" s="1">
        <f t="shared" si="4"/>
        <v>1031.5190635327128</v>
      </c>
      <c r="C47" s="1">
        <f t="shared" si="7"/>
        <v>1</v>
      </c>
      <c r="D47" s="1">
        <f t="shared" si="7"/>
        <v>1</v>
      </c>
      <c r="E47" s="1">
        <f t="shared" si="7"/>
        <v>1</v>
      </c>
      <c r="F47" s="1">
        <f t="shared" si="7"/>
        <v>1</v>
      </c>
      <c r="G47" s="1">
        <f t="shared" si="7"/>
        <v>1</v>
      </c>
      <c r="H47" s="1">
        <f t="shared" si="2"/>
        <v>0.15658959559543709</v>
      </c>
      <c r="I47" s="1">
        <f t="shared" si="5"/>
        <v>1.0557560404217843</v>
      </c>
      <c r="J47" s="39">
        <v>7918</v>
      </c>
      <c r="K47" s="1">
        <f t="shared" si="8"/>
        <v>1.0443154840411502</v>
      </c>
      <c r="L47" s="1">
        <f t="shared" si="6"/>
        <v>1.0363579633032713</v>
      </c>
      <c r="M47" s="36">
        <v>1</v>
      </c>
    </row>
    <row r="48" spans="1:13" x14ac:dyDescent="0.2">
      <c r="A48" s="1">
        <v>45</v>
      </c>
      <c r="B48" s="1">
        <f t="shared" si="4"/>
        <v>1055.4846231497527</v>
      </c>
      <c r="C48" s="1">
        <f t="shared" si="7"/>
        <v>1</v>
      </c>
      <c r="D48" s="1">
        <f t="shared" si="7"/>
        <v>1</v>
      </c>
      <c r="E48" s="1">
        <f t="shared" si="7"/>
        <v>1</v>
      </c>
      <c r="F48" s="1">
        <f t="shared" si="7"/>
        <v>1</v>
      </c>
      <c r="G48" s="1">
        <f t="shared" si="7"/>
        <v>1</v>
      </c>
      <c r="H48" s="1">
        <f t="shared" si="2"/>
        <v>0.16501824478225829</v>
      </c>
      <c r="I48" s="1">
        <f t="shared" si="5"/>
        <v>1.0538263679318602</v>
      </c>
      <c r="J48" s="39">
        <v>8379</v>
      </c>
      <c r="K48" s="1">
        <f t="shared" si="8"/>
        <v>1.0582217731750443</v>
      </c>
      <c r="L48" s="1">
        <f t="shared" si="6"/>
        <v>0.16187882158291445</v>
      </c>
      <c r="M48" s="36">
        <v>1</v>
      </c>
    </row>
    <row r="49" spans="1:13" x14ac:dyDescent="0.2">
      <c r="A49" s="1">
        <v>46</v>
      </c>
      <c r="B49" s="1">
        <f t="shared" si="4"/>
        <v>1079.4501827667925</v>
      </c>
      <c r="C49" s="1">
        <f t="shared" si="7"/>
        <v>1</v>
      </c>
      <c r="D49" s="1">
        <f t="shared" si="7"/>
        <v>1</v>
      </c>
      <c r="E49" s="1">
        <f t="shared" si="7"/>
        <v>1</v>
      </c>
      <c r="F49" s="1">
        <f t="shared" si="7"/>
        <v>1</v>
      </c>
      <c r="G49" s="1">
        <f t="shared" si="7"/>
        <v>1</v>
      </c>
      <c r="H49" s="1">
        <f t="shared" si="2"/>
        <v>0.17359727672138095</v>
      </c>
      <c r="I49" s="1">
        <f t="shared" si="5"/>
        <v>1.0519883843779982</v>
      </c>
      <c r="J49" s="39">
        <v>8742</v>
      </c>
      <c r="K49" s="1">
        <f t="shared" si="8"/>
        <v>1.0433225921947726</v>
      </c>
      <c r="L49" s="1">
        <f t="shared" si="6"/>
        <v>0.65648883129166991</v>
      </c>
      <c r="M49" s="36">
        <v>1</v>
      </c>
    </row>
    <row r="50" spans="1:13" x14ac:dyDescent="0.2">
      <c r="A50" s="1">
        <v>47</v>
      </c>
      <c r="B50" s="1">
        <f t="shared" si="4"/>
        <v>1103.4157423838324</v>
      </c>
      <c r="C50" s="1">
        <f t="shared" si="7"/>
        <v>1</v>
      </c>
      <c r="D50" s="1">
        <f t="shared" si="7"/>
        <v>1</v>
      </c>
      <c r="E50" s="1">
        <f t="shared" si="7"/>
        <v>1</v>
      </c>
      <c r="F50" s="1">
        <f t="shared" si="7"/>
        <v>1</v>
      </c>
      <c r="G50" s="1">
        <f t="shared" si="7"/>
        <v>1</v>
      </c>
      <c r="H50" s="1">
        <f t="shared" si="2"/>
        <v>0.18231810364942971</v>
      </c>
      <c r="I50" s="1">
        <f t="shared" si="5"/>
        <v>1.0502359662130267</v>
      </c>
      <c r="J50" s="39">
        <v>9287</v>
      </c>
      <c r="K50" s="1">
        <f t="shared" si="8"/>
        <v>1.0623427133379089</v>
      </c>
      <c r="L50" s="1">
        <f t="shared" si="6"/>
        <v>1.3612264780590329</v>
      </c>
      <c r="M50" s="36">
        <v>1</v>
      </c>
    </row>
    <row r="51" spans="1:13" x14ac:dyDescent="0.2">
      <c r="A51" s="1">
        <v>48</v>
      </c>
      <c r="B51" s="1">
        <f t="shared" si="4"/>
        <v>1127.3813020008722</v>
      </c>
      <c r="C51" s="1">
        <f t="shared" si="7"/>
        <v>1</v>
      </c>
      <c r="D51" s="1">
        <f t="shared" si="7"/>
        <v>1</v>
      </c>
      <c r="E51" s="1">
        <f t="shared" si="7"/>
        <v>1</v>
      </c>
      <c r="F51" s="1">
        <f t="shared" si="7"/>
        <v>1</v>
      </c>
      <c r="G51" s="1">
        <f t="shared" si="7"/>
        <v>1</v>
      </c>
      <c r="H51" s="1">
        <f t="shared" si="2"/>
        <v>0.19117211340408469</v>
      </c>
      <c r="I51" s="1">
        <f t="shared" si="5"/>
        <v>1.0485635248361287</v>
      </c>
      <c r="J51" s="39">
        <v>9593</v>
      </c>
      <c r="K51" s="1">
        <f t="shared" si="8"/>
        <v>1.0329492839452998</v>
      </c>
      <c r="L51" s="1">
        <f t="shared" si="6"/>
        <v>2.3388167468994085</v>
      </c>
      <c r="M51" s="36">
        <v>1</v>
      </c>
    </row>
    <row r="52" spans="1:13" x14ac:dyDescent="0.2">
      <c r="A52" s="1">
        <v>49</v>
      </c>
      <c r="B52" s="1">
        <f t="shared" si="4"/>
        <v>1151.3468616179121</v>
      </c>
      <c r="C52" s="1">
        <f t="shared" si="7"/>
        <v>1</v>
      </c>
      <c r="D52" s="1">
        <f t="shared" si="7"/>
        <v>1</v>
      </c>
      <c r="E52" s="1">
        <f t="shared" si="7"/>
        <v>1</v>
      </c>
      <c r="F52" s="1">
        <f t="shared" si="7"/>
        <v>1</v>
      </c>
      <c r="G52" s="1">
        <f t="shared" si="7"/>
        <v>1</v>
      </c>
      <c r="H52" s="1">
        <f t="shared" si="2"/>
        <v>0.20015069321170051</v>
      </c>
      <c r="I52" s="1">
        <f t="shared" si="5"/>
        <v>1.0469659494145864</v>
      </c>
      <c r="J52" s="39">
        <v>9856</v>
      </c>
      <c r="K52" s="1">
        <f t="shared" si="8"/>
        <v>1.0274158240383613</v>
      </c>
      <c r="L52" s="1">
        <f t="shared" si="6"/>
        <v>3.7670361563406587</v>
      </c>
      <c r="M52" s="36">
        <v>1</v>
      </c>
    </row>
    <row r="53" spans="1:13" x14ac:dyDescent="0.2">
      <c r="A53" s="1">
        <v>50</v>
      </c>
      <c r="B53" s="1">
        <f t="shared" si="4"/>
        <v>1175.3124212349519</v>
      </c>
      <c r="C53" s="1">
        <f t="shared" si="7"/>
        <v>1</v>
      </c>
      <c r="D53" s="1">
        <f t="shared" si="7"/>
        <v>1</v>
      </c>
      <c r="E53" s="1">
        <f t="shared" si="7"/>
        <v>1</v>
      </c>
      <c r="F53" s="1">
        <f t="shared" si="7"/>
        <v>1</v>
      </c>
      <c r="G53" s="1">
        <f t="shared" si="7"/>
        <v>1</v>
      </c>
      <c r="H53" s="1">
        <f t="shared" si="2"/>
        <v>0.20924525187018697</v>
      </c>
      <c r="I53" s="1">
        <f t="shared" si="5"/>
        <v>1.0454385568820743</v>
      </c>
      <c r="J53" s="39">
        <v>10169</v>
      </c>
      <c r="K53" s="1">
        <f t="shared" si="8"/>
        <v>1.0317573051948052</v>
      </c>
      <c r="L53" s="1">
        <f t="shared" ref="L53:L83" si="9">(K53-I53)^2*M53*J53</f>
        <v>1.9033993307704686</v>
      </c>
      <c r="M53" s="36">
        <v>1</v>
      </c>
    </row>
    <row r="54" spans="1:13" x14ac:dyDescent="0.2">
      <c r="A54" s="1">
        <v>51</v>
      </c>
      <c r="B54" s="1">
        <f t="shared" si="4"/>
        <v>1199.2779808519917</v>
      </c>
      <c r="C54" s="1">
        <f t="shared" si="7"/>
        <v>1</v>
      </c>
      <c r="D54" s="1">
        <f t="shared" si="7"/>
        <v>1</v>
      </c>
      <c r="E54" s="1">
        <f t="shared" si="7"/>
        <v>1</v>
      </c>
      <c r="F54" s="1">
        <f t="shared" si="7"/>
        <v>1</v>
      </c>
      <c r="G54" s="1">
        <f t="shared" si="7"/>
        <v>1</v>
      </c>
      <c r="H54" s="1">
        <f t="shared" si="2"/>
        <v>0.21844724037314198</v>
      </c>
      <c r="I54" s="1">
        <f t="shared" si="5"/>
        <v>1.043977048084531</v>
      </c>
      <c r="J54" s="39">
        <v>10551</v>
      </c>
      <c r="K54" s="1">
        <f t="shared" si="8"/>
        <v>1.0375651489822009</v>
      </c>
      <c r="L54" s="1">
        <f t="shared" si="9"/>
        <v>0.43377746098886599</v>
      </c>
      <c r="M54" s="36">
        <v>1</v>
      </c>
    </row>
    <row r="55" spans="1:13" x14ac:dyDescent="0.2">
      <c r="A55" s="1">
        <v>52</v>
      </c>
      <c r="B55" s="1">
        <f t="shared" si="4"/>
        <v>1223.2435404690316</v>
      </c>
      <c r="C55" s="1">
        <f t="shared" si="7"/>
        <v>1</v>
      </c>
      <c r="D55" s="1">
        <f t="shared" si="7"/>
        <v>1</v>
      </c>
      <c r="E55" s="1">
        <f t="shared" si="7"/>
        <v>1</v>
      </c>
      <c r="F55" s="1">
        <f t="shared" si="7"/>
        <v>1</v>
      </c>
      <c r="G55" s="1">
        <f t="shared" si="7"/>
        <v>1</v>
      </c>
      <c r="H55" s="1">
        <f t="shared" si="2"/>
        <v>0.22774817102408906</v>
      </c>
      <c r="I55" s="1">
        <f t="shared" si="5"/>
        <v>1.0425774692097718</v>
      </c>
      <c r="J55" s="39">
        <v>10892</v>
      </c>
      <c r="K55" s="1">
        <f t="shared" si="8"/>
        <v>1.0323192114491517</v>
      </c>
      <c r="L55" s="1">
        <f t="shared" si="9"/>
        <v>1.1461853350699398</v>
      </c>
      <c r="M55" s="36">
        <v>1</v>
      </c>
    </row>
    <row r="56" spans="1:13" x14ac:dyDescent="0.2">
      <c r="A56" s="1">
        <v>53</v>
      </c>
      <c r="B56" s="1">
        <f t="shared" si="4"/>
        <v>1247.2091000860714</v>
      </c>
      <c r="C56" s="1">
        <f t="shared" si="7"/>
        <v>1</v>
      </c>
      <c r="D56" s="1">
        <f t="shared" si="7"/>
        <v>1</v>
      </c>
      <c r="E56" s="1">
        <f t="shared" si="7"/>
        <v>1</v>
      </c>
      <c r="F56" s="1">
        <f t="shared" si="7"/>
        <v>1</v>
      </c>
      <c r="G56" s="1">
        <f t="shared" si="7"/>
        <v>1</v>
      </c>
      <c r="H56" s="1">
        <f t="shared" si="2"/>
        <v>0.23713963509191099</v>
      </c>
      <c r="I56" s="1">
        <f t="shared" si="5"/>
        <v>1.0412361777729868</v>
      </c>
      <c r="J56" s="39">
        <v>11273</v>
      </c>
      <c r="K56" s="1">
        <f t="shared" si="8"/>
        <v>1.0349798016893133</v>
      </c>
      <c r="L56" s="1">
        <f t="shared" si="9"/>
        <v>0.44125049068818883</v>
      </c>
      <c r="M56" s="36">
        <v>1</v>
      </c>
    </row>
    <row r="57" spans="1:13" x14ac:dyDescent="0.2">
      <c r="A57" s="1">
        <v>54</v>
      </c>
      <c r="B57" s="1">
        <f t="shared" si="4"/>
        <v>1271.1746597031113</v>
      </c>
      <c r="C57" s="1">
        <f t="shared" si="7"/>
        <v>1</v>
      </c>
      <c r="D57" s="1">
        <f t="shared" si="7"/>
        <v>1</v>
      </c>
      <c r="E57" s="1">
        <f t="shared" si="7"/>
        <v>1</v>
      </c>
      <c r="F57" s="1">
        <f t="shared" si="7"/>
        <v>1</v>
      </c>
      <c r="G57" s="1">
        <f t="shared" si="7"/>
        <v>1</v>
      </c>
      <c r="H57" s="1">
        <f t="shared" si="2"/>
        <v>0.24661331906025349</v>
      </c>
      <c r="I57" s="1">
        <f t="shared" si="5"/>
        <v>1.0399498125426003</v>
      </c>
      <c r="J57" s="39">
        <v>11617</v>
      </c>
      <c r="K57" s="1">
        <f t="shared" si="8"/>
        <v>1.0305153907566753</v>
      </c>
      <c r="L57" s="1">
        <f t="shared" si="9"/>
        <v>1.0340095887883352</v>
      </c>
      <c r="M57" s="36">
        <v>1</v>
      </c>
    </row>
    <row r="58" spans="1:13" x14ac:dyDescent="0.2">
      <c r="A58" s="1">
        <v>55</v>
      </c>
      <c r="B58" s="1">
        <f t="shared" si="4"/>
        <v>1295.1402193201511</v>
      </c>
      <c r="C58" s="1">
        <f t="shared" si="7"/>
        <v>1</v>
      </c>
      <c r="D58" s="1">
        <f t="shared" si="7"/>
        <v>1</v>
      </c>
      <c r="E58" s="1">
        <f t="shared" si="7"/>
        <v>1</v>
      </c>
      <c r="F58" s="1">
        <f t="shared" si="7"/>
        <v>1</v>
      </c>
      <c r="G58" s="1">
        <f t="shared" si="7"/>
        <v>1</v>
      </c>
      <c r="H58" s="1">
        <f t="shared" si="2"/>
        <v>0.25616101952486631</v>
      </c>
      <c r="I58" s="1">
        <f t="shared" si="5"/>
        <v>1.0387152668841868</v>
      </c>
      <c r="J58" s="39">
        <v>11902</v>
      </c>
      <c r="K58" s="1">
        <f t="shared" si="8"/>
        <v>1.0245330119652234</v>
      </c>
      <c r="L58" s="1">
        <f t="shared" si="9"/>
        <v>2.3939248922880689</v>
      </c>
      <c r="M58" s="36">
        <v>1</v>
      </c>
    </row>
    <row r="59" spans="1:13" x14ac:dyDescent="0.2">
      <c r="A59" s="1">
        <v>56</v>
      </c>
      <c r="B59" s="1">
        <f t="shared" si="4"/>
        <v>1319.105778937191</v>
      </c>
      <c r="C59" s="1">
        <f t="shared" si="7"/>
        <v>1</v>
      </c>
      <c r="D59" s="1">
        <f t="shared" si="7"/>
        <v>1</v>
      </c>
      <c r="E59" s="1">
        <f t="shared" si="7"/>
        <v>1</v>
      </c>
      <c r="F59" s="1">
        <f t="shared" si="7"/>
        <v>1</v>
      </c>
      <c r="G59" s="1">
        <f t="shared" si="7"/>
        <v>1</v>
      </c>
      <c r="H59" s="1">
        <f t="shared" si="2"/>
        <v>0.26577465679361739</v>
      </c>
      <c r="I59" s="1">
        <f t="shared" si="5"/>
        <v>1.0375296650777808</v>
      </c>
      <c r="J59" s="39">
        <v>12218</v>
      </c>
      <c r="K59" s="1">
        <f t="shared" si="8"/>
        <v>1.0265501596370359</v>
      </c>
      <c r="L59" s="1">
        <f t="shared" si="9"/>
        <v>1.4728742763398481</v>
      </c>
      <c r="M59" s="36">
        <v>1</v>
      </c>
    </row>
    <row r="60" spans="1:13" x14ac:dyDescent="0.2">
      <c r="A60" s="1">
        <v>57</v>
      </c>
      <c r="B60" s="1">
        <f t="shared" si="4"/>
        <v>1343.0713385542308</v>
      </c>
      <c r="C60" s="1">
        <f t="shared" si="7"/>
        <v>1</v>
      </c>
      <c r="D60" s="1">
        <f t="shared" si="7"/>
        <v>1</v>
      </c>
      <c r="E60" s="1">
        <f t="shared" si="7"/>
        <v>1</v>
      </c>
      <c r="F60" s="1">
        <f t="shared" si="7"/>
        <v>1</v>
      </c>
      <c r="G60" s="1">
        <f t="shared" si="7"/>
        <v>1</v>
      </c>
      <c r="H60" s="1">
        <f t="shared" si="2"/>
        <v>0.27544628724430203</v>
      </c>
      <c r="I60" s="1">
        <f t="shared" si="5"/>
        <v>1.0363903412287914</v>
      </c>
      <c r="J60" s="39">
        <v>12640</v>
      </c>
      <c r="K60" s="1">
        <f t="shared" si="8"/>
        <v>1.0345392044524473</v>
      </c>
      <c r="L60" s="1">
        <f t="shared" si="9"/>
        <v>4.3313581090231895E-2</v>
      </c>
      <c r="M60" s="36">
        <v>1</v>
      </c>
    </row>
    <row r="61" spans="1:13" x14ac:dyDescent="0.2">
      <c r="A61" s="1">
        <v>58</v>
      </c>
      <c r="B61" s="1">
        <f t="shared" si="4"/>
        <v>1367.0368981712706</v>
      </c>
      <c r="C61" s="1">
        <f t="shared" si="7"/>
        <v>1</v>
      </c>
      <c r="D61" s="1">
        <f t="shared" si="7"/>
        <v>1</v>
      </c>
      <c r="E61" s="1">
        <f t="shared" si="7"/>
        <v>1</v>
      </c>
      <c r="F61" s="1">
        <f t="shared" si="7"/>
        <v>1</v>
      </c>
      <c r="G61" s="1">
        <f t="shared" si="7"/>
        <v>1</v>
      </c>
      <c r="H61" s="1">
        <f t="shared" si="2"/>
        <v>0.28516811449543328</v>
      </c>
      <c r="I61" s="1">
        <f t="shared" si="5"/>
        <v>1.0352948204471846</v>
      </c>
      <c r="J61" s="39">
        <v>12877</v>
      </c>
      <c r="K61" s="1">
        <f t="shared" si="8"/>
        <v>1.01875</v>
      </c>
      <c r="L61" s="1">
        <f t="shared" si="9"/>
        <v>3.52483516389804</v>
      </c>
      <c r="M61" s="36">
        <v>1</v>
      </c>
    </row>
    <row r="62" spans="1:13" x14ac:dyDescent="0.2">
      <c r="A62" s="1">
        <v>59</v>
      </c>
      <c r="B62" s="1">
        <f t="shared" si="4"/>
        <v>1391.0024577883105</v>
      </c>
      <c r="C62" s="1">
        <f t="shared" si="7"/>
        <v>1</v>
      </c>
      <c r="D62" s="1">
        <f t="shared" si="7"/>
        <v>1</v>
      </c>
      <c r="E62" s="1">
        <f t="shared" si="7"/>
        <v>1</v>
      </c>
      <c r="F62" s="1">
        <f t="shared" si="7"/>
        <v>1</v>
      </c>
      <c r="G62" s="1">
        <f t="shared" si="7"/>
        <v>1</v>
      </c>
      <c r="H62" s="1">
        <f t="shared" si="2"/>
        <v>0.29493249944497318</v>
      </c>
      <c r="I62" s="1">
        <f t="shared" si="5"/>
        <v>1.034240802015389</v>
      </c>
      <c r="J62" s="39">
        <v>13105</v>
      </c>
      <c r="K62" s="1">
        <f t="shared" si="8"/>
        <v>1.0177059874194301</v>
      </c>
      <c r="L62" s="1">
        <f t="shared" si="9"/>
        <v>3.5829082282364735</v>
      </c>
      <c r="M62" s="36">
        <v>1</v>
      </c>
    </row>
    <row r="63" spans="1:13" x14ac:dyDescent="0.2">
      <c r="A63" s="1">
        <v>60</v>
      </c>
      <c r="B63" s="1">
        <f t="shared" si="4"/>
        <v>1414.9680174053503</v>
      </c>
      <c r="C63" s="1">
        <f t="shared" si="7"/>
        <v>1</v>
      </c>
      <c r="D63" s="1">
        <f t="shared" si="7"/>
        <v>1</v>
      </c>
      <c r="E63" s="1">
        <f t="shared" si="7"/>
        <v>1</v>
      </c>
      <c r="F63" s="1">
        <f t="shared" si="7"/>
        <v>1</v>
      </c>
      <c r="G63" s="1">
        <f t="shared" si="7"/>
        <v>1</v>
      </c>
      <c r="H63" s="1">
        <f t="shared" si="2"/>
        <v>0.30473196923149254</v>
      </c>
      <c r="I63" s="1">
        <f t="shared" si="5"/>
        <v>1.0332261443040722</v>
      </c>
      <c r="J63" s="39">
        <v>13375</v>
      </c>
      <c r="K63" s="1">
        <f t="shared" si="8"/>
        <v>1.0206028233498665</v>
      </c>
      <c r="L63" s="1">
        <f t="shared" si="9"/>
        <v>2.1312826018348892</v>
      </c>
      <c r="M63" s="36">
        <v>1</v>
      </c>
    </row>
    <row r="64" spans="1:13" x14ac:dyDescent="0.2">
      <c r="A64" s="1">
        <v>61</v>
      </c>
      <c r="B64" s="1">
        <f t="shared" si="4"/>
        <v>1438.9335770223902</v>
      </c>
      <c r="C64" s="1">
        <f t="shared" si="7"/>
        <v>1</v>
      </c>
      <c r="D64" s="1">
        <f t="shared" si="7"/>
        <v>1</v>
      </c>
      <c r="E64" s="1">
        <f t="shared" si="7"/>
        <v>1</v>
      </c>
      <c r="F64" s="1">
        <f t="shared" si="7"/>
        <v>1</v>
      </c>
      <c r="G64" s="1">
        <f t="shared" si="7"/>
        <v>1</v>
      </c>
      <c r="H64" s="1">
        <f t="shared" si="2"/>
        <v>0.31455922517156365</v>
      </c>
      <c r="I64" s="1">
        <f t="shared" si="5"/>
        <v>1.0322488512277022</v>
      </c>
      <c r="J64" s="39">
        <v>13693</v>
      </c>
      <c r="K64" s="1">
        <f t="shared" si="8"/>
        <v>1.0237757009345794</v>
      </c>
      <c r="L64" s="1">
        <f t="shared" si="9"/>
        <v>0.98307901975967227</v>
      </c>
      <c r="M64" s="36">
        <v>1</v>
      </c>
    </row>
    <row r="65" spans="1:13" x14ac:dyDescent="0.2">
      <c r="A65" s="1">
        <v>62</v>
      </c>
      <c r="B65" s="1">
        <f t="shared" si="4"/>
        <v>1462.89913663943</v>
      </c>
      <c r="C65" s="1">
        <f t="shared" si="7"/>
        <v>1</v>
      </c>
      <c r="D65" s="1">
        <f t="shared" si="7"/>
        <v>1</v>
      </c>
      <c r="E65" s="1">
        <f t="shared" si="7"/>
        <v>1</v>
      </c>
      <c r="F65" s="1">
        <f t="shared" si="7"/>
        <v>1</v>
      </c>
      <c r="G65" s="1">
        <f t="shared" si="7"/>
        <v>1</v>
      </c>
      <c r="H65" s="1">
        <f t="shared" si="2"/>
        <v>0.32440714972632051</v>
      </c>
      <c r="I65" s="1">
        <f t="shared" si="5"/>
        <v>1.0313070600596301</v>
      </c>
      <c r="J65" s="39">
        <v>14006</v>
      </c>
      <c r="K65" s="1">
        <f t="shared" si="8"/>
        <v>1.022858394800263</v>
      </c>
      <c r="L65" s="1">
        <f t="shared" si="9"/>
        <v>0.99974750497571507</v>
      </c>
      <c r="M65" s="36">
        <v>1</v>
      </c>
    </row>
    <row r="66" spans="1:13" x14ac:dyDescent="0.2">
      <c r="A66" s="1">
        <v>63</v>
      </c>
      <c r="B66" s="1">
        <f t="shared" si="4"/>
        <v>1486.8646962564699</v>
      </c>
      <c r="C66" s="1">
        <f t="shared" si="7"/>
        <v>1</v>
      </c>
      <c r="D66" s="1">
        <f t="shared" si="7"/>
        <v>1</v>
      </c>
      <c r="E66" s="1">
        <f t="shared" si="7"/>
        <v>1</v>
      </c>
      <c r="F66" s="1">
        <f t="shared" si="7"/>
        <v>1</v>
      </c>
      <c r="G66" s="1">
        <f t="shared" si="7"/>
        <v>1</v>
      </c>
      <c r="H66" s="1">
        <f t="shared" si="2"/>
        <v>0.33426881254909996</v>
      </c>
      <c r="I66" s="1">
        <f t="shared" si="5"/>
        <v>1.0303990304501582</v>
      </c>
      <c r="J66" s="39">
        <v>14431</v>
      </c>
      <c r="K66" s="1">
        <f t="shared" si="8"/>
        <v>1.0303441382264744</v>
      </c>
      <c r="L66" s="1">
        <f t="shared" si="9"/>
        <v>4.3482857424598445E-5</v>
      </c>
      <c r="M66" s="36">
        <v>1</v>
      </c>
    </row>
    <row r="67" spans="1:13" x14ac:dyDescent="0.2">
      <c r="A67" s="1">
        <v>64</v>
      </c>
      <c r="B67" s="1">
        <f t="shared" si="4"/>
        <v>1510.8302558735097</v>
      </c>
      <c r="C67" s="1">
        <f t="shared" si="7"/>
        <v>1</v>
      </c>
      <c r="D67" s="1">
        <f t="shared" si="7"/>
        <v>1</v>
      </c>
      <c r="E67" s="1">
        <f t="shared" si="7"/>
        <v>1</v>
      </c>
      <c r="F67" s="1">
        <f t="shared" si="7"/>
        <v>1</v>
      </c>
      <c r="G67" s="1">
        <f t="shared" si="7"/>
        <v>1</v>
      </c>
      <c r="H67" s="1">
        <f t="shared" si="2"/>
        <v>0.34413747566492431</v>
      </c>
      <c r="I67" s="1">
        <f t="shared" si="5"/>
        <v>1.0295231345113143</v>
      </c>
      <c r="J67" s="39">
        <v>14740</v>
      </c>
      <c r="K67" s="1">
        <f t="shared" si="8"/>
        <v>1.0214122375441756</v>
      </c>
      <c r="L67" s="1">
        <f t="shared" si="9"/>
        <v>0.9696952152740782</v>
      </c>
      <c r="M67" s="36">
        <v>1</v>
      </c>
    </row>
    <row r="68" spans="1:13" x14ac:dyDescent="0.2">
      <c r="A68" s="1">
        <v>65</v>
      </c>
      <c r="B68" s="1">
        <f t="shared" si="4"/>
        <v>1534.7958154905496</v>
      </c>
      <c r="C68" s="1">
        <f t="shared" si="7"/>
        <v>1</v>
      </c>
      <c r="D68" s="1">
        <f t="shared" si="7"/>
        <v>1</v>
      </c>
      <c r="E68" s="1">
        <f t="shared" si="7"/>
        <v>1</v>
      </c>
      <c r="F68" s="1">
        <f t="shared" si="7"/>
        <v>1</v>
      </c>
      <c r="G68" s="1">
        <f t="shared" si="7"/>
        <v>1</v>
      </c>
      <c r="H68" s="1">
        <f t="shared" si="2"/>
        <v>0.35400659783132415</v>
      </c>
      <c r="I68" s="1">
        <f t="shared" si="5"/>
        <v>1.0286778478494132</v>
      </c>
      <c r="J68" s="39">
        <v>15047</v>
      </c>
      <c r="K68" s="1">
        <f t="shared" si="8"/>
        <v>1.0208276797829037</v>
      </c>
      <c r="L68" s="1">
        <f t="shared" si="9"/>
        <v>0.92727346160429003</v>
      </c>
      <c r="M68" s="36">
        <v>1</v>
      </c>
    </row>
    <row r="69" spans="1:13" x14ac:dyDescent="0.2">
      <c r="A69" s="1">
        <v>66</v>
      </c>
      <c r="B69" s="1">
        <f t="shared" si="4"/>
        <v>1558.7613751075894</v>
      </c>
      <c r="C69" s="1">
        <f t="shared" ref="C69:G100" si="10">_xlfn.NORM.DIST($B69,0,C$3,TRUE)</f>
        <v>1</v>
      </c>
      <c r="D69" s="1">
        <f t="shared" si="10"/>
        <v>1</v>
      </c>
      <c r="E69" s="1">
        <f t="shared" si="10"/>
        <v>1</v>
      </c>
      <c r="F69" s="1">
        <f t="shared" si="10"/>
        <v>1</v>
      </c>
      <c r="G69" s="1">
        <f t="shared" si="10"/>
        <v>1</v>
      </c>
      <c r="H69" s="1">
        <f t="shared" ref="H69:H124" si="11">_xlfn.GAMMA.DIST(A69,$B$2,$B$3,TRUE)</f>
        <v>0.36386983812865054</v>
      </c>
      <c r="I69" s="1">
        <f t="shared" ref="I69:I124" si="12">H69/H68</f>
        <v>1.0278617414414011</v>
      </c>
      <c r="J69" s="39">
        <v>15366</v>
      </c>
      <c r="K69" s="1">
        <f t="shared" si="8"/>
        <v>1.021200239250349</v>
      </c>
      <c r="L69" s="1">
        <f t="shared" si="9"/>
        <v>0.68187564540842927</v>
      </c>
      <c r="M69" s="36">
        <v>1</v>
      </c>
    </row>
    <row r="70" spans="1:13" x14ac:dyDescent="0.2">
      <c r="A70" s="1">
        <v>67</v>
      </c>
      <c r="B70" s="1">
        <f t="shared" ref="B70:B133" si="13">B69+$B$3</f>
        <v>1582.7269347246292</v>
      </c>
      <c r="C70" s="1">
        <f t="shared" si="10"/>
        <v>1</v>
      </c>
      <c r="D70" s="1">
        <f t="shared" si="10"/>
        <v>1</v>
      </c>
      <c r="E70" s="1">
        <f t="shared" si="10"/>
        <v>1</v>
      </c>
      <c r="F70" s="1">
        <f t="shared" si="10"/>
        <v>1</v>
      </c>
      <c r="G70" s="1">
        <f t="shared" si="10"/>
        <v>1</v>
      </c>
      <c r="H70" s="1">
        <f t="shared" si="11"/>
        <v>0.37372105882660578</v>
      </c>
      <c r="I70" s="1">
        <f t="shared" si="12"/>
        <v>1.027073474263817</v>
      </c>
      <c r="J70" s="39">
        <v>15651</v>
      </c>
      <c r="K70" s="1">
        <f t="shared" si="8"/>
        <v>1.0185474424053105</v>
      </c>
      <c r="L70" s="1">
        <f t="shared" si="9"/>
        <v>1.1377215745172522</v>
      </c>
      <c r="M70" s="36">
        <v>1</v>
      </c>
    </row>
    <row r="71" spans="1:13" x14ac:dyDescent="0.2">
      <c r="A71" s="1">
        <v>68</v>
      </c>
      <c r="B71" s="1">
        <f t="shared" si="13"/>
        <v>1606.6924943416691</v>
      </c>
      <c r="C71" s="1">
        <f t="shared" si="10"/>
        <v>1</v>
      </c>
      <c r="D71" s="1">
        <f t="shared" si="10"/>
        <v>1</v>
      </c>
      <c r="E71" s="1">
        <f t="shared" si="10"/>
        <v>1</v>
      </c>
      <c r="F71" s="1">
        <f t="shared" si="10"/>
        <v>1</v>
      </c>
      <c r="G71" s="1">
        <f t="shared" si="10"/>
        <v>1</v>
      </c>
      <c r="H71" s="1">
        <f t="shared" si="11"/>
        <v>0.38355432757224417</v>
      </c>
      <c r="I71" s="1">
        <f t="shared" si="12"/>
        <v>1.0263117865942917</v>
      </c>
      <c r="J71" s="39">
        <v>15996</v>
      </c>
      <c r="K71" s="1">
        <f t="shared" si="8"/>
        <v>1.0220433199156604</v>
      </c>
      <c r="L71" s="1">
        <f t="shared" si="9"/>
        <v>0.29144404535421603</v>
      </c>
      <c r="M71" s="36">
        <v>1</v>
      </c>
    </row>
    <row r="72" spans="1:13" x14ac:dyDescent="0.2">
      <c r="A72" s="1">
        <v>69</v>
      </c>
      <c r="B72" s="1">
        <f t="shared" si="13"/>
        <v>1630.6580539587089</v>
      </c>
      <c r="C72" s="1">
        <f t="shared" si="10"/>
        <v>1</v>
      </c>
      <c r="D72" s="1">
        <f t="shared" si="10"/>
        <v>1</v>
      </c>
      <c r="E72" s="1">
        <f t="shared" si="10"/>
        <v>1</v>
      </c>
      <c r="F72" s="1">
        <f t="shared" si="10"/>
        <v>1</v>
      </c>
      <c r="G72" s="1">
        <f t="shared" si="10"/>
        <v>1</v>
      </c>
      <c r="H72" s="1">
        <f t="shared" si="11"/>
        <v>0.39336391894317052</v>
      </c>
      <c r="I72" s="1">
        <f t="shared" si="12"/>
        <v>1.0255754939150796</v>
      </c>
      <c r="J72" s="39">
        <v>16326</v>
      </c>
      <c r="K72" s="1">
        <f t="shared" si="8"/>
        <v>1.0206301575393848</v>
      </c>
      <c r="L72" s="1">
        <f t="shared" si="9"/>
        <v>0.399274400609547</v>
      </c>
      <c r="M72" s="36">
        <v>1</v>
      </c>
    </row>
    <row r="73" spans="1:13" x14ac:dyDescent="0.2">
      <c r="A73" s="1">
        <v>70</v>
      </c>
      <c r="B73" s="1">
        <f t="shared" si="13"/>
        <v>1654.6236135757488</v>
      </c>
      <c r="C73" s="1">
        <f t="shared" si="10"/>
        <v>1</v>
      </c>
      <c r="D73" s="1">
        <f t="shared" si="10"/>
        <v>1</v>
      </c>
      <c r="E73" s="1">
        <f t="shared" si="10"/>
        <v>1</v>
      </c>
      <c r="F73" s="1">
        <f t="shared" si="10"/>
        <v>1</v>
      </c>
      <c r="G73" s="1">
        <f t="shared" si="10"/>
        <v>1</v>
      </c>
      <c r="H73" s="1">
        <f t="shared" si="11"/>
        <v>0.40314431540813056</v>
      </c>
      <c r="I73" s="1">
        <f t="shared" si="12"/>
        <v>1.0248634813564916</v>
      </c>
      <c r="J73" s="39">
        <v>16882</v>
      </c>
      <c r="K73" s="1">
        <f t="shared" si="8"/>
        <v>1.0340561068234717</v>
      </c>
      <c r="L73" s="1">
        <f t="shared" si="9"/>
        <v>1.4266026557637128</v>
      </c>
      <c r="M73" s="36">
        <v>1</v>
      </c>
    </row>
    <row r="74" spans="1:13" x14ac:dyDescent="0.2">
      <c r="A74" s="1">
        <v>71</v>
      </c>
      <c r="B74" s="1">
        <f t="shared" si="13"/>
        <v>1678.5891731927886</v>
      </c>
      <c r="C74" s="1">
        <f t="shared" si="10"/>
        <v>1</v>
      </c>
      <c r="D74" s="1">
        <f t="shared" si="10"/>
        <v>1</v>
      </c>
      <c r="E74" s="1">
        <f t="shared" si="10"/>
        <v>1</v>
      </c>
      <c r="F74" s="1">
        <f t="shared" si="10"/>
        <v>1</v>
      </c>
      <c r="G74" s="1">
        <f t="shared" si="10"/>
        <v>1</v>
      </c>
      <c r="H74" s="1">
        <f t="shared" si="11"/>
        <v>0.41289020773559698</v>
      </c>
      <c r="I74" s="1">
        <f t="shared" si="12"/>
        <v>1.0241746986252305</v>
      </c>
      <c r="J74" s="39">
        <v>17204</v>
      </c>
      <c r="K74" s="1">
        <f t="shared" si="8"/>
        <v>1.0190735694822888</v>
      </c>
      <c r="L74" s="1">
        <f t="shared" si="9"/>
        <v>0.44767420484120007</v>
      </c>
      <c r="M74" s="36">
        <v>1</v>
      </c>
    </row>
    <row r="75" spans="1:13" x14ac:dyDescent="0.2">
      <c r="A75" s="1">
        <v>72</v>
      </c>
      <c r="B75" s="1">
        <f t="shared" si="13"/>
        <v>1702.5547328098285</v>
      </c>
      <c r="C75" s="1">
        <f t="shared" si="10"/>
        <v>1</v>
      </c>
      <c r="D75" s="1">
        <f t="shared" si="10"/>
        <v>1</v>
      </c>
      <c r="E75" s="1">
        <f t="shared" si="10"/>
        <v>1</v>
      </c>
      <c r="F75" s="1">
        <f t="shared" si="10"/>
        <v>1</v>
      </c>
      <c r="G75" s="1">
        <f t="shared" si="10"/>
        <v>1</v>
      </c>
      <c r="H75" s="1">
        <f t="shared" si="11"/>
        <v>0.42259649488940004</v>
      </c>
      <c r="I75" s="1">
        <f t="shared" si="12"/>
        <v>1.0235081553690386</v>
      </c>
      <c r="J75" s="39">
        <v>17615</v>
      </c>
      <c r="K75" s="1">
        <f t="shared" si="8"/>
        <v>1.0238897930713788</v>
      </c>
      <c r="L75" s="1">
        <f t="shared" si="9"/>
        <v>2.5655778209542641E-3</v>
      </c>
      <c r="M75" s="36">
        <v>1</v>
      </c>
    </row>
    <row r="76" spans="1:13" x14ac:dyDescent="0.2">
      <c r="A76" s="1">
        <v>73</v>
      </c>
      <c r="B76" s="1">
        <f t="shared" si="13"/>
        <v>1726.5202924268683</v>
      </c>
      <c r="C76" s="1">
        <f t="shared" si="10"/>
        <v>1</v>
      </c>
      <c r="D76" s="1">
        <f t="shared" si="10"/>
        <v>1</v>
      </c>
      <c r="E76" s="1">
        <f t="shared" si="10"/>
        <v>1</v>
      </c>
      <c r="F76" s="1">
        <f t="shared" si="10"/>
        <v>1</v>
      </c>
      <c r="G76" s="1">
        <f t="shared" si="10"/>
        <v>1</v>
      </c>
      <c r="H76" s="1">
        <f t="shared" si="11"/>
        <v>0.43225828344886391</v>
      </c>
      <c r="I76" s="1">
        <f t="shared" si="12"/>
        <v>1.0228629169344921</v>
      </c>
      <c r="J76" s="39">
        <v>18016</v>
      </c>
      <c r="K76" s="1">
        <f t="shared" si="8"/>
        <v>1.0227646891853535</v>
      </c>
      <c r="L76" s="1">
        <f t="shared" si="9"/>
        <v>1.7383081166622393E-4</v>
      </c>
      <c r="M76" s="36">
        <v>1</v>
      </c>
    </row>
    <row r="77" spans="1:13" x14ac:dyDescent="0.2">
      <c r="A77" s="1">
        <v>74</v>
      </c>
      <c r="B77" s="1">
        <f t="shared" si="13"/>
        <v>1750.4858520439082</v>
      </c>
      <c r="C77" s="1">
        <f t="shared" si="10"/>
        <v>1</v>
      </c>
      <c r="D77" s="1">
        <f t="shared" si="10"/>
        <v>1</v>
      </c>
      <c r="E77" s="1">
        <f t="shared" si="10"/>
        <v>1</v>
      </c>
      <c r="F77" s="1">
        <f t="shared" si="10"/>
        <v>1</v>
      </c>
      <c r="G77" s="1">
        <f t="shared" si="10"/>
        <v>1</v>
      </c>
      <c r="H77" s="1">
        <f t="shared" si="11"/>
        <v>0.4418708865893291</v>
      </c>
      <c r="I77" s="1">
        <f t="shared" si="12"/>
        <v>1.0222381004795766</v>
      </c>
      <c r="J77" s="39">
        <v>18257</v>
      </c>
      <c r="K77" s="1">
        <f t="shared" si="8"/>
        <v>1.013376998223801</v>
      </c>
      <c r="L77" s="1">
        <f t="shared" si="9"/>
        <v>1.4335238146007554</v>
      </c>
      <c r="M77" s="36">
        <v>1</v>
      </c>
    </row>
    <row r="78" spans="1:13" x14ac:dyDescent="0.2">
      <c r="A78" s="1">
        <v>75</v>
      </c>
      <c r="B78" s="1">
        <f t="shared" si="13"/>
        <v>1774.451411660948</v>
      </c>
      <c r="C78" s="1">
        <f t="shared" si="10"/>
        <v>1</v>
      </c>
      <c r="D78" s="1">
        <f t="shared" si="10"/>
        <v>1</v>
      </c>
      <c r="E78" s="1">
        <f t="shared" si="10"/>
        <v>1</v>
      </c>
      <c r="F78" s="1">
        <f t="shared" si="10"/>
        <v>1</v>
      </c>
      <c r="G78" s="1">
        <f t="shared" si="10"/>
        <v>1</v>
      </c>
      <c r="H78" s="1">
        <f t="shared" si="11"/>
        <v>0.45142982265740778</v>
      </c>
      <c r="I78" s="1">
        <f t="shared" si="12"/>
        <v>1.0216328714069878</v>
      </c>
      <c r="J78" s="39">
        <v>18529</v>
      </c>
      <c r="K78" s="1">
        <f t="shared" si="8"/>
        <v>1.0148983951361121</v>
      </c>
      <c r="L78" s="1">
        <f t="shared" si="9"/>
        <v>0.8403488988439084</v>
      </c>
      <c r="M78" s="36">
        <v>1</v>
      </c>
    </row>
    <row r="79" spans="1:13" x14ac:dyDescent="0.2">
      <c r="A79" s="1">
        <v>76</v>
      </c>
      <c r="B79" s="1">
        <f t="shared" si="13"/>
        <v>1798.4169712779878</v>
      </c>
      <c r="C79" s="1">
        <f t="shared" si="10"/>
        <v>1</v>
      </c>
      <c r="D79" s="1">
        <f t="shared" si="10"/>
        <v>1</v>
      </c>
      <c r="E79" s="1">
        <f t="shared" si="10"/>
        <v>1</v>
      </c>
      <c r="F79" s="1">
        <f t="shared" si="10"/>
        <v>1</v>
      </c>
      <c r="G79" s="1">
        <f t="shared" si="10"/>
        <v>1</v>
      </c>
      <c r="H79" s="1">
        <f t="shared" si="11"/>
        <v>0.46093081337374853</v>
      </c>
      <c r="I79" s="1">
        <f t="shared" si="12"/>
        <v>1.0210464400876569</v>
      </c>
      <c r="J79" s="39">
        <v>18885</v>
      </c>
      <c r="K79" s="1">
        <f t="shared" si="8"/>
        <v>1.0192131253710399</v>
      </c>
      <c r="L79" s="1">
        <f t="shared" si="9"/>
        <v>6.3473294225353458E-2</v>
      </c>
      <c r="M79" s="36">
        <v>1</v>
      </c>
    </row>
    <row r="80" spans="1:13" x14ac:dyDescent="0.2">
      <c r="A80" s="1">
        <v>77</v>
      </c>
      <c r="B80" s="1">
        <f t="shared" si="13"/>
        <v>1822.3825308950277</v>
      </c>
      <c r="C80" s="1">
        <f t="shared" si="10"/>
        <v>1</v>
      </c>
      <c r="D80" s="1">
        <f t="shared" si="10"/>
        <v>1</v>
      </c>
      <c r="E80" s="1">
        <f t="shared" si="10"/>
        <v>1</v>
      </c>
      <c r="F80" s="1">
        <f t="shared" si="10"/>
        <v>1</v>
      </c>
      <c r="G80" s="1">
        <f t="shared" si="10"/>
        <v>1</v>
      </c>
      <c r="H80" s="1">
        <f t="shared" si="11"/>
        <v>0.47036978169458959</v>
      </c>
      <c r="I80" s="1">
        <f t="shared" si="12"/>
        <v>1.0204780588473858</v>
      </c>
      <c r="J80" s="39">
        <v>19268</v>
      </c>
      <c r="K80" s="1">
        <f t="shared" si="8"/>
        <v>1.0202806460153562</v>
      </c>
      <c r="L80" s="1">
        <f t="shared" si="9"/>
        <v>7.5090914818455275E-4</v>
      </c>
      <c r="M80" s="36">
        <v>1</v>
      </c>
    </row>
    <row r="81" spans="1:13" x14ac:dyDescent="0.2">
      <c r="A81" s="1">
        <v>78</v>
      </c>
      <c r="B81" s="1">
        <f t="shared" si="13"/>
        <v>1846.3480905120675</v>
      </c>
      <c r="C81" s="1">
        <f t="shared" si="10"/>
        <v>1</v>
      </c>
      <c r="D81" s="1">
        <f t="shared" si="10"/>
        <v>1</v>
      </c>
      <c r="E81" s="1">
        <f t="shared" si="10"/>
        <v>1</v>
      </c>
      <c r="F81" s="1">
        <f t="shared" si="10"/>
        <v>1</v>
      </c>
      <c r="G81" s="1">
        <f t="shared" si="10"/>
        <v>1</v>
      </c>
      <c r="H81" s="1">
        <f t="shared" si="11"/>
        <v>0.47974284936188399</v>
      </c>
      <c r="I81" s="1">
        <f t="shared" si="12"/>
        <v>1.0199270191922751</v>
      </c>
      <c r="J81" s="39">
        <v>19739</v>
      </c>
      <c r="K81" s="1">
        <f t="shared" si="8"/>
        <v>1.0244446751089891</v>
      </c>
      <c r="L81" s="1">
        <f t="shared" si="9"/>
        <v>0.4028574945261536</v>
      </c>
      <c r="M81" s="36">
        <v>1</v>
      </c>
    </row>
    <row r="82" spans="1:13" x14ac:dyDescent="0.2">
      <c r="A82" s="1">
        <v>79</v>
      </c>
      <c r="B82" s="1">
        <f t="shared" si="13"/>
        <v>1870.3136501291074</v>
      </c>
      <c r="C82" s="1">
        <f t="shared" si="10"/>
        <v>1</v>
      </c>
      <c r="D82" s="1">
        <f t="shared" si="10"/>
        <v>1</v>
      </c>
      <c r="E82" s="1">
        <f t="shared" si="10"/>
        <v>1</v>
      </c>
      <c r="F82" s="1">
        <f t="shared" si="10"/>
        <v>1</v>
      </c>
      <c r="G82" s="1">
        <f t="shared" si="10"/>
        <v>1</v>
      </c>
      <c r="H82" s="1">
        <f t="shared" si="11"/>
        <v>0.48904633417031029</v>
      </c>
      <c r="I82" s="1">
        <f t="shared" si="12"/>
        <v>1.0193926492511582</v>
      </c>
      <c r="J82" s="39">
        <v>20143</v>
      </c>
      <c r="K82" s="1">
        <f t="shared" si="8"/>
        <v>1.0204670955975479</v>
      </c>
      <c r="L82" s="1">
        <f t="shared" si="9"/>
        <v>2.3253783223432797E-2</v>
      </c>
      <c r="M82" s="36">
        <v>1</v>
      </c>
    </row>
    <row r="83" spans="1:13" x14ac:dyDescent="0.2">
      <c r="A83" s="1">
        <v>80</v>
      </c>
      <c r="B83" s="1">
        <f t="shared" si="13"/>
        <v>1894.2792097461472</v>
      </c>
      <c r="C83" s="1">
        <f t="shared" si="10"/>
        <v>1</v>
      </c>
      <c r="D83" s="1">
        <f t="shared" si="10"/>
        <v>1</v>
      </c>
      <c r="E83" s="1">
        <f t="shared" si="10"/>
        <v>1</v>
      </c>
      <c r="F83" s="1">
        <f t="shared" si="10"/>
        <v>1</v>
      </c>
      <c r="G83" s="1">
        <f t="shared" si="10"/>
        <v>1</v>
      </c>
      <c r="H83" s="1">
        <f t="shared" si="11"/>
        <v>0.49827674697807506</v>
      </c>
      <c r="I83" s="1">
        <f t="shared" si="12"/>
        <v>1.0188743114155525</v>
      </c>
      <c r="J83" s="39">
        <v>20619</v>
      </c>
      <c r="K83" s="1">
        <f t="shared" si="8"/>
        <v>1.023631038077744</v>
      </c>
      <c r="L83" s="1">
        <f t="shared" si="9"/>
        <v>0.4665347424215916</v>
      </c>
      <c r="M83" s="36">
        <v>1</v>
      </c>
    </row>
    <row r="84" spans="1:13" x14ac:dyDescent="0.2">
      <c r="A84" s="1">
        <v>81</v>
      </c>
      <c r="B84" s="1">
        <f t="shared" si="13"/>
        <v>1918.2447693631871</v>
      </c>
      <c r="C84" s="1">
        <f t="shared" si="10"/>
        <v>1</v>
      </c>
      <c r="D84" s="1">
        <f t="shared" si="10"/>
        <v>1</v>
      </c>
      <c r="E84" s="1">
        <f t="shared" si="10"/>
        <v>1</v>
      </c>
      <c r="F84" s="1">
        <f t="shared" si="10"/>
        <v>1</v>
      </c>
      <c r="G84" s="1">
        <f t="shared" si="10"/>
        <v>1</v>
      </c>
      <c r="H84" s="1">
        <f t="shared" si="11"/>
        <v>0.50743078848699741</v>
      </c>
      <c r="I84" s="1">
        <f t="shared" si="12"/>
        <v>1.0183714001595285</v>
      </c>
      <c r="J84" s="39">
        <v>20929</v>
      </c>
      <c r="K84" s="1">
        <f t="shared" ref="K84:K91" si="14">J84/J83</f>
        <v>1.0150346767544498</v>
      </c>
      <c r="L84" s="1">
        <f t="shared" ref="L84:L91" si="15">(K84-I84)^2*M84*J84</f>
        <v>0.23301769038318265</v>
      </c>
      <c r="M84" s="36">
        <v>1</v>
      </c>
    </row>
    <row r="85" spans="1:13" x14ac:dyDescent="0.2">
      <c r="A85" s="1">
        <v>82</v>
      </c>
      <c r="B85" s="1">
        <f t="shared" si="13"/>
        <v>1942.2103289802269</v>
      </c>
      <c r="C85" s="1">
        <f t="shared" si="10"/>
        <v>1</v>
      </c>
      <c r="D85" s="1">
        <f t="shared" si="10"/>
        <v>1</v>
      </c>
      <c r="E85" s="1">
        <f t="shared" si="10"/>
        <v>1</v>
      </c>
      <c r="F85" s="1">
        <f t="shared" si="10"/>
        <v>1</v>
      </c>
      <c r="G85" s="1">
        <f t="shared" si="10"/>
        <v>1</v>
      </c>
      <c r="H85" s="1">
        <f t="shared" si="11"/>
        <v>0.51650534581603802</v>
      </c>
      <c r="I85" s="1">
        <f t="shared" si="12"/>
        <v>1.0178833400237659</v>
      </c>
      <c r="J85" s="39">
        <v>21290</v>
      </c>
      <c r="K85" s="1">
        <f t="shared" si="14"/>
        <v>1.017248793540064</v>
      </c>
      <c r="L85" s="1">
        <f t="shared" si="15"/>
        <v>8.5724023191402956E-3</v>
      </c>
      <c r="M85" s="36">
        <v>1</v>
      </c>
    </row>
    <row r="86" spans="1:13" x14ac:dyDescent="0.2">
      <c r="A86" s="1">
        <v>83</v>
      </c>
      <c r="B86" s="1">
        <f t="shared" si="13"/>
        <v>1966.1758885972667</v>
      </c>
      <c r="C86" s="1">
        <f t="shared" si="10"/>
        <v>1</v>
      </c>
      <c r="D86" s="1">
        <f t="shared" si="10"/>
        <v>1</v>
      </c>
      <c r="E86" s="1">
        <f t="shared" si="10"/>
        <v>1</v>
      </c>
      <c r="F86" s="1">
        <f t="shared" si="10"/>
        <v>1</v>
      </c>
      <c r="G86" s="1">
        <f t="shared" si="10"/>
        <v>1</v>
      </c>
      <c r="H86" s="1">
        <f t="shared" si="11"/>
        <v>0.52549748889109538</v>
      </c>
      <c r="I86" s="1">
        <f t="shared" si="12"/>
        <v>1.0174095837495165</v>
      </c>
      <c r="J86" s="39">
        <v>21631</v>
      </c>
      <c r="K86" s="1">
        <f t="shared" si="14"/>
        <v>1.0160169093471114</v>
      </c>
      <c r="L86" s="1">
        <f t="shared" si="15"/>
        <v>4.1954232809795149E-2</v>
      </c>
      <c r="M86" s="36">
        <v>1</v>
      </c>
    </row>
    <row r="87" spans="1:13" x14ac:dyDescent="0.2">
      <c r="A87" s="1">
        <v>84</v>
      </c>
      <c r="B87" s="1">
        <f t="shared" si="13"/>
        <v>1990.1414482143066</v>
      </c>
      <c r="C87" s="1">
        <f t="shared" si="10"/>
        <v>1</v>
      </c>
      <c r="D87" s="1">
        <f t="shared" si="10"/>
        <v>1</v>
      </c>
      <c r="E87" s="1">
        <f t="shared" si="10"/>
        <v>1</v>
      </c>
      <c r="F87" s="1">
        <f t="shared" si="10"/>
        <v>1</v>
      </c>
      <c r="G87" s="1">
        <f t="shared" si="10"/>
        <v>1</v>
      </c>
      <c r="H87" s="1">
        <f t="shared" si="11"/>
        <v>0.53440446667264685</v>
      </c>
      <c r="I87" s="1">
        <f t="shared" si="12"/>
        <v>1.016949610549704</v>
      </c>
      <c r="J87" s="39">
        <v>22074</v>
      </c>
      <c r="K87" s="1">
        <f t="shared" si="14"/>
        <v>1.0204798668577504</v>
      </c>
      <c r="L87" s="1">
        <f t="shared" si="15"/>
        <v>0.27510185172146406</v>
      </c>
      <c r="M87" s="36">
        <v>1</v>
      </c>
    </row>
    <row r="88" spans="1:13" x14ac:dyDescent="0.2">
      <c r="A88" s="1">
        <v>85</v>
      </c>
      <c r="B88" s="1">
        <f t="shared" si="13"/>
        <v>2014.1070078313464</v>
      </c>
      <c r="C88" s="1">
        <f t="shared" si="10"/>
        <v>1</v>
      </c>
      <c r="D88" s="1">
        <f t="shared" si="10"/>
        <v>1</v>
      </c>
      <c r="E88" s="1">
        <f t="shared" si="10"/>
        <v>1</v>
      </c>
      <c r="F88" s="1">
        <f t="shared" si="10"/>
        <v>1</v>
      </c>
      <c r="G88" s="1">
        <f t="shared" si="10"/>
        <v>1</v>
      </c>
      <c r="H88" s="1">
        <f t="shared" si="11"/>
        <v>0.54322370324154534</v>
      </c>
      <c r="I88" s="1">
        <f t="shared" si="12"/>
        <v>1.016502924505496</v>
      </c>
      <c r="J88" s="39">
        <v>22470</v>
      </c>
      <c r="K88" s="1">
        <f t="shared" si="14"/>
        <v>1.0179396575156292</v>
      </c>
      <c r="L88" s="1">
        <f t="shared" si="15"/>
        <v>4.6382613151875231E-2</v>
      </c>
      <c r="M88" s="36">
        <v>1</v>
      </c>
    </row>
    <row r="89" spans="1:13" x14ac:dyDescent="0.2">
      <c r="A89" s="1">
        <v>86</v>
      </c>
      <c r="B89" s="1">
        <f t="shared" si="13"/>
        <v>2038.0725674483863</v>
      </c>
      <c r="C89" s="1">
        <f t="shared" si="10"/>
        <v>1</v>
      </c>
      <c r="D89" s="1">
        <f t="shared" si="10"/>
        <v>1</v>
      </c>
      <c r="E89" s="1">
        <f t="shared" si="10"/>
        <v>1</v>
      </c>
      <c r="F89" s="1">
        <f t="shared" si="10"/>
        <v>1</v>
      </c>
      <c r="G89" s="1">
        <f t="shared" si="10"/>
        <v>1</v>
      </c>
      <c r="H89" s="1">
        <f t="shared" si="11"/>
        <v>0.55195279376213224</v>
      </c>
      <c r="I89" s="1">
        <f t="shared" si="12"/>
        <v>1.0160690530779461</v>
      </c>
      <c r="J89" s="39">
        <v>22822</v>
      </c>
      <c r="K89" s="1">
        <f t="shared" si="14"/>
        <v>1.0156653315531821</v>
      </c>
      <c r="L89" s="1">
        <f t="shared" si="15"/>
        <v>3.7197821894490472E-3</v>
      </c>
      <c r="M89" s="36">
        <v>1</v>
      </c>
    </row>
    <row r="90" spans="1:13" x14ac:dyDescent="0.2">
      <c r="A90" s="1">
        <v>87</v>
      </c>
      <c r="B90" s="1">
        <f t="shared" si="13"/>
        <v>2062.0381270654261</v>
      </c>
      <c r="C90" s="1">
        <f t="shared" si="10"/>
        <v>1</v>
      </c>
      <c r="D90" s="1">
        <f t="shared" si="10"/>
        <v>1</v>
      </c>
      <c r="E90" s="1">
        <f t="shared" si="10"/>
        <v>1</v>
      </c>
      <c r="F90" s="1">
        <f t="shared" si="10"/>
        <v>1</v>
      </c>
      <c r="G90" s="1">
        <f t="shared" si="10"/>
        <v>1</v>
      </c>
      <c r="H90" s="1">
        <f t="shared" si="11"/>
        <v>0.56058950034063626</v>
      </c>
      <c r="I90" s="1">
        <f t="shared" si="12"/>
        <v>1.0156475457251259</v>
      </c>
      <c r="J90" s="39">
        <v>23155</v>
      </c>
      <c r="K90" s="1">
        <f t="shared" si="14"/>
        <v>1.0145911839453159</v>
      </c>
      <c r="L90" s="1">
        <f t="shared" si="15"/>
        <v>2.5838669358925506E-2</v>
      </c>
      <c r="M90" s="36">
        <v>1</v>
      </c>
    </row>
    <row r="91" spans="1:13" x14ac:dyDescent="0.2">
      <c r="A91" s="1">
        <v>88</v>
      </c>
      <c r="B91" s="1">
        <f t="shared" si="13"/>
        <v>2086.0036866824657</v>
      </c>
      <c r="C91" s="1">
        <f t="shared" si="10"/>
        <v>1</v>
      </c>
      <c r="D91" s="1">
        <f t="shared" si="10"/>
        <v>1</v>
      </c>
      <c r="E91" s="1">
        <f t="shared" si="10"/>
        <v>1</v>
      </c>
      <c r="F91" s="1">
        <f t="shared" si="10"/>
        <v>1</v>
      </c>
      <c r="G91" s="1">
        <f t="shared" si="10"/>
        <v>1</v>
      </c>
      <c r="H91" s="1">
        <f t="shared" si="11"/>
        <v>0.56913174779576226</v>
      </c>
      <c r="I91" s="1">
        <f t="shared" si="12"/>
        <v>1.0152379726162108</v>
      </c>
      <c r="J91" s="39">
        <v>23567</v>
      </c>
      <c r="K91" s="1">
        <f t="shared" si="14"/>
        <v>1.0177931332325632</v>
      </c>
      <c r="L91" s="1">
        <f t="shared" si="15"/>
        <v>0.15386530838785922</v>
      </c>
      <c r="M91" s="36">
        <v>1</v>
      </c>
    </row>
    <row r="92" spans="1:13" x14ac:dyDescent="0.2">
      <c r="A92" s="1">
        <v>89</v>
      </c>
      <c r="B92" s="1">
        <f t="shared" si="13"/>
        <v>2109.9692462995054</v>
      </c>
      <c r="C92" s="1">
        <f t="shared" si="10"/>
        <v>1</v>
      </c>
      <c r="D92" s="1">
        <f t="shared" si="10"/>
        <v>1</v>
      </c>
      <c r="E92" s="1">
        <f t="shared" si="10"/>
        <v>1</v>
      </c>
      <c r="F92" s="1">
        <f t="shared" si="10"/>
        <v>1</v>
      </c>
      <c r="G92" s="1">
        <f t="shared" si="10"/>
        <v>1</v>
      </c>
      <c r="H92" s="1">
        <f t="shared" si="11"/>
        <v>0.57757761935728058</v>
      </c>
      <c r="I92" s="1">
        <f t="shared" si="12"/>
        <v>1.0148399234346512</v>
      </c>
      <c r="J92" s="39">
        <v>23785</v>
      </c>
      <c r="K92" s="1">
        <f t="shared" ref="K92:K98" si="16">J92/J91</f>
        <v>1.0092502227691262</v>
      </c>
      <c r="L92" s="1">
        <f t="shared" ref="L92:L98" si="17">(K92-I92)^2*M92*J92</f>
        <v>0.74315646271510827</v>
      </c>
      <c r="M92" s="36">
        <v>1</v>
      </c>
    </row>
    <row r="93" spans="1:13" x14ac:dyDescent="0.2">
      <c r="A93" s="1">
        <v>90</v>
      </c>
      <c r="B93" s="1">
        <f t="shared" si="13"/>
        <v>2133.934805916545</v>
      </c>
      <c r="C93" s="1">
        <f t="shared" si="10"/>
        <v>1</v>
      </c>
      <c r="D93" s="1">
        <f t="shared" si="10"/>
        <v>1</v>
      </c>
      <c r="E93" s="1">
        <f t="shared" si="10"/>
        <v>1</v>
      </c>
      <c r="F93" s="1">
        <f t="shared" si="10"/>
        <v>1</v>
      </c>
      <c r="G93" s="1">
        <f t="shared" si="10"/>
        <v>1</v>
      </c>
      <c r="H93" s="1">
        <f t="shared" si="11"/>
        <v>0.58592535230742349</v>
      </c>
      <c r="I93" s="1">
        <f t="shared" si="12"/>
        <v>1.0144530062633523</v>
      </c>
      <c r="J93" s="39">
        <v>24165</v>
      </c>
      <c r="K93" s="1">
        <f t="shared" si="16"/>
        <v>1.015976455749422</v>
      </c>
      <c r="L93" s="1">
        <f t="shared" si="17"/>
        <v>5.6084508304080308E-2</v>
      </c>
      <c r="M93" s="36">
        <v>1</v>
      </c>
    </row>
    <row r="94" spans="1:13" x14ac:dyDescent="0.2">
      <c r="A94" s="1">
        <v>91</v>
      </c>
      <c r="B94" s="1">
        <f t="shared" si="13"/>
        <v>2157.9003655335846</v>
      </c>
      <c r="C94" s="1">
        <f t="shared" si="10"/>
        <v>1</v>
      </c>
      <c r="D94" s="1">
        <f t="shared" si="10"/>
        <v>1</v>
      </c>
      <c r="E94" s="1">
        <f t="shared" si="10"/>
        <v>1</v>
      </c>
      <c r="F94" s="1">
        <f t="shared" si="10"/>
        <v>1</v>
      </c>
      <c r="G94" s="1">
        <f t="shared" si="10"/>
        <v>1</v>
      </c>
      <c r="H94" s="1">
        <f t="shared" si="11"/>
        <v>0.59417333357890934</v>
      </c>
      <c r="I94" s="1">
        <f t="shared" si="12"/>
        <v>1.0140768465453911</v>
      </c>
      <c r="J94" s="39">
        <v>24395</v>
      </c>
      <c r="K94" s="1">
        <f t="shared" si="16"/>
        <v>1.0095178977860542</v>
      </c>
      <c r="L94" s="1">
        <f t="shared" si="17"/>
        <v>0.50702601641338696</v>
      </c>
      <c r="M94" s="36">
        <v>1</v>
      </c>
    </row>
    <row r="95" spans="1:13" x14ac:dyDescent="0.2">
      <c r="A95" s="1">
        <v>92</v>
      </c>
      <c r="B95" s="1">
        <f t="shared" si="13"/>
        <v>2181.8659251506242</v>
      </c>
      <c r="C95" s="1">
        <f t="shared" si="10"/>
        <v>1</v>
      </c>
      <c r="D95" s="1">
        <f t="shared" si="10"/>
        <v>1</v>
      </c>
      <c r="E95" s="1">
        <f t="shared" si="10"/>
        <v>1</v>
      </c>
      <c r="F95" s="1">
        <f t="shared" si="10"/>
        <v>1</v>
      </c>
      <c r="G95" s="1">
        <f t="shared" si="10"/>
        <v>1</v>
      </c>
      <c r="H95" s="1">
        <f t="shared" si="11"/>
        <v>0.60232009532247921</v>
      </c>
      <c r="I95" s="1">
        <f t="shared" si="12"/>
        <v>1.0137110861143821</v>
      </c>
      <c r="J95" s="39">
        <v>24687</v>
      </c>
      <c r="K95" s="1">
        <f t="shared" si="16"/>
        <v>1.0119696659151465</v>
      </c>
      <c r="L95" s="1">
        <f t="shared" si="17"/>
        <v>7.4864421388520064E-2</v>
      </c>
      <c r="M95" s="36">
        <v>1</v>
      </c>
    </row>
    <row r="96" spans="1:13" x14ac:dyDescent="0.2">
      <c r="A96" s="1">
        <v>93</v>
      </c>
      <c r="B96" s="1">
        <f t="shared" si="13"/>
        <v>2205.8314847676638</v>
      </c>
      <c r="C96" s="1">
        <f t="shared" si="10"/>
        <v>1</v>
      </c>
      <c r="D96" s="1">
        <f t="shared" si="10"/>
        <v>1</v>
      </c>
      <c r="E96" s="1">
        <f t="shared" si="10"/>
        <v>1</v>
      </c>
      <c r="F96" s="1">
        <f t="shared" si="10"/>
        <v>1</v>
      </c>
      <c r="G96" s="1">
        <f t="shared" si="10"/>
        <v>1</v>
      </c>
      <c r="H96" s="1">
        <f t="shared" si="11"/>
        <v>0.61036431045593198</v>
      </c>
      <c r="I96" s="1">
        <f t="shared" si="12"/>
        <v>1.013355382289123</v>
      </c>
      <c r="J96" s="39">
        <v>25048</v>
      </c>
      <c r="K96" s="1">
        <f t="shared" si="16"/>
        <v>1.0146230809737919</v>
      </c>
      <c r="L96" s="1">
        <f t="shared" si="17"/>
        <v>4.0253637755627868E-2</v>
      </c>
      <c r="M96" s="36">
        <v>1</v>
      </c>
    </row>
    <row r="97" spans="1:13" x14ac:dyDescent="0.2">
      <c r="A97" s="1">
        <v>94</v>
      </c>
      <c r="B97" s="1">
        <f t="shared" si="13"/>
        <v>2229.7970443847034</v>
      </c>
      <c r="C97" s="1">
        <f t="shared" si="10"/>
        <v>1</v>
      </c>
      <c r="D97" s="1">
        <f t="shared" si="10"/>
        <v>1</v>
      </c>
      <c r="E97" s="1">
        <f t="shared" si="10"/>
        <v>1</v>
      </c>
      <c r="F97" s="1">
        <f t="shared" si="10"/>
        <v>1</v>
      </c>
      <c r="G97" s="1">
        <f t="shared" si="10"/>
        <v>1</v>
      </c>
      <c r="H97" s="1">
        <f t="shared" si="11"/>
        <v>0.61830478820578605</v>
      </c>
      <c r="I97" s="1">
        <f t="shared" si="12"/>
        <v>1.0130094070276203</v>
      </c>
      <c r="J97" s="39">
        <v>25410</v>
      </c>
      <c r="K97" s="1">
        <f t="shared" si="16"/>
        <v>1.0144522516767807</v>
      </c>
      <c r="L97" s="1">
        <f t="shared" si="17"/>
        <v>5.2898555319725628E-2</v>
      </c>
      <c r="M97" s="36">
        <v>1</v>
      </c>
    </row>
    <row r="98" spans="1:13" x14ac:dyDescent="0.2">
      <c r="A98" s="1">
        <v>95</v>
      </c>
      <c r="B98" s="1">
        <f t="shared" si="13"/>
        <v>2253.7626040017431</v>
      </c>
      <c r="C98" s="1">
        <f t="shared" si="10"/>
        <v>1</v>
      </c>
      <c r="D98" s="1">
        <f t="shared" si="10"/>
        <v>1</v>
      </c>
      <c r="E98" s="1">
        <f t="shared" si="10"/>
        <v>1</v>
      </c>
      <c r="F98" s="1">
        <f t="shared" si="10"/>
        <v>1</v>
      </c>
      <c r="G98" s="1">
        <f t="shared" si="10"/>
        <v>1</v>
      </c>
      <c r="H98" s="1">
        <f t="shared" si="11"/>
        <v>0.62614046965188086</v>
      </c>
      <c r="I98" s="1">
        <f t="shared" si="12"/>
        <v>1.0126728461360175</v>
      </c>
      <c r="J98" s="39">
        <v>25986</v>
      </c>
      <c r="K98" s="1">
        <f t="shared" si="16"/>
        <v>1.0226682408500591</v>
      </c>
      <c r="L98" s="1">
        <f t="shared" si="17"/>
        <v>2.5962070919099327</v>
      </c>
      <c r="M98" s="36">
        <v>1</v>
      </c>
    </row>
    <row r="99" spans="1:13" x14ac:dyDescent="0.2">
      <c r="A99" s="1">
        <v>96</v>
      </c>
      <c r="B99" s="1">
        <f t="shared" si="13"/>
        <v>2277.7281636187827</v>
      </c>
      <c r="C99" s="1">
        <f t="shared" si="10"/>
        <v>1</v>
      </c>
      <c r="D99" s="1">
        <f t="shared" si="10"/>
        <v>1</v>
      </c>
      <c r="E99" s="1">
        <f t="shared" si="10"/>
        <v>1</v>
      </c>
      <c r="F99" s="1">
        <f t="shared" si="10"/>
        <v>1</v>
      </c>
      <c r="G99" s="1">
        <f t="shared" si="10"/>
        <v>1</v>
      </c>
      <c r="H99" s="1">
        <f t="shared" si="11"/>
        <v>0.6338704232844401</v>
      </c>
      <c r="I99" s="1">
        <f t="shared" si="12"/>
        <v>1.0123453985283157</v>
      </c>
      <c r="J99" s="39">
        <v>26561</v>
      </c>
      <c r="K99" s="1">
        <f t="shared" ref="K99:K105" si="18">J99/J98</f>
        <v>1.0221272993150157</v>
      </c>
      <c r="L99" s="1">
        <f t="shared" ref="L99:L105" si="19">(K99-I99)^2*M99*J99</f>
        <v>2.5415047700853339</v>
      </c>
      <c r="M99" s="36">
        <v>1</v>
      </c>
    </row>
    <row r="100" spans="1:13" x14ac:dyDescent="0.2">
      <c r="A100" s="1">
        <v>97</v>
      </c>
      <c r="B100" s="1">
        <f t="shared" si="13"/>
        <v>2301.6937232358223</v>
      </c>
      <c r="C100" s="1">
        <f t="shared" si="10"/>
        <v>1</v>
      </c>
      <c r="D100" s="1">
        <f t="shared" si="10"/>
        <v>1</v>
      </c>
      <c r="E100" s="1">
        <f t="shared" si="10"/>
        <v>1</v>
      </c>
      <c r="F100" s="1">
        <f t="shared" si="10"/>
        <v>1</v>
      </c>
      <c r="G100" s="1">
        <f t="shared" si="10"/>
        <v>1</v>
      </c>
      <c r="H100" s="1">
        <f t="shared" si="11"/>
        <v>0.64149384058240266</v>
      </c>
      <c r="I100" s="1">
        <f t="shared" si="12"/>
        <v>1.0120267755331782</v>
      </c>
      <c r="J100" s="39">
        <v>27160</v>
      </c>
      <c r="K100" s="1">
        <f t="shared" si="18"/>
        <v>1.0225518617521931</v>
      </c>
      <c r="L100" s="1">
        <f t="shared" si="19"/>
        <v>3.0087152681646798</v>
      </c>
      <c r="M100" s="36">
        <v>1</v>
      </c>
    </row>
    <row r="101" spans="1:13" x14ac:dyDescent="0.2">
      <c r="A101" s="1">
        <v>98</v>
      </c>
      <c r="B101" s="1">
        <f t="shared" si="13"/>
        <v>2325.6592828528619</v>
      </c>
      <c r="C101" s="1">
        <f t="shared" ref="C101:G125" si="20">_xlfn.NORM.DIST($B101,0,C$3,TRUE)</f>
        <v>1</v>
      </c>
      <c r="D101" s="1">
        <f t="shared" si="20"/>
        <v>1</v>
      </c>
      <c r="E101" s="1">
        <f t="shared" si="20"/>
        <v>1</v>
      </c>
      <c r="F101" s="1">
        <f t="shared" si="20"/>
        <v>1</v>
      </c>
      <c r="G101" s="1">
        <f t="shared" si="20"/>
        <v>1</v>
      </c>
      <c r="H101" s="1">
        <f t="shared" si="11"/>
        <v>0.64901003162107818</v>
      </c>
      <c r="I101" s="1">
        <f t="shared" si="12"/>
        <v>1.0117167002443106</v>
      </c>
      <c r="J101" s="39">
        <v>27560</v>
      </c>
      <c r="K101" s="1">
        <f t="shared" si="18"/>
        <v>1.0147275405007363</v>
      </c>
      <c r="L101" s="1">
        <f t="shared" si="19"/>
        <v>0.24983578341011084</v>
      </c>
      <c r="M101" s="36">
        <v>1</v>
      </c>
    </row>
    <row r="102" spans="1:13" x14ac:dyDescent="0.2">
      <c r="A102" s="1">
        <v>99</v>
      </c>
      <c r="B102" s="1">
        <f t="shared" si="13"/>
        <v>2349.6248424699015</v>
      </c>
      <c r="C102" s="1">
        <f t="shared" si="20"/>
        <v>1</v>
      </c>
      <c r="D102" s="1">
        <f t="shared" si="20"/>
        <v>1</v>
      </c>
      <c r="E102" s="1">
        <f t="shared" si="20"/>
        <v>1</v>
      </c>
      <c r="F102" s="1">
        <f t="shared" si="20"/>
        <v>1</v>
      </c>
      <c r="G102" s="1">
        <f t="shared" si="20"/>
        <v>1</v>
      </c>
      <c r="H102" s="1">
        <f t="shared" si="11"/>
        <v>0.6564184207165481</v>
      </c>
      <c r="I102" s="1">
        <f t="shared" si="12"/>
        <v>1.0114149069113239</v>
      </c>
      <c r="J102" s="39">
        <v>27842</v>
      </c>
      <c r="K102" s="1">
        <f t="shared" si="18"/>
        <v>1.0102322206095791</v>
      </c>
      <c r="L102" s="1">
        <f t="shared" si="19"/>
        <v>3.8943910865016237E-2</v>
      </c>
      <c r="M102" s="36">
        <v>1</v>
      </c>
    </row>
    <row r="103" spans="1:13" x14ac:dyDescent="0.2">
      <c r="A103" s="1">
        <v>100</v>
      </c>
      <c r="B103" s="1">
        <f t="shared" si="13"/>
        <v>2373.5904020869411</v>
      </c>
      <c r="C103" s="1">
        <f t="shared" si="20"/>
        <v>1</v>
      </c>
      <c r="D103" s="1">
        <f t="shared" si="20"/>
        <v>1</v>
      </c>
      <c r="E103" s="1">
        <f t="shared" si="20"/>
        <v>1</v>
      </c>
      <c r="F103" s="1">
        <f t="shared" si="20"/>
        <v>1</v>
      </c>
      <c r="G103" s="1">
        <f t="shared" si="20"/>
        <v>1</v>
      </c>
      <c r="H103" s="1">
        <f t="shared" si="11"/>
        <v>0.66371854211359449</v>
      </c>
      <c r="I103" s="1">
        <f t="shared" si="12"/>
        <v>1.0111211403681779</v>
      </c>
      <c r="J103" s="39">
        <v>28201</v>
      </c>
      <c r="K103" s="1">
        <f t="shared" si="18"/>
        <v>1.0128941886358738</v>
      </c>
      <c r="L103" s="1">
        <f t="shared" si="19"/>
        <v>8.8655488200296034E-2</v>
      </c>
      <c r="M103" s="36">
        <v>1</v>
      </c>
    </row>
    <row r="104" spans="1:13" x14ac:dyDescent="0.2">
      <c r="A104" s="1">
        <v>101</v>
      </c>
      <c r="B104" s="1">
        <f t="shared" si="13"/>
        <v>2397.5559617039808</v>
      </c>
      <c r="C104" s="1">
        <f t="shared" si="20"/>
        <v>1</v>
      </c>
      <c r="D104" s="1">
        <f t="shared" si="20"/>
        <v>1</v>
      </c>
      <c r="E104" s="1">
        <f t="shared" si="20"/>
        <v>1</v>
      </c>
      <c r="F104" s="1">
        <f t="shared" si="20"/>
        <v>1</v>
      </c>
      <c r="G104" s="1">
        <f t="shared" si="20"/>
        <v>1</v>
      </c>
      <c r="H104" s="1">
        <f t="shared" si="11"/>
        <v>0.67091003572329999</v>
      </c>
      <c r="I104" s="1">
        <f t="shared" si="12"/>
        <v>1.0108351554964916</v>
      </c>
      <c r="J104" s="39">
        <v>28577</v>
      </c>
      <c r="K104" s="1">
        <f t="shared" si="18"/>
        <v>1.0133328605368603</v>
      </c>
      <c r="L104" s="1">
        <f t="shared" si="19"/>
        <v>0.17827848520356365</v>
      </c>
      <c r="M104" s="36">
        <v>1</v>
      </c>
    </row>
    <row r="105" spans="1:13" x14ac:dyDescent="0.2">
      <c r="A105" s="1">
        <v>102</v>
      </c>
      <c r="B105" s="1">
        <f t="shared" si="13"/>
        <v>2421.5215213210204</v>
      </c>
      <c r="C105" s="1">
        <f t="shared" si="20"/>
        <v>1</v>
      </c>
      <c r="D105" s="1">
        <f t="shared" si="20"/>
        <v>1</v>
      </c>
      <c r="E105" s="1">
        <f t="shared" si="20"/>
        <v>1</v>
      </c>
      <c r="F105" s="1">
        <f t="shared" si="20"/>
        <v>1</v>
      </c>
      <c r="G105" s="1">
        <f t="shared" si="20"/>
        <v>1</v>
      </c>
      <c r="H105" s="1">
        <f t="shared" si="11"/>
        <v>0.67799264291594086</v>
      </c>
      <c r="I105" s="1">
        <f t="shared" si="12"/>
        <v>1.0105567167213487</v>
      </c>
      <c r="J105" s="39">
        <v>29017</v>
      </c>
      <c r="K105" s="1">
        <f t="shared" si="18"/>
        <v>1.0153969975854709</v>
      </c>
      <c r="L105" s="1">
        <f t="shared" si="19"/>
        <v>0.67981952788436228</v>
      </c>
      <c r="M105" s="36">
        <v>1</v>
      </c>
    </row>
    <row r="106" spans="1:13" x14ac:dyDescent="0.2">
      <c r="A106" s="1">
        <v>103</v>
      </c>
      <c r="B106" s="1">
        <f t="shared" si="13"/>
        <v>2445.48708093806</v>
      </c>
      <c r="C106" s="1">
        <f t="shared" si="20"/>
        <v>1</v>
      </c>
      <c r="D106" s="1">
        <f t="shared" si="20"/>
        <v>1</v>
      </c>
      <c r="E106" s="1">
        <f t="shared" si="20"/>
        <v>1</v>
      </c>
      <c r="F106" s="1">
        <f t="shared" si="20"/>
        <v>1</v>
      </c>
      <c r="G106" s="1">
        <f t="shared" si="20"/>
        <v>1</v>
      </c>
      <c r="H106" s="1">
        <f t="shared" si="11"/>
        <v>0.68496620237421135</v>
      </c>
      <c r="I106" s="1">
        <f t="shared" si="12"/>
        <v>1.0102855975372804</v>
      </c>
      <c r="J106" s="39">
        <v>29392</v>
      </c>
      <c r="K106" s="1">
        <f t="shared" ref="K106:K124" si="21">J106/J105</f>
        <v>1.0129234586621636</v>
      </c>
      <c r="L106" s="1">
        <f t="shared" ref="L106:L124" si="22">(K106-I106)^2*M106*J106</f>
        <v>0.20451868614608312</v>
      </c>
      <c r="M106" s="36">
        <v>1</v>
      </c>
    </row>
    <row r="107" spans="1:13" x14ac:dyDescent="0.2">
      <c r="A107" s="1">
        <v>104</v>
      </c>
      <c r="B107" s="1">
        <f t="shared" si="13"/>
        <v>2469.4526405550996</v>
      </c>
      <c r="C107" s="1">
        <f t="shared" si="20"/>
        <v>1</v>
      </c>
      <c r="D107" s="1">
        <f t="shared" si="20"/>
        <v>1</v>
      </c>
      <c r="E107" s="1">
        <f t="shared" si="20"/>
        <v>1</v>
      </c>
      <c r="F107" s="1">
        <f t="shared" si="20"/>
        <v>1</v>
      </c>
      <c r="G107" s="1">
        <f t="shared" si="20"/>
        <v>1</v>
      </c>
      <c r="H107" s="1">
        <f t="shared" si="11"/>
        <v>0.69183064601133237</v>
      </c>
      <c r="I107" s="1">
        <f t="shared" si="12"/>
        <v>1.0100215800623851</v>
      </c>
      <c r="J107" s="39">
        <v>29788</v>
      </c>
      <c r="K107" s="1">
        <f t="shared" si="21"/>
        <v>1.0134730538922156</v>
      </c>
      <c r="L107" s="1">
        <f t="shared" si="22"/>
        <v>0.35485466156138318</v>
      </c>
      <c r="M107" s="36">
        <v>1</v>
      </c>
    </row>
    <row r="108" spans="1:13" x14ac:dyDescent="0.2">
      <c r="A108" s="1">
        <v>105</v>
      </c>
      <c r="B108" s="1">
        <f t="shared" si="13"/>
        <v>2493.4182001721392</v>
      </c>
      <c r="C108" s="1">
        <f t="shared" si="20"/>
        <v>1</v>
      </c>
      <c r="D108" s="1">
        <f t="shared" si="20"/>
        <v>1</v>
      </c>
      <c r="E108" s="1">
        <f t="shared" si="20"/>
        <v>1</v>
      </c>
      <c r="F108" s="1">
        <f t="shared" si="20"/>
        <v>1</v>
      </c>
      <c r="G108" s="1">
        <f t="shared" si="20"/>
        <v>1</v>
      </c>
      <c r="H108" s="1">
        <f t="shared" si="11"/>
        <v>0.69858599495810547</v>
      </c>
      <c r="I108" s="1">
        <f t="shared" si="12"/>
        <v>1.0097644546186559</v>
      </c>
      <c r="J108" s="39">
        <v>30195</v>
      </c>
      <c r="K108" s="1">
        <f t="shared" si="21"/>
        <v>1.0136632200886262</v>
      </c>
      <c r="L108" s="1">
        <f t="shared" si="22"/>
        <v>0.45897523827198899</v>
      </c>
      <c r="M108" s="36">
        <v>1</v>
      </c>
    </row>
    <row r="109" spans="1:13" x14ac:dyDescent="0.2">
      <c r="A109" s="1">
        <v>106</v>
      </c>
      <c r="B109" s="1">
        <f t="shared" si="13"/>
        <v>2517.3837597891788</v>
      </c>
      <c r="C109" s="1">
        <f t="shared" si="20"/>
        <v>1</v>
      </c>
      <c r="D109" s="1">
        <f t="shared" si="20"/>
        <v>1</v>
      </c>
      <c r="E109" s="1">
        <f t="shared" si="20"/>
        <v>1</v>
      </c>
      <c r="F109" s="1">
        <f t="shared" si="20"/>
        <v>1</v>
      </c>
      <c r="G109" s="1">
        <f t="shared" si="20"/>
        <v>1</v>
      </c>
      <c r="H109" s="1">
        <f t="shared" si="11"/>
        <v>0.70523235562251863</v>
      </c>
      <c r="I109" s="1">
        <f t="shared" si="12"/>
        <v>1.0095140193367487</v>
      </c>
      <c r="J109" s="39">
        <v>30701</v>
      </c>
      <c r="K109" s="1">
        <f t="shared" si="21"/>
        <v>1.0167577413479052</v>
      </c>
      <c r="L109" s="1">
        <f t="shared" si="22"/>
        <v>1.6109277847584218</v>
      </c>
      <c r="M109" s="36">
        <v>1</v>
      </c>
    </row>
    <row r="110" spans="1:13" x14ac:dyDescent="0.2">
      <c r="A110" s="1">
        <v>107</v>
      </c>
      <c r="B110" s="1">
        <f t="shared" si="13"/>
        <v>2541.3493194062185</v>
      </c>
      <c r="C110" s="1">
        <f t="shared" si="20"/>
        <v>1</v>
      </c>
      <c r="D110" s="1">
        <f t="shared" si="20"/>
        <v>1</v>
      </c>
      <c r="E110" s="1">
        <f t="shared" si="20"/>
        <v>1</v>
      </c>
      <c r="F110" s="1">
        <f t="shared" si="20"/>
        <v>1</v>
      </c>
      <c r="G110" s="1">
        <f t="shared" si="20"/>
        <v>1</v>
      </c>
      <c r="H110" s="1">
        <f t="shared" si="11"/>
        <v>0.71176991582509164</v>
      </c>
      <c r="I110" s="1">
        <f t="shared" si="12"/>
        <v>1.0092700797835661</v>
      </c>
      <c r="J110" s="39">
        <v>31015</v>
      </c>
      <c r="K110" s="1">
        <f t="shared" si="21"/>
        <v>1.0102276798801342</v>
      </c>
      <c r="L110" s="1">
        <f t="shared" si="22"/>
        <v>2.8440691262537867E-2</v>
      </c>
      <c r="M110" s="36">
        <v>1</v>
      </c>
    </row>
    <row r="111" spans="1:13" x14ac:dyDescent="0.2">
      <c r="A111" s="1">
        <v>108</v>
      </c>
      <c r="B111" s="1">
        <f t="shared" si="13"/>
        <v>2565.3148790232581</v>
      </c>
      <c r="C111" s="1">
        <f t="shared" si="20"/>
        <v>1</v>
      </c>
      <c r="D111" s="1">
        <f t="shared" si="20"/>
        <v>1</v>
      </c>
      <c r="E111" s="1">
        <f t="shared" si="20"/>
        <v>1</v>
      </c>
      <c r="F111" s="1">
        <f t="shared" si="20"/>
        <v>1</v>
      </c>
      <c r="G111" s="1">
        <f t="shared" si="20"/>
        <v>1</v>
      </c>
      <c r="H111" s="1">
        <f t="shared" si="11"/>
        <v>0.71819894101273007</v>
      </c>
      <c r="I111" s="1">
        <f t="shared" si="12"/>
        <v>1.00903244861113</v>
      </c>
      <c r="J111" s="39">
        <v>31316</v>
      </c>
      <c r="K111" s="1">
        <f t="shared" si="21"/>
        <v>1.0097049814605836</v>
      </c>
      <c r="L111" s="1">
        <f t="shared" si="22"/>
        <v>1.4164240378438563E-2</v>
      </c>
      <c r="M111" s="36">
        <v>1</v>
      </c>
    </row>
    <row r="112" spans="1:13" x14ac:dyDescent="0.2">
      <c r="A112" s="1">
        <v>109</v>
      </c>
      <c r="B112" s="1">
        <f t="shared" si="13"/>
        <v>2589.2804386402977</v>
      </c>
      <c r="C112" s="1">
        <f t="shared" si="20"/>
        <v>1</v>
      </c>
      <c r="D112" s="1">
        <f t="shared" si="20"/>
        <v>1</v>
      </c>
      <c r="E112" s="1">
        <f t="shared" si="20"/>
        <v>1</v>
      </c>
      <c r="F112" s="1">
        <f t="shared" si="20"/>
        <v>1</v>
      </c>
      <c r="G112" s="1">
        <f t="shared" si="20"/>
        <v>1</v>
      </c>
      <c r="H112" s="1">
        <f t="shared" si="11"/>
        <v>0.72451977055350225</v>
      </c>
      <c r="I112" s="1">
        <f t="shared" si="12"/>
        <v>1.0088009452253706</v>
      </c>
      <c r="J112" s="39">
        <v>31620</v>
      </c>
      <c r="K112" s="1">
        <f t="shared" si="21"/>
        <v>1.0097074977647209</v>
      </c>
      <c r="L112" s="1">
        <f t="shared" si="22"/>
        <v>2.5986501958773032E-2</v>
      </c>
      <c r="M112" s="36">
        <v>1</v>
      </c>
    </row>
    <row r="113" spans="1:13" x14ac:dyDescent="0.2">
      <c r="A113" s="1">
        <v>110</v>
      </c>
      <c r="B113" s="1">
        <f t="shared" si="13"/>
        <v>2613.2459982573373</v>
      </c>
      <c r="C113" s="1">
        <f t="shared" si="20"/>
        <v>1</v>
      </c>
      <c r="D113" s="1">
        <f t="shared" si="20"/>
        <v>1</v>
      </c>
      <c r="E113" s="1">
        <f t="shared" si="20"/>
        <v>1</v>
      </c>
      <c r="F113" s="1">
        <f t="shared" si="20"/>
        <v>1</v>
      </c>
      <c r="G113" s="1">
        <f t="shared" si="20"/>
        <v>1</v>
      </c>
      <c r="H113" s="1">
        <f t="shared" si="11"/>
        <v>0.73073281411437474</v>
      </c>
      <c r="I113" s="1">
        <f t="shared" si="12"/>
        <v>1.0085753954735093</v>
      </c>
      <c r="J113" s="39">
        <v>31931</v>
      </c>
      <c r="K113" s="1">
        <f t="shared" si="21"/>
        <v>1.0098355471220746</v>
      </c>
      <c r="L113" s="1">
        <f t="shared" si="22"/>
        <v>5.0705858905979617E-2</v>
      </c>
      <c r="M113" s="36">
        <v>1</v>
      </c>
    </row>
    <row r="114" spans="1:13" x14ac:dyDescent="0.2">
      <c r="A114" s="1">
        <v>111</v>
      </c>
      <c r="B114" s="1">
        <f t="shared" si="13"/>
        <v>2637.2115578743769</v>
      </c>
      <c r="C114" s="1">
        <f t="shared" si="20"/>
        <v>1</v>
      </c>
      <c r="D114" s="1">
        <f t="shared" si="20"/>
        <v>1</v>
      </c>
      <c r="E114" s="1">
        <f t="shared" si="20"/>
        <v>1</v>
      </c>
      <c r="F114" s="1">
        <f t="shared" si="20"/>
        <v>1</v>
      </c>
      <c r="G114" s="1">
        <f t="shared" si="20"/>
        <v>1</v>
      </c>
      <c r="H114" s="1">
        <f t="shared" si="11"/>
        <v>0.73683854812363947</v>
      </c>
      <c r="I114" s="1">
        <f t="shared" si="12"/>
        <v>1.0083556313488737</v>
      </c>
      <c r="J114" s="39">
        <v>32227</v>
      </c>
      <c r="K114" s="1">
        <f t="shared" si="21"/>
        <v>1.0092699884125145</v>
      </c>
      <c r="L114" s="1">
        <f t="shared" si="22"/>
        <v>2.6943345961192036E-2</v>
      </c>
      <c r="M114" s="36">
        <v>1</v>
      </c>
    </row>
    <row r="115" spans="1:13" x14ac:dyDescent="0.2">
      <c r="A115" s="1">
        <v>112</v>
      </c>
      <c r="B115" s="1">
        <f t="shared" si="13"/>
        <v>2661.1771174914165</v>
      </c>
      <c r="C115" s="1">
        <f t="shared" si="20"/>
        <v>1</v>
      </c>
      <c r="D115" s="1">
        <f t="shared" si="20"/>
        <v>1</v>
      </c>
      <c r="E115" s="1">
        <f t="shared" si="20"/>
        <v>1</v>
      </c>
      <c r="F115" s="1">
        <f t="shared" si="20"/>
        <v>1</v>
      </c>
      <c r="G115" s="1">
        <f t="shared" si="20"/>
        <v>1</v>
      </c>
      <c r="H115" s="1">
        <f t="shared" si="11"/>
        <v>0.7428375123194213</v>
      </c>
      <c r="I115" s="1">
        <f t="shared" si="12"/>
        <v>1.0081414907119859</v>
      </c>
      <c r="J115" s="39">
        <v>32527</v>
      </c>
      <c r="K115" s="1">
        <f t="shared" si="21"/>
        <v>1.009308964532845</v>
      </c>
      <c r="L115" s="1">
        <f t="shared" si="22"/>
        <v>4.4334142346025805E-2</v>
      </c>
      <c r="M115" s="36">
        <v>1</v>
      </c>
    </row>
    <row r="116" spans="1:13" x14ac:dyDescent="0.2">
      <c r="A116" s="1">
        <v>113</v>
      </c>
      <c r="B116" s="1">
        <f t="shared" si="13"/>
        <v>2685.1426771084562</v>
      </c>
      <c r="C116" s="1">
        <f t="shared" si="20"/>
        <v>1</v>
      </c>
      <c r="D116" s="1">
        <f t="shared" si="20"/>
        <v>1</v>
      </c>
      <c r="E116" s="1">
        <f t="shared" si="20"/>
        <v>1</v>
      </c>
      <c r="F116" s="1">
        <f t="shared" si="20"/>
        <v>1</v>
      </c>
      <c r="G116" s="1">
        <f t="shared" si="20"/>
        <v>1</v>
      </c>
      <c r="H116" s="1">
        <f t="shared" si="11"/>
        <v>0.74873030638540461</v>
      </c>
      <c r="I116" s="1">
        <f t="shared" si="12"/>
        <v>1.0079328170269481</v>
      </c>
      <c r="J116" s="39">
        <v>32821</v>
      </c>
      <c r="K116" s="1">
        <f t="shared" si="21"/>
        <v>1.009038644818151</v>
      </c>
      <c r="L116" s="1">
        <f t="shared" si="22"/>
        <v>4.0135327361705837E-2</v>
      </c>
      <c r="M116" s="36">
        <v>1</v>
      </c>
    </row>
    <row r="117" spans="1:13" x14ac:dyDescent="0.2">
      <c r="A117" s="1">
        <v>114</v>
      </c>
      <c r="B117" s="1">
        <f t="shared" si="13"/>
        <v>2709.1082367254958</v>
      </c>
      <c r="C117" s="1">
        <f t="shared" si="20"/>
        <v>1</v>
      </c>
      <c r="D117" s="1">
        <f t="shared" si="20"/>
        <v>1</v>
      </c>
      <c r="E117" s="1">
        <f t="shared" si="20"/>
        <v>1</v>
      </c>
      <c r="F117" s="1">
        <f t="shared" si="20"/>
        <v>1</v>
      </c>
      <c r="G117" s="1">
        <f t="shared" si="20"/>
        <v>1</v>
      </c>
      <c r="H117" s="1">
        <f t="shared" si="11"/>
        <v>0.75451758667461166</v>
      </c>
      <c r="I117" s="1">
        <f t="shared" si="12"/>
        <v>1.0077294591121146</v>
      </c>
      <c r="J117" s="39">
        <v>33119</v>
      </c>
      <c r="K117" s="1">
        <f t="shared" si="21"/>
        <v>1.0090795527253893</v>
      </c>
      <c r="L117" s="1">
        <f t="shared" si="22"/>
        <v>6.0367748810952991E-2</v>
      </c>
      <c r="M117" s="36">
        <v>1</v>
      </c>
    </row>
    <row r="118" spans="1:13" x14ac:dyDescent="0.2">
      <c r="A118" s="1">
        <v>115</v>
      </c>
      <c r="B118" s="1">
        <f t="shared" si="13"/>
        <v>2733.0737963425354</v>
      </c>
      <c r="C118" s="1">
        <f t="shared" si="20"/>
        <v>1</v>
      </c>
      <c r="D118" s="1">
        <f t="shared" si="20"/>
        <v>1</v>
      </c>
      <c r="E118" s="1">
        <f t="shared" si="20"/>
        <v>1</v>
      </c>
      <c r="F118" s="1">
        <f t="shared" si="20"/>
        <v>1</v>
      </c>
      <c r="G118" s="1">
        <f t="shared" si="20"/>
        <v>1</v>
      </c>
      <c r="H118" s="1">
        <f t="shared" si="11"/>
        <v>0.76020006302184673</v>
      </c>
      <c r="I118" s="1">
        <f t="shared" si="12"/>
        <v>1.007531270904207</v>
      </c>
      <c r="J118" s="39">
        <v>33395</v>
      </c>
      <c r="K118" s="1">
        <f t="shared" si="21"/>
        <v>1.0083335849512365</v>
      </c>
      <c r="L118" s="1">
        <f t="shared" si="22"/>
        <v>2.1496622984880212E-2</v>
      </c>
      <c r="M118" s="36">
        <v>1</v>
      </c>
    </row>
    <row r="119" spans="1:13" x14ac:dyDescent="0.2">
      <c r="A119" s="1">
        <v>116</v>
      </c>
      <c r="B119" s="1">
        <f t="shared" si="13"/>
        <v>2757.039355959575</v>
      </c>
      <c r="C119" s="1">
        <f t="shared" si="20"/>
        <v>1</v>
      </c>
      <c r="D119" s="1">
        <f t="shared" si="20"/>
        <v>1</v>
      </c>
      <c r="E119" s="1">
        <f t="shared" si="20"/>
        <v>1</v>
      </c>
      <c r="F119" s="1">
        <f t="shared" si="20"/>
        <v>1</v>
      </c>
      <c r="G119" s="1">
        <f t="shared" si="20"/>
        <v>1</v>
      </c>
      <c r="H119" s="1">
        <f t="shared" si="11"/>
        <v>0.76577849564516109</v>
      </c>
      <c r="I119" s="1">
        <f t="shared" si="12"/>
        <v>1.0073381112350079</v>
      </c>
      <c r="J119" s="39">
        <v>33714</v>
      </c>
      <c r="K119" s="1">
        <f t="shared" si="21"/>
        <v>1.0095523281928431</v>
      </c>
      <c r="L119" s="1">
        <f t="shared" si="22"/>
        <v>0.16529154060980719</v>
      </c>
      <c r="M119" s="36">
        <v>1</v>
      </c>
    </row>
    <row r="120" spans="1:13" x14ac:dyDescent="0.2">
      <c r="A120" s="1">
        <v>117</v>
      </c>
      <c r="B120" s="1">
        <f t="shared" si="13"/>
        <v>2781.0049155766146</v>
      </c>
      <c r="C120" s="1">
        <f t="shared" si="20"/>
        <v>1</v>
      </c>
      <c r="D120" s="1">
        <f t="shared" si="20"/>
        <v>1</v>
      </c>
      <c r="E120" s="1">
        <f t="shared" si="20"/>
        <v>1</v>
      </c>
      <c r="F120" s="1">
        <f t="shared" si="20"/>
        <v>1</v>
      </c>
      <c r="G120" s="1">
        <f t="shared" si="20"/>
        <v>1</v>
      </c>
      <c r="H120" s="1">
        <f t="shared" si="11"/>
        <v>0.77125369213649797</v>
      </c>
      <c r="I120" s="1">
        <f t="shared" si="12"/>
        <v>1.0071498436198891</v>
      </c>
      <c r="J120" s="39">
        <v>33907</v>
      </c>
      <c r="K120" s="1">
        <f t="shared" si="21"/>
        <v>1.0057246247849558</v>
      </c>
      <c r="L120" s="1">
        <f t="shared" si="22"/>
        <v>6.8873550601600331E-2</v>
      </c>
      <c r="M120" s="36">
        <v>1</v>
      </c>
    </row>
    <row r="121" spans="1:13" x14ac:dyDescent="0.2">
      <c r="A121" s="1">
        <v>118</v>
      </c>
      <c r="B121" s="1">
        <f t="shared" si="13"/>
        <v>2804.9704751936542</v>
      </c>
      <c r="C121" s="1">
        <f t="shared" si="20"/>
        <v>1</v>
      </c>
      <c r="D121" s="1">
        <f t="shared" si="20"/>
        <v>1</v>
      </c>
      <c r="E121" s="1">
        <f t="shared" si="20"/>
        <v>1</v>
      </c>
      <c r="F121" s="1">
        <f t="shared" si="20"/>
        <v>1</v>
      </c>
      <c r="G121" s="1">
        <f t="shared" si="20"/>
        <v>1</v>
      </c>
      <c r="H121" s="1">
        <f t="shared" si="11"/>
        <v>0.77662650454146376</v>
      </c>
      <c r="I121" s="1">
        <f t="shared" si="12"/>
        <v>1.0069663360574421</v>
      </c>
      <c r="J121" s="39">
        <v>34154</v>
      </c>
      <c r="K121" s="1">
        <f t="shared" si="21"/>
        <v>1.0072846314920223</v>
      </c>
      <c r="L121" s="1">
        <f t="shared" si="22"/>
        <v>3.4602094904216596E-3</v>
      </c>
      <c r="M121" s="36">
        <v>1</v>
      </c>
    </row>
    <row r="122" spans="1:13" x14ac:dyDescent="0.2">
      <c r="A122" s="1">
        <v>119</v>
      </c>
      <c r="B122" s="1">
        <f t="shared" si="13"/>
        <v>2828.9360348106939</v>
      </c>
      <c r="C122" s="1">
        <f t="shared" si="20"/>
        <v>1</v>
      </c>
      <c r="D122" s="1">
        <f t="shared" si="20"/>
        <v>1</v>
      </c>
      <c r="E122" s="1">
        <f t="shared" si="20"/>
        <v>1</v>
      </c>
      <c r="F122" s="1">
        <f t="shared" si="20"/>
        <v>1</v>
      </c>
      <c r="G122" s="1">
        <f t="shared" si="20"/>
        <v>1</v>
      </c>
      <c r="H122" s="1">
        <f t="shared" si="11"/>
        <v>0.78189782652799589</v>
      </c>
      <c r="I122" s="1">
        <f t="shared" si="12"/>
        <v>1.0067874608395504</v>
      </c>
      <c r="J122" s="39">
        <v>34393</v>
      </c>
      <c r="K122" s="1">
        <f t="shared" si="21"/>
        <v>1.0069977162265036</v>
      </c>
      <c r="L122" s="1">
        <f t="shared" si="22"/>
        <v>1.5204226230592635E-3</v>
      </c>
      <c r="M122" s="36">
        <v>1</v>
      </c>
    </row>
    <row r="123" spans="1:13" x14ac:dyDescent="0.2">
      <c r="A123" s="1">
        <v>120</v>
      </c>
      <c r="B123" s="1">
        <f t="shared" si="13"/>
        <v>2852.9015944277335</v>
      </c>
      <c r="C123" s="1">
        <f t="shared" si="20"/>
        <v>1</v>
      </c>
      <c r="D123" s="1">
        <f t="shared" si="20"/>
        <v>1</v>
      </c>
      <c r="E123" s="1">
        <f t="shared" si="20"/>
        <v>1</v>
      </c>
      <c r="F123" s="1">
        <f t="shared" si="20"/>
        <v>1</v>
      </c>
      <c r="G123" s="1">
        <f t="shared" si="20"/>
        <v>1</v>
      </c>
      <c r="H123" s="1">
        <f t="shared" si="11"/>
        <v>0.78706859064353218</v>
      </c>
      <c r="I123" s="1">
        <f t="shared" si="12"/>
        <v>1.0066130943712901</v>
      </c>
      <c r="J123" s="39">
        <v>34775</v>
      </c>
      <c r="K123" s="1">
        <f t="shared" si="21"/>
        <v>1.0111069112900881</v>
      </c>
      <c r="L123" s="1">
        <f t="shared" si="22"/>
        <v>0.70225992962621009</v>
      </c>
      <c r="M123" s="36">
        <v>1</v>
      </c>
    </row>
    <row r="124" spans="1:13" x14ac:dyDescent="0.2">
      <c r="A124" s="1">
        <v>121</v>
      </c>
      <c r="B124" s="1">
        <f t="shared" si="13"/>
        <v>2876.8671540447731</v>
      </c>
      <c r="C124" s="1">
        <f t="shared" si="20"/>
        <v>1</v>
      </c>
      <c r="D124" s="1">
        <f t="shared" si="20"/>
        <v>1</v>
      </c>
      <c r="E124" s="1">
        <f t="shared" si="20"/>
        <v>1</v>
      </c>
      <c r="F124" s="1">
        <f t="shared" si="20"/>
        <v>1</v>
      </c>
      <c r="G124" s="1">
        <f t="shared" si="20"/>
        <v>1</v>
      </c>
      <c r="H124" s="1">
        <f t="shared" si="11"/>
        <v>0.79213976566010325</v>
      </c>
      <c r="I124" s="1">
        <f t="shared" si="12"/>
        <v>1.0064431170000376</v>
      </c>
      <c r="J124" s="39">
        <v>35146</v>
      </c>
      <c r="K124" s="1">
        <f t="shared" si="21"/>
        <v>1.0106685837526959</v>
      </c>
      <c r="L124" s="1">
        <f t="shared" si="22"/>
        <v>0.6275166918382632</v>
      </c>
      <c r="M124" s="36">
        <v>1</v>
      </c>
    </row>
    <row r="125" spans="1:13" x14ac:dyDescent="0.2">
      <c r="A125" s="1">
        <v>122</v>
      </c>
      <c r="B125" s="1">
        <f t="shared" si="13"/>
        <v>2900.8327136618127</v>
      </c>
      <c r="C125" s="1">
        <f t="shared" si="20"/>
        <v>1</v>
      </c>
      <c r="D125" s="1">
        <f t="shared" si="20"/>
        <v>1</v>
      </c>
      <c r="E125" s="1">
        <f t="shared" si="20"/>
        <v>1</v>
      </c>
      <c r="F125" s="1">
        <f t="shared" si="20"/>
        <v>1</v>
      </c>
      <c r="G125" s="1">
        <f t="shared" si="20"/>
        <v>1</v>
      </c>
      <c r="H125" s="1">
        <f t="shared" ref="H125:H150" si="23">_xlfn.GAMMA.DIST(A125,$B$2,$B$3,TRUE)</f>
        <v>0.79711235400667846</v>
      </c>
      <c r="I125" s="1">
        <f t="shared" ref="I125:I150" si="24">H125/H124</f>
        <v>1.0062774128533132</v>
      </c>
      <c r="J125" s="39">
        <v>35405</v>
      </c>
      <c r="K125" s="1">
        <f t="shared" ref="K125:K141" si="25">J125/J124</f>
        <v>1.0073692596597053</v>
      </c>
      <c r="L125" s="1">
        <f t="shared" ref="L125:L141" si="26">(K125-I125)^2*M125*J125</f>
        <v>4.2207343128694383E-2</v>
      </c>
      <c r="M125" s="36">
        <v>1</v>
      </c>
    </row>
    <row r="126" spans="1:13" x14ac:dyDescent="0.2">
      <c r="A126" s="1">
        <v>123</v>
      </c>
      <c r="B126" s="1">
        <f t="shared" si="13"/>
        <v>2924.7982732788523</v>
      </c>
      <c r="C126" s="1">
        <f t="shared" ref="C126:G150" si="27">_xlfn.NORM.DIST($B126,0,C$3,TRUE)</f>
        <v>1</v>
      </c>
      <c r="D126" s="1">
        <f t="shared" si="27"/>
        <v>1</v>
      </c>
      <c r="E126" s="1">
        <f t="shared" si="27"/>
        <v>1</v>
      </c>
      <c r="F126" s="1">
        <f t="shared" si="27"/>
        <v>1</v>
      </c>
      <c r="G126" s="1">
        <f t="shared" si="27"/>
        <v>1</v>
      </c>
      <c r="H126" s="1">
        <f t="shared" si="23"/>
        <v>0.80198738928790692</v>
      </c>
      <c r="I126" s="1">
        <f t="shared" si="24"/>
        <v>1.0061158696847743</v>
      </c>
      <c r="J126" s="39">
        <v>35719</v>
      </c>
      <c r="K126" s="1">
        <f t="shared" si="25"/>
        <v>1.0088688038412654</v>
      </c>
      <c r="L126" s="1">
        <f t="shared" si="26"/>
        <v>0.27070167326105754</v>
      </c>
      <c r="M126" s="36">
        <v>1</v>
      </c>
    </row>
    <row r="127" spans="1:13" x14ac:dyDescent="0.2">
      <c r="A127" s="1">
        <v>124</v>
      </c>
      <c r="B127" s="1">
        <f t="shared" si="13"/>
        <v>2948.7638328958919</v>
      </c>
      <c r="C127" s="1">
        <f t="shared" si="27"/>
        <v>1</v>
      </c>
      <c r="D127" s="1">
        <f t="shared" si="27"/>
        <v>1</v>
      </c>
      <c r="E127" s="1">
        <f t="shared" si="27"/>
        <v>1</v>
      </c>
      <c r="F127" s="1">
        <f t="shared" si="27"/>
        <v>1</v>
      </c>
      <c r="G127" s="1">
        <f t="shared" si="27"/>
        <v>1</v>
      </c>
      <c r="H127" s="1">
        <f t="shared" si="23"/>
        <v>0.80676593388832452</v>
      </c>
      <c r="I127" s="1">
        <f t="shared" si="24"/>
        <v>1.0059583787279505</v>
      </c>
      <c r="J127" s="39">
        <v>35950</v>
      </c>
      <c r="K127" s="1">
        <f t="shared" si="25"/>
        <v>1.0064671463366837</v>
      </c>
      <c r="L127" s="1">
        <f t="shared" si="26"/>
        <v>9.3054590450745954E-3</v>
      </c>
      <c r="M127" s="36">
        <v>1</v>
      </c>
    </row>
    <row r="128" spans="1:13" x14ac:dyDescent="0.2">
      <c r="A128" s="1">
        <v>125</v>
      </c>
      <c r="B128" s="1">
        <f t="shared" si="13"/>
        <v>2972.7293925129316</v>
      </c>
      <c r="C128" s="1">
        <f t="shared" si="27"/>
        <v>1</v>
      </c>
      <c r="D128" s="1">
        <f t="shared" si="27"/>
        <v>1</v>
      </c>
      <c r="E128" s="1">
        <f t="shared" si="27"/>
        <v>1</v>
      </c>
      <c r="F128" s="1">
        <f t="shared" si="27"/>
        <v>1</v>
      </c>
      <c r="G128" s="1">
        <f t="shared" si="27"/>
        <v>1</v>
      </c>
      <c r="H128" s="1">
        <f t="shared" si="23"/>
        <v>0.81144907666096044</v>
      </c>
      <c r="I128" s="1">
        <f t="shared" si="24"/>
        <v>1.0058048345572363</v>
      </c>
      <c r="J128" s="39">
        <v>36155</v>
      </c>
      <c r="K128" s="1">
        <f t="shared" si="25"/>
        <v>1.0057023643949929</v>
      </c>
      <c r="L128" s="1">
        <f t="shared" si="26"/>
        <v>3.796323502001217E-4</v>
      </c>
      <c r="M128" s="36">
        <v>1</v>
      </c>
    </row>
    <row r="129" spans="1:13" x14ac:dyDescent="0.2">
      <c r="A129" s="1">
        <v>126</v>
      </c>
      <c r="B129" s="1">
        <f t="shared" si="13"/>
        <v>2996.6949521299712</v>
      </c>
      <c r="C129" s="1">
        <f t="shared" si="27"/>
        <v>1</v>
      </c>
      <c r="D129" s="1">
        <f t="shared" si="27"/>
        <v>1</v>
      </c>
      <c r="E129" s="1">
        <f t="shared" si="27"/>
        <v>1</v>
      </c>
      <c r="F129" s="1">
        <f t="shared" si="27"/>
        <v>1</v>
      </c>
      <c r="G129" s="1">
        <f t="shared" si="27"/>
        <v>1</v>
      </c>
      <c r="H129" s="1">
        <f t="shared" si="23"/>
        <v>0.81603793069919384</v>
      </c>
      <c r="I129" s="1">
        <f t="shared" si="24"/>
        <v>1.0056551349557463</v>
      </c>
      <c r="J129" s="39">
        <v>36412</v>
      </c>
      <c r="K129" s="1">
        <f t="shared" si="25"/>
        <v>1.0071082837781773</v>
      </c>
      <c r="L129" s="1">
        <f t="shared" si="26"/>
        <v>7.6889090302825328E-2</v>
      </c>
      <c r="M129" s="36">
        <v>1</v>
      </c>
    </row>
    <row r="130" spans="1:13" x14ac:dyDescent="0.2">
      <c r="A130" s="1">
        <v>127</v>
      </c>
      <c r="B130" s="1">
        <f t="shared" si="13"/>
        <v>3020.6605117470108</v>
      </c>
      <c r="C130" s="1">
        <f t="shared" si="27"/>
        <v>1</v>
      </c>
      <c r="D130" s="1">
        <f t="shared" si="27"/>
        <v>1</v>
      </c>
      <c r="E130" s="1">
        <f t="shared" si="27"/>
        <v>1</v>
      </c>
      <c r="F130" s="1">
        <f t="shared" si="27"/>
        <v>1</v>
      </c>
      <c r="G130" s="1">
        <f t="shared" si="27"/>
        <v>1</v>
      </c>
      <c r="H130" s="1">
        <f t="shared" si="23"/>
        <v>0.8205336311906215</v>
      </c>
      <c r="I130" s="1">
        <f t="shared" si="24"/>
        <v>1.0055091807896426</v>
      </c>
      <c r="J130" s="39">
        <v>36689</v>
      </c>
      <c r="K130" s="1">
        <f t="shared" si="25"/>
        <v>1.0076073821816984</v>
      </c>
      <c r="L130" s="1">
        <f t="shared" si="26"/>
        <v>0.16152145435574417</v>
      </c>
      <c r="M130" s="36">
        <v>1</v>
      </c>
    </row>
    <row r="131" spans="1:13" x14ac:dyDescent="0.2">
      <c r="A131" s="1">
        <v>128</v>
      </c>
      <c r="B131" s="1">
        <f t="shared" si="13"/>
        <v>3044.6260713640504</v>
      </c>
      <c r="C131" s="1">
        <f t="shared" si="27"/>
        <v>1</v>
      </c>
      <c r="D131" s="1">
        <f t="shared" si="27"/>
        <v>1</v>
      </c>
      <c r="E131" s="1">
        <f t="shared" si="27"/>
        <v>1</v>
      </c>
      <c r="F131" s="1">
        <f t="shared" si="27"/>
        <v>1</v>
      </c>
      <c r="G131" s="1">
        <f t="shared" si="27"/>
        <v>1</v>
      </c>
      <c r="H131" s="1">
        <f t="shared" si="23"/>
        <v>0.8249373333516159</v>
      </c>
      <c r="I131" s="1">
        <f t="shared" si="24"/>
        <v>1.0053668758885659</v>
      </c>
      <c r="J131" s="39">
        <v>36951</v>
      </c>
      <c r="K131" s="1">
        <f t="shared" si="25"/>
        <v>1.0071411049633405</v>
      </c>
      <c r="L131" s="1">
        <f t="shared" si="26"/>
        <v>0.11631763941002189</v>
      </c>
      <c r="M131" s="36">
        <v>1</v>
      </c>
    </row>
    <row r="132" spans="1:13" x14ac:dyDescent="0.2">
      <c r="A132" s="1">
        <v>129</v>
      </c>
      <c r="B132" s="1">
        <f t="shared" si="13"/>
        <v>3068.59163098109</v>
      </c>
      <c r="C132" s="1">
        <f t="shared" si="27"/>
        <v>1</v>
      </c>
      <c r="D132" s="1">
        <f t="shared" si="27"/>
        <v>1</v>
      </c>
      <c r="E132" s="1">
        <f t="shared" si="27"/>
        <v>1</v>
      </c>
      <c r="F132" s="1">
        <f t="shared" si="27"/>
        <v>1</v>
      </c>
      <c r="G132" s="1">
        <f t="shared" si="27"/>
        <v>1</v>
      </c>
      <c r="H132" s="1">
        <f t="shared" si="23"/>
        <v>0.82925021044118852</v>
      </c>
      <c r="I132" s="1">
        <f t="shared" si="24"/>
        <v>1.0052281269318362</v>
      </c>
      <c r="J132" s="39">
        <v>37216</v>
      </c>
      <c r="K132" s="1">
        <f t="shared" si="25"/>
        <v>1.0071716597656355</v>
      </c>
      <c r="L132" s="1">
        <f t="shared" si="26"/>
        <v>0.14057673650730254</v>
      </c>
      <c r="M132" s="36">
        <v>1</v>
      </c>
    </row>
    <row r="133" spans="1:13" x14ac:dyDescent="0.2">
      <c r="A133" s="1">
        <v>130</v>
      </c>
      <c r="B133" s="1">
        <f t="shared" si="13"/>
        <v>3092.5571905981296</v>
      </c>
      <c r="C133" s="1">
        <f t="shared" si="27"/>
        <v>1</v>
      </c>
      <c r="D133" s="1">
        <f t="shared" si="27"/>
        <v>1</v>
      </c>
      <c r="E133" s="1">
        <f t="shared" si="27"/>
        <v>1</v>
      </c>
      <c r="F133" s="1">
        <f t="shared" si="27"/>
        <v>1</v>
      </c>
      <c r="G133" s="1">
        <f t="shared" si="27"/>
        <v>1</v>
      </c>
      <c r="H133" s="1">
        <f t="shared" si="23"/>
        <v>0.83347345185271138</v>
      </c>
      <c r="I133" s="1">
        <f t="shared" si="24"/>
        <v>1.0050928433401012</v>
      </c>
      <c r="J133" s="39">
        <v>37521</v>
      </c>
      <c r="K133" s="1">
        <f t="shared" si="25"/>
        <v>1.0081953998280309</v>
      </c>
      <c r="L133" s="1">
        <f t="shared" si="26"/>
        <v>0.36117177152177121</v>
      </c>
      <c r="M133" s="36">
        <v>1</v>
      </c>
    </row>
    <row r="134" spans="1:13" x14ac:dyDescent="0.2">
      <c r="A134" s="1">
        <v>131</v>
      </c>
      <c r="B134" s="1">
        <f t="shared" ref="B134:B150" si="28">B133+$B$3</f>
        <v>3116.5227502151693</v>
      </c>
      <c r="C134" s="1">
        <f t="shared" si="27"/>
        <v>1</v>
      </c>
      <c r="D134" s="1">
        <f t="shared" si="27"/>
        <v>1</v>
      </c>
      <c r="E134" s="1">
        <f t="shared" si="27"/>
        <v>1</v>
      </c>
      <c r="F134" s="1">
        <f t="shared" si="27"/>
        <v>1</v>
      </c>
      <c r="G134" s="1">
        <f t="shared" si="27"/>
        <v>1</v>
      </c>
      <c r="H134" s="1">
        <f t="shared" si="23"/>
        <v>0.83760826128199095</v>
      </c>
      <c r="I134" s="1">
        <f t="shared" si="24"/>
        <v>1.00496093717213</v>
      </c>
      <c r="J134" s="39">
        <v>37891</v>
      </c>
      <c r="K134" s="1">
        <f t="shared" si="25"/>
        <v>1.0098611444257881</v>
      </c>
      <c r="L134" s="1">
        <f t="shared" si="26"/>
        <v>0.90983987150150669</v>
      </c>
      <c r="M134" s="36">
        <v>1</v>
      </c>
    </row>
    <row r="135" spans="1:13" x14ac:dyDescent="0.2">
      <c r="A135" s="1">
        <v>132</v>
      </c>
      <c r="B135" s="1">
        <f t="shared" si="28"/>
        <v>3140.4883098322089</v>
      </c>
      <c r="C135" s="1">
        <f t="shared" si="27"/>
        <v>1</v>
      </c>
      <c r="D135" s="1">
        <f t="shared" si="27"/>
        <v>1</v>
      </c>
      <c r="E135" s="1">
        <f t="shared" si="27"/>
        <v>1</v>
      </c>
      <c r="F135" s="1">
        <f t="shared" si="27"/>
        <v>1</v>
      </c>
      <c r="G135" s="1">
        <f t="shared" si="27"/>
        <v>1</v>
      </c>
      <c r="H135" s="1">
        <f t="shared" si="23"/>
        <v>0.84165585497015294</v>
      </c>
      <c r="I135" s="1">
        <f t="shared" si="24"/>
        <v>1.0048323230264791</v>
      </c>
      <c r="J135" s="39">
        <v>38190</v>
      </c>
      <c r="K135" s="1">
        <f t="shared" si="25"/>
        <v>1.0078910559235703</v>
      </c>
      <c r="L135" s="1">
        <f t="shared" si="26"/>
        <v>0.35729979447622334</v>
      </c>
      <c r="M135" s="36">
        <v>1</v>
      </c>
    </row>
    <row r="136" spans="1:13" x14ac:dyDescent="0.2">
      <c r="A136" s="1">
        <v>133</v>
      </c>
      <c r="B136" s="1">
        <f t="shared" si="28"/>
        <v>3164.4538694492485</v>
      </c>
      <c r="C136" s="1">
        <f t="shared" si="27"/>
        <v>1</v>
      </c>
      <c r="D136" s="1">
        <f t="shared" si="27"/>
        <v>1</v>
      </c>
      <c r="E136" s="1">
        <f t="shared" si="27"/>
        <v>1</v>
      </c>
      <c r="F136" s="1">
        <f t="shared" si="27"/>
        <v>1</v>
      </c>
      <c r="G136" s="1">
        <f t="shared" si="27"/>
        <v>1</v>
      </c>
      <c r="H136" s="1">
        <f t="shared" si="23"/>
        <v>0.84561746001974503</v>
      </c>
      <c r="I136" s="1">
        <f t="shared" si="24"/>
        <v>1.004706917947755</v>
      </c>
      <c r="J136" s="39">
        <v>38457</v>
      </c>
      <c r="K136" s="1">
        <f t="shared" si="25"/>
        <v>1.0069913589945012</v>
      </c>
      <c r="L136" s="1">
        <f t="shared" si="26"/>
        <v>0.20069442664973408</v>
      </c>
      <c r="M136" s="36">
        <v>1</v>
      </c>
    </row>
    <row r="137" spans="1:13" x14ac:dyDescent="0.2">
      <c r="A137" s="1">
        <v>134</v>
      </c>
      <c r="B137" s="1">
        <f t="shared" si="28"/>
        <v>3188.4194290662881</v>
      </c>
      <c r="C137" s="1">
        <f t="shared" si="27"/>
        <v>1</v>
      </c>
      <c r="D137" s="1">
        <f t="shared" si="27"/>
        <v>1</v>
      </c>
      <c r="E137" s="1">
        <f t="shared" si="27"/>
        <v>1</v>
      </c>
      <c r="F137" s="1">
        <f t="shared" si="27"/>
        <v>1</v>
      </c>
      <c r="G137" s="1">
        <f t="shared" si="27"/>
        <v>1</v>
      </c>
      <c r="H137" s="1">
        <f t="shared" si="23"/>
        <v>0.84949431278244547</v>
      </c>
      <c r="I137" s="1">
        <f t="shared" si="24"/>
        <v>1.0045846413372423</v>
      </c>
      <c r="J137" s="39">
        <v>38721</v>
      </c>
      <c r="K137" s="1">
        <f t="shared" si="25"/>
        <v>1.0068648100475857</v>
      </c>
      <c r="L137" s="1">
        <f t="shared" si="26"/>
        <v>0.20131703630953005</v>
      </c>
      <c r="M137" s="36">
        <v>1</v>
      </c>
    </row>
    <row r="138" spans="1:13" x14ac:dyDescent="0.2">
      <c r="A138" s="1">
        <v>135</v>
      </c>
      <c r="B138" s="1">
        <f t="shared" si="28"/>
        <v>3212.3849886833277</v>
      </c>
      <c r="C138" s="1">
        <f t="shared" si="27"/>
        <v>1</v>
      </c>
      <c r="D138" s="1">
        <f t="shared" si="27"/>
        <v>1</v>
      </c>
      <c r="E138" s="1">
        <f t="shared" si="27"/>
        <v>1</v>
      </c>
      <c r="F138" s="1">
        <f t="shared" si="27"/>
        <v>1</v>
      </c>
      <c r="G138" s="1">
        <f t="shared" si="27"/>
        <v>1</v>
      </c>
      <c r="H138" s="1">
        <f t="shared" si="23"/>
        <v>0.85328765731672029</v>
      </c>
      <c r="I138" s="1">
        <f t="shared" si="24"/>
        <v>1.0044654148676406</v>
      </c>
      <c r="J138" s="39">
        <v>39054</v>
      </c>
      <c r="K138" s="1">
        <f t="shared" si="25"/>
        <v>1.0085999845045324</v>
      </c>
      <c r="L138" s="1">
        <f t="shared" si="26"/>
        <v>0.66761508917842072</v>
      </c>
      <c r="M138" s="36">
        <v>1</v>
      </c>
    </row>
    <row r="139" spans="1:13" x14ac:dyDescent="0.2">
      <c r="A139" s="1">
        <v>136</v>
      </c>
      <c r="B139" s="1">
        <f t="shared" si="28"/>
        <v>3236.3505483003673</v>
      </c>
      <c r="C139" s="1">
        <f t="shared" si="27"/>
        <v>1</v>
      </c>
      <c r="D139" s="1">
        <f t="shared" si="27"/>
        <v>1</v>
      </c>
      <c r="E139" s="1">
        <f t="shared" si="27"/>
        <v>1</v>
      </c>
      <c r="F139" s="1">
        <f t="shared" si="27"/>
        <v>1</v>
      </c>
      <c r="G139" s="1">
        <f t="shared" si="27"/>
        <v>1</v>
      </c>
      <c r="H139" s="1">
        <f t="shared" si="23"/>
        <v>0.85699874391376996</v>
      </c>
      <c r="I139" s="1">
        <f t="shared" si="24"/>
        <v>1.0043491624017153</v>
      </c>
      <c r="J139" s="39">
        <v>39407</v>
      </c>
      <c r="K139" s="1">
        <f t="shared" si="25"/>
        <v>1.0090387668356635</v>
      </c>
      <c r="L139" s="1">
        <f t="shared" si="26"/>
        <v>0.8666541027563377</v>
      </c>
      <c r="M139" s="36">
        <v>1</v>
      </c>
    </row>
    <row r="140" spans="1:13" x14ac:dyDescent="0.2">
      <c r="A140" s="1">
        <v>137</v>
      </c>
      <c r="B140" s="1">
        <f t="shared" si="28"/>
        <v>3260.316107917407</v>
      </c>
      <c r="C140" s="1">
        <f t="shared" si="27"/>
        <v>1</v>
      </c>
      <c r="D140" s="1">
        <f t="shared" si="27"/>
        <v>1</v>
      </c>
      <c r="E140" s="1">
        <f t="shared" si="27"/>
        <v>1</v>
      </c>
      <c r="F140" s="1">
        <f t="shared" si="27"/>
        <v>1</v>
      </c>
      <c r="G140" s="1">
        <f t="shared" si="27"/>
        <v>1</v>
      </c>
      <c r="H140" s="1">
        <f t="shared" si="23"/>
        <v>0.86062882769007398</v>
      </c>
      <c r="I140" s="1">
        <f t="shared" si="24"/>
        <v>1.00423580991464</v>
      </c>
      <c r="J140" s="39">
        <v>39746</v>
      </c>
      <c r="K140" s="1">
        <f t="shared" si="25"/>
        <v>1.0086025325449792</v>
      </c>
      <c r="L140" s="1">
        <f t="shared" si="26"/>
        <v>0.75788732151396476</v>
      </c>
      <c r="M140" s="36">
        <v>1</v>
      </c>
    </row>
    <row r="141" spans="1:13" x14ac:dyDescent="0.2">
      <c r="A141" s="1">
        <v>138</v>
      </c>
      <c r="B141" s="1">
        <f t="shared" si="28"/>
        <v>3284.2816675344466</v>
      </c>
      <c r="C141" s="1">
        <f t="shared" si="27"/>
        <v>1</v>
      </c>
      <c r="D141" s="1">
        <f t="shared" si="27"/>
        <v>1</v>
      </c>
      <c r="E141" s="1">
        <f t="shared" si="27"/>
        <v>1</v>
      </c>
      <c r="F141" s="1">
        <f t="shared" si="27"/>
        <v>1</v>
      </c>
      <c r="G141" s="1">
        <f t="shared" si="27"/>
        <v>1</v>
      </c>
      <c r="H141" s="1">
        <f t="shared" si="23"/>
        <v>0.8641791672448399</v>
      </c>
      <c r="I141" s="1">
        <f t="shared" si="24"/>
        <v>1.0041252854198424</v>
      </c>
      <c r="J141" s="39">
        <v>40104</v>
      </c>
      <c r="K141" s="1">
        <f t="shared" si="25"/>
        <v>1.0090071956926483</v>
      </c>
      <c r="L141" s="1">
        <f t="shared" si="26"/>
        <v>0.95580055345194392</v>
      </c>
      <c r="M141" s="36">
        <v>1</v>
      </c>
    </row>
    <row r="142" spans="1:13" x14ac:dyDescent="0.2">
      <c r="A142" s="1">
        <v>139</v>
      </c>
      <c r="B142" s="1">
        <f t="shared" si="28"/>
        <v>3308.2472271514862</v>
      </c>
      <c r="C142" s="1">
        <f t="shared" si="27"/>
        <v>1</v>
      </c>
      <c r="D142" s="1">
        <f t="shared" si="27"/>
        <v>1</v>
      </c>
      <c r="E142" s="1">
        <f t="shared" si="27"/>
        <v>1</v>
      </c>
      <c r="F142" s="1">
        <f t="shared" si="27"/>
        <v>1</v>
      </c>
      <c r="G142" s="1">
        <f t="shared" si="27"/>
        <v>1</v>
      </c>
      <c r="H142" s="1">
        <f t="shared" si="23"/>
        <v>0.86765102338064892</v>
      </c>
      <c r="I142" s="1">
        <f t="shared" si="24"/>
        <v>1.0040175188981677</v>
      </c>
    </row>
    <row r="143" spans="1:13" x14ac:dyDescent="0.2">
      <c r="A143" s="1">
        <v>140</v>
      </c>
      <c r="B143" s="1">
        <f t="shared" si="28"/>
        <v>3332.2127867685258</v>
      </c>
      <c r="C143" s="1">
        <f t="shared" si="27"/>
        <v>1</v>
      </c>
      <c r="D143" s="1">
        <f t="shared" si="27"/>
        <v>1</v>
      </c>
      <c r="E143" s="1">
        <f t="shared" si="27"/>
        <v>1</v>
      </c>
      <c r="F143" s="1">
        <f t="shared" si="27"/>
        <v>1</v>
      </c>
      <c r="G143" s="1">
        <f t="shared" si="27"/>
        <v>1</v>
      </c>
      <c r="H143" s="1">
        <f t="shared" si="23"/>
        <v>0.87104565788559096</v>
      </c>
      <c r="I143" s="1">
        <f t="shared" si="24"/>
        <v>1.0039124422301899</v>
      </c>
    </row>
    <row r="144" spans="1:13" x14ac:dyDescent="0.2">
      <c r="A144" s="1">
        <v>141</v>
      </c>
      <c r="B144" s="1">
        <f t="shared" si="28"/>
        <v>3356.1783463855654</v>
      </c>
      <c r="C144" s="1">
        <f t="shared" si="27"/>
        <v>1</v>
      </c>
      <c r="D144" s="1">
        <f t="shared" si="27"/>
        <v>1</v>
      </c>
      <c r="E144" s="1">
        <f t="shared" si="27"/>
        <v>1</v>
      </c>
      <c r="F144" s="1">
        <f t="shared" si="27"/>
        <v>1</v>
      </c>
      <c r="G144" s="1">
        <f t="shared" si="27"/>
        <v>1</v>
      </c>
      <c r="H144" s="1">
        <f t="shared" si="23"/>
        <v>0.87436433237518396</v>
      </c>
      <c r="I144" s="1">
        <f t="shared" si="24"/>
        <v>1.00380998913151</v>
      </c>
    </row>
    <row r="145" spans="1:9" x14ac:dyDescent="0.2">
      <c r="A145" s="1">
        <v>142</v>
      </c>
      <c r="B145" s="1">
        <f t="shared" si="28"/>
        <v>3380.143906002605</v>
      </c>
      <c r="C145" s="1">
        <f t="shared" si="27"/>
        <v>1</v>
      </c>
      <c r="D145" s="1">
        <f t="shared" si="27"/>
        <v>1</v>
      </c>
      <c r="E145" s="1">
        <f t="shared" si="27"/>
        <v>1</v>
      </c>
      <c r="F145" s="1">
        <f t="shared" si="27"/>
        <v>1</v>
      </c>
      <c r="G145" s="1">
        <f t="shared" si="27"/>
        <v>1</v>
      </c>
      <c r="H145" s="1">
        <f t="shared" si="23"/>
        <v>0.87760830719237082</v>
      </c>
      <c r="I145" s="1">
        <f t="shared" si="24"/>
        <v>1.0037100950908813</v>
      </c>
    </row>
    <row r="146" spans="1:9" x14ac:dyDescent="0.2">
      <c r="A146" s="1">
        <v>143</v>
      </c>
      <c r="B146" s="1">
        <f t="shared" si="28"/>
        <v>3404.1094656196447</v>
      </c>
      <c r="C146" s="1">
        <f t="shared" si="27"/>
        <v>1</v>
      </c>
      <c r="D146" s="1">
        <f t="shared" si="27"/>
        <v>1</v>
      </c>
      <c r="E146" s="1">
        <f t="shared" si="27"/>
        <v>1</v>
      </c>
      <c r="F146" s="1">
        <f t="shared" si="27"/>
        <v>1</v>
      </c>
      <c r="G146" s="1">
        <f t="shared" si="27"/>
        <v>1</v>
      </c>
      <c r="H146" s="1">
        <f t="shared" si="23"/>
        <v>0.88077884036389575</v>
      </c>
      <c r="I146" s="1">
        <f t="shared" si="24"/>
        <v>1.0036126973110227</v>
      </c>
    </row>
    <row r="147" spans="1:9" x14ac:dyDescent="0.2">
      <c r="A147" s="1">
        <v>144</v>
      </c>
      <c r="B147" s="1">
        <f t="shared" si="28"/>
        <v>3428.0750252366843</v>
      </c>
      <c r="C147" s="1">
        <f t="shared" si="27"/>
        <v>1</v>
      </c>
      <c r="D147" s="1">
        <f t="shared" si="27"/>
        <v>1</v>
      </c>
      <c r="E147" s="1">
        <f t="shared" si="27"/>
        <v>1</v>
      </c>
      <c r="F147" s="1">
        <f t="shared" si="27"/>
        <v>1</v>
      </c>
      <c r="G147" s="1">
        <f t="shared" si="27"/>
        <v>1</v>
      </c>
      <c r="H147" s="1">
        <f t="shared" si="23"/>
        <v>0.88387718661137848</v>
      </c>
      <c r="I147" s="1">
        <f t="shared" si="24"/>
        <v>1.0035177346519843</v>
      </c>
    </row>
    <row r="148" spans="1:9" x14ac:dyDescent="0.2">
      <c r="A148" s="1">
        <v>145</v>
      </c>
      <c r="B148" s="1">
        <f t="shared" si="28"/>
        <v>3452.0405848537239</v>
      </c>
      <c r="C148" s="1">
        <f t="shared" si="27"/>
        <v>1</v>
      </c>
      <c r="D148" s="1">
        <f t="shared" si="27"/>
        <v>1</v>
      </c>
      <c r="E148" s="1">
        <f t="shared" si="27"/>
        <v>1</v>
      </c>
      <c r="F148" s="1">
        <f t="shared" si="27"/>
        <v>1</v>
      </c>
      <c r="G148" s="1">
        <f t="shared" si="27"/>
        <v>1</v>
      </c>
      <c r="H148" s="1">
        <f t="shared" si="23"/>
        <v>0.88690459641540542</v>
      </c>
      <c r="I148" s="1">
        <f t="shared" si="24"/>
        <v>1.0034251475769314</v>
      </c>
    </row>
    <row r="149" spans="1:9" x14ac:dyDescent="0.2">
      <c r="A149" s="1">
        <v>146</v>
      </c>
      <c r="B149" s="1">
        <f t="shared" si="28"/>
        <v>3476.0061444707635</v>
      </c>
      <c r="C149" s="1">
        <f t="shared" si="27"/>
        <v>1</v>
      </c>
      <c r="D149" s="1">
        <f t="shared" si="27"/>
        <v>1</v>
      </c>
      <c r="E149" s="1">
        <f t="shared" si="27"/>
        <v>1</v>
      </c>
      <c r="F149" s="1">
        <f t="shared" si="27"/>
        <v>1</v>
      </c>
      <c r="G149" s="1">
        <f t="shared" si="27"/>
        <v>1</v>
      </c>
      <c r="H149" s="1">
        <f t="shared" si="23"/>
        <v>0.88986231513098579</v>
      </c>
      <c r="I149" s="1">
        <f t="shared" si="24"/>
        <v>1.0033348781002316</v>
      </c>
    </row>
    <row r="150" spans="1:9" x14ac:dyDescent="0.2">
      <c r="A150" s="1">
        <v>147</v>
      </c>
      <c r="B150" s="1">
        <f t="shared" si="28"/>
        <v>3499.9717040878031</v>
      </c>
      <c r="C150" s="1">
        <f t="shared" si="27"/>
        <v>1</v>
      </c>
      <c r="D150" s="1">
        <f t="shared" si="27"/>
        <v>1</v>
      </c>
      <c r="E150" s="1">
        <f t="shared" si="27"/>
        <v>1</v>
      </c>
      <c r="F150" s="1">
        <f t="shared" si="27"/>
        <v>1</v>
      </c>
      <c r="G150" s="1">
        <f t="shared" si="27"/>
        <v>1</v>
      </c>
      <c r="H150" s="1">
        <f t="shared" si="23"/>
        <v>0.89275158215272366</v>
      </c>
      <c r="I150" s="1">
        <f t="shared" si="24"/>
        <v>1.0032468697377217</v>
      </c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4"/>
  <sheetViews>
    <sheetView topLeftCell="A82" workbookViewId="0">
      <selection activeCell="I28" sqref="I28"/>
    </sheetView>
  </sheetViews>
  <sheetFormatPr defaultRowHeight="12.75" x14ac:dyDescent="0.2"/>
  <cols>
    <col min="1" max="1" width="12" style="1" bestFit="1" customWidth="1"/>
    <col min="2" max="3" width="9.140625" style="1"/>
    <col min="4" max="4" width="10.140625" style="1" bestFit="1" customWidth="1"/>
    <col min="5" max="5" width="9.140625" style="1"/>
    <col min="6" max="6" width="12.5703125" style="70" bestFit="1" customWidth="1"/>
    <col min="7" max="7" width="6" style="37" bestFit="1" customWidth="1"/>
    <col min="8" max="8" width="7.28515625" style="67" bestFit="1" customWidth="1"/>
    <col min="9" max="9" width="12.42578125" bestFit="1" customWidth="1"/>
    <col min="12" max="12" width="12.42578125" bestFit="1" customWidth="1"/>
    <col min="13" max="14" width="12.42578125" style="1" customWidth="1"/>
    <col min="15" max="15" width="9.7109375" customWidth="1"/>
    <col min="16" max="17" width="9.7109375" style="1" customWidth="1"/>
  </cols>
  <sheetData>
    <row r="1" spans="1:22" x14ac:dyDescent="0.2">
      <c r="A1" s="64">
        <v>88.161926892349697</v>
      </c>
      <c r="B1" s="64">
        <v>0.69805996927735481</v>
      </c>
      <c r="C1" s="68">
        <v>0</v>
      </c>
      <c r="D1" s="47" t="s">
        <v>509</v>
      </c>
      <c r="E1" s="1" t="s">
        <v>519</v>
      </c>
      <c r="F1" s="70" t="s">
        <v>532</v>
      </c>
      <c r="G1" s="37" t="s">
        <v>510</v>
      </c>
      <c r="H1" s="67" t="s">
        <v>526</v>
      </c>
      <c r="I1" t="s">
        <v>518</v>
      </c>
      <c r="J1" t="s">
        <v>520</v>
      </c>
      <c r="K1" s="1" t="s">
        <v>521</v>
      </c>
      <c r="L1" s="1" t="s">
        <v>522</v>
      </c>
      <c r="M1" s="1" t="s">
        <v>527</v>
      </c>
      <c r="N1" s="1" t="s">
        <v>525</v>
      </c>
      <c r="O1" t="s">
        <v>523</v>
      </c>
      <c r="P1" s="1" t="s">
        <v>528</v>
      </c>
      <c r="Q1" s="1" t="s">
        <v>529</v>
      </c>
      <c r="S1" t="s">
        <v>524</v>
      </c>
      <c r="T1" t="s">
        <v>530</v>
      </c>
      <c r="U1" t="s">
        <v>533</v>
      </c>
      <c r="V1" t="s">
        <v>534</v>
      </c>
    </row>
    <row r="2" spans="1:22" ht="13.5" thickBot="1" x14ac:dyDescent="0.25">
      <c r="A2" s="65">
        <v>32.291608969153522</v>
      </c>
      <c r="B2" s="66">
        <v>0.74667951302317614</v>
      </c>
      <c r="C2" s="20"/>
      <c r="D2" s="48">
        <v>43894</v>
      </c>
      <c r="E2" s="1">
        <v>0</v>
      </c>
      <c r="G2" s="37">
        <f>Polska!T2</f>
        <v>0</v>
      </c>
      <c r="H2" s="67">
        <f>Polska!U2</f>
        <v>0</v>
      </c>
      <c r="I2">
        <f>($C$1*G2+(1-$C$1)*H2)/($C$1*SUM(G:G)+(1-$C$1)*SUM(H:H))</f>
        <v>0</v>
      </c>
      <c r="J2">
        <f>_xlfn.NORM.DIST(E2,$A$1,$A$2,FALSE)*$B$1</f>
        <v>2.0754975192632271E-4</v>
      </c>
      <c r="K2">
        <f>_xlfn.NORM.DIST(E2,$A$3,$A$4,FALSE)*$B$2</f>
        <v>5.2648044856206887E-21</v>
      </c>
      <c r="L2">
        <f>_xlfn.NORM.DIST(E2,$A$5,$A$6,FALSE)*$B$3</f>
        <v>5.0149338095474039E-5</v>
      </c>
      <c r="M2" s="1">
        <f>_xlfn.NORM.DIST(E2,$A$7,$A$8,FALSE)*$B$4</f>
        <v>0</v>
      </c>
      <c r="N2" s="1">
        <f>SUM(J2:M2)</f>
        <v>2.5769909002179673E-4</v>
      </c>
      <c r="O2">
        <f>(N2-I2)^2</f>
        <v>6.640882099806209E-8</v>
      </c>
      <c r="P2" s="1">
        <f>IF(O2="",0,N2)</f>
        <v>2.5769909002179673E-4</v>
      </c>
      <c r="Q2" s="1">
        <f>N2*($C$1*SUM(G:G)+(1-$C$1)*SUM(H:H))</f>
        <v>12.083841658523509</v>
      </c>
      <c r="S2">
        <f>SUM(O:O)</f>
        <v>4.3261375672725971E-5</v>
      </c>
      <c r="T2" s="69">
        <f>SUM(Q:Q)</f>
        <v>75366.486258141129</v>
      </c>
      <c r="U2">
        <f>MAX(Q:Q)*(1+2*V2)</f>
        <v>937.44022471235053</v>
      </c>
      <c r="V2">
        <f>_xlfn.STDEV.S(F:F)</f>
        <v>8.2627515490192011E-2</v>
      </c>
    </row>
    <row r="3" spans="1:22" x14ac:dyDescent="0.2">
      <c r="A3" s="64">
        <v>165.1782933184146</v>
      </c>
      <c r="B3" s="66">
        <v>0.16905647127296636</v>
      </c>
      <c r="C3" s="20"/>
      <c r="D3" s="48">
        <v>43895</v>
      </c>
      <c r="E3" s="1">
        <v>1</v>
      </c>
      <c r="G3" s="37">
        <f>Polska!T3</f>
        <v>0</v>
      </c>
      <c r="H3" s="67">
        <f>Polska!U3</f>
        <v>0</v>
      </c>
      <c r="I3" s="1">
        <f t="shared" ref="I3:I66" si="0">($C$1*G3+(1-$C$1)*H3)/($C$1*SUM(G:G)+(1-$C$1)*SUM(H:H))</f>
        <v>0</v>
      </c>
      <c r="J3" s="1">
        <f t="shared" ref="J3:J66" si="1">_xlfn.NORM.DIST(E3,$A$1,$A$2,FALSE)*$B$1</f>
        <v>2.257524982721451E-4</v>
      </c>
      <c r="K3" s="1">
        <f t="shared" ref="K3:K66" si="2">_xlfn.NORM.DIST(E3,$A$3,$A$4,FALSE)*$B$2</f>
        <v>8.8044770223066437E-21</v>
      </c>
      <c r="L3" s="1">
        <f t="shared" ref="L3:L66" si="3">_xlfn.NORM.DIST(E3,$A$5,$A$6,FALSE)*$B$3</f>
        <v>6.4827487445130478E-5</v>
      </c>
      <c r="M3" s="1">
        <f t="shared" ref="M3:M66" si="4">_xlfn.NORM.DIST(E3,$A$7,$A$8,FALSE)*$B$4</f>
        <v>0</v>
      </c>
      <c r="N3" s="1">
        <f t="shared" ref="N3:N66" si="5">SUM(J3:M3)</f>
        <v>2.9057998571727561E-4</v>
      </c>
      <c r="O3" s="1">
        <f t="shared" ref="O3:O66" si="6">(SUM(J3:L3)-I3)^2</f>
        <v>8.4436728099452093E-8</v>
      </c>
      <c r="P3" s="1">
        <f t="shared" ref="P3:P66" si="7">IF(O3="",0,N3)</f>
        <v>2.9057998571727561E-4</v>
      </c>
      <c r="Q3" s="1">
        <f t="shared" ref="Q3:Q66" si="8">N3*($C$1*SUM(G:G)+(1-$C$1)*SUM(H:H))</f>
        <v>13.625669133121837</v>
      </c>
      <c r="S3">
        <f>SUM(P:P)</f>
        <v>0.99999720852944052</v>
      </c>
    </row>
    <row r="4" spans="1:22" ht="13.5" thickBot="1" x14ac:dyDescent="0.25">
      <c r="A4" s="65">
        <v>17.895557998478594</v>
      </c>
      <c r="B4" s="65">
        <v>0</v>
      </c>
      <c r="D4" s="48">
        <v>43896</v>
      </c>
      <c r="E4" s="1">
        <v>2</v>
      </c>
      <c r="G4" s="37">
        <f>Polska!T4</f>
        <v>4</v>
      </c>
      <c r="H4" s="67">
        <f>Polska!U4</f>
        <v>0</v>
      </c>
      <c r="I4" s="1">
        <f t="shared" si="0"/>
        <v>0</v>
      </c>
      <c r="J4" s="1">
        <f t="shared" si="1"/>
        <v>2.4531630871793087E-4</v>
      </c>
      <c r="K4" s="1">
        <f t="shared" si="2"/>
        <v>1.4678063911449712E-20</v>
      </c>
      <c r="L4" s="1">
        <f t="shared" si="3"/>
        <v>8.3204203106033807E-5</v>
      </c>
      <c r="M4" s="1">
        <f t="shared" si="4"/>
        <v>0</v>
      </c>
      <c r="N4" s="1">
        <f t="shared" si="5"/>
        <v>3.2852051182396467E-4</v>
      </c>
      <c r="O4" s="1">
        <f t="shared" si="6"/>
        <v>1.0792572668907971E-7</v>
      </c>
      <c r="P4" s="1">
        <f t="shared" si="7"/>
        <v>3.2852051182396467E-4</v>
      </c>
      <c r="Q4" s="1">
        <f t="shared" si="8"/>
        <v>15.404749182940911</v>
      </c>
    </row>
    <row r="5" spans="1:22" x14ac:dyDescent="0.2">
      <c r="A5" s="64">
        <v>36.374278976775088</v>
      </c>
      <c r="B5" s="1">
        <f>SUM(B1:B4)</f>
        <v>1.6137959535734971</v>
      </c>
      <c r="D5" s="48">
        <v>43897</v>
      </c>
      <c r="E5" s="1">
        <v>3</v>
      </c>
      <c r="G5" s="37">
        <f>Polska!T5</f>
        <v>1</v>
      </c>
      <c r="H5" s="67">
        <f>Polska!U5</f>
        <v>3.5</v>
      </c>
      <c r="I5" s="1">
        <f t="shared" si="0"/>
        <v>7.4640734342963489E-5</v>
      </c>
      <c r="J5" s="1">
        <f t="shared" si="1"/>
        <v>2.663200029739244E-4</v>
      </c>
      <c r="K5" s="1">
        <f t="shared" si="2"/>
        <v>2.4393711197200027E-20</v>
      </c>
      <c r="L5" s="1">
        <f t="shared" si="3"/>
        <v>1.060286989875375E-4</v>
      </c>
      <c r="M5" s="1">
        <f t="shared" si="4"/>
        <v>0</v>
      </c>
      <c r="N5" s="1">
        <f t="shared" si="5"/>
        <v>3.7234870196146188E-4</v>
      </c>
      <c r="O5" s="1">
        <f t="shared" si="6"/>
        <v>8.863003398353688E-8</v>
      </c>
      <c r="P5" s="1">
        <f t="shared" si="7"/>
        <v>3.7234870196146188E-4</v>
      </c>
      <c r="Q5" s="1">
        <f t="shared" si="8"/>
        <v>17.459909369018334</v>
      </c>
    </row>
    <row r="6" spans="1:22" ht="13.5" thickBot="1" x14ac:dyDescent="0.25">
      <c r="A6" s="65">
        <v>11.821103726923651</v>
      </c>
      <c r="D6" s="48">
        <v>43898</v>
      </c>
      <c r="E6" s="1">
        <v>4</v>
      </c>
      <c r="F6" s="70">
        <f t="shared" ref="F6:F69" si="9">LOG(G6)-LOG(H6)</f>
        <v>6.694678963061329E-2</v>
      </c>
      <c r="G6" s="37">
        <f>Polska!T6</f>
        <v>5</v>
      </c>
      <c r="H6" s="67">
        <f>Polska!U6</f>
        <v>4.2857142857142856</v>
      </c>
      <c r="I6" s="1">
        <f t="shared" si="0"/>
        <v>9.139681756281243E-5</v>
      </c>
      <c r="J6" s="1">
        <f t="shared" si="1"/>
        <v>2.8884487247621005E-4</v>
      </c>
      <c r="K6" s="1">
        <f t="shared" si="2"/>
        <v>4.0413910434283274E-20</v>
      </c>
      <c r="L6" s="1">
        <f t="shared" si="3"/>
        <v>1.3415093093075846E-4</v>
      </c>
      <c r="M6" s="1">
        <f t="shared" si="4"/>
        <v>0</v>
      </c>
      <c r="N6" s="1">
        <f t="shared" si="5"/>
        <v>4.2299580340696857E-4</v>
      </c>
      <c r="O6" s="1">
        <f t="shared" si="6"/>
        <v>1.0995788741287287E-7</v>
      </c>
      <c r="P6" s="1">
        <f t="shared" si="7"/>
        <v>4.2299580340696857E-4</v>
      </c>
      <c r="Q6" s="1">
        <f t="shared" si="8"/>
        <v>19.834817073500002</v>
      </c>
    </row>
    <row r="7" spans="1:22" x14ac:dyDescent="0.2">
      <c r="A7" s="64">
        <v>251.43058905433895</v>
      </c>
      <c r="D7" s="48">
        <v>43899</v>
      </c>
      <c r="E7" s="1">
        <v>5</v>
      </c>
      <c r="F7" s="70">
        <f t="shared" si="9"/>
        <v>-7.5720713938118411E-2</v>
      </c>
      <c r="G7" s="37">
        <f>Polska!T7</f>
        <v>6</v>
      </c>
      <c r="H7" s="67">
        <f>Polska!U7</f>
        <v>7.1428571428571432</v>
      </c>
      <c r="I7" s="1">
        <f t="shared" si="0"/>
        <v>1.5232802927135405E-4</v>
      </c>
      <c r="J7" s="1">
        <f t="shared" si="1"/>
        <v>3.129745671783209E-4</v>
      </c>
      <c r="K7" s="1">
        <f t="shared" si="2"/>
        <v>6.6746387416886161E-20</v>
      </c>
      <c r="L7" s="1">
        <f t="shared" si="3"/>
        <v>1.6852178103251249E-4</v>
      </c>
      <c r="M7" s="1">
        <f t="shared" si="4"/>
        <v>0</v>
      </c>
      <c r="N7" s="1">
        <f t="shared" si="5"/>
        <v>4.8149634821083342E-4</v>
      </c>
      <c r="O7" s="1">
        <f t="shared" si="6"/>
        <v>1.083517821934428E-7</v>
      </c>
      <c r="P7" s="1">
        <f t="shared" si="7"/>
        <v>4.8149634821083342E-4</v>
      </c>
      <c r="Q7" s="1">
        <f t="shared" si="8"/>
        <v>22.577982834339402</v>
      </c>
    </row>
    <row r="8" spans="1:22" ht="13.5" thickBot="1" x14ac:dyDescent="0.25">
      <c r="A8" s="65">
        <v>22.947367397430945</v>
      </c>
      <c r="D8" s="48">
        <v>43900</v>
      </c>
      <c r="E8" s="1">
        <v>6</v>
      </c>
      <c r="F8" s="70">
        <f t="shared" si="9"/>
        <v>-0.25527250510330601</v>
      </c>
      <c r="G8" s="37">
        <f>Polska!T8</f>
        <v>5</v>
      </c>
      <c r="H8" s="67">
        <f>Polska!U8</f>
        <v>9</v>
      </c>
      <c r="I8" s="1">
        <f t="shared" si="0"/>
        <v>1.9193331688190611E-4</v>
      </c>
      <c r="J8" s="1">
        <f t="shared" si="1"/>
        <v>3.3879496093975611E-4</v>
      </c>
      <c r="K8" s="1">
        <f t="shared" si="2"/>
        <v>1.0989262528267252E-19</v>
      </c>
      <c r="L8" s="1">
        <f t="shared" si="3"/>
        <v>2.1018924064126744E-4</v>
      </c>
      <c r="M8" s="1">
        <f t="shared" si="4"/>
        <v>0</v>
      </c>
      <c r="N8" s="1">
        <f t="shared" si="5"/>
        <v>5.4898420158102366E-4</v>
      </c>
      <c r="O8" s="1">
        <f t="shared" si="6"/>
        <v>1.2748533426442254E-7</v>
      </c>
      <c r="P8" s="1">
        <f t="shared" si="7"/>
        <v>5.4898420158102366E-4</v>
      </c>
      <c r="Q8" s="1">
        <f t="shared" si="8"/>
        <v>25.742575048964813</v>
      </c>
    </row>
    <row r="9" spans="1:22" x14ac:dyDescent="0.2">
      <c r="D9" s="48">
        <v>43901</v>
      </c>
      <c r="E9" s="1">
        <v>7</v>
      </c>
      <c r="F9" s="70">
        <f t="shared" si="9"/>
        <v>-0.19188552623891308</v>
      </c>
      <c r="G9" s="37">
        <f>Polska!T9</f>
        <v>9</v>
      </c>
      <c r="H9" s="67">
        <f>Polska!U9</f>
        <v>14</v>
      </c>
      <c r="I9" s="1">
        <f t="shared" si="0"/>
        <v>2.9856293737185396E-4</v>
      </c>
      <c r="J9" s="1">
        <f t="shared" si="1"/>
        <v>3.663939945080946E-4</v>
      </c>
      <c r="K9" s="1">
        <f t="shared" si="2"/>
        <v>1.8036539852226393E-19</v>
      </c>
      <c r="L9" s="1">
        <f t="shared" si="3"/>
        <v>2.6028971826569641E-4</v>
      </c>
      <c r="M9" s="1">
        <f t="shared" si="4"/>
        <v>0</v>
      </c>
      <c r="N9" s="1">
        <f t="shared" si="5"/>
        <v>6.2668371277379122E-4</v>
      </c>
      <c r="O9" s="1">
        <f t="shared" si="6"/>
        <v>1.0766324325036855E-7</v>
      </c>
      <c r="P9" s="1">
        <f t="shared" si="7"/>
        <v>6.2668371277379122E-4</v>
      </c>
      <c r="Q9" s="1">
        <f t="shared" si="8"/>
        <v>29.386005028165219</v>
      </c>
    </row>
    <row r="10" spans="1:22" x14ac:dyDescent="0.2">
      <c r="D10" s="48">
        <v>43902</v>
      </c>
      <c r="E10" s="1">
        <v>8</v>
      </c>
      <c r="F10" s="70">
        <f t="shared" si="9"/>
        <v>8.922318434176546E-2</v>
      </c>
      <c r="G10" s="37">
        <f>Polska!T10</f>
        <v>20</v>
      </c>
      <c r="H10" s="67">
        <f>Polska!U10</f>
        <v>16.285714285714285</v>
      </c>
      <c r="I10" s="1">
        <f t="shared" si="0"/>
        <v>3.4730790673868721E-4</v>
      </c>
      <c r="J10" s="1">
        <f t="shared" si="1"/>
        <v>3.9586149516356522E-4</v>
      </c>
      <c r="K10" s="1">
        <f t="shared" si="2"/>
        <v>2.9510855272889711E-19</v>
      </c>
      <c r="L10" s="1">
        <f t="shared" si="3"/>
        <v>3.2003364413877786E-4</v>
      </c>
      <c r="M10" s="1">
        <f t="shared" si="4"/>
        <v>0</v>
      </c>
      <c r="N10" s="1">
        <f t="shared" si="5"/>
        <v>7.1589513930234334E-4</v>
      </c>
      <c r="O10" s="1">
        <f t="shared" si="6"/>
        <v>1.3585654800893474E-7</v>
      </c>
      <c r="P10" s="1">
        <f t="shared" si="7"/>
        <v>7.1589513930234334E-4</v>
      </c>
      <c r="Q10" s="1">
        <f t="shared" si="8"/>
        <v>33.569243518494567</v>
      </c>
    </row>
    <row r="11" spans="1:22" x14ac:dyDescent="0.2">
      <c r="D11" s="48">
        <v>43903</v>
      </c>
      <c r="E11" s="1">
        <v>9</v>
      </c>
      <c r="F11" s="70">
        <f t="shared" si="9"/>
        <v>-0.12857302126339398</v>
      </c>
      <c r="G11" s="37">
        <f>Polska!T11</f>
        <v>17</v>
      </c>
      <c r="H11" s="67">
        <f>Polska!U11</f>
        <v>22.857142857142858</v>
      </c>
      <c r="I11" s="1">
        <f t="shared" si="0"/>
        <v>4.8744969366833294E-4</v>
      </c>
      <c r="J11" s="1">
        <f t="shared" si="1"/>
        <v>4.2728897218055481E-4</v>
      </c>
      <c r="K11" s="1">
        <f t="shared" si="2"/>
        <v>4.8134255644596692E-19</v>
      </c>
      <c r="L11" s="1">
        <f t="shared" si="3"/>
        <v>3.906846529752227E-4</v>
      </c>
      <c r="M11" s="1">
        <f t="shared" si="4"/>
        <v>0</v>
      </c>
      <c r="N11" s="1">
        <f t="shared" si="5"/>
        <v>8.17973625155778E-4</v>
      </c>
      <c r="O11" s="1">
        <f t="shared" si="6"/>
        <v>1.0924606928591728E-7</v>
      </c>
      <c r="P11" s="1">
        <f t="shared" si="7"/>
        <v>8.17973625155778E-4</v>
      </c>
      <c r="Q11" s="1">
        <f t="shared" si="8"/>
        <v>38.355834963929645</v>
      </c>
    </row>
    <row r="12" spans="1:22" x14ac:dyDescent="0.2">
      <c r="D12" s="48">
        <v>43904</v>
      </c>
      <c r="E12" s="1">
        <v>10</v>
      </c>
      <c r="F12" s="70">
        <f t="shared" si="9"/>
        <v>6.694678963061329E-2</v>
      </c>
      <c r="G12" s="37">
        <f>Polska!T12</f>
        <v>36</v>
      </c>
      <c r="H12" s="67">
        <f>Polska!U12</f>
        <v>30.857142857142858</v>
      </c>
      <c r="I12" s="1">
        <f t="shared" si="0"/>
        <v>6.5805708645224953E-4</v>
      </c>
      <c r="J12" s="1">
        <f t="shared" si="1"/>
        <v>4.607693873599612E-4</v>
      </c>
      <c r="K12" s="1">
        <f t="shared" si="2"/>
        <v>7.8265545685629378E-19</v>
      </c>
      <c r="L12" s="1">
        <f t="shared" si="3"/>
        <v>4.7353180880030274E-4</v>
      </c>
      <c r="M12" s="1">
        <f t="shared" si="4"/>
        <v>0</v>
      </c>
      <c r="N12" s="1">
        <f t="shared" si="5"/>
        <v>9.3430119616026469E-4</v>
      </c>
      <c r="O12" s="1">
        <f t="shared" si="6"/>
        <v>7.631080814837392E-8</v>
      </c>
      <c r="P12" s="1">
        <f t="shared" si="7"/>
        <v>9.3430119616026469E-4</v>
      </c>
      <c r="Q12" s="1">
        <f t="shared" si="8"/>
        <v>43.81058433234989</v>
      </c>
    </row>
    <row r="13" spans="1:22" x14ac:dyDescent="0.2">
      <c r="D13" s="48">
        <v>43905</v>
      </c>
      <c r="E13" s="1">
        <v>11</v>
      </c>
      <c r="F13" s="70">
        <f t="shared" si="9"/>
        <v>-0.24092263056367336</v>
      </c>
      <c r="G13" s="37">
        <f>Polska!T13</f>
        <v>21</v>
      </c>
      <c r="H13" s="67">
        <f>Polska!U13</f>
        <v>36.571428571428569</v>
      </c>
      <c r="I13" s="1">
        <f t="shared" si="0"/>
        <v>7.7991950986933264E-4</v>
      </c>
      <c r="J13" s="1">
        <f t="shared" si="1"/>
        <v>4.9639689999978018E-4</v>
      </c>
      <c r="K13" s="1">
        <f t="shared" si="2"/>
        <v>1.2686179977604108E-18</v>
      </c>
      <c r="L13" s="1">
        <f t="shared" si="3"/>
        <v>5.6985459516019105E-4</v>
      </c>
      <c r="M13" s="1">
        <f t="shared" si="4"/>
        <v>0</v>
      </c>
      <c r="N13" s="1">
        <f t="shared" si="5"/>
        <v>1.0662514951599725E-3</v>
      </c>
      <c r="O13" s="1">
        <f t="shared" si="6"/>
        <v>8.1986005800479218E-8</v>
      </c>
      <c r="P13" s="1">
        <f t="shared" si="7"/>
        <v>1.0662514951599725E-3</v>
      </c>
      <c r="Q13" s="1">
        <f t="shared" si="8"/>
        <v>49.997903502830624</v>
      </c>
    </row>
    <row r="14" spans="1:22" x14ac:dyDescent="0.2">
      <c r="D14" s="48">
        <v>43906</v>
      </c>
      <c r="E14" s="1">
        <v>12</v>
      </c>
      <c r="F14" s="70">
        <f t="shared" si="9"/>
        <v>7.8227800040302276E-2</v>
      </c>
      <c r="G14" s="37">
        <f>Polska!T14</f>
        <v>52</v>
      </c>
      <c r="H14" s="67">
        <f>Polska!U14</f>
        <v>43.428571428571431</v>
      </c>
      <c r="I14" s="1">
        <f t="shared" si="0"/>
        <v>9.2615441796983268E-4</v>
      </c>
      <c r="J14" s="1">
        <f t="shared" si="1"/>
        <v>5.3426658579890964E-4</v>
      </c>
      <c r="K14" s="1">
        <f t="shared" si="2"/>
        <v>2.0499110317156556E-18</v>
      </c>
      <c r="L14" s="1">
        <f t="shared" si="3"/>
        <v>6.8088073009970771E-4</v>
      </c>
      <c r="M14" s="1">
        <f t="shared" si="4"/>
        <v>0</v>
      </c>
      <c r="N14" s="1">
        <f t="shared" si="5"/>
        <v>1.2151473158986195E-3</v>
      </c>
      <c r="O14" s="1">
        <f t="shared" si="6"/>
        <v>8.3516895053278209E-8</v>
      </c>
      <c r="P14" s="1">
        <f t="shared" si="7"/>
        <v>1.2151473158986195E-3</v>
      </c>
      <c r="Q14" s="1">
        <f t="shared" si="8"/>
        <v>56.979819974749589</v>
      </c>
    </row>
    <row r="15" spans="1:22" x14ac:dyDescent="0.2">
      <c r="D15" s="48">
        <v>43907</v>
      </c>
      <c r="E15" s="1">
        <v>13</v>
      </c>
      <c r="F15" s="70">
        <f t="shared" si="9"/>
        <v>7.7759658912830876E-2</v>
      </c>
      <c r="G15" s="37">
        <f>Polska!T15</f>
        <v>61</v>
      </c>
      <c r="H15" s="67">
        <f>Polska!U15</f>
        <v>51</v>
      </c>
      <c r="I15" s="1">
        <f t="shared" si="0"/>
        <v>1.087622128997468E-3</v>
      </c>
      <c r="J15" s="1">
        <f t="shared" si="1"/>
        <v>5.7447412933096906E-4</v>
      </c>
      <c r="K15" s="1">
        <f t="shared" si="2"/>
        <v>3.3020454773862714E-18</v>
      </c>
      <c r="L15" s="1">
        <f t="shared" si="3"/>
        <v>8.0773727144957158E-4</v>
      </c>
      <c r="M15" s="1">
        <f t="shared" si="4"/>
        <v>0</v>
      </c>
      <c r="N15" s="1">
        <f t="shared" si="5"/>
        <v>1.3822114007805439E-3</v>
      </c>
      <c r="O15" s="1">
        <f t="shared" si="6"/>
        <v>8.6782839049682971E-8</v>
      </c>
      <c r="P15" s="1">
        <f t="shared" si="7"/>
        <v>1.3822114007805439E-3</v>
      </c>
      <c r="Q15" s="1">
        <f t="shared" si="8"/>
        <v>64.813669711543582</v>
      </c>
    </row>
    <row r="16" spans="1:22" x14ac:dyDescent="0.2">
      <c r="D16" s="48">
        <v>43908</v>
      </c>
      <c r="E16" s="1">
        <v>14</v>
      </c>
      <c r="F16" s="70">
        <f t="shared" si="9"/>
        <v>-0.1001896267721416</v>
      </c>
      <c r="G16" s="37">
        <f>Polska!T16</f>
        <v>49</v>
      </c>
      <c r="H16" s="67">
        <f>Polska!U16</f>
        <v>61.714285714285715</v>
      </c>
      <c r="I16" s="1">
        <f t="shared" si="0"/>
        <v>1.3161141729044991E-3</v>
      </c>
      <c r="J16" s="1">
        <f t="shared" si="1"/>
        <v>6.171154898806495E-4</v>
      </c>
      <c r="K16" s="1">
        <f t="shared" si="2"/>
        <v>5.3024304575038937E-18</v>
      </c>
      <c r="L16" s="1">
        <f t="shared" si="3"/>
        <v>9.5139594072088027E-4</v>
      </c>
      <c r="M16" s="1">
        <f t="shared" si="4"/>
        <v>0</v>
      </c>
      <c r="N16" s="1">
        <f t="shared" si="5"/>
        <v>1.5685114306015352E-3</v>
      </c>
      <c r="O16" s="1">
        <f t="shared" si="6"/>
        <v>6.3704375692984067E-8</v>
      </c>
      <c r="P16" s="1">
        <f t="shared" si="7"/>
        <v>1.5685114306015352E-3</v>
      </c>
      <c r="Q16" s="1">
        <f t="shared" si="8"/>
        <v>73.549517638459648</v>
      </c>
    </row>
    <row r="17" spans="4:17" x14ac:dyDescent="0.2">
      <c r="D17" s="48">
        <v>43909</v>
      </c>
      <c r="E17" s="1">
        <v>15</v>
      </c>
      <c r="F17" s="70">
        <f t="shared" si="9"/>
        <v>-2.9110829616265432E-2</v>
      </c>
      <c r="G17" s="37">
        <f>Polska!T17</f>
        <v>68</v>
      </c>
      <c r="H17" s="67">
        <f>Polska!U17</f>
        <v>72.714285714285708</v>
      </c>
      <c r="I17" s="1">
        <f t="shared" si="0"/>
        <v>1.5506993379823841E-3</v>
      </c>
      <c r="J17" s="1">
        <f t="shared" si="1"/>
        <v>6.6228654060459483E-4</v>
      </c>
      <c r="K17" s="1">
        <f t="shared" si="2"/>
        <v>8.4881062235825374E-18</v>
      </c>
      <c r="L17" s="1">
        <f t="shared" si="3"/>
        <v>1.1126140925304757E-3</v>
      </c>
      <c r="M17" s="1">
        <f t="shared" si="4"/>
        <v>0</v>
      </c>
      <c r="N17" s="1">
        <f t="shared" si="5"/>
        <v>1.7749006331350789E-3</v>
      </c>
      <c r="O17" s="1">
        <f t="shared" si="6"/>
        <v>5.02662207481458E-8</v>
      </c>
      <c r="P17" s="1">
        <f t="shared" si="7"/>
        <v>1.7749006331350789E-3</v>
      </c>
      <c r="Q17" s="1">
        <f t="shared" si="8"/>
        <v>83.227372702803621</v>
      </c>
    </row>
    <row r="18" spans="4:17" x14ac:dyDescent="0.2">
      <c r="D18" s="48">
        <v>43910</v>
      </c>
      <c r="E18" s="1">
        <v>16</v>
      </c>
      <c r="F18" s="70">
        <f t="shared" si="9"/>
        <v>-6.719994876451052E-2</v>
      </c>
      <c r="G18" s="37">
        <f>Polska!T18</f>
        <v>70</v>
      </c>
      <c r="H18" s="67">
        <f>Polska!U18</f>
        <v>81.714285714285708</v>
      </c>
      <c r="I18" s="1">
        <f t="shared" si="0"/>
        <v>1.7426326548642902E-3</v>
      </c>
      <c r="J18" s="1">
        <f t="shared" si="1"/>
        <v>7.1008268116147077E-4</v>
      </c>
      <c r="K18" s="1">
        <f t="shared" si="2"/>
        <v>1.3545359122399874E-17</v>
      </c>
      <c r="L18" s="1">
        <f t="shared" si="3"/>
        <v>1.2918732632753221E-3</v>
      </c>
      <c r="M18" s="1">
        <f t="shared" si="4"/>
        <v>0</v>
      </c>
      <c r="N18" s="1">
        <f t="shared" si="5"/>
        <v>2.0019559444368062E-3</v>
      </c>
      <c r="O18" s="1">
        <f t="shared" si="6"/>
        <v>6.7248568514710996E-8</v>
      </c>
      <c r="P18" s="1">
        <f t="shared" si="7"/>
        <v>2.0019559444368062E-3</v>
      </c>
      <c r="Q18" s="1">
        <f t="shared" si="8"/>
        <v>93.87428817799902</v>
      </c>
    </row>
    <row r="19" spans="4:17" x14ac:dyDescent="0.2">
      <c r="D19" s="48">
        <v>43911</v>
      </c>
      <c r="E19" s="1">
        <v>17</v>
      </c>
      <c r="F19" s="70">
        <f t="shared" si="9"/>
        <v>6.8907490396141302E-2</v>
      </c>
      <c r="G19" s="37">
        <f>Polska!T19</f>
        <v>111</v>
      </c>
      <c r="H19" s="67">
        <f>Polska!U19</f>
        <v>94.714285714285708</v>
      </c>
      <c r="I19" s="1">
        <f t="shared" si="0"/>
        <v>2.0198696681381547E-3</v>
      </c>
      <c r="J19" s="1">
        <f t="shared" si="1"/>
        <v>7.6059842415113048E-4</v>
      </c>
      <c r="K19" s="1">
        <f t="shared" si="2"/>
        <v>2.154835566421679E-17</v>
      </c>
      <c r="L19" s="1">
        <f t="shared" si="3"/>
        <v>1.4893177140415409E-3</v>
      </c>
      <c r="M19" s="1">
        <f t="shared" si="4"/>
        <v>0</v>
      </c>
      <c r="N19" s="1">
        <f t="shared" si="5"/>
        <v>2.2499161381926928E-3</v>
      </c>
      <c r="O19" s="1">
        <f t="shared" si="6"/>
        <v>5.2921378384553483E-8</v>
      </c>
      <c r="P19" s="1">
        <f t="shared" si="7"/>
        <v>2.2499161381926928E-3</v>
      </c>
      <c r="Q19" s="1">
        <f t="shared" si="8"/>
        <v>105.50146046917594</v>
      </c>
    </row>
    <row r="20" spans="4:17" x14ac:dyDescent="0.2">
      <c r="D20" s="48">
        <v>43912</v>
      </c>
      <c r="E20" s="1">
        <v>18</v>
      </c>
      <c r="F20" s="70">
        <f t="shared" si="9"/>
        <v>-4.6769242868938354E-2</v>
      </c>
      <c r="G20" s="37">
        <f>Polska!T20</f>
        <v>98</v>
      </c>
      <c r="H20" s="67">
        <f>Polska!U20</f>
        <v>109.14285714285714</v>
      </c>
      <c r="I20" s="1">
        <f t="shared" si="0"/>
        <v>2.3275722872662897E-3</v>
      </c>
      <c r="J20" s="1">
        <f t="shared" si="1"/>
        <v>8.1392695590983932E-4</v>
      </c>
      <c r="K20" s="1">
        <f t="shared" si="2"/>
        <v>3.4172884593435456E-17</v>
      </c>
      <c r="L20" s="1">
        <f t="shared" si="3"/>
        <v>1.7046958005078844E-3</v>
      </c>
      <c r="M20" s="1">
        <f t="shared" si="4"/>
        <v>0</v>
      </c>
      <c r="N20" s="1">
        <f t="shared" si="5"/>
        <v>2.5186227564177577E-3</v>
      </c>
      <c r="O20" s="1">
        <f t="shared" si="6"/>
        <v>3.6500281762996032E-8</v>
      </c>
      <c r="P20" s="1">
        <f t="shared" si="7"/>
        <v>2.5186227564177577E-3</v>
      </c>
      <c r="Q20" s="1">
        <f t="shared" si="8"/>
        <v>118.10145927768696</v>
      </c>
    </row>
    <row r="21" spans="4:17" x14ac:dyDescent="0.2">
      <c r="D21" s="48">
        <v>43913</v>
      </c>
      <c r="E21" s="1">
        <v>19</v>
      </c>
      <c r="F21" s="70">
        <f t="shared" si="9"/>
        <v>-3.1722011649478077E-2</v>
      </c>
      <c r="G21" s="37">
        <f>Polska!T21</f>
        <v>115</v>
      </c>
      <c r="H21" s="67">
        <f>Polska!U21</f>
        <v>123.71428571428571</v>
      </c>
      <c r="I21" s="1">
        <f t="shared" si="0"/>
        <v>2.6383214669798518E-3</v>
      </c>
      <c r="J21" s="1">
        <f t="shared" si="1"/>
        <v>8.7015967242637187E-4</v>
      </c>
      <c r="K21" s="1">
        <f t="shared" si="2"/>
        <v>5.402478386649352E-17</v>
      </c>
      <c r="L21" s="1">
        <f t="shared" si="3"/>
        <v>1.9373073170818843E-3</v>
      </c>
      <c r="M21" s="1">
        <f t="shared" si="4"/>
        <v>0</v>
      </c>
      <c r="N21" s="1">
        <f t="shared" si="5"/>
        <v>2.8074669895083101E-3</v>
      </c>
      <c r="O21" s="1">
        <f t="shared" si="6"/>
        <v>2.86102077914252E-8</v>
      </c>
      <c r="P21" s="1">
        <f t="shared" si="7"/>
        <v>2.8074669895083101E-3</v>
      </c>
      <c r="Q21" s="1">
        <f t="shared" si="8"/>
        <v>131.64573673845979</v>
      </c>
    </row>
    <row r="22" spans="4:17" x14ac:dyDescent="0.2">
      <c r="D22" s="48">
        <v>43914</v>
      </c>
      <c r="E22" s="1">
        <v>20</v>
      </c>
      <c r="F22" s="70">
        <f t="shared" si="9"/>
        <v>4.286459405619869E-2</v>
      </c>
      <c r="G22" s="37">
        <f>Polska!T22</f>
        <v>152</v>
      </c>
      <c r="H22" s="67">
        <f>Polska!U22</f>
        <v>137.71428571428572</v>
      </c>
      <c r="I22" s="1">
        <f t="shared" si="0"/>
        <v>2.936884404351706E-3</v>
      </c>
      <c r="J22" s="1">
        <f t="shared" si="1"/>
        <v>9.293856913712592E-4</v>
      </c>
      <c r="K22" s="1">
        <f t="shared" si="2"/>
        <v>8.5142878707745431E-17</v>
      </c>
      <c r="L22" s="1">
        <f t="shared" si="3"/>
        <v>2.1859601350850879E-3</v>
      </c>
      <c r="M22" s="1">
        <f t="shared" si="4"/>
        <v>0</v>
      </c>
      <c r="N22" s="1">
        <f t="shared" si="5"/>
        <v>3.1153458264564322E-3</v>
      </c>
      <c r="O22" s="1">
        <f t="shared" si="6"/>
        <v>3.1848479179641241E-8</v>
      </c>
      <c r="P22" s="1">
        <f t="shared" si="7"/>
        <v>3.1153458264564322E-3</v>
      </c>
      <c r="Q22" s="1">
        <f t="shared" si="8"/>
        <v>146.08257124717619</v>
      </c>
    </row>
    <row r="23" spans="4:17" x14ac:dyDescent="0.2">
      <c r="D23" s="48">
        <v>43915</v>
      </c>
      <c r="E23" s="1">
        <v>21</v>
      </c>
      <c r="F23" s="70">
        <f t="shared" si="9"/>
        <v>-2.0992295445827924E-2</v>
      </c>
      <c r="G23" s="37">
        <f>Polska!T23</f>
        <v>150</v>
      </c>
      <c r="H23" s="67">
        <f>Polska!U23</f>
        <v>157.42857142857142</v>
      </c>
      <c r="I23" s="1">
        <f t="shared" si="0"/>
        <v>3.3573097651406428E-3</v>
      </c>
      <c r="J23" s="1">
        <f t="shared" si="1"/>
        <v>9.9169134146727964E-4</v>
      </c>
      <c r="K23" s="1">
        <f t="shared" si="2"/>
        <v>1.3376654646677368E-16</v>
      </c>
      <c r="L23" s="1">
        <f t="shared" si="3"/>
        <v>2.448939451508779E-3</v>
      </c>
      <c r="M23" s="1">
        <f t="shared" si="4"/>
        <v>0</v>
      </c>
      <c r="N23" s="1">
        <f t="shared" si="5"/>
        <v>3.4406307929761926E-3</v>
      </c>
      <c r="O23" s="1">
        <f t="shared" si="6"/>
        <v>6.9423936795724571E-9</v>
      </c>
      <c r="P23" s="1">
        <f t="shared" si="7"/>
        <v>3.4406307929761926E-3</v>
      </c>
      <c r="Q23" s="1">
        <f t="shared" si="8"/>
        <v>161.33560155081614</v>
      </c>
    </row>
    <row r="24" spans="4:17" x14ac:dyDescent="0.2">
      <c r="D24" s="48">
        <v>43916</v>
      </c>
      <c r="E24" s="1">
        <v>22</v>
      </c>
      <c r="F24" s="70">
        <f t="shared" si="9"/>
        <v>-1.3651405412618001E-2</v>
      </c>
      <c r="G24" s="37">
        <f>Polska!T24</f>
        <v>170</v>
      </c>
      <c r="H24" s="67">
        <f>Polska!U24</f>
        <v>175.42857142857142</v>
      </c>
      <c r="I24" s="1">
        <f t="shared" si="0"/>
        <v>3.7411763989044552E-3</v>
      </c>
      <c r="J24" s="1">
        <f t="shared" si="1"/>
        <v>1.0571596306718665E-3</v>
      </c>
      <c r="K24" s="1">
        <f t="shared" si="2"/>
        <v>2.0950316737325921E-16</v>
      </c>
      <c r="L24" s="1">
        <f t="shared" si="3"/>
        <v>2.7239927599126486E-3</v>
      </c>
      <c r="M24" s="1">
        <f t="shared" si="4"/>
        <v>0</v>
      </c>
      <c r="N24" s="1">
        <f t="shared" si="5"/>
        <v>3.7811523905847246E-3</v>
      </c>
      <c r="O24" s="1">
        <f t="shared" si="6"/>
        <v>1.5980799108209688E-9</v>
      </c>
      <c r="P24" s="1">
        <f t="shared" si="7"/>
        <v>3.7811523905847246E-3</v>
      </c>
      <c r="Q24" s="1">
        <f t="shared" si="8"/>
        <v>177.30309707616283</v>
      </c>
    </row>
    <row r="25" spans="4:17" x14ac:dyDescent="0.2">
      <c r="D25" s="48">
        <v>43917</v>
      </c>
      <c r="E25" s="1">
        <v>23</v>
      </c>
      <c r="F25" s="70">
        <f t="shared" si="9"/>
        <v>-4.5535855198935327E-2</v>
      </c>
      <c r="G25" s="37">
        <f>Polska!T25</f>
        <v>168</v>
      </c>
      <c r="H25" s="67">
        <f>Polska!U25</f>
        <v>186.57142857142858</v>
      </c>
      <c r="I25" s="1">
        <f t="shared" si="0"/>
        <v>3.9788081245677679E-3</v>
      </c>
      <c r="J25" s="1">
        <f t="shared" si="1"/>
        <v>1.125869694889743E-3</v>
      </c>
      <c r="K25" s="1">
        <f t="shared" si="2"/>
        <v>3.2709775629533016E-16</v>
      </c>
      <c r="L25" s="1">
        <f t="shared" si="3"/>
        <v>3.0083332342036558E-3</v>
      </c>
      <c r="M25" s="1">
        <f t="shared" si="4"/>
        <v>0</v>
      </c>
      <c r="N25" s="1">
        <f t="shared" si="5"/>
        <v>4.1342029290937256E-3</v>
      </c>
      <c r="O25" s="1">
        <f t="shared" si="6"/>
        <v>2.4147545273660595E-8</v>
      </c>
      <c r="P25" s="1">
        <f t="shared" si="7"/>
        <v>4.1342029290937256E-3</v>
      </c>
      <c r="Q25" s="1">
        <f t="shared" si="8"/>
        <v>193.85809074897085</v>
      </c>
    </row>
    <row r="26" spans="4:17" x14ac:dyDescent="0.2">
      <c r="D26" s="48">
        <v>43918</v>
      </c>
      <c r="E26" s="1">
        <v>24</v>
      </c>
      <c r="F26" s="70">
        <f t="shared" si="9"/>
        <v>9.207827445461314E-2</v>
      </c>
      <c r="G26" s="37">
        <f>Polska!T26</f>
        <v>249</v>
      </c>
      <c r="H26" s="67">
        <f>Polska!U26</f>
        <v>201.42857142857142</v>
      </c>
      <c r="I26" s="1">
        <f t="shared" si="0"/>
        <v>4.2956504254521837E-3</v>
      </c>
      <c r="J26" s="1">
        <f t="shared" si="1"/>
        <v>1.1978962291850661E-3</v>
      </c>
      <c r="K26" s="1">
        <f t="shared" si="2"/>
        <v>5.0910625209294392E-16</v>
      </c>
      <c r="L26" s="1">
        <f t="shared" si="3"/>
        <v>3.298663579418945E-3</v>
      </c>
      <c r="M26" s="1">
        <f t="shared" si="4"/>
        <v>0</v>
      </c>
      <c r="N26" s="1">
        <f t="shared" si="5"/>
        <v>4.4965598086045199E-3</v>
      </c>
      <c r="O26" s="1">
        <f t="shared" si="6"/>
        <v>4.0364580238652244E-8</v>
      </c>
      <c r="P26" s="1">
        <f t="shared" si="7"/>
        <v>4.4965598086045199E-3</v>
      </c>
      <c r="Q26" s="1">
        <f t="shared" si="8"/>
        <v>210.84947071664851</v>
      </c>
    </row>
    <row r="27" spans="4:17" x14ac:dyDescent="0.2">
      <c r="D27" s="48">
        <v>43919</v>
      </c>
      <c r="E27" s="1">
        <v>25</v>
      </c>
      <c r="F27" s="70">
        <f t="shared" si="9"/>
        <v>1.8387077761511605E-2</v>
      </c>
      <c r="G27" s="37">
        <f>Polska!T27</f>
        <v>224</v>
      </c>
      <c r="H27" s="67">
        <f>Polska!U27</f>
        <v>214.71428571428572</v>
      </c>
      <c r="I27" s="1">
        <f t="shared" si="0"/>
        <v>4.578980559896903E-3</v>
      </c>
      <c r="J27" s="1">
        <f t="shared" si="1"/>
        <v>1.2733089037144339E-3</v>
      </c>
      <c r="K27" s="1">
        <f t="shared" si="2"/>
        <v>7.8992014422874243E-16</v>
      </c>
      <c r="L27" s="1">
        <f t="shared" si="3"/>
        <v>3.5912215675701618E-3</v>
      </c>
      <c r="M27" s="1">
        <f t="shared" si="4"/>
        <v>0</v>
      </c>
      <c r="N27" s="1">
        <f t="shared" si="5"/>
        <v>4.8645304712853854E-3</v>
      </c>
      <c r="O27" s="1">
        <f t="shared" si="6"/>
        <v>8.1538751893970176E-8</v>
      </c>
      <c r="P27" s="1">
        <f t="shared" si="7"/>
        <v>4.8645304712853854E-3</v>
      </c>
      <c r="Q27" s="1">
        <f t="shared" si="8"/>
        <v>228.10408819489203</v>
      </c>
    </row>
    <row r="28" spans="4:17" x14ac:dyDescent="0.2">
      <c r="D28" s="48">
        <v>43920</v>
      </c>
      <c r="E28" s="1">
        <v>26</v>
      </c>
      <c r="F28" s="70">
        <f t="shared" si="9"/>
        <v>-0.10613375038726236</v>
      </c>
      <c r="G28" s="37">
        <f>Polska!T28</f>
        <v>193</v>
      </c>
      <c r="H28" s="67">
        <f>Polska!U28</f>
        <v>246.42857142857142</v>
      </c>
      <c r="I28" s="1">
        <f t="shared" si="0"/>
        <v>5.2553170098617145E-3</v>
      </c>
      <c r="J28" s="1">
        <f t="shared" si="1"/>
        <v>1.3521717668533602E-3</v>
      </c>
      <c r="K28" s="1">
        <f t="shared" si="2"/>
        <v>1.2218048403908228E-15</v>
      </c>
      <c r="L28" s="1">
        <f t="shared" si="3"/>
        <v>3.881847474286586E-3</v>
      </c>
      <c r="M28" s="1">
        <f t="shared" si="4"/>
        <v>0</v>
      </c>
      <c r="N28" s="1">
        <f t="shared" si="5"/>
        <v>5.2340192411411681E-3</v>
      </c>
      <c r="O28" s="1">
        <f t="shared" si="6"/>
        <v>4.5359495247388474E-10</v>
      </c>
      <c r="P28" s="1">
        <f t="shared" si="7"/>
        <v>5.2340192411411681E-3</v>
      </c>
      <c r="Q28" s="1">
        <f t="shared" si="8"/>
        <v>245.42989167041949</v>
      </c>
    </row>
    <row r="29" spans="4:17" x14ac:dyDescent="0.2">
      <c r="D29" s="48">
        <v>43921</v>
      </c>
      <c r="E29" s="1">
        <v>27</v>
      </c>
      <c r="F29" s="70">
        <f t="shared" si="9"/>
        <v>-4.6387148649530641E-2</v>
      </c>
      <c r="G29" s="37">
        <f>Polska!T29</f>
        <v>256</v>
      </c>
      <c r="H29" s="67">
        <f>Polska!U29</f>
        <v>284.85714285714283</v>
      </c>
      <c r="I29" s="1">
        <f t="shared" si="0"/>
        <v>6.0748418073415991E-3</v>
      </c>
      <c r="J29" s="1">
        <f t="shared" si="1"/>
        <v>1.4345426382367254E-3</v>
      </c>
      <c r="K29" s="1">
        <f t="shared" si="2"/>
        <v>1.8839283731350406E-15</v>
      </c>
      <c r="L29" s="1">
        <f t="shared" si="3"/>
        <v>4.1660725127204345E-3</v>
      </c>
      <c r="M29" s="1">
        <f t="shared" si="4"/>
        <v>0</v>
      </c>
      <c r="N29" s="1">
        <f t="shared" si="5"/>
        <v>5.6006151509590436E-3</v>
      </c>
      <c r="O29" s="1">
        <f t="shared" si="6"/>
        <v>2.2489092162377828E-7</v>
      </c>
      <c r="P29" s="1">
        <f t="shared" si="7"/>
        <v>5.6006151509590436E-3</v>
      </c>
      <c r="Q29" s="1">
        <f t="shared" si="8"/>
        <v>262.62004521937803</v>
      </c>
    </row>
    <row r="30" spans="4:17" x14ac:dyDescent="0.2">
      <c r="D30" s="48">
        <v>43922</v>
      </c>
      <c r="E30" s="1">
        <v>28</v>
      </c>
      <c r="F30" s="70">
        <f t="shared" si="9"/>
        <v>-6.7930469511866765E-2</v>
      </c>
      <c r="G30" s="37">
        <f>Polska!T30</f>
        <v>243</v>
      </c>
      <c r="H30" s="67">
        <f>Polska!U30</f>
        <v>284.14285714285717</v>
      </c>
      <c r="I30" s="1">
        <f t="shared" si="0"/>
        <v>6.0596090044144641E-3</v>
      </c>
      <c r="J30" s="1">
        <f t="shared" si="1"/>
        <v>1.520472494676067E-3</v>
      </c>
      <c r="K30" s="1">
        <f t="shared" si="2"/>
        <v>2.8958150836375598E-15</v>
      </c>
      <c r="L30" s="1">
        <f t="shared" si="3"/>
        <v>4.4392261880501068E-3</v>
      </c>
      <c r="M30" s="1">
        <f t="shared" si="4"/>
        <v>0</v>
      </c>
      <c r="N30" s="1">
        <f t="shared" si="5"/>
        <v>5.9596986827290697E-3</v>
      </c>
      <c r="O30" s="1">
        <f t="shared" si="6"/>
        <v>9.9820723792789896E-9</v>
      </c>
      <c r="P30" s="1">
        <f t="shared" si="7"/>
        <v>5.9596986827290697E-3</v>
      </c>
      <c r="Q30" s="1">
        <f t="shared" si="8"/>
        <v>279.45793370290113</v>
      </c>
    </row>
    <row r="31" spans="4:17" x14ac:dyDescent="0.2">
      <c r="D31" s="48">
        <v>43923</v>
      </c>
      <c r="E31" s="1">
        <v>29</v>
      </c>
      <c r="F31" s="70">
        <f t="shared" si="9"/>
        <v>8.813608870055134E-2</v>
      </c>
      <c r="G31" s="37">
        <f>Polska!T31</f>
        <v>392</v>
      </c>
      <c r="H31" s="67">
        <f>Polska!U31</f>
        <v>320</v>
      </c>
      <c r="I31" s="1">
        <f t="shared" si="0"/>
        <v>6.8242957113566613E-3</v>
      </c>
      <c r="J31" s="1">
        <f t="shared" si="1"/>
        <v>1.6100048521506805E-3</v>
      </c>
      <c r="K31" s="1">
        <f t="shared" si="2"/>
        <v>4.4373241799032069E-15</v>
      </c>
      <c r="L31" s="1">
        <f t="shared" si="3"/>
        <v>4.6965593420742139E-3</v>
      </c>
      <c r="M31" s="1">
        <f t="shared" si="4"/>
        <v>0</v>
      </c>
      <c r="N31" s="1">
        <f t="shared" si="5"/>
        <v>6.306564194229332E-3</v>
      </c>
      <c r="O31" s="1">
        <f t="shared" si="6"/>
        <v>2.68045923826966E-7</v>
      </c>
      <c r="P31" s="1">
        <f t="shared" si="7"/>
        <v>6.306564194229332E-3</v>
      </c>
      <c r="Q31" s="1">
        <f t="shared" si="8"/>
        <v>295.72290350709176</v>
      </c>
    </row>
    <row r="32" spans="4:17" x14ac:dyDescent="0.2">
      <c r="D32" s="48">
        <v>43924</v>
      </c>
      <c r="E32" s="1">
        <v>30</v>
      </c>
      <c r="F32" s="70">
        <f t="shared" si="9"/>
        <v>0.11303567622560839</v>
      </c>
      <c r="G32" s="37">
        <f>Polska!T32</f>
        <v>437</v>
      </c>
      <c r="H32" s="67">
        <f>Polska!U32</f>
        <v>336.85714285714283</v>
      </c>
      <c r="I32" s="1">
        <f t="shared" si="0"/>
        <v>7.1837898604370561E-3</v>
      </c>
      <c r="J32" s="1">
        <f t="shared" si="1"/>
        <v>1.7031751472929098E-3</v>
      </c>
      <c r="K32" s="1">
        <f t="shared" si="2"/>
        <v>6.7782156865122336E-15</v>
      </c>
      <c r="L32" s="1">
        <f t="shared" si="3"/>
        <v>4.9333786009936207E-3</v>
      </c>
      <c r="M32" s="1">
        <f t="shared" si="4"/>
        <v>0</v>
      </c>
      <c r="N32" s="1">
        <f t="shared" si="5"/>
        <v>6.6365537482933092E-3</v>
      </c>
      <c r="O32" s="1">
        <f t="shared" si="6"/>
        <v>2.9946736243420363E-7</v>
      </c>
      <c r="P32" s="1">
        <f t="shared" si="7"/>
        <v>6.6365537482933092E-3</v>
      </c>
      <c r="Q32" s="1">
        <f t="shared" si="8"/>
        <v>311.1965379694355</v>
      </c>
    </row>
    <row r="33" spans="4:17" x14ac:dyDescent="0.2">
      <c r="D33" s="48">
        <v>43925</v>
      </c>
      <c r="E33" s="1">
        <v>31</v>
      </c>
      <c r="F33" s="70">
        <f t="shared" si="9"/>
        <v>-0.17183260086874474</v>
      </c>
      <c r="G33" s="37">
        <f>Polska!T33</f>
        <v>244</v>
      </c>
      <c r="H33" s="67">
        <f>Polska!U33</f>
        <v>362.42857142857144</v>
      </c>
      <c r="I33" s="1">
        <f t="shared" si="0"/>
        <v>7.7291242052285047E-3</v>
      </c>
      <c r="J33" s="1">
        <f t="shared" si="1"/>
        <v>1.8000101219979886E-3</v>
      </c>
      <c r="K33" s="1">
        <f t="shared" si="2"/>
        <v>1.0321753981885548E-14</v>
      </c>
      <c r="L33" s="1">
        <f t="shared" si="3"/>
        <v>5.1451870578186369E-3</v>
      </c>
      <c r="M33" s="1">
        <f t="shared" si="4"/>
        <v>0</v>
      </c>
      <c r="N33" s="1">
        <f t="shared" si="5"/>
        <v>6.9451971798269469E-3</v>
      </c>
      <c r="O33" s="1">
        <f t="shared" si="6"/>
        <v>6.1454158115493467E-7</v>
      </c>
      <c r="P33" s="1">
        <f t="shared" si="7"/>
        <v>6.9451971798269469E-3</v>
      </c>
      <c r="Q33" s="1">
        <f t="shared" si="8"/>
        <v>325.66922530131689</v>
      </c>
    </row>
    <row r="34" spans="4:17" x14ac:dyDescent="0.2">
      <c r="D34" s="48">
        <v>43926</v>
      </c>
      <c r="E34" s="1">
        <v>32</v>
      </c>
      <c r="F34" s="70">
        <f t="shared" si="9"/>
        <v>9.8381921906029568E-2</v>
      </c>
      <c r="G34" s="37">
        <f>Polska!T34</f>
        <v>475</v>
      </c>
      <c r="H34" s="67">
        <f>Polska!U34</f>
        <v>378.71428571428572</v>
      </c>
      <c r="I34" s="1">
        <f t="shared" si="0"/>
        <v>8.0764321119671922E-3</v>
      </c>
      <c r="J34" s="1">
        <f t="shared" si="1"/>
        <v>1.9005272149827466E-3</v>
      </c>
      <c r="K34" s="1">
        <f t="shared" si="2"/>
        <v>1.5668792027507325E-14</v>
      </c>
      <c r="L34" s="1">
        <f t="shared" si="3"/>
        <v>5.3278253840333247E-3</v>
      </c>
      <c r="M34" s="1">
        <f t="shared" si="4"/>
        <v>0</v>
      </c>
      <c r="N34" s="1">
        <f t="shared" si="5"/>
        <v>7.2283525990317404E-3</v>
      </c>
      <c r="O34" s="1">
        <f t="shared" si="6"/>
        <v>7.1923886026083307E-7</v>
      </c>
      <c r="P34" s="1">
        <f t="shared" si="7"/>
        <v>7.2283525990317404E-3</v>
      </c>
      <c r="Q34" s="1">
        <f t="shared" si="8"/>
        <v>338.94674696479717</v>
      </c>
    </row>
    <row r="35" spans="4:17" x14ac:dyDescent="0.2">
      <c r="D35" s="48">
        <v>43927</v>
      </c>
      <c r="E35" s="1">
        <v>33</v>
      </c>
      <c r="F35" s="70">
        <f t="shared" si="9"/>
        <v>-8.1932157065268463E-2</v>
      </c>
      <c r="G35" s="37">
        <f>Polska!T35</f>
        <v>311</v>
      </c>
      <c r="H35" s="67">
        <f>Polska!U35</f>
        <v>375.57142857142856</v>
      </c>
      <c r="I35" s="1">
        <f t="shared" si="0"/>
        <v>8.0094077790877957E-3</v>
      </c>
      <c r="J35" s="1">
        <f t="shared" si="1"/>
        <v>2.0047339642926374E-3</v>
      </c>
      <c r="K35" s="1">
        <f t="shared" si="2"/>
        <v>2.3711630696630914E-14</v>
      </c>
      <c r="L35" s="1">
        <f t="shared" si="3"/>
        <v>5.4776072300237065E-3</v>
      </c>
      <c r="M35" s="1">
        <f t="shared" si="4"/>
        <v>0</v>
      </c>
      <c r="N35" s="1">
        <f t="shared" si="5"/>
        <v>7.4823411943400553E-3</v>
      </c>
      <c r="O35" s="1">
        <f t="shared" si="6"/>
        <v>2.7779918475764695E-7</v>
      </c>
      <c r="P35" s="1">
        <f t="shared" si="7"/>
        <v>7.4823411943400553E-3</v>
      </c>
      <c r="Q35" s="1">
        <f t="shared" si="8"/>
        <v>350.85659875556945</v>
      </c>
    </row>
    <row r="36" spans="4:17" x14ac:dyDescent="0.2">
      <c r="D36" s="48">
        <v>43928</v>
      </c>
      <c r="E36" s="1">
        <v>34</v>
      </c>
      <c r="F36" s="70">
        <f t="shared" si="9"/>
        <v>7.3316332716709898E-2</v>
      </c>
      <c r="G36" s="37">
        <f>Polska!T36</f>
        <v>435</v>
      </c>
      <c r="H36" s="67">
        <f>Polska!U36</f>
        <v>367.42857142857144</v>
      </c>
      <c r="I36" s="1">
        <f t="shared" si="0"/>
        <v>7.8357538257184528E-3</v>
      </c>
      <c r="J36" s="1">
        <f t="shared" si="1"/>
        <v>2.112627424910384E-3</v>
      </c>
      <c r="K36" s="1">
        <f t="shared" si="2"/>
        <v>3.577101157866165E-14</v>
      </c>
      <c r="L36" s="1">
        <f t="shared" si="3"/>
        <v>5.5914427785014563E-3</v>
      </c>
      <c r="M36" s="1">
        <f t="shared" si="4"/>
        <v>0</v>
      </c>
      <c r="N36" s="1">
        <f t="shared" si="5"/>
        <v>7.7040702034476116E-3</v>
      </c>
      <c r="O36" s="1">
        <f t="shared" si="6"/>
        <v>1.7340576374369597E-8</v>
      </c>
      <c r="P36" s="1">
        <f t="shared" si="7"/>
        <v>7.7040702034476116E-3</v>
      </c>
      <c r="Q36" s="1">
        <f t="shared" si="8"/>
        <v>361.25375707277738</v>
      </c>
    </row>
    <row r="37" spans="4:17" x14ac:dyDescent="0.2">
      <c r="D37" s="48">
        <v>43929</v>
      </c>
      <c r="E37" s="1">
        <v>35</v>
      </c>
      <c r="F37" s="70">
        <f t="shared" si="9"/>
        <v>-3.8237279543446689E-2</v>
      </c>
      <c r="G37" s="37">
        <f>Polska!T37</f>
        <v>357</v>
      </c>
      <c r="H37" s="67">
        <f>Polska!U37</f>
        <v>389.85714285714283</v>
      </c>
      <c r="I37" s="1">
        <f t="shared" si="0"/>
        <v>8.3140638376305032E-3</v>
      </c>
      <c r="J37" s="1">
        <f t="shared" si="1"/>
        <v>2.2241936057493137E-3</v>
      </c>
      <c r="K37" s="1">
        <f t="shared" si="2"/>
        <v>5.379537197339351E-14</v>
      </c>
      <c r="L37" s="1">
        <f t="shared" si="3"/>
        <v>5.6669446751960798E-3</v>
      </c>
      <c r="M37" s="1">
        <f t="shared" si="4"/>
        <v>0</v>
      </c>
      <c r="N37" s="1">
        <f t="shared" si="5"/>
        <v>7.8911382809991881E-3</v>
      </c>
      <c r="O37" s="1">
        <f t="shared" si="6"/>
        <v>1.7886602645190766E-7</v>
      </c>
      <c r="P37" s="1">
        <f t="shared" si="7"/>
        <v>7.8911382809991881E-3</v>
      </c>
      <c r="Q37" s="1">
        <f t="shared" si="8"/>
        <v>370.02561974527049</v>
      </c>
    </row>
    <row r="38" spans="4:17" x14ac:dyDescent="0.2">
      <c r="D38" s="48">
        <v>43930</v>
      </c>
      <c r="E38" s="1">
        <v>36</v>
      </c>
      <c r="F38" s="70">
        <f t="shared" si="9"/>
        <v>3.0287998290674523E-3</v>
      </c>
      <c r="G38" s="37">
        <f>Polska!T38</f>
        <v>370</v>
      </c>
      <c r="H38" s="67">
        <f>Polska!U38</f>
        <v>367.42857142857144</v>
      </c>
      <c r="I38" s="1">
        <f t="shared" si="0"/>
        <v>7.8357538257184528E-3</v>
      </c>
      <c r="J38" s="1">
        <f t="shared" si="1"/>
        <v>2.3394069304178279E-3</v>
      </c>
      <c r="K38" s="1">
        <f t="shared" si="2"/>
        <v>8.0649652642892067E-14</v>
      </c>
      <c r="L38" s="1">
        <f t="shared" si="3"/>
        <v>5.7025112669297174E-3</v>
      </c>
      <c r="M38" s="1">
        <f t="shared" si="4"/>
        <v>0</v>
      </c>
      <c r="N38" s="1">
        <f t="shared" si="5"/>
        <v>8.0419181974281939E-3</v>
      </c>
      <c r="O38" s="1">
        <f t="shared" si="6"/>
        <v>4.2503748162472302E-8</v>
      </c>
      <c r="P38" s="1">
        <f t="shared" si="7"/>
        <v>8.0419181974281939E-3</v>
      </c>
      <c r="Q38" s="1">
        <f t="shared" si="8"/>
        <v>377.09588388651912</v>
      </c>
    </row>
    <row r="39" spans="4:17" x14ac:dyDescent="0.2">
      <c r="D39" s="48">
        <v>43931</v>
      </c>
      <c r="E39" s="1">
        <v>37</v>
      </c>
      <c r="F39" s="70">
        <f t="shared" si="9"/>
        <v>2.3308790954621017E-2</v>
      </c>
      <c r="G39" s="37">
        <f>Polska!T39</f>
        <v>380</v>
      </c>
      <c r="H39" s="67">
        <f>Polska!U39</f>
        <v>360.14285714285717</v>
      </c>
      <c r="I39" s="1">
        <f t="shared" si="0"/>
        <v>7.6803792358616715E-3</v>
      </c>
      <c r="J39" s="1">
        <f t="shared" si="1"/>
        <v>2.4582297262159165E-3</v>
      </c>
      <c r="K39" s="1">
        <f t="shared" si="2"/>
        <v>1.2053244908943958E-13</v>
      </c>
      <c r="L39" s="1">
        <f t="shared" si="3"/>
        <v>5.6973830941085685E-3</v>
      </c>
      <c r="M39" s="1">
        <f t="shared" si="4"/>
        <v>0</v>
      </c>
      <c r="N39" s="1">
        <f t="shared" si="5"/>
        <v>8.1556128204450171E-3</v>
      </c>
      <c r="O39" s="1">
        <f t="shared" si="6"/>
        <v>2.2584695991593583E-7</v>
      </c>
      <c r="P39" s="1">
        <f t="shared" si="7"/>
        <v>8.1556128204450171E-3</v>
      </c>
      <c r="Q39" s="1">
        <f t="shared" si="8"/>
        <v>382.42717093857897</v>
      </c>
    </row>
    <row r="40" spans="4:17" x14ac:dyDescent="0.2">
      <c r="D40" s="48">
        <v>43932</v>
      </c>
      <c r="E40" s="1">
        <v>38</v>
      </c>
      <c r="F40" s="70">
        <f t="shared" si="9"/>
        <v>7.6435954127023198E-2</v>
      </c>
      <c r="G40" s="37">
        <f>Polska!T40</f>
        <v>401</v>
      </c>
      <c r="H40" s="67">
        <f>Polska!U40</f>
        <v>336.28571428571428</v>
      </c>
      <c r="I40" s="1">
        <f t="shared" si="0"/>
        <v>7.1716036180953487E-3</v>
      </c>
      <c r="J40" s="1">
        <f t="shared" si="1"/>
        <v>2.5806117458680037E-3</v>
      </c>
      <c r="K40" s="1">
        <f t="shared" si="2"/>
        <v>1.7957643860208126E-13</v>
      </c>
      <c r="L40" s="1">
        <f t="shared" si="3"/>
        <v>5.6516698546815163E-3</v>
      </c>
      <c r="M40" s="1">
        <f t="shared" si="4"/>
        <v>0</v>
      </c>
      <c r="N40" s="1">
        <f t="shared" si="5"/>
        <v>8.232281600729096E-3</v>
      </c>
      <c r="O40" s="1">
        <f t="shared" si="6"/>
        <v>1.1250377828439958E-6</v>
      </c>
      <c r="P40" s="1">
        <f t="shared" si="7"/>
        <v>8.232281600729096E-3</v>
      </c>
      <c r="Q40" s="1">
        <f t="shared" si="8"/>
        <v>386.02226862024554</v>
      </c>
    </row>
    <row r="41" spans="4:17" x14ac:dyDescent="0.2">
      <c r="D41" s="48">
        <v>43933</v>
      </c>
      <c r="E41" s="1">
        <v>39</v>
      </c>
      <c r="F41" s="70">
        <f t="shared" si="9"/>
        <v>-2.8504021729490958E-2</v>
      </c>
      <c r="G41" s="37">
        <f>Polska!T41</f>
        <v>318</v>
      </c>
      <c r="H41" s="67">
        <f>Polska!U41</f>
        <v>339.57142857142856</v>
      </c>
      <c r="I41" s="1">
        <f t="shared" si="0"/>
        <v>7.241674511560171E-3</v>
      </c>
      <c r="J41" s="1">
        <f t="shared" si="1"/>
        <v>2.7064897265067457E-3</v>
      </c>
      <c r="K41" s="1">
        <f t="shared" si="2"/>
        <v>2.6670958335694155E-13</v>
      </c>
      <c r="L41" s="1">
        <f t="shared" si="3"/>
        <v>5.566346502478072E-3</v>
      </c>
      <c r="M41" s="1">
        <f t="shared" si="4"/>
        <v>0</v>
      </c>
      <c r="N41" s="1">
        <f t="shared" si="5"/>
        <v>8.2728362292515262E-3</v>
      </c>
      <c r="O41" s="1">
        <f t="shared" si="6"/>
        <v>1.0632944880321862E-6</v>
      </c>
      <c r="P41" s="1">
        <f t="shared" si="7"/>
        <v>8.2728362292515262E-3</v>
      </c>
      <c r="Q41" s="1">
        <f t="shared" si="8"/>
        <v>387.92392729332755</v>
      </c>
    </row>
    <row r="42" spans="4:17" x14ac:dyDescent="0.2">
      <c r="D42" s="48">
        <v>43934</v>
      </c>
      <c r="E42" s="1">
        <v>40</v>
      </c>
      <c r="F42" s="70">
        <f t="shared" si="9"/>
        <v>-0.10970090061188831</v>
      </c>
      <c r="G42" s="37">
        <f>Polska!T42</f>
        <v>260</v>
      </c>
      <c r="H42" s="67">
        <f>Polska!U42</f>
        <v>334.71428571428572</v>
      </c>
      <c r="I42" s="1">
        <f t="shared" si="0"/>
        <v>7.1380914516556504E-3</v>
      </c>
      <c r="J42" s="1">
        <f t="shared" si="1"/>
        <v>2.8357869903976596E-3</v>
      </c>
      <c r="K42" s="1">
        <f t="shared" si="2"/>
        <v>3.9488604018450712E-13</v>
      </c>
      <c r="L42" s="1">
        <f t="shared" si="3"/>
        <v>5.4432186737448703E-3</v>
      </c>
      <c r="M42" s="1">
        <f t="shared" si="4"/>
        <v>0</v>
      </c>
      <c r="N42" s="1">
        <f t="shared" si="5"/>
        <v>8.2790056645374154E-3</v>
      </c>
      <c r="O42" s="1">
        <f t="shared" si="6"/>
        <v>1.3016852411556174E-6</v>
      </c>
      <c r="P42" s="1">
        <f t="shared" si="7"/>
        <v>8.2790056645374154E-3</v>
      </c>
      <c r="Q42" s="1">
        <f t="shared" si="8"/>
        <v>388.21322004601399</v>
      </c>
    </row>
    <row r="43" spans="4:17" x14ac:dyDescent="0.2">
      <c r="D43" s="48">
        <v>43935</v>
      </c>
      <c r="E43" s="1">
        <v>41</v>
      </c>
      <c r="F43" s="70">
        <f t="shared" si="9"/>
        <v>-0.11129978145120267</v>
      </c>
      <c r="G43" s="37">
        <f>Polska!T43</f>
        <v>268</v>
      </c>
      <c r="H43" s="67">
        <f>Polska!U43</f>
        <v>346.28571428571428</v>
      </c>
      <c r="I43" s="1">
        <f t="shared" si="0"/>
        <v>7.384862859075244E-3</v>
      </c>
      <c r="J43" s="1">
        <f t="shared" si="1"/>
        <v>2.9684130918333465E-3</v>
      </c>
      <c r="K43" s="1">
        <f t="shared" si="2"/>
        <v>5.828393089002909E-13</v>
      </c>
      <c r="L43" s="1">
        <f t="shared" si="3"/>
        <v>5.2848591542572678E-3</v>
      </c>
      <c r="M43" s="1">
        <f t="shared" si="4"/>
        <v>0</v>
      </c>
      <c r="N43" s="1">
        <f t="shared" si="5"/>
        <v>8.2532722466734532E-3</v>
      </c>
      <c r="O43" s="1">
        <f t="shared" si="6"/>
        <v>7.5413486446869685E-7</v>
      </c>
      <c r="P43" s="1">
        <f t="shared" si="7"/>
        <v>8.2532722466734532E-3</v>
      </c>
      <c r="Q43" s="1">
        <f t="shared" si="8"/>
        <v>387.00654699654979</v>
      </c>
    </row>
    <row r="44" spans="4:17" x14ac:dyDescent="0.2">
      <c r="D44" s="48">
        <v>43936</v>
      </c>
      <c r="E44" s="1">
        <v>42</v>
      </c>
      <c r="F44" s="70">
        <f t="shared" si="9"/>
        <v>4.7211197296743723E-2</v>
      </c>
      <c r="G44" s="37">
        <f>Polska!T44</f>
        <v>380</v>
      </c>
      <c r="H44" s="67">
        <f>Polska!U44</f>
        <v>340.85714285714283</v>
      </c>
      <c r="I44" s="1">
        <f t="shared" si="0"/>
        <v>7.2690935568290142E-3</v>
      </c>
      <c r="J44" s="1">
        <f t="shared" si="1"/>
        <v>3.1042635145269834E-3</v>
      </c>
      <c r="K44" s="1">
        <f t="shared" si="2"/>
        <v>8.575703981161551E-13</v>
      </c>
      <c r="L44" s="1">
        <f t="shared" si="3"/>
        <v>5.0945185091544522E-3</v>
      </c>
      <c r="M44" s="1">
        <f t="shared" si="4"/>
        <v>0</v>
      </c>
      <c r="N44" s="1">
        <f t="shared" si="5"/>
        <v>8.1987820245390062E-3</v>
      </c>
      <c r="O44" s="1">
        <f t="shared" si="6"/>
        <v>8.6432064699295276E-7</v>
      </c>
      <c r="P44" s="1">
        <f t="shared" si="7"/>
        <v>8.1987820245390062E-3</v>
      </c>
      <c r="Q44" s="1">
        <f t="shared" si="8"/>
        <v>384.45143042180854</v>
      </c>
    </row>
    <row r="45" spans="4:17" x14ac:dyDescent="0.2">
      <c r="D45" s="48">
        <v>43937</v>
      </c>
      <c r="E45" s="1">
        <v>43</v>
      </c>
      <c r="F45" s="70">
        <f t="shared" si="9"/>
        <v>-4.570209232322453E-2</v>
      </c>
      <c r="G45" s="37">
        <f>Polska!T45</f>
        <v>336</v>
      </c>
      <c r="H45" s="67">
        <f>Polska!U45</f>
        <v>373.28571428571428</v>
      </c>
      <c r="I45" s="1">
        <f t="shared" si="0"/>
        <v>7.9606628097209624E-3</v>
      </c>
      <c r="J45" s="1">
        <f t="shared" si="1"/>
        <v>3.2432194236970725E-3</v>
      </c>
      <c r="K45" s="1">
        <f t="shared" si="2"/>
        <v>1.2578667052936505E-12</v>
      </c>
      <c r="L45" s="1">
        <f t="shared" si="3"/>
        <v>4.8760142106238089E-3</v>
      </c>
      <c r="M45" s="1">
        <f t="shared" si="4"/>
        <v>0</v>
      </c>
      <c r="N45" s="1">
        <f t="shared" si="5"/>
        <v>8.1192336355787476E-3</v>
      </c>
      <c r="O45" s="1">
        <f t="shared" si="6"/>
        <v>2.5144706813220031E-8</v>
      </c>
      <c r="P45" s="1">
        <f t="shared" si="7"/>
        <v>8.1192336355787476E-3</v>
      </c>
      <c r="Q45" s="1">
        <f t="shared" si="8"/>
        <v>380.72130418696196</v>
      </c>
    </row>
    <row r="46" spans="4:17" x14ac:dyDescent="0.2">
      <c r="D46" s="48">
        <v>43938</v>
      </c>
      <c r="E46" s="1">
        <v>44</v>
      </c>
      <c r="F46" s="70">
        <f t="shared" si="9"/>
        <v>8.4080628072337849E-2</v>
      </c>
      <c r="G46" s="37">
        <f>Polska!T46</f>
        <v>461</v>
      </c>
      <c r="H46" s="67">
        <f>Polska!U46</f>
        <v>379.85714285714283</v>
      </c>
      <c r="I46" s="1">
        <f t="shared" si="0"/>
        <v>8.100804596650607E-3</v>
      </c>
      <c r="J46" s="1">
        <f t="shared" si="1"/>
        <v>3.3851474768580637E-3</v>
      </c>
      <c r="K46" s="1">
        <f t="shared" si="2"/>
        <v>1.8392609726706086E-12</v>
      </c>
      <c r="L46" s="1">
        <f t="shared" si="3"/>
        <v>4.6336035418588894E-3</v>
      </c>
      <c r="M46" s="1">
        <f t="shared" si="4"/>
        <v>0</v>
      </c>
      <c r="N46" s="1">
        <f t="shared" si="5"/>
        <v>8.018751020556214E-3</v>
      </c>
      <c r="O46" s="1">
        <f t="shared" si="6"/>
        <v>6.7327893498783437E-9</v>
      </c>
      <c r="P46" s="1">
        <f t="shared" si="7"/>
        <v>8.018751020556214E-3</v>
      </c>
      <c r="Q46" s="1">
        <f t="shared" si="8"/>
        <v>376.00954517662171</v>
      </c>
    </row>
    <row r="47" spans="4:17" x14ac:dyDescent="0.2">
      <c r="D47" s="48">
        <v>43939</v>
      </c>
      <c r="E47" s="1">
        <v>45</v>
      </c>
      <c r="F47" s="70">
        <f t="shared" si="9"/>
        <v>-1.8896253478047687E-2</v>
      </c>
      <c r="G47" s="37">
        <f>Polska!T47</f>
        <v>363</v>
      </c>
      <c r="H47" s="67">
        <f>Polska!U47</f>
        <v>379.14285714285717</v>
      </c>
      <c r="I47" s="1">
        <f t="shared" si="0"/>
        <v>8.0855717937234738E-3</v>
      </c>
      <c r="J47" s="1">
        <f t="shared" si="1"/>
        <v>3.5298996971145314E-3</v>
      </c>
      <c r="K47" s="1">
        <f t="shared" si="2"/>
        <v>2.6809948692002884E-12</v>
      </c>
      <c r="L47" s="1">
        <f t="shared" si="3"/>
        <v>4.3718461769026206E-3</v>
      </c>
      <c r="M47" s="1">
        <f t="shared" si="4"/>
        <v>0</v>
      </c>
      <c r="N47" s="1">
        <f t="shared" si="5"/>
        <v>7.9017458766981463E-3</v>
      </c>
      <c r="O47" s="1">
        <f t="shared" si="6"/>
        <v>3.3791967770202594E-8</v>
      </c>
      <c r="P47" s="1">
        <f t="shared" si="7"/>
        <v>7.9017458766981463E-3</v>
      </c>
      <c r="Q47" s="1">
        <f t="shared" si="8"/>
        <v>370.52302354593195</v>
      </c>
    </row>
    <row r="48" spans="4:17" x14ac:dyDescent="0.2">
      <c r="D48" s="48">
        <v>43940</v>
      </c>
      <c r="E48" s="1">
        <v>46</v>
      </c>
      <c r="F48" s="70">
        <f t="shared" si="9"/>
        <v>0.16869811357435616</v>
      </c>
      <c r="G48" s="37">
        <f>Polska!T48</f>
        <v>545</v>
      </c>
      <c r="H48" s="67">
        <f>Polska!U48</f>
        <v>369.57142857142856</v>
      </c>
      <c r="I48" s="1">
        <f t="shared" si="0"/>
        <v>7.8814522344998576E-3</v>
      </c>
      <c r="J48" s="1">
        <f t="shared" si="1"/>
        <v>3.6773134124998444E-3</v>
      </c>
      <c r="K48" s="1">
        <f t="shared" si="2"/>
        <v>3.8957627749407782E-12</v>
      </c>
      <c r="L48" s="1">
        <f t="shared" si="3"/>
        <v>4.0954626065817538E-3</v>
      </c>
      <c r="M48" s="1">
        <f t="shared" si="4"/>
        <v>0</v>
      </c>
      <c r="N48" s="1">
        <f t="shared" si="5"/>
        <v>7.7727760229773608E-3</v>
      </c>
      <c r="O48" s="1">
        <f t="shared" si="6"/>
        <v>1.1810518950882471E-8</v>
      </c>
      <c r="P48" s="1">
        <f t="shared" si="7"/>
        <v>7.7727760229773608E-3</v>
      </c>
      <c r="Q48" s="1">
        <f t="shared" si="8"/>
        <v>364.47546128658098</v>
      </c>
    </row>
    <row r="49" spans="4:17" x14ac:dyDescent="0.2">
      <c r="D49" s="48">
        <v>43941</v>
      </c>
      <c r="E49" s="1">
        <v>47</v>
      </c>
      <c r="F49" s="70">
        <f t="shared" si="9"/>
        <v>-8.9631392610231231E-2</v>
      </c>
      <c r="G49" s="37">
        <f>Polska!T49</f>
        <v>306</v>
      </c>
      <c r="H49" s="67">
        <f>Polska!U49</f>
        <v>376.14285714285717</v>
      </c>
      <c r="I49" s="1">
        <f t="shared" si="0"/>
        <v>8.021594021429504E-3</v>
      </c>
      <c r="J49" s="1">
        <f t="shared" si="1"/>
        <v>3.8272112646043927E-3</v>
      </c>
      <c r="K49" s="1">
        <f t="shared" si="2"/>
        <v>5.6432971332835809E-12</v>
      </c>
      <c r="L49" s="1">
        <f t="shared" si="3"/>
        <v>3.8091944976097782E-3</v>
      </c>
      <c r="M49" s="1">
        <f t="shared" si="4"/>
        <v>0</v>
      </c>
      <c r="N49" s="1">
        <f t="shared" si="5"/>
        <v>7.6364057678574675E-3</v>
      </c>
      <c r="O49" s="1">
        <f t="shared" si="6"/>
        <v>1.4836999068987547E-7</v>
      </c>
      <c r="P49" s="1">
        <f t="shared" si="7"/>
        <v>7.6364057678574675E-3</v>
      </c>
      <c r="Q49" s="1">
        <f t="shared" si="8"/>
        <v>358.08088469082401</v>
      </c>
    </row>
    <row r="50" spans="4:17" x14ac:dyDescent="0.2">
      <c r="D50" s="48">
        <v>43942</v>
      </c>
      <c r="E50" s="1">
        <v>48</v>
      </c>
      <c r="F50" s="70">
        <f t="shared" si="9"/>
        <v>-0.13513870008856133</v>
      </c>
      <c r="G50" s="37">
        <f>Polska!T50</f>
        <v>263</v>
      </c>
      <c r="H50" s="67">
        <f>Polska!U50</f>
        <v>359</v>
      </c>
      <c r="I50" s="1">
        <f t="shared" si="0"/>
        <v>7.6560067511782541E-3</v>
      </c>
      <c r="J50" s="1">
        <f t="shared" si="1"/>
        <v>3.9794012894041443E-3</v>
      </c>
      <c r="K50" s="1">
        <f t="shared" si="2"/>
        <v>8.149242191348086E-12</v>
      </c>
      <c r="L50" s="1">
        <f t="shared" si="3"/>
        <v>3.517672656549392E-3</v>
      </c>
      <c r="M50" s="1">
        <f t="shared" si="4"/>
        <v>0</v>
      </c>
      <c r="N50" s="1">
        <f t="shared" si="5"/>
        <v>7.4970739541027794E-3</v>
      </c>
      <c r="O50" s="1">
        <f t="shared" si="6"/>
        <v>2.5259633986234026E-8</v>
      </c>
      <c r="P50" s="1">
        <f t="shared" si="7"/>
        <v>7.4970739541027794E-3</v>
      </c>
      <c r="Q50" s="1">
        <f t="shared" si="8"/>
        <v>351.54743680296332</v>
      </c>
    </row>
    <row r="51" spans="4:17" x14ac:dyDescent="0.2">
      <c r="D51" s="48">
        <v>43943</v>
      </c>
      <c r="E51" s="1">
        <v>49</v>
      </c>
      <c r="F51" s="70">
        <f t="shared" si="9"/>
        <v>-6.2649767597549033E-2</v>
      </c>
      <c r="G51" s="37">
        <f>Polska!T51</f>
        <v>313</v>
      </c>
      <c r="H51" s="67">
        <f>Polska!U51</f>
        <v>361.57142857142856</v>
      </c>
      <c r="I51" s="1">
        <f t="shared" si="0"/>
        <v>7.7108448417159414E-3</v>
      </c>
      <c r="J51" s="1">
        <f t="shared" si="1"/>
        <v>4.1336770728290246E-3</v>
      </c>
      <c r="K51" s="1">
        <f t="shared" si="2"/>
        <v>1.1731280684376148E-11</v>
      </c>
      <c r="L51" s="1">
        <f t="shared" si="3"/>
        <v>3.2252975659839813E-3</v>
      </c>
      <c r="M51" s="1">
        <f t="shared" si="4"/>
        <v>0</v>
      </c>
      <c r="N51" s="1">
        <f t="shared" si="5"/>
        <v>7.3589746505442867E-3</v>
      </c>
      <c r="O51" s="1">
        <f t="shared" si="6"/>
        <v>1.2381263143517682E-7</v>
      </c>
      <c r="P51" s="1">
        <f t="shared" si="7"/>
        <v>7.3589746505442867E-3</v>
      </c>
      <c r="Q51" s="1">
        <f t="shared" si="8"/>
        <v>345.07178290285816</v>
      </c>
    </row>
    <row r="52" spans="4:17" x14ac:dyDescent="0.2">
      <c r="D52" s="48">
        <v>43944</v>
      </c>
      <c r="E52" s="1">
        <v>50</v>
      </c>
      <c r="F52" s="70">
        <f t="shared" si="9"/>
        <v>5.9805481899946944E-2</v>
      </c>
      <c r="G52" s="37">
        <f>Polska!T52</f>
        <v>382</v>
      </c>
      <c r="H52" s="67">
        <f>Polska!U52</f>
        <v>332.85714285714283</v>
      </c>
      <c r="I52" s="1">
        <f t="shared" si="0"/>
        <v>7.098486164045098E-3</v>
      </c>
      <c r="J52" s="1">
        <f t="shared" si="1"/>
        <v>4.2898179832039111E-3</v>
      </c>
      <c r="K52" s="1">
        <f t="shared" si="2"/>
        <v>1.6835170543542956E-11</v>
      </c>
      <c r="L52" s="1">
        <f t="shared" si="3"/>
        <v>2.9361365276627336E-3</v>
      </c>
      <c r="M52" s="1">
        <f t="shared" si="4"/>
        <v>0</v>
      </c>
      <c r="N52" s="1">
        <f t="shared" si="5"/>
        <v>7.2259545277018151E-3</v>
      </c>
      <c r="O52" s="1">
        <f t="shared" si="6"/>
        <v>1.6248183733321073E-8</v>
      </c>
      <c r="P52" s="1">
        <f t="shared" si="7"/>
        <v>7.2259545277018151E-3</v>
      </c>
      <c r="Q52" s="1">
        <f t="shared" si="8"/>
        <v>338.83429831690245</v>
      </c>
    </row>
    <row r="53" spans="4:17" x14ac:dyDescent="0.2">
      <c r="D53" s="48">
        <v>43945</v>
      </c>
      <c r="E53" s="1">
        <v>51</v>
      </c>
      <c r="F53" s="70">
        <f t="shared" si="9"/>
        <v>1.442848608957803E-2</v>
      </c>
      <c r="G53" s="37">
        <f>Polska!T53</f>
        <v>341</v>
      </c>
      <c r="H53" s="67">
        <f>Polska!U53</f>
        <v>329.85714285714283</v>
      </c>
      <c r="I53" s="1">
        <f t="shared" si="0"/>
        <v>7.034508391751129E-3</v>
      </c>
      <c r="J53" s="1">
        <f t="shared" si="1"/>
        <v>4.4475894822551595E-3</v>
      </c>
      <c r="K53" s="1">
        <f t="shared" si="2"/>
        <v>2.4084271148049961E-11</v>
      </c>
      <c r="L53" s="1">
        <f t="shared" si="3"/>
        <v>2.6538403590712916E-3</v>
      </c>
      <c r="M53" s="1">
        <f t="shared" si="4"/>
        <v>0</v>
      </c>
      <c r="N53" s="1">
        <f t="shared" si="5"/>
        <v>7.1014298654107216E-3</v>
      </c>
      <c r="O53" s="1">
        <f t="shared" si="6"/>
        <v>4.4784836367715489E-9</v>
      </c>
      <c r="P53" s="1">
        <f t="shared" si="7"/>
        <v>7.1014298654107216E-3</v>
      </c>
      <c r="Q53" s="1">
        <f t="shared" si="8"/>
        <v>332.9951767989358</v>
      </c>
    </row>
    <row r="54" spans="4:17" x14ac:dyDescent="0.2">
      <c r="D54" s="48">
        <v>43946</v>
      </c>
      <c r="E54" s="1">
        <v>52</v>
      </c>
      <c r="F54" s="70">
        <f t="shared" si="9"/>
        <v>5.2743122412380217E-2</v>
      </c>
      <c r="G54" s="37">
        <f>Polska!T54</f>
        <v>381</v>
      </c>
      <c r="H54" s="67">
        <f>Polska!U54</f>
        <v>337.42857142857144</v>
      </c>
      <c r="I54" s="1">
        <f t="shared" si="0"/>
        <v>7.1959761027787653E-3</v>
      </c>
      <c r="J54" s="1">
        <f t="shared" si="1"/>
        <v>4.6067435159049454E-3</v>
      </c>
      <c r="K54" s="1">
        <f t="shared" si="2"/>
        <v>3.4347362145818803E-11</v>
      </c>
      <c r="L54" s="1">
        <f t="shared" si="3"/>
        <v>2.3815814239334355E-3</v>
      </c>
      <c r="M54" s="1">
        <f t="shared" si="4"/>
        <v>0</v>
      </c>
      <c r="N54" s="1">
        <f t="shared" si="5"/>
        <v>6.9883249741857431E-3</v>
      </c>
      <c r="O54" s="1">
        <f t="shared" si="6"/>
        <v>4.3118991205955834E-8</v>
      </c>
      <c r="P54" s="1">
        <f t="shared" si="7"/>
        <v>6.9883249741857431E-3</v>
      </c>
      <c r="Q54" s="1">
        <f t="shared" si="8"/>
        <v>327.69154302882214</v>
      </c>
    </row>
    <row r="55" spans="4:17" x14ac:dyDescent="0.2">
      <c r="D55" s="48">
        <v>43947</v>
      </c>
      <c r="E55" s="1">
        <v>53</v>
      </c>
      <c r="F55" s="70">
        <f t="shared" si="9"/>
        <v>-1.1216262816292399E-2</v>
      </c>
      <c r="G55" s="37">
        <f>Polska!T55</f>
        <v>344</v>
      </c>
      <c r="H55" s="67">
        <f>Polska!U55</f>
        <v>353</v>
      </c>
      <c r="I55" s="1">
        <f t="shared" si="0"/>
        <v>7.5280512065903169E-3</v>
      </c>
      <c r="J55" s="1">
        <f t="shared" si="1"/>
        <v>4.767018985577319E-3</v>
      </c>
      <c r="K55" s="1">
        <f t="shared" si="2"/>
        <v>4.8831173777756751E-11</v>
      </c>
      <c r="L55" s="1">
        <f t="shared" si="3"/>
        <v>2.1220136109963267E-3</v>
      </c>
      <c r="M55" s="1">
        <f t="shared" si="4"/>
        <v>0</v>
      </c>
      <c r="N55" s="1">
        <f t="shared" si="5"/>
        <v>6.8890326454048197E-3</v>
      </c>
      <c r="O55" s="1">
        <f t="shared" si="6"/>
        <v>4.0834472153958311E-7</v>
      </c>
      <c r="P55" s="1">
        <f t="shared" si="7"/>
        <v>6.8890326454048197E-3</v>
      </c>
      <c r="Q55" s="1">
        <f t="shared" si="8"/>
        <v>323.03559807071906</v>
      </c>
    </row>
    <row r="56" spans="4:17" x14ac:dyDescent="0.2">
      <c r="D56" s="48">
        <v>43948</v>
      </c>
      <c r="E56" s="1">
        <v>54</v>
      </c>
      <c r="F56" s="70">
        <f t="shared" si="9"/>
        <v>-6.6666810369662599E-2</v>
      </c>
      <c r="G56" s="37">
        <f>Polska!T56</f>
        <v>285</v>
      </c>
      <c r="H56" s="67">
        <f>Polska!U56</f>
        <v>332.28571428571428</v>
      </c>
      <c r="I56" s="1">
        <f t="shared" si="0"/>
        <v>7.0862999217033897E-3</v>
      </c>
      <c r="J56" s="1">
        <f t="shared" si="1"/>
        <v>4.9281423002169996E-3</v>
      </c>
      <c r="K56" s="1">
        <f t="shared" si="2"/>
        <v>6.9206172635392028E-11</v>
      </c>
      <c r="L56" s="1">
        <f t="shared" si="3"/>
        <v>1.8772537801346539E-3</v>
      </c>
      <c r="M56" s="1">
        <f t="shared" si="4"/>
        <v>0</v>
      </c>
      <c r="N56" s="1">
        <f t="shared" si="5"/>
        <v>6.8053961495578262E-3</v>
      </c>
      <c r="O56" s="1">
        <f t="shared" si="6"/>
        <v>7.890692920560666E-8</v>
      </c>
      <c r="P56" s="1">
        <f t="shared" si="7"/>
        <v>6.8053961495578262E-3</v>
      </c>
      <c r="Q56" s="1">
        <f t="shared" si="8"/>
        <v>319.11377524781602</v>
      </c>
    </row>
    <row r="57" spans="4:17" x14ac:dyDescent="0.2">
      <c r="D57" s="48">
        <v>43949</v>
      </c>
      <c r="E57" s="1">
        <v>55</v>
      </c>
      <c r="F57" s="70">
        <f t="shared" si="9"/>
        <v>-1.9629129459719508E-4</v>
      </c>
      <c r="G57" s="37">
        <f>Polska!T57</f>
        <v>316</v>
      </c>
      <c r="H57" s="67">
        <f>Polska!U57</f>
        <v>316.14285714285717</v>
      </c>
      <c r="I57" s="1">
        <f t="shared" si="0"/>
        <v>6.7420385755501307E-3</v>
      </c>
      <c r="J57" s="1">
        <f t="shared" si="1"/>
        <v>5.0898280086783187E-3</v>
      </c>
      <c r="K57" s="1">
        <f t="shared" si="2"/>
        <v>9.7776929109883114E-11</v>
      </c>
      <c r="L57" s="1">
        <f t="shared" si="3"/>
        <v>1.6488832302570884E-3</v>
      </c>
      <c r="M57" s="1">
        <f t="shared" si="4"/>
        <v>0</v>
      </c>
      <c r="N57" s="1">
        <f t="shared" si="5"/>
        <v>6.7387113367123365E-3</v>
      </c>
      <c r="O57" s="1">
        <f t="shared" si="6"/>
        <v>1.1070518283725949E-11</v>
      </c>
      <c r="P57" s="1">
        <f t="shared" si="7"/>
        <v>6.7387113367123365E-3</v>
      </c>
      <c r="Q57" s="1">
        <f t="shared" si="8"/>
        <v>315.98683863587451</v>
      </c>
    </row>
    <row r="58" spans="4:17" x14ac:dyDescent="0.2">
      <c r="D58" s="48">
        <v>43950</v>
      </c>
      <c r="E58" s="1">
        <v>56</v>
      </c>
      <c r="F58" s="70">
        <f t="shared" si="9"/>
        <v>0.14777777928370739</v>
      </c>
      <c r="G58" s="37">
        <f>Polska!T58</f>
        <v>422</v>
      </c>
      <c r="H58" s="67">
        <f>Polska!U58</f>
        <v>300.28571428571428</v>
      </c>
      <c r="I58" s="1">
        <f t="shared" si="0"/>
        <v>6.403870350567724E-3</v>
      </c>
      <c r="J58" s="1">
        <f t="shared" si="1"/>
        <v>5.2517795115813101E-3</v>
      </c>
      <c r="K58" s="1">
        <f t="shared" si="2"/>
        <v>1.3771201980396826E-10</v>
      </c>
      <c r="L58" s="1">
        <f t="shared" si="3"/>
        <v>1.4379669551191862E-3</v>
      </c>
      <c r="M58" s="1">
        <f t="shared" si="4"/>
        <v>0</v>
      </c>
      <c r="N58" s="1">
        <f t="shared" si="5"/>
        <v>6.6897466044125165E-3</v>
      </c>
      <c r="O58" s="1">
        <f t="shared" si="6"/>
        <v>8.1725232512332199E-8</v>
      </c>
      <c r="P58" s="1">
        <f t="shared" si="7"/>
        <v>6.6897466044125165E-3</v>
      </c>
      <c r="Q58" s="1">
        <f t="shared" si="8"/>
        <v>313.69081938368009</v>
      </c>
    </row>
    <row r="59" spans="4:17" x14ac:dyDescent="0.2">
      <c r="D59" s="48">
        <v>43951</v>
      </c>
      <c r="E59" s="1">
        <v>57</v>
      </c>
      <c r="F59" s="70">
        <f t="shared" si="9"/>
        <v>-9.7380963152059241E-2</v>
      </c>
      <c r="G59" s="37">
        <f>Polska!T59</f>
        <v>237</v>
      </c>
      <c r="H59" s="67">
        <f>Polska!U59</f>
        <v>296.57142857142856</v>
      </c>
      <c r="I59" s="1">
        <f t="shared" si="0"/>
        <v>6.3246597753466201E-3</v>
      </c>
      <c r="J59" s="1">
        <f t="shared" si="1"/>
        <v>5.4136898511590202E-3</v>
      </c>
      <c r="K59" s="1">
        <f t="shared" si="2"/>
        <v>1.9335312534380785E-10</v>
      </c>
      <c r="L59" s="1">
        <f t="shared" si="3"/>
        <v>1.2450878699111448E-3</v>
      </c>
      <c r="M59" s="1">
        <f t="shared" si="4"/>
        <v>0</v>
      </c>
      <c r="N59" s="1">
        <f t="shared" si="5"/>
        <v>6.65877791442329E-3</v>
      </c>
      <c r="O59" s="1">
        <f t="shared" si="6"/>
        <v>1.1163493086005692E-7</v>
      </c>
      <c r="P59" s="1">
        <f t="shared" si="7"/>
        <v>6.65877791442329E-3</v>
      </c>
      <c r="Q59" s="1">
        <f t="shared" si="8"/>
        <v>312.23865769319815</v>
      </c>
    </row>
    <row r="60" spans="4:17" x14ac:dyDescent="0.2">
      <c r="D60" s="48">
        <v>43952</v>
      </c>
      <c r="E60" s="1">
        <v>58</v>
      </c>
      <c r="F60" s="70">
        <f t="shared" si="9"/>
        <v>-0.12001284846699045</v>
      </c>
      <c r="G60" s="37">
        <f>Polska!T60</f>
        <v>228</v>
      </c>
      <c r="H60" s="67">
        <f>Polska!U60</f>
        <v>300.57142857142856</v>
      </c>
      <c r="I60" s="1">
        <f t="shared" si="0"/>
        <v>6.4099634717385782E-3</v>
      </c>
      <c r="J60" s="1">
        <f t="shared" si="1"/>
        <v>5.5752425770395405E-3</v>
      </c>
      <c r="K60" s="1">
        <f t="shared" si="2"/>
        <v>2.7062906561441849E-10</v>
      </c>
      <c r="L60" s="1">
        <f t="shared" si="3"/>
        <v>1.0703928255297497E-3</v>
      </c>
      <c r="M60" s="1">
        <f t="shared" si="4"/>
        <v>0</v>
      </c>
      <c r="N60" s="1">
        <f t="shared" si="5"/>
        <v>6.645635673198356E-3</v>
      </c>
      <c r="O60" s="1">
        <f t="shared" si="6"/>
        <v>5.5541386540898099E-8</v>
      </c>
      <c r="P60" s="1">
        <f t="shared" si="7"/>
        <v>6.645635673198356E-3</v>
      </c>
      <c r="Q60" s="1">
        <f t="shared" si="8"/>
        <v>311.62240110499374</v>
      </c>
    </row>
    <row r="61" spans="4:17" x14ac:dyDescent="0.2">
      <c r="D61" s="48">
        <v>43953</v>
      </c>
      <c r="E61" s="1">
        <v>59</v>
      </c>
      <c r="F61" s="70">
        <f t="shared" si="9"/>
        <v>-6.8519609754013722E-2</v>
      </c>
      <c r="G61" s="37">
        <f>Polska!T61</f>
        <v>270</v>
      </c>
      <c r="H61" s="67">
        <f>Polska!U61</f>
        <v>316.14285714285717</v>
      </c>
      <c r="I61" s="1">
        <f t="shared" si="0"/>
        <v>6.7420385755501307E-3</v>
      </c>
      <c r="J61" s="1">
        <f t="shared" si="1"/>
        <v>5.7361126853223551E-3</v>
      </c>
      <c r="K61" s="1">
        <f t="shared" si="2"/>
        <v>3.7760833608005565E-10</v>
      </c>
      <c r="L61" s="1">
        <f t="shared" si="3"/>
        <v>9.1364707504551349E-4</v>
      </c>
      <c r="M61" s="1">
        <f t="shared" si="4"/>
        <v>0</v>
      </c>
      <c r="N61" s="1">
        <f t="shared" si="5"/>
        <v>6.6497601379762045E-3</v>
      </c>
      <c r="O61" s="1">
        <f t="shared" si="6"/>
        <v>8.5153100410849957E-9</v>
      </c>
      <c r="P61" s="1">
        <f t="shared" si="7"/>
        <v>6.6497601379762045E-3</v>
      </c>
      <c r="Q61" s="1">
        <f t="shared" si="8"/>
        <v>311.81580256131031</v>
      </c>
    </row>
    <row r="62" spans="4:17" x14ac:dyDescent="0.2">
      <c r="D62" s="48">
        <v>43954</v>
      </c>
      <c r="E62" s="1">
        <v>60</v>
      </c>
      <c r="F62" s="70">
        <f t="shared" si="9"/>
        <v>2.5305865264769967E-2</v>
      </c>
      <c r="G62" s="37">
        <f>Polska!T62</f>
        <v>318</v>
      </c>
      <c r="H62" s="67">
        <f>Polska!U62</f>
        <v>300</v>
      </c>
      <c r="I62" s="1">
        <f t="shared" si="0"/>
        <v>6.3977772293968699E-3</v>
      </c>
      <c r="J62" s="1">
        <f t="shared" si="1"/>
        <v>5.8959676277269887E-3</v>
      </c>
      <c r="K62" s="1">
        <f t="shared" si="2"/>
        <v>5.2523372212948289E-10</v>
      </c>
      <c r="L62" s="1">
        <f t="shared" si="3"/>
        <v>7.7429390061112702E-4</v>
      </c>
      <c r="M62" s="1">
        <f t="shared" si="4"/>
        <v>0</v>
      </c>
      <c r="N62" s="1">
        <f t="shared" si="5"/>
        <v>6.6702620535718377E-3</v>
      </c>
      <c r="O62" s="1">
        <f t="shared" si="6"/>
        <v>7.4247979405663104E-8</v>
      </c>
      <c r="P62" s="1">
        <f t="shared" si="7"/>
        <v>6.6702620535718377E-3</v>
      </c>
      <c r="Q62" s="1">
        <f t="shared" si="8"/>
        <v>312.77716374319533</v>
      </c>
    </row>
    <row r="63" spans="4:17" x14ac:dyDescent="0.2">
      <c r="D63" s="48">
        <v>43955</v>
      </c>
      <c r="E63" s="1">
        <v>61</v>
      </c>
      <c r="F63" s="70">
        <f t="shared" si="9"/>
        <v>4.1826437121756932E-3</v>
      </c>
      <c r="G63" s="37">
        <f>Polska!T63</f>
        <v>313</v>
      </c>
      <c r="H63" s="67">
        <f>Polska!U63</f>
        <v>310</v>
      </c>
      <c r="I63" s="1">
        <f t="shared" si="0"/>
        <v>6.611036470376766E-3</v>
      </c>
      <c r="J63" s="1">
        <f t="shared" si="1"/>
        <v>6.0544683870172597E-3</v>
      </c>
      <c r="K63" s="1">
        <f t="shared" si="2"/>
        <v>7.2829532764071167E-10</v>
      </c>
      <c r="L63" s="1">
        <f t="shared" si="3"/>
        <v>6.5151632075547577E-4</v>
      </c>
      <c r="M63" s="1">
        <f t="shared" si="4"/>
        <v>0</v>
      </c>
      <c r="N63" s="1">
        <f t="shared" si="5"/>
        <v>6.705985436068063E-3</v>
      </c>
      <c r="O63" s="1">
        <f t="shared" si="6"/>
        <v>9.0153060858470902E-9</v>
      </c>
      <c r="P63" s="1">
        <f t="shared" si="7"/>
        <v>6.705985436068063E-3</v>
      </c>
      <c r="Q63" s="1">
        <f t="shared" si="8"/>
        <v>314.45227907850654</v>
      </c>
    </row>
    <row r="64" spans="4:17" x14ac:dyDescent="0.2">
      <c r="D64" s="48">
        <v>43956</v>
      </c>
      <c r="E64" s="1">
        <v>62</v>
      </c>
      <c r="F64" s="70">
        <f t="shared" si="9"/>
        <v>0.11918640771920863</v>
      </c>
      <c r="G64" s="37">
        <f>Polska!T64</f>
        <v>425</v>
      </c>
      <c r="H64" s="67">
        <f>Polska!U64</f>
        <v>323</v>
      </c>
      <c r="I64" s="1">
        <f t="shared" si="0"/>
        <v>6.8882734836506303E-3</v>
      </c>
      <c r="J64" s="1">
        <f t="shared" si="1"/>
        <v>6.2112706143422234E-3</v>
      </c>
      <c r="K64" s="1">
        <f t="shared" si="2"/>
        <v>1.0067145353273137E-9</v>
      </c>
      <c r="L64" s="1">
        <f t="shared" si="3"/>
        <v>5.4429814219554757E-4</v>
      </c>
      <c r="M64" s="1">
        <f t="shared" si="4"/>
        <v>0</v>
      </c>
      <c r="N64" s="1">
        <f t="shared" si="5"/>
        <v>6.7555697632523063E-3</v>
      </c>
      <c r="O64" s="1">
        <f t="shared" si="6"/>
        <v>1.7610277407556546E-8</v>
      </c>
      <c r="P64" s="1">
        <f t="shared" si="7"/>
        <v>6.7555697632523063E-3</v>
      </c>
      <c r="Q64" s="1">
        <f t="shared" si="8"/>
        <v>316.7773519314535</v>
      </c>
    </row>
    <row r="65" spans="4:17" x14ac:dyDescent="0.2">
      <c r="D65" s="48">
        <v>43957</v>
      </c>
      <c r="E65" s="1">
        <v>63</v>
      </c>
      <c r="F65" s="70">
        <f t="shared" si="9"/>
        <v>-2.211573828394231E-2</v>
      </c>
      <c r="G65" s="37">
        <f>Polska!T65</f>
        <v>309</v>
      </c>
      <c r="H65" s="67">
        <f>Polska!U65</f>
        <v>325.14285714285717</v>
      </c>
      <c r="I65" s="1">
        <f t="shared" si="0"/>
        <v>6.9339718924320368E-3</v>
      </c>
      <c r="J65" s="1">
        <f t="shared" si="1"/>
        <v>6.3660258235903738E-3</v>
      </c>
      <c r="K65" s="1">
        <f t="shared" si="2"/>
        <v>1.3872318391785951E-9</v>
      </c>
      <c r="L65" s="1">
        <f t="shared" si="3"/>
        <v>4.5148205775929974E-4</v>
      </c>
      <c r="M65" s="1">
        <f t="shared" si="4"/>
        <v>0</v>
      </c>
      <c r="N65" s="1">
        <f t="shared" si="5"/>
        <v>6.8175092685815123E-3</v>
      </c>
      <c r="O65" s="1">
        <f t="shared" si="6"/>
        <v>1.3563542754148765E-8</v>
      </c>
      <c r="P65" s="1">
        <f t="shared" si="7"/>
        <v>6.8175092685815123E-3</v>
      </c>
      <c r="Q65" s="1">
        <f t="shared" si="8"/>
        <v>319.68177497284682</v>
      </c>
    </row>
    <row r="66" spans="4:17" x14ac:dyDescent="0.2">
      <c r="D66" s="48">
        <v>43958</v>
      </c>
      <c r="E66" s="1">
        <v>64</v>
      </c>
      <c r="F66" s="70">
        <f t="shared" si="9"/>
        <v>-3.0057522472787923E-2</v>
      </c>
      <c r="G66" s="37">
        <f>Polska!T66</f>
        <v>307</v>
      </c>
      <c r="H66" s="67">
        <f>Polska!U66</f>
        <v>329</v>
      </c>
      <c r="I66" s="1">
        <f t="shared" si="0"/>
        <v>7.0162290282385674E-3</v>
      </c>
      <c r="J66" s="1">
        <f t="shared" si="1"/>
        <v>6.5183826373319586E-3</v>
      </c>
      <c r="K66" s="1">
        <f t="shared" si="2"/>
        <v>1.9056171393370077E-9</v>
      </c>
      <c r="L66" s="1">
        <f t="shared" si="3"/>
        <v>3.7182298314052971E-4</v>
      </c>
      <c r="M66" s="1">
        <f t="shared" si="4"/>
        <v>0</v>
      </c>
      <c r="N66" s="1">
        <f t="shared" si="5"/>
        <v>6.8902075260896273E-3</v>
      </c>
      <c r="O66" s="1">
        <f t="shared" si="6"/>
        <v>1.5881419003875311E-8</v>
      </c>
      <c r="P66" s="1">
        <f t="shared" si="7"/>
        <v>6.8902075260896273E-3</v>
      </c>
      <c r="Q66" s="1">
        <f t="shared" si="8"/>
        <v>323.0906897365906</v>
      </c>
    </row>
    <row r="67" spans="4:17" x14ac:dyDescent="0.2">
      <c r="D67" s="48">
        <v>43959</v>
      </c>
      <c r="E67" s="1">
        <v>65</v>
      </c>
      <c r="F67" s="70">
        <f t="shared" si="9"/>
        <v>-1.6599261819461919E-2</v>
      </c>
      <c r="G67" s="37">
        <f>Polska!T67</f>
        <v>319</v>
      </c>
      <c r="H67" s="67">
        <f>Polska!U67</f>
        <v>331.42857142857144</v>
      </c>
      <c r="I67" s="1">
        <f t="shared" ref="I67:I130" si="10">($C$1*G67+(1-$C$1)*H67)/($C$1*SUM(G:G)+(1-$C$1)*SUM(H:H))</f>
        <v>7.0680205581908281E-3</v>
      </c>
      <c r="J67" s="1">
        <f t="shared" ref="J67:J122" si="11">_xlfn.NORM.DIST(E67,$A$1,$A$2,FALSE)*$B$1</f>
        <v>6.6679880784308223E-3</v>
      </c>
      <c r="K67" s="1">
        <f t="shared" ref="K67:K122" si="12">_xlfn.NORM.DIST(E67,$A$3,$A$4,FALSE)*$B$2</f>
        <v>2.6095531449864684E-9</v>
      </c>
      <c r="L67" s="1">
        <f t="shared" ref="L67:L122" si="13">_xlfn.NORM.DIST(E67,$A$5,$A$6,FALSE)*$B$3</f>
        <v>3.0403533290688205E-4</v>
      </c>
      <c r="M67" s="1">
        <f t="shared" ref="M67:M130" si="14">_xlfn.NORM.DIST(E67,$A$7,$A$8,FALSE)*$B$4</f>
        <v>0</v>
      </c>
      <c r="N67" s="1">
        <f t="shared" ref="N67:N130" si="15">SUM(J67:M67)</f>
        <v>6.972026020890849E-3</v>
      </c>
      <c r="O67" s="1">
        <f t="shared" ref="O67:O130" si="16">(SUM(J67:L67)-I67)^2</f>
        <v>9.2149511914370787E-9</v>
      </c>
      <c r="P67" s="1">
        <f t="shared" ref="P67:P130" si="17">IF(O67="",0,N67)</f>
        <v>6.972026020890849E-3</v>
      </c>
      <c r="Q67" s="1">
        <f t="shared" ref="Q67:Q130" si="18">N67*($C$1*SUM(G:G)+(1-$C$1)*SUM(H:H))</f>
        <v>326.92726415302747</v>
      </c>
    </row>
    <row r="68" spans="4:17" x14ac:dyDescent="0.2">
      <c r="D68" s="48">
        <v>43960</v>
      </c>
      <c r="E68" s="1">
        <v>66</v>
      </c>
      <c r="F68" s="70">
        <f t="shared" si="9"/>
        <v>-8.9400411229310972E-2</v>
      </c>
      <c r="G68" s="37">
        <f>Polska!T68</f>
        <v>285</v>
      </c>
      <c r="H68" s="67">
        <f>Polska!U68</f>
        <v>350.14285714285717</v>
      </c>
      <c r="I68" s="1">
        <f t="shared" si="10"/>
        <v>7.4671199948817763E-3</v>
      </c>
      <c r="J68" s="1">
        <f t="shared" si="11"/>
        <v>6.8144889009467396E-3</v>
      </c>
      <c r="K68" s="1">
        <f t="shared" si="12"/>
        <v>3.5623823880107059E-9</v>
      </c>
      <c r="L68" s="1">
        <f t="shared" si="13"/>
        <v>2.4683342813315795E-4</v>
      </c>
      <c r="M68" s="1">
        <f t="shared" si="14"/>
        <v>0</v>
      </c>
      <c r="N68" s="1">
        <f t="shared" si="15"/>
        <v>7.0613258914622862E-3</v>
      </c>
      <c r="O68" s="1">
        <f t="shared" si="16"/>
        <v>1.6466885437002783E-7</v>
      </c>
      <c r="P68" s="1">
        <f t="shared" si="17"/>
        <v>7.0613258914622862E-3</v>
      </c>
      <c r="Q68" s="1">
        <f t="shared" si="18"/>
        <v>331.11464989824145</v>
      </c>
    </row>
    <row r="69" spans="4:17" x14ac:dyDescent="0.2">
      <c r="D69" s="48">
        <v>43961</v>
      </c>
      <c r="E69" s="1">
        <v>67</v>
      </c>
      <c r="F69" s="70">
        <f t="shared" si="9"/>
        <v>-8.7235684048572182E-3</v>
      </c>
      <c r="G69" s="37">
        <f>Polska!T69</f>
        <v>345</v>
      </c>
      <c r="H69" s="67">
        <f>Polska!U69</f>
        <v>352</v>
      </c>
      <c r="I69" s="1">
        <f t="shared" si="10"/>
        <v>7.5067252824923278E-3</v>
      </c>
      <c r="J69" s="1">
        <f t="shared" si="11"/>
        <v>6.9575329535268952E-3</v>
      </c>
      <c r="K69" s="1">
        <f t="shared" si="12"/>
        <v>4.8479576524315896E-9</v>
      </c>
      <c r="L69" s="1">
        <f t="shared" si="13"/>
        <v>1.9896467822212835E-4</v>
      </c>
      <c r="M69" s="1">
        <f t="shared" si="14"/>
        <v>0</v>
      </c>
      <c r="N69" s="1">
        <f t="shared" si="15"/>
        <v>7.1565024797066758E-3</v>
      </c>
      <c r="O69" s="1">
        <f t="shared" si="16"/>
        <v>1.2265601159103772E-7</v>
      </c>
      <c r="P69" s="1">
        <f t="shared" si="17"/>
        <v>7.1565024797066758E-3</v>
      </c>
      <c r="Q69" s="1">
        <f t="shared" si="18"/>
        <v>335.57760249092007</v>
      </c>
    </row>
    <row r="70" spans="4:17" x14ac:dyDescent="0.2">
      <c r="D70" s="48">
        <v>43962</v>
      </c>
      <c r="E70" s="1">
        <v>68</v>
      </c>
      <c r="F70" s="70">
        <f t="shared" ref="F70:F133" si="19">LOG(G70)-LOG(H70)</f>
        <v>-4.5983039504671197E-2</v>
      </c>
      <c r="G70" s="37">
        <f>Polska!T70</f>
        <v>330</v>
      </c>
      <c r="H70" s="67">
        <f>Polska!U70</f>
        <v>366.85714285714283</v>
      </c>
      <c r="I70" s="1">
        <f t="shared" si="10"/>
        <v>7.8235675833767428E-3</v>
      </c>
      <c r="J70" s="1">
        <f t="shared" si="11"/>
        <v>7.0967705681053957E-3</v>
      </c>
      <c r="K70" s="1">
        <f t="shared" si="12"/>
        <v>6.5768962885911155E-9</v>
      </c>
      <c r="L70" s="1">
        <f t="shared" si="13"/>
        <v>1.5923556899736065E-4</v>
      </c>
      <c r="M70" s="1">
        <f t="shared" si="14"/>
        <v>0</v>
      </c>
      <c r="N70" s="1">
        <f t="shared" si="15"/>
        <v>7.2560127139990448E-3</v>
      </c>
      <c r="O70" s="1">
        <f t="shared" si="16"/>
        <v>3.2211852975433577E-7</v>
      </c>
      <c r="P70" s="1">
        <f t="shared" si="17"/>
        <v>7.2560127139990448E-3</v>
      </c>
      <c r="Q70" s="1">
        <f t="shared" si="18"/>
        <v>340.24376531861907</v>
      </c>
    </row>
    <row r="71" spans="4:17" x14ac:dyDescent="0.2">
      <c r="D71" s="48">
        <v>43963</v>
      </c>
      <c r="E71" s="1">
        <v>69</v>
      </c>
      <c r="F71" s="70">
        <f t="shared" si="19"/>
        <v>0.16692695765950649</v>
      </c>
      <c r="G71" s="37">
        <f>Polska!T71</f>
        <v>556</v>
      </c>
      <c r="H71" s="67">
        <f>Polska!U71</f>
        <v>378.57142857142856</v>
      </c>
      <c r="I71" s="1">
        <f t="shared" si="10"/>
        <v>8.0733855513817638E-3</v>
      </c>
      <c r="J71" s="1">
        <f t="shared" si="11"/>
        <v>7.231855966396983E-3</v>
      </c>
      <c r="K71" s="1">
        <f t="shared" si="12"/>
        <v>8.8946131222714181E-9</v>
      </c>
      <c r="L71" s="1">
        <f t="shared" si="13"/>
        <v>1.265308063177251E-4</v>
      </c>
      <c r="M71" s="1">
        <f t="shared" si="14"/>
        <v>0</v>
      </c>
      <c r="N71" s="1">
        <f t="shared" si="15"/>
        <v>7.3583956673278304E-3</v>
      </c>
      <c r="O71" s="1">
        <f t="shared" si="16"/>
        <v>5.1121053429945713E-7</v>
      </c>
      <c r="P71" s="1">
        <f t="shared" si="17"/>
        <v>7.3583956673278304E-3</v>
      </c>
      <c r="Q71" s="1">
        <f t="shared" si="18"/>
        <v>345.04463363543152</v>
      </c>
    </row>
    <row r="72" spans="4:17" x14ac:dyDescent="0.2">
      <c r="D72" s="48">
        <v>43964</v>
      </c>
      <c r="E72" s="1">
        <v>70</v>
      </c>
      <c r="F72" s="70">
        <f t="shared" si="19"/>
        <v>-6.3020499666478269E-2</v>
      </c>
      <c r="G72" s="37">
        <f>Polska!T72</f>
        <v>322</v>
      </c>
      <c r="H72" s="67">
        <f>Polska!U72</f>
        <v>372.28571428571428</v>
      </c>
      <c r="I72" s="1">
        <f t="shared" si="10"/>
        <v>7.9393368856229725E-3</v>
      </c>
      <c r="J72" s="1">
        <f t="shared" si="11"/>
        <v>7.3624486763891042E-3</v>
      </c>
      <c r="K72" s="1">
        <f t="shared" si="12"/>
        <v>1.1991597023740899E-8</v>
      </c>
      <c r="L72" s="1">
        <f t="shared" si="13"/>
        <v>9.9826204336208465E-5</v>
      </c>
      <c r="M72" s="1">
        <f t="shared" si="14"/>
        <v>0</v>
      </c>
      <c r="N72" s="1">
        <f t="shared" si="15"/>
        <v>7.4622868723223362E-3</v>
      </c>
      <c r="O72" s="1">
        <f t="shared" si="16"/>
        <v>2.275767151901373E-7</v>
      </c>
      <c r="P72" s="1">
        <f t="shared" si="17"/>
        <v>7.4622868723223362E-3</v>
      </c>
      <c r="Q72" s="1">
        <f t="shared" si="18"/>
        <v>349.91622581203029</v>
      </c>
    </row>
    <row r="73" spans="4:17" x14ac:dyDescent="0.2">
      <c r="D73" s="48">
        <v>43965</v>
      </c>
      <c r="E73" s="1">
        <v>71</v>
      </c>
      <c r="F73" s="70">
        <f t="shared" si="19"/>
        <v>5.5304672099778074E-2</v>
      </c>
      <c r="G73" s="37">
        <f>Polska!T73</f>
        <v>411</v>
      </c>
      <c r="H73" s="67">
        <f>Polska!U73</f>
        <v>361.85714285714283</v>
      </c>
      <c r="I73" s="1">
        <f t="shared" si="10"/>
        <v>7.7169379628867956E-3</v>
      </c>
      <c r="J73" s="1">
        <f t="shared" si="11"/>
        <v>7.4882149508091562E-3</v>
      </c>
      <c r="K73" s="1">
        <f t="shared" si="12"/>
        <v>1.611650554284298E-8</v>
      </c>
      <c r="L73" s="1">
        <f t="shared" si="13"/>
        <v>7.8196071028852309E-5</v>
      </c>
      <c r="M73" s="1">
        <f t="shared" si="14"/>
        <v>0</v>
      </c>
      <c r="N73" s="1">
        <f t="shared" si="15"/>
        <v>7.5664271383435507E-3</v>
      </c>
      <c r="O73" s="1">
        <f t="shared" si="16"/>
        <v>2.2653508304687437E-8</v>
      </c>
      <c r="P73" s="1">
        <f t="shared" si="17"/>
        <v>7.5664271383435507E-3</v>
      </c>
      <c r="Q73" s="1">
        <f t="shared" si="18"/>
        <v>354.79949678039281</v>
      </c>
    </row>
    <row r="74" spans="4:17" x14ac:dyDescent="0.2">
      <c r="D74" s="48">
        <v>43966</v>
      </c>
      <c r="E74" s="1">
        <v>72</v>
      </c>
      <c r="F74" s="70">
        <f t="shared" si="19"/>
        <v>4.0172126747253678E-2</v>
      </c>
      <c r="G74" s="37">
        <f>Polska!T74</f>
        <v>401</v>
      </c>
      <c r="H74" s="67">
        <f>Polska!U74</f>
        <v>365.57142857142856</v>
      </c>
      <c r="I74" s="1">
        <f t="shared" si="10"/>
        <v>7.7961485381078995E-3</v>
      </c>
      <c r="J74" s="1">
        <f t="shared" si="11"/>
        <v>7.6088291793736992E-3</v>
      </c>
      <c r="K74" s="1">
        <f t="shared" si="12"/>
        <v>2.1592783559775395E-8</v>
      </c>
      <c r="L74" s="1">
        <f t="shared" si="13"/>
        <v>6.08159363558088E-5</v>
      </c>
      <c r="M74" s="1">
        <f t="shared" si="14"/>
        <v>0</v>
      </c>
      <c r="N74" s="1">
        <f t="shared" si="15"/>
        <v>7.6696667085130671E-3</v>
      </c>
      <c r="O74" s="1">
        <f t="shared" si="16"/>
        <v>1.599765321765622E-8</v>
      </c>
      <c r="P74" s="1">
        <f t="shared" si="17"/>
        <v>7.6696667085130671E-3</v>
      </c>
      <c r="Q74" s="1">
        <f t="shared" si="18"/>
        <v>359.64053296223165</v>
      </c>
    </row>
    <row r="75" spans="4:17" x14ac:dyDescent="0.2">
      <c r="D75" s="48">
        <v>43967</v>
      </c>
      <c r="E75" s="1">
        <v>73</v>
      </c>
      <c r="F75" s="70">
        <f t="shared" si="19"/>
        <v>-0.15055535674519804</v>
      </c>
      <c r="G75" s="37">
        <f>Polska!T75</f>
        <v>241</v>
      </c>
      <c r="H75" s="67">
        <f>Polska!U75</f>
        <v>340.85714285714283</v>
      </c>
      <c r="I75" s="1">
        <f t="shared" si="10"/>
        <v>7.2690935568290142E-3</v>
      </c>
      <c r="J75" s="1">
        <f t="shared" si="11"/>
        <v>7.723975286516702E-3</v>
      </c>
      <c r="K75" s="1">
        <f t="shared" si="12"/>
        <v>2.8839669200833195E-8</v>
      </c>
      <c r="L75" s="1">
        <f t="shared" si="13"/>
        <v>4.6961499362093749E-5</v>
      </c>
      <c r="M75" s="1">
        <f t="shared" si="14"/>
        <v>0</v>
      </c>
      <c r="N75" s="1">
        <f t="shared" si="15"/>
        <v>7.7709656255479966E-3</v>
      </c>
      <c r="O75" s="1">
        <f t="shared" si="16"/>
        <v>2.5187557336027089E-7</v>
      </c>
      <c r="P75" s="1">
        <f t="shared" si="17"/>
        <v>7.7709656255479966E-3</v>
      </c>
      <c r="Q75" s="1">
        <f t="shared" si="18"/>
        <v>364.39056942346429</v>
      </c>
    </row>
    <row r="76" spans="4:17" x14ac:dyDescent="0.2">
      <c r="D76" s="48">
        <v>43968</v>
      </c>
      <c r="E76" s="1">
        <v>74</v>
      </c>
      <c r="F76" s="70">
        <f t="shared" si="19"/>
        <v>-0.12431101962089919</v>
      </c>
      <c r="G76" s="37">
        <f>Polska!T76</f>
        <v>272</v>
      </c>
      <c r="H76" s="67">
        <f>Polska!U76</f>
        <v>362.14285714285717</v>
      </c>
      <c r="I76" s="1">
        <f t="shared" si="10"/>
        <v>7.7230310840576506E-3</v>
      </c>
      <c r="J76" s="1">
        <f t="shared" si="11"/>
        <v>7.8333481062462865E-3</v>
      </c>
      <c r="K76" s="1">
        <f t="shared" si="12"/>
        <v>3.8398637193000923E-8</v>
      </c>
      <c r="L76" s="1">
        <f t="shared" si="13"/>
        <v>3.6004650727162363E-5</v>
      </c>
      <c r="M76" s="1">
        <f t="shared" si="14"/>
        <v>0</v>
      </c>
      <c r="N76" s="1">
        <f t="shared" si="15"/>
        <v>7.8693911556106423E-3</v>
      </c>
      <c r="O76" s="1">
        <f t="shared" si="16"/>
        <v>2.1421270544996857E-8</v>
      </c>
      <c r="P76" s="1">
        <f t="shared" si="17"/>
        <v>7.8693911556106423E-3</v>
      </c>
      <c r="Q76" s="1">
        <f t="shared" si="18"/>
        <v>369.00586907521182</v>
      </c>
    </row>
    <row r="77" spans="4:17" x14ac:dyDescent="0.2">
      <c r="D77" s="48">
        <v>43969</v>
      </c>
      <c r="E77" s="1">
        <v>75</v>
      </c>
      <c r="F77" s="70">
        <f t="shared" si="19"/>
        <v>-6.2290316232154197E-3</v>
      </c>
      <c r="G77" s="37">
        <f>Polska!T77</f>
        <v>356</v>
      </c>
      <c r="H77" s="67">
        <f>Polska!U77</f>
        <v>361.14285714285717</v>
      </c>
      <c r="I77" s="1">
        <f t="shared" si="10"/>
        <v>7.7017051599596615E-3</v>
      </c>
      <c r="J77" s="1">
        <f t="shared" si="11"/>
        <v>7.9366547257955274E-3</v>
      </c>
      <c r="K77" s="1">
        <f t="shared" si="12"/>
        <v>5.0966550521035679E-8</v>
      </c>
      <c r="L77" s="1">
        <f t="shared" si="13"/>
        <v>2.7407368652496639E-5</v>
      </c>
      <c r="M77" s="1">
        <f t="shared" si="14"/>
        <v>0</v>
      </c>
      <c r="N77" s="1">
        <f t="shared" si="15"/>
        <v>7.9641130609985449E-3</v>
      </c>
      <c r="O77" s="1">
        <f t="shared" si="16"/>
        <v>6.8857906527632397E-8</v>
      </c>
      <c r="P77" s="1">
        <f t="shared" si="17"/>
        <v>7.9641130609985449E-3</v>
      </c>
      <c r="Q77" s="1">
        <f t="shared" si="18"/>
        <v>373.44750100415746</v>
      </c>
    </row>
    <row r="78" spans="4:17" x14ac:dyDescent="0.2">
      <c r="D78" s="48">
        <v>43970</v>
      </c>
      <c r="E78" s="1">
        <v>76</v>
      </c>
      <c r="F78" s="70">
        <f t="shared" si="19"/>
        <v>1.282264587364379E-2</v>
      </c>
      <c r="G78" s="37">
        <f>Polska!T78</f>
        <v>383</v>
      </c>
      <c r="H78" s="67">
        <f>Polska!U78</f>
        <v>371.85714285714283</v>
      </c>
      <c r="I78" s="1">
        <f t="shared" si="10"/>
        <v>7.9301972038666908E-3</v>
      </c>
      <c r="J78" s="1">
        <f t="shared" si="11"/>
        <v>8.0336157898136893E-3</v>
      </c>
      <c r="K78" s="1">
        <f t="shared" si="12"/>
        <v>6.743705004602067E-8</v>
      </c>
      <c r="L78" s="1">
        <f t="shared" si="13"/>
        <v>2.0714200323812611E-5</v>
      </c>
      <c r="M78" s="1">
        <f t="shared" si="14"/>
        <v>0</v>
      </c>
      <c r="N78" s="1">
        <f t="shared" si="15"/>
        <v>8.0543974271875488E-3</v>
      </c>
      <c r="O78" s="1">
        <f t="shared" si="16"/>
        <v>1.5425695472950998E-8</v>
      </c>
      <c r="P78" s="1">
        <f t="shared" si="17"/>
        <v>8.0543974271875488E-3</v>
      </c>
      <c r="Q78" s="1">
        <f t="shared" si="18"/>
        <v>377.68105101465926</v>
      </c>
    </row>
    <row r="79" spans="4:17" x14ac:dyDescent="0.2">
      <c r="D79" s="48">
        <v>43971</v>
      </c>
      <c r="E79" s="1">
        <v>77</v>
      </c>
      <c r="F79" s="70">
        <f t="shared" si="19"/>
        <v>9.1282493339644777E-2</v>
      </c>
      <c r="G79" s="37">
        <f>Polska!T79</f>
        <v>471</v>
      </c>
      <c r="H79" s="67">
        <f>Polska!U79</f>
        <v>381.71428571428572</v>
      </c>
      <c r="I79" s="1">
        <f t="shared" si="10"/>
        <v>8.1404098842611603E-3</v>
      </c>
      <c r="J79" s="1">
        <f t="shared" si="11"/>
        <v>8.1239667569898942E-3</v>
      </c>
      <c r="K79" s="1">
        <f t="shared" si="12"/>
        <v>8.8952013082044361E-8</v>
      </c>
      <c r="L79" s="1">
        <f t="shared" si="13"/>
        <v>1.5543939372142094E-5</v>
      </c>
      <c r="M79" s="1">
        <f t="shared" si="14"/>
        <v>0</v>
      </c>
      <c r="N79" s="1">
        <f t="shared" si="15"/>
        <v>8.1395996483751183E-3</v>
      </c>
      <c r="O79" s="1">
        <f t="shared" si="16"/>
        <v>6.5648219103025852E-13</v>
      </c>
      <c r="P79" s="1">
        <f t="shared" si="17"/>
        <v>8.1395996483751183E-3</v>
      </c>
      <c r="Q79" s="1">
        <f t="shared" si="18"/>
        <v>381.67629271185734</v>
      </c>
    </row>
    <row r="80" spans="4:17" x14ac:dyDescent="0.2">
      <c r="D80" s="48">
        <v>43972</v>
      </c>
      <c r="E80" s="1">
        <v>78</v>
      </c>
      <c r="F80" s="70">
        <f t="shared" si="19"/>
        <v>1.0412998485598735E-2</v>
      </c>
      <c r="G80" s="37">
        <f>Polska!T80</f>
        <v>404</v>
      </c>
      <c r="H80" s="67">
        <f>Polska!U80</f>
        <v>394.42857142857144</v>
      </c>
      <c r="I80" s="1">
        <f t="shared" si="10"/>
        <v>8.4115537763641713E-3</v>
      </c>
      <c r="J80" s="1">
        <f t="shared" si="11"/>
        <v>8.207459101211555E-3</v>
      </c>
      <c r="K80" s="1">
        <f t="shared" si="12"/>
        <v>1.1696526019741306E-7</v>
      </c>
      <c r="L80" s="1">
        <f t="shared" si="13"/>
        <v>1.1581001201884893E-5</v>
      </c>
      <c r="M80" s="1">
        <f t="shared" si="14"/>
        <v>0</v>
      </c>
      <c r="N80" s="1">
        <f t="shared" si="15"/>
        <v>8.219157067673637E-3</v>
      </c>
      <c r="O80" s="1">
        <f t="shared" si="16"/>
        <v>3.7016493514950306E-8</v>
      </c>
      <c r="P80" s="1">
        <f t="shared" si="17"/>
        <v>8.219157067673637E-3</v>
      </c>
      <c r="Q80" s="1">
        <f t="shared" si="18"/>
        <v>385.4068423908754</v>
      </c>
    </row>
    <row r="81" spans="4:17" x14ac:dyDescent="0.2">
      <c r="D81" s="48">
        <v>43973</v>
      </c>
      <c r="E81" s="1">
        <v>79</v>
      </c>
      <c r="F81" s="70">
        <f t="shared" si="19"/>
        <v>8.4004459834013723E-2</v>
      </c>
      <c r="G81" s="37">
        <f>Polska!T81</f>
        <v>476</v>
      </c>
      <c r="H81" s="67">
        <f>Polska!U81</f>
        <v>392.28571428571428</v>
      </c>
      <c r="I81" s="1">
        <f t="shared" si="10"/>
        <v>8.3658553675827647E-3</v>
      </c>
      <c r="J81" s="1">
        <f t="shared" si="11"/>
        <v>8.2838614496339412E-3</v>
      </c>
      <c r="K81" s="1">
        <f t="shared" si="12"/>
        <v>1.5332108886213057E-7</v>
      </c>
      <c r="L81" s="1">
        <f t="shared" si="13"/>
        <v>8.5668904033296238E-6</v>
      </c>
      <c r="M81" s="1">
        <f t="shared" si="14"/>
        <v>0</v>
      </c>
      <c r="N81" s="1">
        <f t="shared" si="15"/>
        <v>8.2925816611261315E-3</v>
      </c>
      <c r="O81" s="1">
        <f t="shared" si="16"/>
        <v>5.3690360578928514E-9</v>
      </c>
      <c r="P81" s="1">
        <f t="shared" si="17"/>
        <v>8.2925816611261315E-3</v>
      </c>
      <c r="Q81" s="1">
        <f t="shared" si="18"/>
        <v>388.84981598091161</v>
      </c>
    </row>
    <row r="82" spans="4:17" x14ac:dyDescent="0.2">
      <c r="D82" s="48">
        <v>43974</v>
      </c>
      <c r="E82" s="1">
        <v>80</v>
      </c>
      <c r="F82" s="70">
        <f t="shared" si="19"/>
        <v>-0.11162793284381145</v>
      </c>
      <c r="G82" s="37">
        <f>Polska!T82</f>
        <v>310</v>
      </c>
      <c r="H82" s="67">
        <f>Polska!U82</f>
        <v>400.85714285714283</v>
      </c>
      <c r="I82" s="1">
        <f t="shared" si="10"/>
        <v>8.5486490027083892E-3</v>
      </c>
      <c r="J82" s="1">
        <f t="shared" si="11"/>
        <v>8.3529606503732496E-3</v>
      </c>
      <c r="K82" s="1">
        <f t="shared" si="12"/>
        <v>2.0035066667996125E-7</v>
      </c>
      <c r="L82" s="1">
        <f t="shared" si="13"/>
        <v>6.2920534983133691E-6</v>
      </c>
      <c r="M82" s="1">
        <f t="shared" si="14"/>
        <v>0</v>
      </c>
      <c r="N82" s="1">
        <f t="shared" si="15"/>
        <v>8.359453054538243E-3</v>
      </c>
      <c r="O82" s="1">
        <f t="shared" si="16"/>
        <v>3.5795106804000647E-8</v>
      </c>
      <c r="P82" s="1">
        <f t="shared" si="17"/>
        <v>8.359453054538243E-3</v>
      </c>
      <c r="Q82" s="1">
        <f t="shared" si="18"/>
        <v>391.98550159551132</v>
      </c>
    </row>
    <row r="83" spans="4:17" x14ac:dyDescent="0.2">
      <c r="D83" s="48">
        <v>43975</v>
      </c>
      <c r="E83" s="1">
        <v>81</v>
      </c>
      <c r="F83" s="70">
        <f t="shared" si="19"/>
        <v>-3.3716458219818612E-2</v>
      </c>
      <c r="G83" s="37">
        <f>Polska!T83</f>
        <v>361</v>
      </c>
      <c r="H83" s="67">
        <f>Polska!U83</f>
        <v>390.14285714285717</v>
      </c>
      <c r="I83" s="1">
        <f t="shared" si="10"/>
        <v>8.3201569588013582E-3</v>
      </c>
      <c r="J83" s="1">
        <f t="shared" si="11"/>
        <v>8.4145627629316298E-3</v>
      </c>
      <c r="K83" s="1">
        <f t="shared" si="12"/>
        <v>2.6098982871934603E-7</v>
      </c>
      <c r="L83" s="1">
        <f t="shared" si="13"/>
        <v>4.5883199412820823E-6</v>
      </c>
      <c r="M83" s="1">
        <f t="shared" si="14"/>
        <v>0</v>
      </c>
      <c r="N83" s="1">
        <f t="shared" si="15"/>
        <v>8.4194120727016306E-3</v>
      </c>
      <c r="O83" s="1">
        <f t="shared" si="16"/>
        <v>9.8515776353560424E-9</v>
      </c>
      <c r="P83" s="1">
        <f t="shared" si="17"/>
        <v>8.4194120727016306E-3</v>
      </c>
      <c r="Q83" s="1">
        <f t="shared" si="18"/>
        <v>394.79705704735881</v>
      </c>
    </row>
    <row r="84" spans="4:17" x14ac:dyDescent="0.2">
      <c r="D84" s="48">
        <v>43976</v>
      </c>
      <c r="E84" s="1">
        <v>82</v>
      </c>
      <c r="F84" s="70">
        <f t="shared" si="19"/>
        <v>-5.0120294601454507E-2</v>
      </c>
      <c r="G84" s="37">
        <f>Polska!T84</f>
        <v>341</v>
      </c>
      <c r="H84" s="67">
        <f>Polska!U84</f>
        <v>382.71428571428572</v>
      </c>
      <c r="I84" s="1">
        <f t="shared" si="10"/>
        <v>8.1617358083591503E-3</v>
      </c>
      <c r="J84" s="1">
        <f t="shared" si="11"/>
        <v>8.4684939649158214E-3</v>
      </c>
      <c r="K84" s="1">
        <f t="shared" si="12"/>
        <v>3.3892239465036166E-7</v>
      </c>
      <c r="L84" s="1">
        <f t="shared" si="13"/>
        <v>3.3220569368299368E-6</v>
      </c>
      <c r="M84" s="1">
        <f t="shared" si="14"/>
        <v>0</v>
      </c>
      <c r="N84" s="1">
        <f t="shared" si="15"/>
        <v>8.4721549442473027E-3</v>
      </c>
      <c r="O84" s="1">
        <f t="shared" si="16"/>
        <v>9.6360039925547243E-8</v>
      </c>
      <c r="P84" s="1">
        <f t="shared" si="17"/>
        <v>8.4721549442473027E-3</v>
      </c>
      <c r="Q84" s="1">
        <f t="shared" si="18"/>
        <v>397.27023810639878</v>
      </c>
    </row>
    <row r="85" spans="4:17" x14ac:dyDescent="0.2">
      <c r="D85" s="48">
        <v>43977</v>
      </c>
      <c r="E85" s="1">
        <v>83</v>
      </c>
      <c r="F85" s="70">
        <f t="shared" si="19"/>
        <v>8.7352517027631471E-2</v>
      </c>
      <c r="G85" s="37">
        <f>Polska!T85</f>
        <v>443</v>
      </c>
      <c r="H85" s="67">
        <f>Polska!U85</f>
        <v>362.28571428571428</v>
      </c>
      <c r="I85" s="1">
        <f t="shared" si="10"/>
        <v>7.7260776446430772E-3</v>
      </c>
      <c r="J85" s="1">
        <f t="shared" si="11"/>
        <v>8.5146013691178631E-3</v>
      </c>
      <c r="K85" s="1">
        <f t="shared" si="12"/>
        <v>4.3875375219251941E-7</v>
      </c>
      <c r="L85" s="1">
        <f t="shared" si="13"/>
        <v>2.3881001780097841E-6</v>
      </c>
      <c r="M85" s="1">
        <f t="shared" si="14"/>
        <v>0</v>
      </c>
      <c r="N85" s="1">
        <f t="shared" si="15"/>
        <v>8.5174282230480649E-3</v>
      </c>
      <c r="O85" s="1">
        <f t="shared" si="16"/>
        <v>6.2623573794190855E-7</v>
      </c>
      <c r="P85" s="1">
        <f t="shared" si="17"/>
        <v>8.5174282230480649E-3</v>
      </c>
      <c r="Q85" s="1">
        <f t="shared" si="18"/>
        <v>399.39316035786783</v>
      </c>
    </row>
    <row r="86" spans="4:17" x14ac:dyDescent="0.2">
      <c r="D86" s="48">
        <v>43978</v>
      </c>
      <c r="E86" s="1">
        <v>84</v>
      </c>
      <c r="F86" s="70">
        <f t="shared" si="19"/>
        <v>2.1518434729422609E-2</v>
      </c>
      <c r="G86" s="37">
        <f>Polska!T86</f>
        <v>396</v>
      </c>
      <c r="H86" s="67">
        <f>Polska!U86</f>
        <v>376.85714285714283</v>
      </c>
      <c r="I86" s="1">
        <f t="shared" si="10"/>
        <v>8.0368268243566389E-3</v>
      </c>
      <c r="J86" s="1">
        <f t="shared" si="11"/>
        <v>8.5527537455832893E-3</v>
      </c>
      <c r="K86" s="1">
        <f t="shared" si="12"/>
        <v>5.6622014190133568E-7</v>
      </c>
      <c r="L86" s="1">
        <f t="shared" si="13"/>
        <v>1.7044729041710339E-6</v>
      </c>
      <c r="M86" s="1">
        <f t="shared" si="14"/>
        <v>0</v>
      </c>
      <c r="N86" s="1">
        <f t="shared" si="15"/>
        <v>8.5550244386293616E-3</v>
      </c>
      <c r="O86" s="1">
        <f t="shared" si="16"/>
        <v>2.6852876743794151E-7</v>
      </c>
      <c r="P86" s="1">
        <f t="shared" si="17"/>
        <v>8.5550244386293616E-3</v>
      </c>
      <c r="Q86" s="1">
        <f t="shared" si="18"/>
        <v>401.15609524446631</v>
      </c>
    </row>
    <row r="87" spans="4:17" x14ac:dyDescent="0.2">
      <c r="D87" s="48">
        <v>43979</v>
      </c>
      <c r="E87" s="1">
        <v>85</v>
      </c>
      <c r="F87" s="70">
        <f t="shared" si="19"/>
        <v>-5.4298464670208269E-3</v>
      </c>
      <c r="G87" s="37">
        <f>Polska!T87</f>
        <v>352</v>
      </c>
      <c r="H87" s="67">
        <f>Polska!U87</f>
        <v>356.42857142857144</v>
      </c>
      <c r="I87" s="1">
        <f t="shared" si="10"/>
        <v>7.6011686606405676E-3</v>
      </c>
      <c r="J87" s="1">
        <f t="shared" si="11"/>
        <v>8.5828421438943238E-3</v>
      </c>
      <c r="K87" s="1">
        <f t="shared" si="12"/>
        <v>7.2843982006185152E-7</v>
      </c>
      <c r="L87" s="1">
        <f t="shared" si="13"/>
        <v>1.2078687731605134E-6</v>
      </c>
      <c r="M87" s="1">
        <f t="shared" si="14"/>
        <v>0</v>
      </c>
      <c r="N87" s="1">
        <f t="shared" si="15"/>
        <v>8.5847784524875469E-3</v>
      </c>
      <c r="O87" s="1">
        <f t="shared" si="16"/>
        <v>9.67488222617258E-7</v>
      </c>
      <c r="P87" s="1">
        <f t="shared" si="17"/>
        <v>8.5847784524875469E-3</v>
      </c>
      <c r="Q87" s="1">
        <f t="shared" si="18"/>
        <v>402.55129920943727</v>
      </c>
    </row>
    <row r="88" spans="4:17" x14ac:dyDescent="0.2">
      <c r="D88" s="48">
        <v>43980</v>
      </c>
      <c r="E88" s="1">
        <v>86</v>
      </c>
      <c r="F88" s="70">
        <f t="shared" si="19"/>
        <v>-3.6264337026846061E-2</v>
      </c>
      <c r="G88" s="37">
        <f>Polska!T88</f>
        <v>333</v>
      </c>
      <c r="H88" s="67">
        <f>Polska!U88</f>
        <v>362</v>
      </c>
      <c r="I88" s="1">
        <f t="shared" si="10"/>
        <v>7.7199845234722231E-3</v>
      </c>
      <c r="J88" s="1">
        <f t="shared" si="11"/>
        <v>8.6047804115384312E-3</v>
      </c>
      <c r="K88" s="1">
        <f t="shared" si="12"/>
        <v>9.3421306365430769E-7</v>
      </c>
      <c r="L88" s="1">
        <f t="shared" si="13"/>
        <v>8.4984847009151192E-7</v>
      </c>
      <c r="M88" s="1">
        <f t="shared" si="14"/>
        <v>0</v>
      </c>
      <c r="N88" s="1">
        <f t="shared" si="15"/>
        <v>8.6065644730721775E-3</v>
      </c>
      <c r="O88" s="1">
        <f t="shared" si="16"/>
        <v>7.860240070326577E-7</v>
      </c>
      <c r="P88" s="1">
        <f t="shared" si="17"/>
        <v>8.6065644730721775E-3</v>
      </c>
      <c r="Q88" s="1">
        <f t="shared" si="18"/>
        <v>403.57287372524848</v>
      </c>
    </row>
    <row r="89" spans="4:17" x14ac:dyDescent="0.2">
      <c r="D89" s="48">
        <v>43981</v>
      </c>
      <c r="E89" s="1">
        <v>87</v>
      </c>
      <c r="F89" s="70">
        <f t="shared" si="19"/>
        <v>9.4320115591473463E-2</v>
      </c>
      <c r="G89" s="37">
        <f>Polska!T89</f>
        <v>412</v>
      </c>
      <c r="H89" s="67">
        <f>Polska!U89</f>
        <v>331.57142857142856</v>
      </c>
      <c r="I89" s="1">
        <f t="shared" si="10"/>
        <v>7.0710671187762548E-3</v>
      </c>
      <c r="J89" s="1">
        <f t="shared" si="11"/>
        <v>8.6185056049105334E-3</v>
      </c>
      <c r="K89" s="1">
        <f t="shared" si="12"/>
        <v>1.1943788023279848E-6</v>
      </c>
      <c r="L89" s="1">
        <f t="shared" si="13"/>
        <v>5.9368398192511344E-7</v>
      </c>
      <c r="M89" s="1">
        <f t="shared" si="14"/>
        <v>0</v>
      </c>
      <c r="N89" s="1">
        <f t="shared" si="15"/>
        <v>8.620293667694786E-3</v>
      </c>
      <c r="O89" s="1">
        <f t="shared" si="16"/>
        <v>2.4001028998740221E-6</v>
      </c>
      <c r="P89" s="1">
        <f t="shared" si="17"/>
        <v>8.620293667694786E-3</v>
      </c>
      <c r="Q89" s="1">
        <f t="shared" si="18"/>
        <v>404.21665331292428</v>
      </c>
    </row>
    <row r="90" spans="4:17" x14ac:dyDescent="0.2">
      <c r="D90" s="48">
        <v>43982</v>
      </c>
      <c r="E90" s="1">
        <v>88</v>
      </c>
      <c r="F90" s="70">
        <f t="shared" si="19"/>
        <v>-0.16221115949562659</v>
      </c>
      <c r="G90" s="37">
        <f>Polska!T90</f>
        <v>218</v>
      </c>
      <c r="H90" s="67">
        <f>Polska!U90</f>
        <v>316.71428571428572</v>
      </c>
      <c r="I90" s="1">
        <f t="shared" si="10"/>
        <v>6.754224817891839E-3</v>
      </c>
      <c r="J90" s="1">
        <f t="shared" si="11"/>
        <v>8.6239782902047639E-3</v>
      </c>
      <c r="K90" s="1">
        <f t="shared" si="12"/>
        <v>1.5222365007527701E-6</v>
      </c>
      <c r="L90" s="1">
        <f t="shared" si="13"/>
        <v>4.1177621498154546E-7</v>
      </c>
      <c r="M90" s="1">
        <f t="shared" si="14"/>
        <v>0</v>
      </c>
      <c r="N90" s="1">
        <f t="shared" si="15"/>
        <v>8.6259123029204989E-3</v>
      </c>
      <c r="O90" s="1">
        <f t="shared" si="16"/>
        <v>3.5032140416129103E-6</v>
      </c>
      <c r="P90" s="1">
        <f t="shared" si="17"/>
        <v>8.6259123029204989E-3</v>
      </c>
      <c r="Q90" s="1">
        <f t="shared" si="18"/>
        <v>404.48011834261752</v>
      </c>
    </row>
    <row r="91" spans="4:17" x14ac:dyDescent="0.2">
      <c r="D91" s="48">
        <v>43983</v>
      </c>
      <c r="E91" s="1">
        <v>89</v>
      </c>
      <c r="F91" s="70">
        <f t="shared" si="19"/>
        <v>7.7356476632377547E-2</v>
      </c>
      <c r="G91" s="37">
        <f>Polska!T91</f>
        <v>380</v>
      </c>
      <c r="H91" s="67">
        <f>Polska!U91</f>
        <v>318</v>
      </c>
      <c r="I91" s="1">
        <f t="shared" si="10"/>
        <v>6.7816438631606822E-3</v>
      </c>
      <c r="J91" s="1">
        <f t="shared" si="11"/>
        <v>8.6211827321826858E-3</v>
      </c>
      <c r="K91" s="1">
        <f t="shared" si="12"/>
        <v>1.9340427489614723E-6</v>
      </c>
      <c r="L91" s="1">
        <f t="shared" si="13"/>
        <v>2.8356934130483655E-7</v>
      </c>
      <c r="M91" s="1">
        <f t="shared" si="14"/>
        <v>0</v>
      </c>
      <c r="N91" s="1">
        <f t="shared" si="15"/>
        <v>8.623400344272952E-3</v>
      </c>
      <c r="O91" s="1">
        <f t="shared" si="16"/>
        <v>3.3920669357190506E-6</v>
      </c>
      <c r="P91" s="1">
        <f t="shared" si="17"/>
        <v>8.623400344272952E-3</v>
      </c>
      <c r="Q91" s="1">
        <f t="shared" si="18"/>
        <v>404.36232937197292</v>
      </c>
    </row>
    <row r="92" spans="4:17" x14ac:dyDescent="0.2">
      <c r="D92" s="48">
        <v>43984</v>
      </c>
      <c r="E92" s="1">
        <v>90</v>
      </c>
      <c r="F92" s="70">
        <f t="shared" si="19"/>
        <v>-0.14632067018212958</v>
      </c>
      <c r="G92" s="37">
        <f>Polska!T92</f>
        <v>230</v>
      </c>
      <c r="H92" s="67">
        <f>Polska!U92</f>
        <v>322.14285714285717</v>
      </c>
      <c r="I92" s="1">
        <f t="shared" si="10"/>
        <v>6.8699941201380678E-3</v>
      </c>
      <c r="J92" s="1">
        <f t="shared" si="11"/>
        <v>8.6101269695532875E-3</v>
      </c>
      <c r="K92" s="1">
        <f t="shared" si="12"/>
        <v>2.4495928206589658E-6</v>
      </c>
      <c r="L92" s="1">
        <f t="shared" si="13"/>
        <v>1.9388730888562811E-7</v>
      </c>
      <c r="M92" s="1">
        <f t="shared" si="14"/>
        <v>0</v>
      </c>
      <c r="N92" s="1">
        <f t="shared" si="15"/>
        <v>8.6127704496828314E-3</v>
      </c>
      <c r="O92" s="1">
        <f t="shared" si="16"/>
        <v>3.0372693348215183E-6</v>
      </c>
      <c r="P92" s="1">
        <f t="shared" si="17"/>
        <v>8.6127704496828314E-3</v>
      </c>
      <c r="Q92" s="1">
        <f t="shared" si="18"/>
        <v>403.86387994763487</v>
      </c>
    </row>
    <row r="93" spans="4:17" x14ac:dyDescent="0.2">
      <c r="D93" s="48">
        <v>43985</v>
      </c>
      <c r="E93" s="1">
        <v>91</v>
      </c>
      <c r="F93" s="70">
        <f t="shared" si="19"/>
        <v>-7.315497689920436E-2</v>
      </c>
      <c r="G93" s="37">
        <f>Polska!T93</f>
        <v>292</v>
      </c>
      <c r="H93" s="67">
        <f>Polska!U93</f>
        <v>345.57142857142856</v>
      </c>
      <c r="I93" s="1">
        <f t="shared" si="10"/>
        <v>7.3696300561481081E-3</v>
      </c>
      <c r="J93" s="1">
        <f t="shared" si="11"/>
        <v>8.5908427764593929E-3</v>
      </c>
      <c r="K93" s="1">
        <f t="shared" si="12"/>
        <v>3.0928981955909723E-6</v>
      </c>
      <c r="L93" s="1">
        <f t="shared" si="13"/>
        <v>1.3162293855308062E-7</v>
      </c>
      <c r="M93" s="1">
        <f t="shared" si="14"/>
        <v>0</v>
      </c>
      <c r="N93" s="1">
        <f t="shared" si="15"/>
        <v>8.594067297593537E-3</v>
      </c>
      <c r="O93" s="1">
        <f t="shared" si="16"/>
        <v>1.4992465582384913E-6</v>
      </c>
      <c r="P93" s="1">
        <f t="shared" si="17"/>
        <v>8.594067297593537E-3</v>
      </c>
      <c r="Q93" s="1">
        <f t="shared" si="18"/>
        <v>402.98686509925801</v>
      </c>
    </row>
    <row r="94" spans="4:17" x14ac:dyDescent="0.2">
      <c r="D94" s="48">
        <v>43986</v>
      </c>
      <c r="E94" s="1">
        <v>92</v>
      </c>
      <c r="F94" s="70">
        <f t="shared" si="19"/>
        <v>-4.0814219862902679E-2</v>
      </c>
      <c r="G94" s="37">
        <f>Polska!T94</f>
        <v>361</v>
      </c>
      <c r="H94" s="67">
        <f>Polska!U94</f>
        <v>396.57142857142856</v>
      </c>
      <c r="I94" s="1">
        <f t="shared" si="10"/>
        <v>8.4572521851455761E-3</v>
      </c>
      <c r="J94" s="1">
        <f t="shared" si="11"/>
        <v>8.5633855103287079E-3</v>
      </c>
      <c r="K94" s="1">
        <f t="shared" si="12"/>
        <v>3.892971670359135E-6</v>
      </c>
      <c r="L94" s="1">
        <f t="shared" si="13"/>
        <v>8.8716800996243891E-8</v>
      </c>
      <c r="M94" s="1">
        <f t="shared" si="14"/>
        <v>0</v>
      </c>
      <c r="N94" s="1">
        <f t="shared" si="15"/>
        <v>8.5673671988000626E-3</v>
      </c>
      <c r="O94" s="1">
        <f t="shared" si="16"/>
        <v>1.2125316232127734E-8</v>
      </c>
      <c r="P94" s="1">
        <f t="shared" si="17"/>
        <v>8.5673671988000626E-3</v>
      </c>
      <c r="Q94" s="1">
        <f t="shared" si="18"/>
        <v>401.73486313813356</v>
      </c>
    </row>
    <row r="95" spans="4:17" x14ac:dyDescent="0.2">
      <c r="D95" s="48">
        <v>43987</v>
      </c>
      <c r="E95" s="1">
        <v>93</v>
      </c>
      <c r="F95" s="70">
        <f t="shared" si="19"/>
        <v>-7.2590216177907507E-2</v>
      </c>
      <c r="G95" s="37">
        <f>Polska!T95</f>
        <v>362</v>
      </c>
      <c r="H95" s="67">
        <f>Polska!U95</f>
        <v>427.85714285714283</v>
      </c>
      <c r="I95" s="1">
        <f t="shared" si="10"/>
        <v>9.1244489533541077E-3</v>
      </c>
      <c r="J95" s="1">
        <f t="shared" si="11"/>
        <v>8.5278338471091644E-3</v>
      </c>
      <c r="K95" s="1">
        <f t="shared" si="12"/>
        <v>4.8847321533717332E-6</v>
      </c>
      <c r="L95" s="1">
        <f t="shared" si="13"/>
        <v>5.9370711778963553E-8</v>
      </c>
      <c r="M95" s="1">
        <f t="shared" si="14"/>
        <v>0</v>
      </c>
      <c r="N95" s="1">
        <f t="shared" si="15"/>
        <v>8.5327779499743146E-3</v>
      </c>
      <c r="O95" s="1">
        <f t="shared" si="16"/>
        <v>3.5007457624045125E-7</v>
      </c>
      <c r="P95" s="1">
        <f t="shared" si="17"/>
        <v>8.5327779499743146E-3</v>
      </c>
      <c r="Q95" s="1">
        <f t="shared" si="18"/>
        <v>400.11292878880289</v>
      </c>
    </row>
    <row r="96" spans="4:17" x14ac:dyDescent="0.2">
      <c r="D96" s="48">
        <v>43988</v>
      </c>
      <c r="E96" s="1">
        <v>94</v>
      </c>
      <c r="F96" s="70">
        <f t="shared" si="19"/>
        <v>0.10514680908409479</v>
      </c>
      <c r="G96" s="37">
        <f>Polska!T96</f>
        <v>576</v>
      </c>
      <c r="H96" s="67">
        <f>Polska!U96</f>
        <v>452.14285714285717</v>
      </c>
      <c r="I96" s="1">
        <f t="shared" si="10"/>
        <v>9.6423642528767114E-3</v>
      </c>
      <c r="J96" s="1">
        <f t="shared" si="11"/>
        <v>8.4842894056608512E-3</v>
      </c>
      <c r="K96" s="1">
        <f t="shared" si="12"/>
        <v>6.1100414970073413E-6</v>
      </c>
      <c r="L96" s="1">
        <f t="shared" si="13"/>
        <v>3.9448521342355525E-8</v>
      </c>
      <c r="M96" s="1">
        <f t="shared" si="14"/>
        <v>0</v>
      </c>
      <c r="N96" s="1">
        <f t="shared" si="15"/>
        <v>8.4904388956792004E-3</v>
      </c>
      <c r="O96" s="1">
        <f t="shared" si="16"/>
        <v>1.3269320285546133E-6</v>
      </c>
      <c r="P96" s="1">
        <f t="shared" si="17"/>
        <v>8.4904388956792004E-3</v>
      </c>
      <c r="Q96" s="1">
        <f t="shared" si="18"/>
        <v>398.12759609697804</v>
      </c>
    </row>
    <row r="97" spans="4:17" x14ac:dyDescent="0.2">
      <c r="D97" s="48">
        <v>43989</v>
      </c>
      <c r="E97" s="1">
        <v>95</v>
      </c>
      <c r="F97" s="70">
        <f t="shared" si="19"/>
        <v>0.10576652112373441</v>
      </c>
      <c r="G97" s="37">
        <f>Polska!T97</f>
        <v>575</v>
      </c>
      <c r="H97" s="67">
        <f>Polska!U97</f>
        <v>450.71428571428572</v>
      </c>
      <c r="I97" s="1">
        <f t="shared" si="10"/>
        <v>9.6118986470224398E-3</v>
      </c>
      <c r="J97" s="1">
        <f t="shared" si="11"/>
        <v>8.4328762638141846E-3</v>
      </c>
      <c r="K97" s="1">
        <f t="shared" si="12"/>
        <v>7.6188856989804953E-6</v>
      </c>
      <c r="L97" s="1">
        <f t="shared" si="13"/>
        <v>2.6024434058183118E-8</v>
      </c>
      <c r="M97" s="1">
        <f t="shared" si="14"/>
        <v>0</v>
      </c>
      <c r="N97" s="1">
        <f t="shared" si="15"/>
        <v>8.4405211739472224E-3</v>
      </c>
      <c r="O97" s="1">
        <f t="shared" si="16"/>
        <v>1.3721251844280816E-6</v>
      </c>
      <c r="P97" s="1">
        <f t="shared" si="17"/>
        <v>8.4405211739472224E-3</v>
      </c>
      <c r="Q97" s="1">
        <f t="shared" si="18"/>
        <v>395.78688994503761</v>
      </c>
    </row>
    <row r="98" spans="4:17" x14ac:dyDescent="0.2">
      <c r="D98" s="48">
        <v>43990</v>
      </c>
      <c r="E98" s="1">
        <v>96</v>
      </c>
      <c r="F98" s="70">
        <f t="shared" si="19"/>
        <v>0.12380089165566366</v>
      </c>
      <c r="G98" s="37">
        <f>Polska!T98</f>
        <v>599</v>
      </c>
      <c r="H98" s="67">
        <f>Polska!U98</f>
        <v>450.42857142857144</v>
      </c>
      <c r="I98" s="1">
        <f t="shared" si="10"/>
        <v>9.6058055258515865E-3</v>
      </c>
      <c r="J98" s="1">
        <f t="shared" si="11"/>
        <v>8.3737403693198102E-3</v>
      </c>
      <c r="K98" s="1">
        <f t="shared" si="12"/>
        <v>9.4707124336025237E-6</v>
      </c>
      <c r="L98" s="1">
        <f t="shared" si="13"/>
        <v>1.7046057533762508E-8</v>
      </c>
      <c r="M98" s="1">
        <f t="shared" si="14"/>
        <v>0</v>
      </c>
      <c r="N98" s="1">
        <f t="shared" si="15"/>
        <v>8.3832281278109471E-3</v>
      </c>
      <c r="O98" s="1">
        <f t="shared" si="16"/>
        <v>1.49469549419982E-6</v>
      </c>
      <c r="P98" s="1">
        <f t="shared" si="17"/>
        <v>8.3832281278109471E-3</v>
      </c>
      <c r="Q98" s="1">
        <f t="shared" si="18"/>
        <v>393.10034534921977</v>
      </c>
    </row>
    <row r="99" spans="4:17" x14ac:dyDescent="0.2">
      <c r="D99" s="48">
        <v>43991</v>
      </c>
      <c r="E99" s="1">
        <v>97</v>
      </c>
      <c r="F99" s="70">
        <f t="shared" si="19"/>
        <v>-5.3490032029692713E-2</v>
      </c>
      <c r="G99" s="37">
        <f>Polska!T99</f>
        <v>400</v>
      </c>
      <c r="H99" s="67">
        <f>Polska!U99</f>
        <v>452.42857142857144</v>
      </c>
      <c r="I99" s="1">
        <f t="shared" si="10"/>
        <v>9.6484573740475664E-3</v>
      </c>
      <c r="J99" s="1">
        <f t="shared" si="11"/>
        <v>8.3070488496039506E-3</v>
      </c>
      <c r="K99" s="1">
        <f t="shared" si="12"/>
        <v>1.1735936074120576E-5</v>
      </c>
      <c r="L99" s="1">
        <f t="shared" si="13"/>
        <v>1.1085587066753176E-8</v>
      </c>
      <c r="M99" s="1">
        <f t="shared" si="14"/>
        <v>0</v>
      </c>
      <c r="N99" s="1">
        <f t="shared" si="15"/>
        <v>8.3187958712651368E-3</v>
      </c>
      <c r="O99" s="1">
        <f t="shared" si="16"/>
        <v>1.767999711981629E-6</v>
      </c>
      <c r="P99" s="1">
        <f t="shared" si="17"/>
        <v>8.3187958712651368E-3</v>
      </c>
      <c r="Q99" s="1">
        <f t="shared" si="18"/>
        <v>390.07903399831406</v>
      </c>
    </row>
    <row r="100" spans="4:17" x14ac:dyDescent="0.2">
      <c r="D100" s="48">
        <v>43992</v>
      </c>
      <c r="E100" s="1">
        <v>98</v>
      </c>
      <c r="F100" s="70">
        <f t="shared" si="19"/>
        <v>-0.18623878803400462</v>
      </c>
      <c r="G100" s="37">
        <f>Polska!T100</f>
        <v>282</v>
      </c>
      <c r="H100" s="67">
        <f>Polska!U100</f>
        <v>433</v>
      </c>
      <c r="I100" s="1">
        <f t="shared" si="10"/>
        <v>9.2341251344294824E-3</v>
      </c>
      <c r="J100" s="1">
        <f t="shared" si="11"/>
        <v>8.2329892248975897E-3</v>
      </c>
      <c r="K100" s="1">
        <f t="shared" si="12"/>
        <v>1.449762005669473E-5</v>
      </c>
      <c r="L100" s="1">
        <f t="shared" si="13"/>
        <v>7.1578985026306959E-9</v>
      </c>
      <c r="M100" s="1">
        <f t="shared" si="14"/>
        <v>0</v>
      </c>
      <c r="N100" s="1">
        <f t="shared" si="15"/>
        <v>8.2474940028527868E-3</v>
      </c>
      <c r="O100" s="1">
        <f t="shared" si="16"/>
        <v>9.7344098979631092E-7</v>
      </c>
      <c r="P100" s="1">
        <f t="shared" si="17"/>
        <v>8.2474940028527868E-3</v>
      </c>
      <c r="Q100" s="1">
        <f t="shared" si="18"/>
        <v>386.73559771462811</v>
      </c>
    </row>
    <row r="101" spans="4:17" x14ac:dyDescent="0.2">
      <c r="D101" s="48">
        <v>43993</v>
      </c>
      <c r="E101" s="1">
        <v>99</v>
      </c>
      <c r="F101" s="70">
        <f t="shared" si="19"/>
        <v>-5.1747380772527052E-2</v>
      </c>
      <c r="G101" s="37">
        <f>Polska!T101</f>
        <v>359</v>
      </c>
      <c r="H101" s="67">
        <f>Polska!U101</f>
        <v>404.42857142857144</v>
      </c>
      <c r="I101" s="1">
        <f t="shared" si="10"/>
        <v>8.6248130173440657E-3</v>
      </c>
      <c r="J101" s="1">
        <f t="shared" si="11"/>
        <v>8.1517685299239695E-3</v>
      </c>
      <c r="K101" s="1">
        <f t="shared" si="12"/>
        <v>1.785334452898753E-5</v>
      </c>
      <c r="L101" s="1">
        <f t="shared" si="13"/>
        <v>4.5888563826651509E-9</v>
      </c>
      <c r="M101" s="1">
        <f t="shared" si="14"/>
        <v>0</v>
      </c>
      <c r="N101" s="1">
        <f t="shared" si="15"/>
        <v>8.1696264633093398E-3</v>
      </c>
      <c r="O101" s="1">
        <f t="shared" si="16"/>
        <v>2.0719479897400841E-7</v>
      </c>
      <c r="P101" s="1">
        <f t="shared" si="17"/>
        <v>8.1696264633093398E-3</v>
      </c>
      <c r="Q101" s="1">
        <f t="shared" si="18"/>
        <v>383.08428867002789</v>
      </c>
    </row>
    <row r="102" spans="4:17" x14ac:dyDescent="0.2">
      <c r="D102" s="48">
        <v>43994</v>
      </c>
      <c r="E102" s="1">
        <v>100</v>
      </c>
      <c r="F102" s="70">
        <f t="shared" si="19"/>
        <v>6.6052405417460491E-4</v>
      </c>
      <c r="G102" s="37">
        <f>Polska!T102</f>
        <v>376</v>
      </c>
      <c r="H102" s="67">
        <f>Polska!U102</f>
        <v>375.42857142857144</v>
      </c>
      <c r="I102" s="1">
        <f t="shared" si="10"/>
        <v>8.006361218502369E-3</v>
      </c>
      <c r="J102" s="1">
        <f t="shared" si="11"/>
        <v>8.0636123499006999E-3</v>
      </c>
      <c r="K102" s="1">
        <f t="shared" si="12"/>
        <v>2.191726463554433E-5</v>
      </c>
      <c r="L102" s="1">
        <f t="shared" si="13"/>
        <v>2.9208919176480845E-9</v>
      </c>
      <c r="M102" s="1">
        <f t="shared" si="14"/>
        <v>0</v>
      </c>
      <c r="N102" s="1">
        <f t="shared" si="15"/>
        <v>8.0855325354281613E-3</v>
      </c>
      <c r="O102" s="1">
        <f t="shared" si="16"/>
        <v>6.2680974237642479E-9</v>
      </c>
      <c r="P102" s="1">
        <f t="shared" si="17"/>
        <v>8.0855325354281613E-3</v>
      </c>
      <c r="Q102" s="1">
        <f t="shared" si="18"/>
        <v>379.14101627091503</v>
      </c>
    </row>
    <row r="103" spans="4:17" x14ac:dyDescent="0.2">
      <c r="D103" s="48">
        <v>43995</v>
      </c>
      <c r="E103" s="1">
        <v>101</v>
      </c>
      <c r="F103" s="70">
        <f t="shared" si="19"/>
        <v>6.7770096951878855E-2</v>
      </c>
      <c r="G103" s="37">
        <f>Polska!T103</f>
        <v>440</v>
      </c>
      <c r="H103" s="67">
        <f>Polska!U103</f>
        <v>376.42857142857144</v>
      </c>
      <c r="I103" s="1">
        <f t="shared" si="10"/>
        <v>8.027687142600359E-3</v>
      </c>
      <c r="J103" s="1">
        <f t="shared" si="11"/>
        <v>7.9687637771364735E-3</v>
      </c>
      <c r="K103" s="1">
        <f t="shared" si="12"/>
        <v>2.6822361434677277E-5</v>
      </c>
      <c r="L103" s="1">
        <f t="shared" si="13"/>
        <v>1.8459443300633343E-9</v>
      </c>
      <c r="M103" s="1">
        <f t="shared" si="14"/>
        <v>0</v>
      </c>
      <c r="N103" s="1">
        <f t="shared" si="15"/>
        <v>7.9955879845154797E-3</v>
      </c>
      <c r="O103" s="1">
        <f t="shared" si="16"/>
        <v>1.0303559497580678E-9</v>
      </c>
      <c r="P103" s="1">
        <f t="shared" si="17"/>
        <v>7.9955879845154797E-3</v>
      </c>
      <c r="Q103" s="1">
        <f t="shared" si="18"/>
        <v>374.92340063562534</v>
      </c>
    </row>
    <row r="104" spans="4:17" x14ac:dyDescent="0.2">
      <c r="D104" s="48">
        <v>43996</v>
      </c>
      <c r="E104" s="1">
        <v>102</v>
      </c>
      <c r="F104" s="70">
        <f t="shared" si="19"/>
        <v>-3.708484761601305E-2</v>
      </c>
      <c r="G104" s="37">
        <f>Polska!T104</f>
        <v>375</v>
      </c>
      <c r="H104" s="67">
        <f>Polska!U104</f>
        <v>408.42857142857144</v>
      </c>
      <c r="I104" s="1">
        <f t="shared" si="10"/>
        <v>8.7101167137360255E-3</v>
      </c>
      <c r="J104" s="1">
        <f t="shared" si="11"/>
        <v>7.8674822949732562E-3</v>
      </c>
      <c r="K104" s="1">
        <f t="shared" si="12"/>
        <v>3.2722883240621709E-5</v>
      </c>
      <c r="L104" s="1">
        <f t="shared" si="13"/>
        <v>1.1582806553860965E-9</v>
      </c>
      <c r="M104" s="1">
        <f t="shared" si="14"/>
        <v>0</v>
      </c>
      <c r="N104" s="1">
        <f t="shared" si="15"/>
        <v>7.9002063364945335E-3</v>
      </c>
      <c r="O104" s="1">
        <f t="shared" si="16"/>
        <v>6.5595481916345592E-7</v>
      </c>
      <c r="P104" s="1">
        <f t="shared" si="17"/>
        <v>7.9002063364945335E-3</v>
      </c>
      <c r="Q104" s="1">
        <f t="shared" si="18"/>
        <v>370.45083252637573</v>
      </c>
    </row>
    <row r="105" spans="4:17" x14ac:dyDescent="0.2">
      <c r="D105" s="48">
        <v>43997</v>
      </c>
      <c r="E105" s="1">
        <v>103</v>
      </c>
      <c r="F105" s="70">
        <f t="shared" si="19"/>
        <v>-6.5308671589576761E-3</v>
      </c>
      <c r="G105" s="37">
        <f>Polska!T105</f>
        <v>396</v>
      </c>
      <c r="H105" s="67">
        <f>Polska!U105</f>
        <v>402</v>
      </c>
      <c r="I105" s="1">
        <f t="shared" si="10"/>
        <v>8.5730214873918058E-3</v>
      </c>
      <c r="J105" s="1">
        <f t="shared" si="11"/>
        <v>7.760042596239726E-3</v>
      </c>
      <c r="K105" s="1">
        <f t="shared" si="12"/>
        <v>3.9796970074628668E-5</v>
      </c>
      <c r="L105" s="1">
        <f t="shared" si="13"/>
        <v>7.2160759941244184E-10</v>
      </c>
      <c r="M105" s="1">
        <f t="shared" si="14"/>
        <v>0</v>
      </c>
      <c r="N105" s="1">
        <f t="shared" si="15"/>
        <v>7.7998402879219542E-3</v>
      </c>
      <c r="O105" s="1">
        <f t="shared" si="16"/>
        <v>5.9780916721363846E-7</v>
      </c>
      <c r="P105" s="1">
        <f t="shared" si="17"/>
        <v>7.7998402879219542E-3</v>
      </c>
      <c r="Q105" s="1">
        <f t="shared" si="18"/>
        <v>365.74453946674504</v>
      </c>
    </row>
    <row r="106" spans="4:17" x14ac:dyDescent="0.2">
      <c r="D106" s="48">
        <v>43998</v>
      </c>
      <c r="E106" s="1">
        <v>104</v>
      </c>
      <c r="F106" s="70">
        <f t="shared" si="19"/>
        <v>1.7100416985515565E-2</v>
      </c>
      <c r="G106" s="37">
        <f>Polska!T106</f>
        <v>407</v>
      </c>
      <c r="H106" s="67">
        <f>Polska!U106</f>
        <v>391.28571428571428</v>
      </c>
      <c r="I106" s="1">
        <f t="shared" si="10"/>
        <v>8.3445294434847748E-3</v>
      </c>
      <c r="J106" s="1">
        <f t="shared" si="11"/>
        <v>7.6467333437375161E-3</v>
      </c>
      <c r="K106" s="1">
        <f t="shared" si="12"/>
        <v>4.8249447839945024E-5</v>
      </c>
      <c r="L106" s="1">
        <f t="shared" si="13"/>
        <v>4.4635508271130619E-10</v>
      </c>
      <c r="M106" s="1">
        <f t="shared" si="14"/>
        <v>0</v>
      </c>
      <c r="N106" s="1">
        <f t="shared" si="15"/>
        <v>7.6949832379325442E-3</v>
      </c>
      <c r="O106" s="1">
        <f t="shared" si="16"/>
        <v>4.219102731473006E-7</v>
      </c>
      <c r="P106" s="1">
        <f t="shared" si="17"/>
        <v>7.6949832379325442E-3</v>
      </c>
      <c r="Q106" s="1">
        <f t="shared" si="18"/>
        <v>360.82765757653448</v>
      </c>
    </row>
    <row r="107" spans="4:17" x14ac:dyDescent="0.2">
      <c r="D107" s="48">
        <v>43999</v>
      </c>
      <c r="E107" s="1">
        <v>105</v>
      </c>
      <c r="F107" s="70">
        <f t="shared" si="19"/>
        <v>0.13377438874482017</v>
      </c>
      <c r="G107" s="37">
        <f>Polska!T107</f>
        <v>506</v>
      </c>
      <c r="H107" s="67">
        <f>Polska!U107</f>
        <v>371.85714285714283</v>
      </c>
      <c r="I107" s="1">
        <f t="shared" si="10"/>
        <v>7.9301972038666908E-3</v>
      </c>
      <c r="J107" s="1">
        <f t="shared" si="11"/>
        <v>7.5278558805760504E-3</v>
      </c>
      <c r="K107" s="1">
        <f t="shared" si="12"/>
        <v>5.8314771780659561E-5</v>
      </c>
      <c r="L107" s="1">
        <f t="shared" si="13"/>
        <v>2.7412709394461468E-10</v>
      </c>
      <c r="M107" s="1">
        <f t="shared" si="14"/>
        <v>0</v>
      </c>
      <c r="N107" s="1">
        <f t="shared" si="15"/>
        <v>7.5861709264838043E-3</v>
      </c>
      <c r="O107" s="1">
        <f t="shared" si="16"/>
        <v>1.1835407952992677E-7</v>
      </c>
      <c r="P107" s="1">
        <f t="shared" si="17"/>
        <v>7.5861709264838043E-3</v>
      </c>
      <c r="Q107" s="1">
        <f t="shared" si="18"/>
        <v>355.72530839115979</v>
      </c>
    </row>
    <row r="108" spans="4:17" x14ac:dyDescent="0.2">
      <c r="D108" s="48">
        <v>44000</v>
      </c>
      <c r="E108" s="1">
        <v>106</v>
      </c>
      <c r="F108" s="70">
        <f t="shared" si="19"/>
        <v>-6.2635012786250499E-2</v>
      </c>
      <c r="G108" s="37">
        <f>Polska!T108</f>
        <v>314</v>
      </c>
      <c r="H108" s="67">
        <f>Polska!U108</f>
        <v>362.71428571428572</v>
      </c>
      <c r="I108" s="1">
        <f t="shared" si="10"/>
        <v>7.7352173263993589E-3</v>
      </c>
      <c r="J108" s="1">
        <f t="shared" si="11"/>
        <v>7.4037228984029429E-3</v>
      </c>
      <c r="K108" s="1">
        <f t="shared" si="12"/>
        <v>7.0260090743283948E-5</v>
      </c>
      <c r="L108" s="1">
        <f t="shared" si="13"/>
        <v>1.6715352167406353E-10</v>
      </c>
      <c r="M108" s="1">
        <f t="shared" si="14"/>
        <v>0</v>
      </c>
      <c r="N108" s="1">
        <f t="shared" si="15"/>
        <v>7.4739831562997492E-3</v>
      </c>
      <c r="O108" s="1">
        <f t="shared" si="16"/>
        <v>6.8243291627631808E-8</v>
      </c>
      <c r="P108" s="1">
        <f t="shared" si="17"/>
        <v>7.4739831562997492E-3</v>
      </c>
      <c r="Q108" s="1">
        <f t="shared" si="18"/>
        <v>350.4646796058106</v>
      </c>
    </row>
    <row r="109" spans="4:17" x14ac:dyDescent="0.2">
      <c r="D109" s="48">
        <v>44001</v>
      </c>
      <c r="E109" s="1">
        <v>107</v>
      </c>
      <c r="F109" s="70">
        <f t="shared" si="19"/>
        <v>-6.3547264705630102E-2</v>
      </c>
      <c r="G109" s="37">
        <f>Polska!T109</f>
        <v>301</v>
      </c>
      <c r="H109" s="67">
        <f>Polska!U109</f>
        <v>348.42857142857144</v>
      </c>
      <c r="I109" s="1">
        <f t="shared" si="10"/>
        <v>7.4305612678566505E-3</v>
      </c>
      <c r="J109" s="1">
        <f t="shared" si="11"/>
        <v>7.274657071743496E-3</v>
      </c>
      <c r="K109" s="1">
        <f t="shared" si="12"/>
        <v>8.4388394766702609E-5</v>
      </c>
      <c r="L109" s="1">
        <f t="shared" si="13"/>
        <v>1.011978279350509E-10</v>
      </c>
      <c r="M109" s="1">
        <f t="shared" si="14"/>
        <v>0</v>
      </c>
      <c r="N109" s="1">
        <f t="shared" si="15"/>
        <v>7.3590455677080262E-3</v>
      </c>
      <c r="O109" s="1">
        <f t="shared" si="16"/>
        <v>5.114495367747937E-9</v>
      </c>
      <c r="P109" s="1">
        <f t="shared" si="17"/>
        <v>7.3590455677080262E-3</v>
      </c>
      <c r="Q109" s="1">
        <f t="shared" si="18"/>
        <v>345.07510829984511</v>
      </c>
    </row>
    <row r="110" spans="4:17" x14ac:dyDescent="0.2">
      <c r="D110" s="48">
        <v>44002</v>
      </c>
      <c r="E110" s="1">
        <v>108</v>
      </c>
      <c r="F110" s="70">
        <f t="shared" si="19"/>
        <v>-3.9756922463965783E-2</v>
      </c>
      <c r="G110" s="37">
        <f>Polska!T110</f>
        <v>304</v>
      </c>
      <c r="H110" s="67">
        <f>Polska!U110</f>
        <v>333.14285714285717</v>
      </c>
      <c r="I110" s="1">
        <f t="shared" si="10"/>
        <v>7.104579285215953E-3</v>
      </c>
      <c r="J110" s="1">
        <f t="shared" si="11"/>
        <v>7.1409896667646968E-3</v>
      </c>
      <c r="K110" s="1">
        <f t="shared" si="12"/>
        <v>1.010416986547674E-4</v>
      </c>
      <c r="L110" s="1">
        <f t="shared" si="13"/>
        <v>6.0830157723346031E-11</v>
      </c>
      <c r="M110" s="1">
        <f t="shared" si="14"/>
        <v>0</v>
      </c>
      <c r="N110" s="1">
        <f t="shared" si="15"/>
        <v>7.2420314262496219E-3</v>
      </c>
      <c r="O110" s="1">
        <f t="shared" si="16"/>
        <v>1.8893091074739588E-8</v>
      </c>
      <c r="P110" s="1">
        <f t="shared" si="17"/>
        <v>7.2420314262496219E-3</v>
      </c>
      <c r="Q110" s="1">
        <f t="shared" si="18"/>
        <v>339.58816476010719</v>
      </c>
    </row>
    <row r="111" spans="4:17" x14ac:dyDescent="0.2">
      <c r="D111" s="48">
        <v>44003</v>
      </c>
      <c r="E111" s="1">
        <v>109</v>
      </c>
      <c r="F111" s="70">
        <f t="shared" si="19"/>
        <v>1.1522568112342757E-2</v>
      </c>
      <c r="G111" s="37">
        <f>Polska!T111</f>
        <v>311</v>
      </c>
      <c r="H111" s="67">
        <f>Polska!U111</f>
        <v>302.85714285714283</v>
      </c>
      <c r="I111" s="1">
        <f>($C$1*G111+(1-$C$1)*H111)/($C$1*SUM(G:G)+(1-$C$1)*SUM(H:H))</f>
        <v>6.4587084411054114E-3</v>
      </c>
      <c r="J111" s="1">
        <f t="shared" si="11"/>
        <v>7.0030591328160193E-3</v>
      </c>
      <c r="K111" s="1">
        <f t="shared" si="12"/>
        <v>1.2060420355607758E-4</v>
      </c>
      <c r="L111" s="1">
        <f t="shared" si="13"/>
        <v>3.630436001079219E-11</v>
      </c>
      <c r="M111" s="1">
        <f t="shared" si="14"/>
        <v>0</v>
      </c>
      <c r="N111" s="1">
        <f t="shared" si="15"/>
        <v>7.1236633726764562E-3</v>
      </c>
      <c r="O111" s="1">
        <f t="shared" si="16"/>
        <v>4.4216506102065291E-7</v>
      </c>
      <c r="P111" s="1">
        <f t="shared" si="17"/>
        <v>7.1236633726764562E-3</v>
      </c>
      <c r="Q111" s="1">
        <f t="shared" si="18"/>
        <v>334.03773454056403</v>
      </c>
    </row>
    <row r="112" spans="4:17" x14ac:dyDescent="0.2">
      <c r="D112" s="48">
        <v>44004</v>
      </c>
      <c r="E112" s="1">
        <v>110</v>
      </c>
      <c r="F112" s="70">
        <f t="shared" si="19"/>
        <v>-6.6559844085056774E-3</v>
      </c>
      <c r="G112" s="37">
        <f>Polska!T112</f>
        <v>296</v>
      </c>
      <c r="H112" s="67">
        <f>Polska!U112</f>
        <v>300.57142857142856</v>
      </c>
      <c r="I112" s="1">
        <f t="shared" si="10"/>
        <v>6.4099634717385782E-3</v>
      </c>
      <c r="J112" s="1">
        <f t="shared" si="11"/>
        <v>6.8612096850723513E-3</v>
      </c>
      <c r="K112" s="1">
        <f t="shared" si="12"/>
        <v>1.4350536735792811E-4</v>
      </c>
      <c r="L112" s="1">
        <f t="shared" si="13"/>
        <v>2.1512491870130152E-11</v>
      </c>
      <c r="M112" s="1">
        <f t="shared" si="14"/>
        <v>0</v>
      </c>
      <c r="N112" s="1">
        <f t="shared" si="15"/>
        <v>7.0047150739427711E-3</v>
      </c>
      <c r="O112" s="1">
        <f t="shared" si="16"/>
        <v>3.537294683244545E-7</v>
      </c>
      <c r="P112" s="1">
        <f t="shared" si="17"/>
        <v>7.0047150739427711E-3</v>
      </c>
      <c r="Q112" s="1">
        <f t="shared" si="18"/>
        <v>328.46009587941461</v>
      </c>
    </row>
    <row r="113" spans="4:17" x14ac:dyDescent="0.2">
      <c r="D113" s="48">
        <v>44005</v>
      </c>
      <c r="E113" s="1">
        <v>111</v>
      </c>
      <c r="F113" s="70">
        <f t="shared" si="19"/>
        <v>4.3648054024503224E-3</v>
      </c>
      <c r="G113" s="37">
        <f>Polska!T113</f>
        <v>300</v>
      </c>
      <c r="H113" s="67">
        <f>Polska!U113</f>
        <v>297</v>
      </c>
      <c r="I113" s="1">
        <f t="shared" si="10"/>
        <v>6.3337994571029009E-3</v>
      </c>
      <c r="J113" s="1">
        <f t="shared" si="11"/>
        <v>6.7157898865144033E-3</v>
      </c>
      <c r="K113" s="1">
        <f t="shared" si="12"/>
        <v>1.7022280312152489E-4</v>
      </c>
      <c r="L113" s="1">
        <f t="shared" si="13"/>
        <v>1.2656532669157118E-11</v>
      </c>
      <c r="M113" s="1">
        <f t="shared" si="14"/>
        <v>0</v>
      </c>
      <c r="N113" s="1">
        <f t="shared" si="15"/>
        <v>6.8860127022924615E-3</v>
      </c>
      <c r="O113" s="1">
        <f t="shared" si="16"/>
        <v>3.0493946816278587E-7</v>
      </c>
      <c r="P113" s="1">
        <f t="shared" si="17"/>
        <v>6.8860127022924615E-3</v>
      </c>
      <c r="Q113" s="1">
        <f t="shared" si="18"/>
        <v>322.89398905539662</v>
      </c>
    </row>
    <row r="114" spans="4:17" x14ac:dyDescent="0.2">
      <c r="D114" s="48">
        <v>44006</v>
      </c>
      <c r="E114" s="1">
        <v>112</v>
      </c>
      <c r="F114" s="70">
        <f t="shared" si="19"/>
        <v>-7.5313069164093527E-3</v>
      </c>
      <c r="G114" s="37">
        <f>Polska!T114</f>
        <v>294</v>
      </c>
      <c r="H114" s="67">
        <f>Polska!U114</f>
        <v>299.14285714285717</v>
      </c>
      <c r="I114" s="1">
        <f t="shared" si="10"/>
        <v>6.3794978658843083E-3</v>
      </c>
      <c r="J114" s="1">
        <f t="shared" si="11"/>
        <v>6.5671512373313493E-3</v>
      </c>
      <c r="K114" s="1">
        <f t="shared" si="12"/>
        <v>2.0128491312636858E-4</v>
      </c>
      <c r="L114" s="1">
        <f t="shared" si="13"/>
        <v>7.3931728676126052E-12</v>
      </c>
      <c r="M114" s="1">
        <f t="shared" si="14"/>
        <v>0</v>
      </c>
      <c r="N114" s="1">
        <f t="shared" si="15"/>
        <v>6.7684361578508904E-3</v>
      </c>
      <c r="O114" s="1">
        <f t="shared" si="16"/>
        <v>1.5127299495788228E-7</v>
      </c>
      <c r="P114" s="1">
        <f t="shared" si="17"/>
        <v>6.7684361578508904E-3</v>
      </c>
      <c r="Q114" s="1">
        <f t="shared" si="18"/>
        <v>317.38067371668848</v>
      </c>
    </row>
    <row r="115" spans="4:17" x14ac:dyDescent="0.2">
      <c r="D115" s="48">
        <v>44007</v>
      </c>
      <c r="E115" s="1">
        <v>113</v>
      </c>
      <c r="F115" s="70">
        <f t="shared" si="19"/>
        <v>2.3527363838902637E-2</v>
      </c>
      <c r="G115" s="37">
        <f>Polska!T115</f>
        <v>298</v>
      </c>
      <c r="H115" s="67">
        <f>Polska!U115</f>
        <v>282.28571428571428</v>
      </c>
      <c r="I115" s="1">
        <f t="shared" si="10"/>
        <v>6.0200037168039117E-3</v>
      </c>
      <c r="J115" s="1">
        <f t="shared" si="11"/>
        <v>6.4156467796212379E-3</v>
      </c>
      <c r="K115" s="1">
        <f t="shared" si="12"/>
        <v>2.3727315469463121E-4</v>
      </c>
      <c r="L115" s="1">
        <f t="shared" si="13"/>
        <v>4.287844911629386E-12</v>
      </c>
      <c r="M115" s="1">
        <f t="shared" si="14"/>
        <v>0</v>
      </c>
      <c r="N115" s="1">
        <f t="shared" si="15"/>
        <v>6.652919938603714E-3</v>
      </c>
      <c r="O115" s="1">
        <f t="shared" si="16"/>
        <v>4.0058294381733659E-7</v>
      </c>
      <c r="P115" s="1">
        <f t="shared" si="17"/>
        <v>6.652919938603714E-3</v>
      </c>
      <c r="Q115" s="1">
        <f t="shared" si="18"/>
        <v>311.96396967533502</v>
      </c>
    </row>
    <row r="116" spans="4:17" x14ac:dyDescent="0.2">
      <c r="D116" s="48">
        <v>44008</v>
      </c>
      <c r="E116" s="1">
        <v>114</v>
      </c>
      <c r="F116" s="70">
        <f t="shared" si="19"/>
        <v>1.1254074240216738E-3</v>
      </c>
      <c r="G116" s="37">
        <f>Polska!T116</f>
        <v>276</v>
      </c>
      <c r="H116" s="67">
        <f>Polska!U116</f>
        <v>275.28571428571428</v>
      </c>
      <c r="I116" s="1">
        <f t="shared" si="10"/>
        <v>5.8707222481179846E-3</v>
      </c>
      <c r="J116" s="1">
        <f t="shared" si="11"/>
        <v>6.2616297250001115E-3</v>
      </c>
      <c r="K116" s="1">
        <f t="shared" si="12"/>
        <v>2.7882382322982365E-4</v>
      </c>
      <c r="L116" s="1">
        <f t="shared" si="13"/>
        <v>2.4691039141866692E-12</v>
      </c>
      <c r="M116" s="1">
        <f t="shared" si="14"/>
        <v>0</v>
      </c>
      <c r="N116" s="1">
        <f t="shared" si="15"/>
        <v>6.5404535506990392E-3</v>
      </c>
      <c r="O116" s="1">
        <f t="shared" si="16"/>
        <v>4.4854001765691616E-7</v>
      </c>
      <c r="P116" s="1">
        <f t="shared" si="17"/>
        <v>6.5404535506990392E-3</v>
      </c>
      <c r="Q116" s="1">
        <f t="shared" si="18"/>
        <v>306.69027614684325</v>
      </c>
    </row>
    <row r="117" spans="4:17" x14ac:dyDescent="0.2">
      <c r="D117" s="48">
        <v>44009</v>
      </c>
      <c r="E117" s="1">
        <v>115</v>
      </c>
      <c r="F117" s="70">
        <f t="shared" si="19"/>
        <v>7.797708366095657E-2</v>
      </c>
      <c r="G117" s="37">
        <f>Polska!T117</f>
        <v>319</v>
      </c>
      <c r="H117" s="67">
        <f>Polska!U117</f>
        <v>266.57142857142856</v>
      </c>
      <c r="I117" s="1">
        <f t="shared" si="10"/>
        <v>5.6848820524069326E-3</v>
      </c>
      <c r="J117" s="1">
        <f t="shared" si="11"/>
        <v>6.105452112414032E-3</v>
      </c>
      <c r="K117" s="1">
        <f t="shared" si="12"/>
        <v>3.2662922827956912E-4</v>
      </c>
      <c r="L117" s="1">
        <f t="shared" si="13"/>
        <v>1.4116653612049709E-12</v>
      </c>
      <c r="M117" s="1">
        <f t="shared" si="14"/>
        <v>0</v>
      </c>
      <c r="N117" s="1">
        <f t="shared" si="15"/>
        <v>6.4320813421052661E-3</v>
      </c>
      <c r="O117" s="1">
        <f t="shared" si="16"/>
        <v>5.583067785256941E-7</v>
      </c>
      <c r="P117" s="1">
        <f t="shared" si="17"/>
        <v>6.4320813421052661E-3</v>
      </c>
      <c r="Q117" s="1">
        <f t="shared" si="18"/>
        <v>301.60856395018448</v>
      </c>
    </row>
    <row r="118" spans="4:17" x14ac:dyDescent="0.2">
      <c r="D118" s="48">
        <v>44010</v>
      </c>
      <c r="E118" s="1">
        <v>116</v>
      </c>
      <c r="F118" s="70">
        <f t="shared" si="19"/>
        <v>-0.1602692103607235</v>
      </c>
      <c r="G118" s="37">
        <f>Polska!T118</f>
        <v>193</v>
      </c>
      <c r="H118" s="67">
        <f>Polska!U118</f>
        <v>279.14285714285717</v>
      </c>
      <c r="I118" s="1">
        <f t="shared" si="10"/>
        <v>5.9529793839245169E-3</v>
      </c>
      <c r="J118" s="1">
        <f t="shared" si="11"/>
        <v>5.9474635030832331E-3</v>
      </c>
      <c r="K118" s="1">
        <f t="shared" si="12"/>
        <v>3.8143813041748671E-4</v>
      </c>
      <c r="L118" s="1">
        <f t="shared" si="13"/>
        <v>8.0133892666511193E-13</v>
      </c>
      <c r="M118" s="1">
        <f t="shared" si="14"/>
        <v>0</v>
      </c>
      <c r="N118" s="1">
        <f t="shared" si="15"/>
        <v>6.3289016343020593E-3</v>
      </c>
      <c r="O118" s="1">
        <f t="shared" si="16"/>
        <v>1.4131753832891567E-7</v>
      </c>
      <c r="P118" s="1">
        <f t="shared" si="17"/>
        <v>6.3289016343020593E-3</v>
      </c>
      <c r="Q118" s="1">
        <f t="shared" si="18"/>
        <v>296.77033479166778</v>
      </c>
    </row>
    <row r="119" spans="4:17" x14ac:dyDescent="0.2">
      <c r="D119" s="48">
        <v>44011</v>
      </c>
      <c r="E119" s="1">
        <v>117</v>
      </c>
      <c r="F119" s="70">
        <f t="shared" si="19"/>
        <v>-6.9058755419086015E-2</v>
      </c>
      <c r="G119" s="37">
        <f>Polska!T119</f>
        <v>247</v>
      </c>
      <c r="H119" s="67">
        <f>Polska!U119</f>
        <v>289.57142857142856</v>
      </c>
      <c r="I119" s="1">
        <f t="shared" si="10"/>
        <v>6.175378306660693E-3</v>
      </c>
      <c r="J119" s="1">
        <f t="shared" si="11"/>
        <v>5.7880097190985856E-3</v>
      </c>
      <c r="K119" s="1">
        <f t="shared" si="12"/>
        <v>4.4405530086786096E-4</v>
      </c>
      <c r="L119" s="1">
        <f t="shared" si="13"/>
        <v>4.5164043074526703E-13</v>
      </c>
      <c r="M119" s="1">
        <f t="shared" si="14"/>
        <v>0</v>
      </c>
      <c r="N119" s="1">
        <f t="shared" si="15"/>
        <v>6.2320650204180867E-3</v>
      </c>
      <c r="O119" s="1">
        <f t="shared" si="16"/>
        <v>3.2133835166126887E-9</v>
      </c>
      <c r="P119" s="1">
        <f t="shared" si="17"/>
        <v>6.2320650204180867E-3</v>
      </c>
      <c r="Q119" s="1">
        <f t="shared" si="18"/>
        <v>292.22954146243046</v>
      </c>
    </row>
    <row r="120" spans="4:17" x14ac:dyDescent="0.2">
      <c r="D120" s="48">
        <v>44012</v>
      </c>
      <c r="E120" s="1">
        <v>118</v>
      </c>
      <c r="F120" s="70">
        <f t="shared" si="19"/>
        <v>-7.9700116458094605E-2</v>
      </c>
      <c r="G120" s="37">
        <f>Polska!T120</f>
        <v>239</v>
      </c>
      <c r="H120" s="67">
        <f>Polska!U120</f>
        <v>287.14285714285717</v>
      </c>
      <c r="I120" s="1">
        <f t="shared" si="10"/>
        <v>6.1235867767084331E-3</v>
      </c>
      <c r="J120" s="1">
        <f t="shared" si="11"/>
        <v>5.6274316317419517E-3</v>
      </c>
      <c r="K120" s="1">
        <f t="shared" si="12"/>
        <v>5.1534006262554243E-4</v>
      </c>
      <c r="L120" s="1">
        <f t="shared" si="13"/>
        <v>2.5273272333653129E-13</v>
      </c>
      <c r="M120" s="1">
        <f t="shared" si="14"/>
        <v>0</v>
      </c>
      <c r="N120" s="1">
        <f t="shared" si="15"/>
        <v>6.1427716946202268E-3</v>
      </c>
      <c r="O120" s="1">
        <f t="shared" si="16"/>
        <v>3.6806107528226137E-10</v>
      </c>
      <c r="P120" s="1">
        <f t="shared" si="17"/>
        <v>6.1427716946202268E-3</v>
      </c>
      <c r="Q120" s="1">
        <f t="shared" si="18"/>
        <v>288.04246261006421</v>
      </c>
    </row>
    <row r="121" spans="4:17" x14ac:dyDescent="0.2">
      <c r="D121" s="48">
        <v>44013</v>
      </c>
      <c r="E121" s="1">
        <v>119</v>
      </c>
      <c r="F121" s="70">
        <f t="shared" si="19"/>
        <v>0.12504702596976447</v>
      </c>
      <c r="G121" s="37">
        <f>Polska!T121</f>
        <v>382</v>
      </c>
      <c r="H121" s="67">
        <f>Polska!U121</f>
        <v>286.42857142857144</v>
      </c>
      <c r="I121" s="1">
        <f t="shared" si="10"/>
        <v>6.1083539737812973E-3</v>
      </c>
      <c r="J121" s="1">
        <f t="shared" si="11"/>
        <v>5.4660640051187107E-3</v>
      </c>
      <c r="K121" s="1">
        <f t="shared" si="12"/>
        <v>5.9620367191522995E-4</v>
      </c>
      <c r="L121" s="1">
        <f t="shared" si="13"/>
        <v>1.4041782206052088E-13</v>
      </c>
      <c r="M121" s="1">
        <f t="shared" si="14"/>
        <v>0</v>
      </c>
      <c r="N121" s="1">
        <f t="shared" si="15"/>
        <v>6.0622676771743588E-3</v>
      </c>
      <c r="O121" s="1">
        <f t="shared" si="16"/>
        <v>2.1239467349427139E-9</v>
      </c>
      <c r="P121" s="1">
        <f t="shared" si="17"/>
        <v>6.0622676771743588E-3</v>
      </c>
      <c r="Q121" s="1">
        <f t="shared" si="18"/>
        <v>284.26752572686217</v>
      </c>
    </row>
    <row r="122" spans="4:17" x14ac:dyDescent="0.2">
      <c r="D122" s="48">
        <v>44014</v>
      </c>
      <c r="E122" s="1">
        <v>120</v>
      </c>
      <c r="F122" s="70">
        <f t="shared" si="19"/>
        <v>0.10420358299685528</v>
      </c>
      <c r="G122" s="37">
        <f>Polska!T122</f>
        <v>371</v>
      </c>
      <c r="H122" s="67">
        <f>Polska!U122</f>
        <v>291.85714285714283</v>
      </c>
      <c r="I122" s="1">
        <f t="shared" si="10"/>
        <v>6.2241232760275262E-3</v>
      </c>
      <c r="J122" s="1">
        <f t="shared" si="11"/>
        <v>5.30423440017758E-3</v>
      </c>
      <c r="K122" s="1">
        <f t="shared" si="12"/>
        <v>6.8760540273823728E-4</v>
      </c>
      <c r="L122" s="1">
        <f t="shared" si="13"/>
        <v>7.7459569586144353E-14</v>
      </c>
      <c r="M122" s="1">
        <f t="shared" si="14"/>
        <v>0</v>
      </c>
      <c r="N122" s="1">
        <f t="shared" si="15"/>
        <v>5.9918398029932774E-3</v>
      </c>
      <c r="O122" s="1">
        <f t="shared" si="16"/>
        <v>5.3955611844852554E-8</v>
      </c>
      <c r="P122" s="1">
        <f t="shared" si="17"/>
        <v>5.9918398029932774E-3</v>
      </c>
      <c r="Q122" s="1">
        <f t="shared" si="18"/>
        <v>280.96507215638729</v>
      </c>
    </row>
    <row r="123" spans="4:17" x14ac:dyDescent="0.2">
      <c r="D123" s="48">
        <v>44015</v>
      </c>
      <c r="E123" s="1">
        <v>121</v>
      </c>
      <c r="F123" s="70">
        <f t="shared" si="19"/>
        <v>-4.284928454070247E-2</v>
      </c>
      <c r="G123" s="37">
        <f>Polska!T123</f>
        <v>259</v>
      </c>
      <c r="H123" s="67">
        <f>Polska!U123</f>
        <v>285.85714285714283</v>
      </c>
      <c r="I123" s="1">
        <f t="shared" si="10"/>
        <v>6.0961677314395881E-3</v>
      </c>
      <c r="J123" s="1">
        <f t="shared" ref="J123:J148" si="20">_xlfn.NORM.DIST(E123,$A$1,$A$2,FALSE)*$B$1</f>
        <v>5.1422621436552352E-3</v>
      </c>
      <c r="K123" s="1">
        <f t="shared" ref="K123:K148" si="21">_xlfn.NORM.DIST(E123,$A$3,$A$4,FALSE)*$B$2</f>
        <v>7.9054720548423179E-4</v>
      </c>
      <c r="L123" s="1">
        <f t="shared" ref="L123:L148" si="22">_xlfn.NORM.DIST(E123,$A$5,$A$6,FALSE)*$B$3</f>
        <v>4.2424820892814749E-14</v>
      </c>
      <c r="M123" s="1">
        <f t="shared" si="14"/>
        <v>0</v>
      </c>
      <c r="N123" s="1">
        <f t="shared" si="15"/>
        <v>5.9328093491818916E-3</v>
      </c>
      <c r="O123" s="1">
        <f t="shared" si="16"/>
        <v>2.6685961053851717E-8</v>
      </c>
      <c r="P123" s="1">
        <f t="shared" si="17"/>
        <v>5.9328093491818916E-3</v>
      </c>
      <c r="Q123" s="1">
        <f t="shared" si="18"/>
        <v>278.19705828087365</v>
      </c>
    </row>
    <row r="124" spans="4:17" x14ac:dyDescent="0.2">
      <c r="D124" s="48">
        <v>44016</v>
      </c>
      <c r="E124" s="1">
        <v>122</v>
      </c>
      <c r="F124" s="70">
        <f t="shared" si="19"/>
        <v>3.6891369143832176E-2</v>
      </c>
      <c r="G124" s="37">
        <f>Polska!T124</f>
        <v>314</v>
      </c>
      <c r="H124" s="67">
        <f>Polska!U124</f>
        <v>288.42857142857144</v>
      </c>
      <c r="I124" s="1">
        <f t="shared" si="10"/>
        <v>6.1510058219772764E-3</v>
      </c>
      <c r="J124" s="1">
        <f t="shared" si="20"/>
        <v>4.980457365926028E-3</v>
      </c>
      <c r="K124" s="1">
        <f t="shared" si="21"/>
        <v>9.0606682359238968E-4</v>
      </c>
      <c r="L124" s="1">
        <f t="shared" si="22"/>
        <v>2.3070502119365873E-14</v>
      </c>
      <c r="M124" s="1">
        <f t="shared" si="14"/>
        <v>0</v>
      </c>
      <c r="N124" s="1">
        <f t="shared" si="15"/>
        <v>5.8865241895414873E-3</v>
      </c>
      <c r="O124" s="1">
        <f t="shared" si="16"/>
        <v>6.9950533895899829E-8</v>
      </c>
      <c r="P124" s="1">
        <f t="shared" si="17"/>
        <v>5.8865241895414873E-3</v>
      </c>
      <c r="Q124" s="1">
        <f t="shared" si="18"/>
        <v>276.02668763584416</v>
      </c>
    </row>
    <row r="125" spans="4:17" x14ac:dyDescent="0.2">
      <c r="D125" s="48">
        <v>44017</v>
      </c>
      <c r="E125" s="1">
        <v>123</v>
      </c>
      <c r="F125" s="70">
        <f t="shared" si="19"/>
        <v>-7.3231913534423487E-2</v>
      </c>
      <c r="G125" s="37">
        <f>Polska!T125</f>
        <v>231</v>
      </c>
      <c r="H125" s="67">
        <f>Polska!U125</f>
        <v>273.42857142857144</v>
      </c>
      <c r="I125" s="1">
        <f t="shared" si="10"/>
        <v>5.831116960507433E-3</v>
      </c>
      <c r="J125" s="1">
        <f t="shared" si="20"/>
        <v>4.8191201111660665E-3</v>
      </c>
      <c r="K125" s="1">
        <f t="shared" si="21"/>
        <v>1.0352292703954909E-3</v>
      </c>
      <c r="L125" s="1">
        <f t="shared" si="22"/>
        <v>1.2456217057323217E-14</v>
      </c>
      <c r="M125" s="1">
        <f t="shared" si="14"/>
        <v>0</v>
      </c>
      <c r="N125" s="1">
        <f t="shared" si="15"/>
        <v>5.8543493815740137E-3</v>
      </c>
      <c r="O125" s="1">
        <f t="shared" si="16"/>
        <v>5.3974538861490153E-10</v>
      </c>
      <c r="P125" s="1">
        <f t="shared" si="17"/>
        <v>5.8543493815740137E-3</v>
      </c>
      <c r="Q125" s="1">
        <f t="shared" si="18"/>
        <v>274.51796952263908</v>
      </c>
    </row>
    <row r="126" spans="4:17" x14ac:dyDescent="0.2">
      <c r="D126" s="48">
        <v>44018</v>
      </c>
      <c r="E126" s="1">
        <v>124</v>
      </c>
      <c r="F126" s="70">
        <f t="shared" si="19"/>
        <v>-9.962530517166579E-2</v>
      </c>
      <c r="G126" s="37">
        <f>Polska!T126</f>
        <v>205</v>
      </c>
      <c r="H126" s="67">
        <f>Polska!U126</f>
        <v>257.85714285714283</v>
      </c>
      <c r="I126" s="1">
        <f t="shared" si="10"/>
        <v>5.4990418566958806E-3</v>
      </c>
      <c r="J126" s="1">
        <f t="shared" si="20"/>
        <v>4.6585395226607807E-3</v>
      </c>
      <c r="K126" s="1">
        <f t="shared" si="21"/>
        <v>1.179116591821466E-3</v>
      </c>
      <c r="L126" s="1">
        <f t="shared" si="22"/>
        <v>6.6773997937461892E-15</v>
      </c>
      <c r="M126" s="1">
        <f t="shared" si="14"/>
        <v>0</v>
      </c>
      <c r="N126" s="1">
        <f t="shared" si="15"/>
        <v>5.8376561144889245E-3</v>
      </c>
      <c r="O126" s="1">
        <f t="shared" si="16"/>
        <v>1.1465961558073404E-7</v>
      </c>
      <c r="P126" s="1">
        <f t="shared" si="17"/>
        <v>5.8376561144889245E-3</v>
      </c>
      <c r="Q126" s="1">
        <f t="shared" si="18"/>
        <v>273.73520076624726</v>
      </c>
    </row>
    <row r="127" spans="4:17" x14ac:dyDescent="0.2">
      <c r="D127" s="48">
        <v>44019</v>
      </c>
      <c r="E127" s="1">
        <v>125</v>
      </c>
      <c r="F127" s="70">
        <f t="shared" si="19"/>
        <v>-2.8872869685070413E-3</v>
      </c>
      <c r="G127" s="37">
        <f>Polska!T127</f>
        <v>257</v>
      </c>
      <c r="H127" s="67">
        <f>Polska!U127</f>
        <v>258.71428571428572</v>
      </c>
      <c r="I127" s="1">
        <f t="shared" si="10"/>
        <v>5.5173212202084439E-3</v>
      </c>
      <c r="J127" s="1">
        <f t="shared" si="20"/>
        <v>4.4989931055015604E-3</v>
      </c>
      <c r="K127" s="1">
        <f t="shared" si="21"/>
        <v>1.3388158696676963E-3</v>
      </c>
      <c r="L127" s="1">
        <f t="shared" si="22"/>
        <v>3.5540266705516194E-15</v>
      </c>
      <c r="M127" s="1">
        <f t="shared" si="14"/>
        <v>0</v>
      </c>
      <c r="N127" s="1">
        <f t="shared" si="15"/>
        <v>5.8378089751728113E-3</v>
      </c>
      <c r="O127" s="1">
        <f t="shared" si="16"/>
        <v>1.0271240108210043E-7</v>
      </c>
      <c r="P127" s="1">
        <f t="shared" si="17"/>
        <v>5.8378089751728113E-3</v>
      </c>
      <c r="Q127" s="1">
        <f t="shared" si="18"/>
        <v>273.7423686002499</v>
      </c>
    </row>
    <row r="128" spans="4:17" x14ac:dyDescent="0.2">
      <c r="D128" s="48">
        <v>44020</v>
      </c>
      <c r="E128" s="1">
        <v>126</v>
      </c>
      <c r="F128" s="70">
        <f t="shared" si="19"/>
        <v>3.1823022435661485E-2</v>
      </c>
      <c r="G128" s="37">
        <f>Polska!T128</f>
        <v>277</v>
      </c>
      <c r="H128" s="67">
        <f>Polska!U128</f>
        <v>257.42857142857144</v>
      </c>
      <c r="I128" s="1">
        <f t="shared" si="10"/>
        <v>5.4899021749396006E-3</v>
      </c>
      <c r="J128" s="1">
        <f t="shared" si="20"/>
        <v>4.3407460683347341E-3</v>
      </c>
      <c r="K128" s="1">
        <f t="shared" si="21"/>
        <v>1.5154054546448589E-3</v>
      </c>
      <c r="L128" s="1">
        <f t="shared" si="22"/>
        <v>1.8781318472674462E-15</v>
      </c>
      <c r="M128" s="1">
        <f t="shared" si="14"/>
        <v>0</v>
      </c>
      <c r="N128" s="1">
        <f t="shared" si="15"/>
        <v>5.856151522981471E-3</v>
      </c>
      <c r="O128" s="1">
        <f t="shared" si="16"/>
        <v>1.3413858494109512E-7</v>
      </c>
      <c r="P128" s="1">
        <f t="shared" si="17"/>
        <v>5.856151522981471E-3</v>
      </c>
      <c r="Q128" s="1">
        <f t="shared" si="18"/>
        <v>274.6024742502737</v>
      </c>
    </row>
    <row r="129" spans="4:17" x14ac:dyDescent="0.2">
      <c r="D129" s="48">
        <v>44021</v>
      </c>
      <c r="E129" s="1">
        <v>127</v>
      </c>
      <c r="F129" s="70">
        <f t="shared" si="19"/>
        <v>-2.4626204054360556E-2</v>
      </c>
      <c r="G129" s="37">
        <f>Polska!T129</f>
        <v>262</v>
      </c>
      <c r="H129" s="67">
        <f>Polska!U129</f>
        <v>277.28571428571428</v>
      </c>
      <c r="I129" s="1">
        <f t="shared" si="10"/>
        <v>5.9133740963139636E-3</v>
      </c>
      <c r="J129" s="1">
        <f t="shared" si="20"/>
        <v>4.1840507452503223E-3</v>
      </c>
      <c r="K129" s="1">
        <f t="shared" si="21"/>
        <v>1.7099394580604732E-3</v>
      </c>
      <c r="L129" s="1">
        <f t="shared" si="22"/>
        <v>9.8542496993080195E-16</v>
      </c>
      <c r="M129" s="1">
        <f t="shared" si="14"/>
        <v>0</v>
      </c>
      <c r="N129" s="1">
        <f t="shared" si="15"/>
        <v>5.8939902033117806E-3</v>
      </c>
      <c r="O129" s="1">
        <f t="shared" si="16"/>
        <v>3.7573530792008054E-10</v>
      </c>
      <c r="P129" s="1">
        <f t="shared" si="17"/>
        <v>5.8939902033117806E-3</v>
      </c>
      <c r="Q129" s="1">
        <f t="shared" si="18"/>
        <v>276.37677862069376</v>
      </c>
    </row>
    <row r="130" spans="4:17" x14ac:dyDescent="0.2">
      <c r="D130" s="48">
        <v>44022</v>
      </c>
      <c r="E130" s="1">
        <v>128</v>
      </c>
      <c r="F130" s="70">
        <f t="shared" si="19"/>
        <v>-4.0220499610174265E-2</v>
      </c>
      <c r="G130" s="37">
        <f>Polska!T130</f>
        <v>265</v>
      </c>
      <c r="H130" s="67">
        <f>Polska!U130</f>
        <v>290.71428571428572</v>
      </c>
      <c r="I130" s="1">
        <f t="shared" si="10"/>
        <v>6.1997507913441096E-3</v>
      </c>
      <c r="J130" s="1">
        <f t="shared" si="20"/>
        <v>4.0291460983329728E-3</v>
      </c>
      <c r="K130" s="1">
        <f t="shared" si="21"/>
        <v>1.9234305754209364E-3</v>
      </c>
      <c r="L130" s="1">
        <f t="shared" si="22"/>
        <v>5.1334949579493784E-16</v>
      </c>
      <c r="M130" s="1">
        <f t="shared" si="14"/>
        <v>0</v>
      </c>
      <c r="N130" s="1">
        <f t="shared" si="15"/>
        <v>5.9525766737544231E-3</v>
      </c>
      <c r="O130" s="1">
        <f t="shared" si="16"/>
        <v>6.1095044406240131E-8</v>
      </c>
      <c r="P130" s="1">
        <f t="shared" si="17"/>
        <v>5.9525766737544231E-3</v>
      </c>
      <c r="Q130" s="1">
        <f t="shared" si="18"/>
        <v>279.12397354521124</v>
      </c>
    </row>
    <row r="131" spans="4:17" x14ac:dyDescent="0.2">
      <c r="D131" s="48">
        <v>44023</v>
      </c>
      <c r="E131" s="1">
        <v>129</v>
      </c>
      <c r="F131" s="70">
        <f t="shared" si="19"/>
        <v>1.8704567017682194E-2</v>
      </c>
      <c r="G131" s="37">
        <f>Polska!T131</f>
        <v>305</v>
      </c>
      <c r="H131" s="67">
        <f>Polska!U131</f>
        <v>292.14285714285717</v>
      </c>
      <c r="I131" s="1">
        <f t="shared" ref="I131:I152" si="23">($C$1*G131+(1-$C$1)*H131)/($C$1*SUM(G:G)+(1-$C$1)*SUM(H:H))</f>
        <v>6.2302163971983812E-3</v>
      </c>
      <c r="J131" s="1">
        <f t="shared" si="20"/>
        <v>3.8762573008480575E-3</v>
      </c>
      <c r="K131" s="1">
        <f t="shared" si="21"/>
        <v>2.1568313636979178E-3</v>
      </c>
      <c r="L131" s="1">
        <f t="shared" si="22"/>
        <v>2.6551851355279645E-16</v>
      </c>
      <c r="M131" s="1">
        <f t="shared" ref="M131:M148" si="24">_xlfn.NORM.DIST(E131,$A$7,$A$8,FALSE)*$B$4</f>
        <v>0</v>
      </c>
      <c r="N131" s="1">
        <f t="shared" ref="N131:N148" si="25">SUM(J131:M131)</f>
        <v>6.0330886645462408E-3</v>
      </c>
      <c r="O131" s="1">
        <f t="shared" ref="O131:O149" si="26">(SUM(J131:L131)-I131)^2</f>
        <v>3.8859342980573747E-8</v>
      </c>
      <c r="P131" s="1">
        <f t="shared" ref="P131:P194" si="27">IF(O131="",0,N131)</f>
        <v>6.0330886645462408E-3</v>
      </c>
      <c r="Q131" s="1">
        <f t="shared" ref="Q131:Q194" si="28">N131*($C$1*SUM(G:G)+(1-$C$1)*SUM(H:H))</f>
        <v>282.89928430885635</v>
      </c>
    </row>
    <row r="132" spans="4:17" x14ac:dyDescent="0.2">
      <c r="D132" s="48">
        <v>44024</v>
      </c>
      <c r="E132" s="1">
        <v>130</v>
      </c>
      <c r="F132" s="70">
        <f t="shared" si="19"/>
        <v>0.10537606046937009</v>
      </c>
      <c r="G132" s="37">
        <f>Polska!T132</f>
        <v>370</v>
      </c>
      <c r="H132" s="67">
        <f>Polska!U132</f>
        <v>290.28571428571428</v>
      </c>
      <c r="I132" s="1">
        <f t="shared" si="23"/>
        <v>6.1906111095878279E-3</v>
      </c>
      <c r="J132" s="1">
        <f t="shared" si="20"/>
        <v>3.7255954005058472E-3</v>
      </c>
      <c r="K132" s="1">
        <f t="shared" si="21"/>
        <v>2.4110141456275755E-3</v>
      </c>
      <c r="L132" s="1">
        <f t="shared" si="22"/>
        <v>1.363542150736955E-16</v>
      </c>
      <c r="M132" s="1">
        <f t="shared" si="24"/>
        <v>0</v>
      </c>
      <c r="N132" s="1">
        <f t="shared" si="25"/>
        <v>6.1366095461335588E-3</v>
      </c>
      <c r="O132" s="1">
        <f t="shared" si="26"/>
        <v>2.9161688555054473E-9</v>
      </c>
      <c r="P132" s="1">
        <f t="shared" si="27"/>
        <v>6.1366095461335588E-3</v>
      </c>
      <c r="Q132" s="1">
        <f t="shared" si="28"/>
        <v>287.75351154476198</v>
      </c>
    </row>
    <row r="133" spans="4:17" x14ac:dyDescent="0.2">
      <c r="D133" s="48">
        <v>44025</v>
      </c>
      <c r="E133" s="1">
        <v>131</v>
      </c>
      <c r="F133" s="70">
        <f t="shared" si="19"/>
        <v>-2.0700443476346919E-3</v>
      </c>
      <c r="G133" s="37">
        <f>Polska!T133</f>
        <v>299</v>
      </c>
      <c r="H133" s="67">
        <f>Polska!U133</f>
        <v>300.42857142857144</v>
      </c>
      <c r="I133" s="1">
        <f t="shared" si="23"/>
        <v>6.4069169111531515E-3</v>
      </c>
      <c r="J133" s="1">
        <f t="shared" si="20"/>
        <v>3.5773570617399662E-3</v>
      </c>
      <c r="K133" s="1">
        <f t="shared" si="21"/>
        <v>2.6867497680637558E-3</v>
      </c>
      <c r="L133" s="1">
        <f t="shared" si="22"/>
        <v>6.9523946797094462E-17</v>
      </c>
      <c r="M133" s="1">
        <f t="shared" si="24"/>
        <v>0</v>
      </c>
      <c r="N133" s="1">
        <f t="shared" si="25"/>
        <v>6.2641068298037918E-3</v>
      </c>
      <c r="O133" s="1">
        <f t="shared" si="26"/>
        <v>2.0394719335010734E-8</v>
      </c>
      <c r="P133" s="1">
        <f t="shared" si="27"/>
        <v>6.2641068298037918E-3</v>
      </c>
      <c r="Q133" s="1">
        <f t="shared" si="28"/>
        <v>293.73202310113822</v>
      </c>
    </row>
    <row r="134" spans="4:17" x14ac:dyDescent="0.2">
      <c r="D134" s="48">
        <v>44026</v>
      </c>
      <c r="E134" s="1">
        <v>132</v>
      </c>
      <c r="F134" s="70">
        <f t="shared" ref="F134:F151" si="29">LOG(G134)-LOG(H134)</f>
        <v>-6.9033076181872932E-2</v>
      </c>
      <c r="G134" s="37">
        <f>Polska!T134</f>
        <v>267</v>
      </c>
      <c r="H134" s="67">
        <f>Polska!U134</f>
        <v>313</v>
      </c>
      <c r="I134" s="1">
        <f t="shared" si="23"/>
        <v>6.6750142426707341E-3</v>
      </c>
      <c r="J134" s="1">
        <f t="shared" si="20"/>
        <v>3.4317243854564434E-3</v>
      </c>
      <c r="K134" s="1">
        <f t="shared" si="21"/>
        <v>2.9846854957519017E-3</v>
      </c>
      <c r="L134" s="1">
        <f t="shared" si="22"/>
        <v>3.519592314588024E-17</v>
      </c>
      <c r="M134" s="1">
        <f t="shared" si="24"/>
        <v>0</v>
      </c>
      <c r="N134" s="1">
        <f t="shared" si="25"/>
        <v>6.4164098812083811E-3</v>
      </c>
      <c r="O134" s="1">
        <f t="shared" si="26"/>
        <v>6.6876215767351349E-8</v>
      </c>
      <c r="P134" s="1">
        <f t="shared" si="27"/>
        <v>6.4164098812083811E-3</v>
      </c>
      <c r="Q134" s="1">
        <f t="shared" si="28"/>
        <v>300.87370899970836</v>
      </c>
    </row>
    <row r="135" spans="4:17" x14ac:dyDescent="0.2">
      <c r="D135" s="48">
        <v>44027</v>
      </c>
      <c r="E135" s="1">
        <v>133</v>
      </c>
      <c r="F135" s="70">
        <f t="shared" si="29"/>
        <v>-8.0628048432862087E-2</v>
      </c>
      <c r="G135" s="37">
        <f>Polska!T135</f>
        <v>264</v>
      </c>
      <c r="H135" s="67">
        <f>Polska!U135</f>
        <v>317.85714285714283</v>
      </c>
      <c r="I135" s="1">
        <f t="shared" si="23"/>
        <v>6.7785973025752547E-3</v>
      </c>
      <c r="J135" s="1">
        <f t="shared" si="20"/>
        <v>3.288864804259461E-3</v>
      </c>
      <c r="K135" s="1">
        <f t="shared" si="21"/>
        <v>3.3053223754029248E-3</v>
      </c>
      <c r="L135" s="1">
        <f t="shared" si="22"/>
        <v>1.7690593128010603E-17</v>
      </c>
      <c r="M135" s="1">
        <f t="shared" si="24"/>
        <v>0</v>
      </c>
      <c r="N135" s="1">
        <f t="shared" si="25"/>
        <v>6.5941871796624026E-3</v>
      </c>
      <c r="O135" s="1">
        <f t="shared" si="26"/>
        <v>3.4007093432733212E-8</v>
      </c>
      <c r="P135" s="1">
        <f t="shared" si="27"/>
        <v>6.5941871796624026E-3</v>
      </c>
      <c r="Q135" s="1">
        <f t="shared" si="28"/>
        <v>309.20991509502971</v>
      </c>
    </row>
    <row r="136" spans="4:17" x14ac:dyDescent="0.2">
      <c r="D136" s="48">
        <v>44028</v>
      </c>
      <c r="E136" s="1">
        <v>134</v>
      </c>
      <c r="F136" s="70">
        <f t="shared" si="29"/>
        <v>2.2560859593318661E-2</v>
      </c>
      <c r="G136" s="37">
        <f>Polska!T136</f>
        <v>333</v>
      </c>
      <c r="H136" s="67">
        <f>Polska!U136</f>
        <v>316.14285714285717</v>
      </c>
      <c r="I136" s="1">
        <f t="shared" si="23"/>
        <v>6.7420385755501307E-3</v>
      </c>
      <c r="J136" s="1">
        <f t="shared" si="20"/>
        <v>3.1489310507422773E-3</v>
      </c>
      <c r="K136" s="1">
        <f t="shared" si="21"/>
        <v>3.6489924559422477E-3</v>
      </c>
      <c r="L136" s="1">
        <f t="shared" si="22"/>
        <v>8.8284511608079825E-18</v>
      </c>
      <c r="M136" s="1">
        <f t="shared" si="24"/>
        <v>0</v>
      </c>
      <c r="N136" s="1">
        <f t="shared" si="25"/>
        <v>6.7979235066845337E-3</v>
      </c>
      <c r="O136" s="1">
        <f t="shared" si="26"/>
        <v>3.1231255278969722E-9</v>
      </c>
      <c r="P136" s="1">
        <f t="shared" si="27"/>
        <v>6.7979235066845337E-3</v>
      </c>
      <c r="Q136" s="1">
        <f t="shared" si="28"/>
        <v>318.76337341580364</v>
      </c>
    </row>
    <row r="137" spans="4:17" x14ac:dyDescent="0.2">
      <c r="D137" s="48">
        <v>44029</v>
      </c>
      <c r="E137" s="1">
        <v>135</v>
      </c>
      <c r="F137" s="70">
        <f t="shared" si="29"/>
        <v>5.1834113724556374E-2</v>
      </c>
      <c r="G137" s="37">
        <f>Polska!T137</f>
        <v>353</v>
      </c>
      <c r="H137" s="67">
        <f>Polska!U137</f>
        <v>313.28571428571428</v>
      </c>
      <c r="I137" s="1">
        <f t="shared" si="23"/>
        <v>6.6811073638415883E-3</v>
      </c>
      <c r="J137" s="1">
        <f t="shared" si="20"/>
        <v>3.0120611960487691E-3</v>
      </c>
      <c r="K137" s="1">
        <f t="shared" si="21"/>
        <v>4.0158362974899832E-3</v>
      </c>
      <c r="L137" s="1">
        <f t="shared" si="22"/>
        <v>4.3744024368070815E-18</v>
      </c>
      <c r="M137" s="1">
        <f t="shared" si="24"/>
        <v>0</v>
      </c>
      <c r="N137" s="1">
        <f t="shared" si="25"/>
        <v>7.0278974935387567E-3</v>
      </c>
      <c r="O137" s="1">
        <f t="shared" si="26"/>
        <v>1.2026339405537888E-7</v>
      </c>
      <c r="P137" s="1">
        <f t="shared" si="27"/>
        <v>7.0278974935387567E-3</v>
      </c>
      <c r="Q137" s="1">
        <f t="shared" si="28"/>
        <v>329.54714934023838</v>
      </c>
    </row>
    <row r="138" spans="4:17" x14ac:dyDescent="0.2">
      <c r="D138" s="48">
        <v>44030</v>
      </c>
      <c r="E138" s="1">
        <v>136</v>
      </c>
      <c r="F138" s="70">
        <f t="shared" si="29"/>
        <v>8.8747809913662934E-3</v>
      </c>
      <c r="G138" s="37">
        <f>Polska!T138</f>
        <v>339</v>
      </c>
      <c r="H138" s="67">
        <f>Polska!U138</f>
        <v>332.14285714285717</v>
      </c>
      <c r="I138" s="1">
        <f t="shared" si="23"/>
        <v>7.0832533611179639E-3</v>
      </c>
      <c r="J138" s="1">
        <f t="shared" si="20"/>
        <v>2.8783787555646681E-3</v>
      </c>
      <c r="K138" s="1">
        <f t="shared" si="21"/>
        <v>4.4057812421315415E-3</v>
      </c>
      <c r="L138" s="1">
        <f t="shared" si="22"/>
        <v>2.1520137510543511E-18</v>
      </c>
      <c r="M138" s="1">
        <f t="shared" si="24"/>
        <v>0</v>
      </c>
      <c r="N138" s="1">
        <f t="shared" si="25"/>
        <v>7.2841599976962114E-3</v>
      </c>
      <c r="O138" s="1">
        <f t="shared" si="26"/>
        <v>4.0363476621183982E-8</v>
      </c>
      <c r="P138" s="1">
        <f t="shared" si="27"/>
        <v>7.2841599976962114E-3</v>
      </c>
      <c r="Q138" s="1">
        <f t="shared" si="28"/>
        <v>341.56362764054393</v>
      </c>
    </row>
    <row r="139" spans="4:17" x14ac:dyDescent="0.2">
      <c r="D139" s="48">
        <v>44031</v>
      </c>
      <c r="E139" s="1">
        <v>137</v>
      </c>
      <c r="F139" s="70">
        <f t="shared" si="29"/>
        <v>1.1413287240942704E-2</v>
      </c>
      <c r="G139" s="37">
        <f>Polska!T139</f>
        <v>358</v>
      </c>
      <c r="H139" s="67">
        <f>Polska!U139</f>
        <v>348.71428571428572</v>
      </c>
      <c r="I139" s="1">
        <f t="shared" si="23"/>
        <v>7.4366543890275047E-3</v>
      </c>
      <c r="J139" s="1">
        <f t="shared" si="20"/>
        <v>2.7479928582891215E-3</v>
      </c>
      <c r="K139" s="1">
        <f t="shared" si="21"/>
        <v>4.8185209519980123E-3</v>
      </c>
      <c r="L139" s="1">
        <f t="shared" si="22"/>
        <v>1.0511469648323986E-18</v>
      </c>
      <c r="M139" s="1">
        <f t="shared" si="24"/>
        <v>0</v>
      </c>
      <c r="N139" s="1">
        <f t="shared" si="25"/>
        <v>7.5665138102871347E-3</v>
      </c>
      <c r="O139" s="1">
        <f t="shared" si="26"/>
        <v>1.6863469289886045E-8</v>
      </c>
      <c r="P139" s="1">
        <f t="shared" si="27"/>
        <v>7.5665138102871347E-3</v>
      </c>
      <c r="Q139" s="1">
        <f t="shared" si="28"/>
        <v>354.80356093926281</v>
      </c>
    </row>
    <row r="140" spans="4:17" x14ac:dyDescent="0.2">
      <c r="D140" s="48">
        <v>44032</v>
      </c>
      <c r="E140" s="1">
        <v>138</v>
      </c>
      <c r="F140" s="70">
        <f t="shared" si="29"/>
        <v>-0.11173110293145783</v>
      </c>
      <c r="G140" s="37">
        <f>Polska!T140</f>
        <v>279</v>
      </c>
      <c r="H140" s="67">
        <f>Polska!U140</f>
        <v>360.85714285714283</v>
      </c>
      <c r="I140" s="1">
        <f t="shared" si="23"/>
        <v>7.6956120387888056E-3</v>
      </c>
      <c r="J140" s="1">
        <f t="shared" si="20"/>
        <v>2.6209984761676958E-3</v>
      </c>
      <c r="K140" s="1">
        <f t="shared" si="21"/>
        <v>5.2534967427893871E-3</v>
      </c>
      <c r="L140" s="1">
        <f t="shared" si="22"/>
        <v>5.0976959718910117E-19</v>
      </c>
      <c r="M140" s="1">
        <f t="shared" si="24"/>
        <v>0</v>
      </c>
      <c r="N140" s="1">
        <f t="shared" si="25"/>
        <v>7.8744952189570838E-3</v>
      </c>
      <c r="O140" s="1">
        <f t="shared" si="26"/>
        <v>3.1999192147116682E-8</v>
      </c>
      <c r="P140" s="1">
        <f t="shared" si="27"/>
        <v>7.8744952189570838E-3</v>
      </c>
      <c r="Q140" s="1">
        <f t="shared" si="28"/>
        <v>369.24520516789357</v>
      </c>
    </row>
    <row r="141" spans="4:17" x14ac:dyDescent="0.2">
      <c r="D141" s="48">
        <v>44033</v>
      </c>
      <c r="E141" s="1">
        <v>139</v>
      </c>
      <c r="F141" s="70">
        <f t="shared" si="29"/>
        <v>2.5950087615302486E-2</v>
      </c>
      <c r="G141" s="37">
        <f>Polska!T141</f>
        <v>399</v>
      </c>
      <c r="H141" s="67">
        <f>Polska!U141</f>
        <v>375.85714285714283</v>
      </c>
      <c r="I141" s="1">
        <f t="shared" si="23"/>
        <v>8.0155009002586489E-3</v>
      </c>
      <c r="J141" s="1">
        <f t="shared" si="20"/>
        <v>2.4974767094381079E-3</v>
      </c>
      <c r="K141" s="1">
        <f t="shared" si="21"/>
        <v>5.709881251972848E-3</v>
      </c>
      <c r="L141" s="1">
        <f t="shared" si="22"/>
        <v>2.454576158468681E-19</v>
      </c>
      <c r="M141" s="1">
        <f t="shared" si="24"/>
        <v>0</v>
      </c>
      <c r="N141" s="1">
        <f t="shared" si="25"/>
        <v>8.2073579614109562E-3</v>
      </c>
      <c r="O141" s="1">
        <f t="shared" si="26"/>
        <v>3.6809131914000187E-8</v>
      </c>
      <c r="P141" s="1">
        <f t="shared" si="27"/>
        <v>8.2073579614109562E-3</v>
      </c>
      <c r="Q141" s="1">
        <f t="shared" si="28"/>
        <v>384.85356712793885</v>
      </c>
    </row>
    <row r="142" spans="4:17" x14ac:dyDescent="0.2">
      <c r="D142" s="48">
        <v>44034</v>
      </c>
      <c r="E142" s="1">
        <v>140</v>
      </c>
      <c r="F142" s="70">
        <f t="shared" si="29"/>
        <v>-3.3907245079777937E-2</v>
      </c>
      <c r="G142" s="37">
        <f>Polska!T142</f>
        <v>380</v>
      </c>
      <c r="H142" s="67">
        <f>Polska!U142</f>
        <v>410.85714285714283</v>
      </c>
      <c r="I142" s="1">
        <f t="shared" si="23"/>
        <v>8.7619082436882836E-3</v>
      </c>
      <c r="J142" s="1">
        <f t="shared" si="20"/>
        <v>2.3774951238498031E-3</v>
      </c>
      <c r="K142" s="1">
        <f t="shared" si="21"/>
        <v>6.1865649790123212E-3</v>
      </c>
      <c r="L142" s="1">
        <f t="shared" si="22"/>
        <v>1.173467818653359E-19</v>
      </c>
      <c r="M142" s="1">
        <f t="shared" si="24"/>
        <v>0</v>
      </c>
      <c r="N142" s="1">
        <f t="shared" si="25"/>
        <v>8.5640601028621234E-3</v>
      </c>
      <c r="O142" s="1">
        <f t="shared" si="26"/>
        <v>3.9143886828368133E-8</v>
      </c>
      <c r="P142" s="1">
        <f t="shared" si="27"/>
        <v>8.5640601028621234E-3</v>
      </c>
      <c r="Q142" s="1">
        <f t="shared" si="28"/>
        <v>401.57978915762311</v>
      </c>
    </row>
    <row r="143" spans="4:17" x14ac:dyDescent="0.2">
      <c r="D143" s="48">
        <v>44035</v>
      </c>
      <c r="E143" s="1">
        <v>141</v>
      </c>
      <c r="F143" s="70">
        <f t="shared" si="29"/>
        <v>-5.164085600007251E-3</v>
      </c>
      <c r="G143" s="37">
        <f>Polska!T143</f>
        <v>418</v>
      </c>
      <c r="H143" s="67">
        <f>Polska!U143</f>
        <v>423</v>
      </c>
      <c r="I143" s="1">
        <f t="shared" si="23"/>
        <v>9.0208658934495863E-3</v>
      </c>
      <c r="J143" s="1">
        <f t="shared" si="20"/>
        <v>2.261108135468007E-3</v>
      </c>
      <c r="K143" s="1">
        <f t="shared" si="21"/>
        <v>6.6821462189546148E-3</v>
      </c>
      <c r="L143" s="1">
        <f t="shared" si="22"/>
        <v>5.5700353012177398E-20</v>
      </c>
      <c r="M143" s="1">
        <f t="shared" si="24"/>
        <v>0</v>
      </c>
      <c r="N143" s="1">
        <f t="shared" si="25"/>
        <v>8.9432543544226209E-3</v>
      </c>
      <c r="O143" s="1">
        <f t="shared" si="26"/>
        <v>6.023550990134177E-9</v>
      </c>
      <c r="P143" s="1">
        <f t="shared" si="27"/>
        <v>8.9432543544226209E-3</v>
      </c>
      <c r="Q143" s="1">
        <f t="shared" si="28"/>
        <v>419.36069514876112</v>
      </c>
    </row>
    <row r="144" spans="4:17" x14ac:dyDescent="0.2">
      <c r="D144" s="48">
        <v>44036</v>
      </c>
      <c r="E144" s="1">
        <v>142</v>
      </c>
      <c r="F144" s="70">
        <f t="shared" si="29"/>
        <v>2.6100404995028192E-2</v>
      </c>
      <c r="G144" s="37">
        <f>Polska!T144</f>
        <v>458</v>
      </c>
      <c r="H144" s="67">
        <f>Polska!U144</f>
        <v>431.28571428571428</v>
      </c>
      <c r="I144" s="1">
        <f t="shared" si="23"/>
        <v>9.1975664074043575E-3</v>
      </c>
      <c r="J144" s="1">
        <f t="shared" si="20"/>
        <v>2.1483574386613881E-3</v>
      </c>
      <c r="K144" s="1">
        <f t="shared" si="21"/>
        <v>7.1949248796813817E-3</v>
      </c>
      <c r="L144" s="1">
        <f t="shared" si="22"/>
        <v>2.6250453011962598E-20</v>
      </c>
      <c r="M144" s="1">
        <f t="shared" si="24"/>
        <v>0</v>
      </c>
      <c r="N144" s="1">
        <f t="shared" si="25"/>
        <v>9.3432823183427702E-3</v>
      </c>
      <c r="O144" s="1">
        <f t="shared" si="26"/>
        <v>2.12331267006114E-8</v>
      </c>
      <c r="P144" s="1">
        <f t="shared" si="27"/>
        <v>9.3432823183427702E-3</v>
      </c>
      <c r="Q144" s="1">
        <f t="shared" si="28"/>
        <v>438.11852069864483</v>
      </c>
    </row>
    <row r="145" spans="4:17" x14ac:dyDescent="0.2">
      <c r="D145" s="48">
        <v>44037</v>
      </c>
      <c r="E145" s="1">
        <v>143</v>
      </c>
      <c r="F145" s="70">
        <f t="shared" si="29"/>
        <v>0.11707798840025774</v>
      </c>
      <c r="G145" s="37">
        <f>Polska!T145</f>
        <v>584</v>
      </c>
      <c r="H145" s="67">
        <f>Polska!U145</f>
        <v>446</v>
      </c>
      <c r="I145" s="1">
        <f t="shared" si="23"/>
        <v>9.5113621477033467E-3</v>
      </c>
      <c r="J145" s="1">
        <f t="shared" si="20"/>
        <v>2.0392724727991574E-3</v>
      </c>
      <c r="K145" s="1">
        <f t="shared" si="21"/>
        <v>7.7229006267163563E-3</v>
      </c>
      <c r="L145" s="1">
        <f t="shared" si="22"/>
        <v>1.2283093246436308E-20</v>
      </c>
      <c r="M145" s="1">
        <f t="shared" si="24"/>
        <v>0</v>
      </c>
      <c r="N145" s="1">
        <f t="shared" si="25"/>
        <v>9.7621730995155129E-3</v>
      </c>
      <c r="O145" s="1">
        <f t="shared" si="26"/>
        <v>6.2906133548924731E-8</v>
      </c>
      <c r="P145" s="1">
        <f t="shared" si="27"/>
        <v>9.7621730995155129E-3</v>
      </c>
      <c r="Q145" s="1">
        <f t="shared" si="28"/>
        <v>457.76084800169622</v>
      </c>
    </row>
    <row r="146" spans="4:17" x14ac:dyDescent="0.2">
      <c r="D146" s="48">
        <v>44038</v>
      </c>
      <c r="E146" s="1">
        <v>144</v>
      </c>
      <c r="F146" s="70">
        <f t="shared" si="29"/>
        <v>-2.0915782363513546E-2</v>
      </c>
      <c r="G146" s="37">
        <f>Polska!T146</f>
        <v>443</v>
      </c>
      <c r="H146" s="67">
        <f>Polska!U146</f>
        <v>464.85714285714283</v>
      </c>
      <c r="I146" s="1">
        <f t="shared" si="23"/>
        <v>9.9135081449797206E-3</v>
      </c>
      <c r="J146" s="1">
        <f t="shared" si="20"/>
        <v>1.9338709231471155E-3</v>
      </c>
      <c r="K146" s="1">
        <f t="shared" si="21"/>
        <v>8.2637757376971006E-3</v>
      </c>
      <c r="L146" s="1">
        <f t="shared" si="22"/>
        <v>5.7065126757224261E-21</v>
      </c>
      <c r="M146" s="1">
        <f t="shared" si="24"/>
        <v>0</v>
      </c>
      <c r="N146" s="1">
        <f t="shared" si="25"/>
        <v>1.0197646660844216E-2</v>
      </c>
      <c r="O146" s="1">
        <f t="shared" si="26"/>
        <v>8.073469619767786E-8</v>
      </c>
      <c r="P146" s="1">
        <f t="shared" si="27"/>
        <v>1.0197646660844216E-2</v>
      </c>
      <c r="Q146" s="1">
        <f t="shared" si="28"/>
        <v>478.18076318697797</v>
      </c>
    </row>
    <row r="147" spans="4:17" x14ac:dyDescent="0.2">
      <c r="D147" s="48">
        <v>44039</v>
      </c>
      <c r="E147" s="1">
        <v>145</v>
      </c>
      <c r="F147" s="70">
        <f t="shared" si="29"/>
        <v>-0.16521701840589165</v>
      </c>
      <c r="G147" s="37">
        <f>Polska!T147</f>
        <v>337</v>
      </c>
      <c r="H147" s="67">
        <f>Polska!U147</f>
        <v>493</v>
      </c>
      <c r="I147" s="1">
        <f t="shared" si="23"/>
        <v>1.0513680580308856E-2</v>
      </c>
      <c r="J147" s="1">
        <f t="shared" si="20"/>
        <v>1.8321592514512904E-3</v>
      </c>
      <c r="K147" s="1">
        <f t="shared" si="21"/>
        <v>8.8149629720238633E-3</v>
      </c>
      <c r="L147" s="1">
        <f t="shared" si="22"/>
        <v>2.6322426099654134E-21</v>
      </c>
      <c r="M147" s="1">
        <f t="shared" si="24"/>
        <v>0</v>
      </c>
      <c r="N147" s="1">
        <f t="shared" si="25"/>
        <v>1.0647122223475153E-2</v>
      </c>
      <c r="O147" s="1">
        <f t="shared" si="26"/>
        <v>1.7806672130921545E-8</v>
      </c>
      <c r="P147" s="1">
        <f t="shared" si="27"/>
        <v>1.0647122223475153E-2</v>
      </c>
      <c r="Q147" s="1">
        <f t="shared" si="28"/>
        <v>499.2572502158946</v>
      </c>
    </row>
    <row r="148" spans="4:17" x14ac:dyDescent="0.2">
      <c r="D148" s="48">
        <v>44040</v>
      </c>
      <c r="E148" s="1">
        <v>146</v>
      </c>
      <c r="F148" s="70">
        <f t="shared" si="29"/>
        <v>-1.6491107297198493E-2</v>
      </c>
      <c r="G148" s="37">
        <f>Polska!T148</f>
        <v>502</v>
      </c>
      <c r="H148" s="67">
        <f>Polska!U148</f>
        <v>521.42857142857144</v>
      </c>
      <c r="I148" s="1">
        <f t="shared" si="23"/>
        <v>1.1119946136808846E-2</v>
      </c>
      <c r="J148" s="1">
        <f t="shared" si="20"/>
        <v>1.734133251730682E-3</v>
      </c>
      <c r="K148" s="1">
        <f t="shared" si="21"/>
        <v>9.3735986708509168E-3</v>
      </c>
      <c r="L148" s="1">
        <f t="shared" si="22"/>
        <v>1.2055164338403234E-21</v>
      </c>
      <c r="M148" s="1">
        <f t="shared" si="24"/>
        <v>0</v>
      </c>
      <c r="N148" s="1">
        <f t="shared" si="25"/>
        <v>1.1107731922581599E-2</v>
      </c>
      <c r="O148" s="1">
        <f t="shared" si="26"/>
        <v>1.4918702918908371E-10</v>
      </c>
      <c r="P148" s="1">
        <f t="shared" si="27"/>
        <v>1.1107731922581599E-2</v>
      </c>
      <c r="Q148" s="1">
        <f t="shared" si="28"/>
        <v>520.85583121946615</v>
      </c>
    </row>
    <row r="149" spans="4:17" x14ac:dyDescent="0.2">
      <c r="D149" s="48">
        <v>44041</v>
      </c>
      <c r="E149" s="1">
        <v>147</v>
      </c>
      <c r="F149" s="70">
        <f t="shared" si="29"/>
        <v>-1.6641671319217455E-2</v>
      </c>
      <c r="G149" s="37">
        <f>Polska!T149</f>
        <v>512</v>
      </c>
      <c r="H149" s="67">
        <f>Polska!U149</f>
        <v>532</v>
      </c>
      <c r="I149" s="1">
        <f t="shared" si="23"/>
        <v>1.134539162013045E-2</v>
      </c>
      <c r="J149" s="1">
        <f t="shared" ref="J149:J200" si="30">_xlfn.NORM.DIST(E149,$A$1,$A$2,FALSE)*$B$1</f>
        <v>1.6397786268653046E-3</v>
      </c>
      <c r="K149" s="1">
        <f t="shared" ref="K149:K200" si="31">_xlfn.NORM.DIST(E149,$A$3,$A$4,FALSE)*$B$2</f>
        <v>9.9365612000779629E-3</v>
      </c>
      <c r="L149" s="1">
        <f t="shared" ref="L149:L200" si="32">_xlfn.NORM.DIST(E149,$A$5,$A$6,FALSE)*$B$3</f>
        <v>5.4816644375003314E-22</v>
      </c>
      <c r="M149" s="1">
        <f t="shared" ref="M149:M200" si="33">_xlfn.NORM.DIST(E149,$A$7,$A$8,FALSE)*$B$4</f>
        <v>0</v>
      </c>
      <c r="N149" s="1">
        <f t="shared" ref="N149:N200" si="34">SUM(J149:M149)</f>
        <v>1.1576339826943267E-2</v>
      </c>
      <c r="O149" s="1">
        <f t="shared" si="26"/>
        <v>5.3337074230055598E-8</v>
      </c>
      <c r="P149" s="1">
        <f t="shared" si="27"/>
        <v>1.1576339826943267E-2</v>
      </c>
      <c r="Q149" s="1">
        <f t="shared" si="28"/>
        <v>542.82945835086173</v>
      </c>
    </row>
    <row r="150" spans="4:17" x14ac:dyDescent="0.2">
      <c r="D150" s="48">
        <v>44042</v>
      </c>
      <c r="E150" s="1">
        <v>148</v>
      </c>
      <c r="F150" s="70">
        <f t="shared" si="29"/>
        <v>5.0887789441985909E-2</v>
      </c>
      <c r="G150" s="37">
        <f>Polska!T150</f>
        <v>615</v>
      </c>
      <c r="H150" s="67">
        <f>Polska!U150</f>
        <v>547</v>
      </c>
      <c r="I150" s="1">
        <f t="shared" si="23"/>
        <v>1.1665280481600293E-2</v>
      </c>
      <c r="J150" s="1">
        <f t="shared" si="30"/>
        <v>1.5490715816599498E-3</v>
      </c>
      <c r="K150" s="1">
        <f t="shared" si="31"/>
        <v>1.0500494736429215E-2</v>
      </c>
      <c r="L150" s="1">
        <f t="shared" si="32"/>
        <v>2.4748213223245702E-22</v>
      </c>
      <c r="M150" s="1">
        <f t="shared" si="33"/>
        <v>0</v>
      </c>
      <c r="N150" s="1">
        <f t="shared" si="34"/>
        <v>1.2049566318089166E-2</v>
      </c>
      <c r="O150" s="1">
        <f t="shared" ref="O150" si="35">(SUM(J150:L150)-I150)^2</f>
        <v>1.4767560412595269E-7</v>
      </c>
      <c r="P150" s="1">
        <f t="shared" ref="P150" si="36">IF(O150="",0,N150)</f>
        <v>1.2049566318089166E-2</v>
      </c>
      <c r="Q150" s="1">
        <f t="shared" si="28"/>
        <v>565.01965695475303</v>
      </c>
    </row>
    <row r="151" spans="4:17" x14ac:dyDescent="0.2">
      <c r="D151" s="48">
        <v>44043</v>
      </c>
      <c r="E151" s="1">
        <v>149</v>
      </c>
      <c r="F151" s="70">
        <f t="shared" si="29"/>
        <v>5.2642384909892037E-2</v>
      </c>
      <c r="G151" s="37">
        <f>Polska!T151</f>
        <v>657</v>
      </c>
      <c r="H151" s="67">
        <f>Polska!U151</f>
        <v>582</v>
      </c>
      <c r="I151" s="1">
        <f t="shared" si="23"/>
        <v>1.2411687825029927E-2</v>
      </c>
      <c r="J151" s="1">
        <f t="shared" si="30"/>
        <v>1.4619794281856052E-3</v>
      </c>
      <c r="K151" s="1">
        <f t="shared" si="31"/>
        <v>1.1061838276643124E-2</v>
      </c>
      <c r="L151" s="1">
        <f t="shared" si="32"/>
        <v>1.1093468206177372E-22</v>
      </c>
      <c r="M151" s="1">
        <f t="shared" si="33"/>
        <v>0</v>
      </c>
      <c r="N151" s="1">
        <f t="shared" si="34"/>
        <v>1.252381770482873E-2</v>
      </c>
      <c r="O151" s="1">
        <f t="shared" ref="O151" si="37">(SUM(J151:L151)-I151)^2</f>
        <v>1.2573109943693844E-8</v>
      </c>
      <c r="P151" s="1">
        <f t="shared" ref="P151" si="38">IF(O151="",0,N151)</f>
        <v>1.252381770482873E-2</v>
      </c>
      <c r="Q151" s="1">
        <f t="shared" si="28"/>
        <v>587.25791423075418</v>
      </c>
    </row>
    <row r="152" spans="4:17" x14ac:dyDescent="0.2">
      <c r="D152" s="48">
        <v>44044</v>
      </c>
      <c r="E152" s="1">
        <v>150</v>
      </c>
      <c r="F152" s="70">
        <f t="shared" ref="F152" si="39">LOG(G152)-LOG(H152)</f>
        <v>4.1524709625544887E-2</v>
      </c>
      <c r="G152" s="37">
        <f>Polska!T152</f>
        <v>658</v>
      </c>
      <c r="H152" s="67">
        <f>Polska!U152</f>
        <v>598</v>
      </c>
      <c r="I152" s="1">
        <f t="shared" si="23"/>
        <v>1.2752902610597762E-2</v>
      </c>
      <c r="J152" s="1">
        <f t="shared" si="30"/>
        <v>1.3784611993467688E-3</v>
      </c>
      <c r="K152" s="1">
        <f t="shared" si="31"/>
        <v>1.1616859625215954E-2</v>
      </c>
      <c r="L152" s="1">
        <f t="shared" si="32"/>
        <v>4.9372251000707345E-23</v>
      </c>
      <c r="M152" s="1">
        <f t="shared" si="33"/>
        <v>0</v>
      </c>
      <c r="N152" s="1">
        <f t="shared" si="34"/>
        <v>1.2995320824562723E-2</v>
      </c>
      <c r="O152" s="1">
        <f t="shared" ref="O152" si="40">(SUM(J152:L152)-I152)^2</f>
        <v>5.8766590461961864E-8</v>
      </c>
      <c r="P152" s="1">
        <f t="shared" ref="P152" si="41">IF(O152="",0,N152)</f>
        <v>1.2995320824562723E-2</v>
      </c>
      <c r="Q152" s="1">
        <f t="shared" si="28"/>
        <v>609.36730173337787</v>
      </c>
    </row>
    <row r="153" spans="4:17" x14ac:dyDescent="0.2">
      <c r="D153" s="48">
        <v>44045</v>
      </c>
      <c r="E153" s="1">
        <v>151</v>
      </c>
      <c r="H153" s="67">
        <f>Polska!U153</f>
        <v>619.5</v>
      </c>
      <c r="I153" s="1"/>
      <c r="J153" s="1">
        <f t="shared" si="30"/>
        <v>1.298468266791459E-3</v>
      </c>
      <c r="K153" s="1">
        <f t="shared" si="31"/>
        <v>1.2161693990359166E-2</v>
      </c>
      <c r="L153" s="1">
        <f t="shared" si="32"/>
        <v>2.1816777610853465E-23</v>
      </c>
      <c r="M153" s="1">
        <f t="shared" si="33"/>
        <v>0</v>
      </c>
      <c r="N153" s="1">
        <f t="shared" si="34"/>
        <v>1.3460162257150625E-2</v>
      </c>
      <c r="O153" s="1"/>
      <c r="P153" s="1">
        <f t="shared" si="27"/>
        <v>0</v>
      </c>
      <c r="Q153" s="1">
        <f t="shared" si="28"/>
        <v>631.16431416069508</v>
      </c>
    </row>
    <row r="154" spans="4:17" x14ac:dyDescent="0.2">
      <c r="D154" s="48">
        <v>44046</v>
      </c>
      <c r="E154" s="1">
        <v>152</v>
      </c>
      <c r="H154" s="67">
        <f>Polska!U154</f>
        <v>0</v>
      </c>
      <c r="I154" s="1"/>
      <c r="J154" s="1">
        <f t="shared" si="30"/>
        <v>1.2219449594688457E-3</v>
      </c>
      <c r="K154" s="1">
        <f t="shared" si="31"/>
        <v>1.2692386694392729E-2</v>
      </c>
      <c r="L154" s="1">
        <f t="shared" si="32"/>
        <v>9.5717285215279391E-24</v>
      </c>
      <c r="M154" s="1">
        <f t="shared" si="33"/>
        <v>0</v>
      </c>
      <c r="N154" s="1">
        <f t="shared" si="34"/>
        <v>1.3914331653861575E-2</v>
      </c>
      <c r="O154" s="1"/>
      <c r="P154" s="1">
        <f t="shared" si="27"/>
        <v>0</v>
      </c>
      <c r="Q154" s="1">
        <f t="shared" si="28"/>
        <v>652.46090110455305</v>
      </c>
    </row>
    <row r="155" spans="4:17" x14ac:dyDescent="0.2">
      <c r="D155" s="48">
        <v>44047</v>
      </c>
      <c r="E155" s="1">
        <v>153</v>
      </c>
      <c r="H155" s="67">
        <f>Polska!U155</f>
        <v>0</v>
      </c>
      <c r="I155" s="1"/>
      <c r="J155" s="1">
        <f t="shared" si="30"/>
        <v>1.148829179344536E-3</v>
      </c>
      <c r="K155" s="1">
        <f t="shared" si="31"/>
        <v>1.3204939387379266E-2</v>
      </c>
      <c r="L155" s="1">
        <f t="shared" si="32"/>
        <v>4.1694832304122021E-24</v>
      </c>
      <c r="M155" s="1">
        <f t="shared" si="33"/>
        <v>0</v>
      </c>
      <c r="N155" s="1">
        <f t="shared" si="34"/>
        <v>1.4353768566723803E-2</v>
      </c>
      <c r="O155" s="1"/>
      <c r="P155" s="1">
        <f t="shared" si="27"/>
        <v>0</v>
      </c>
      <c r="Q155" s="1">
        <f t="shared" si="28"/>
        <v>673.06666293897945</v>
      </c>
    </row>
    <row r="156" spans="4:17" x14ac:dyDescent="0.2">
      <c r="D156" s="48">
        <v>44048</v>
      </c>
      <c r="E156" s="1">
        <v>154</v>
      </c>
      <c r="H156" s="67">
        <f>Polska!U156</f>
        <v>0</v>
      </c>
      <c r="I156" s="1"/>
      <c r="J156" s="1">
        <f t="shared" si="30"/>
        <v>1.0790530110028772E-3</v>
      </c>
      <c r="K156" s="1">
        <f t="shared" si="31"/>
        <v>1.3695359045085648E-2</v>
      </c>
      <c r="L156" s="1">
        <f t="shared" si="32"/>
        <v>1.803292522103211E-24</v>
      </c>
      <c r="M156" s="1">
        <f t="shared" si="33"/>
        <v>0</v>
      </c>
      <c r="N156" s="1">
        <f t="shared" si="34"/>
        <v>1.4774412056088525E-2</v>
      </c>
      <c r="O156" s="1"/>
      <c r="P156" s="1">
        <f t="shared" si="27"/>
        <v>0</v>
      </c>
      <c r="Q156" s="1">
        <f t="shared" si="28"/>
        <v>692.79117698263474</v>
      </c>
    </row>
    <row r="157" spans="4:17" x14ac:dyDescent="0.2">
      <c r="D157" s="48">
        <v>44049</v>
      </c>
      <c r="E157" s="1">
        <v>155</v>
      </c>
      <c r="H157" s="67">
        <f>Polska!U157</f>
        <v>0</v>
      </c>
      <c r="I157" s="1"/>
      <c r="J157" s="1">
        <f t="shared" si="30"/>
        <v>1.0125433220965797E-3</v>
      </c>
      <c r="K157" s="1">
        <f t="shared" si="31"/>
        <v>1.4159708937894139E-2</v>
      </c>
      <c r="L157" s="1">
        <f t="shared" si="32"/>
        <v>7.7435877361803982E-25</v>
      </c>
      <c r="M157" s="1">
        <f t="shared" si="33"/>
        <v>0</v>
      </c>
      <c r="N157" s="1">
        <f t="shared" si="34"/>
        <v>1.5172252259990719E-2</v>
      </c>
      <c r="O157" s="1"/>
      <c r="P157" s="1">
        <f t="shared" si="27"/>
        <v>0</v>
      </c>
      <c r="Q157" s="1">
        <f t="shared" si="28"/>
        <v>711.44641565244217</v>
      </c>
    </row>
    <row r="158" spans="4:17" x14ac:dyDescent="0.2">
      <c r="D158" s="48">
        <v>44050</v>
      </c>
      <c r="E158" s="1">
        <v>156</v>
      </c>
      <c r="H158" s="67">
        <f>Polska!U158</f>
        <v>0</v>
      </c>
      <c r="I158" s="1"/>
      <c r="J158" s="1">
        <f t="shared" si="30"/>
        <v>9.4922235184394417E-4</v>
      </c>
      <c r="K158" s="1">
        <f t="shared" si="31"/>
        <v>1.4594160679373335E-2</v>
      </c>
      <c r="L158" s="1">
        <f t="shared" si="32"/>
        <v>3.3014928131283288E-25</v>
      </c>
      <c r="M158" s="1">
        <f t="shared" si="33"/>
        <v>0</v>
      </c>
      <c r="N158" s="1">
        <f t="shared" si="34"/>
        <v>1.554338303121728E-2</v>
      </c>
      <c r="O158" s="1"/>
      <c r="P158" s="1">
        <f t="shared" si="27"/>
        <v>0</v>
      </c>
      <c r="Q158" s="1">
        <f t="shared" si="28"/>
        <v>728.84921468339007</v>
      </c>
    </row>
    <row r="159" spans="4:17" x14ac:dyDescent="0.2">
      <c r="D159" s="48">
        <v>44051</v>
      </c>
      <c r="E159" s="1">
        <v>157</v>
      </c>
      <c r="H159" s="67">
        <f>Polska!U159</f>
        <v>0</v>
      </c>
      <c r="I159" s="1"/>
      <c r="J159" s="1">
        <f t="shared" si="30"/>
        <v>8.8900828502030331E-4</v>
      </c>
      <c r="K159" s="1">
        <f t="shared" si="31"/>
        <v>1.4995046404778225E-2</v>
      </c>
      <c r="L159" s="1">
        <f t="shared" si="32"/>
        <v>1.3975603806457745E-25</v>
      </c>
      <c r="M159" s="1">
        <f t="shared" si="33"/>
        <v>0</v>
      </c>
      <c r="N159" s="1">
        <f t="shared" si="34"/>
        <v>1.5884054689798529E-2</v>
      </c>
      <c r="O159" s="1"/>
      <c r="P159" s="1">
        <f t="shared" si="27"/>
        <v>0</v>
      </c>
      <c r="Q159" s="1">
        <f t="shared" si="28"/>
        <v>744.82374676068309</v>
      </c>
    </row>
    <row r="160" spans="4:17" x14ac:dyDescent="0.2">
      <c r="D160" s="48">
        <v>44052</v>
      </c>
      <c r="E160" s="1">
        <v>158</v>
      </c>
      <c r="H160" s="67">
        <f>Polska!U160</f>
        <v>0</v>
      </c>
      <c r="I160" s="1"/>
      <c r="J160" s="1">
        <f t="shared" si="30"/>
        <v>8.3181580914077062E-4</v>
      </c>
      <c r="K160" s="1">
        <f t="shared" si="31"/>
        <v>1.5358910093196747E-2</v>
      </c>
      <c r="L160" s="1">
        <f t="shared" si="32"/>
        <v>5.8738505951229797E-26</v>
      </c>
      <c r="M160" s="1">
        <f t="shared" si="33"/>
        <v>0</v>
      </c>
      <c r="N160" s="1">
        <f t="shared" si="34"/>
        <v>1.6190725902337517E-2</v>
      </c>
      <c r="O160" s="1"/>
      <c r="P160" s="1">
        <f t="shared" si="27"/>
        <v>0</v>
      </c>
      <c r="Q160" s="1">
        <f t="shared" si="28"/>
        <v>759.20395420819511</v>
      </c>
    </row>
    <row r="161" spans="4:17" x14ac:dyDescent="0.2">
      <c r="D161" s="48">
        <v>44053</v>
      </c>
      <c r="E161" s="1">
        <v>159</v>
      </c>
      <c r="H161" s="67">
        <f>Polska!U161</f>
        <v>0</v>
      </c>
      <c r="I161" s="1"/>
      <c r="J161" s="1">
        <f t="shared" si="30"/>
        <v>7.7755665278340859E-4</v>
      </c>
      <c r="K161" s="1">
        <f t="shared" si="31"/>
        <v>1.5682557034213677E-2</v>
      </c>
      <c r="L161" s="1">
        <f t="shared" si="32"/>
        <v>2.451135401595772E-26</v>
      </c>
      <c r="M161" s="1">
        <f t="shared" si="33"/>
        <v>0</v>
      </c>
      <c r="N161" s="1">
        <f t="shared" si="34"/>
        <v>1.6460113686997086E-2</v>
      </c>
      <c r="O161" s="1"/>
      <c r="P161" s="1">
        <f t="shared" si="27"/>
        <v>0</v>
      </c>
      <c r="Q161" s="1">
        <f t="shared" si="28"/>
        <v>771.83589378660554</v>
      </c>
    </row>
    <row r="162" spans="4:17" x14ac:dyDescent="0.2">
      <c r="D162" s="48">
        <v>44054</v>
      </c>
      <c r="E162" s="1">
        <v>160</v>
      </c>
      <c r="H162" s="67">
        <f>Polska!U162</f>
        <v>0</v>
      </c>
      <c r="I162" s="1"/>
      <c r="J162" s="1">
        <f t="shared" si="30"/>
        <v>7.261401032534685E-4</v>
      </c>
      <c r="K162" s="1">
        <f t="shared" si="31"/>
        <v>1.5963100451949607E-2</v>
      </c>
      <c r="L162" s="1">
        <f t="shared" si="32"/>
        <v>1.0155558225792712E-26</v>
      </c>
      <c r="M162" s="1">
        <f t="shared" si="33"/>
        <v>0</v>
      </c>
      <c r="N162" s="1">
        <f t="shared" si="34"/>
        <v>1.6689240555203076E-2</v>
      </c>
      <c r="O162" s="1"/>
      <c r="P162" s="1">
        <f t="shared" si="27"/>
        <v>0</v>
      </c>
      <c r="Q162" s="1">
        <f t="shared" si="28"/>
        <v>782.57994722847207</v>
      </c>
    </row>
    <row r="163" spans="4:17" x14ac:dyDescent="0.2">
      <c r="D163" s="48">
        <v>44055</v>
      </c>
      <c r="E163" s="1">
        <v>161</v>
      </c>
      <c r="H163" s="67">
        <f>Polska!U163</f>
        <v>0</v>
      </c>
      <c r="I163" s="1"/>
      <c r="J163" s="1">
        <f t="shared" si="30"/>
        <v>6.7747350203832633E-4</v>
      </c>
      <c r="K163" s="1">
        <f t="shared" si="31"/>
        <v>1.6198004336533973E-2</v>
      </c>
      <c r="L163" s="1">
        <f t="shared" si="32"/>
        <v>4.1776532456899237E-27</v>
      </c>
      <c r="M163" s="1">
        <f t="shared" si="33"/>
        <v>0</v>
      </c>
      <c r="N163" s="1">
        <f t="shared" si="34"/>
        <v>1.6875477838572298E-2</v>
      </c>
      <c r="O163" s="1"/>
      <c r="P163" s="1">
        <f t="shared" si="27"/>
        <v>0</v>
      </c>
      <c r="Q163" s="1">
        <f t="shared" si="28"/>
        <v>791.31285289359062</v>
      </c>
    </row>
    <row r="164" spans="4:17" x14ac:dyDescent="0.2">
      <c r="D164" s="48">
        <v>44056</v>
      </c>
      <c r="E164" s="1">
        <v>162</v>
      </c>
      <c r="H164" s="67">
        <f>Polska!U164</f>
        <v>0</v>
      </c>
      <c r="I164" s="1"/>
      <c r="J164" s="1">
        <f t="shared" si="30"/>
        <v>6.3146271674711441E-4</v>
      </c>
      <c r="K164" s="1">
        <f t="shared" si="31"/>
        <v>1.6385121595083218E-2</v>
      </c>
      <c r="L164" s="1">
        <f t="shared" si="32"/>
        <v>1.7062908831069509E-27</v>
      </c>
      <c r="M164" s="1">
        <f t="shared" si="33"/>
        <v>0</v>
      </c>
      <c r="N164" s="1">
        <f t="shared" si="34"/>
        <v>1.7016584311830334E-2</v>
      </c>
      <c r="O164" s="1"/>
      <c r="P164" s="1">
        <f t="shared" si="27"/>
        <v>0</v>
      </c>
      <c r="Q164" s="1">
        <f t="shared" si="28"/>
        <v>797.92951684726847</v>
      </c>
    </row>
    <row r="165" spans="4:17" x14ac:dyDescent="0.2">
      <c r="D165" s="48">
        <v>44057</v>
      </c>
      <c r="E165" s="1">
        <v>163</v>
      </c>
      <c r="H165" s="67">
        <f>Polska!U165</f>
        <v>0</v>
      </c>
      <c r="I165" s="1"/>
      <c r="J165" s="1">
        <f t="shared" si="30"/>
        <v>5.8801258846723616E-4</v>
      </c>
      <c r="K165" s="1">
        <f t="shared" si="31"/>
        <v>1.6522726719885562E-2</v>
      </c>
      <c r="L165" s="1">
        <f t="shared" si="32"/>
        <v>6.9193586536152014E-28</v>
      </c>
      <c r="M165" s="1">
        <f t="shared" si="33"/>
        <v>0</v>
      </c>
      <c r="N165" s="1">
        <f t="shared" si="34"/>
        <v>1.7110739308352798E-2</v>
      </c>
      <c r="O165" s="1"/>
      <c r="P165" s="1">
        <f t="shared" si="27"/>
        <v>0</v>
      </c>
      <c r="Q165" s="1">
        <f t="shared" si="28"/>
        <v>802.34456569063093</v>
      </c>
    </row>
    <row r="166" spans="4:17" x14ac:dyDescent="0.2">
      <c r="D166" s="48">
        <v>44058</v>
      </c>
      <c r="E166" s="1">
        <v>164</v>
      </c>
      <c r="H166" s="67">
        <f>Polska!U166</f>
        <v>0</v>
      </c>
      <c r="I166" s="1"/>
      <c r="J166" s="1">
        <f t="shared" si="30"/>
        <v>5.4702735370029242E-4</v>
      </c>
      <c r="K166" s="1">
        <f t="shared" si="31"/>
        <v>1.6609542278784233E-2</v>
      </c>
      <c r="L166" s="1">
        <f t="shared" si="32"/>
        <v>2.7859332408356653E-28</v>
      </c>
      <c r="M166" s="1">
        <f t="shared" si="33"/>
        <v>0</v>
      </c>
      <c r="N166" s="1">
        <f t="shared" si="34"/>
        <v>1.7156569632484527E-2</v>
      </c>
      <c r="O166" s="1"/>
      <c r="P166" s="1">
        <f t="shared" si="27"/>
        <v>0</v>
      </c>
      <c r="Q166" s="1">
        <f t="shared" si="28"/>
        <v>804.49360851387007</v>
      </c>
    </row>
    <row r="167" spans="4:17" x14ac:dyDescent="0.2">
      <c r="D167" s="48">
        <v>44059</v>
      </c>
      <c r="E167" s="1">
        <v>165</v>
      </c>
      <c r="H167" s="67">
        <f>Polska!U167</f>
        <v>0</v>
      </c>
      <c r="I167" s="1"/>
      <c r="J167" s="1">
        <f t="shared" si="30"/>
        <v>5.0841104026102136E-4</v>
      </c>
      <c r="K167" s="1">
        <f t="shared" si="31"/>
        <v>1.6644758659027911E-2</v>
      </c>
      <c r="L167" s="1">
        <f t="shared" si="32"/>
        <v>1.1136985638548302E-28</v>
      </c>
      <c r="M167" s="1">
        <f t="shared" si="33"/>
        <v>0</v>
      </c>
      <c r="N167" s="1">
        <f t="shared" si="34"/>
        <v>1.7153169699288932E-2</v>
      </c>
      <c r="O167" s="1"/>
      <c r="P167" s="1">
        <f t="shared" si="27"/>
        <v>0</v>
      </c>
      <c r="Q167" s="1">
        <f t="shared" si="28"/>
        <v>804.33418127498601</v>
      </c>
    </row>
    <row r="168" spans="4:17" x14ac:dyDescent="0.2">
      <c r="D168" s="48">
        <v>44060</v>
      </c>
      <c r="E168" s="1">
        <v>166</v>
      </c>
      <c r="H168" s="67">
        <f>Polska!U168</f>
        <v>0</v>
      </c>
      <c r="I168" s="1"/>
      <c r="J168" s="1">
        <f t="shared" si="30"/>
        <v>4.7206783673354704E-4</v>
      </c>
      <c r="K168" s="1">
        <f t="shared" si="31"/>
        <v>1.6628046637816307E-2</v>
      </c>
      <c r="L168" s="1">
        <f t="shared" si="32"/>
        <v>4.4203504831899243E-29</v>
      </c>
      <c r="M168" s="1">
        <f t="shared" si="33"/>
        <v>0</v>
      </c>
      <c r="N168" s="1">
        <f t="shared" si="34"/>
        <v>1.7100114474549854E-2</v>
      </c>
      <c r="O168" s="1"/>
      <c r="P168" s="1">
        <f t="shared" si="27"/>
        <v>0</v>
      </c>
      <c r="Q168" s="1">
        <f t="shared" si="28"/>
        <v>801.84635357311026</v>
      </c>
    </row>
    <row r="169" spans="4:17" x14ac:dyDescent="0.2">
      <c r="D169" s="48">
        <v>44061</v>
      </c>
      <c r="E169" s="1">
        <v>167</v>
      </c>
      <c r="H169" s="67">
        <f>Polska!U169</f>
        <v>0</v>
      </c>
      <c r="I169" s="1"/>
      <c r="J169" s="1">
        <f t="shared" si="30"/>
        <v>4.3790243527838305E-4</v>
      </c>
      <c r="K169" s="1">
        <f t="shared" si="31"/>
        <v>1.6559562506575476E-2</v>
      </c>
      <c r="L169" s="1">
        <f t="shared" si="32"/>
        <v>1.7419586523218574E-29</v>
      </c>
      <c r="M169" s="1">
        <f t="shared" si="33"/>
        <v>0</v>
      </c>
      <c r="N169" s="1">
        <f t="shared" si="34"/>
        <v>1.6997464941853859E-2</v>
      </c>
      <c r="O169" s="1"/>
      <c r="P169" s="1">
        <f t="shared" si="27"/>
        <v>0</v>
      </c>
      <c r="Q169" s="1">
        <f t="shared" si="28"/>
        <v>797.03298500702442</v>
      </c>
    </row>
    <row r="170" spans="4:17" x14ac:dyDescent="0.2">
      <c r="D170" s="48">
        <v>44062</v>
      </c>
      <c r="E170" s="1">
        <v>168</v>
      </c>
      <c r="H170" s="67">
        <f>Polska!U170</f>
        <v>0</v>
      </c>
      <c r="I170" s="1"/>
      <c r="J170" s="1">
        <f t="shared" si="30"/>
        <v>4.0582034777045505E-4</v>
      </c>
      <c r="K170" s="1">
        <f t="shared" si="31"/>
        <v>1.6439945637417422E-2</v>
      </c>
      <c r="L170" s="1">
        <f t="shared" si="32"/>
        <v>6.8157094822907015E-30</v>
      </c>
      <c r="M170" s="1">
        <f t="shared" si="33"/>
        <v>0</v>
      </c>
      <c r="N170" s="1">
        <f t="shared" si="34"/>
        <v>1.6845765985187878E-2</v>
      </c>
      <c r="O170" s="1"/>
      <c r="P170" s="1">
        <f t="shared" si="27"/>
        <v>0</v>
      </c>
      <c r="Q170" s="1">
        <f t="shared" si="28"/>
        <v>789.91962588744082</v>
      </c>
    </row>
    <row r="171" spans="4:17" x14ac:dyDescent="0.2">
      <c r="D171" s="48">
        <v>44063</v>
      </c>
      <c r="E171" s="1">
        <v>169</v>
      </c>
      <c r="H171" s="67">
        <f>Polska!U171</f>
        <v>0</v>
      </c>
      <c r="I171" s="1"/>
      <c r="J171" s="1">
        <f t="shared" si="30"/>
        <v>3.7572819542222504E-4</v>
      </c>
      <c r="K171" s="1">
        <f t="shared" si="31"/>
        <v>1.6270308544777012E-2</v>
      </c>
      <c r="L171" s="1">
        <f t="shared" si="32"/>
        <v>2.6477464229143597E-30</v>
      </c>
      <c r="M171" s="1">
        <f t="shared" si="33"/>
        <v>0</v>
      </c>
      <c r="N171" s="1">
        <f t="shared" si="34"/>
        <v>1.6646036740199238E-2</v>
      </c>
      <c r="O171" s="1"/>
      <c r="P171" s="1">
        <f t="shared" si="27"/>
        <v>0</v>
      </c>
      <c r="Q171" s="1">
        <f t="shared" si="28"/>
        <v>780.55406479518001</v>
      </c>
    </row>
    <row r="172" spans="4:17" x14ac:dyDescent="0.2">
      <c r="D172" s="48">
        <v>44064</v>
      </c>
      <c r="E172" s="1">
        <v>170</v>
      </c>
      <c r="H172" s="67">
        <f>Polska!U172</f>
        <v>0</v>
      </c>
      <c r="I172" s="1"/>
      <c r="J172" s="1">
        <f t="shared" si="30"/>
        <v>3.4753397220620581E-4</v>
      </c>
      <c r="K172" s="1">
        <f t="shared" si="31"/>
        <v>1.6052219658275583E-2</v>
      </c>
      <c r="L172" s="1">
        <f t="shared" si="32"/>
        <v>1.0212540710209201E-30</v>
      </c>
      <c r="M172" s="1">
        <f t="shared" si="33"/>
        <v>0</v>
      </c>
      <c r="N172" s="1">
        <f t="shared" si="34"/>
        <v>1.6399753630481788E-2</v>
      </c>
      <c r="O172" s="1"/>
      <c r="P172" s="1">
        <f t="shared" si="27"/>
        <v>0</v>
      </c>
      <c r="Q172" s="1">
        <f t="shared" si="28"/>
        <v>769.00553313081627</v>
      </c>
    </row>
    <row r="173" spans="4:17" x14ac:dyDescent="0.2">
      <c r="D173" s="48">
        <v>44065</v>
      </c>
      <c r="E173" s="1">
        <v>171</v>
      </c>
      <c r="H173" s="67">
        <f>Polska!U173</f>
        <v>0</v>
      </c>
      <c r="I173" s="1"/>
      <c r="J173" s="1">
        <f t="shared" si="30"/>
        <v>3.2114728253749506E-4</v>
      </c>
      <c r="K173" s="1">
        <f t="shared" si="31"/>
        <v>1.5787679179884648E-2</v>
      </c>
      <c r="L173" s="1">
        <f t="shared" si="32"/>
        <v>3.9109593577783858E-31</v>
      </c>
      <c r="M173" s="1">
        <f t="shared" si="33"/>
        <v>0</v>
      </c>
      <c r="N173" s="1">
        <f t="shared" si="34"/>
        <v>1.6108826462422142E-2</v>
      </c>
      <c r="O173" s="1"/>
      <c r="P173" s="1">
        <f t="shared" si="27"/>
        <v>0</v>
      </c>
      <c r="Q173" s="1">
        <f t="shared" si="28"/>
        <v>755.36358417128338</v>
      </c>
    </row>
    <row r="174" spans="4:17" x14ac:dyDescent="0.2">
      <c r="D174" s="48">
        <v>44066</v>
      </c>
      <c r="E174" s="1">
        <v>172</v>
      </c>
      <c r="H174" s="67">
        <f>Polska!U174</f>
        <v>0</v>
      </c>
      <c r="I174" s="1"/>
      <c r="J174" s="1">
        <f t="shared" si="30"/>
        <v>2.9647955380917988E-4</v>
      </c>
      <c r="K174" s="1">
        <f t="shared" si="31"/>
        <v>1.5479088545110287E-2</v>
      </c>
      <c r="L174" s="1">
        <f t="shared" si="32"/>
        <v>1.4870476883153032E-31</v>
      </c>
      <c r="M174" s="1">
        <f t="shared" si="33"/>
        <v>0</v>
      </c>
      <c r="N174" s="1">
        <f t="shared" si="34"/>
        <v>1.5775568098919467E-2</v>
      </c>
      <c r="O174" s="1"/>
      <c r="P174" s="1">
        <f t="shared" si="27"/>
        <v>0</v>
      </c>
      <c r="Q174" s="1">
        <f t="shared" si="28"/>
        <v>739.73667103160415</v>
      </c>
    </row>
    <row r="175" spans="4:17" x14ac:dyDescent="0.2">
      <c r="D175" s="48">
        <v>44067</v>
      </c>
      <c r="E175" s="1">
        <v>173</v>
      </c>
      <c r="H175" s="67">
        <f>Polska!U175</f>
        <v>0</v>
      </c>
      <c r="I175" s="1"/>
      <c r="J175" s="1">
        <f t="shared" si="30"/>
        <v>2.734442244914935E-4</v>
      </c>
      <c r="K175" s="1">
        <f t="shared" si="31"/>
        <v>1.5129214140196906E-2</v>
      </c>
      <c r="L175" s="1">
        <f t="shared" si="32"/>
        <v>5.6138212589749597E-32</v>
      </c>
      <c r="M175" s="1">
        <f t="shared" si="33"/>
        <v>0</v>
      </c>
      <c r="N175" s="1">
        <f t="shared" si="34"/>
        <v>1.5402658364688401E-2</v>
      </c>
      <c r="O175" s="1"/>
      <c r="P175" s="1">
        <f t="shared" si="27"/>
        <v>0</v>
      </c>
      <c r="Q175" s="1">
        <f t="shared" si="28"/>
        <v>722.25045413813689</v>
      </c>
    </row>
    <row r="176" spans="4:17" x14ac:dyDescent="0.2">
      <c r="D176" s="48">
        <v>44068</v>
      </c>
      <c r="E176" s="1">
        <v>174</v>
      </c>
      <c r="H176" s="67">
        <f>Polska!U176</f>
        <v>0</v>
      </c>
      <c r="I176" s="1"/>
      <c r="J176" s="1">
        <f t="shared" si="30"/>
        <v>2.5195690860956434E-4</v>
      </c>
      <c r="K176" s="1">
        <f t="shared" si="31"/>
        <v>1.4741146041751236E-2</v>
      </c>
      <c r="L176" s="1">
        <f t="shared" si="32"/>
        <v>2.1041871143128188E-32</v>
      </c>
      <c r="M176" s="1">
        <f t="shared" si="33"/>
        <v>0</v>
      </c>
      <c r="N176" s="1">
        <f t="shared" si="34"/>
        <v>1.49931029503608E-2</v>
      </c>
      <c r="O176" s="1"/>
      <c r="P176" s="1">
        <f t="shared" si="27"/>
        <v>0</v>
      </c>
      <c r="Q176" s="1">
        <f t="shared" si="28"/>
        <v>703.04587418906863</v>
      </c>
    </row>
    <row r="177" spans="4:17" x14ac:dyDescent="0.2">
      <c r="D177" s="48">
        <v>44069</v>
      </c>
      <c r="E177" s="1">
        <v>175</v>
      </c>
      <c r="H177" s="67">
        <f>Polska!U177</f>
        <v>0</v>
      </c>
      <c r="I177" s="1"/>
      <c r="J177" s="1">
        <f t="shared" si="30"/>
        <v>2.3193553750466858E-4</v>
      </c>
      <c r="K177" s="1">
        <f t="shared" si="31"/>
        <v>1.4318252638804502E-2</v>
      </c>
      <c r="L177" s="1">
        <f t="shared" si="32"/>
        <v>7.8307295305949512E-33</v>
      </c>
      <c r="M177" s="1">
        <f t="shared" si="33"/>
        <v>0</v>
      </c>
      <c r="N177" s="1">
        <f t="shared" si="34"/>
        <v>1.4550188176309171E-2</v>
      </c>
      <c r="O177" s="1"/>
      <c r="P177" s="1">
        <f t="shared" si="27"/>
        <v>0</v>
      </c>
      <c r="Q177" s="1">
        <f t="shared" si="28"/>
        <v>682.27703097193535</v>
      </c>
    </row>
    <row r="178" spans="4:17" x14ac:dyDescent="0.2">
      <c r="D178" s="48">
        <v>44070</v>
      </c>
      <c r="E178" s="1">
        <v>176</v>
      </c>
      <c r="H178" s="67">
        <f>Polska!U178</f>
        <v>0</v>
      </c>
      <c r="I178" s="1"/>
      <c r="J178" s="1">
        <f t="shared" si="30"/>
        <v>2.13300479860367E-4</v>
      </c>
      <c r="K178" s="1">
        <f t="shared" si="31"/>
        <v>1.3864132067942235E-2</v>
      </c>
      <c r="L178" s="1">
        <f t="shared" si="32"/>
        <v>2.8934246856530461E-33</v>
      </c>
      <c r="M178" s="1">
        <f t="shared" si="33"/>
        <v>0</v>
      </c>
      <c r="N178" s="1">
        <f t="shared" si="34"/>
        <v>1.4077432547802601E-2</v>
      </c>
      <c r="O178" s="1"/>
      <c r="P178" s="1">
        <f t="shared" si="27"/>
        <v>0</v>
      </c>
      <c r="Q178" s="1">
        <f t="shared" si="28"/>
        <v>660.1089117225971</v>
      </c>
    </row>
    <row r="179" spans="4:17" x14ac:dyDescent="0.2">
      <c r="D179" s="48">
        <v>44071</v>
      </c>
      <c r="E179" s="1">
        <v>177</v>
      </c>
      <c r="H179" s="67">
        <f>Polska!U179</f>
        <v>0</v>
      </c>
      <c r="I179" s="1"/>
      <c r="J179" s="1">
        <f t="shared" si="30"/>
        <v>1.9597464103824353E-4</v>
      </c>
      <c r="K179" s="1">
        <f t="shared" si="31"/>
        <v>1.3382561438266929E-2</v>
      </c>
      <c r="L179" s="1">
        <f t="shared" si="32"/>
        <v>1.0614859059753499E-33</v>
      </c>
      <c r="M179" s="1">
        <f t="shared" si="33"/>
        <v>0</v>
      </c>
      <c r="N179" s="1">
        <f t="shared" si="34"/>
        <v>1.3578536079305172E-2</v>
      </c>
      <c r="O179" s="1"/>
      <c r="P179" s="1">
        <f t="shared" si="27"/>
        <v>0</v>
      </c>
      <c r="Q179" s="1">
        <f t="shared" si="28"/>
        <v>636.71501487643604</v>
      </c>
    </row>
    <row r="180" spans="4:17" x14ac:dyDescent="0.2">
      <c r="D180" s="48">
        <v>44072</v>
      </c>
      <c r="E180" s="1">
        <v>178</v>
      </c>
      <c r="H180" s="67">
        <f>Polska!U180</f>
        <v>0</v>
      </c>
      <c r="I180" s="1"/>
      <c r="J180" s="1">
        <f t="shared" si="30"/>
        <v>1.7988354281861998E-4</v>
      </c>
      <c r="K180" s="1">
        <f t="shared" si="31"/>
        <v>1.2877444843933354E-2</v>
      </c>
      <c r="L180" s="1">
        <f t="shared" si="32"/>
        <v>3.866414164554556E-34</v>
      </c>
      <c r="M180" s="1">
        <f t="shared" si="33"/>
        <v>0</v>
      </c>
      <c r="N180" s="1">
        <f t="shared" si="34"/>
        <v>1.3057328386751974E-2</v>
      </c>
      <c r="O180" s="1"/>
      <c r="P180" s="1">
        <f t="shared" si="27"/>
        <v>0</v>
      </c>
      <c r="Q180" s="1">
        <f t="shared" si="28"/>
        <v>612.27491604844045</v>
      </c>
    </row>
    <row r="181" spans="4:17" x14ac:dyDescent="0.2">
      <c r="D181" s="48">
        <v>44073</v>
      </c>
      <c r="E181" s="1">
        <v>179</v>
      </c>
      <c r="H181" s="67">
        <f>Polska!U181</f>
        <v>0</v>
      </c>
      <c r="I181" s="1"/>
      <c r="J181" s="1">
        <f t="shared" si="30"/>
        <v>1.6495538468020858E-4</v>
      </c>
      <c r="K181" s="1">
        <f t="shared" si="31"/>
        <v>1.2352761157913301E-2</v>
      </c>
      <c r="L181" s="1">
        <f t="shared" si="32"/>
        <v>1.3982814798116269E-34</v>
      </c>
      <c r="M181" s="1">
        <f t="shared" si="33"/>
        <v>0</v>
      </c>
      <c r="N181" s="1">
        <f t="shared" si="34"/>
        <v>1.251771654259351E-2</v>
      </c>
      <c r="O181" s="1"/>
      <c r="P181" s="1">
        <f t="shared" si="27"/>
        <v>0</v>
      </c>
      <c r="Q181" s="1">
        <f t="shared" si="28"/>
        <v>586.97182288919328</v>
      </c>
    </row>
    <row r="182" spans="4:17" x14ac:dyDescent="0.2">
      <c r="D182" s="48">
        <v>44074</v>
      </c>
      <c r="E182" s="1">
        <v>180</v>
      </c>
      <c r="H182" s="67">
        <f>Polska!U182</f>
        <v>0</v>
      </c>
      <c r="I182" s="1"/>
      <c r="J182" s="1">
        <f t="shared" si="30"/>
        <v>1.511210877798223E-4</v>
      </c>
      <c r="K182" s="1">
        <f t="shared" si="31"/>
        <v>1.1812512572373418E-2</v>
      </c>
      <c r="L182" s="1">
        <f t="shared" si="32"/>
        <v>5.0208000827584352E-35</v>
      </c>
      <c r="M182" s="1">
        <f t="shared" si="33"/>
        <v>0</v>
      </c>
      <c r="N182" s="1">
        <f t="shared" si="34"/>
        <v>1.1963633660153241E-2</v>
      </c>
      <c r="O182" s="1"/>
      <c r="P182" s="1">
        <f t="shared" si="27"/>
        <v>0</v>
      </c>
      <c r="Q182" s="1">
        <f t="shared" si="28"/>
        <v>560.99016413929155</v>
      </c>
    </row>
    <row r="183" spans="4:17" x14ac:dyDescent="0.2">
      <c r="D183" s="48">
        <v>44075</v>
      </c>
      <c r="E183" s="1">
        <v>181</v>
      </c>
      <c r="H183" s="67">
        <f>Polska!U183</f>
        <v>0</v>
      </c>
      <c r="I183" s="1"/>
      <c r="J183" s="1">
        <f t="shared" si="30"/>
        <v>1.3831432280967822E-4</v>
      </c>
      <c r="K183" s="1">
        <f t="shared" si="31"/>
        <v>1.1260674800166003E-2</v>
      </c>
      <c r="L183" s="1">
        <f t="shared" si="32"/>
        <v>1.7899600740582104E-35</v>
      </c>
      <c r="M183" s="1">
        <f t="shared" si="33"/>
        <v>0</v>
      </c>
      <c r="N183" s="1">
        <f t="shared" si="34"/>
        <v>1.1398989122975682E-2</v>
      </c>
      <c r="O183" s="1"/>
      <c r="P183" s="1">
        <f t="shared" si="27"/>
        <v>0</v>
      </c>
      <c r="Q183" s="1">
        <f t="shared" si="28"/>
        <v>534.51325581948799</v>
      </c>
    </row>
    <row r="184" spans="4:17" x14ac:dyDescent="0.2">
      <c r="D184" s="48">
        <v>44076</v>
      </c>
      <c r="E184" s="1">
        <v>182</v>
      </c>
      <c r="H184" s="67">
        <f>Polska!U184</f>
        <v>0</v>
      </c>
      <c r="I184" s="1"/>
      <c r="J184" s="1">
        <f t="shared" si="30"/>
        <v>1.2647152291625431E-4</v>
      </c>
      <c r="K184" s="1">
        <f t="shared" si="31"/>
        <v>1.0701149780652498E-2</v>
      </c>
      <c r="L184" s="1">
        <f t="shared" si="32"/>
        <v>6.3358640522531822E-36</v>
      </c>
      <c r="M184" s="1">
        <f t="shared" si="33"/>
        <v>0</v>
      </c>
      <c r="N184" s="1">
        <f t="shared" si="34"/>
        <v>1.0827621303568753E-2</v>
      </c>
      <c r="O184" s="1"/>
      <c r="P184" s="1">
        <f t="shared" si="27"/>
        <v>0</v>
      </c>
      <c r="Q184" s="1">
        <f t="shared" si="28"/>
        <v>507.72108415172931</v>
      </c>
    </row>
    <row r="185" spans="4:17" x14ac:dyDescent="0.2">
      <c r="D185" s="48">
        <v>44077</v>
      </c>
      <c r="E185" s="1">
        <v>183</v>
      </c>
      <c r="H185" s="67">
        <f>Polska!U185</f>
        <v>0</v>
      </c>
      <c r="I185" s="1"/>
      <c r="J185" s="1">
        <f t="shared" si="30"/>
        <v>1.1553188286187054E-4</v>
      </c>
      <c r="K185" s="1">
        <f t="shared" si="31"/>
        <v>1.0137721644156239E-2</v>
      </c>
      <c r="L185" s="1">
        <f t="shared" si="32"/>
        <v>2.2266935315469096E-36</v>
      </c>
      <c r="M185" s="1">
        <f t="shared" si="33"/>
        <v>0</v>
      </c>
      <c r="N185" s="1">
        <f t="shared" si="34"/>
        <v>1.025325352701811E-2</v>
      </c>
      <c r="O185" s="1"/>
      <c r="P185" s="1">
        <f t="shared" si="27"/>
        <v>0</v>
      </c>
      <c r="Q185" s="1">
        <f t="shared" si="28"/>
        <v>480.78824063641412</v>
      </c>
    </row>
    <row r="186" spans="4:17" x14ac:dyDescent="0.2">
      <c r="D186" s="48">
        <v>44078</v>
      </c>
      <c r="E186" s="1">
        <v>184</v>
      </c>
      <c r="H186" s="67">
        <f>Polska!U186</f>
        <v>0</v>
      </c>
      <c r="I186" s="1"/>
      <c r="J186" s="1">
        <f t="shared" si="30"/>
        <v>1.0543734559892704E-4</v>
      </c>
      <c r="K186" s="1">
        <f t="shared" si="31"/>
        <v>9.5740165859513806E-3</v>
      </c>
      <c r="L186" s="1">
        <f t="shared" si="32"/>
        <v>7.7697516296297211E-37</v>
      </c>
      <c r="M186" s="1">
        <f t="shared" si="33"/>
        <v>0</v>
      </c>
      <c r="N186" s="1">
        <f t="shared" si="34"/>
        <v>9.6794539315503084E-3</v>
      </c>
      <c r="O186" s="1"/>
      <c r="P186" s="1">
        <f t="shared" si="27"/>
        <v>0</v>
      </c>
      <c r="Q186" s="1">
        <f t="shared" si="28"/>
        <v>453.88203986259185</v>
      </c>
    </row>
    <row r="187" spans="4:17" x14ac:dyDescent="0.2">
      <c r="D187" s="48">
        <v>44079</v>
      </c>
      <c r="E187" s="1">
        <v>185</v>
      </c>
      <c r="H187" s="67">
        <f>Polska!U187</f>
        <v>0</v>
      </c>
      <c r="I187" s="1"/>
      <c r="J187" s="1">
        <f t="shared" si="30"/>
        <v>9.6132577407890321E-5</v>
      </c>
      <c r="K187" s="1">
        <f t="shared" si="31"/>
        <v>9.0134671863179895E-3</v>
      </c>
      <c r="L187" s="1">
        <f t="shared" si="32"/>
        <v>2.6918193841685477E-37</v>
      </c>
      <c r="M187" s="1">
        <f t="shared" si="33"/>
        <v>0</v>
      </c>
      <c r="N187" s="1">
        <f t="shared" si="34"/>
        <v>9.1095997637258806E-3</v>
      </c>
      <c r="O187" s="1"/>
      <c r="P187" s="1">
        <f t="shared" si="27"/>
        <v>0</v>
      </c>
      <c r="Q187" s="1">
        <f t="shared" si="28"/>
        <v>427.16084526366006</v>
      </c>
    </row>
    <row r="188" spans="4:17" x14ac:dyDescent="0.2">
      <c r="D188" s="48">
        <v>44080</v>
      </c>
      <c r="E188" s="1">
        <v>186</v>
      </c>
      <c r="H188" s="67">
        <f>Polska!U188</f>
        <v>0</v>
      </c>
      <c r="I188" s="1"/>
      <c r="J188" s="1">
        <f t="shared" si="30"/>
        <v>8.756493272442938E-5</v>
      </c>
      <c r="K188" s="1">
        <f t="shared" si="31"/>
        <v>8.4592815914778068E-3</v>
      </c>
      <c r="L188" s="1">
        <f t="shared" si="32"/>
        <v>9.2592708356026112E-38</v>
      </c>
      <c r="M188" s="1">
        <f t="shared" si="33"/>
        <v>0</v>
      </c>
      <c r="N188" s="1">
        <f t="shared" si="34"/>
        <v>8.5468465242022357E-3</v>
      </c>
      <c r="O188" s="1"/>
      <c r="P188" s="1">
        <f t="shared" si="27"/>
        <v>0</v>
      </c>
      <c r="Q188" s="1">
        <f t="shared" si="28"/>
        <v>400.77262232251695</v>
      </c>
    </row>
    <row r="189" spans="4:17" x14ac:dyDescent="0.2">
      <c r="D189" s="48">
        <v>44081</v>
      </c>
      <c r="E189" s="1">
        <v>187</v>
      </c>
      <c r="H189" s="67">
        <f>Polska!U189</f>
        <v>0</v>
      </c>
      <c r="I189" s="1"/>
      <c r="J189" s="1">
        <f t="shared" si="30"/>
        <v>7.9684409749409239E-5</v>
      </c>
      <c r="K189" s="1">
        <f t="shared" si="31"/>
        <v>7.9144178448621507E-3</v>
      </c>
      <c r="L189" s="1">
        <f t="shared" si="32"/>
        <v>3.1622758400916172E-38</v>
      </c>
      <c r="M189" s="1">
        <f t="shared" si="33"/>
        <v>0</v>
      </c>
      <c r="N189" s="1">
        <f t="shared" si="34"/>
        <v>7.9941022546115605E-3</v>
      </c>
      <c r="O189" s="1"/>
      <c r="P189" s="1">
        <f t="shared" si="27"/>
        <v>0</v>
      </c>
      <c r="Q189" s="1">
        <f t="shared" si="28"/>
        <v>374.85373285020643</v>
      </c>
    </row>
    <row r="190" spans="4:17" x14ac:dyDescent="0.2">
      <c r="D190" s="48">
        <v>44082</v>
      </c>
      <c r="E190" s="1">
        <v>188</v>
      </c>
      <c r="H190" s="67">
        <f>Polska!U190</f>
        <v>0</v>
      </c>
      <c r="I190" s="1"/>
      <c r="J190" s="1">
        <f t="shared" si="30"/>
        <v>7.2443597898504995E-5</v>
      </c>
      <c r="K190" s="1">
        <f t="shared" si="31"/>
        <v>7.3815635327601336E-3</v>
      </c>
      <c r="L190" s="1">
        <f t="shared" si="32"/>
        <v>1.0722962911792565E-38</v>
      </c>
      <c r="M190" s="1">
        <f t="shared" si="33"/>
        <v>0</v>
      </c>
      <c r="N190" s="1">
        <f t="shared" si="34"/>
        <v>7.4540071306586388E-3</v>
      </c>
      <c r="O190" s="1"/>
      <c r="P190" s="1">
        <f t="shared" si="27"/>
        <v>0</v>
      </c>
      <c r="Q190" s="1">
        <f t="shared" si="28"/>
        <v>349.52797808003743</v>
      </c>
    </row>
    <row r="191" spans="4:17" x14ac:dyDescent="0.2">
      <c r="D191" s="48">
        <v>44083</v>
      </c>
      <c r="E191" s="1">
        <v>189</v>
      </c>
      <c r="H191" s="67">
        <f>Polska!U191</f>
        <v>0</v>
      </c>
      <c r="I191" s="1"/>
      <c r="J191" s="1">
        <f t="shared" si="30"/>
        <v>6.579761810678248E-5</v>
      </c>
      <c r="K191" s="1">
        <f t="shared" si="31"/>
        <v>6.8631207863597103E-3</v>
      </c>
      <c r="L191" s="1">
        <f t="shared" si="32"/>
        <v>3.6101225846581968E-39</v>
      </c>
      <c r="M191" s="1">
        <f t="shared" si="33"/>
        <v>0</v>
      </c>
      <c r="N191" s="1">
        <f t="shared" si="34"/>
        <v>6.9289184044664925E-3</v>
      </c>
      <c r="O191" s="1"/>
      <c r="P191" s="1">
        <f t="shared" si="27"/>
        <v>0</v>
      </c>
      <c r="Q191" s="1">
        <f t="shared" si="28"/>
        <v>324.90589259481112</v>
      </c>
    </row>
    <row r="192" spans="4:17" x14ac:dyDescent="0.2">
      <c r="D192" s="48">
        <v>44084</v>
      </c>
      <c r="E192" s="1">
        <v>190</v>
      </c>
      <c r="H192" s="67">
        <f>Polska!U192</f>
        <v>0</v>
      </c>
      <c r="I192" s="1"/>
      <c r="J192" s="1">
        <f t="shared" si="30"/>
        <v>5.9704056958433842E-5</v>
      </c>
      <c r="K192" s="1">
        <f t="shared" si="31"/>
        <v>6.361196566634324E-3</v>
      </c>
      <c r="L192" s="1">
        <f t="shared" si="32"/>
        <v>1.2067607752976782E-39</v>
      </c>
      <c r="M192" s="1">
        <f t="shared" si="33"/>
        <v>0</v>
      </c>
      <c r="N192" s="1">
        <f t="shared" si="34"/>
        <v>6.4209006235927575E-3</v>
      </c>
      <c r="O192" s="1"/>
      <c r="P192" s="1">
        <f t="shared" si="27"/>
        <v>0</v>
      </c>
      <c r="Q192" s="1">
        <f t="shared" si="28"/>
        <v>301.08428568392344</v>
      </c>
    </row>
    <row r="193" spans="4:17" x14ac:dyDescent="0.2">
      <c r="D193" s="48">
        <v>44085</v>
      </c>
      <c r="E193" s="1">
        <v>191</v>
      </c>
      <c r="H193" s="67">
        <f>Polska!U193</f>
        <v>0</v>
      </c>
      <c r="I193" s="1"/>
      <c r="J193" s="1">
        <f t="shared" si="30"/>
        <v>5.412289556367119E-5</v>
      </c>
      <c r="K193" s="1">
        <f t="shared" si="31"/>
        <v>5.8775980521660158E-3</v>
      </c>
      <c r="L193" s="1">
        <f t="shared" si="32"/>
        <v>4.005092151548022E-40</v>
      </c>
      <c r="M193" s="1">
        <f t="shared" si="33"/>
        <v>0</v>
      </c>
      <c r="N193" s="1">
        <f t="shared" si="34"/>
        <v>5.931720947729687E-3</v>
      </c>
      <c r="O193" s="1"/>
      <c r="P193" s="1">
        <f t="shared" si="27"/>
        <v>0</v>
      </c>
      <c r="Q193" s="1">
        <f t="shared" si="28"/>
        <v>278.1460217374065</v>
      </c>
    </row>
    <row r="194" spans="4:17" x14ac:dyDescent="0.2">
      <c r="D194" s="48">
        <v>44086</v>
      </c>
      <c r="E194" s="1">
        <v>192</v>
      </c>
      <c r="H194" s="67">
        <f>Polska!U194</f>
        <v>0</v>
      </c>
      <c r="I194" s="1"/>
      <c r="J194" s="1">
        <f t="shared" si="30"/>
        <v>4.9016434054228784E-5</v>
      </c>
      <c r="K194" s="1">
        <f t="shared" si="31"/>
        <v>5.4138328551029393E-3</v>
      </c>
      <c r="L194" s="1">
        <f t="shared" si="32"/>
        <v>1.3197629495182681E-40</v>
      </c>
      <c r="M194" s="1">
        <f t="shared" si="33"/>
        <v>0</v>
      </c>
      <c r="N194" s="1">
        <f t="shared" si="34"/>
        <v>5.4628492891571684E-3</v>
      </c>
      <c r="O194" s="1"/>
      <c r="P194" s="1">
        <f t="shared" si="27"/>
        <v>0</v>
      </c>
      <c r="Q194" s="1">
        <f t="shared" si="28"/>
        <v>256.16002683195148</v>
      </c>
    </row>
    <row r="195" spans="4:17" x14ac:dyDescent="0.2">
      <c r="D195" s="48">
        <v>44087</v>
      </c>
      <c r="E195" s="1">
        <v>193</v>
      </c>
      <c r="H195" s="67">
        <f>Polska!U195</f>
        <v>0</v>
      </c>
      <c r="I195" s="1"/>
      <c r="J195" s="1">
        <f t="shared" si="30"/>
        <v>4.4349212516642574E-5</v>
      </c>
      <c r="K195" s="1">
        <f t="shared" si="31"/>
        <v>4.9711137087997412E-3</v>
      </c>
      <c r="L195" s="1">
        <f t="shared" si="32"/>
        <v>4.3178886867508432E-41</v>
      </c>
      <c r="M195" s="1">
        <f t="shared" si="33"/>
        <v>0</v>
      </c>
      <c r="N195" s="1">
        <f t="shared" si="34"/>
        <v>5.0154629213163835E-3</v>
      </c>
      <c r="O195" s="1"/>
      <c r="P195" s="1">
        <f t="shared" ref="P195:P201" si="42">IF(O195="",0,N195)</f>
        <v>0</v>
      </c>
      <c r="Q195" s="1">
        <f t="shared" ref="Q195:Q201" si="43">N195*($C$1*SUM(G:G)+(1-$C$1)*SUM(H:H))</f>
        <v>235.18150483285271</v>
      </c>
    </row>
    <row r="196" spans="4:17" x14ac:dyDescent="0.2">
      <c r="D196" s="48">
        <v>44088</v>
      </c>
      <c r="E196" s="1">
        <v>194</v>
      </c>
      <c r="H196" s="67">
        <f>Polska!U196</f>
        <v>0</v>
      </c>
      <c r="I196" s="1"/>
      <c r="J196" s="1">
        <f t="shared" si="30"/>
        <v>4.0087929129055152E-5</v>
      </c>
      <c r="K196" s="1">
        <f t="shared" si="31"/>
        <v>4.5503672035365726E-3</v>
      </c>
      <c r="L196" s="1">
        <f t="shared" si="32"/>
        <v>1.4026168236752553E-41</v>
      </c>
      <c r="M196" s="1">
        <f t="shared" si="33"/>
        <v>0</v>
      </c>
      <c r="N196" s="1">
        <f t="shared" si="34"/>
        <v>4.5904551326656278E-3</v>
      </c>
      <c r="O196" s="1"/>
      <c r="P196" s="1">
        <f t="shared" si="42"/>
        <v>0</v>
      </c>
      <c r="Q196" s="1">
        <f t="shared" si="43"/>
        <v>215.25234318443336</v>
      </c>
    </row>
    <row r="197" spans="4:17" x14ac:dyDescent="0.2">
      <c r="D197" s="48">
        <v>44089</v>
      </c>
      <c r="E197" s="1">
        <v>195</v>
      </c>
      <c r="H197" s="67">
        <f>Polska!U197</f>
        <v>0</v>
      </c>
      <c r="I197" s="1"/>
      <c r="J197" s="1">
        <f t="shared" si="30"/>
        <v>3.6201356213268729E-5</v>
      </c>
      <c r="K197" s="1">
        <f t="shared" si="31"/>
        <v>4.1522460947850297E-3</v>
      </c>
      <c r="L197" s="1">
        <f t="shared" si="32"/>
        <v>4.5237514625617417E-42</v>
      </c>
      <c r="M197" s="1">
        <f t="shared" si="33"/>
        <v>0</v>
      </c>
      <c r="N197" s="1">
        <f t="shared" si="34"/>
        <v>4.1884474509982983E-3</v>
      </c>
      <c r="O197" s="1"/>
      <c r="P197" s="1">
        <f t="shared" si="42"/>
        <v>0</v>
      </c>
      <c r="Q197" s="1">
        <f t="shared" si="43"/>
        <v>196.40168612403298</v>
      </c>
    </row>
    <row r="198" spans="4:17" x14ac:dyDescent="0.2">
      <c r="D198" s="48">
        <v>44090</v>
      </c>
      <c r="E198" s="1">
        <v>196</v>
      </c>
      <c r="H198" s="67">
        <f>Polska!U198</f>
        <v>0</v>
      </c>
      <c r="I198" s="1"/>
      <c r="J198" s="1">
        <f t="shared" si="30"/>
        <v>3.2660254859655145E-5</v>
      </c>
      <c r="K198" s="1">
        <f t="shared" si="31"/>
        <v>3.7771446720055147E-3</v>
      </c>
      <c r="L198" s="1">
        <f t="shared" si="32"/>
        <v>1.4486068035982682E-42</v>
      </c>
      <c r="M198" s="1">
        <f t="shared" si="33"/>
        <v>0</v>
      </c>
      <c r="N198" s="1">
        <f t="shared" si="34"/>
        <v>3.8098049268651697E-3</v>
      </c>
      <c r="O198" s="1"/>
      <c r="P198" s="1">
        <f t="shared" si="42"/>
        <v>0</v>
      </c>
      <c r="Q198" s="1">
        <f t="shared" si="43"/>
        <v>178.64665134132812</v>
      </c>
    </row>
    <row r="199" spans="4:17" x14ac:dyDescent="0.2">
      <c r="D199" s="48">
        <v>44091</v>
      </c>
      <c r="E199" s="1">
        <v>197</v>
      </c>
      <c r="H199" s="67">
        <f>Polska!U199</f>
        <v>0</v>
      </c>
      <c r="I199" s="1"/>
      <c r="J199" s="1">
        <f t="shared" si="30"/>
        <v>2.9437288728763872E-5</v>
      </c>
      <c r="K199" s="1">
        <f t="shared" si="31"/>
        <v>3.4252166546612831E-3</v>
      </c>
      <c r="L199" s="1">
        <f t="shared" si="32"/>
        <v>4.6056867426948537E-43</v>
      </c>
      <c r="M199" s="1">
        <f t="shared" si="33"/>
        <v>0</v>
      </c>
      <c r="N199" s="1">
        <f t="shared" si="34"/>
        <v>3.4546539433900469E-3</v>
      </c>
      <c r="O199" s="1"/>
      <c r="P199" s="1">
        <f t="shared" si="42"/>
        <v>0</v>
      </c>
      <c r="Q199" s="1">
        <f t="shared" si="43"/>
        <v>161.99316510348658</v>
      </c>
    </row>
    <row r="200" spans="4:17" x14ac:dyDescent="0.2">
      <c r="D200" s="48">
        <v>44092</v>
      </c>
      <c r="E200" s="1">
        <v>198</v>
      </c>
      <c r="H200" s="67">
        <f>Polska!U200</f>
        <v>0</v>
      </c>
      <c r="I200" s="1"/>
      <c r="J200" s="1">
        <f t="shared" si="30"/>
        <v>2.6506937580470442E-5</v>
      </c>
      <c r="K200" s="1">
        <f t="shared" si="31"/>
        <v>3.0963950753295213E-3</v>
      </c>
      <c r="L200" s="1">
        <f t="shared" si="32"/>
        <v>1.4538860267572944E-43</v>
      </c>
      <c r="M200" s="1">
        <f t="shared" si="33"/>
        <v>0</v>
      </c>
      <c r="N200" s="1">
        <f t="shared" si="34"/>
        <v>3.122902012909992E-3</v>
      </c>
      <c r="O200" s="1"/>
      <c r="P200" s="1">
        <f t="shared" si="42"/>
        <v>0</v>
      </c>
      <c r="Q200" s="1">
        <f t="shared" si="43"/>
        <v>146.43689054508047</v>
      </c>
    </row>
    <row r="201" spans="4:17" x14ac:dyDescent="0.2">
      <c r="D201" s="48">
        <v>44093</v>
      </c>
      <c r="E201" s="1">
        <v>199</v>
      </c>
      <c r="H201" s="67">
        <f>Polska!U201</f>
        <v>0</v>
      </c>
      <c r="I201" s="1"/>
      <c r="J201" s="1">
        <f t="shared" ref="J201:J212" si="44">_xlfn.NORM.DIST(E201,$A$1,$A$2,FALSE)*$B$1</f>
        <v>2.3845411029628424E-5</v>
      </c>
      <c r="K201" s="1">
        <f t="shared" ref="K201:K212" si="45">_xlfn.NORM.DIST(E201,$A$3,$A$4,FALSE)*$B$2</f>
        <v>2.7904136164167525E-3</v>
      </c>
      <c r="L201" s="1">
        <f t="shared" ref="L201:L212" si="46">_xlfn.NORM.DIST(E201,$A$5,$A$6,FALSE)*$B$3</f>
        <v>4.5567837669226653E-44</v>
      </c>
      <c r="M201" s="1">
        <f t="shared" ref="M201:M212" si="47">_xlfn.NORM.DIST(E201,$A$7,$A$8,FALSE)*$B$4</f>
        <v>0</v>
      </c>
      <c r="N201" s="1">
        <f t="shared" ref="N201:N212" si="48">SUM(J201:M201)</f>
        <v>2.814259027446381E-3</v>
      </c>
      <c r="O201" s="1"/>
      <c r="P201" s="1">
        <f t="shared" si="42"/>
        <v>0</v>
      </c>
      <c r="Q201" s="1">
        <f t="shared" si="43"/>
        <v>131.96422412999615</v>
      </c>
    </row>
    <row r="202" spans="4:17" x14ac:dyDescent="0.2">
      <c r="D202" s="48">
        <v>44094</v>
      </c>
      <c r="E202" s="1">
        <v>200</v>
      </c>
      <c r="H202" s="67">
        <f>Polska!U202</f>
        <v>0</v>
      </c>
      <c r="I202" s="1"/>
      <c r="J202" s="1">
        <f t="shared" si="44"/>
        <v>2.1430562976748756E-5</v>
      </c>
      <c r="K202" s="1">
        <f t="shared" si="45"/>
        <v>2.5068288856757766E-3</v>
      </c>
      <c r="L202" s="1">
        <f t="shared" si="46"/>
        <v>1.4180076364822383E-44</v>
      </c>
      <c r="M202" s="1">
        <f t="shared" si="47"/>
        <v>0</v>
      </c>
      <c r="N202" s="1">
        <f t="shared" si="48"/>
        <v>2.5282594486525254E-3</v>
      </c>
      <c r="O202" s="1"/>
      <c r="P202" s="1">
        <f t="shared" ref="P202:P212" si="49">IF(O202="",0,N202)</f>
        <v>0</v>
      </c>
      <c r="Q202" s="1">
        <f t="shared" ref="Q202:Q212" si="50">N202*($C$1*SUM(G:G)+(1-$C$1)*SUM(H:H))</f>
        <v>118.55333616660809</v>
      </c>
    </row>
    <row r="203" spans="4:17" x14ac:dyDescent="0.2">
      <c r="D203" s="48">
        <v>44095</v>
      </c>
      <c r="E203" s="1">
        <v>201</v>
      </c>
      <c r="H203" s="67">
        <f>Polska!U203</f>
        <v>0</v>
      </c>
      <c r="I203" s="1"/>
      <c r="J203" s="1">
        <f t="shared" si="44"/>
        <v>1.9241807113500343E-5</v>
      </c>
      <c r="K203" s="1">
        <f t="shared" si="45"/>
        <v>2.2450431448717959E-3</v>
      </c>
      <c r="L203" s="1">
        <f t="shared" si="46"/>
        <v>4.3811771118110349E-45</v>
      </c>
      <c r="M203" s="1">
        <f t="shared" si="47"/>
        <v>0</v>
      </c>
      <c r="N203" s="1">
        <f t="shared" si="48"/>
        <v>2.2642849519852962E-3</v>
      </c>
      <c r="O203" s="1"/>
      <c r="P203" s="1">
        <f t="shared" si="49"/>
        <v>0</v>
      </c>
      <c r="Q203" s="1">
        <f t="shared" si="50"/>
        <v>106.17523262210028</v>
      </c>
    </row>
    <row r="204" spans="4:17" x14ac:dyDescent="0.2">
      <c r="D204" s="48">
        <v>44096</v>
      </c>
      <c r="E204" s="1">
        <v>202</v>
      </c>
      <c r="H204" s="67">
        <f>Polska!U204</f>
        <v>0</v>
      </c>
      <c r="I204" s="1"/>
      <c r="J204" s="1">
        <f t="shared" si="44"/>
        <v>1.7260033856037461E-5</v>
      </c>
      <c r="K204" s="1">
        <f t="shared" si="45"/>
        <v>2.0043270437927639E-3</v>
      </c>
      <c r="L204" s="1">
        <f t="shared" si="46"/>
        <v>1.3439872289340465E-45</v>
      </c>
      <c r="M204" s="1">
        <f t="shared" si="47"/>
        <v>0</v>
      </c>
      <c r="N204" s="1">
        <f t="shared" si="48"/>
        <v>2.0215870776488015E-3</v>
      </c>
      <c r="O204" s="1"/>
      <c r="P204" s="1">
        <f t="shared" si="49"/>
        <v>0</v>
      </c>
      <c r="Q204" s="1">
        <f t="shared" si="50"/>
        <v>94.794817254337886</v>
      </c>
    </row>
    <row r="205" spans="4:17" x14ac:dyDescent="0.2">
      <c r="D205" s="48">
        <v>44097</v>
      </c>
      <c r="E205" s="1">
        <v>203</v>
      </c>
      <c r="H205" s="67">
        <f>Polska!U205</f>
        <v>0</v>
      </c>
      <c r="I205" s="1"/>
      <c r="J205" s="1">
        <f t="shared" si="44"/>
        <v>1.5467529014497907E-5</v>
      </c>
      <c r="K205" s="1">
        <f t="shared" si="45"/>
        <v>1.7838419564922057E-3</v>
      </c>
      <c r="L205" s="1">
        <f t="shared" si="46"/>
        <v>4.0934695573631866E-46</v>
      </c>
      <c r="M205" s="1">
        <f t="shared" si="47"/>
        <v>0</v>
      </c>
      <c r="N205" s="1">
        <f t="shared" si="48"/>
        <v>1.7993094855067037E-3</v>
      </c>
      <c r="O205" s="1"/>
      <c r="P205" s="1">
        <f t="shared" si="49"/>
        <v>0</v>
      </c>
      <c r="Q205" s="1">
        <f t="shared" si="50"/>
        <v>84.371935173319301</v>
      </c>
    </row>
    <row r="206" spans="4:17" x14ac:dyDescent="0.2">
      <c r="D206" s="48">
        <v>44098</v>
      </c>
      <c r="E206" s="1">
        <v>204</v>
      </c>
      <c r="H206" s="67">
        <f>Polska!U206</f>
        <v>0</v>
      </c>
      <c r="I206" s="1"/>
      <c r="J206" s="1">
        <f t="shared" si="44"/>
        <v>1.3847894464634831E-5</v>
      </c>
      <c r="K206" s="1">
        <f t="shared" si="45"/>
        <v>1.5826615663207726E-3</v>
      </c>
      <c r="L206" s="1">
        <f t="shared" si="46"/>
        <v>1.2378843695728331E-46</v>
      </c>
      <c r="M206" s="1">
        <f t="shared" si="47"/>
        <v>0</v>
      </c>
      <c r="N206" s="1">
        <f t="shared" si="48"/>
        <v>1.5965094607854073E-3</v>
      </c>
      <c r="O206" s="1"/>
      <c r="P206" s="1">
        <f t="shared" si="49"/>
        <v>0</v>
      </c>
      <c r="Q206" s="1">
        <f t="shared" si="50"/>
        <v>74.862381271248793</v>
      </c>
    </row>
    <row r="207" spans="4:17" x14ac:dyDescent="0.2">
      <c r="D207" s="48">
        <v>44099</v>
      </c>
      <c r="E207" s="1">
        <v>205</v>
      </c>
      <c r="H207" s="67">
        <f>Polska!U207</f>
        <v>0</v>
      </c>
      <c r="I207" s="1"/>
      <c r="J207" s="1">
        <f t="shared" si="44"/>
        <v>1.2385971047558081E-5</v>
      </c>
      <c r="K207" s="1">
        <f t="shared" si="45"/>
        <v>1.3997923991179875E-3</v>
      </c>
      <c r="L207" s="1">
        <f t="shared" si="46"/>
        <v>3.7167271904817853E-47</v>
      </c>
      <c r="M207" s="1">
        <f t="shared" si="47"/>
        <v>0</v>
      </c>
      <c r="N207" s="1">
        <f t="shared" si="48"/>
        <v>1.4121783701655456E-3</v>
      </c>
      <c r="O207" s="1"/>
      <c r="P207" s="1">
        <f t="shared" si="49"/>
        <v>0</v>
      </c>
      <c r="Q207" s="1">
        <f t="shared" si="50"/>
        <v>66.218859434966959</v>
      </c>
    </row>
    <row r="208" spans="4:17" x14ac:dyDescent="0.2">
      <c r="D208" s="48">
        <v>44100</v>
      </c>
      <c r="E208" s="1">
        <v>206</v>
      </c>
      <c r="H208" s="67">
        <f>Polska!U208</f>
        <v>0</v>
      </c>
      <c r="I208" s="1"/>
      <c r="J208" s="1">
        <f t="shared" si="44"/>
        <v>1.1067763886048159E-5</v>
      </c>
      <c r="K208" s="1">
        <f t="shared" si="45"/>
        <v>1.2341930581682601E-3</v>
      </c>
      <c r="L208" s="1">
        <f t="shared" si="46"/>
        <v>1.1079837264393232E-47</v>
      </c>
      <c r="M208" s="1">
        <f t="shared" si="47"/>
        <v>0</v>
      </c>
      <c r="N208" s="1">
        <f t="shared" si="48"/>
        <v>1.2452608220543083E-3</v>
      </c>
      <c r="O208" s="1"/>
      <c r="P208" s="1">
        <f t="shared" si="49"/>
        <v>0</v>
      </c>
      <c r="Q208" s="1">
        <f t="shared" si="50"/>
        <v>58.391880995754896</v>
      </c>
    </row>
    <row r="209" spans="4:17" x14ac:dyDescent="0.2">
      <c r="D209" s="48">
        <v>44101</v>
      </c>
      <c r="E209" s="1">
        <v>207</v>
      </c>
      <c r="H209" s="67">
        <f>Polska!U209</f>
        <v>0</v>
      </c>
      <c r="I209" s="1"/>
      <c r="J209" s="1">
        <f t="shared" si="44"/>
        <v>9.8803702709205616E-6</v>
      </c>
      <c r="K209" s="1">
        <f t="shared" si="45"/>
        <v>1.084791968588671E-3</v>
      </c>
      <c r="L209" s="1">
        <f t="shared" si="46"/>
        <v>3.2794285246988458E-48</v>
      </c>
      <c r="M209" s="1">
        <f t="shared" si="47"/>
        <v>0</v>
      </c>
      <c r="N209" s="1">
        <f t="shared" si="48"/>
        <v>1.0946723388595915E-3</v>
      </c>
      <c r="O209" s="1"/>
      <c r="P209" s="1">
        <f t="shared" si="49"/>
        <v>0</v>
      </c>
      <c r="Q209" s="1">
        <f t="shared" si="50"/>
        <v>51.330593404990516</v>
      </c>
    </row>
    <row r="210" spans="4:17" x14ac:dyDescent="0.2">
      <c r="D210" s="48">
        <v>44102</v>
      </c>
      <c r="E210" s="1">
        <v>208</v>
      </c>
      <c r="H210" s="67">
        <f>Polska!U210</f>
        <v>0</v>
      </c>
      <c r="I210" s="1"/>
      <c r="J210" s="1">
        <f t="shared" si="44"/>
        <v>8.8119102384793854E-6</v>
      </c>
      <c r="K210" s="1">
        <f t="shared" si="45"/>
        <v>9.5050349130303407E-4</v>
      </c>
      <c r="L210" s="1">
        <f t="shared" si="46"/>
        <v>9.6372926978360145E-49</v>
      </c>
      <c r="M210" s="1">
        <f t="shared" si="47"/>
        <v>0</v>
      </c>
      <c r="N210" s="1">
        <f t="shared" si="48"/>
        <v>9.5931540154151345E-4</v>
      </c>
      <c r="O210" s="1"/>
      <c r="P210" s="1">
        <f t="shared" si="49"/>
        <v>0</v>
      </c>
      <c r="Q210" s="1">
        <f t="shared" si="50"/>
        <v>44.983532583797853</v>
      </c>
    </row>
    <row r="211" spans="4:17" x14ac:dyDescent="0.2">
      <c r="D211" s="48">
        <v>44103</v>
      </c>
      <c r="E211" s="1">
        <v>209</v>
      </c>
      <c r="H211" s="67">
        <f>Polska!U211</f>
        <v>0</v>
      </c>
      <c r="I211" s="1"/>
      <c r="J211" s="1">
        <f t="shared" si="44"/>
        <v>7.8514599302057386E-6</v>
      </c>
      <c r="K211" s="1">
        <f t="shared" si="45"/>
        <v>8.3024231646429132E-4</v>
      </c>
      <c r="L211" s="1">
        <f t="shared" si="46"/>
        <v>2.8119268586917097E-49</v>
      </c>
      <c r="M211" s="1">
        <f t="shared" si="47"/>
        <v>0</v>
      </c>
      <c r="N211" s="1">
        <f t="shared" si="48"/>
        <v>8.3809377639449702E-4</v>
      </c>
      <c r="O211" s="1"/>
      <c r="P211" s="1">
        <f t="shared" si="49"/>
        <v>0</v>
      </c>
      <c r="Q211" s="1">
        <f t="shared" si="50"/>
        <v>39.299294724279058</v>
      </c>
    </row>
    <row r="212" spans="4:17" x14ac:dyDescent="0.2">
      <c r="D212" s="48">
        <v>44104</v>
      </c>
      <c r="E212" s="1">
        <v>210</v>
      </c>
      <c r="H212" s="67">
        <f>Polska!U212</f>
        <v>0</v>
      </c>
      <c r="I212" s="1"/>
      <c r="J212" s="1">
        <f t="shared" si="44"/>
        <v>6.9889877984528945E-6</v>
      </c>
      <c r="K212" s="1">
        <f t="shared" si="45"/>
        <v>7.2293609213243263E-4</v>
      </c>
      <c r="L212" s="1">
        <f t="shared" si="46"/>
        <v>8.1460126845390267E-50</v>
      </c>
      <c r="M212" s="1">
        <f t="shared" si="47"/>
        <v>0</v>
      </c>
      <c r="N212" s="1">
        <f t="shared" si="48"/>
        <v>7.2992507993088556E-4</v>
      </c>
      <c r="O212" s="1"/>
      <c r="P212" s="1">
        <f t="shared" si="49"/>
        <v>0</v>
      </c>
      <c r="Q212" s="1">
        <f t="shared" si="50"/>
        <v>34.227125473062003</v>
      </c>
    </row>
    <row r="213" spans="4:17" x14ac:dyDescent="0.2">
      <c r="D213" s="48"/>
      <c r="I213" s="1"/>
      <c r="J213" s="1"/>
      <c r="K213" s="1"/>
      <c r="L213" s="1"/>
      <c r="O213" s="1"/>
    </row>
    <row r="214" spans="4:17" x14ac:dyDescent="0.2">
      <c r="D214" s="48"/>
      <c r="I214" s="1"/>
      <c r="J214" s="1"/>
      <c r="K214" s="1"/>
      <c r="L214" s="1"/>
      <c r="O214" s="1"/>
    </row>
    <row r="215" spans="4:17" x14ac:dyDescent="0.2">
      <c r="D215" s="48"/>
      <c r="I215" s="1"/>
      <c r="J215" s="1"/>
      <c r="K215" s="1"/>
      <c r="L215" s="1"/>
      <c r="O215" s="1"/>
    </row>
    <row r="216" spans="4:17" x14ac:dyDescent="0.2">
      <c r="D216" s="48"/>
      <c r="I216" s="1"/>
      <c r="J216" s="1"/>
      <c r="K216" s="1"/>
      <c r="L216" s="1"/>
      <c r="O216" s="1"/>
    </row>
    <row r="217" spans="4:17" x14ac:dyDescent="0.2">
      <c r="D217" s="48"/>
      <c r="I217" s="1"/>
      <c r="J217" s="1"/>
      <c r="K217" s="1"/>
      <c r="L217" s="1"/>
      <c r="O217" s="1"/>
    </row>
    <row r="218" spans="4:17" x14ac:dyDescent="0.2">
      <c r="D218" s="48"/>
      <c r="I218" s="1"/>
      <c r="J218" s="1"/>
      <c r="K218" s="1"/>
      <c r="L218" s="1"/>
      <c r="O218" s="1"/>
    </row>
    <row r="219" spans="4:17" x14ac:dyDescent="0.2">
      <c r="D219" s="48"/>
      <c r="I219" s="1"/>
      <c r="J219" s="1"/>
      <c r="K219" s="1"/>
      <c r="L219" s="1"/>
      <c r="O219" s="1"/>
    </row>
    <row r="220" spans="4:17" x14ac:dyDescent="0.2">
      <c r="D220" s="48"/>
      <c r="I220" s="1"/>
      <c r="J220" s="1"/>
      <c r="K220" s="1"/>
      <c r="L220" s="1"/>
      <c r="O220" s="1"/>
    </row>
    <row r="221" spans="4:17" x14ac:dyDescent="0.2">
      <c r="D221" s="48"/>
      <c r="I221" s="1"/>
      <c r="J221" s="1"/>
      <c r="K221" s="1"/>
      <c r="L221" s="1"/>
      <c r="O221" s="1"/>
    </row>
    <row r="222" spans="4:17" x14ac:dyDescent="0.2">
      <c r="D222" s="48"/>
      <c r="I222" s="1"/>
      <c r="J222" s="1"/>
      <c r="K222" s="1"/>
      <c r="L222" s="1"/>
      <c r="O222" s="1"/>
    </row>
    <row r="223" spans="4:17" x14ac:dyDescent="0.2">
      <c r="D223" s="48"/>
      <c r="I223" s="1"/>
      <c r="J223" s="1"/>
      <c r="K223" s="1"/>
      <c r="L223" s="1"/>
      <c r="O223" s="1"/>
    </row>
    <row r="224" spans="4:17" x14ac:dyDescent="0.2">
      <c r="D224" s="48"/>
      <c r="I224" s="1"/>
      <c r="J224" s="1"/>
      <c r="K224" s="1"/>
      <c r="L224" s="1"/>
      <c r="O224" s="1"/>
    </row>
    <row r="225" spans="4:15" x14ac:dyDescent="0.2">
      <c r="D225" s="48"/>
      <c r="I225" s="1"/>
      <c r="J225" s="1"/>
      <c r="K225" s="1"/>
      <c r="L225" s="1"/>
      <c r="O225" s="1"/>
    </row>
    <row r="226" spans="4:15" x14ac:dyDescent="0.2">
      <c r="D226" s="48"/>
      <c r="I226" s="1"/>
      <c r="J226" s="1"/>
      <c r="K226" s="1"/>
      <c r="L226" s="1"/>
      <c r="O226" s="1"/>
    </row>
    <row r="227" spans="4:15" x14ac:dyDescent="0.2">
      <c r="D227" s="48"/>
      <c r="I227" s="1"/>
      <c r="J227" s="1"/>
      <c r="K227" s="1"/>
      <c r="L227" s="1"/>
      <c r="O227" s="1"/>
    </row>
    <row r="228" spans="4:15" x14ac:dyDescent="0.2">
      <c r="D228" s="48"/>
      <c r="I228" s="1"/>
      <c r="J228" s="1"/>
      <c r="K228" s="1"/>
      <c r="L228" s="1"/>
      <c r="O228" s="1"/>
    </row>
    <row r="229" spans="4:15" x14ac:dyDescent="0.2">
      <c r="D229" s="48"/>
      <c r="I229" s="1"/>
      <c r="J229" s="1"/>
      <c r="K229" s="1"/>
      <c r="L229" s="1"/>
      <c r="O229" s="1"/>
    </row>
    <row r="230" spans="4:15" x14ac:dyDescent="0.2">
      <c r="D230" s="48"/>
      <c r="I230" s="1"/>
      <c r="J230" s="1"/>
      <c r="K230" s="1"/>
      <c r="L230" s="1"/>
      <c r="O230" s="1"/>
    </row>
    <row r="231" spans="4:15" x14ac:dyDescent="0.2">
      <c r="D231" s="48"/>
      <c r="I231" s="1"/>
      <c r="J231" s="1"/>
      <c r="K231" s="1"/>
      <c r="L231" s="1"/>
      <c r="O231" s="1"/>
    </row>
    <row r="232" spans="4:15" x14ac:dyDescent="0.2">
      <c r="D232" s="48"/>
      <c r="I232" s="1"/>
      <c r="J232" s="1"/>
      <c r="K232" s="1"/>
      <c r="L232" s="1"/>
      <c r="O232" s="1"/>
    </row>
    <row r="233" spans="4:15" x14ac:dyDescent="0.2">
      <c r="D233" s="48"/>
      <c r="I233" s="1"/>
      <c r="J233" s="1"/>
      <c r="K233" s="1"/>
      <c r="L233" s="1"/>
      <c r="O233" s="1"/>
    </row>
    <row r="234" spans="4:15" x14ac:dyDescent="0.2">
      <c r="D234" s="48"/>
      <c r="I234" s="1"/>
      <c r="J234" s="1"/>
      <c r="K234" s="1"/>
      <c r="L234" s="1"/>
      <c r="O234" s="1"/>
    </row>
    <row r="235" spans="4:15" x14ac:dyDescent="0.2">
      <c r="D235" s="48"/>
      <c r="I235" s="1"/>
      <c r="J235" s="1"/>
      <c r="K235" s="1"/>
      <c r="L235" s="1"/>
      <c r="O235" s="1"/>
    </row>
    <row r="236" spans="4:15" x14ac:dyDescent="0.2">
      <c r="D236" s="48"/>
      <c r="I236" s="1"/>
      <c r="J236" s="1"/>
      <c r="K236" s="1"/>
      <c r="L236" s="1"/>
      <c r="O236" s="1"/>
    </row>
    <row r="237" spans="4:15" x14ac:dyDescent="0.2">
      <c r="D237" s="48"/>
      <c r="I237" s="1"/>
      <c r="J237" s="1"/>
      <c r="K237" s="1"/>
      <c r="L237" s="1"/>
      <c r="O237" s="1"/>
    </row>
    <row r="238" spans="4:15" x14ac:dyDescent="0.2">
      <c r="D238" s="48"/>
      <c r="I238" s="1"/>
      <c r="J238" s="1"/>
      <c r="K238" s="1"/>
      <c r="L238" s="1"/>
      <c r="O238" s="1"/>
    </row>
    <row r="239" spans="4:15" x14ac:dyDescent="0.2">
      <c r="D239" s="48"/>
      <c r="I239" s="1"/>
      <c r="J239" s="1"/>
      <c r="K239" s="1"/>
      <c r="L239" s="1"/>
      <c r="O239" s="1"/>
    </row>
    <row r="240" spans="4:15" x14ac:dyDescent="0.2">
      <c r="D240" s="48"/>
      <c r="I240" s="1"/>
      <c r="J240" s="1"/>
      <c r="K240" s="1"/>
      <c r="L240" s="1"/>
      <c r="O240" s="1"/>
    </row>
    <row r="241" spans="4:15" x14ac:dyDescent="0.2">
      <c r="D241" s="48"/>
      <c r="I241" s="1"/>
      <c r="J241" s="1"/>
      <c r="K241" s="1"/>
      <c r="L241" s="1"/>
      <c r="O241" s="1"/>
    </row>
    <row r="242" spans="4:15" x14ac:dyDescent="0.2">
      <c r="D242" s="48"/>
      <c r="I242" s="1"/>
      <c r="J242" s="1"/>
      <c r="K242" s="1"/>
      <c r="L242" s="1"/>
      <c r="O242" s="1"/>
    </row>
    <row r="243" spans="4:15" x14ac:dyDescent="0.2">
      <c r="D243" s="48"/>
      <c r="I243" s="1"/>
      <c r="J243" s="1"/>
      <c r="K243" s="1"/>
      <c r="L243" s="1"/>
      <c r="O243" s="1"/>
    </row>
    <row r="244" spans="4:15" x14ac:dyDescent="0.2">
      <c r="D244" s="48"/>
      <c r="I244" s="1"/>
      <c r="J244" s="1"/>
      <c r="K244" s="1"/>
      <c r="L244" s="1"/>
      <c r="O244" s="1"/>
    </row>
    <row r="245" spans="4:15" x14ac:dyDescent="0.2">
      <c r="D245" s="48"/>
      <c r="I245" s="1"/>
      <c r="J245" s="1"/>
      <c r="K245" s="1"/>
      <c r="L245" s="1"/>
      <c r="O245" s="1"/>
    </row>
    <row r="246" spans="4:15" x14ac:dyDescent="0.2">
      <c r="D246" s="48"/>
      <c r="I246" s="1"/>
      <c r="J246" s="1"/>
      <c r="K246" s="1"/>
      <c r="L246" s="1"/>
      <c r="O246" s="1"/>
    </row>
    <row r="247" spans="4:15" x14ac:dyDescent="0.2">
      <c r="D247" s="48"/>
      <c r="I247" s="1"/>
      <c r="J247" s="1"/>
      <c r="K247" s="1"/>
      <c r="L247" s="1"/>
      <c r="O247" s="1"/>
    </row>
    <row r="248" spans="4:15" x14ac:dyDescent="0.2">
      <c r="D248" s="48"/>
      <c r="I248" s="1"/>
      <c r="J248" s="1"/>
      <c r="K248" s="1"/>
      <c r="L248" s="1"/>
      <c r="O248" s="1"/>
    </row>
    <row r="249" spans="4:15" x14ac:dyDescent="0.2">
      <c r="D249" s="48"/>
      <c r="I249" s="1"/>
      <c r="J249" s="1"/>
      <c r="K249" s="1"/>
      <c r="L249" s="1"/>
      <c r="O249" s="1"/>
    </row>
    <row r="250" spans="4:15" x14ac:dyDescent="0.2">
      <c r="D250" s="48"/>
      <c r="I250" s="1"/>
      <c r="J250" s="1"/>
      <c r="K250" s="1"/>
      <c r="L250" s="1"/>
      <c r="O250" s="1"/>
    </row>
    <row r="251" spans="4:15" x14ac:dyDescent="0.2">
      <c r="D251" s="48"/>
      <c r="I251" s="1"/>
      <c r="J251" s="1"/>
      <c r="K251" s="1"/>
      <c r="L251" s="1"/>
      <c r="O251" s="1"/>
    </row>
    <row r="252" spans="4:15" x14ac:dyDescent="0.2">
      <c r="D252" s="48"/>
      <c r="I252" s="1"/>
      <c r="J252" s="1"/>
      <c r="K252" s="1"/>
      <c r="L252" s="1"/>
      <c r="O252" s="1"/>
    </row>
    <row r="253" spans="4:15" x14ac:dyDescent="0.2">
      <c r="D253" s="48"/>
      <c r="I253" s="1"/>
      <c r="J253" s="1"/>
      <c r="K253" s="1"/>
      <c r="L253" s="1"/>
      <c r="O253" s="1"/>
    </row>
    <row r="254" spans="4:15" x14ac:dyDescent="0.2">
      <c r="D254" s="48"/>
      <c r="I254" s="1"/>
      <c r="J254" s="1"/>
      <c r="K254" s="1"/>
      <c r="L254" s="1"/>
      <c r="O254" s="1"/>
    </row>
    <row r="255" spans="4:15" x14ac:dyDescent="0.2">
      <c r="D255" s="48"/>
      <c r="I255" s="1"/>
      <c r="J255" s="1"/>
      <c r="K255" s="1"/>
      <c r="L255" s="1"/>
      <c r="O255" s="1"/>
    </row>
    <row r="256" spans="4:15" x14ac:dyDescent="0.2">
      <c r="D256" s="48"/>
      <c r="I256" s="1"/>
      <c r="J256" s="1"/>
      <c r="K256" s="1"/>
      <c r="L256" s="1"/>
      <c r="O256" s="1"/>
    </row>
    <row r="257" spans="4:15" x14ac:dyDescent="0.2">
      <c r="D257" s="48"/>
      <c r="I257" s="1"/>
      <c r="J257" s="1"/>
      <c r="K257" s="1"/>
      <c r="L257" s="1"/>
      <c r="O257" s="1"/>
    </row>
    <row r="258" spans="4:15" x14ac:dyDescent="0.2">
      <c r="D258" s="48"/>
      <c r="I258" s="1"/>
      <c r="J258" s="1"/>
      <c r="K258" s="1"/>
      <c r="L258" s="1"/>
      <c r="O258" s="1"/>
    </row>
    <row r="259" spans="4:15" x14ac:dyDescent="0.2">
      <c r="D259" s="48"/>
      <c r="I259" s="1"/>
      <c r="J259" s="1"/>
      <c r="K259" s="1"/>
      <c r="L259" s="1"/>
      <c r="O259" s="1"/>
    </row>
    <row r="260" spans="4:15" x14ac:dyDescent="0.2">
      <c r="D260" s="48"/>
      <c r="I260" s="1"/>
      <c r="J260" s="1"/>
      <c r="K260" s="1"/>
      <c r="L260" s="1"/>
      <c r="O260" s="1"/>
    </row>
    <row r="261" spans="4:15" x14ac:dyDescent="0.2">
      <c r="D261" s="48"/>
      <c r="I261" s="1"/>
      <c r="J261" s="1"/>
      <c r="K261" s="1"/>
      <c r="L261" s="1"/>
      <c r="O261" s="1"/>
    </row>
    <row r="262" spans="4:15" x14ac:dyDescent="0.2">
      <c r="D262" s="48"/>
      <c r="I262" s="1"/>
      <c r="J262" s="1"/>
      <c r="K262" s="1"/>
      <c r="L262" s="1"/>
      <c r="O262" s="1"/>
    </row>
    <row r="263" spans="4:15" x14ac:dyDescent="0.2">
      <c r="D263" s="48"/>
      <c r="I263" s="1"/>
      <c r="J263" s="1"/>
      <c r="K263" s="1"/>
      <c r="L263" s="1"/>
      <c r="O263" s="1"/>
    </row>
    <row r="264" spans="4:15" x14ac:dyDescent="0.2">
      <c r="D264" s="48"/>
      <c r="I264" s="1"/>
      <c r="J264" s="1"/>
      <c r="K264" s="1"/>
      <c r="L264" s="1"/>
      <c r="O264" s="1"/>
    </row>
    <row r="265" spans="4:15" x14ac:dyDescent="0.2">
      <c r="D265" s="48"/>
      <c r="I265" s="1"/>
      <c r="J265" s="1"/>
      <c r="K265" s="1"/>
      <c r="L265" s="1"/>
      <c r="O265" s="1"/>
    </row>
    <row r="266" spans="4:15" x14ac:dyDescent="0.2">
      <c r="D266" s="48"/>
      <c r="I266" s="1"/>
      <c r="J266" s="1"/>
      <c r="K266" s="1"/>
      <c r="L266" s="1"/>
      <c r="O266" s="1"/>
    </row>
    <row r="267" spans="4:15" x14ac:dyDescent="0.2">
      <c r="D267" s="48"/>
      <c r="I267" s="1"/>
      <c r="J267" s="1"/>
      <c r="K267" s="1"/>
      <c r="L267" s="1"/>
      <c r="O267" s="1"/>
    </row>
    <row r="268" spans="4:15" x14ac:dyDescent="0.2">
      <c r="D268" s="48"/>
      <c r="I268" s="1"/>
      <c r="J268" s="1"/>
      <c r="K268" s="1"/>
      <c r="L268" s="1"/>
      <c r="O268" s="1"/>
    </row>
    <row r="269" spans="4:15" x14ac:dyDescent="0.2">
      <c r="D269" s="48"/>
      <c r="I269" s="1"/>
      <c r="J269" s="1"/>
      <c r="K269" s="1"/>
      <c r="L269" s="1"/>
      <c r="O269" s="1"/>
    </row>
    <row r="270" spans="4:15" x14ac:dyDescent="0.2">
      <c r="D270" s="48"/>
      <c r="I270" s="1"/>
      <c r="J270" s="1"/>
      <c r="K270" s="1"/>
      <c r="L270" s="1"/>
      <c r="O270" s="1"/>
    </row>
    <row r="271" spans="4:15" x14ac:dyDescent="0.2">
      <c r="D271" s="48"/>
      <c r="I271" s="1"/>
      <c r="J271" s="1"/>
      <c r="K271" s="1"/>
      <c r="L271" s="1"/>
      <c r="O271" s="1"/>
    </row>
    <row r="272" spans="4:15" x14ac:dyDescent="0.2">
      <c r="D272" s="48"/>
      <c r="I272" s="1"/>
      <c r="J272" s="1"/>
      <c r="K272" s="1"/>
      <c r="L272" s="1"/>
      <c r="O272" s="1"/>
    </row>
    <row r="273" spans="4:15" x14ac:dyDescent="0.2">
      <c r="D273" s="48"/>
      <c r="I273" s="1"/>
      <c r="J273" s="1"/>
      <c r="K273" s="1"/>
      <c r="L273" s="1"/>
      <c r="O273" s="1"/>
    </row>
    <row r="274" spans="4:15" x14ac:dyDescent="0.2">
      <c r="D274" s="48"/>
      <c r="I274" s="1"/>
      <c r="J274" s="1"/>
      <c r="K274" s="1"/>
      <c r="L274" s="1"/>
      <c r="O274" s="1"/>
    </row>
    <row r="275" spans="4:15" x14ac:dyDescent="0.2">
      <c r="D275" s="48"/>
      <c r="I275" s="1"/>
      <c r="J275" s="1"/>
      <c r="K275" s="1"/>
      <c r="L275" s="1"/>
      <c r="O275" s="1"/>
    </row>
    <row r="276" spans="4:15" x14ac:dyDescent="0.2">
      <c r="D276" s="48"/>
      <c r="I276" s="1"/>
      <c r="J276" s="1"/>
      <c r="K276" s="1"/>
      <c r="L276" s="1"/>
      <c r="O276" s="1"/>
    </row>
    <row r="277" spans="4:15" x14ac:dyDescent="0.2">
      <c r="D277" s="48"/>
      <c r="I277" s="1"/>
      <c r="J277" s="1"/>
      <c r="K277" s="1"/>
      <c r="L277" s="1"/>
      <c r="O277" s="1"/>
    </row>
    <row r="278" spans="4:15" x14ac:dyDescent="0.2">
      <c r="D278" s="48"/>
      <c r="I278" s="1"/>
      <c r="J278" s="1"/>
      <c r="K278" s="1"/>
      <c r="L278" s="1"/>
      <c r="O278" s="1"/>
    </row>
    <row r="279" spans="4:15" x14ac:dyDescent="0.2">
      <c r="D279" s="48"/>
      <c r="I279" s="1"/>
      <c r="J279" s="1"/>
      <c r="K279" s="1"/>
      <c r="L279" s="1"/>
      <c r="O279" s="1"/>
    </row>
    <row r="280" spans="4:15" x14ac:dyDescent="0.2">
      <c r="D280" s="48"/>
      <c r="I280" s="1"/>
      <c r="J280" s="1"/>
      <c r="K280" s="1"/>
      <c r="L280" s="1"/>
      <c r="O280" s="1"/>
    </row>
    <row r="281" spans="4:15" x14ac:dyDescent="0.2">
      <c r="D281" s="48"/>
      <c r="I281" s="1"/>
      <c r="J281" s="1"/>
      <c r="K281" s="1"/>
      <c r="L281" s="1"/>
      <c r="O281" s="1"/>
    </row>
    <row r="282" spans="4:15" x14ac:dyDescent="0.2">
      <c r="D282" s="48"/>
      <c r="I282" s="1"/>
      <c r="J282" s="1"/>
      <c r="K282" s="1"/>
      <c r="L282" s="1"/>
      <c r="O282" s="1"/>
    </row>
    <row r="283" spans="4:15" x14ac:dyDescent="0.2">
      <c r="D283" s="48"/>
      <c r="I283" s="1"/>
      <c r="J283" s="1"/>
      <c r="K283" s="1"/>
      <c r="L283" s="1"/>
      <c r="O283" s="1"/>
    </row>
    <row r="284" spans="4:15" x14ac:dyDescent="0.2">
      <c r="D284" s="48"/>
      <c r="I284" s="1"/>
      <c r="J284" s="1"/>
      <c r="K284" s="1"/>
      <c r="L284" s="1"/>
      <c r="O284" s="1"/>
    </row>
    <row r="285" spans="4:15" x14ac:dyDescent="0.2">
      <c r="D285" s="48"/>
      <c r="I285" s="1"/>
      <c r="J285" s="1"/>
      <c r="K285" s="1"/>
      <c r="L285" s="1"/>
      <c r="O285" s="1"/>
    </row>
    <row r="286" spans="4:15" x14ac:dyDescent="0.2">
      <c r="D286" s="48"/>
      <c r="I286" s="1"/>
      <c r="J286" s="1"/>
      <c r="K286" s="1"/>
      <c r="L286" s="1"/>
      <c r="O286" s="1"/>
    </row>
    <row r="287" spans="4:15" x14ac:dyDescent="0.2">
      <c r="D287" s="48"/>
      <c r="I287" s="1"/>
      <c r="J287" s="1"/>
      <c r="K287" s="1"/>
      <c r="L287" s="1"/>
      <c r="O287" s="1"/>
    </row>
    <row r="288" spans="4:15" x14ac:dyDescent="0.2">
      <c r="D288" s="48"/>
      <c r="I288" s="1"/>
      <c r="J288" s="1"/>
      <c r="K288" s="1"/>
      <c r="L288" s="1"/>
      <c r="O288" s="1"/>
    </row>
    <row r="289" spans="4:15" x14ac:dyDescent="0.2">
      <c r="D289" s="48"/>
      <c r="I289" s="1"/>
      <c r="J289" s="1"/>
      <c r="K289" s="1"/>
      <c r="L289" s="1"/>
      <c r="O289" s="1"/>
    </row>
    <row r="290" spans="4:15" x14ac:dyDescent="0.2">
      <c r="D290" s="48"/>
      <c r="I290" s="1"/>
      <c r="J290" s="1"/>
      <c r="K290" s="1"/>
      <c r="L290" s="1"/>
      <c r="O290" s="1"/>
    </row>
    <row r="291" spans="4:15" x14ac:dyDescent="0.2">
      <c r="D291" s="48"/>
      <c r="I291" s="1"/>
      <c r="J291" s="1"/>
      <c r="K291" s="1"/>
      <c r="L291" s="1"/>
      <c r="O291" s="1"/>
    </row>
    <row r="292" spans="4:15" x14ac:dyDescent="0.2">
      <c r="D292" s="48"/>
      <c r="I292" s="1"/>
      <c r="J292" s="1"/>
      <c r="K292" s="1"/>
      <c r="L292" s="1"/>
      <c r="O292" s="1"/>
    </row>
    <row r="293" spans="4:15" x14ac:dyDescent="0.2">
      <c r="D293" s="48"/>
      <c r="I293" s="1"/>
      <c r="J293" s="1"/>
      <c r="K293" s="1"/>
      <c r="L293" s="1"/>
      <c r="O293" s="1"/>
    </row>
    <row r="294" spans="4:15" x14ac:dyDescent="0.2">
      <c r="D294" s="48"/>
      <c r="I294" s="1"/>
      <c r="J294" s="1"/>
      <c r="K294" s="1"/>
      <c r="L294" s="1"/>
      <c r="O294" s="1"/>
    </row>
    <row r="295" spans="4:15" x14ac:dyDescent="0.2">
      <c r="D295" s="48"/>
      <c r="I295" s="1"/>
      <c r="J295" s="1"/>
      <c r="K295" s="1"/>
      <c r="L295" s="1"/>
      <c r="O295" s="1"/>
    </row>
    <row r="296" spans="4:15" x14ac:dyDescent="0.2">
      <c r="D296" s="48"/>
      <c r="I296" s="1"/>
      <c r="J296" s="1"/>
      <c r="K296" s="1"/>
      <c r="L296" s="1"/>
      <c r="O296" s="1"/>
    </row>
    <row r="297" spans="4:15" x14ac:dyDescent="0.2">
      <c r="D297" s="48"/>
      <c r="I297" s="1"/>
      <c r="J297" s="1"/>
      <c r="K297" s="1"/>
      <c r="L297" s="1"/>
      <c r="O297" s="1"/>
    </row>
    <row r="298" spans="4:15" x14ac:dyDescent="0.2">
      <c r="D298" s="48"/>
      <c r="I298" s="1"/>
      <c r="J298" s="1"/>
      <c r="K298" s="1"/>
      <c r="L298" s="1"/>
      <c r="O298" s="1"/>
    </row>
    <row r="299" spans="4:15" x14ac:dyDescent="0.2">
      <c r="D299" s="48"/>
      <c r="I299" s="1"/>
      <c r="J299" s="1"/>
      <c r="K299" s="1"/>
      <c r="L299" s="1"/>
      <c r="O299" s="1"/>
    </row>
    <row r="300" spans="4:15" x14ac:dyDescent="0.2">
      <c r="D300" s="48"/>
      <c r="I300" s="1"/>
      <c r="J300" s="1"/>
      <c r="K300" s="1"/>
      <c r="L300" s="1"/>
      <c r="O300" s="1"/>
    </row>
    <row r="301" spans="4:15" x14ac:dyDescent="0.2">
      <c r="D301" s="48"/>
      <c r="I301" s="1"/>
      <c r="J301" s="1"/>
      <c r="K301" s="1"/>
      <c r="L301" s="1"/>
      <c r="O301" s="1"/>
    </row>
    <row r="302" spans="4:15" x14ac:dyDescent="0.2">
      <c r="D302" s="48"/>
      <c r="I302" s="1"/>
      <c r="J302" s="1"/>
      <c r="K302" s="1"/>
      <c r="L302" s="1"/>
      <c r="O302" s="1"/>
    </row>
    <row r="303" spans="4:15" x14ac:dyDescent="0.2">
      <c r="D303" s="48"/>
      <c r="I303" s="1"/>
      <c r="J303" s="1"/>
      <c r="K303" s="1"/>
      <c r="L303" s="1"/>
      <c r="O303" s="1"/>
    </row>
    <row r="304" spans="4:15" x14ac:dyDescent="0.2">
      <c r="D304" s="48"/>
      <c r="I304" s="1"/>
      <c r="J304" s="1"/>
      <c r="K304" s="1"/>
      <c r="L304" s="1"/>
      <c r="O304" s="1"/>
    </row>
    <row r="305" spans="4:15" x14ac:dyDescent="0.2">
      <c r="D305" s="48"/>
      <c r="I305" s="1"/>
      <c r="J305" s="1"/>
      <c r="K305" s="1"/>
      <c r="L305" s="1"/>
      <c r="O305" s="1"/>
    </row>
    <row r="306" spans="4:15" x14ac:dyDescent="0.2">
      <c r="D306" s="48"/>
      <c r="I306" s="1"/>
      <c r="J306" s="1"/>
      <c r="K306" s="1"/>
      <c r="L306" s="1"/>
      <c r="O306" s="1"/>
    </row>
    <row r="307" spans="4:15" x14ac:dyDescent="0.2">
      <c r="D307" s="48"/>
      <c r="I307" s="1"/>
      <c r="J307" s="1"/>
      <c r="K307" s="1"/>
      <c r="L307" s="1"/>
      <c r="O307" s="1"/>
    </row>
    <row r="308" spans="4:15" x14ac:dyDescent="0.2">
      <c r="D308" s="48"/>
      <c r="I308" s="1"/>
      <c r="J308" s="1"/>
      <c r="K308" s="1"/>
      <c r="L308" s="1"/>
      <c r="O308" s="1"/>
    </row>
    <row r="309" spans="4:15" x14ac:dyDescent="0.2">
      <c r="D309" s="48"/>
      <c r="I309" s="1"/>
      <c r="J309" s="1"/>
      <c r="K309" s="1"/>
      <c r="L309" s="1"/>
      <c r="O309" s="1"/>
    </row>
    <row r="310" spans="4:15" x14ac:dyDescent="0.2">
      <c r="D310" s="48"/>
      <c r="I310" s="1"/>
      <c r="J310" s="1"/>
      <c r="K310" s="1"/>
      <c r="L310" s="1"/>
      <c r="O310" s="1"/>
    </row>
    <row r="311" spans="4:15" x14ac:dyDescent="0.2">
      <c r="D311" s="48"/>
      <c r="I311" s="1"/>
      <c r="J311" s="1"/>
      <c r="K311" s="1"/>
      <c r="L311" s="1"/>
      <c r="O311" s="1"/>
    </row>
    <row r="312" spans="4:15" x14ac:dyDescent="0.2">
      <c r="D312" s="48"/>
      <c r="I312" s="1"/>
      <c r="J312" s="1"/>
      <c r="K312" s="1"/>
      <c r="L312" s="1"/>
      <c r="O312" s="1"/>
    </row>
    <row r="313" spans="4:15" x14ac:dyDescent="0.2">
      <c r="D313" s="48"/>
      <c r="I313" s="1"/>
      <c r="J313" s="1"/>
      <c r="K313" s="1"/>
      <c r="L313" s="1"/>
      <c r="O313" s="1"/>
    </row>
    <row r="314" spans="4:15" x14ac:dyDescent="0.2">
      <c r="D314" s="48"/>
      <c r="I314" s="1"/>
      <c r="J314" s="1"/>
      <c r="K314" s="1"/>
      <c r="L314" s="1"/>
      <c r="O314" s="1"/>
    </row>
    <row r="315" spans="4:15" x14ac:dyDescent="0.2">
      <c r="D315" s="48"/>
      <c r="I315" s="1"/>
      <c r="J315" s="1"/>
      <c r="K315" s="1"/>
      <c r="L315" s="1"/>
      <c r="O315" s="1"/>
    </row>
    <row r="316" spans="4:15" x14ac:dyDescent="0.2">
      <c r="D316" s="48"/>
      <c r="I316" s="1"/>
      <c r="J316" s="1"/>
      <c r="K316" s="1"/>
      <c r="L316" s="1"/>
      <c r="O316" s="1"/>
    </row>
    <row r="317" spans="4:15" x14ac:dyDescent="0.2">
      <c r="D317" s="48"/>
      <c r="I317" s="1"/>
      <c r="J317" s="1"/>
      <c r="K317" s="1"/>
      <c r="L317" s="1"/>
      <c r="O317" s="1"/>
    </row>
    <row r="318" spans="4:15" x14ac:dyDescent="0.2">
      <c r="D318" s="48"/>
      <c r="I318" s="1"/>
      <c r="J318" s="1"/>
      <c r="K318" s="1"/>
      <c r="L318" s="1"/>
      <c r="O318" s="1"/>
    </row>
    <row r="319" spans="4:15" x14ac:dyDescent="0.2">
      <c r="D319" s="48"/>
      <c r="I319" s="1"/>
      <c r="J319" s="1"/>
      <c r="K319" s="1"/>
      <c r="L319" s="1"/>
      <c r="O319" s="1"/>
    </row>
    <row r="320" spans="4:15" x14ac:dyDescent="0.2">
      <c r="D320" s="48"/>
      <c r="I320" s="1"/>
      <c r="J320" s="1"/>
      <c r="K320" s="1"/>
      <c r="L320" s="1"/>
      <c r="O320" s="1"/>
    </row>
    <row r="321" spans="4:15" x14ac:dyDescent="0.2">
      <c r="D321" s="48"/>
      <c r="I321" s="1"/>
      <c r="J321" s="1"/>
      <c r="K321" s="1"/>
      <c r="L321" s="1"/>
      <c r="O321" s="1"/>
    </row>
    <row r="322" spans="4:15" x14ac:dyDescent="0.2">
      <c r="D322" s="48"/>
      <c r="I322" s="1"/>
      <c r="J322" s="1"/>
      <c r="K322" s="1"/>
      <c r="L322" s="1"/>
      <c r="O322" s="1"/>
    </row>
    <row r="323" spans="4:15" x14ac:dyDescent="0.2">
      <c r="D323" s="48"/>
      <c r="I323" s="1"/>
      <c r="J323" s="1"/>
      <c r="K323" s="1"/>
      <c r="L323" s="1"/>
      <c r="O323" s="1"/>
    </row>
    <row r="324" spans="4:15" x14ac:dyDescent="0.2">
      <c r="D324" s="48"/>
      <c r="I324" s="1"/>
      <c r="J324" s="1"/>
      <c r="K324" s="1"/>
      <c r="L324" s="1"/>
      <c r="O324" s="1"/>
    </row>
    <row r="325" spans="4:15" x14ac:dyDescent="0.2">
      <c r="D325" s="48"/>
      <c r="I325" s="1"/>
      <c r="J325" s="1"/>
      <c r="K325" s="1"/>
      <c r="L325" s="1"/>
      <c r="O325" s="1"/>
    </row>
    <row r="326" spans="4:15" x14ac:dyDescent="0.2">
      <c r="D326" s="48"/>
      <c r="I326" s="1"/>
      <c r="J326" s="1"/>
      <c r="K326" s="1"/>
      <c r="L326" s="1"/>
      <c r="O326" s="1"/>
    </row>
    <row r="327" spans="4:15" x14ac:dyDescent="0.2">
      <c r="D327" s="48"/>
      <c r="I327" s="1"/>
      <c r="J327" s="1"/>
      <c r="K327" s="1"/>
      <c r="L327" s="1"/>
      <c r="O327" s="1"/>
    </row>
    <row r="328" spans="4:15" x14ac:dyDescent="0.2">
      <c r="D328" s="48"/>
      <c r="I328" s="1"/>
      <c r="J328" s="1"/>
      <c r="K328" s="1"/>
      <c r="L328" s="1"/>
      <c r="O328" s="1"/>
    </row>
    <row r="329" spans="4:15" x14ac:dyDescent="0.2">
      <c r="D329" s="48"/>
      <c r="I329" s="1"/>
      <c r="J329" s="1"/>
      <c r="K329" s="1"/>
      <c r="L329" s="1"/>
      <c r="O329" s="1"/>
    </row>
    <row r="330" spans="4:15" x14ac:dyDescent="0.2">
      <c r="D330" s="48"/>
      <c r="I330" s="1"/>
      <c r="J330" s="1"/>
      <c r="K330" s="1"/>
      <c r="L330" s="1"/>
      <c r="O330" s="1"/>
    </row>
    <row r="331" spans="4:15" x14ac:dyDescent="0.2">
      <c r="D331" s="48"/>
      <c r="I331" s="1"/>
      <c r="J331" s="1"/>
      <c r="K331" s="1"/>
      <c r="L331" s="1"/>
      <c r="O331" s="1"/>
    </row>
    <row r="332" spans="4:15" x14ac:dyDescent="0.2">
      <c r="D332" s="48"/>
      <c r="I332" s="1"/>
      <c r="J332" s="1"/>
      <c r="K332" s="1"/>
      <c r="L332" s="1"/>
      <c r="O332" s="1"/>
    </row>
    <row r="333" spans="4:15" x14ac:dyDescent="0.2">
      <c r="D333" s="48"/>
      <c r="I333" s="1"/>
      <c r="J333" s="1"/>
      <c r="K333" s="1"/>
      <c r="L333" s="1"/>
      <c r="O333" s="1"/>
    </row>
    <row r="334" spans="4:15" x14ac:dyDescent="0.2">
      <c r="D334" s="48"/>
      <c r="I334" s="1"/>
      <c r="J334" s="1"/>
      <c r="K334" s="1"/>
      <c r="L334" s="1"/>
      <c r="O334" s="1"/>
    </row>
    <row r="335" spans="4:15" x14ac:dyDescent="0.2">
      <c r="D335" s="48"/>
      <c r="I335" s="1"/>
      <c r="J335" s="1"/>
      <c r="K335" s="1"/>
      <c r="L335" s="1"/>
      <c r="O335" s="1"/>
    </row>
    <row r="336" spans="4:15" x14ac:dyDescent="0.2">
      <c r="D336" s="48"/>
      <c r="I336" s="1"/>
      <c r="J336" s="1"/>
      <c r="K336" s="1"/>
      <c r="L336" s="1"/>
      <c r="O336" s="1"/>
    </row>
    <row r="337" spans="4:15" x14ac:dyDescent="0.2">
      <c r="D337" s="48"/>
      <c r="I337" s="1"/>
      <c r="J337" s="1"/>
      <c r="K337" s="1"/>
      <c r="L337" s="1"/>
      <c r="O337" s="1"/>
    </row>
    <row r="338" spans="4:15" x14ac:dyDescent="0.2">
      <c r="D338" s="48"/>
      <c r="I338" s="1"/>
      <c r="J338" s="1"/>
      <c r="K338" s="1"/>
      <c r="L338" s="1"/>
      <c r="O338" s="1"/>
    </row>
    <row r="339" spans="4:15" x14ac:dyDescent="0.2">
      <c r="D339" s="48"/>
      <c r="I339" s="1"/>
      <c r="J339" s="1"/>
      <c r="K339" s="1"/>
      <c r="L339" s="1"/>
      <c r="O339" s="1"/>
    </row>
    <row r="340" spans="4:15" x14ac:dyDescent="0.2">
      <c r="D340" s="48"/>
      <c r="I340" s="1"/>
      <c r="J340" s="1"/>
      <c r="K340" s="1"/>
      <c r="L340" s="1"/>
      <c r="O340" s="1"/>
    </row>
    <row r="341" spans="4:15" x14ac:dyDescent="0.2">
      <c r="D341" s="48"/>
      <c r="I341" s="1"/>
      <c r="J341" s="1"/>
      <c r="K341" s="1"/>
      <c r="L341" s="1"/>
      <c r="O341" s="1"/>
    </row>
    <row r="342" spans="4:15" x14ac:dyDescent="0.2">
      <c r="D342" s="48"/>
      <c r="I342" s="1"/>
      <c r="J342" s="1"/>
      <c r="K342" s="1"/>
      <c r="L342" s="1"/>
      <c r="O342" s="1"/>
    </row>
    <row r="343" spans="4:15" x14ac:dyDescent="0.2">
      <c r="D343" s="48"/>
      <c r="I343" s="1"/>
      <c r="J343" s="1"/>
      <c r="K343" s="1"/>
      <c r="L343" s="1"/>
      <c r="O343" s="1"/>
    </row>
    <row r="344" spans="4:15" x14ac:dyDescent="0.2">
      <c r="D344" s="48"/>
      <c r="I344" s="1"/>
      <c r="J344" s="1"/>
      <c r="K344" s="1"/>
      <c r="L344" s="1"/>
      <c r="O344" s="1"/>
    </row>
    <row r="345" spans="4:15" x14ac:dyDescent="0.2">
      <c r="D345" s="48"/>
      <c r="I345" s="1"/>
      <c r="J345" s="1"/>
      <c r="K345" s="1"/>
      <c r="L345" s="1"/>
      <c r="O345" s="1"/>
    </row>
    <row r="346" spans="4:15" x14ac:dyDescent="0.2">
      <c r="D346" s="48"/>
      <c r="I346" s="1"/>
      <c r="J346" s="1"/>
      <c r="K346" s="1"/>
      <c r="L346" s="1"/>
      <c r="O346" s="1"/>
    </row>
    <row r="347" spans="4:15" x14ac:dyDescent="0.2">
      <c r="D347" s="48"/>
      <c r="I347" s="1"/>
      <c r="J347" s="1"/>
      <c r="K347" s="1"/>
      <c r="L347" s="1"/>
      <c r="O347" s="1"/>
    </row>
    <row r="348" spans="4:15" x14ac:dyDescent="0.2">
      <c r="D348" s="48"/>
      <c r="I348" s="1"/>
      <c r="J348" s="1"/>
      <c r="K348" s="1"/>
      <c r="L348" s="1"/>
      <c r="O348" s="1"/>
    </row>
    <row r="349" spans="4:15" x14ac:dyDescent="0.2">
      <c r="D349" s="48"/>
      <c r="I349" s="1"/>
      <c r="J349" s="1"/>
      <c r="K349" s="1"/>
      <c r="L349" s="1"/>
      <c r="O349" s="1"/>
    </row>
    <row r="350" spans="4:15" x14ac:dyDescent="0.2">
      <c r="D350" s="48"/>
      <c r="I350" s="1"/>
      <c r="J350" s="1"/>
      <c r="K350" s="1"/>
      <c r="L350" s="1"/>
      <c r="O350" s="1"/>
    </row>
    <row r="351" spans="4:15" x14ac:dyDescent="0.2">
      <c r="D351" s="48"/>
      <c r="I351" s="1"/>
      <c r="J351" s="1"/>
      <c r="K351" s="1"/>
      <c r="L351" s="1"/>
      <c r="O351" s="1"/>
    </row>
    <row r="352" spans="4:15" x14ac:dyDescent="0.2">
      <c r="D352" s="48"/>
      <c r="I352" s="1"/>
      <c r="J352" s="1"/>
      <c r="K352" s="1"/>
      <c r="L352" s="1"/>
      <c r="O352" s="1"/>
    </row>
    <row r="353" spans="4:15" x14ac:dyDescent="0.2">
      <c r="D353" s="48"/>
      <c r="I353" s="1"/>
      <c r="J353" s="1"/>
      <c r="K353" s="1"/>
      <c r="L353" s="1"/>
      <c r="O353" s="1"/>
    </row>
    <row r="354" spans="4:15" x14ac:dyDescent="0.2">
      <c r="D354" s="48"/>
      <c r="I354" s="1"/>
      <c r="J354" s="1"/>
      <c r="K354" s="1"/>
      <c r="L354" s="1"/>
      <c r="O354" s="1"/>
    </row>
    <row r="355" spans="4:15" x14ac:dyDescent="0.2">
      <c r="D355" s="48"/>
      <c r="I355" s="1"/>
      <c r="J355" s="1"/>
      <c r="K355" s="1"/>
      <c r="L355" s="1"/>
      <c r="O355" s="1"/>
    </row>
    <row r="356" spans="4:15" x14ac:dyDescent="0.2">
      <c r="D356" s="48"/>
      <c r="I356" s="1"/>
      <c r="J356" s="1"/>
      <c r="K356" s="1"/>
      <c r="L356" s="1"/>
      <c r="O356" s="1"/>
    </row>
    <row r="357" spans="4:15" x14ac:dyDescent="0.2">
      <c r="D357" s="48"/>
      <c r="I357" s="1"/>
      <c r="J357" s="1"/>
      <c r="K357" s="1"/>
      <c r="L357" s="1"/>
      <c r="O357" s="1"/>
    </row>
    <row r="358" spans="4:15" x14ac:dyDescent="0.2">
      <c r="D358" s="48"/>
      <c r="I358" s="1"/>
      <c r="J358" s="1"/>
      <c r="K358" s="1"/>
      <c r="L358" s="1"/>
      <c r="O358" s="1"/>
    </row>
    <row r="359" spans="4:15" x14ac:dyDescent="0.2">
      <c r="D359" s="48"/>
      <c r="I359" s="1"/>
      <c r="J359" s="1"/>
      <c r="K359" s="1"/>
      <c r="L359" s="1"/>
      <c r="O359" s="1"/>
    </row>
    <row r="360" spans="4:15" x14ac:dyDescent="0.2">
      <c r="D360" s="48"/>
      <c r="I360" s="1"/>
      <c r="J360" s="1"/>
      <c r="K360" s="1"/>
      <c r="L360" s="1"/>
      <c r="O360" s="1"/>
    </row>
    <row r="361" spans="4:15" x14ac:dyDescent="0.2">
      <c r="D361" s="48"/>
      <c r="I361" s="1"/>
      <c r="J361" s="1"/>
      <c r="K361" s="1"/>
      <c r="L361" s="1"/>
      <c r="O361" s="1"/>
    </row>
    <row r="362" spans="4:15" x14ac:dyDescent="0.2">
      <c r="D362" s="48"/>
      <c r="I362" s="1"/>
      <c r="J362" s="1"/>
      <c r="K362" s="1"/>
      <c r="L362" s="1"/>
      <c r="O362" s="1"/>
    </row>
    <row r="363" spans="4:15" x14ac:dyDescent="0.2">
      <c r="D363" s="48"/>
      <c r="I363" s="1"/>
      <c r="J363" s="1"/>
      <c r="K363" s="1"/>
      <c r="L363" s="1"/>
      <c r="O363" s="1"/>
    </row>
    <row r="364" spans="4:15" x14ac:dyDescent="0.2">
      <c r="D364" s="48"/>
      <c r="I364" s="1"/>
      <c r="J364" s="1"/>
      <c r="K364" s="1"/>
      <c r="L364" s="1"/>
      <c r="O364" s="1"/>
    </row>
    <row r="365" spans="4:15" x14ac:dyDescent="0.2">
      <c r="D365" s="48"/>
      <c r="I365" s="1"/>
      <c r="J365" s="1"/>
      <c r="K365" s="1"/>
      <c r="L365" s="1"/>
      <c r="O365" s="1"/>
    </row>
    <row r="366" spans="4:15" x14ac:dyDescent="0.2">
      <c r="D366" s="48"/>
      <c r="I366" s="1"/>
      <c r="J366" s="1"/>
      <c r="K366" s="1"/>
      <c r="L366" s="1"/>
      <c r="O366" s="1"/>
    </row>
    <row r="367" spans="4:15" x14ac:dyDescent="0.2">
      <c r="D367" s="48"/>
      <c r="I367" s="1"/>
      <c r="J367" s="1"/>
      <c r="K367" s="1"/>
      <c r="L367" s="1"/>
      <c r="O367" s="1"/>
    </row>
    <row r="368" spans="4:15" x14ac:dyDescent="0.2">
      <c r="D368" s="48"/>
      <c r="I368" s="1"/>
      <c r="J368" s="1"/>
      <c r="K368" s="1"/>
      <c r="L368" s="1"/>
      <c r="O368" s="1"/>
    </row>
    <row r="369" spans="4:15" x14ac:dyDescent="0.2">
      <c r="D369" s="48"/>
      <c r="I369" s="1"/>
      <c r="J369" s="1"/>
      <c r="K369" s="1"/>
      <c r="L369" s="1"/>
      <c r="O369" s="1"/>
    </row>
    <row r="370" spans="4:15" x14ac:dyDescent="0.2">
      <c r="D370" s="48"/>
      <c r="I370" s="1"/>
      <c r="J370" s="1"/>
      <c r="K370" s="1"/>
      <c r="L370" s="1"/>
      <c r="O370" s="1"/>
    </row>
    <row r="371" spans="4:15" x14ac:dyDescent="0.2">
      <c r="D371" s="48"/>
      <c r="I371" s="1"/>
      <c r="J371" s="1"/>
      <c r="K371" s="1"/>
      <c r="L371" s="1"/>
      <c r="O371" s="1"/>
    </row>
    <row r="372" spans="4:15" x14ac:dyDescent="0.2">
      <c r="D372" s="48"/>
      <c r="I372" s="1"/>
      <c r="J372" s="1"/>
      <c r="K372" s="1"/>
      <c r="L372" s="1"/>
      <c r="O372" s="1"/>
    </row>
    <row r="373" spans="4:15" x14ac:dyDescent="0.2">
      <c r="D373" s="48"/>
      <c r="I373" s="1"/>
      <c r="J373" s="1"/>
      <c r="K373" s="1"/>
      <c r="L373" s="1"/>
      <c r="O373" s="1"/>
    </row>
    <row r="374" spans="4:15" x14ac:dyDescent="0.2">
      <c r="D374" s="48"/>
      <c r="I374" s="1"/>
      <c r="J374" s="1"/>
      <c r="K374" s="1"/>
      <c r="L374" s="1"/>
      <c r="O374" s="1"/>
    </row>
    <row r="375" spans="4:15" x14ac:dyDescent="0.2">
      <c r="D375" s="48"/>
      <c r="I375" s="1"/>
      <c r="J375" s="1"/>
      <c r="K375" s="1"/>
      <c r="L375" s="1"/>
      <c r="O375" s="1"/>
    </row>
    <row r="376" spans="4:15" x14ac:dyDescent="0.2">
      <c r="D376" s="48"/>
      <c r="I376" s="1"/>
      <c r="J376" s="1"/>
      <c r="K376" s="1"/>
      <c r="L376" s="1"/>
      <c r="O376" s="1"/>
    </row>
    <row r="377" spans="4:15" x14ac:dyDescent="0.2">
      <c r="D377" s="48"/>
      <c r="I377" s="1"/>
      <c r="J377" s="1"/>
      <c r="K377" s="1"/>
      <c r="L377" s="1"/>
      <c r="O377" s="1"/>
    </row>
    <row r="378" spans="4:15" x14ac:dyDescent="0.2">
      <c r="D378" s="48"/>
      <c r="I378" s="1"/>
      <c r="J378" s="1"/>
      <c r="K378" s="1"/>
      <c r="L378" s="1"/>
      <c r="O378" s="1"/>
    </row>
    <row r="379" spans="4:15" x14ac:dyDescent="0.2">
      <c r="D379" s="48"/>
      <c r="I379" s="1"/>
      <c r="J379" s="1"/>
      <c r="K379" s="1"/>
      <c r="L379" s="1"/>
      <c r="O379" s="1"/>
    </row>
    <row r="380" spans="4:15" x14ac:dyDescent="0.2">
      <c r="D380" s="48"/>
      <c r="I380" s="1"/>
      <c r="J380" s="1"/>
      <c r="K380" s="1"/>
      <c r="L380" s="1"/>
      <c r="O380" s="1"/>
    </row>
    <row r="381" spans="4:15" x14ac:dyDescent="0.2">
      <c r="D381" s="48"/>
      <c r="I381" s="1"/>
      <c r="J381" s="1"/>
      <c r="K381" s="1"/>
      <c r="L381" s="1"/>
      <c r="O381" s="1"/>
    </row>
    <row r="382" spans="4:15" x14ac:dyDescent="0.2">
      <c r="D382" s="48"/>
      <c r="I382" s="1"/>
      <c r="J382" s="1"/>
      <c r="K382" s="1"/>
      <c r="L382" s="1"/>
      <c r="O382" s="1"/>
    </row>
    <row r="383" spans="4:15" x14ac:dyDescent="0.2">
      <c r="D383" s="48"/>
      <c r="I383" s="1"/>
      <c r="J383" s="1"/>
      <c r="K383" s="1"/>
      <c r="L383" s="1"/>
      <c r="O383" s="1"/>
    </row>
    <row r="384" spans="4:15" x14ac:dyDescent="0.2">
      <c r="D384" s="48"/>
      <c r="I384" s="1"/>
      <c r="J384" s="1"/>
      <c r="K384" s="1"/>
      <c r="L384" s="1"/>
      <c r="O384" s="1"/>
    </row>
    <row r="385" spans="4:15" x14ac:dyDescent="0.2">
      <c r="D385" s="48"/>
      <c r="I385" s="1"/>
      <c r="J385" s="1"/>
      <c r="K385" s="1"/>
      <c r="L385" s="1"/>
      <c r="O385" s="1"/>
    </row>
    <row r="386" spans="4:15" x14ac:dyDescent="0.2">
      <c r="D386" s="48"/>
      <c r="I386" s="1"/>
      <c r="J386" s="1"/>
      <c r="K386" s="1"/>
      <c r="L386" s="1"/>
      <c r="O386" s="1"/>
    </row>
    <row r="387" spans="4:15" x14ac:dyDescent="0.2">
      <c r="D387" s="48"/>
      <c r="I387" s="1"/>
      <c r="J387" s="1"/>
      <c r="K387" s="1"/>
      <c r="L387" s="1"/>
      <c r="O387" s="1"/>
    </row>
    <row r="388" spans="4:15" x14ac:dyDescent="0.2">
      <c r="D388" s="48"/>
      <c r="I388" s="1"/>
      <c r="J388" s="1"/>
      <c r="K388" s="1"/>
      <c r="L388" s="1"/>
      <c r="O388" s="1"/>
    </row>
    <row r="389" spans="4:15" x14ac:dyDescent="0.2">
      <c r="D389" s="48"/>
      <c r="I389" s="1"/>
      <c r="J389" s="1"/>
      <c r="K389" s="1"/>
      <c r="L389" s="1"/>
      <c r="O389" s="1"/>
    </row>
    <row r="390" spans="4:15" x14ac:dyDescent="0.2">
      <c r="D390" s="48"/>
      <c r="I390" s="1"/>
      <c r="J390" s="1"/>
      <c r="K390" s="1"/>
      <c r="L390" s="1"/>
      <c r="O390" s="1"/>
    </row>
    <row r="391" spans="4:15" x14ac:dyDescent="0.2">
      <c r="D391" s="48"/>
      <c r="I391" s="1"/>
      <c r="J391" s="1"/>
      <c r="K391" s="1"/>
      <c r="L391" s="1"/>
      <c r="O391" s="1"/>
    </row>
    <row r="392" spans="4:15" x14ac:dyDescent="0.2">
      <c r="D392" s="48"/>
      <c r="I392" s="1"/>
      <c r="J392" s="1"/>
      <c r="K392" s="1"/>
      <c r="L392" s="1"/>
      <c r="O392" s="1"/>
    </row>
    <row r="393" spans="4:15" x14ac:dyDescent="0.2">
      <c r="D393" s="48"/>
      <c r="I393" s="1"/>
      <c r="J393" s="1"/>
      <c r="K393" s="1"/>
      <c r="L393" s="1"/>
      <c r="O393" s="1"/>
    </row>
    <row r="394" spans="4:15" x14ac:dyDescent="0.2">
      <c r="D394" s="48"/>
      <c r="I394" s="1"/>
      <c r="J394" s="1"/>
      <c r="K394" s="1"/>
      <c r="L394" s="1"/>
      <c r="O394" s="1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4"/>
  <sheetViews>
    <sheetView workbookViewId="0">
      <selection activeCell="A8" sqref="A8"/>
    </sheetView>
  </sheetViews>
  <sheetFormatPr defaultRowHeight="12.75" x14ac:dyDescent="0.2"/>
  <cols>
    <col min="1" max="1" width="12" style="1" bestFit="1" customWidth="1"/>
    <col min="2" max="2" width="9.140625" style="1"/>
    <col min="3" max="4" width="10.140625" style="1" bestFit="1" customWidth="1"/>
    <col min="5" max="5" width="9.140625" style="1"/>
    <col min="6" max="6" width="12.5703125" style="70" bestFit="1" customWidth="1"/>
    <col min="7" max="7" width="6" style="37" bestFit="1" customWidth="1"/>
    <col min="8" max="8" width="7.28515625" style="67" bestFit="1" customWidth="1"/>
    <col min="9" max="9" width="12.42578125" style="1" bestFit="1" customWidth="1"/>
    <col min="10" max="11" width="9.140625" style="1"/>
    <col min="12" max="12" width="12.42578125" style="1" bestFit="1" customWidth="1"/>
    <col min="13" max="14" width="12.42578125" style="1" customWidth="1"/>
    <col min="15" max="17" width="9.7109375" style="1" customWidth="1"/>
    <col min="18" max="16384" width="9.140625" style="1"/>
  </cols>
  <sheetData>
    <row r="1" spans="1:22" x14ac:dyDescent="0.2">
      <c r="A1" s="64">
        <f>MultiNorm_PL!A1</f>
        <v>88.161926892349697</v>
      </c>
      <c r="B1" s="64">
        <f>MultiNorm_PL!B1</f>
        <v>0.69805996927735481</v>
      </c>
      <c r="C1" s="68">
        <v>0</v>
      </c>
      <c r="D1" s="47" t="s">
        <v>509</v>
      </c>
      <c r="E1" s="1" t="s">
        <v>519</v>
      </c>
      <c r="F1" s="70" t="s">
        <v>532</v>
      </c>
      <c r="G1" s="37" t="s">
        <v>510</v>
      </c>
      <c r="H1" s="67" t="s">
        <v>526</v>
      </c>
      <c r="I1" s="1" t="s">
        <v>518</v>
      </c>
      <c r="J1" s="1" t="s">
        <v>520</v>
      </c>
      <c r="K1" s="1" t="s">
        <v>521</v>
      </c>
      <c r="L1" s="1" t="s">
        <v>522</v>
      </c>
      <c r="M1" s="1" t="s">
        <v>527</v>
      </c>
      <c r="N1" s="1" t="s">
        <v>525</v>
      </c>
      <c r="O1" s="1" t="s">
        <v>523</v>
      </c>
      <c r="P1" s="1" t="s">
        <v>528</v>
      </c>
      <c r="Q1" s="1" t="s">
        <v>529</v>
      </c>
      <c r="S1" s="1" t="s">
        <v>524</v>
      </c>
      <c r="T1" s="1" t="s">
        <v>530</v>
      </c>
      <c r="U1" s="1" t="s">
        <v>533</v>
      </c>
      <c r="V1" s="1" t="s">
        <v>534</v>
      </c>
    </row>
    <row r="2" spans="1:22" ht="13.5" thickBot="1" x14ac:dyDescent="0.25">
      <c r="A2" s="65">
        <f>MultiNorm_PL!A2</f>
        <v>32.291608969153522</v>
      </c>
      <c r="B2" s="66">
        <f>MultiNorm_PL!B2</f>
        <v>0.74667951302317614</v>
      </c>
      <c r="C2" s="20"/>
      <c r="D2" s="48">
        <v>43894</v>
      </c>
      <c r="E2" s="1">
        <v>0</v>
      </c>
      <c r="G2" s="37">
        <f>Polska!T2</f>
        <v>0</v>
      </c>
      <c r="H2" s="67">
        <f>Polska!U2</f>
        <v>0</v>
      </c>
      <c r="I2" s="1">
        <f>($C$1*G2+(1-$C$1)*H2)/($C$1*SUM(G:G)+(1-$C$1)*SUM(H:H))</f>
        <v>0</v>
      </c>
      <c r="J2" s="1">
        <f>_xlfn.NORM.DIST(E2,$A$1,$A$2,FALSE)*$B$1</f>
        <v>2.0754975192632271E-4</v>
      </c>
      <c r="K2" s="1">
        <f>_xlfn.NORM.DIST(E2,$A$3,$A$4,FALSE)*$B$2</f>
        <v>5.2648044856206887E-21</v>
      </c>
      <c r="L2" s="1">
        <f>_xlfn.NORM.DIST(E2,$A$5,$A$6,FALSE)*$B$3</f>
        <v>5.0149338095474039E-5</v>
      </c>
      <c r="M2" s="1">
        <f>_xlfn.NORM.DIST(E2,$A$7,$A$8,FALSE)*$B$4</f>
        <v>1.5851749074777661E-18</v>
      </c>
      <c r="N2" s="1">
        <f>SUM(J2:M2)</f>
        <v>2.576990900217983E-4</v>
      </c>
      <c r="O2" s="1">
        <f>(N2-I2)^2</f>
        <v>6.6408820998062897E-8</v>
      </c>
      <c r="P2" s="1">
        <f>IF(O2="",0,N2)</f>
        <v>2.576990900217983E-4</v>
      </c>
      <c r="Q2" s="1">
        <f>N2*($C$1*SUM(G:G)+(1-$C$1)*SUM(H:H))</f>
        <v>12.083841658523584</v>
      </c>
      <c r="S2" s="1">
        <f>SUM(O:O)</f>
        <v>4.3261375672725978E-5</v>
      </c>
      <c r="T2" s="69">
        <f>SUM(Q:Q)</f>
        <v>133940.24304429276</v>
      </c>
      <c r="U2" s="1">
        <f>MAX(Q:Q)*(1+2*V2)</f>
        <v>937.85005846075921</v>
      </c>
      <c r="V2" s="1">
        <f>_xlfn.STDEV.S(F:F)</f>
        <v>8.2627515490192011E-2</v>
      </c>
    </row>
    <row r="3" spans="1:22" x14ac:dyDescent="0.2">
      <c r="A3" s="64">
        <f>MultiNorm_PL!A3</f>
        <v>165.1782933184146</v>
      </c>
      <c r="B3" s="66">
        <f>MultiNorm_PL!B3</f>
        <v>0.16905647127296636</v>
      </c>
      <c r="C3" s="48">
        <v>44203</v>
      </c>
      <c r="D3" s="48">
        <v>43895</v>
      </c>
      <c r="E3" s="1">
        <v>1</v>
      </c>
      <c r="G3" s="37">
        <f>Polska!T3</f>
        <v>0</v>
      </c>
      <c r="H3" s="67">
        <f>Polska!U3</f>
        <v>0</v>
      </c>
      <c r="I3" s="1">
        <f t="shared" ref="I3:I66" si="0">($C$1*G3+(1-$C$1)*H3)/($C$1*SUM(G:G)+(1-$C$1)*SUM(H:H))</f>
        <v>0</v>
      </c>
      <c r="J3" s="1">
        <f t="shared" ref="J3:J66" si="1">_xlfn.NORM.DIST(E3,$A$1,$A$2,FALSE)*$B$1</f>
        <v>2.257524982721451E-4</v>
      </c>
      <c r="K3" s="1">
        <f t="shared" ref="K3:K66" si="2">_xlfn.NORM.DIST(E3,$A$3,$A$4,FALSE)*$B$2</f>
        <v>8.8044770223066437E-21</v>
      </c>
      <c r="L3" s="1">
        <f t="shared" ref="L3:L66" si="3">_xlfn.NORM.DIST(E3,$A$5,$A$6,FALSE)*$B$3</f>
        <v>6.4827487445130478E-5</v>
      </c>
      <c r="M3" s="1">
        <f t="shared" ref="M3:M66" si="4">_xlfn.NORM.DIST(E3,$A$7,$A$8,FALSE)*$B$4</f>
        <v>2.0242202180284287E-18</v>
      </c>
      <c r="N3" s="1">
        <f t="shared" ref="N3:N66" si="5">SUM(J3:M3)</f>
        <v>2.9057998571727762E-4</v>
      </c>
      <c r="O3" s="1">
        <f t="shared" ref="O3:O66" si="6">(SUM(J3:L3)-I3)^2</f>
        <v>8.4436728099452093E-8</v>
      </c>
      <c r="P3" s="1">
        <f t="shared" ref="P3:P66" si="7">IF(O3="",0,N3)</f>
        <v>2.9057998571727762E-4</v>
      </c>
      <c r="Q3" s="1">
        <f t="shared" ref="Q3:Q66" si="8">N3*($C$1*SUM(G:G)+(1-$C$1)*SUM(H:H))</f>
        <v>13.625669133121932</v>
      </c>
      <c r="S3" s="1">
        <f>SUM(P:P)</f>
        <v>1.0000093396685852</v>
      </c>
    </row>
    <row r="4" spans="1:22" ht="13.5" thickBot="1" x14ac:dyDescent="0.25">
      <c r="A4" s="65">
        <f>MultiNorm_PL!A4</f>
        <v>17.895557998478594</v>
      </c>
      <c r="B4" s="65">
        <v>1.25</v>
      </c>
      <c r="C4" s="1">
        <f>VLOOKUP(C3,D1:E394,2,0)</f>
        <v>309</v>
      </c>
      <c r="D4" s="48">
        <v>43896</v>
      </c>
      <c r="E4" s="1">
        <v>2</v>
      </c>
      <c r="G4" s="37">
        <f>Polska!T4</f>
        <v>4</v>
      </c>
      <c r="H4" s="67">
        <f>Polska!U4</f>
        <v>0</v>
      </c>
      <c r="I4" s="1">
        <f t="shared" si="0"/>
        <v>0</v>
      </c>
      <c r="J4" s="1">
        <f t="shared" si="1"/>
        <v>2.4531630871793087E-4</v>
      </c>
      <c r="K4" s="1">
        <f t="shared" si="2"/>
        <v>1.4678063911449712E-20</v>
      </c>
      <c r="L4" s="1">
        <f t="shared" si="3"/>
        <v>8.3204203106033807E-5</v>
      </c>
      <c r="M4" s="1">
        <f t="shared" si="4"/>
        <v>2.5827585115199362E-18</v>
      </c>
      <c r="N4" s="1">
        <f t="shared" si="5"/>
        <v>3.2852051182396727E-4</v>
      </c>
      <c r="O4" s="1">
        <f t="shared" si="6"/>
        <v>1.0792572668907971E-7</v>
      </c>
      <c r="P4" s="1">
        <f t="shared" si="7"/>
        <v>3.2852051182396727E-4</v>
      </c>
      <c r="Q4" s="1">
        <f t="shared" si="8"/>
        <v>15.404749182941034</v>
      </c>
    </row>
    <row r="5" spans="1:22" x14ac:dyDescent="0.2">
      <c r="A5" s="64">
        <f>MultiNorm_PL!A5</f>
        <v>36.374278976775088</v>
      </c>
      <c r="B5" s="1">
        <f>SUM(B1:B4)</f>
        <v>2.8637959535734971</v>
      </c>
      <c r="D5" s="48">
        <v>43897</v>
      </c>
      <c r="E5" s="1">
        <v>3</v>
      </c>
      <c r="G5" s="37">
        <f>Polska!T5</f>
        <v>1</v>
      </c>
      <c r="H5" s="67">
        <f>Polska!U5</f>
        <v>3.5</v>
      </c>
      <c r="I5" s="1">
        <f t="shared" si="0"/>
        <v>7.4640734342963489E-5</v>
      </c>
      <c r="J5" s="1">
        <f t="shared" si="1"/>
        <v>2.663200029739244E-4</v>
      </c>
      <c r="K5" s="1">
        <f t="shared" si="2"/>
        <v>2.4393711197200027E-20</v>
      </c>
      <c r="L5" s="1">
        <f t="shared" si="3"/>
        <v>1.060286989875375E-4</v>
      </c>
      <c r="M5" s="1">
        <f t="shared" si="4"/>
        <v>3.2927239189818496E-18</v>
      </c>
      <c r="N5" s="1">
        <f t="shared" si="5"/>
        <v>3.7234870196146519E-4</v>
      </c>
      <c r="O5" s="1">
        <f t="shared" si="6"/>
        <v>8.863003398353688E-8</v>
      </c>
      <c r="P5" s="1">
        <f t="shared" si="7"/>
        <v>3.7234870196146519E-4</v>
      </c>
      <c r="Q5" s="1">
        <f t="shared" si="8"/>
        <v>17.459909369018487</v>
      </c>
    </row>
    <row r="6" spans="1:22" ht="13.5" thickBot="1" x14ac:dyDescent="0.25">
      <c r="A6" s="65">
        <f>MultiNorm_PL!A6</f>
        <v>11.821103726923651</v>
      </c>
      <c r="D6" s="48">
        <v>43898</v>
      </c>
      <c r="E6" s="1">
        <v>4</v>
      </c>
      <c r="F6" s="70">
        <f t="shared" ref="F6:F69" si="9">LOG(G6)-LOG(H6)</f>
        <v>6.694678963061329E-2</v>
      </c>
      <c r="G6" s="37">
        <f>Polska!T6</f>
        <v>5</v>
      </c>
      <c r="H6" s="67">
        <f>Polska!U6</f>
        <v>4.2857142857142856</v>
      </c>
      <c r="I6" s="1">
        <f t="shared" si="0"/>
        <v>9.139681756281243E-5</v>
      </c>
      <c r="J6" s="1">
        <f t="shared" si="1"/>
        <v>2.8884487247621005E-4</v>
      </c>
      <c r="K6" s="1">
        <f t="shared" si="2"/>
        <v>4.0413910434283274E-20</v>
      </c>
      <c r="L6" s="1">
        <f t="shared" si="3"/>
        <v>1.3415093093075846E-4</v>
      </c>
      <c r="M6" s="1">
        <f t="shared" si="4"/>
        <v>4.1944238040238011E-18</v>
      </c>
      <c r="N6" s="1">
        <f t="shared" si="5"/>
        <v>4.2299580340697274E-4</v>
      </c>
      <c r="O6" s="1">
        <f t="shared" si="6"/>
        <v>1.0995788741287287E-7</v>
      </c>
      <c r="P6" s="1">
        <f t="shared" si="7"/>
        <v>4.2299580340697274E-4</v>
      </c>
      <c r="Q6" s="1">
        <f t="shared" si="8"/>
        <v>19.834817073500197</v>
      </c>
    </row>
    <row r="7" spans="1:22" x14ac:dyDescent="0.2">
      <c r="A7" s="64">
        <v>300</v>
      </c>
      <c r="D7" s="48">
        <v>43899</v>
      </c>
      <c r="E7" s="1">
        <v>5</v>
      </c>
      <c r="F7" s="70">
        <f t="shared" si="9"/>
        <v>-7.5720713938118411E-2</v>
      </c>
      <c r="G7" s="37">
        <f>Polska!T7</f>
        <v>6</v>
      </c>
      <c r="H7" s="67">
        <f>Polska!U7</f>
        <v>7.1428571428571432</v>
      </c>
      <c r="I7" s="1">
        <f t="shared" si="0"/>
        <v>1.5232802927135405E-4</v>
      </c>
      <c r="J7" s="1">
        <f t="shared" si="1"/>
        <v>3.129745671783209E-4</v>
      </c>
      <c r="K7" s="1">
        <f t="shared" si="2"/>
        <v>6.6746387416886161E-20</v>
      </c>
      <c r="L7" s="1">
        <f t="shared" si="3"/>
        <v>1.6852178103251249E-4</v>
      </c>
      <c r="M7" s="1">
        <f t="shared" si="4"/>
        <v>5.3386908687280577E-18</v>
      </c>
      <c r="N7" s="1">
        <f t="shared" si="5"/>
        <v>4.8149634821083873E-4</v>
      </c>
      <c r="O7" s="1">
        <f t="shared" si="6"/>
        <v>1.083517821934428E-7</v>
      </c>
      <c r="P7" s="1">
        <f t="shared" si="7"/>
        <v>4.8149634821083873E-4</v>
      </c>
      <c r="Q7" s="1">
        <f t="shared" si="8"/>
        <v>22.57798283433965</v>
      </c>
    </row>
    <row r="8" spans="1:22" ht="13.5" thickBot="1" x14ac:dyDescent="0.25">
      <c r="A8" s="65">
        <v>35</v>
      </c>
      <c r="D8" s="48">
        <v>43900</v>
      </c>
      <c r="E8" s="1">
        <v>6</v>
      </c>
      <c r="F8" s="70">
        <f t="shared" si="9"/>
        <v>-0.25527250510330601</v>
      </c>
      <c r="G8" s="37">
        <f>Polska!T8</f>
        <v>5</v>
      </c>
      <c r="H8" s="67">
        <f>Polska!U8</f>
        <v>9</v>
      </c>
      <c r="I8" s="1">
        <f t="shared" si="0"/>
        <v>1.9193331688190611E-4</v>
      </c>
      <c r="J8" s="1">
        <f t="shared" si="1"/>
        <v>3.3879496093975611E-4</v>
      </c>
      <c r="K8" s="1">
        <f t="shared" si="2"/>
        <v>1.0989262528267252E-19</v>
      </c>
      <c r="L8" s="1">
        <f t="shared" si="3"/>
        <v>2.1018924064126744E-4</v>
      </c>
      <c r="M8" s="1">
        <f t="shared" si="4"/>
        <v>6.7895769210998703E-18</v>
      </c>
      <c r="N8" s="1">
        <f t="shared" si="5"/>
        <v>5.4898420158103049E-4</v>
      </c>
      <c r="O8" s="1">
        <f t="shared" si="6"/>
        <v>1.2748533426442254E-7</v>
      </c>
      <c r="P8" s="1">
        <f t="shared" si="7"/>
        <v>5.4898420158103049E-4</v>
      </c>
      <c r="Q8" s="1">
        <f t="shared" si="8"/>
        <v>25.742575048965133</v>
      </c>
    </row>
    <row r="9" spans="1:22" x14ac:dyDescent="0.2">
      <c r="D9" s="48">
        <v>43901</v>
      </c>
      <c r="E9" s="1">
        <v>7</v>
      </c>
      <c r="F9" s="70">
        <f t="shared" si="9"/>
        <v>-0.19188552623891308</v>
      </c>
      <c r="G9" s="37">
        <f>Polska!T9</f>
        <v>9</v>
      </c>
      <c r="H9" s="67">
        <f>Polska!U9</f>
        <v>14</v>
      </c>
      <c r="I9" s="1">
        <f t="shared" si="0"/>
        <v>2.9856293737185396E-4</v>
      </c>
      <c r="J9" s="1">
        <f t="shared" si="1"/>
        <v>3.663939945080946E-4</v>
      </c>
      <c r="K9" s="1">
        <f t="shared" si="2"/>
        <v>1.8036539852226393E-19</v>
      </c>
      <c r="L9" s="1">
        <f t="shared" si="3"/>
        <v>2.6028971826569641E-4</v>
      </c>
      <c r="M9" s="1">
        <f t="shared" si="4"/>
        <v>8.6277216541723285E-18</v>
      </c>
      <c r="N9" s="1">
        <f t="shared" si="5"/>
        <v>6.2668371277379989E-4</v>
      </c>
      <c r="O9" s="1">
        <f t="shared" si="6"/>
        <v>1.0766324325036855E-7</v>
      </c>
      <c r="P9" s="1">
        <f t="shared" si="7"/>
        <v>6.2668371277379989E-4</v>
      </c>
      <c r="Q9" s="1">
        <f t="shared" si="8"/>
        <v>29.386005028165627</v>
      </c>
    </row>
    <row r="10" spans="1:22" x14ac:dyDescent="0.2">
      <c r="D10" s="48">
        <v>43902</v>
      </c>
      <c r="E10" s="1">
        <v>8</v>
      </c>
      <c r="F10" s="70">
        <f t="shared" si="9"/>
        <v>8.922318434176546E-2</v>
      </c>
      <c r="G10" s="37">
        <f>Polska!T10</f>
        <v>20</v>
      </c>
      <c r="H10" s="67">
        <f>Polska!U10</f>
        <v>16.285714285714285</v>
      </c>
      <c r="I10" s="1">
        <f t="shared" si="0"/>
        <v>3.4730790673868721E-4</v>
      </c>
      <c r="J10" s="1">
        <f t="shared" si="1"/>
        <v>3.9586149516356522E-4</v>
      </c>
      <c r="K10" s="1">
        <f t="shared" si="2"/>
        <v>2.9510855272889711E-19</v>
      </c>
      <c r="L10" s="1">
        <f t="shared" si="3"/>
        <v>3.2003364413877786E-4</v>
      </c>
      <c r="M10" s="1">
        <f t="shared" si="4"/>
        <v>1.0954561857010948E-17</v>
      </c>
      <c r="N10" s="1">
        <f t="shared" si="5"/>
        <v>7.158951393023543E-4</v>
      </c>
      <c r="O10" s="1">
        <f t="shared" si="6"/>
        <v>1.3585654800893474E-7</v>
      </c>
      <c r="P10" s="1">
        <f t="shared" si="7"/>
        <v>7.158951393023543E-4</v>
      </c>
      <c r="Q10" s="1">
        <f t="shared" si="8"/>
        <v>33.569243518495078</v>
      </c>
    </row>
    <row r="11" spans="1:22" x14ac:dyDescent="0.2">
      <c r="D11" s="48">
        <v>43903</v>
      </c>
      <c r="E11" s="1">
        <v>9</v>
      </c>
      <c r="F11" s="70">
        <f t="shared" si="9"/>
        <v>-0.12857302126339398</v>
      </c>
      <c r="G11" s="37">
        <f>Polska!T11</f>
        <v>17</v>
      </c>
      <c r="H11" s="67">
        <f>Polska!U11</f>
        <v>22.857142857142858</v>
      </c>
      <c r="I11" s="1">
        <f t="shared" si="0"/>
        <v>4.8744969366833294E-4</v>
      </c>
      <c r="J11" s="1">
        <f t="shared" si="1"/>
        <v>4.2728897218055481E-4</v>
      </c>
      <c r="K11" s="1">
        <f t="shared" si="2"/>
        <v>4.8134255644596692E-19</v>
      </c>
      <c r="L11" s="1">
        <f t="shared" si="3"/>
        <v>3.906846529752227E-4</v>
      </c>
      <c r="M11" s="1">
        <f t="shared" si="4"/>
        <v>1.3897586071371158E-17</v>
      </c>
      <c r="N11" s="1">
        <f t="shared" si="5"/>
        <v>8.1797362515579188E-4</v>
      </c>
      <c r="O11" s="1">
        <f t="shared" si="6"/>
        <v>1.0924606928591728E-7</v>
      </c>
      <c r="P11" s="1">
        <f t="shared" si="7"/>
        <v>8.1797362515579188E-4</v>
      </c>
      <c r="Q11" s="1">
        <f t="shared" si="8"/>
        <v>38.355834963930299</v>
      </c>
    </row>
    <row r="12" spans="1:22" x14ac:dyDescent="0.2">
      <c r="D12" s="48">
        <v>43904</v>
      </c>
      <c r="E12" s="1">
        <v>10</v>
      </c>
      <c r="F12" s="70">
        <f t="shared" si="9"/>
        <v>6.694678963061329E-2</v>
      </c>
      <c r="G12" s="37">
        <f>Polska!T12</f>
        <v>36</v>
      </c>
      <c r="H12" s="67">
        <f>Polska!U12</f>
        <v>30.857142857142858</v>
      </c>
      <c r="I12" s="1">
        <f t="shared" si="0"/>
        <v>6.5805708645224953E-4</v>
      </c>
      <c r="J12" s="1">
        <f t="shared" si="1"/>
        <v>4.607693873599612E-4</v>
      </c>
      <c r="K12" s="1">
        <f t="shared" si="2"/>
        <v>7.8265545685629378E-19</v>
      </c>
      <c r="L12" s="1">
        <f t="shared" si="3"/>
        <v>4.7353180880030274E-4</v>
      </c>
      <c r="M12" s="1">
        <f t="shared" si="4"/>
        <v>1.761688854328458E-17</v>
      </c>
      <c r="N12" s="1">
        <f t="shared" si="5"/>
        <v>9.3430119616028226E-4</v>
      </c>
      <c r="O12" s="1">
        <f t="shared" si="6"/>
        <v>7.631080814837392E-8</v>
      </c>
      <c r="P12" s="1">
        <f t="shared" si="7"/>
        <v>9.3430119616028226E-4</v>
      </c>
      <c r="Q12" s="1">
        <f t="shared" si="8"/>
        <v>43.810584332350714</v>
      </c>
    </row>
    <row r="13" spans="1:22" x14ac:dyDescent="0.2">
      <c r="D13" s="48">
        <v>43905</v>
      </c>
      <c r="E13" s="1">
        <v>11</v>
      </c>
      <c r="F13" s="70">
        <f t="shared" si="9"/>
        <v>-0.24092263056367336</v>
      </c>
      <c r="G13" s="37">
        <f>Polska!T13</f>
        <v>21</v>
      </c>
      <c r="H13" s="67">
        <f>Polska!U13</f>
        <v>36.571428571428569</v>
      </c>
      <c r="I13" s="1">
        <f t="shared" si="0"/>
        <v>7.7991950986933264E-4</v>
      </c>
      <c r="J13" s="1">
        <f t="shared" si="1"/>
        <v>4.9639689999978018E-4</v>
      </c>
      <c r="K13" s="1">
        <f t="shared" si="2"/>
        <v>1.2686179977604108E-18</v>
      </c>
      <c r="L13" s="1">
        <f t="shared" si="3"/>
        <v>5.6985459516019105E-4</v>
      </c>
      <c r="M13" s="1">
        <f t="shared" si="4"/>
        <v>2.2313336496587981E-17</v>
      </c>
      <c r="N13" s="1">
        <f t="shared" si="5"/>
        <v>1.0662514951599949E-3</v>
      </c>
      <c r="O13" s="1">
        <f t="shared" si="6"/>
        <v>8.1986005800479218E-8</v>
      </c>
      <c r="P13" s="1">
        <f t="shared" si="7"/>
        <v>1.0662514951599949E-3</v>
      </c>
      <c r="Q13" s="1">
        <f t="shared" si="8"/>
        <v>49.997903502831669</v>
      </c>
    </row>
    <row r="14" spans="1:22" x14ac:dyDescent="0.2">
      <c r="D14" s="48">
        <v>43906</v>
      </c>
      <c r="E14" s="1">
        <v>12</v>
      </c>
      <c r="F14" s="70">
        <f t="shared" si="9"/>
        <v>7.8227800040302276E-2</v>
      </c>
      <c r="G14" s="37">
        <f>Polska!T14</f>
        <v>52</v>
      </c>
      <c r="H14" s="67">
        <f>Polska!U14</f>
        <v>43.428571428571431</v>
      </c>
      <c r="I14" s="1">
        <f t="shared" si="0"/>
        <v>9.2615441796983268E-4</v>
      </c>
      <c r="J14" s="1">
        <f t="shared" si="1"/>
        <v>5.3426658579890964E-4</v>
      </c>
      <c r="K14" s="1">
        <f t="shared" si="2"/>
        <v>2.0499110317156556E-18</v>
      </c>
      <c r="L14" s="1">
        <f t="shared" si="3"/>
        <v>6.8088073009970771E-4</v>
      </c>
      <c r="M14" s="1">
        <f t="shared" si="4"/>
        <v>2.8238738839275496E-17</v>
      </c>
      <c r="N14" s="1">
        <f t="shared" si="5"/>
        <v>1.2151473158986477E-3</v>
      </c>
      <c r="O14" s="1">
        <f t="shared" si="6"/>
        <v>8.3516895053278209E-8</v>
      </c>
      <c r="P14" s="1">
        <f t="shared" si="7"/>
        <v>1.2151473158986477E-3</v>
      </c>
      <c r="Q14" s="1">
        <f t="shared" si="8"/>
        <v>56.97981997475091</v>
      </c>
    </row>
    <row r="15" spans="1:22" x14ac:dyDescent="0.2">
      <c r="D15" s="48">
        <v>43907</v>
      </c>
      <c r="E15" s="1">
        <v>13</v>
      </c>
      <c r="F15" s="70">
        <f t="shared" si="9"/>
        <v>7.7759658912830876E-2</v>
      </c>
      <c r="G15" s="37">
        <f>Polska!T15</f>
        <v>61</v>
      </c>
      <c r="H15" s="67">
        <f>Polska!U15</f>
        <v>51</v>
      </c>
      <c r="I15" s="1">
        <f t="shared" si="0"/>
        <v>1.087622128997468E-3</v>
      </c>
      <c r="J15" s="1">
        <f t="shared" si="1"/>
        <v>5.7447412933096906E-4</v>
      </c>
      <c r="K15" s="1">
        <f t="shared" si="2"/>
        <v>3.3020454773862714E-18</v>
      </c>
      <c r="L15" s="1">
        <f t="shared" si="3"/>
        <v>8.0773727144957158E-4</v>
      </c>
      <c r="M15" s="1">
        <f t="shared" si="4"/>
        <v>3.5708495530347062E-17</v>
      </c>
      <c r="N15" s="1">
        <f t="shared" si="5"/>
        <v>1.3822114007805797E-3</v>
      </c>
      <c r="O15" s="1">
        <f t="shared" si="6"/>
        <v>8.6782839049682971E-8</v>
      </c>
      <c r="P15" s="1">
        <f t="shared" si="7"/>
        <v>1.3822114007805797E-3</v>
      </c>
      <c r="Q15" s="1">
        <f t="shared" si="8"/>
        <v>64.813669711545259</v>
      </c>
    </row>
    <row r="16" spans="1:22" x14ac:dyDescent="0.2">
      <c r="D16" s="48">
        <v>43908</v>
      </c>
      <c r="E16" s="1">
        <v>14</v>
      </c>
      <c r="F16" s="70">
        <f t="shared" si="9"/>
        <v>-0.1001896267721416</v>
      </c>
      <c r="G16" s="37">
        <f>Polska!T16</f>
        <v>49</v>
      </c>
      <c r="H16" s="67">
        <f>Polska!U16</f>
        <v>61.714285714285715</v>
      </c>
      <c r="I16" s="1">
        <f t="shared" si="0"/>
        <v>1.3161141729044991E-3</v>
      </c>
      <c r="J16" s="1">
        <f t="shared" si="1"/>
        <v>6.171154898806495E-4</v>
      </c>
      <c r="K16" s="1">
        <f t="shared" si="2"/>
        <v>5.3024304575038937E-18</v>
      </c>
      <c r="L16" s="1">
        <f t="shared" si="3"/>
        <v>9.5139594072088027E-4</v>
      </c>
      <c r="M16" s="1">
        <f t="shared" si="4"/>
        <v>4.5117318794048325E-17</v>
      </c>
      <c r="N16" s="1">
        <f t="shared" si="5"/>
        <v>1.5685114306015803E-3</v>
      </c>
      <c r="O16" s="1">
        <f t="shared" si="6"/>
        <v>6.3704375692984067E-8</v>
      </c>
      <c r="P16" s="1">
        <f t="shared" si="7"/>
        <v>1.5685114306015803E-3</v>
      </c>
      <c r="Q16" s="1">
        <f t="shared" si="8"/>
        <v>73.549517638461765</v>
      </c>
    </row>
    <row r="17" spans="4:17" x14ac:dyDescent="0.2">
      <c r="D17" s="48">
        <v>43909</v>
      </c>
      <c r="E17" s="1">
        <v>15</v>
      </c>
      <c r="F17" s="70">
        <f t="shared" si="9"/>
        <v>-2.9110829616265432E-2</v>
      </c>
      <c r="G17" s="37">
        <f>Polska!T17</f>
        <v>68</v>
      </c>
      <c r="H17" s="67">
        <f>Polska!U17</f>
        <v>72.714285714285708</v>
      </c>
      <c r="I17" s="1">
        <f t="shared" si="0"/>
        <v>1.5506993379823841E-3</v>
      </c>
      <c r="J17" s="1">
        <f t="shared" si="1"/>
        <v>6.6228654060459483E-4</v>
      </c>
      <c r="K17" s="1">
        <f t="shared" si="2"/>
        <v>8.4881062235825374E-18</v>
      </c>
      <c r="L17" s="1">
        <f t="shared" si="3"/>
        <v>1.1126140925304757E-3</v>
      </c>
      <c r="M17" s="1">
        <f t="shared" si="4"/>
        <v>5.6958754806461748E-17</v>
      </c>
      <c r="N17" s="1">
        <f t="shared" si="5"/>
        <v>1.7749006331351359E-3</v>
      </c>
      <c r="O17" s="1">
        <f t="shared" si="6"/>
        <v>5.02662207481458E-8</v>
      </c>
      <c r="P17" s="1">
        <f t="shared" si="7"/>
        <v>1.7749006331351359E-3</v>
      </c>
      <c r="Q17" s="1">
        <f t="shared" si="8"/>
        <v>83.227372702806306</v>
      </c>
    </row>
    <row r="18" spans="4:17" x14ac:dyDescent="0.2">
      <c r="D18" s="48">
        <v>43910</v>
      </c>
      <c r="E18" s="1">
        <v>16</v>
      </c>
      <c r="F18" s="70">
        <f t="shared" si="9"/>
        <v>-6.719994876451052E-2</v>
      </c>
      <c r="G18" s="37">
        <f>Polska!T18</f>
        <v>70</v>
      </c>
      <c r="H18" s="67">
        <f>Polska!U18</f>
        <v>81.714285714285708</v>
      </c>
      <c r="I18" s="1">
        <f t="shared" si="0"/>
        <v>1.7426326548642902E-3</v>
      </c>
      <c r="J18" s="1">
        <f t="shared" si="1"/>
        <v>7.1008268116147077E-4</v>
      </c>
      <c r="K18" s="1">
        <f t="shared" si="2"/>
        <v>1.3545359122399874E-17</v>
      </c>
      <c r="L18" s="1">
        <f t="shared" si="3"/>
        <v>1.2918732632753221E-3</v>
      </c>
      <c r="M18" s="1">
        <f t="shared" si="4"/>
        <v>7.1849403033687423E-17</v>
      </c>
      <c r="N18" s="1">
        <f t="shared" si="5"/>
        <v>2.0019559444368782E-3</v>
      </c>
      <c r="O18" s="1">
        <f t="shared" si="6"/>
        <v>6.7248568514710996E-8</v>
      </c>
      <c r="P18" s="1">
        <f t="shared" si="7"/>
        <v>2.0019559444368782E-3</v>
      </c>
      <c r="Q18" s="1">
        <f t="shared" si="8"/>
        <v>93.874288178002388</v>
      </c>
    </row>
    <row r="19" spans="4:17" x14ac:dyDescent="0.2">
      <c r="D19" s="48">
        <v>43911</v>
      </c>
      <c r="E19" s="1">
        <v>17</v>
      </c>
      <c r="F19" s="70">
        <f t="shared" si="9"/>
        <v>6.8907490396141302E-2</v>
      </c>
      <c r="G19" s="37">
        <f>Polska!T19</f>
        <v>111</v>
      </c>
      <c r="H19" s="67">
        <f>Polska!U19</f>
        <v>94.714285714285708</v>
      </c>
      <c r="I19" s="1">
        <f t="shared" si="0"/>
        <v>2.0198696681381547E-3</v>
      </c>
      <c r="J19" s="1">
        <f t="shared" si="1"/>
        <v>7.6059842415113048E-4</v>
      </c>
      <c r="K19" s="1">
        <f t="shared" si="2"/>
        <v>2.154835566421679E-17</v>
      </c>
      <c r="L19" s="1">
        <f t="shared" si="3"/>
        <v>1.4893177140415409E-3</v>
      </c>
      <c r="M19" s="1">
        <f t="shared" si="4"/>
        <v>9.055893691841817E-17</v>
      </c>
      <c r="N19" s="1">
        <f t="shared" si="5"/>
        <v>2.2499161381927834E-3</v>
      </c>
      <c r="O19" s="1">
        <f t="shared" si="6"/>
        <v>5.2921378384553483E-8</v>
      </c>
      <c r="P19" s="1">
        <f t="shared" si="7"/>
        <v>2.2499161381927834E-3</v>
      </c>
      <c r="Q19" s="1">
        <f t="shared" si="8"/>
        <v>105.50146046918019</v>
      </c>
    </row>
    <row r="20" spans="4:17" x14ac:dyDescent="0.2">
      <c r="D20" s="48">
        <v>43912</v>
      </c>
      <c r="E20" s="1">
        <v>18</v>
      </c>
      <c r="F20" s="70">
        <f t="shared" si="9"/>
        <v>-4.6769242868938354E-2</v>
      </c>
      <c r="G20" s="37">
        <f>Polska!T20</f>
        <v>98</v>
      </c>
      <c r="H20" s="67">
        <f>Polska!U20</f>
        <v>109.14285714285714</v>
      </c>
      <c r="I20" s="1">
        <f t="shared" si="0"/>
        <v>2.3275722872662897E-3</v>
      </c>
      <c r="J20" s="1">
        <f t="shared" si="1"/>
        <v>8.1392695590983932E-4</v>
      </c>
      <c r="K20" s="1">
        <f t="shared" si="2"/>
        <v>3.4172884593435456E-17</v>
      </c>
      <c r="L20" s="1">
        <f t="shared" si="3"/>
        <v>1.7046958005078844E-3</v>
      </c>
      <c r="M20" s="1">
        <f t="shared" si="4"/>
        <v>1.1404728240090282E-16</v>
      </c>
      <c r="N20" s="1">
        <f t="shared" si="5"/>
        <v>2.5186227564178718E-3</v>
      </c>
      <c r="O20" s="1">
        <f t="shared" si="6"/>
        <v>3.6500281762996032E-8</v>
      </c>
      <c r="P20" s="1">
        <f t="shared" si="7"/>
        <v>2.5186227564178718E-3</v>
      </c>
      <c r="Q20" s="1">
        <f t="shared" si="8"/>
        <v>118.1014592776923</v>
      </c>
    </row>
    <row r="21" spans="4:17" x14ac:dyDescent="0.2">
      <c r="D21" s="48">
        <v>43913</v>
      </c>
      <c r="E21" s="1">
        <v>19</v>
      </c>
      <c r="F21" s="70">
        <f t="shared" si="9"/>
        <v>-3.1722011649478077E-2</v>
      </c>
      <c r="G21" s="37">
        <f>Polska!T21</f>
        <v>115</v>
      </c>
      <c r="H21" s="67">
        <f>Polska!U21</f>
        <v>123.71428571428571</v>
      </c>
      <c r="I21" s="1">
        <f t="shared" si="0"/>
        <v>2.6383214669798518E-3</v>
      </c>
      <c r="J21" s="1">
        <f t="shared" si="1"/>
        <v>8.7015967242637187E-4</v>
      </c>
      <c r="K21" s="1">
        <f t="shared" si="2"/>
        <v>5.402478386649352E-17</v>
      </c>
      <c r="L21" s="1">
        <f t="shared" si="3"/>
        <v>1.9373073170818843E-3</v>
      </c>
      <c r="M21" s="1">
        <f t="shared" si="4"/>
        <v>1.435106198918326E-16</v>
      </c>
      <c r="N21" s="1">
        <f t="shared" si="5"/>
        <v>2.8074669895084537E-3</v>
      </c>
      <c r="O21" s="1">
        <f t="shared" si="6"/>
        <v>2.86102077914252E-8</v>
      </c>
      <c r="P21" s="1">
        <f t="shared" si="7"/>
        <v>2.8074669895084537E-3</v>
      </c>
      <c r="Q21" s="1">
        <f t="shared" si="8"/>
        <v>131.64573673846652</v>
      </c>
    </row>
    <row r="22" spans="4:17" x14ac:dyDescent="0.2">
      <c r="D22" s="48">
        <v>43914</v>
      </c>
      <c r="E22" s="1">
        <v>20</v>
      </c>
      <c r="F22" s="70">
        <f t="shared" si="9"/>
        <v>4.286459405619869E-2</v>
      </c>
      <c r="G22" s="37">
        <f>Polska!T22</f>
        <v>152</v>
      </c>
      <c r="H22" s="67">
        <f>Polska!U22</f>
        <v>137.71428571428572</v>
      </c>
      <c r="I22" s="1">
        <f t="shared" si="0"/>
        <v>2.936884404351706E-3</v>
      </c>
      <c r="J22" s="1">
        <f t="shared" si="1"/>
        <v>9.293856913712592E-4</v>
      </c>
      <c r="K22" s="1">
        <f t="shared" si="2"/>
        <v>8.5142878707745431E-17</v>
      </c>
      <c r="L22" s="1">
        <f t="shared" si="3"/>
        <v>2.1859601350850879E-3</v>
      </c>
      <c r="M22" s="1">
        <f t="shared" si="4"/>
        <v>1.8043825298346045E-16</v>
      </c>
      <c r="N22" s="1">
        <f t="shared" si="5"/>
        <v>3.1153458264566126E-3</v>
      </c>
      <c r="O22" s="1">
        <f t="shared" si="6"/>
        <v>3.1848479179641241E-8</v>
      </c>
      <c r="P22" s="1">
        <f t="shared" si="7"/>
        <v>3.1153458264566126E-3</v>
      </c>
      <c r="Q22" s="1">
        <f t="shared" si="8"/>
        <v>146.08257124718463</v>
      </c>
    </row>
    <row r="23" spans="4:17" x14ac:dyDescent="0.2">
      <c r="D23" s="48">
        <v>43915</v>
      </c>
      <c r="E23" s="1">
        <v>21</v>
      </c>
      <c r="F23" s="70">
        <f t="shared" si="9"/>
        <v>-2.0992295445827924E-2</v>
      </c>
      <c r="G23" s="37">
        <f>Polska!T23</f>
        <v>150</v>
      </c>
      <c r="H23" s="67">
        <f>Polska!U23</f>
        <v>157.42857142857142</v>
      </c>
      <c r="I23" s="1">
        <f t="shared" si="0"/>
        <v>3.3573097651406428E-3</v>
      </c>
      <c r="J23" s="1">
        <f t="shared" si="1"/>
        <v>9.9169134146727964E-4</v>
      </c>
      <c r="K23" s="1">
        <f t="shared" si="2"/>
        <v>1.3376654646677368E-16</v>
      </c>
      <c r="L23" s="1">
        <f t="shared" si="3"/>
        <v>2.448939451508779E-3</v>
      </c>
      <c r="M23" s="1">
        <f t="shared" si="4"/>
        <v>2.2668284814275351E-16</v>
      </c>
      <c r="N23" s="1">
        <f t="shared" si="5"/>
        <v>3.4406307929764194E-3</v>
      </c>
      <c r="O23" s="1">
        <f t="shared" si="6"/>
        <v>6.9423936795724571E-9</v>
      </c>
      <c r="P23" s="1">
        <f t="shared" si="7"/>
        <v>3.4406307929764194E-3</v>
      </c>
      <c r="Q23" s="1">
        <f t="shared" si="8"/>
        <v>161.33560155082677</v>
      </c>
    </row>
    <row r="24" spans="4:17" x14ac:dyDescent="0.2">
      <c r="D24" s="48">
        <v>43916</v>
      </c>
      <c r="E24" s="1">
        <v>22</v>
      </c>
      <c r="F24" s="70">
        <f t="shared" si="9"/>
        <v>-1.3651405412618001E-2</v>
      </c>
      <c r="G24" s="37">
        <f>Polska!T24</f>
        <v>170</v>
      </c>
      <c r="H24" s="67">
        <f>Polska!U24</f>
        <v>175.42857142857142</v>
      </c>
      <c r="I24" s="1">
        <f t="shared" si="0"/>
        <v>3.7411763989044552E-3</v>
      </c>
      <c r="J24" s="1">
        <f t="shared" si="1"/>
        <v>1.0571596306718665E-3</v>
      </c>
      <c r="K24" s="1">
        <f t="shared" si="2"/>
        <v>2.0950316737325921E-16</v>
      </c>
      <c r="L24" s="1">
        <f t="shared" si="3"/>
        <v>2.7239927599126486E-3</v>
      </c>
      <c r="M24" s="1">
        <f t="shared" si="4"/>
        <v>2.8454711170281458E-16</v>
      </c>
      <c r="N24" s="1">
        <f t="shared" si="5"/>
        <v>3.7811523905850091E-3</v>
      </c>
      <c r="O24" s="1">
        <f t="shared" si="6"/>
        <v>1.5980799108209688E-9</v>
      </c>
      <c r="P24" s="1">
        <f t="shared" si="7"/>
        <v>3.7811523905850091E-3</v>
      </c>
      <c r="Q24" s="1">
        <f t="shared" si="8"/>
        <v>177.30309707617619</v>
      </c>
    </row>
    <row r="25" spans="4:17" x14ac:dyDescent="0.2">
      <c r="D25" s="48">
        <v>43917</v>
      </c>
      <c r="E25" s="1">
        <v>23</v>
      </c>
      <c r="F25" s="70">
        <f t="shared" si="9"/>
        <v>-4.5535855198935327E-2</v>
      </c>
      <c r="G25" s="37">
        <f>Polska!T25</f>
        <v>168</v>
      </c>
      <c r="H25" s="67">
        <f>Polska!U25</f>
        <v>186.57142857142858</v>
      </c>
      <c r="I25" s="1">
        <f t="shared" si="0"/>
        <v>3.9788081245677679E-3</v>
      </c>
      <c r="J25" s="1">
        <f t="shared" si="1"/>
        <v>1.125869694889743E-3</v>
      </c>
      <c r="K25" s="1">
        <f t="shared" si="2"/>
        <v>3.2709775629533016E-16</v>
      </c>
      <c r="L25" s="1">
        <f t="shared" si="3"/>
        <v>3.0083332342036558E-3</v>
      </c>
      <c r="M25" s="1">
        <f t="shared" si="4"/>
        <v>3.5689065517528588E-16</v>
      </c>
      <c r="N25" s="1">
        <f t="shared" si="5"/>
        <v>4.1342029290940821E-3</v>
      </c>
      <c r="O25" s="1">
        <f t="shared" si="6"/>
        <v>2.4147545273660595E-8</v>
      </c>
      <c r="P25" s="1">
        <f t="shared" si="7"/>
        <v>4.1342029290940821E-3</v>
      </c>
      <c r="Q25" s="1">
        <f t="shared" si="8"/>
        <v>193.85809074898756</v>
      </c>
    </row>
    <row r="26" spans="4:17" x14ac:dyDescent="0.2">
      <c r="D26" s="48">
        <v>43918</v>
      </c>
      <c r="E26" s="1">
        <v>24</v>
      </c>
      <c r="F26" s="70">
        <f t="shared" si="9"/>
        <v>9.207827445461314E-2</v>
      </c>
      <c r="G26" s="37">
        <f>Polska!T26</f>
        <v>249</v>
      </c>
      <c r="H26" s="67">
        <f>Polska!U26</f>
        <v>201.42857142857142</v>
      </c>
      <c r="I26" s="1">
        <f t="shared" si="0"/>
        <v>4.2956504254521837E-3</v>
      </c>
      <c r="J26" s="1">
        <f t="shared" si="1"/>
        <v>1.1978962291850661E-3</v>
      </c>
      <c r="K26" s="1">
        <f t="shared" si="2"/>
        <v>5.0910625209294392E-16</v>
      </c>
      <c r="L26" s="1">
        <f t="shared" si="3"/>
        <v>3.298663579418945E-3</v>
      </c>
      <c r="M26" s="1">
        <f t="shared" si="4"/>
        <v>4.4726163319755508E-16</v>
      </c>
      <c r="N26" s="1">
        <f t="shared" si="5"/>
        <v>4.4965598086049675E-3</v>
      </c>
      <c r="O26" s="1">
        <f t="shared" si="6"/>
        <v>4.0364580238652244E-8</v>
      </c>
      <c r="P26" s="1">
        <f t="shared" si="7"/>
        <v>4.4965598086049675E-3</v>
      </c>
      <c r="Q26" s="1">
        <f t="shared" si="8"/>
        <v>210.84947071666949</v>
      </c>
    </row>
    <row r="27" spans="4:17" x14ac:dyDescent="0.2">
      <c r="D27" s="48">
        <v>43919</v>
      </c>
      <c r="E27" s="1">
        <v>25</v>
      </c>
      <c r="F27" s="70">
        <f t="shared" si="9"/>
        <v>1.8387077761511605E-2</v>
      </c>
      <c r="G27" s="37">
        <f>Polska!T27</f>
        <v>224</v>
      </c>
      <c r="H27" s="67">
        <f>Polska!U27</f>
        <v>214.71428571428572</v>
      </c>
      <c r="I27" s="1">
        <f t="shared" si="0"/>
        <v>4.578980559896903E-3</v>
      </c>
      <c r="J27" s="1">
        <f t="shared" si="1"/>
        <v>1.2733089037144339E-3</v>
      </c>
      <c r="K27" s="1">
        <f t="shared" si="2"/>
        <v>7.8992014422874243E-16</v>
      </c>
      <c r="L27" s="1">
        <f t="shared" si="3"/>
        <v>3.5912215675701618E-3</v>
      </c>
      <c r="M27" s="1">
        <f t="shared" si="4"/>
        <v>5.6005875156631676E-16</v>
      </c>
      <c r="N27" s="1">
        <f t="shared" si="5"/>
        <v>4.8645304712859458E-3</v>
      </c>
      <c r="O27" s="1">
        <f t="shared" si="6"/>
        <v>8.1538751893970176E-8</v>
      </c>
      <c r="P27" s="1">
        <f t="shared" si="7"/>
        <v>4.8645304712859458E-3</v>
      </c>
      <c r="Q27" s="1">
        <f t="shared" si="8"/>
        <v>228.10408819491832</v>
      </c>
    </row>
    <row r="28" spans="4:17" x14ac:dyDescent="0.2">
      <c r="D28" s="48">
        <v>43920</v>
      </c>
      <c r="E28" s="1">
        <v>26</v>
      </c>
      <c r="F28" s="70">
        <f t="shared" si="9"/>
        <v>-0.10613375038726236</v>
      </c>
      <c r="G28" s="37">
        <f>Polska!T28</f>
        <v>193</v>
      </c>
      <c r="H28" s="67">
        <f>Polska!U28</f>
        <v>246.42857142857142</v>
      </c>
      <c r="I28" s="1">
        <f t="shared" si="0"/>
        <v>5.2553170098617145E-3</v>
      </c>
      <c r="J28" s="1">
        <f t="shared" si="1"/>
        <v>1.3521717668533602E-3</v>
      </c>
      <c r="K28" s="1">
        <f t="shared" si="2"/>
        <v>1.2218048403908228E-15</v>
      </c>
      <c r="L28" s="1">
        <f t="shared" si="3"/>
        <v>3.881847474286586E-3</v>
      </c>
      <c r="M28" s="1">
        <f t="shared" si="4"/>
        <v>7.0073047341474118E-16</v>
      </c>
      <c r="N28" s="1">
        <f t="shared" si="5"/>
        <v>5.234019241141869E-3</v>
      </c>
      <c r="O28" s="1">
        <f t="shared" si="6"/>
        <v>4.5359495247388474E-10</v>
      </c>
      <c r="P28" s="1">
        <f t="shared" si="7"/>
        <v>5.234019241141869E-3</v>
      </c>
      <c r="Q28" s="1">
        <f t="shared" si="8"/>
        <v>245.42989167045238</v>
      </c>
    </row>
    <row r="29" spans="4:17" x14ac:dyDescent="0.2">
      <c r="D29" s="48">
        <v>43921</v>
      </c>
      <c r="E29" s="1">
        <v>27</v>
      </c>
      <c r="F29" s="70">
        <f t="shared" si="9"/>
        <v>-4.6387148649530641E-2</v>
      </c>
      <c r="G29" s="37">
        <f>Polska!T29</f>
        <v>256</v>
      </c>
      <c r="H29" s="67">
        <f>Polska!U29</f>
        <v>284.85714285714283</v>
      </c>
      <c r="I29" s="1">
        <f t="shared" si="0"/>
        <v>6.0748418073415991E-3</v>
      </c>
      <c r="J29" s="1">
        <f t="shared" si="1"/>
        <v>1.4345426382367254E-3</v>
      </c>
      <c r="K29" s="1">
        <f t="shared" si="2"/>
        <v>1.8839283731350406E-15</v>
      </c>
      <c r="L29" s="1">
        <f t="shared" si="3"/>
        <v>4.1660725127204345E-3</v>
      </c>
      <c r="M29" s="1">
        <f t="shared" si="4"/>
        <v>8.7601974489158303E-16</v>
      </c>
      <c r="N29" s="1">
        <f t="shared" si="5"/>
        <v>5.6006151509599197E-3</v>
      </c>
      <c r="O29" s="1">
        <f t="shared" si="6"/>
        <v>2.2489092162377828E-7</v>
      </c>
      <c r="P29" s="1">
        <f t="shared" si="7"/>
        <v>5.6006151509599197E-3</v>
      </c>
      <c r="Q29" s="1">
        <f t="shared" si="8"/>
        <v>262.62004521941913</v>
      </c>
    </row>
    <row r="30" spans="4:17" x14ac:dyDescent="0.2">
      <c r="D30" s="48">
        <v>43922</v>
      </c>
      <c r="E30" s="1">
        <v>28</v>
      </c>
      <c r="F30" s="70">
        <f t="shared" si="9"/>
        <v>-6.7930469511866765E-2</v>
      </c>
      <c r="G30" s="37">
        <f>Polska!T30</f>
        <v>243</v>
      </c>
      <c r="H30" s="67">
        <f>Polska!U30</f>
        <v>284.14285714285717</v>
      </c>
      <c r="I30" s="1">
        <f t="shared" si="0"/>
        <v>6.0596090044144641E-3</v>
      </c>
      <c r="J30" s="1">
        <f t="shared" si="1"/>
        <v>1.520472494676067E-3</v>
      </c>
      <c r="K30" s="1">
        <f t="shared" si="2"/>
        <v>2.8958150836375598E-15</v>
      </c>
      <c r="L30" s="1">
        <f t="shared" si="3"/>
        <v>4.4392261880501068E-3</v>
      </c>
      <c r="M30" s="1">
        <f t="shared" si="4"/>
        <v>1.0942643720108425E-15</v>
      </c>
      <c r="N30" s="1">
        <f t="shared" si="5"/>
        <v>5.9596986827301643E-3</v>
      </c>
      <c r="O30" s="1">
        <f t="shared" si="6"/>
        <v>9.9820723792789896E-9</v>
      </c>
      <c r="P30" s="1">
        <f t="shared" si="7"/>
        <v>5.9596986827301643E-3</v>
      </c>
      <c r="Q30" s="1">
        <f t="shared" si="8"/>
        <v>279.45793370295246</v>
      </c>
    </row>
    <row r="31" spans="4:17" x14ac:dyDescent="0.2">
      <c r="D31" s="48">
        <v>43923</v>
      </c>
      <c r="E31" s="1">
        <v>29</v>
      </c>
      <c r="F31" s="70">
        <f t="shared" si="9"/>
        <v>8.813608870055134E-2</v>
      </c>
      <c r="G31" s="37">
        <f>Polska!T31</f>
        <v>392</v>
      </c>
      <c r="H31" s="67">
        <f>Polska!U31</f>
        <v>320</v>
      </c>
      <c r="I31" s="1">
        <f t="shared" si="0"/>
        <v>6.8242957113566613E-3</v>
      </c>
      <c r="J31" s="1">
        <f t="shared" si="1"/>
        <v>1.6100048521506805E-3</v>
      </c>
      <c r="K31" s="1">
        <f t="shared" si="2"/>
        <v>4.4373241799032069E-15</v>
      </c>
      <c r="L31" s="1">
        <f t="shared" si="3"/>
        <v>4.6965593420742139E-3</v>
      </c>
      <c r="M31" s="1">
        <f t="shared" si="4"/>
        <v>1.3657653728185303E-15</v>
      </c>
      <c r="N31" s="1">
        <f t="shared" si="5"/>
        <v>6.3065641942306981E-3</v>
      </c>
      <c r="O31" s="1">
        <f t="shared" si="6"/>
        <v>2.68045923826966E-7</v>
      </c>
      <c r="P31" s="1">
        <f t="shared" si="7"/>
        <v>6.3065641942306981E-3</v>
      </c>
      <c r="Q31" s="1">
        <f t="shared" si="8"/>
        <v>295.72290350715582</v>
      </c>
    </row>
    <row r="32" spans="4:17" x14ac:dyDescent="0.2">
      <c r="D32" s="48">
        <v>43924</v>
      </c>
      <c r="E32" s="1">
        <v>30</v>
      </c>
      <c r="F32" s="70">
        <f t="shared" si="9"/>
        <v>0.11303567622560839</v>
      </c>
      <c r="G32" s="37">
        <f>Polska!T32</f>
        <v>437</v>
      </c>
      <c r="H32" s="67">
        <f>Polska!U32</f>
        <v>336.85714285714283</v>
      </c>
      <c r="I32" s="1">
        <f t="shared" si="0"/>
        <v>7.1837898604370561E-3</v>
      </c>
      <c r="J32" s="1">
        <f t="shared" si="1"/>
        <v>1.7031751472929098E-3</v>
      </c>
      <c r="K32" s="1">
        <f t="shared" si="2"/>
        <v>6.7782156865122336E-15</v>
      </c>
      <c r="L32" s="1">
        <f t="shared" si="3"/>
        <v>4.9333786009936207E-3</v>
      </c>
      <c r="M32" s="1">
        <f t="shared" si="4"/>
        <v>1.7032382817532763E-15</v>
      </c>
      <c r="N32" s="1">
        <f t="shared" si="5"/>
        <v>6.6365537482950127E-3</v>
      </c>
      <c r="O32" s="1">
        <f t="shared" si="6"/>
        <v>2.9946736243420363E-7</v>
      </c>
      <c r="P32" s="1">
        <f t="shared" si="7"/>
        <v>6.6365537482950127E-3</v>
      </c>
      <c r="Q32" s="1">
        <f t="shared" si="8"/>
        <v>311.19653796951536</v>
      </c>
    </row>
    <row r="33" spans="4:17" x14ac:dyDescent="0.2">
      <c r="D33" s="48">
        <v>43925</v>
      </c>
      <c r="E33" s="1">
        <v>31</v>
      </c>
      <c r="F33" s="70">
        <f t="shared" si="9"/>
        <v>-0.17183260086874474</v>
      </c>
      <c r="G33" s="37">
        <f>Polska!T33</f>
        <v>244</v>
      </c>
      <c r="H33" s="67">
        <f>Polska!U33</f>
        <v>362.42857142857144</v>
      </c>
      <c r="I33" s="1">
        <f t="shared" si="0"/>
        <v>7.7291242052285047E-3</v>
      </c>
      <c r="J33" s="1">
        <f t="shared" si="1"/>
        <v>1.8000101219979886E-3</v>
      </c>
      <c r="K33" s="1">
        <f t="shared" si="2"/>
        <v>1.0321753981885548E-14</v>
      </c>
      <c r="L33" s="1">
        <f t="shared" si="3"/>
        <v>5.1451870578186369E-3</v>
      </c>
      <c r="M33" s="1">
        <f t="shared" si="4"/>
        <v>2.1223655895383884E-15</v>
      </c>
      <c r="N33" s="1">
        <f t="shared" si="5"/>
        <v>6.9451971798290693E-3</v>
      </c>
      <c r="O33" s="1">
        <f t="shared" si="6"/>
        <v>6.1454158115493467E-7</v>
      </c>
      <c r="P33" s="1">
        <f t="shared" si="7"/>
        <v>6.9451971798290693E-3</v>
      </c>
      <c r="Q33" s="1">
        <f t="shared" si="8"/>
        <v>325.66922530141642</v>
      </c>
    </row>
    <row r="34" spans="4:17" x14ac:dyDescent="0.2">
      <c r="D34" s="48">
        <v>43926</v>
      </c>
      <c r="E34" s="1">
        <v>32</v>
      </c>
      <c r="F34" s="70">
        <f t="shared" si="9"/>
        <v>9.8381921906029568E-2</v>
      </c>
      <c r="G34" s="37">
        <f>Polska!T34</f>
        <v>475</v>
      </c>
      <c r="H34" s="67">
        <f>Polska!U34</f>
        <v>378.71428571428572</v>
      </c>
      <c r="I34" s="1">
        <f t="shared" si="0"/>
        <v>8.0764321119671922E-3</v>
      </c>
      <c r="J34" s="1">
        <f t="shared" si="1"/>
        <v>1.9005272149827466E-3</v>
      </c>
      <c r="K34" s="1">
        <f t="shared" si="2"/>
        <v>1.5668792027507325E-14</v>
      </c>
      <c r="L34" s="1">
        <f t="shared" si="3"/>
        <v>5.3278253840333247E-3</v>
      </c>
      <c r="M34" s="1">
        <f t="shared" si="4"/>
        <v>2.6424723739210167E-15</v>
      </c>
      <c r="N34" s="1">
        <f t="shared" si="5"/>
        <v>7.2283525990343832E-3</v>
      </c>
      <c r="O34" s="1">
        <f t="shared" si="6"/>
        <v>7.1923886026083307E-7</v>
      </c>
      <c r="P34" s="1">
        <f t="shared" si="7"/>
        <v>7.2283525990343832E-3</v>
      </c>
      <c r="Q34" s="1">
        <f t="shared" si="8"/>
        <v>338.94674696492109</v>
      </c>
    </row>
    <row r="35" spans="4:17" x14ac:dyDescent="0.2">
      <c r="D35" s="48">
        <v>43927</v>
      </c>
      <c r="E35" s="1">
        <v>33</v>
      </c>
      <c r="F35" s="70">
        <f t="shared" si="9"/>
        <v>-8.1932157065268463E-2</v>
      </c>
      <c r="G35" s="37">
        <f>Polska!T35</f>
        <v>311</v>
      </c>
      <c r="H35" s="67">
        <f>Polska!U35</f>
        <v>375.57142857142856</v>
      </c>
      <c r="I35" s="1">
        <f t="shared" si="0"/>
        <v>8.0094077790877957E-3</v>
      </c>
      <c r="J35" s="1">
        <f t="shared" si="1"/>
        <v>2.0047339642926374E-3</v>
      </c>
      <c r="K35" s="1">
        <f t="shared" si="2"/>
        <v>2.3711630696630914E-14</v>
      </c>
      <c r="L35" s="1">
        <f t="shared" si="3"/>
        <v>5.4776072300237065E-3</v>
      </c>
      <c r="M35" s="1">
        <f t="shared" si="4"/>
        <v>3.287351847610047E-15</v>
      </c>
      <c r="N35" s="1">
        <f t="shared" si="5"/>
        <v>7.4823411943433426E-3</v>
      </c>
      <c r="O35" s="1">
        <f t="shared" si="6"/>
        <v>2.7779918475764695E-7</v>
      </c>
      <c r="P35" s="1">
        <f t="shared" si="7"/>
        <v>7.4823411943433426E-3</v>
      </c>
      <c r="Q35" s="1">
        <f t="shared" si="8"/>
        <v>350.85659875572361</v>
      </c>
    </row>
    <row r="36" spans="4:17" x14ac:dyDescent="0.2">
      <c r="D36" s="48">
        <v>43928</v>
      </c>
      <c r="E36" s="1">
        <v>34</v>
      </c>
      <c r="F36" s="70">
        <f t="shared" si="9"/>
        <v>7.3316332716709898E-2</v>
      </c>
      <c r="G36" s="37">
        <f>Polska!T36</f>
        <v>435</v>
      </c>
      <c r="H36" s="67">
        <f>Polska!U36</f>
        <v>367.42857142857144</v>
      </c>
      <c r="I36" s="1">
        <f t="shared" si="0"/>
        <v>7.8357538257184528E-3</v>
      </c>
      <c r="J36" s="1">
        <f t="shared" si="1"/>
        <v>2.112627424910384E-3</v>
      </c>
      <c r="K36" s="1">
        <f t="shared" si="2"/>
        <v>3.577101157866165E-14</v>
      </c>
      <c r="L36" s="1">
        <f t="shared" si="3"/>
        <v>5.5914427785014563E-3</v>
      </c>
      <c r="M36" s="1">
        <f t="shared" si="4"/>
        <v>4.0862731792147744E-15</v>
      </c>
      <c r="N36" s="1">
        <f t="shared" si="5"/>
        <v>7.7040702034516977E-3</v>
      </c>
      <c r="O36" s="1">
        <f t="shared" si="6"/>
        <v>1.7340576374369597E-8</v>
      </c>
      <c r="P36" s="1">
        <f t="shared" si="7"/>
        <v>7.7040702034516977E-3</v>
      </c>
      <c r="Q36" s="1">
        <f t="shared" si="8"/>
        <v>361.25375707296894</v>
      </c>
    </row>
    <row r="37" spans="4:17" x14ac:dyDescent="0.2">
      <c r="D37" s="48">
        <v>43929</v>
      </c>
      <c r="E37" s="1">
        <v>35</v>
      </c>
      <c r="F37" s="70">
        <f t="shared" si="9"/>
        <v>-3.8237279543446689E-2</v>
      </c>
      <c r="G37" s="37">
        <f>Polska!T37</f>
        <v>357</v>
      </c>
      <c r="H37" s="67">
        <f>Polska!U37</f>
        <v>389.85714285714283</v>
      </c>
      <c r="I37" s="1">
        <f t="shared" si="0"/>
        <v>8.3140638376305032E-3</v>
      </c>
      <c r="J37" s="1">
        <f t="shared" si="1"/>
        <v>2.2241936057493137E-3</v>
      </c>
      <c r="K37" s="1">
        <f t="shared" si="2"/>
        <v>5.379537197339351E-14</v>
      </c>
      <c r="L37" s="1">
        <f t="shared" si="3"/>
        <v>5.6669446751960798E-3</v>
      </c>
      <c r="M37" s="1">
        <f t="shared" si="4"/>
        <v>5.0752107208131741E-15</v>
      </c>
      <c r="N37" s="1">
        <f t="shared" si="5"/>
        <v>7.8911382810042639E-3</v>
      </c>
      <c r="O37" s="1">
        <f t="shared" si="6"/>
        <v>1.7886602645190766E-7</v>
      </c>
      <c r="P37" s="1">
        <f t="shared" si="7"/>
        <v>7.8911382810042639E-3</v>
      </c>
      <c r="Q37" s="1">
        <f t="shared" si="8"/>
        <v>370.02561974550849</v>
      </c>
    </row>
    <row r="38" spans="4:17" x14ac:dyDescent="0.2">
      <c r="D38" s="48">
        <v>43930</v>
      </c>
      <c r="E38" s="1">
        <v>36</v>
      </c>
      <c r="F38" s="70">
        <f t="shared" si="9"/>
        <v>3.0287998290674523E-3</v>
      </c>
      <c r="G38" s="37">
        <f>Polska!T38</f>
        <v>370</v>
      </c>
      <c r="H38" s="67">
        <f>Polska!U38</f>
        <v>367.42857142857144</v>
      </c>
      <c r="I38" s="1">
        <f t="shared" si="0"/>
        <v>7.8357538257184528E-3</v>
      </c>
      <c r="J38" s="1">
        <f t="shared" si="1"/>
        <v>2.3394069304178279E-3</v>
      </c>
      <c r="K38" s="1">
        <f t="shared" si="2"/>
        <v>8.0649652642892067E-14</v>
      </c>
      <c r="L38" s="1">
        <f t="shared" si="3"/>
        <v>5.7025112669297174E-3</v>
      </c>
      <c r="M38" s="1">
        <f t="shared" si="4"/>
        <v>6.2983419281831501E-15</v>
      </c>
      <c r="N38" s="1">
        <f t="shared" si="5"/>
        <v>8.0419181974344927E-3</v>
      </c>
      <c r="O38" s="1">
        <f t="shared" si="6"/>
        <v>4.2503748162472302E-8</v>
      </c>
      <c r="P38" s="1">
        <f t="shared" si="7"/>
        <v>8.0419181974344927E-3</v>
      </c>
      <c r="Q38" s="1">
        <f t="shared" si="8"/>
        <v>377.09588388681448</v>
      </c>
    </row>
    <row r="39" spans="4:17" x14ac:dyDescent="0.2">
      <c r="D39" s="48">
        <v>43931</v>
      </c>
      <c r="E39" s="1">
        <v>37</v>
      </c>
      <c r="F39" s="70">
        <f t="shared" si="9"/>
        <v>2.3308790954621017E-2</v>
      </c>
      <c r="G39" s="37">
        <f>Polska!T39</f>
        <v>380</v>
      </c>
      <c r="H39" s="67">
        <f>Polska!U39</f>
        <v>360.14285714285717</v>
      </c>
      <c r="I39" s="1">
        <f t="shared" si="0"/>
        <v>7.6803792358616715E-3</v>
      </c>
      <c r="J39" s="1">
        <f t="shared" si="1"/>
        <v>2.4582297262159165E-3</v>
      </c>
      <c r="K39" s="1">
        <f t="shared" si="2"/>
        <v>1.2053244908943958E-13</v>
      </c>
      <c r="L39" s="1">
        <f t="shared" si="3"/>
        <v>5.6973830941085685E-3</v>
      </c>
      <c r="M39" s="1">
        <f t="shared" si="4"/>
        <v>7.8098710557778901E-15</v>
      </c>
      <c r="N39" s="1">
        <f t="shared" si="5"/>
        <v>8.1556128204528268E-3</v>
      </c>
      <c r="O39" s="1">
        <f t="shared" si="6"/>
        <v>2.2584695991593583E-7</v>
      </c>
      <c r="P39" s="1">
        <f t="shared" si="7"/>
        <v>8.1556128204528268E-3</v>
      </c>
      <c r="Q39" s="1">
        <f t="shared" si="8"/>
        <v>382.42717093894521</v>
      </c>
    </row>
    <row r="40" spans="4:17" x14ac:dyDescent="0.2">
      <c r="D40" s="48">
        <v>43932</v>
      </c>
      <c r="E40" s="1">
        <v>38</v>
      </c>
      <c r="F40" s="70">
        <f t="shared" si="9"/>
        <v>7.6435954127023198E-2</v>
      </c>
      <c r="G40" s="37">
        <f>Polska!T40</f>
        <v>401</v>
      </c>
      <c r="H40" s="67">
        <f>Polska!U40</f>
        <v>336.28571428571428</v>
      </c>
      <c r="I40" s="1">
        <f t="shared" si="0"/>
        <v>7.1716036180953487E-3</v>
      </c>
      <c r="J40" s="1">
        <f t="shared" si="1"/>
        <v>2.5806117458680037E-3</v>
      </c>
      <c r="K40" s="1">
        <f t="shared" si="2"/>
        <v>1.7957643860208126E-13</v>
      </c>
      <c r="L40" s="1">
        <f t="shared" si="3"/>
        <v>5.6516698546815163E-3</v>
      </c>
      <c r="M40" s="1">
        <f t="shared" si="4"/>
        <v>9.6762474679245889E-15</v>
      </c>
      <c r="N40" s="1">
        <f t="shared" si="5"/>
        <v>8.2322816007387722E-3</v>
      </c>
      <c r="O40" s="1">
        <f t="shared" si="6"/>
        <v>1.1250377828439958E-6</v>
      </c>
      <c r="P40" s="1">
        <f t="shared" si="7"/>
        <v>8.2322816007387722E-3</v>
      </c>
      <c r="Q40" s="1">
        <f t="shared" si="8"/>
        <v>386.02226862069926</v>
      </c>
    </row>
    <row r="41" spans="4:17" x14ac:dyDescent="0.2">
      <c r="D41" s="48">
        <v>43933</v>
      </c>
      <c r="E41" s="1">
        <v>39</v>
      </c>
      <c r="F41" s="70">
        <f t="shared" si="9"/>
        <v>-2.8504021729490958E-2</v>
      </c>
      <c r="G41" s="37">
        <f>Polska!T41</f>
        <v>318</v>
      </c>
      <c r="H41" s="67">
        <f>Polska!U41</f>
        <v>339.57142857142856</v>
      </c>
      <c r="I41" s="1">
        <f t="shared" si="0"/>
        <v>7.241674511560171E-3</v>
      </c>
      <c r="J41" s="1">
        <f t="shared" si="1"/>
        <v>2.7064897265067457E-3</v>
      </c>
      <c r="K41" s="1">
        <f t="shared" si="2"/>
        <v>2.6670958335694155E-13</v>
      </c>
      <c r="L41" s="1">
        <f t="shared" si="3"/>
        <v>5.566346502478072E-3</v>
      </c>
      <c r="M41" s="1">
        <f t="shared" si="4"/>
        <v>1.1978861509943386E-14</v>
      </c>
      <c r="N41" s="1">
        <f t="shared" si="5"/>
        <v>8.2728362292635044E-3</v>
      </c>
      <c r="O41" s="1">
        <f t="shared" si="6"/>
        <v>1.0632944880321862E-6</v>
      </c>
      <c r="P41" s="1">
        <f t="shared" si="7"/>
        <v>8.2728362292635044E-3</v>
      </c>
      <c r="Q41" s="1">
        <f t="shared" si="8"/>
        <v>387.92392729388922</v>
      </c>
    </row>
    <row r="42" spans="4:17" x14ac:dyDescent="0.2">
      <c r="D42" s="48">
        <v>43934</v>
      </c>
      <c r="E42" s="1">
        <v>40</v>
      </c>
      <c r="F42" s="70">
        <f t="shared" si="9"/>
        <v>-0.10970090061188831</v>
      </c>
      <c r="G42" s="37">
        <f>Polska!T42</f>
        <v>260</v>
      </c>
      <c r="H42" s="67">
        <f>Polska!U42</f>
        <v>334.71428571428572</v>
      </c>
      <c r="I42" s="1">
        <f t="shared" si="0"/>
        <v>7.1380914516556504E-3</v>
      </c>
      <c r="J42" s="1">
        <f t="shared" si="1"/>
        <v>2.8357869903976596E-3</v>
      </c>
      <c r="K42" s="1">
        <f t="shared" si="2"/>
        <v>3.9488604018450712E-13</v>
      </c>
      <c r="L42" s="1">
        <f t="shared" si="3"/>
        <v>5.4432186737448703E-3</v>
      </c>
      <c r="M42" s="1">
        <f t="shared" si="4"/>
        <v>1.4817317777832921E-14</v>
      </c>
      <c r="N42" s="1">
        <f t="shared" si="5"/>
        <v>8.2790056645522334E-3</v>
      </c>
      <c r="O42" s="1">
        <f t="shared" si="6"/>
        <v>1.3016852411556174E-6</v>
      </c>
      <c r="P42" s="1">
        <f t="shared" si="7"/>
        <v>8.2790056645522334E-3</v>
      </c>
      <c r="Q42" s="1">
        <f t="shared" si="8"/>
        <v>388.21322004670878</v>
      </c>
    </row>
    <row r="43" spans="4:17" x14ac:dyDescent="0.2">
      <c r="D43" s="48">
        <v>43935</v>
      </c>
      <c r="E43" s="1">
        <v>41</v>
      </c>
      <c r="F43" s="70">
        <f t="shared" si="9"/>
        <v>-0.11129978145120267</v>
      </c>
      <c r="G43" s="37">
        <f>Polska!T43</f>
        <v>268</v>
      </c>
      <c r="H43" s="67">
        <f>Polska!U43</f>
        <v>346.28571428571428</v>
      </c>
      <c r="I43" s="1">
        <f t="shared" si="0"/>
        <v>7.384862859075244E-3</v>
      </c>
      <c r="J43" s="1">
        <f t="shared" si="1"/>
        <v>2.9684130918333465E-3</v>
      </c>
      <c r="K43" s="1">
        <f t="shared" si="2"/>
        <v>5.828393089002909E-13</v>
      </c>
      <c r="L43" s="1">
        <f t="shared" si="3"/>
        <v>5.2848591542572678E-3</v>
      </c>
      <c r="M43" s="1">
        <f t="shared" si="4"/>
        <v>1.8313405845702365E-14</v>
      </c>
      <c r="N43" s="1">
        <f t="shared" si="5"/>
        <v>8.2532722466917667E-3</v>
      </c>
      <c r="O43" s="1">
        <f t="shared" si="6"/>
        <v>7.5413486446869685E-7</v>
      </c>
      <c r="P43" s="1">
        <f t="shared" si="7"/>
        <v>8.2532722466917667E-3</v>
      </c>
      <c r="Q43" s="1">
        <f t="shared" si="8"/>
        <v>387.00654699740852</v>
      </c>
    </row>
    <row r="44" spans="4:17" x14ac:dyDescent="0.2">
      <c r="D44" s="48">
        <v>43936</v>
      </c>
      <c r="E44" s="1">
        <v>42</v>
      </c>
      <c r="F44" s="70">
        <f t="shared" si="9"/>
        <v>4.7211197296743723E-2</v>
      </c>
      <c r="G44" s="37">
        <f>Polska!T44</f>
        <v>380</v>
      </c>
      <c r="H44" s="67">
        <f>Polska!U44</f>
        <v>340.85714285714283</v>
      </c>
      <c r="I44" s="1">
        <f t="shared" si="0"/>
        <v>7.2690935568290142E-3</v>
      </c>
      <c r="J44" s="1">
        <f t="shared" si="1"/>
        <v>3.1042635145269834E-3</v>
      </c>
      <c r="K44" s="1">
        <f t="shared" si="2"/>
        <v>8.575703981161551E-13</v>
      </c>
      <c r="L44" s="1">
        <f t="shared" si="3"/>
        <v>5.0945185091544522E-3</v>
      </c>
      <c r="M44" s="1">
        <f t="shared" si="4"/>
        <v>2.261591268664041E-14</v>
      </c>
      <c r="N44" s="1">
        <f t="shared" si="5"/>
        <v>8.1987820245616218E-3</v>
      </c>
      <c r="O44" s="1">
        <f t="shared" si="6"/>
        <v>8.6432064699295276E-7</v>
      </c>
      <c r="P44" s="1">
        <f t="shared" si="7"/>
        <v>8.1987820245616218E-3</v>
      </c>
      <c r="Q44" s="1">
        <f t="shared" si="8"/>
        <v>384.45143042286901</v>
      </c>
    </row>
    <row r="45" spans="4:17" x14ac:dyDescent="0.2">
      <c r="D45" s="48">
        <v>43937</v>
      </c>
      <c r="E45" s="1">
        <v>43</v>
      </c>
      <c r="F45" s="70">
        <f t="shared" si="9"/>
        <v>-4.570209232322453E-2</v>
      </c>
      <c r="G45" s="37">
        <f>Polska!T45</f>
        <v>336</v>
      </c>
      <c r="H45" s="67">
        <f>Polska!U45</f>
        <v>373.28571428571428</v>
      </c>
      <c r="I45" s="1">
        <f t="shared" si="0"/>
        <v>7.9606628097209624E-3</v>
      </c>
      <c r="J45" s="1">
        <f t="shared" si="1"/>
        <v>3.2432194236970725E-3</v>
      </c>
      <c r="K45" s="1">
        <f t="shared" si="2"/>
        <v>1.2578667052936505E-12</v>
      </c>
      <c r="L45" s="1">
        <f t="shared" si="3"/>
        <v>4.8760142106238089E-3</v>
      </c>
      <c r="M45" s="1">
        <f t="shared" si="4"/>
        <v>2.7906449900160031E-14</v>
      </c>
      <c r="N45" s="1">
        <f t="shared" si="5"/>
        <v>8.1192336356066541E-3</v>
      </c>
      <c r="O45" s="1">
        <f t="shared" si="6"/>
        <v>2.5144706813220031E-8</v>
      </c>
      <c r="P45" s="1">
        <f t="shared" si="7"/>
        <v>8.1192336356066541E-3</v>
      </c>
      <c r="Q45" s="1">
        <f t="shared" si="8"/>
        <v>380.72130418827049</v>
      </c>
    </row>
    <row r="46" spans="4:17" x14ac:dyDescent="0.2">
      <c r="D46" s="48">
        <v>43938</v>
      </c>
      <c r="E46" s="1">
        <v>44</v>
      </c>
      <c r="F46" s="70">
        <f t="shared" si="9"/>
        <v>8.4080628072337849E-2</v>
      </c>
      <c r="G46" s="37">
        <f>Polska!T46</f>
        <v>461</v>
      </c>
      <c r="H46" s="67">
        <f>Polska!U46</f>
        <v>379.85714285714283</v>
      </c>
      <c r="I46" s="1">
        <f t="shared" si="0"/>
        <v>8.100804596650607E-3</v>
      </c>
      <c r="J46" s="1">
        <f t="shared" si="1"/>
        <v>3.3851474768580637E-3</v>
      </c>
      <c r="K46" s="1">
        <f t="shared" si="2"/>
        <v>1.8392609726706086E-12</v>
      </c>
      <c r="L46" s="1">
        <f t="shared" si="3"/>
        <v>4.6336035418588894E-3</v>
      </c>
      <c r="M46" s="1">
        <f t="shared" si="4"/>
        <v>3.4406503317148287E-14</v>
      </c>
      <c r="N46" s="1">
        <f t="shared" si="5"/>
        <v>8.0187510205906205E-3</v>
      </c>
      <c r="O46" s="1">
        <f t="shared" si="6"/>
        <v>6.7327893498783437E-9</v>
      </c>
      <c r="P46" s="1">
        <f t="shared" si="7"/>
        <v>8.0187510205906205E-3</v>
      </c>
      <c r="Q46" s="1">
        <f t="shared" si="8"/>
        <v>376.0095451782351</v>
      </c>
    </row>
    <row r="47" spans="4:17" x14ac:dyDescent="0.2">
      <c r="D47" s="48">
        <v>43939</v>
      </c>
      <c r="E47" s="1">
        <v>45</v>
      </c>
      <c r="F47" s="70">
        <f t="shared" si="9"/>
        <v>-1.8896253478047687E-2</v>
      </c>
      <c r="G47" s="37">
        <f>Polska!T47</f>
        <v>363</v>
      </c>
      <c r="H47" s="67">
        <f>Polska!U47</f>
        <v>379.14285714285717</v>
      </c>
      <c r="I47" s="1">
        <f t="shared" si="0"/>
        <v>8.0855717937234738E-3</v>
      </c>
      <c r="J47" s="1">
        <f t="shared" si="1"/>
        <v>3.5298996971145314E-3</v>
      </c>
      <c r="K47" s="1">
        <f t="shared" si="2"/>
        <v>2.6809948692002884E-12</v>
      </c>
      <c r="L47" s="1">
        <f t="shared" si="3"/>
        <v>4.3718461769026206E-3</v>
      </c>
      <c r="M47" s="1">
        <f t="shared" si="4"/>
        <v>4.2385953628292458E-14</v>
      </c>
      <c r="N47" s="1">
        <f t="shared" si="5"/>
        <v>7.9017458767405326E-3</v>
      </c>
      <c r="O47" s="1">
        <f t="shared" si="6"/>
        <v>3.3791967770202594E-8</v>
      </c>
      <c r="P47" s="1">
        <f t="shared" si="7"/>
        <v>7.9017458767405326E-3</v>
      </c>
      <c r="Q47" s="1">
        <f t="shared" si="8"/>
        <v>370.52302354791954</v>
      </c>
    </row>
    <row r="48" spans="4:17" x14ac:dyDescent="0.2">
      <c r="D48" s="48">
        <v>43940</v>
      </c>
      <c r="E48" s="1">
        <v>46</v>
      </c>
      <c r="F48" s="70">
        <f t="shared" si="9"/>
        <v>0.16869811357435616</v>
      </c>
      <c r="G48" s="37">
        <f>Polska!T48</f>
        <v>545</v>
      </c>
      <c r="H48" s="67">
        <f>Polska!U48</f>
        <v>369.57142857142856</v>
      </c>
      <c r="I48" s="1">
        <f t="shared" si="0"/>
        <v>7.8814522344998576E-3</v>
      </c>
      <c r="J48" s="1">
        <f t="shared" si="1"/>
        <v>3.6773134124998444E-3</v>
      </c>
      <c r="K48" s="1">
        <f t="shared" si="2"/>
        <v>3.8957627749407782E-12</v>
      </c>
      <c r="L48" s="1">
        <f t="shared" si="3"/>
        <v>4.0954626065817538E-3</v>
      </c>
      <c r="M48" s="1">
        <f t="shared" si="4"/>
        <v>5.2173365595606247E-14</v>
      </c>
      <c r="N48" s="1">
        <f t="shared" si="5"/>
        <v>7.7727760230295343E-3</v>
      </c>
      <c r="O48" s="1">
        <f t="shared" si="6"/>
        <v>1.1810518950882471E-8</v>
      </c>
      <c r="P48" s="1">
        <f t="shared" si="7"/>
        <v>7.7727760230295343E-3</v>
      </c>
      <c r="Q48" s="1">
        <f t="shared" si="8"/>
        <v>364.47546128902746</v>
      </c>
    </row>
    <row r="49" spans="4:17" x14ac:dyDescent="0.2">
      <c r="D49" s="48">
        <v>43941</v>
      </c>
      <c r="E49" s="1">
        <v>47</v>
      </c>
      <c r="F49" s="70">
        <f t="shared" si="9"/>
        <v>-8.9631392610231231E-2</v>
      </c>
      <c r="G49" s="37">
        <f>Polska!T49</f>
        <v>306</v>
      </c>
      <c r="H49" s="67">
        <f>Polska!U49</f>
        <v>376.14285714285717</v>
      </c>
      <c r="I49" s="1">
        <f t="shared" si="0"/>
        <v>8.021594021429504E-3</v>
      </c>
      <c r="J49" s="1">
        <f t="shared" si="1"/>
        <v>3.8272112646043927E-3</v>
      </c>
      <c r="K49" s="1">
        <f t="shared" si="2"/>
        <v>5.6432971332835809E-12</v>
      </c>
      <c r="L49" s="1">
        <f t="shared" si="3"/>
        <v>3.8091944976097782E-3</v>
      </c>
      <c r="M49" s="1">
        <f t="shared" si="4"/>
        <v>6.4168401595824316E-14</v>
      </c>
      <c r="N49" s="1">
        <f t="shared" si="5"/>
        <v>7.6364057679216358E-3</v>
      </c>
      <c r="O49" s="1">
        <f t="shared" si="6"/>
        <v>1.4836999068987547E-7</v>
      </c>
      <c r="P49" s="1">
        <f t="shared" si="7"/>
        <v>7.6364057679216358E-3</v>
      </c>
      <c r="Q49" s="1">
        <f t="shared" si="8"/>
        <v>358.08088469383296</v>
      </c>
    </row>
    <row r="50" spans="4:17" x14ac:dyDescent="0.2">
      <c r="D50" s="48">
        <v>43942</v>
      </c>
      <c r="E50" s="1">
        <v>48</v>
      </c>
      <c r="F50" s="70">
        <f t="shared" si="9"/>
        <v>-0.13513870008856133</v>
      </c>
      <c r="G50" s="37">
        <f>Polska!T50</f>
        <v>263</v>
      </c>
      <c r="H50" s="67">
        <f>Polska!U50</f>
        <v>359</v>
      </c>
      <c r="I50" s="1">
        <f t="shared" si="0"/>
        <v>7.6560067511782541E-3</v>
      </c>
      <c r="J50" s="1">
        <f t="shared" si="1"/>
        <v>3.9794012894041443E-3</v>
      </c>
      <c r="K50" s="1">
        <f t="shared" si="2"/>
        <v>8.149242191348086E-12</v>
      </c>
      <c r="L50" s="1">
        <f t="shared" si="3"/>
        <v>3.517672656549392E-3</v>
      </c>
      <c r="M50" s="1">
        <f t="shared" si="4"/>
        <v>7.885678439775498E-14</v>
      </c>
      <c r="N50" s="1">
        <f t="shared" si="5"/>
        <v>7.4970739541816364E-3</v>
      </c>
      <c r="O50" s="1">
        <f t="shared" si="6"/>
        <v>2.5259633986234026E-8</v>
      </c>
      <c r="P50" s="1">
        <f t="shared" si="7"/>
        <v>7.4970739541816364E-3</v>
      </c>
      <c r="Q50" s="1">
        <f t="shared" si="8"/>
        <v>351.54743680666104</v>
      </c>
    </row>
    <row r="51" spans="4:17" x14ac:dyDescent="0.2">
      <c r="D51" s="48">
        <v>43943</v>
      </c>
      <c r="E51" s="1">
        <v>49</v>
      </c>
      <c r="F51" s="70">
        <f t="shared" si="9"/>
        <v>-6.2649767597549033E-2</v>
      </c>
      <c r="G51" s="37">
        <f>Polska!T51</f>
        <v>313</v>
      </c>
      <c r="H51" s="67">
        <f>Polska!U51</f>
        <v>361.57142857142856</v>
      </c>
      <c r="I51" s="1">
        <f t="shared" si="0"/>
        <v>7.7108448417159414E-3</v>
      </c>
      <c r="J51" s="1">
        <f t="shared" si="1"/>
        <v>4.1336770728290246E-3</v>
      </c>
      <c r="K51" s="1">
        <f t="shared" si="2"/>
        <v>1.1731280684376148E-11</v>
      </c>
      <c r="L51" s="1">
        <f t="shared" si="3"/>
        <v>3.2252975659839813E-3</v>
      </c>
      <c r="M51" s="1">
        <f t="shared" si="4"/>
        <v>9.6828316175445798E-14</v>
      </c>
      <c r="N51" s="1">
        <f t="shared" si="5"/>
        <v>7.3589746506411147E-3</v>
      </c>
      <c r="O51" s="1">
        <f t="shared" si="6"/>
        <v>1.2381263143517682E-7</v>
      </c>
      <c r="P51" s="1">
        <f t="shared" si="7"/>
        <v>7.3589746506411147E-3</v>
      </c>
      <c r="Q51" s="1">
        <f t="shared" si="8"/>
        <v>345.07178290739853</v>
      </c>
    </row>
    <row r="52" spans="4:17" x14ac:dyDescent="0.2">
      <c r="D52" s="48">
        <v>43944</v>
      </c>
      <c r="E52" s="1">
        <v>50</v>
      </c>
      <c r="F52" s="70">
        <f t="shared" si="9"/>
        <v>5.9805481899946944E-2</v>
      </c>
      <c r="G52" s="37">
        <f>Polska!T52</f>
        <v>382</v>
      </c>
      <c r="H52" s="67">
        <f>Polska!U52</f>
        <v>332.85714285714283</v>
      </c>
      <c r="I52" s="1">
        <f t="shared" si="0"/>
        <v>7.098486164045098E-3</v>
      </c>
      <c r="J52" s="1">
        <f t="shared" si="1"/>
        <v>4.2898179832039111E-3</v>
      </c>
      <c r="K52" s="1">
        <f t="shared" si="2"/>
        <v>1.6835170543542956E-11</v>
      </c>
      <c r="L52" s="1">
        <f t="shared" si="3"/>
        <v>2.9361365276627336E-3</v>
      </c>
      <c r="M52" s="1">
        <f t="shared" si="4"/>
        <v>1.1879855812953967E-13</v>
      </c>
      <c r="N52" s="1">
        <f t="shared" si="5"/>
        <v>7.2259545278206133E-3</v>
      </c>
      <c r="O52" s="1">
        <f t="shared" si="6"/>
        <v>1.6248183733321073E-8</v>
      </c>
      <c r="P52" s="1">
        <f t="shared" si="7"/>
        <v>7.2259545278206133E-3</v>
      </c>
      <c r="Q52" s="1">
        <f t="shared" si="8"/>
        <v>338.83429832247305</v>
      </c>
    </row>
    <row r="53" spans="4:17" x14ac:dyDescent="0.2">
      <c r="D53" s="48">
        <v>43945</v>
      </c>
      <c r="E53" s="1">
        <v>51</v>
      </c>
      <c r="F53" s="70">
        <f t="shared" si="9"/>
        <v>1.442848608957803E-2</v>
      </c>
      <c r="G53" s="37">
        <f>Polska!T53</f>
        <v>341</v>
      </c>
      <c r="H53" s="67">
        <f>Polska!U53</f>
        <v>329.85714285714283</v>
      </c>
      <c r="I53" s="1">
        <f t="shared" si="0"/>
        <v>7.034508391751129E-3</v>
      </c>
      <c r="J53" s="1">
        <f t="shared" si="1"/>
        <v>4.4475894822551595E-3</v>
      </c>
      <c r="K53" s="1">
        <f t="shared" si="2"/>
        <v>2.4084271148049961E-11</v>
      </c>
      <c r="L53" s="1">
        <f t="shared" si="3"/>
        <v>2.6538403590712916E-3</v>
      </c>
      <c r="M53" s="1">
        <f t="shared" si="4"/>
        <v>1.4563489045276731E-13</v>
      </c>
      <c r="N53" s="1">
        <f t="shared" si="5"/>
        <v>7.1014298655563569E-3</v>
      </c>
      <c r="O53" s="1">
        <f t="shared" si="6"/>
        <v>4.4784836367715489E-9</v>
      </c>
      <c r="P53" s="1">
        <f t="shared" si="7"/>
        <v>7.1014298655563569E-3</v>
      </c>
      <c r="Q53" s="1">
        <f t="shared" si="8"/>
        <v>332.99517680576486</v>
      </c>
    </row>
    <row r="54" spans="4:17" x14ac:dyDescent="0.2">
      <c r="D54" s="48">
        <v>43946</v>
      </c>
      <c r="E54" s="1">
        <v>52</v>
      </c>
      <c r="F54" s="70">
        <f t="shared" si="9"/>
        <v>5.2743122412380217E-2</v>
      </c>
      <c r="G54" s="37">
        <f>Polska!T54</f>
        <v>381</v>
      </c>
      <c r="H54" s="67">
        <f>Polska!U54</f>
        <v>337.42857142857144</v>
      </c>
      <c r="I54" s="1">
        <f t="shared" si="0"/>
        <v>7.1959761027787653E-3</v>
      </c>
      <c r="J54" s="1">
        <f t="shared" si="1"/>
        <v>4.6067435159049454E-3</v>
      </c>
      <c r="K54" s="1">
        <f t="shared" si="2"/>
        <v>3.4347362145818803E-11</v>
      </c>
      <c r="L54" s="1">
        <f t="shared" si="3"/>
        <v>2.3815814239334355E-3</v>
      </c>
      <c r="M54" s="1">
        <f t="shared" si="4"/>
        <v>1.7838780891685262E-13</v>
      </c>
      <c r="N54" s="1">
        <f t="shared" si="5"/>
        <v>6.9883249743641308E-3</v>
      </c>
      <c r="O54" s="1">
        <f t="shared" si="6"/>
        <v>4.3118991205955834E-8</v>
      </c>
      <c r="P54" s="1">
        <f t="shared" si="7"/>
        <v>6.9883249743641308E-3</v>
      </c>
      <c r="Q54" s="1">
        <f t="shared" si="8"/>
        <v>327.69154303718699</v>
      </c>
    </row>
    <row r="55" spans="4:17" x14ac:dyDescent="0.2">
      <c r="D55" s="48">
        <v>43947</v>
      </c>
      <c r="E55" s="1">
        <v>53</v>
      </c>
      <c r="F55" s="70">
        <f t="shared" si="9"/>
        <v>-1.1216262816292399E-2</v>
      </c>
      <c r="G55" s="37">
        <f>Polska!T55</f>
        <v>344</v>
      </c>
      <c r="H55" s="67">
        <f>Polska!U55</f>
        <v>353</v>
      </c>
      <c r="I55" s="1">
        <f t="shared" si="0"/>
        <v>7.5280512065903169E-3</v>
      </c>
      <c r="J55" s="1">
        <f t="shared" si="1"/>
        <v>4.767018985577319E-3</v>
      </c>
      <c r="K55" s="1">
        <f t="shared" si="2"/>
        <v>4.8831173777756751E-11</v>
      </c>
      <c r="L55" s="1">
        <f t="shared" si="3"/>
        <v>2.1220136109963267E-3</v>
      </c>
      <c r="M55" s="1">
        <f t="shared" si="4"/>
        <v>2.1832847579873655E-13</v>
      </c>
      <c r="N55" s="1">
        <f t="shared" si="5"/>
        <v>6.8890326456231485E-3</v>
      </c>
      <c r="O55" s="1">
        <f t="shared" si="6"/>
        <v>4.0834472153958311E-7</v>
      </c>
      <c r="P55" s="1">
        <f t="shared" si="7"/>
        <v>6.8890326456231485E-3</v>
      </c>
      <c r="Q55" s="1">
        <f t="shared" si="8"/>
        <v>323.03559808095679</v>
      </c>
    </row>
    <row r="56" spans="4:17" x14ac:dyDescent="0.2">
      <c r="D56" s="48">
        <v>43948</v>
      </c>
      <c r="E56" s="1">
        <v>54</v>
      </c>
      <c r="F56" s="70">
        <f t="shared" si="9"/>
        <v>-6.6666810369662599E-2</v>
      </c>
      <c r="G56" s="37">
        <f>Polska!T56</f>
        <v>285</v>
      </c>
      <c r="H56" s="67">
        <f>Polska!U56</f>
        <v>332.28571428571428</v>
      </c>
      <c r="I56" s="1">
        <f t="shared" si="0"/>
        <v>7.0862999217033897E-3</v>
      </c>
      <c r="J56" s="1">
        <f t="shared" si="1"/>
        <v>4.9281423002169996E-3</v>
      </c>
      <c r="K56" s="1">
        <f t="shared" si="2"/>
        <v>6.9206172635392028E-11</v>
      </c>
      <c r="L56" s="1">
        <f t="shared" si="3"/>
        <v>1.8772537801346539E-3</v>
      </c>
      <c r="M56" s="1">
        <f t="shared" si="4"/>
        <v>2.6699373354756043E-13</v>
      </c>
      <c r="N56" s="1">
        <f t="shared" si="5"/>
        <v>6.8053961498248201E-3</v>
      </c>
      <c r="O56" s="1">
        <f t="shared" si="6"/>
        <v>7.890692920560666E-8</v>
      </c>
      <c r="P56" s="1">
        <f t="shared" si="7"/>
        <v>6.8053961498248201E-3</v>
      </c>
      <c r="Q56" s="1">
        <f t="shared" si="8"/>
        <v>319.11377526033573</v>
      </c>
    </row>
    <row r="57" spans="4:17" x14ac:dyDescent="0.2">
      <c r="D57" s="48">
        <v>43949</v>
      </c>
      <c r="E57" s="1">
        <v>55</v>
      </c>
      <c r="F57" s="70">
        <f t="shared" si="9"/>
        <v>-1.9629129459719508E-4</v>
      </c>
      <c r="G57" s="37">
        <f>Polska!T57</f>
        <v>316</v>
      </c>
      <c r="H57" s="67">
        <f>Polska!U57</f>
        <v>316.14285714285717</v>
      </c>
      <c r="I57" s="1">
        <f t="shared" si="0"/>
        <v>6.7420385755501307E-3</v>
      </c>
      <c r="J57" s="1">
        <f t="shared" si="1"/>
        <v>5.0898280086783187E-3</v>
      </c>
      <c r="K57" s="1">
        <f t="shared" si="2"/>
        <v>9.7776929109883114E-11</v>
      </c>
      <c r="L57" s="1">
        <f t="shared" si="3"/>
        <v>1.6488832302570884E-3</v>
      </c>
      <c r="M57" s="1">
        <f t="shared" si="4"/>
        <v>3.2624001458444979E-13</v>
      </c>
      <c r="N57" s="1">
        <f t="shared" si="5"/>
        <v>6.7387113370385764E-3</v>
      </c>
      <c r="O57" s="1">
        <f t="shared" si="6"/>
        <v>1.1070518283725949E-11</v>
      </c>
      <c r="P57" s="1">
        <f t="shared" si="7"/>
        <v>6.7387113370385764E-3</v>
      </c>
      <c r="Q57" s="1">
        <f t="shared" si="8"/>
        <v>315.98683865117232</v>
      </c>
    </row>
    <row r="58" spans="4:17" x14ac:dyDescent="0.2">
      <c r="D58" s="48">
        <v>43950</v>
      </c>
      <c r="E58" s="1">
        <v>56</v>
      </c>
      <c r="F58" s="70">
        <f t="shared" si="9"/>
        <v>0.14777777928370739</v>
      </c>
      <c r="G58" s="37">
        <f>Polska!T58</f>
        <v>422</v>
      </c>
      <c r="H58" s="67">
        <f>Polska!U58</f>
        <v>300.28571428571428</v>
      </c>
      <c r="I58" s="1">
        <f t="shared" si="0"/>
        <v>6.403870350567724E-3</v>
      </c>
      <c r="J58" s="1">
        <f t="shared" si="1"/>
        <v>5.2517795115813101E-3</v>
      </c>
      <c r="K58" s="1">
        <f t="shared" si="2"/>
        <v>1.3771201980396826E-10</v>
      </c>
      <c r="L58" s="1">
        <f t="shared" si="3"/>
        <v>1.4379669551191862E-3</v>
      </c>
      <c r="M58" s="1">
        <f t="shared" si="4"/>
        <v>3.9830784582170269E-13</v>
      </c>
      <c r="N58" s="1">
        <f t="shared" si="5"/>
        <v>6.6897466048108246E-3</v>
      </c>
      <c r="O58" s="1">
        <f t="shared" si="6"/>
        <v>8.1725232512332199E-8</v>
      </c>
      <c r="P58" s="1">
        <f t="shared" si="7"/>
        <v>6.6897466048108246E-3</v>
      </c>
      <c r="Q58" s="1">
        <f t="shared" si="8"/>
        <v>313.69081940235731</v>
      </c>
    </row>
    <row r="59" spans="4:17" x14ac:dyDescent="0.2">
      <c r="D59" s="48">
        <v>43951</v>
      </c>
      <c r="E59" s="1">
        <v>57</v>
      </c>
      <c r="F59" s="70">
        <f t="shared" si="9"/>
        <v>-9.7380963152059241E-2</v>
      </c>
      <c r="G59" s="37">
        <f>Polska!T59</f>
        <v>237</v>
      </c>
      <c r="H59" s="67">
        <f>Polska!U59</f>
        <v>296.57142857142856</v>
      </c>
      <c r="I59" s="1">
        <f t="shared" si="0"/>
        <v>6.3246597753466201E-3</v>
      </c>
      <c r="J59" s="1">
        <f t="shared" si="1"/>
        <v>5.4136898511590202E-3</v>
      </c>
      <c r="K59" s="1">
        <f t="shared" si="2"/>
        <v>1.9335312534380785E-10</v>
      </c>
      <c r="L59" s="1">
        <f t="shared" si="3"/>
        <v>1.2450878699111448E-3</v>
      </c>
      <c r="M59" s="1">
        <f t="shared" si="4"/>
        <v>4.8589895874546404E-13</v>
      </c>
      <c r="N59" s="1">
        <f t="shared" si="5"/>
        <v>6.6587779149091886E-3</v>
      </c>
      <c r="O59" s="1">
        <f t="shared" si="6"/>
        <v>1.1163493086005692E-7</v>
      </c>
      <c r="P59" s="1">
        <f t="shared" si="7"/>
        <v>6.6587779149091886E-3</v>
      </c>
      <c r="Q59" s="1">
        <f t="shared" si="8"/>
        <v>312.23865771598258</v>
      </c>
    </row>
    <row r="60" spans="4:17" x14ac:dyDescent="0.2">
      <c r="D60" s="48">
        <v>43952</v>
      </c>
      <c r="E60" s="1">
        <v>58</v>
      </c>
      <c r="F60" s="70">
        <f t="shared" si="9"/>
        <v>-0.12001284846699045</v>
      </c>
      <c r="G60" s="37">
        <f>Polska!T60</f>
        <v>228</v>
      </c>
      <c r="H60" s="67">
        <f>Polska!U60</f>
        <v>300.57142857142856</v>
      </c>
      <c r="I60" s="1">
        <f t="shared" si="0"/>
        <v>6.4099634717385782E-3</v>
      </c>
      <c r="J60" s="1">
        <f t="shared" si="1"/>
        <v>5.5752425770395405E-3</v>
      </c>
      <c r="K60" s="1">
        <f t="shared" si="2"/>
        <v>2.7062906561441849E-10</v>
      </c>
      <c r="L60" s="1">
        <f t="shared" si="3"/>
        <v>1.0703928255297497E-3</v>
      </c>
      <c r="M60" s="1">
        <f t="shared" si="4"/>
        <v>5.9226838319473346E-13</v>
      </c>
      <c r="N60" s="1">
        <f t="shared" si="5"/>
        <v>6.6456356737906244E-3</v>
      </c>
      <c r="O60" s="1">
        <f t="shared" si="6"/>
        <v>5.5541386540898099E-8</v>
      </c>
      <c r="P60" s="1">
        <f t="shared" si="7"/>
        <v>6.6456356737906244E-3</v>
      </c>
      <c r="Q60" s="1">
        <f t="shared" si="8"/>
        <v>311.62240113276596</v>
      </c>
    </row>
    <row r="61" spans="4:17" x14ac:dyDescent="0.2">
      <c r="D61" s="48">
        <v>43953</v>
      </c>
      <c r="E61" s="1">
        <v>59</v>
      </c>
      <c r="F61" s="70">
        <f t="shared" si="9"/>
        <v>-6.8519609754013722E-2</v>
      </c>
      <c r="G61" s="37">
        <f>Polska!T61</f>
        <v>270</v>
      </c>
      <c r="H61" s="67">
        <f>Polska!U61</f>
        <v>316.14285714285717</v>
      </c>
      <c r="I61" s="1">
        <f t="shared" si="0"/>
        <v>6.7420385755501307E-3</v>
      </c>
      <c r="J61" s="1">
        <f t="shared" si="1"/>
        <v>5.7361126853223551E-3</v>
      </c>
      <c r="K61" s="1">
        <f t="shared" si="2"/>
        <v>3.7760833608005565E-10</v>
      </c>
      <c r="L61" s="1">
        <f t="shared" si="3"/>
        <v>9.1364707504551349E-4</v>
      </c>
      <c r="M61" s="1">
        <f t="shared" si="4"/>
        <v>7.2133433453578292E-13</v>
      </c>
      <c r="N61" s="1">
        <f t="shared" si="5"/>
        <v>6.6497601386975389E-3</v>
      </c>
      <c r="O61" s="1">
        <f t="shared" si="6"/>
        <v>8.5153100410849957E-9</v>
      </c>
      <c r="P61" s="1">
        <f t="shared" si="7"/>
        <v>6.6497601386975389E-3</v>
      </c>
      <c r="Q61" s="1">
        <f t="shared" si="8"/>
        <v>311.81580259513464</v>
      </c>
    </row>
    <row r="62" spans="4:17" x14ac:dyDescent="0.2">
      <c r="D62" s="48">
        <v>43954</v>
      </c>
      <c r="E62" s="1">
        <v>60</v>
      </c>
      <c r="F62" s="70">
        <f t="shared" si="9"/>
        <v>2.5305865264769967E-2</v>
      </c>
      <c r="G62" s="37">
        <f>Polska!T62</f>
        <v>318</v>
      </c>
      <c r="H62" s="67">
        <f>Polska!U62</f>
        <v>300</v>
      </c>
      <c r="I62" s="1">
        <f t="shared" si="0"/>
        <v>6.3977772293968699E-3</v>
      </c>
      <c r="J62" s="1">
        <f t="shared" si="1"/>
        <v>5.8959676277269887E-3</v>
      </c>
      <c r="K62" s="1">
        <f t="shared" si="2"/>
        <v>5.2523372212948289E-10</v>
      </c>
      <c r="L62" s="1">
        <f t="shared" si="3"/>
        <v>7.7429390061112702E-4</v>
      </c>
      <c r="M62" s="1">
        <f t="shared" si="4"/>
        <v>8.7780921049124562E-13</v>
      </c>
      <c r="N62" s="1">
        <f t="shared" si="5"/>
        <v>6.6702620544496468E-3</v>
      </c>
      <c r="O62" s="1">
        <f t="shared" si="6"/>
        <v>7.4247979405663104E-8</v>
      </c>
      <c r="P62" s="1">
        <f t="shared" si="7"/>
        <v>6.6702620544496468E-3</v>
      </c>
      <c r="Q62" s="1">
        <f t="shared" si="8"/>
        <v>312.7771637843569</v>
      </c>
    </row>
    <row r="63" spans="4:17" x14ac:dyDescent="0.2">
      <c r="D63" s="48">
        <v>43955</v>
      </c>
      <c r="E63" s="1">
        <v>61</v>
      </c>
      <c r="F63" s="70">
        <f t="shared" si="9"/>
        <v>4.1826437121756932E-3</v>
      </c>
      <c r="G63" s="37">
        <f>Polska!T63</f>
        <v>313</v>
      </c>
      <c r="H63" s="67">
        <f>Polska!U63</f>
        <v>310</v>
      </c>
      <c r="I63" s="1">
        <f t="shared" si="0"/>
        <v>6.611036470376766E-3</v>
      </c>
      <c r="J63" s="1">
        <f t="shared" si="1"/>
        <v>6.0544683870172597E-3</v>
      </c>
      <c r="K63" s="1">
        <f t="shared" si="2"/>
        <v>7.2829532764071167E-10</v>
      </c>
      <c r="L63" s="1">
        <f t="shared" si="3"/>
        <v>6.5151632075547577E-4</v>
      </c>
      <c r="M63" s="1">
        <f t="shared" si="4"/>
        <v>1.0673556078424734E-12</v>
      </c>
      <c r="N63" s="1">
        <f t="shared" si="5"/>
        <v>6.7059854371354184E-3</v>
      </c>
      <c r="O63" s="1">
        <f t="shared" si="6"/>
        <v>9.0153060858470902E-9</v>
      </c>
      <c r="P63" s="1">
        <f t="shared" si="7"/>
        <v>6.7059854371354184E-3</v>
      </c>
      <c r="Q63" s="1">
        <f t="shared" si="8"/>
        <v>314.4522791285562</v>
      </c>
    </row>
    <row r="64" spans="4:17" x14ac:dyDescent="0.2">
      <c r="D64" s="48">
        <v>43956</v>
      </c>
      <c r="E64" s="1">
        <v>62</v>
      </c>
      <c r="F64" s="70">
        <f t="shared" si="9"/>
        <v>0.11918640771920863</v>
      </c>
      <c r="G64" s="37">
        <f>Polska!T64</f>
        <v>425</v>
      </c>
      <c r="H64" s="67">
        <f>Polska!U64</f>
        <v>323</v>
      </c>
      <c r="I64" s="1">
        <f t="shared" si="0"/>
        <v>6.8882734836506303E-3</v>
      </c>
      <c r="J64" s="1">
        <f t="shared" si="1"/>
        <v>6.2112706143422234E-3</v>
      </c>
      <c r="K64" s="1">
        <f t="shared" si="2"/>
        <v>1.0067145353273137E-9</v>
      </c>
      <c r="L64" s="1">
        <f t="shared" si="3"/>
        <v>5.4429814219554757E-4</v>
      </c>
      <c r="M64" s="1">
        <f t="shared" si="4"/>
        <v>1.296771964925643E-12</v>
      </c>
      <c r="N64" s="1">
        <f t="shared" si="5"/>
        <v>6.755569764549078E-3</v>
      </c>
      <c r="O64" s="1">
        <f t="shared" si="6"/>
        <v>1.7610277407556546E-8</v>
      </c>
      <c r="P64" s="1">
        <f t="shared" si="7"/>
        <v>6.755569764549078E-3</v>
      </c>
      <c r="Q64" s="1">
        <f t="shared" si="8"/>
        <v>316.77735199226083</v>
      </c>
    </row>
    <row r="65" spans="4:17" x14ac:dyDescent="0.2">
      <c r="D65" s="48">
        <v>43957</v>
      </c>
      <c r="E65" s="1">
        <v>63</v>
      </c>
      <c r="F65" s="70">
        <f t="shared" si="9"/>
        <v>-2.211573828394231E-2</v>
      </c>
      <c r="G65" s="37">
        <f>Polska!T65</f>
        <v>309</v>
      </c>
      <c r="H65" s="67">
        <f>Polska!U65</f>
        <v>325.14285714285717</v>
      </c>
      <c r="I65" s="1">
        <f t="shared" si="0"/>
        <v>6.9339718924320368E-3</v>
      </c>
      <c r="J65" s="1">
        <f t="shared" si="1"/>
        <v>6.3660258235903738E-3</v>
      </c>
      <c r="K65" s="1">
        <f t="shared" si="2"/>
        <v>1.3872318391785951E-9</v>
      </c>
      <c r="L65" s="1">
        <f t="shared" si="3"/>
        <v>4.5148205775929974E-4</v>
      </c>
      <c r="M65" s="1">
        <f t="shared" si="4"/>
        <v>1.5742132498498038E-12</v>
      </c>
      <c r="N65" s="1">
        <f t="shared" si="5"/>
        <v>6.8175092701557253E-3</v>
      </c>
      <c r="O65" s="1">
        <f t="shared" si="6"/>
        <v>1.3563542754148765E-8</v>
      </c>
      <c r="P65" s="1">
        <f t="shared" si="7"/>
        <v>6.8175092701557253E-3</v>
      </c>
      <c r="Q65" s="1">
        <f t="shared" si="8"/>
        <v>319.68177504666369</v>
      </c>
    </row>
    <row r="66" spans="4:17" x14ac:dyDescent="0.2">
      <c r="D66" s="48">
        <v>43958</v>
      </c>
      <c r="E66" s="1">
        <v>64</v>
      </c>
      <c r="F66" s="70">
        <f t="shared" si="9"/>
        <v>-3.0057522472787923E-2</v>
      </c>
      <c r="G66" s="37">
        <f>Polska!T66</f>
        <v>307</v>
      </c>
      <c r="H66" s="67">
        <f>Polska!U66</f>
        <v>329</v>
      </c>
      <c r="I66" s="1">
        <f t="shared" si="0"/>
        <v>7.0162290282385674E-3</v>
      </c>
      <c r="J66" s="1">
        <f t="shared" si="1"/>
        <v>6.5183826373319586E-3</v>
      </c>
      <c r="K66" s="1">
        <f t="shared" si="2"/>
        <v>1.9056171393370077E-9</v>
      </c>
      <c r="L66" s="1">
        <f t="shared" si="3"/>
        <v>3.7182298314052971E-4</v>
      </c>
      <c r="M66" s="1">
        <f t="shared" si="4"/>
        <v>1.9094530657837231E-12</v>
      </c>
      <c r="N66" s="1">
        <f t="shared" si="5"/>
        <v>6.8902075279990808E-3</v>
      </c>
      <c r="O66" s="1">
        <f t="shared" si="6"/>
        <v>1.5881419003875311E-8</v>
      </c>
      <c r="P66" s="1">
        <f t="shared" si="7"/>
        <v>6.8902075279990808E-3</v>
      </c>
      <c r="Q66" s="1">
        <f t="shared" si="8"/>
        <v>323.09068982612729</v>
      </c>
    </row>
    <row r="67" spans="4:17" x14ac:dyDescent="0.2">
      <c r="D67" s="48">
        <v>43959</v>
      </c>
      <c r="E67" s="1">
        <v>65</v>
      </c>
      <c r="F67" s="70">
        <f t="shared" si="9"/>
        <v>-1.6599261819461919E-2</v>
      </c>
      <c r="G67" s="37">
        <f>Polska!T67</f>
        <v>319</v>
      </c>
      <c r="H67" s="67">
        <f>Polska!U67</f>
        <v>331.42857142857144</v>
      </c>
      <c r="I67" s="1">
        <f t="shared" ref="I67:I130" si="10">($C$1*G67+(1-$C$1)*H67)/($C$1*SUM(G:G)+(1-$C$1)*SUM(H:H))</f>
        <v>7.0680205581908281E-3</v>
      </c>
      <c r="J67" s="1">
        <f t="shared" ref="J67:J130" si="11">_xlfn.NORM.DIST(E67,$A$1,$A$2,FALSE)*$B$1</f>
        <v>6.6679880784308223E-3</v>
      </c>
      <c r="K67" s="1">
        <f t="shared" ref="K67:K130" si="12">_xlfn.NORM.DIST(E67,$A$3,$A$4,FALSE)*$B$2</f>
        <v>2.6095531449864684E-9</v>
      </c>
      <c r="L67" s="1">
        <f t="shared" ref="L67:L130" si="13">_xlfn.NORM.DIST(E67,$A$5,$A$6,FALSE)*$B$3</f>
        <v>3.0403533290688205E-4</v>
      </c>
      <c r="M67" s="1">
        <f t="shared" ref="M67:M130" si="14">_xlfn.NORM.DIST(E67,$A$7,$A$8,FALSE)*$B$4</f>
        <v>2.3141946554953975E-12</v>
      </c>
      <c r="N67" s="1">
        <f t="shared" ref="N67:N130" si="15">SUM(J67:M67)</f>
        <v>6.9720260232050439E-3</v>
      </c>
      <c r="O67" s="1">
        <f t="shared" ref="O67:O130" si="16">(SUM(J67:L67)-I67)^2</f>
        <v>9.2149511914370787E-9</v>
      </c>
      <c r="P67" s="1">
        <f t="shared" ref="P67:P130" si="17">IF(O67="",0,N67)</f>
        <v>6.9720260232050439E-3</v>
      </c>
      <c r="Q67" s="1">
        <f t="shared" ref="Q67:Q130" si="18">N67*($C$1*SUM(G:G)+(1-$C$1)*SUM(H:H))</f>
        <v>326.92726426154303</v>
      </c>
    </row>
    <row r="68" spans="4:17" x14ac:dyDescent="0.2">
      <c r="D68" s="48">
        <v>43960</v>
      </c>
      <c r="E68" s="1">
        <v>66</v>
      </c>
      <c r="F68" s="70">
        <f t="shared" si="9"/>
        <v>-8.9400411229310972E-2</v>
      </c>
      <c r="G68" s="37">
        <f>Polska!T68</f>
        <v>285</v>
      </c>
      <c r="H68" s="67">
        <f>Polska!U68</f>
        <v>350.14285714285717</v>
      </c>
      <c r="I68" s="1">
        <f t="shared" si="10"/>
        <v>7.4671199948817763E-3</v>
      </c>
      <c r="J68" s="1">
        <f t="shared" si="11"/>
        <v>6.8144889009467396E-3</v>
      </c>
      <c r="K68" s="1">
        <f t="shared" si="12"/>
        <v>3.5623823880107059E-9</v>
      </c>
      <c r="L68" s="1">
        <f t="shared" si="13"/>
        <v>2.4683342813315795E-4</v>
      </c>
      <c r="M68" s="1">
        <f t="shared" si="14"/>
        <v>2.8024395829058212E-12</v>
      </c>
      <c r="N68" s="1">
        <f t="shared" si="15"/>
        <v>7.0613258942647259E-3</v>
      </c>
      <c r="O68" s="1">
        <f t="shared" si="16"/>
        <v>1.6466885437002783E-7</v>
      </c>
      <c r="P68" s="1">
        <f t="shared" si="17"/>
        <v>7.0613258942647259E-3</v>
      </c>
      <c r="Q68" s="1">
        <f t="shared" si="18"/>
        <v>331.11465002965144</v>
      </c>
    </row>
    <row r="69" spans="4:17" x14ac:dyDescent="0.2">
      <c r="D69" s="48">
        <v>43961</v>
      </c>
      <c r="E69" s="1">
        <v>67</v>
      </c>
      <c r="F69" s="70">
        <f t="shared" si="9"/>
        <v>-8.7235684048572182E-3</v>
      </c>
      <c r="G69" s="37">
        <f>Polska!T69</f>
        <v>345</v>
      </c>
      <c r="H69" s="67">
        <f>Polska!U69</f>
        <v>352</v>
      </c>
      <c r="I69" s="1">
        <f t="shared" si="10"/>
        <v>7.5067252824923278E-3</v>
      </c>
      <c r="J69" s="1">
        <f t="shared" si="11"/>
        <v>6.9575329535268952E-3</v>
      </c>
      <c r="K69" s="1">
        <f t="shared" si="12"/>
        <v>4.8479576524315896E-9</v>
      </c>
      <c r="L69" s="1">
        <f t="shared" si="13"/>
        <v>1.9896467822212835E-4</v>
      </c>
      <c r="M69" s="1">
        <f t="shared" si="14"/>
        <v>3.3909243788340924E-12</v>
      </c>
      <c r="N69" s="1">
        <f t="shared" si="15"/>
        <v>7.1565024830976005E-3</v>
      </c>
      <c r="O69" s="1">
        <f t="shared" si="16"/>
        <v>1.2265601159103772E-7</v>
      </c>
      <c r="P69" s="1">
        <f t="shared" si="17"/>
        <v>7.1565024830976005E-3</v>
      </c>
      <c r="Q69" s="1">
        <f t="shared" si="18"/>
        <v>335.57760264992487</v>
      </c>
    </row>
    <row r="70" spans="4:17" x14ac:dyDescent="0.2">
      <c r="D70" s="48">
        <v>43962</v>
      </c>
      <c r="E70" s="1">
        <v>68</v>
      </c>
      <c r="F70" s="70">
        <f t="shared" ref="F70:F133" si="19">LOG(G70)-LOG(H70)</f>
        <v>-4.5983039504671197E-2</v>
      </c>
      <c r="G70" s="37">
        <f>Polska!T70</f>
        <v>330</v>
      </c>
      <c r="H70" s="67">
        <f>Polska!U70</f>
        <v>366.85714285714283</v>
      </c>
      <c r="I70" s="1">
        <f t="shared" si="10"/>
        <v>7.8235675833767428E-3</v>
      </c>
      <c r="J70" s="1">
        <f t="shared" si="11"/>
        <v>7.0967705681053957E-3</v>
      </c>
      <c r="K70" s="1">
        <f t="shared" si="12"/>
        <v>6.5768962885911155E-9</v>
      </c>
      <c r="L70" s="1">
        <f t="shared" si="13"/>
        <v>1.5923556899736065E-4</v>
      </c>
      <c r="M70" s="1">
        <f t="shared" si="14"/>
        <v>4.0996371947599486E-12</v>
      </c>
      <c r="N70" s="1">
        <f t="shared" si="15"/>
        <v>7.2560127180986821E-3</v>
      </c>
      <c r="O70" s="1">
        <f t="shared" si="16"/>
        <v>3.2211852975433577E-7</v>
      </c>
      <c r="P70" s="1">
        <f t="shared" si="17"/>
        <v>7.2560127180986821E-3</v>
      </c>
      <c r="Q70" s="1">
        <f t="shared" si="18"/>
        <v>340.24376551085629</v>
      </c>
    </row>
    <row r="71" spans="4:17" x14ac:dyDescent="0.2">
      <c r="D71" s="48">
        <v>43963</v>
      </c>
      <c r="E71" s="1">
        <v>69</v>
      </c>
      <c r="F71" s="70">
        <f t="shared" si="19"/>
        <v>0.16692695765950649</v>
      </c>
      <c r="G71" s="37">
        <f>Polska!T71</f>
        <v>556</v>
      </c>
      <c r="H71" s="67">
        <f>Polska!U71</f>
        <v>378.57142857142856</v>
      </c>
      <c r="I71" s="1">
        <f t="shared" si="10"/>
        <v>8.0733855513817638E-3</v>
      </c>
      <c r="J71" s="1">
        <f t="shared" si="11"/>
        <v>7.231855966396983E-3</v>
      </c>
      <c r="K71" s="1">
        <f t="shared" si="12"/>
        <v>8.8946131222714181E-9</v>
      </c>
      <c r="L71" s="1">
        <f t="shared" si="13"/>
        <v>1.265308063177251E-4</v>
      </c>
      <c r="M71" s="1">
        <f t="shared" si="14"/>
        <v>4.952428550590418E-12</v>
      </c>
      <c r="N71" s="1">
        <f t="shared" si="15"/>
        <v>7.3583956722802586E-3</v>
      </c>
      <c r="O71" s="1">
        <f t="shared" si="16"/>
        <v>5.1121053429945713E-7</v>
      </c>
      <c r="P71" s="1">
        <f t="shared" si="17"/>
        <v>7.3583956722802586E-3</v>
      </c>
      <c r="Q71" s="1">
        <f t="shared" si="18"/>
        <v>345.04463386765724</v>
      </c>
    </row>
    <row r="72" spans="4:17" x14ac:dyDescent="0.2">
      <c r="D72" s="48">
        <v>43964</v>
      </c>
      <c r="E72" s="1">
        <v>70</v>
      </c>
      <c r="F72" s="70">
        <f t="shared" si="19"/>
        <v>-6.3020499666478269E-2</v>
      </c>
      <c r="G72" s="37">
        <f>Polska!T72</f>
        <v>322</v>
      </c>
      <c r="H72" s="67">
        <f>Polska!U72</f>
        <v>372.28571428571428</v>
      </c>
      <c r="I72" s="1">
        <f t="shared" si="10"/>
        <v>7.9393368856229725E-3</v>
      </c>
      <c r="J72" s="1">
        <f t="shared" si="11"/>
        <v>7.3624486763891042E-3</v>
      </c>
      <c r="K72" s="1">
        <f t="shared" si="12"/>
        <v>1.1991597023740899E-8</v>
      </c>
      <c r="L72" s="1">
        <f t="shared" si="13"/>
        <v>9.9826204336208465E-5</v>
      </c>
      <c r="M72" s="1">
        <f t="shared" si="14"/>
        <v>5.9777326339096122E-12</v>
      </c>
      <c r="N72" s="1">
        <f t="shared" si="15"/>
        <v>7.4622868783000692E-3</v>
      </c>
      <c r="O72" s="1">
        <f t="shared" si="16"/>
        <v>2.275767151901373E-7</v>
      </c>
      <c r="P72" s="1">
        <f t="shared" si="17"/>
        <v>7.4622868783000692E-3</v>
      </c>
      <c r="Q72" s="1">
        <f t="shared" si="18"/>
        <v>349.91622609233389</v>
      </c>
    </row>
    <row r="73" spans="4:17" x14ac:dyDescent="0.2">
      <c r="D73" s="48">
        <v>43965</v>
      </c>
      <c r="E73" s="1">
        <v>71</v>
      </c>
      <c r="F73" s="70">
        <f t="shared" si="19"/>
        <v>5.5304672099778074E-2</v>
      </c>
      <c r="G73" s="37">
        <f>Polska!T73</f>
        <v>411</v>
      </c>
      <c r="H73" s="67">
        <f>Polska!U73</f>
        <v>361.85714285714283</v>
      </c>
      <c r="I73" s="1">
        <f t="shared" si="10"/>
        <v>7.7169379628867956E-3</v>
      </c>
      <c r="J73" s="1">
        <f t="shared" si="11"/>
        <v>7.4882149508091562E-3</v>
      </c>
      <c r="K73" s="1">
        <f t="shared" si="12"/>
        <v>1.611650554284298E-8</v>
      </c>
      <c r="L73" s="1">
        <f t="shared" si="13"/>
        <v>7.8196071028852309E-5</v>
      </c>
      <c r="M73" s="1">
        <f t="shared" si="14"/>
        <v>7.2094183591163192E-12</v>
      </c>
      <c r="N73" s="1">
        <f t="shared" si="15"/>
        <v>7.5664271455529687E-3</v>
      </c>
      <c r="O73" s="1">
        <f t="shared" si="16"/>
        <v>2.2653508304687437E-8</v>
      </c>
      <c r="P73" s="1">
        <f t="shared" si="17"/>
        <v>7.5664271455529687E-3</v>
      </c>
      <c r="Q73" s="1">
        <f t="shared" si="18"/>
        <v>354.79949711845171</v>
      </c>
    </row>
    <row r="74" spans="4:17" x14ac:dyDescent="0.2">
      <c r="D74" s="48">
        <v>43966</v>
      </c>
      <c r="E74" s="1">
        <v>72</v>
      </c>
      <c r="F74" s="70">
        <f t="shared" si="19"/>
        <v>4.0172126747253678E-2</v>
      </c>
      <c r="G74" s="37">
        <f>Polska!T74</f>
        <v>401</v>
      </c>
      <c r="H74" s="67">
        <f>Polska!U74</f>
        <v>365.57142857142856</v>
      </c>
      <c r="I74" s="1">
        <f t="shared" si="10"/>
        <v>7.7961485381078995E-3</v>
      </c>
      <c r="J74" s="1">
        <f t="shared" si="11"/>
        <v>7.6088291793736992E-3</v>
      </c>
      <c r="K74" s="1">
        <f t="shared" si="12"/>
        <v>2.1592783559775395E-8</v>
      </c>
      <c r="L74" s="1">
        <f t="shared" si="13"/>
        <v>6.08159363558088E-5</v>
      </c>
      <c r="M74" s="1">
        <f t="shared" si="14"/>
        <v>8.6877925824153114E-12</v>
      </c>
      <c r="N74" s="1">
        <f t="shared" si="15"/>
        <v>7.6696667172008598E-3</v>
      </c>
      <c r="O74" s="1">
        <f t="shared" si="16"/>
        <v>1.599765321765622E-8</v>
      </c>
      <c r="P74" s="1">
        <f t="shared" si="17"/>
        <v>7.6696667172008598E-3</v>
      </c>
      <c r="Q74" s="1">
        <f t="shared" si="18"/>
        <v>359.64053336961342</v>
      </c>
    </row>
    <row r="75" spans="4:17" x14ac:dyDescent="0.2">
      <c r="D75" s="48">
        <v>43967</v>
      </c>
      <c r="E75" s="1">
        <v>73</v>
      </c>
      <c r="F75" s="70">
        <f t="shared" si="19"/>
        <v>-0.15055535674519804</v>
      </c>
      <c r="G75" s="37">
        <f>Polska!T75</f>
        <v>241</v>
      </c>
      <c r="H75" s="67">
        <f>Polska!U75</f>
        <v>340.85714285714283</v>
      </c>
      <c r="I75" s="1">
        <f t="shared" si="10"/>
        <v>7.2690935568290142E-3</v>
      </c>
      <c r="J75" s="1">
        <f t="shared" si="11"/>
        <v>7.723975286516702E-3</v>
      </c>
      <c r="K75" s="1">
        <f t="shared" si="12"/>
        <v>2.8839669200833195E-8</v>
      </c>
      <c r="L75" s="1">
        <f t="shared" si="13"/>
        <v>4.6961499362093749E-5</v>
      </c>
      <c r="M75" s="1">
        <f t="shared" si="14"/>
        <v>1.0460781558062409E-11</v>
      </c>
      <c r="N75" s="1">
        <f t="shared" si="15"/>
        <v>7.7709656360087781E-3</v>
      </c>
      <c r="O75" s="1">
        <f t="shared" si="16"/>
        <v>2.5187557336027089E-7</v>
      </c>
      <c r="P75" s="1">
        <f t="shared" si="17"/>
        <v>7.7709656360087781E-3</v>
      </c>
      <c r="Q75" s="1">
        <f t="shared" si="18"/>
        <v>364.39056991398377</v>
      </c>
    </row>
    <row r="76" spans="4:17" x14ac:dyDescent="0.2">
      <c r="D76" s="48">
        <v>43968</v>
      </c>
      <c r="E76" s="1">
        <v>74</v>
      </c>
      <c r="F76" s="70">
        <f t="shared" si="19"/>
        <v>-0.12431101962089919</v>
      </c>
      <c r="G76" s="37">
        <f>Polska!T76</f>
        <v>272</v>
      </c>
      <c r="H76" s="67">
        <f>Polska!U76</f>
        <v>362.14285714285717</v>
      </c>
      <c r="I76" s="1">
        <f t="shared" si="10"/>
        <v>7.7230310840576506E-3</v>
      </c>
      <c r="J76" s="1">
        <f t="shared" si="11"/>
        <v>7.8333481062462865E-3</v>
      </c>
      <c r="K76" s="1">
        <f t="shared" si="12"/>
        <v>3.8398637193000923E-8</v>
      </c>
      <c r="L76" s="1">
        <f t="shared" si="13"/>
        <v>3.6004650727162363E-5</v>
      </c>
      <c r="M76" s="1">
        <f t="shared" si="14"/>
        <v>1.2585320986857697E-11</v>
      </c>
      <c r="N76" s="1">
        <f t="shared" si="15"/>
        <v>7.869391168195964E-3</v>
      </c>
      <c r="O76" s="1">
        <f t="shared" si="16"/>
        <v>2.1421270544996857E-8</v>
      </c>
      <c r="P76" s="1">
        <f t="shared" si="17"/>
        <v>7.869391168195964E-3</v>
      </c>
      <c r="Q76" s="1">
        <f t="shared" si="18"/>
        <v>369.00586966535371</v>
      </c>
    </row>
    <row r="77" spans="4:17" x14ac:dyDescent="0.2">
      <c r="D77" s="48">
        <v>43969</v>
      </c>
      <c r="E77" s="1">
        <v>75</v>
      </c>
      <c r="F77" s="70">
        <f t="shared" si="19"/>
        <v>-6.2290316232154197E-3</v>
      </c>
      <c r="G77" s="37">
        <f>Polska!T77</f>
        <v>356</v>
      </c>
      <c r="H77" s="67">
        <f>Polska!U77</f>
        <v>361.14285714285717</v>
      </c>
      <c r="I77" s="1">
        <f t="shared" si="10"/>
        <v>7.7017051599596615E-3</v>
      </c>
      <c r="J77" s="1">
        <f t="shared" si="11"/>
        <v>7.9366547257955274E-3</v>
      </c>
      <c r="K77" s="1">
        <f t="shared" si="12"/>
        <v>5.0966550521035679E-8</v>
      </c>
      <c r="L77" s="1">
        <f t="shared" si="13"/>
        <v>2.7407368652496639E-5</v>
      </c>
      <c r="M77" s="1">
        <f t="shared" si="14"/>
        <v>1.5128989934127784E-11</v>
      </c>
      <c r="N77" s="1">
        <f t="shared" si="15"/>
        <v>7.9641130761275349E-3</v>
      </c>
      <c r="O77" s="1">
        <f t="shared" si="16"/>
        <v>6.8857906527632397E-8</v>
      </c>
      <c r="P77" s="1">
        <f t="shared" si="17"/>
        <v>7.9641130761275349E-3</v>
      </c>
      <c r="Q77" s="1">
        <f t="shared" si="18"/>
        <v>373.44750171357526</v>
      </c>
    </row>
    <row r="78" spans="4:17" x14ac:dyDescent="0.2">
      <c r="D78" s="48">
        <v>43970</v>
      </c>
      <c r="E78" s="1">
        <v>76</v>
      </c>
      <c r="F78" s="70">
        <f t="shared" si="19"/>
        <v>1.282264587364379E-2</v>
      </c>
      <c r="G78" s="37">
        <f>Polska!T78</f>
        <v>383</v>
      </c>
      <c r="H78" s="67">
        <f>Polska!U78</f>
        <v>371.85714285714283</v>
      </c>
      <c r="I78" s="1">
        <f t="shared" si="10"/>
        <v>7.9301972038666908E-3</v>
      </c>
      <c r="J78" s="1">
        <f t="shared" si="11"/>
        <v>8.0336157898136893E-3</v>
      </c>
      <c r="K78" s="1">
        <f t="shared" si="12"/>
        <v>6.743705004602067E-8</v>
      </c>
      <c r="L78" s="1">
        <f t="shared" si="13"/>
        <v>2.0714200323812611E-5</v>
      </c>
      <c r="M78" s="1">
        <f t="shared" si="14"/>
        <v>1.8171929577303708E-11</v>
      </c>
      <c r="N78" s="1">
        <f t="shared" si="15"/>
        <v>8.0543974453594781E-3</v>
      </c>
      <c r="O78" s="1">
        <f t="shared" si="16"/>
        <v>1.5425695472950998E-8</v>
      </c>
      <c r="P78" s="1">
        <f t="shared" si="17"/>
        <v>8.0543974453594781E-3</v>
      </c>
      <c r="Q78" s="1">
        <f t="shared" si="18"/>
        <v>377.68105186676439</v>
      </c>
    </row>
    <row r="79" spans="4:17" x14ac:dyDescent="0.2">
      <c r="D79" s="48">
        <v>43971</v>
      </c>
      <c r="E79" s="1">
        <v>77</v>
      </c>
      <c r="F79" s="70">
        <f t="shared" si="19"/>
        <v>9.1282493339644777E-2</v>
      </c>
      <c r="G79" s="37">
        <f>Polska!T79</f>
        <v>471</v>
      </c>
      <c r="H79" s="67">
        <f>Polska!U79</f>
        <v>381.71428571428572</v>
      </c>
      <c r="I79" s="1">
        <f t="shared" si="10"/>
        <v>8.1404098842611603E-3</v>
      </c>
      <c r="J79" s="1">
        <f t="shared" si="11"/>
        <v>8.1239667569898942E-3</v>
      </c>
      <c r="K79" s="1">
        <f t="shared" si="12"/>
        <v>8.8952013082044361E-8</v>
      </c>
      <c r="L79" s="1">
        <f t="shared" si="13"/>
        <v>1.5543939372142094E-5</v>
      </c>
      <c r="M79" s="1">
        <f t="shared" si="14"/>
        <v>2.1809094291533578E-11</v>
      </c>
      <c r="N79" s="1">
        <f t="shared" si="15"/>
        <v>8.1395996701842128E-3</v>
      </c>
      <c r="O79" s="1">
        <f t="shared" si="16"/>
        <v>6.5648219103025852E-13</v>
      </c>
      <c r="P79" s="1">
        <f t="shared" si="17"/>
        <v>8.1395996701842128E-3</v>
      </c>
      <c r="Q79" s="1">
        <f t="shared" si="18"/>
        <v>381.67629373451382</v>
      </c>
    </row>
    <row r="80" spans="4:17" x14ac:dyDescent="0.2">
      <c r="D80" s="48">
        <v>43972</v>
      </c>
      <c r="E80" s="1">
        <v>78</v>
      </c>
      <c r="F80" s="70">
        <f t="shared" si="19"/>
        <v>1.0412998485598735E-2</v>
      </c>
      <c r="G80" s="37">
        <f>Polska!T80</f>
        <v>404</v>
      </c>
      <c r="H80" s="67">
        <f>Polska!U80</f>
        <v>394.42857142857144</v>
      </c>
      <c r="I80" s="1">
        <f t="shared" si="10"/>
        <v>8.4115537763641713E-3</v>
      </c>
      <c r="J80" s="1">
        <f t="shared" si="11"/>
        <v>8.207459101211555E-3</v>
      </c>
      <c r="K80" s="1">
        <f t="shared" si="12"/>
        <v>1.1696526019741306E-7</v>
      </c>
      <c r="L80" s="1">
        <f t="shared" si="13"/>
        <v>1.1581001201884893E-5</v>
      </c>
      <c r="M80" s="1">
        <f t="shared" si="14"/>
        <v>2.6152890118861882E-11</v>
      </c>
      <c r="N80" s="1">
        <f t="shared" si="15"/>
        <v>8.2191570938265276E-3</v>
      </c>
      <c r="O80" s="1">
        <f t="shared" si="16"/>
        <v>3.7016493514950306E-8</v>
      </c>
      <c r="P80" s="1">
        <f t="shared" si="17"/>
        <v>8.2191570938265276E-3</v>
      </c>
      <c r="Q80" s="1">
        <f t="shared" si="18"/>
        <v>385.4068436172181</v>
      </c>
    </row>
    <row r="81" spans="4:17" x14ac:dyDescent="0.2">
      <c r="D81" s="48">
        <v>43973</v>
      </c>
      <c r="E81" s="1">
        <v>79</v>
      </c>
      <c r="F81" s="70">
        <f t="shared" si="19"/>
        <v>8.4004459834013723E-2</v>
      </c>
      <c r="G81" s="37">
        <f>Polska!T81</f>
        <v>476</v>
      </c>
      <c r="H81" s="67">
        <f>Polska!U81</f>
        <v>392.28571428571428</v>
      </c>
      <c r="I81" s="1">
        <f t="shared" si="10"/>
        <v>8.3658553675827647E-3</v>
      </c>
      <c r="J81" s="1">
        <f t="shared" si="11"/>
        <v>8.2838614496339412E-3</v>
      </c>
      <c r="K81" s="1">
        <f t="shared" si="12"/>
        <v>1.5332108886213057E-7</v>
      </c>
      <c r="L81" s="1">
        <f t="shared" si="13"/>
        <v>8.5668904033296238E-6</v>
      </c>
      <c r="M81" s="1">
        <f t="shared" si="14"/>
        <v>3.1336264331832098E-11</v>
      </c>
      <c r="N81" s="1">
        <f t="shared" si="15"/>
        <v>8.2925816924623967E-3</v>
      </c>
      <c r="O81" s="1">
        <f t="shared" si="16"/>
        <v>5.3690360578928514E-9</v>
      </c>
      <c r="P81" s="1">
        <f t="shared" si="17"/>
        <v>8.2925816924623967E-3</v>
      </c>
      <c r="Q81" s="1">
        <f t="shared" si="18"/>
        <v>388.84981745030939</v>
      </c>
    </row>
    <row r="82" spans="4:17" x14ac:dyDescent="0.2">
      <c r="D82" s="48">
        <v>43974</v>
      </c>
      <c r="E82" s="1">
        <v>80</v>
      </c>
      <c r="F82" s="70">
        <f t="shared" si="19"/>
        <v>-0.11162793284381145</v>
      </c>
      <c r="G82" s="37">
        <f>Polska!T82</f>
        <v>310</v>
      </c>
      <c r="H82" s="67">
        <f>Polska!U82</f>
        <v>400.85714285714283</v>
      </c>
      <c r="I82" s="1">
        <f t="shared" si="10"/>
        <v>8.5486490027083892E-3</v>
      </c>
      <c r="J82" s="1">
        <f t="shared" si="11"/>
        <v>8.3529606503732496E-3</v>
      </c>
      <c r="K82" s="1">
        <f t="shared" si="12"/>
        <v>2.0035066667996125E-7</v>
      </c>
      <c r="L82" s="1">
        <f t="shared" si="13"/>
        <v>6.2920534983133691E-6</v>
      </c>
      <c r="M82" s="1">
        <f t="shared" si="14"/>
        <v>3.7516319753444044E-11</v>
      </c>
      <c r="N82" s="1">
        <f t="shared" si="15"/>
        <v>8.359453092054563E-3</v>
      </c>
      <c r="O82" s="1">
        <f t="shared" si="16"/>
        <v>3.5795106804000647E-8</v>
      </c>
      <c r="P82" s="1">
        <f t="shared" si="17"/>
        <v>8.359453092054563E-3</v>
      </c>
      <c r="Q82" s="1">
        <f t="shared" si="18"/>
        <v>391.9855033546998</v>
      </c>
    </row>
    <row r="83" spans="4:17" x14ac:dyDescent="0.2">
      <c r="D83" s="48">
        <v>43975</v>
      </c>
      <c r="E83" s="1">
        <v>81</v>
      </c>
      <c r="F83" s="70">
        <f t="shared" si="19"/>
        <v>-3.3716458219818612E-2</v>
      </c>
      <c r="G83" s="37">
        <f>Polska!T83</f>
        <v>361</v>
      </c>
      <c r="H83" s="67">
        <f>Polska!U83</f>
        <v>390.14285714285717</v>
      </c>
      <c r="I83" s="1">
        <f t="shared" si="10"/>
        <v>8.3201569588013582E-3</v>
      </c>
      <c r="J83" s="1">
        <f t="shared" si="11"/>
        <v>8.4145627629316298E-3</v>
      </c>
      <c r="K83" s="1">
        <f t="shared" si="12"/>
        <v>2.6098982871934603E-7</v>
      </c>
      <c r="L83" s="1">
        <f t="shared" si="13"/>
        <v>4.5883199412820823E-6</v>
      </c>
      <c r="M83" s="1">
        <f t="shared" si="14"/>
        <v>4.4878538909933364E-11</v>
      </c>
      <c r="N83" s="1">
        <f t="shared" si="15"/>
        <v>8.4194121175801689E-3</v>
      </c>
      <c r="O83" s="1">
        <f t="shared" si="16"/>
        <v>9.8515776353560424E-9</v>
      </c>
      <c r="P83" s="1">
        <f t="shared" si="17"/>
        <v>8.4194121175801689E-3</v>
      </c>
      <c r="Q83" s="1">
        <f t="shared" si="18"/>
        <v>394.79705915177118</v>
      </c>
    </row>
    <row r="84" spans="4:17" x14ac:dyDescent="0.2">
      <c r="D84" s="48">
        <v>43976</v>
      </c>
      <c r="E84" s="1">
        <v>82</v>
      </c>
      <c r="F84" s="70">
        <f t="shared" si="19"/>
        <v>-5.0120294601454507E-2</v>
      </c>
      <c r="G84" s="37">
        <f>Polska!T84</f>
        <v>341</v>
      </c>
      <c r="H84" s="67">
        <f>Polska!U84</f>
        <v>382.71428571428572</v>
      </c>
      <c r="I84" s="1">
        <f t="shared" si="10"/>
        <v>8.1617358083591503E-3</v>
      </c>
      <c r="J84" s="1">
        <f t="shared" si="11"/>
        <v>8.4684939649158214E-3</v>
      </c>
      <c r="K84" s="1">
        <f t="shared" si="12"/>
        <v>3.3892239465036166E-7</v>
      </c>
      <c r="L84" s="1">
        <f t="shared" si="13"/>
        <v>3.3220569368299368E-6</v>
      </c>
      <c r="M84" s="1">
        <f t="shared" si="14"/>
        <v>5.3641716170971179E-11</v>
      </c>
      <c r="N84" s="1">
        <f t="shared" si="15"/>
        <v>8.4721549978890188E-3</v>
      </c>
      <c r="O84" s="1">
        <f t="shared" si="16"/>
        <v>9.6360039925547243E-8</v>
      </c>
      <c r="P84" s="1">
        <f t="shared" si="17"/>
        <v>8.4721549978890188E-3</v>
      </c>
      <c r="Q84" s="1">
        <f t="shared" si="18"/>
        <v>397.27024062172779</v>
      </c>
    </row>
    <row r="85" spans="4:17" x14ac:dyDescent="0.2">
      <c r="D85" s="48">
        <v>43977</v>
      </c>
      <c r="E85" s="1">
        <v>83</v>
      </c>
      <c r="F85" s="70">
        <f t="shared" si="19"/>
        <v>8.7352517027631471E-2</v>
      </c>
      <c r="G85" s="37">
        <f>Polska!T85</f>
        <v>443</v>
      </c>
      <c r="H85" s="67">
        <f>Polska!U85</f>
        <v>362.28571428571428</v>
      </c>
      <c r="I85" s="1">
        <f t="shared" si="10"/>
        <v>7.7260776446430772E-3</v>
      </c>
      <c r="J85" s="1">
        <f t="shared" si="11"/>
        <v>8.5146013691178631E-3</v>
      </c>
      <c r="K85" s="1">
        <f t="shared" si="12"/>
        <v>4.3875375219251941E-7</v>
      </c>
      <c r="L85" s="1">
        <f t="shared" si="13"/>
        <v>2.3881001780097841E-6</v>
      </c>
      <c r="M85" s="1">
        <f t="shared" si="14"/>
        <v>6.4063710998717133E-11</v>
      </c>
      <c r="N85" s="1">
        <f t="shared" si="15"/>
        <v>8.5174282871117758E-3</v>
      </c>
      <c r="O85" s="1">
        <f t="shared" si="16"/>
        <v>6.2623573794190855E-7</v>
      </c>
      <c r="P85" s="1">
        <f t="shared" si="17"/>
        <v>8.5174282871117758E-3</v>
      </c>
      <c r="Q85" s="1">
        <f t="shared" si="18"/>
        <v>399.39316336189762</v>
      </c>
    </row>
    <row r="86" spans="4:17" x14ac:dyDescent="0.2">
      <c r="D86" s="48">
        <v>43978</v>
      </c>
      <c r="E86" s="1">
        <v>84</v>
      </c>
      <c r="F86" s="70">
        <f t="shared" si="19"/>
        <v>2.1518434729422609E-2</v>
      </c>
      <c r="G86" s="37">
        <f>Polska!T86</f>
        <v>396</v>
      </c>
      <c r="H86" s="67">
        <f>Polska!U86</f>
        <v>376.85714285714283</v>
      </c>
      <c r="I86" s="1">
        <f t="shared" si="10"/>
        <v>8.0368268243566389E-3</v>
      </c>
      <c r="J86" s="1">
        <f t="shared" si="11"/>
        <v>8.5527537455832893E-3</v>
      </c>
      <c r="K86" s="1">
        <f t="shared" si="12"/>
        <v>5.6622014190133568E-7</v>
      </c>
      <c r="L86" s="1">
        <f t="shared" si="13"/>
        <v>1.7044729041710339E-6</v>
      </c>
      <c r="M86" s="1">
        <f t="shared" si="14"/>
        <v>7.6448152535533399E-11</v>
      </c>
      <c r="N86" s="1">
        <f t="shared" si="15"/>
        <v>8.555024515077515E-3</v>
      </c>
      <c r="O86" s="1">
        <f t="shared" si="16"/>
        <v>2.6852876743794151E-7</v>
      </c>
      <c r="P86" s="1">
        <f t="shared" si="17"/>
        <v>8.555024515077515E-3</v>
      </c>
      <c r="Q86" s="1">
        <f t="shared" si="18"/>
        <v>401.15609882921848</v>
      </c>
    </row>
    <row r="87" spans="4:17" x14ac:dyDescent="0.2">
      <c r="D87" s="48">
        <v>43979</v>
      </c>
      <c r="E87" s="1">
        <v>85</v>
      </c>
      <c r="F87" s="70">
        <f t="shared" si="19"/>
        <v>-5.4298464670208269E-3</v>
      </c>
      <c r="G87" s="37">
        <f>Polska!T87</f>
        <v>352</v>
      </c>
      <c r="H87" s="67">
        <f>Polska!U87</f>
        <v>356.42857142857144</v>
      </c>
      <c r="I87" s="1">
        <f t="shared" si="10"/>
        <v>7.6011686606405676E-3</v>
      </c>
      <c r="J87" s="1">
        <f t="shared" si="11"/>
        <v>8.5828421438943238E-3</v>
      </c>
      <c r="K87" s="1">
        <f t="shared" si="12"/>
        <v>7.2843982006185152E-7</v>
      </c>
      <c r="L87" s="1">
        <f t="shared" si="13"/>
        <v>1.2078687731605134E-6</v>
      </c>
      <c r="M87" s="1">
        <f t="shared" si="14"/>
        <v>9.1152245293563285E-11</v>
      </c>
      <c r="N87" s="1">
        <f t="shared" si="15"/>
        <v>8.5847785436397924E-3</v>
      </c>
      <c r="O87" s="1">
        <f t="shared" si="16"/>
        <v>9.67488222617258E-7</v>
      </c>
      <c r="P87" s="1">
        <f t="shared" si="17"/>
        <v>8.5847785436397924E-3</v>
      </c>
      <c r="Q87" s="1">
        <f t="shared" si="18"/>
        <v>402.55130348368328</v>
      </c>
    </row>
    <row r="88" spans="4:17" x14ac:dyDescent="0.2">
      <c r="D88" s="48">
        <v>43980</v>
      </c>
      <c r="E88" s="1">
        <v>86</v>
      </c>
      <c r="F88" s="70">
        <f t="shared" si="19"/>
        <v>-3.6264337026846061E-2</v>
      </c>
      <c r="G88" s="37">
        <f>Polska!T88</f>
        <v>333</v>
      </c>
      <c r="H88" s="67">
        <f>Polska!U88</f>
        <v>362</v>
      </c>
      <c r="I88" s="1">
        <f t="shared" si="10"/>
        <v>7.7199845234722231E-3</v>
      </c>
      <c r="J88" s="1">
        <f t="shared" si="11"/>
        <v>8.6047804115384312E-3</v>
      </c>
      <c r="K88" s="1">
        <f t="shared" si="12"/>
        <v>9.3421306365430769E-7</v>
      </c>
      <c r="L88" s="1">
        <f t="shared" si="13"/>
        <v>8.4984847009151192E-7</v>
      </c>
      <c r="M88" s="1">
        <f t="shared" si="14"/>
        <v>1.0859584798530885E-10</v>
      </c>
      <c r="N88" s="1">
        <f t="shared" si="15"/>
        <v>8.6065645816680251E-3</v>
      </c>
      <c r="O88" s="1">
        <f t="shared" si="16"/>
        <v>7.860240070326577E-7</v>
      </c>
      <c r="P88" s="1">
        <f t="shared" si="17"/>
        <v>8.6065645816680251E-3</v>
      </c>
      <c r="Q88" s="1">
        <f t="shared" si="18"/>
        <v>403.57287881744742</v>
      </c>
    </row>
    <row r="89" spans="4:17" x14ac:dyDescent="0.2">
      <c r="D89" s="48">
        <v>43981</v>
      </c>
      <c r="E89" s="1">
        <v>87</v>
      </c>
      <c r="F89" s="70">
        <f t="shared" si="19"/>
        <v>9.4320115591473463E-2</v>
      </c>
      <c r="G89" s="37">
        <f>Polska!T89</f>
        <v>412</v>
      </c>
      <c r="H89" s="67">
        <f>Polska!U89</f>
        <v>331.57142857142856</v>
      </c>
      <c r="I89" s="1">
        <f t="shared" si="10"/>
        <v>7.0710671187762548E-3</v>
      </c>
      <c r="J89" s="1">
        <f t="shared" si="11"/>
        <v>8.6185056049105334E-3</v>
      </c>
      <c r="K89" s="1">
        <f t="shared" si="12"/>
        <v>1.1943788023279848E-6</v>
      </c>
      <c r="L89" s="1">
        <f t="shared" si="13"/>
        <v>5.9368398192511344E-7</v>
      </c>
      <c r="M89" s="1">
        <f t="shared" si="14"/>
        <v>1.2927202290767992E-10</v>
      </c>
      <c r="N89" s="1">
        <f t="shared" si="15"/>
        <v>8.6202937969668096E-3</v>
      </c>
      <c r="O89" s="1">
        <f t="shared" si="16"/>
        <v>2.4001028998740221E-6</v>
      </c>
      <c r="P89" s="1">
        <f t="shared" si="17"/>
        <v>8.6202937969668096E-3</v>
      </c>
      <c r="Q89" s="1">
        <f t="shared" si="18"/>
        <v>404.21665937465565</v>
      </c>
    </row>
    <row r="90" spans="4:17" x14ac:dyDescent="0.2">
      <c r="D90" s="48">
        <v>43982</v>
      </c>
      <c r="E90" s="1">
        <v>88</v>
      </c>
      <c r="F90" s="70">
        <f t="shared" si="19"/>
        <v>-0.16221115949562659</v>
      </c>
      <c r="G90" s="37">
        <f>Polska!T90</f>
        <v>218</v>
      </c>
      <c r="H90" s="67">
        <f>Polska!U90</f>
        <v>316.71428571428572</v>
      </c>
      <c r="I90" s="1">
        <f t="shared" si="10"/>
        <v>6.754224817891839E-3</v>
      </c>
      <c r="J90" s="1">
        <f t="shared" si="11"/>
        <v>8.6239782902047639E-3</v>
      </c>
      <c r="K90" s="1">
        <f t="shared" si="12"/>
        <v>1.5222365007527701E-6</v>
      </c>
      <c r="L90" s="1">
        <f t="shared" si="13"/>
        <v>4.1177621498154546E-7</v>
      </c>
      <c r="M90" s="1">
        <f t="shared" si="14"/>
        <v>1.5375928215901928E-10</v>
      </c>
      <c r="N90" s="1">
        <f t="shared" si="15"/>
        <v>8.6259124566797803E-3</v>
      </c>
      <c r="O90" s="1">
        <f t="shared" si="16"/>
        <v>3.5032140416129103E-6</v>
      </c>
      <c r="P90" s="1">
        <f t="shared" si="17"/>
        <v>8.6259124566797803E-3</v>
      </c>
      <c r="Q90" s="1">
        <f t="shared" si="18"/>
        <v>404.48012555258794</v>
      </c>
    </row>
    <row r="91" spans="4:17" x14ac:dyDescent="0.2">
      <c r="D91" s="48">
        <v>43983</v>
      </c>
      <c r="E91" s="1">
        <v>89</v>
      </c>
      <c r="F91" s="70">
        <f t="shared" si="19"/>
        <v>7.7356476632377547E-2</v>
      </c>
      <c r="G91" s="37">
        <f>Polska!T91</f>
        <v>380</v>
      </c>
      <c r="H91" s="67">
        <f>Polska!U91</f>
        <v>318</v>
      </c>
      <c r="I91" s="1">
        <f t="shared" si="10"/>
        <v>6.7816438631606822E-3</v>
      </c>
      <c r="J91" s="1">
        <f t="shared" si="11"/>
        <v>8.6211827321826858E-3</v>
      </c>
      <c r="K91" s="1">
        <f t="shared" si="12"/>
        <v>1.9340427489614723E-6</v>
      </c>
      <c r="L91" s="1">
        <f t="shared" si="13"/>
        <v>2.8356934130483655E-7</v>
      </c>
      <c r="M91" s="1">
        <f t="shared" si="14"/>
        <v>1.8273578977085819E-10</v>
      </c>
      <c r="N91" s="1">
        <f t="shared" si="15"/>
        <v>8.623400527008742E-3</v>
      </c>
      <c r="O91" s="1">
        <f t="shared" si="16"/>
        <v>3.3920669357190506E-6</v>
      </c>
      <c r="P91" s="1">
        <f t="shared" si="17"/>
        <v>8.623400527008742E-3</v>
      </c>
      <c r="Q91" s="1">
        <f t="shared" si="18"/>
        <v>404.36233794068909</v>
      </c>
    </row>
    <row r="92" spans="4:17" x14ac:dyDescent="0.2">
      <c r="D92" s="48">
        <v>43984</v>
      </c>
      <c r="E92" s="1">
        <v>90</v>
      </c>
      <c r="F92" s="70">
        <f t="shared" si="19"/>
        <v>-0.14632067018212958</v>
      </c>
      <c r="G92" s="37">
        <f>Polska!T92</f>
        <v>230</v>
      </c>
      <c r="H92" s="67">
        <f>Polska!U92</f>
        <v>322.14285714285717</v>
      </c>
      <c r="I92" s="1">
        <f t="shared" si="10"/>
        <v>6.8699941201380678E-3</v>
      </c>
      <c r="J92" s="1">
        <f t="shared" si="11"/>
        <v>8.6101269695532875E-3</v>
      </c>
      <c r="K92" s="1">
        <f t="shared" si="12"/>
        <v>2.4495928206589658E-6</v>
      </c>
      <c r="L92" s="1">
        <f t="shared" si="13"/>
        <v>1.9388730888562811E-7</v>
      </c>
      <c r="M92" s="1">
        <f t="shared" si="14"/>
        <v>2.1699581606511735E-10</v>
      </c>
      <c r="N92" s="1">
        <f t="shared" si="15"/>
        <v>8.6127706666786468E-3</v>
      </c>
      <c r="O92" s="1">
        <f t="shared" si="16"/>
        <v>3.0372693348215183E-6</v>
      </c>
      <c r="P92" s="1">
        <f t="shared" si="17"/>
        <v>8.6127706666786468E-3</v>
      </c>
      <c r="Q92" s="1">
        <f t="shared" si="18"/>
        <v>403.86389012284764</v>
      </c>
    </row>
    <row r="93" spans="4:17" x14ac:dyDescent="0.2">
      <c r="D93" s="48">
        <v>43985</v>
      </c>
      <c r="E93" s="1">
        <v>91</v>
      </c>
      <c r="F93" s="70">
        <f t="shared" si="19"/>
        <v>-7.315497689920436E-2</v>
      </c>
      <c r="G93" s="37">
        <f>Polska!T93</f>
        <v>292</v>
      </c>
      <c r="H93" s="67">
        <f>Polska!U93</f>
        <v>345.57142857142856</v>
      </c>
      <c r="I93" s="1">
        <f t="shared" si="10"/>
        <v>7.3696300561481081E-3</v>
      </c>
      <c r="J93" s="1">
        <f t="shared" si="11"/>
        <v>8.5908427764593929E-3</v>
      </c>
      <c r="K93" s="1">
        <f t="shared" si="12"/>
        <v>3.0928981955909723E-6</v>
      </c>
      <c r="L93" s="1">
        <f t="shared" si="13"/>
        <v>1.3162293855308062E-7</v>
      </c>
      <c r="M93" s="1">
        <f t="shared" si="14"/>
        <v>2.5746878274901615E-10</v>
      </c>
      <c r="N93" s="1">
        <f t="shared" si="15"/>
        <v>8.5940675550623194E-3</v>
      </c>
      <c r="O93" s="1">
        <f t="shared" si="16"/>
        <v>1.4992465582384913E-6</v>
      </c>
      <c r="P93" s="1">
        <f t="shared" si="17"/>
        <v>8.5940675550623194E-3</v>
      </c>
      <c r="Q93" s="1">
        <f t="shared" si="18"/>
        <v>402.98687717230024</v>
      </c>
    </row>
    <row r="94" spans="4:17" x14ac:dyDescent="0.2">
      <c r="D94" s="48">
        <v>43986</v>
      </c>
      <c r="E94" s="1">
        <v>92</v>
      </c>
      <c r="F94" s="70">
        <f t="shared" si="19"/>
        <v>-4.0814219862902679E-2</v>
      </c>
      <c r="G94" s="37">
        <f>Polska!T94</f>
        <v>361</v>
      </c>
      <c r="H94" s="67">
        <f>Polska!U94</f>
        <v>396.57142857142856</v>
      </c>
      <c r="I94" s="1">
        <f t="shared" si="10"/>
        <v>8.4572521851455761E-3</v>
      </c>
      <c r="J94" s="1">
        <f t="shared" si="11"/>
        <v>8.5633855103287079E-3</v>
      </c>
      <c r="K94" s="1">
        <f t="shared" si="12"/>
        <v>3.892971670359135E-6</v>
      </c>
      <c r="L94" s="1">
        <f t="shared" si="13"/>
        <v>8.8716800996243891E-8</v>
      </c>
      <c r="M94" s="1">
        <f t="shared" si="14"/>
        <v>3.0524128503964895E-10</v>
      </c>
      <c r="N94" s="1">
        <f t="shared" si="15"/>
        <v>8.5673675040413479E-3</v>
      </c>
      <c r="O94" s="1">
        <f t="shared" si="16"/>
        <v>1.2125316232127734E-8</v>
      </c>
      <c r="P94" s="1">
        <f t="shared" si="17"/>
        <v>8.5673675040413479E-3</v>
      </c>
      <c r="Q94" s="1">
        <f t="shared" si="18"/>
        <v>401.73487745128989</v>
      </c>
    </row>
    <row r="95" spans="4:17" x14ac:dyDescent="0.2">
      <c r="D95" s="48">
        <v>43987</v>
      </c>
      <c r="E95" s="1">
        <v>93</v>
      </c>
      <c r="F95" s="70">
        <f t="shared" si="19"/>
        <v>-7.2590216177907507E-2</v>
      </c>
      <c r="G95" s="37">
        <f>Polska!T95</f>
        <v>362</v>
      </c>
      <c r="H95" s="67">
        <f>Polska!U95</f>
        <v>427.85714285714283</v>
      </c>
      <c r="I95" s="1">
        <f t="shared" si="10"/>
        <v>9.1244489533541077E-3</v>
      </c>
      <c r="J95" s="1">
        <f t="shared" si="11"/>
        <v>8.5278338471091644E-3</v>
      </c>
      <c r="K95" s="1">
        <f t="shared" si="12"/>
        <v>4.8847321533717332E-6</v>
      </c>
      <c r="L95" s="1">
        <f t="shared" si="13"/>
        <v>5.9370711778963553E-8</v>
      </c>
      <c r="M95" s="1">
        <f t="shared" si="14"/>
        <v>3.615825311385572E-10</v>
      </c>
      <c r="N95" s="1">
        <f t="shared" si="15"/>
        <v>8.5327783115568458E-3</v>
      </c>
      <c r="O95" s="1">
        <f t="shared" si="16"/>
        <v>3.5007457624045125E-7</v>
      </c>
      <c r="P95" s="1">
        <f t="shared" si="17"/>
        <v>8.5327783115568458E-3</v>
      </c>
      <c r="Q95" s="1">
        <f t="shared" si="18"/>
        <v>400.11294574387267</v>
      </c>
    </row>
    <row r="96" spans="4:17" x14ac:dyDescent="0.2">
      <c r="D96" s="48">
        <v>43988</v>
      </c>
      <c r="E96" s="1">
        <v>94</v>
      </c>
      <c r="F96" s="70">
        <f t="shared" si="19"/>
        <v>0.10514680908409479</v>
      </c>
      <c r="G96" s="37">
        <f>Polska!T96</f>
        <v>576</v>
      </c>
      <c r="H96" s="67">
        <f>Polska!U96</f>
        <v>452.14285714285717</v>
      </c>
      <c r="I96" s="1">
        <f t="shared" si="10"/>
        <v>9.6423642528767114E-3</v>
      </c>
      <c r="J96" s="1">
        <f t="shared" si="11"/>
        <v>8.4842894056608512E-3</v>
      </c>
      <c r="K96" s="1">
        <f t="shared" si="12"/>
        <v>6.1100414970073413E-6</v>
      </c>
      <c r="L96" s="1">
        <f t="shared" si="13"/>
        <v>3.9448521342355525E-8</v>
      </c>
      <c r="M96" s="1">
        <f t="shared" si="14"/>
        <v>4.2797370039477723E-10</v>
      </c>
      <c r="N96" s="1">
        <f t="shared" si="15"/>
        <v>8.4904393236529003E-3</v>
      </c>
      <c r="O96" s="1">
        <f t="shared" si="16"/>
        <v>1.3269320285546133E-6</v>
      </c>
      <c r="P96" s="1">
        <f t="shared" si="17"/>
        <v>8.4904393236529003E-3</v>
      </c>
      <c r="Q96" s="1">
        <f t="shared" si="18"/>
        <v>398.12761616521504</v>
      </c>
    </row>
    <row r="97" spans="4:17" x14ac:dyDescent="0.2">
      <c r="D97" s="48">
        <v>43989</v>
      </c>
      <c r="E97" s="1">
        <v>95</v>
      </c>
      <c r="F97" s="70">
        <f t="shared" si="19"/>
        <v>0.10576652112373441</v>
      </c>
      <c r="G97" s="37">
        <f>Polska!T97</f>
        <v>575</v>
      </c>
      <c r="H97" s="67">
        <f>Polska!U97</f>
        <v>450.71428571428572</v>
      </c>
      <c r="I97" s="1">
        <f t="shared" si="10"/>
        <v>9.6118986470224398E-3</v>
      </c>
      <c r="J97" s="1">
        <f t="shared" si="11"/>
        <v>8.4328762638141846E-3</v>
      </c>
      <c r="K97" s="1">
        <f t="shared" si="12"/>
        <v>7.6188856989804953E-6</v>
      </c>
      <c r="L97" s="1">
        <f t="shared" si="13"/>
        <v>2.6024434058183118E-8</v>
      </c>
      <c r="M97" s="1">
        <f t="shared" si="14"/>
        <v>5.0614179032072634E-10</v>
      </c>
      <c r="N97" s="1">
        <f t="shared" si="15"/>
        <v>8.4405216800890123E-3</v>
      </c>
      <c r="O97" s="1">
        <f t="shared" si="16"/>
        <v>1.3721251844280816E-6</v>
      </c>
      <c r="P97" s="1">
        <f t="shared" si="17"/>
        <v>8.4405216800890123E-3</v>
      </c>
      <c r="Q97" s="1">
        <f t="shared" si="18"/>
        <v>395.78691367867691</v>
      </c>
    </row>
    <row r="98" spans="4:17" x14ac:dyDescent="0.2">
      <c r="D98" s="48">
        <v>43990</v>
      </c>
      <c r="E98" s="1">
        <v>96</v>
      </c>
      <c r="F98" s="70">
        <f t="shared" si="19"/>
        <v>0.12380089165566366</v>
      </c>
      <c r="G98" s="37">
        <f>Polska!T98</f>
        <v>599</v>
      </c>
      <c r="H98" s="67">
        <f>Polska!U98</f>
        <v>450.42857142857144</v>
      </c>
      <c r="I98" s="1">
        <f t="shared" si="10"/>
        <v>9.6058055258515865E-3</v>
      </c>
      <c r="J98" s="1">
        <f t="shared" si="11"/>
        <v>8.3737403693198102E-3</v>
      </c>
      <c r="K98" s="1">
        <f t="shared" si="12"/>
        <v>9.4707124336025237E-6</v>
      </c>
      <c r="L98" s="1">
        <f t="shared" si="13"/>
        <v>1.7046057533762508E-8</v>
      </c>
      <c r="M98" s="1">
        <f t="shared" si="14"/>
        <v>5.9809860015969528E-10</v>
      </c>
      <c r="N98" s="1">
        <f t="shared" si="15"/>
        <v>8.3832287259095473E-3</v>
      </c>
      <c r="O98" s="1">
        <f t="shared" si="16"/>
        <v>1.49469549419982E-6</v>
      </c>
      <c r="P98" s="1">
        <f t="shared" si="17"/>
        <v>8.3832287259095473E-3</v>
      </c>
      <c r="Q98" s="1">
        <f t="shared" si="18"/>
        <v>393.1003733948321</v>
      </c>
    </row>
    <row r="99" spans="4:17" x14ac:dyDescent="0.2">
      <c r="D99" s="48">
        <v>43991</v>
      </c>
      <c r="E99" s="1">
        <v>97</v>
      </c>
      <c r="F99" s="70">
        <f t="shared" si="19"/>
        <v>-5.3490032029692713E-2</v>
      </c>
      <c r="G99" s="37">
        <f>Polska!T99</f>
        <v>400</v>
      </c>
      <c r="H99" s="67">
        <f>Polska!U99</f>
        <v>452.42857142857144</v>
      </c>
      <c r="I99" s="1">
        <f t="shared" si="10"/>
        <v>9.6484573740475664E-3</v>
      </c>
      <c r="J99" s="1">
        <f t="shared" si="11"/>
        <v>8.3070488496039506E-3</v>
      </c>
      <c r="K99" s="1">
        <f t="shared" si="12"/>
        <v>1.1735936074120576E-5</v>
      </c>
      <c r="L99" s="1">
        <f t="shared" si="13"/>
        <v>1.1085587066753176E-8</v>
      </c>
      <c r="M99" s="1">
        <f t="shared" si="14"/>
        <v>7.0618558593730978E-10</v>
      </c>
      <c r="N99" s="1">
        <f t="shared" si="15"/>
        <v>8.3187965774507225E-3</v>
      </c>
      <c r="O99" s="1">
        <f t="shared" si="16"/>
        <v>1.767999711981629E-6</v>
      </c>
      <c r="P99" s="1">
        <f t="shared" si="17"/>
        <v>8.3187965774507225E-3</v>
      </c>
      <c r="Q99" s="1">
        <f t="shared" si="18"/>
        <v>390.07906711226411</v>
      </c>
    </row>
    <row r="100" spans="4:17" x14ac:dyDescent="0.2">
      <c r="D100" s="48">
        <v>43992</v>
      </c>
      <c r="E100" s="1">
        <v>98</v>
      </c>
      <c r="F100" s="70">
        <f t="shared" si="19"/>
        <v>-0.18623878803400462</v>
      </c>
      <c r="G100" s="37">
        <f>Polska!T100</f>
        <v>282</v>
      </c>
      <c r="H100" s="67">
        <f>Polska!U100</f>
        <v>433</v>
      </c>
      <c r="I100" s="1">
        <f t="shared" si="10"/>
        <v>9.2341251344294824E-3</v>
      </c>
      <c r="J100" s="1">
        <f t="shared" si="11"/>
        <v>8.2329892248975897E-3</v>
      </c>
      <c r="K100" s="1">
        <f t="shared" si="12"/>
        <v>1.449762005669473E-5</v>
      </c>
      <c r="L100" s="1">
        <f t="shared" si="13"/>
        <v>7.1578985026306959E-9</v>
      </c>
      <c r="M100" s="1">
        <f t="shared" si="14"/>
        <v>8.3312541994899239E-10</v>
      </c>
      <c r="N100" s="1">
        <f t="shared" si="15"/>
        <v>8.2474948359782061E-3</v>
      </c>
      <c r="O100" s="1">
        <f t="shared" si="16"/>
        <v>9.7344098979631092E-7</v>
      </c>
      <c r="P100" s="1">
        <f t="shared" si="17"/>
        <v>8.2474948359782061E-3</v>
      </c>
      <c r="Q100" s="1">
        <f t="shared" si="18"/>
        <v>386.73563678095019</v>
      </c>
    </row>
    <row r="101" spans="4:17" x14ac:dyDescent="0.2">
      <c r="D101" s="48">
        <v>43993</v>
      </c>
      <c r="E101" s="1">
        <v>99</v>
      </c>
      <c r="F101" s="70">
        <f t="shared" si="19"/>
        <v>-5.1747380772527052E-2</v>
      </c>
      <c r="G101" s="37">
        <f>Polska!T101</f>
        <v>359</v>
      </c>
      <c r="H101" s="67">
        <f>Polska!U101</f>
        <v>404.42857142857144</v>
      </c>
      <c r="I101" s="1">
        <f t="shared" si="10"/>
        <v>8.6248130173440657E-3</v>
      </c>
      <c r="J101" s="1">
        <f t="shared" si="11"/>
        <v>8.1517685299239695E-3</v>
      </c>
      <c r="K101" s="1">
        <f t="shared" si="12"/>
        <v>1.785334452898753E-5</v>
      </c>
      <c r="L101" s="1">
        <f t="shared" si="13"/>
        <v>4.5888563826651509E-9</v>
      </c>
      <c r="M101" s="1">
        <f t="shared" si="14"/>
        <v>9.8208119763221096E-10</v>
      </c>
      <c r="N101" s="1">
        <f t="shared" si="15"/>
        <v>8.1696274453905374E-3</v>
      </c>
      <c r="O101" s="1">
        <f t="shared" si="16"/>
        <v>2.0719479897400841E-7</v>
      </c>
      <c r="P101" s="1">
        <f t="shared" si="17"/>
        <v>8.1696274453905374E-3</v>
      </c>
      <c r="Q101" s="1">
        <f t="shared" si="18"/>
        <v>383.08433472107794</v>
      </c>
    </row>
    <row r="102" spans="4:17" x14ac:dyDescent="0.2">
      <c r="D102" s="48">
        <v>43994</v>
      </c>
      <c r="E102" s="1">
        <v>100</v>
      </c>
      <c r="F102" s="70">
        <f t="shared" si="19"/>
        <v>6.6052405417460491E-4</v>
      </c>
      <c r="G102" s="37">
        <f>Polska!T102</f>
        <v>376</v>
      </c>
      <c r="H102" s="67">
        <f>Polska!U102</f>
        <v>375.42857142857144</v>
      </c>
      <c r="I102" s="1">
        <f t="shared" si="10"/>
        <v>8.006361218502369E-3</v>
      </c>
      <c r="J102" s="1">
        <f t="shared" si="11"/>
        <v>8.0636123499006999E-3</v>
      </c>
      <c r="K102" s="1">
        <f t="shared" si="12"/>
        <v>2.191726463554433E-5</v>
      </c>
      <c r="L102" s="1">
        <f t="shared" si="13"/>
        <v>2.9208919176480845E-9</v>
      </c>
      <c r="M102" s="1">
        <f t="shared" si="14"/>
        <v>1.1567243580478613E-9</v>
      </c>
      <c r="N102" s="1">
        <f t="shared" si="15"/>
        <v>8.08553369215252E-3</v>
      </c>
      <c r="O102" s="1">
        <f t="shared" si="16"/>
        <v>6.2680974237642479E-9</v>
      </c>
      <c r="P102" s="1">
        <f t="shared" si="17"/>
        <v>8.08553369215252E-3</v>
      </c>
      <c r="Q102" s="1">
        <f t="shared" si="18"/>
        <v>379.14107051120743</v>
      </c>
    </row>
    <row r="103" spans="4:17" x14ac:dyDescent="0.2">
      <c r="D103" s="48">
        <v>43995</v>
      </c>
      <c r="E103" s="1">
        <v>101</v>
      </c>
      <c r="F103" s="70">
        <f t="shared" si="19"/>
        <v>6.7770096951878855E-2</v>
      </c>
      <c r="G103" s="37">
        <f>Polska!T103</f>
        <v>440</v>
      </c>
      <c r="H103" s="67">
        <f>Polska!U103</f>
        <v>376.42857142857144</v>
      </c>
      <c r="I103" s="1">
        <f t="shared" si="10"/>
        <v>8.027687142600359E-3</v>
      </c>
      <c r="J103" s="1">
        <f t="shared" si="11"/>
        <v>7.9687637771364735E-3</v>
      </c>
      <c r="K103" s="1">
        <f t="shared" si="12"/>
        <v>2.6822361434677277E-5</v>
      </c>
      <c r="L103" s="1">
        <f t="shared" si="13"/>
        <v>1.8459443300633343E-9</v>
      </c>
      <c r="M103" s="1">
        <f t="shared" si="14"/>
        <v>1.361312522169612E-9</v>
      </c>
      <c r="N103" s="1">
        <f t="shared" si="15"/>
        <v>7.9955893458280025E-3</v>
      </c>
      <c r="O103" s="1">
        <f t="shared" si="16"/>
        <v>1.0303559497580678E-9</v>
      </c>
      <c r="P103" s="1">
        <f t="shared" si="17"/>
        <v>7.9955893458280025E-3</v>
      </c>
      <c r="Q103" s="1">
        <f t="shared" si="18"/>
        <v>374.92346446931981</v>
      </c>
    </row>
    <row r="104" spans="4:17" x14ac:dyDescent="0.2">
      <c r="D104" s="48">
        <v>43996</v>
      </c>
      <c r="E104" s="1">
        <v>102</v>
      </c>
      <c r="F104" s="70">
        <f t="shared" si="19"/>
        <v>-3.708484761601305E-2</v>
      </c>
      <c r="G104" s="37">
        <f>Polska!T104</f>
        <v>375</v>
      </c>
      <c r="H104" s="67">
        <f>Polska!U104</f>
        <v>408.42857142857144</v>
      </c>
      <c r="I104" s="1">
        <f t="shared" si="10"/>
        <v>8.7101167137360255E-3</v>
      </c>
      <c r="J104" s="1">
        <f t="shared" si="11"/>
        <v>7.8674822949732562E-3</v>
      </c>
      <c r="K104" s="1">
        <f t="shared" si="12"/>
        <v>3.2722883240621709E-5</v>
      </c>
      <c r="L104" s="1">
        <f t="shared" si="13"/>
        <v>1.1582806553860965E-9</v>
      </c>
      <c r="M104" s="1">
        <f t="shared" si="14"/>
        <v>1.6007786074005938E-9</v>
      </c>
      <c r="N104" s="1">
        <f t="shared" si="15"/>
        <v>7.9002079372731404E-3</v>
      </c>
      <c r="O104" s="1">
        <f t="shared" si="16"/>
        <v>6.5595481916345592E-7</v>
      </c>
      <c r="P104" s="1">
        <f t="shared" si="17"/>
        <v>7.9002079372731404E-3</v>
      </c>
      <c r="Q104" s="1">
        <f t="shared" si="18"/>
        <v>370.45090758894275</v>
      </c>
    </row>
    <row r="105" spans="4:17" x14ac:dyDescent="0.2">
      <c r="D105" s="48">
        <v>43997</v>
      </c>
      <c r="E105" s="1">
        <v>103</v>
      </c>
      <c r="F105" s="70">
        <f t="shared" si="19"/>
        <v>-6.5308671589576761E-3</v>
      </c>
      <c r="G105" s="37">
        <f>Polska!T105</f>
        <v>396</v>
      </c>
      <c r="H105" s="67">
        <f>Polska!U105</f>
        <v>402</v>
      </c>
      <c r="I105" s="1">
        <f t="shared" si="10"/>
        <v>8.5730214873918058E-3</v>
      </c>
      <c r="J105" s="1">
        <f t="shared" si="11"/>
        <v>7.760042596239726E-3</v>
      </c>
      <c r="K105" s="1">
        <f t="shared" si="12"/>
        <v>3.9796970074628668E-5</v>
      </c>
      <c r="L105" s="1">
        <f t="shared" si="13"/>
        <v>7.2160759941244184E-10</v>
      </c>
      <c r="M105" s="1">
        <f t="shared" si="14"/>
        <v>1.8808327488828629E-9</v>
      </c>
      <c r="N105" s="1">
        <f t="shared" si="15"/>
        <v>7.7998421687547033E-3</v>
      </c>
      <c r="O105" s="1">
        <f t="shared" si="16"/>
        <v>5.9780916721363846E-7</v>
      </c>
      <c r="P105" s="1">
        <f t="shared" si="17"/>
        <v>7.7998421687547033E-3</v>
      </c>
      <c r="Q105" s="1">
        <f t="shared" si="18"/>
        <v>365.74462766141085</v>
      </c>
    </row>
    <row r="106" spans="4:17" x14ac:dyDescent="0.2">
      <c r="D106" s="48">
        <v>43998</v>
      </c>
      <c r="E106" s="1">
        <v>104</v>
      </c>
      <c r="F106" s="70">
        <f t="shared" si="19"/>
        <v>1.7100416985515565E-2</v>
      </c>
      <c r="G106" s="37">
        <f>Polska!T106</f>
        <v>407</v>
      </c>
      <c r="H106" s="67">
        <f>Polska!U106</f>
        <v>391.28571428571428</v>
      </c>
      <c r="I106" s="1">
        <f t="shared" si="10"/>
        <v>8.3445294434847748E-3</v>
      </c>
      <c r="J106" s="1">
        <f t="shared" si="11"/>
        <v>7.6467333437375161E-3</v>
      </c>
      <c r="K106" s="1">
        <f t="shared" si="12"/>
        <v>4.8249447839945024E-5</v>
      </c>
      <c r="L106" s="1">
        <f t="shared" si="13"/>
        <v>4.4635508271130619E-10</v>
      </c>
      <c r="M106" s="1">
        <f t="shared" si="14"/>
        <v>2.2080787500592345E-9</v>
      </c>
      <c r="N106" s="1">
        <f t="shared" si="15"/>
        <v>7.6949854460112944E-3</v>
      </c>
      <c r="O106" s="1">
        <f t="shared" si="16"/>
        <v>4.219102731473006E-7</v>
      </c>
      <c r="P106" s="1">
        <f t="shared" si="17"/>
        <v>7.6949854460112944E-3</v>
      </c>
      <c r="Q106" s="1">
        <f t="shared" si="18"/>
        <v>360.82776111618602</v>
      </c>
    </row>
    <row r="107" spans="4:17" x14ac:dyDescent="0.2">
      <c r="D107" s="48">
        <v>43999</v>
      </c>
      <c r="E107" s="1">
        <v>105</v>
      </c>
      <c r="F107" s="70">
        <f t="shared" si="19"/>
        <v>0.13377438874482017</v>
      </c>
      <c r="G107" s="37">
        <f>Polska!T107</f>
        <v>506</v>
      </c>
      <c r="H107" s="67">
        <f>Polska!U107</f>
        <v>371.85714285714283</v>
      </c>
      <c r="I107" s="1">
        <f t="shared" si="10"/>
        <v>7.9301972038666908E-3</v>
      </c>
      <c r="J107" s="1">
        <f t="shared" si="11"/>
        <v>7.5278558805760504E-3</v>
      </c>
      <c r="K107" s="1">
        <f t="shared" si="12"/>
        <v>5.8314771780659561E-5</v>
      </c>
      <c r="L107" s="1">
        <f t="shared" si="13"/>
        <v>2.7412709394461468E-10</v>
      </c>
      <c r="M107" s="1">
        <f t="shared" si="14"/>
        <v>2.5901469985589203E-9</v>
      </c>
      <c r="N107" s="1">
        <f t="shared" si="15"/>
        <v>7.5861735166308031E-3</v>
      </c>
      <c r="O107" s="1">
        <f t="shared" si="16"/>
        <v>1.1835407952992677E-7</v>
      </c>
      <c r="P107" s="1">
        <f t="shared" si="17"/>
        <v>7.5861735166308031E-3</v>
      </c>
      <c r="Q107" s="1">
        <f t="shared" si="18"/>
        <v>355.72542984648271</v>
      </c>
    </row>
    <row r="108" spans="4:17" x14ac:dyDescent="0.2">
      <c r="D108" s="48">
        <v>44000</v>
      </c>
      <c r="E108" s="1">
        <v>106</v>
      </c>
      <c r="F108" s="70">
        <f t="shared" si="19"/>
        <v>-6.2635012786250499E-2</v>
      </c>
      <c r="G108" s="37">
        <f>Polska!T108</f>
        <v>314</v>
      </c>
      <c r="H108" s="67">
        <f>Polska!U108</f>
        <v>362.71428571428572</v>
      </c>
      <c r="I108" s="1">
        <f t="shared" si="10"/>
        <v>7.7352173263993589E-3</v>
      </c>
      <c r="J108" s="1">
        <f t="shared" si="11"/>
        <v>7.4037228984029429E-3</v>
      </c>
      <c r="K108" s="1">
        <f t="shared" si="12"/>
        <v>7.0260090743283948E-5</v>
      </c>
      <c r="L108" s="1">
        <f t="shared" si="13"/>
        <v>1.6715352167406353E-10</v>
      </c>
      <c r="M108" s="1">
        <f t="shared" si="14"/>
        <v>3.035846020935641E-9</v>
      </c>
      <c r="N108" s="1">
        <f t="shared" si="15"/>
        <v>7.47398619214577E-3</v>
      </c>
      <c r="O108" s="1">
        <f t="shared" si="16"/>
        <v>6.8243291627631808E-8</v>
      </c>
      <c r="P108" s="1">
        <f t="shared" si="17"/>
        <v>7.47398619214577E-3</v>
      </c>
      <c r="Q108" s="1">
        <f t="shared" si="18"/>
        <v>350.46482196053375</v>
      </c>
    </row>
    <row r="109" spans="4:17" x14ac:dyDescent="0.2">
      <c r="D109" s="48">
        <v>44001</v>
      </c>
      <c r="E109" s="1">
        <v>107</v>
      </c>
      <c r="F109" s="70">
        <f t="shared" si="19"/>
        <v>-6.3547264705630102E-2</v>
      </c>
      <c r="G109" s="37">
        <f>Polska!T109</f>
        <v>301</v>
      </c>
      <c r="H109" s="67">
        <f>Polska!U109</f>
        <v>348.42857142857144</v>
      </c>
      <c r="I109" s="1">
        <f t="shared" si="10"/>
        <v>7.4305612678566505E-3</v>
      </c>
      <c r="J109" s="1">
        <f t="shared" si="11"/>
        <v>7.274657071743496E-3</v>
      </c>
      <c r="K109" s="1">
        <f t="shared" si="12"/>
        <v>8.4388394766702609E-5</v>
      </c>
      <c r="L109" s="1">
        <f t="shared" si="13"/>
        <v>1.011978279350509E-10</v>
      </c>
      <c r="M109" s="1">
        <f t="shared" si="14"/>
        <v>3.555335113377109E-9</v>
      </c>
      <c r="N109" s="1">
        <f t="shared" si="15"/>
        <v>7.3590491230431394E-3</v>
      </c>
      <c r="O109" s="1">
        <f t="shared" si="16"/>
        <v>5.114495367747937E-9</v>
      </c>
      <c r="P109" s="1">
        <f t="shared" si="17"/>
        <v>7.3590491230431394E-3</v>
      </c>
      <c r="Q109" s="1">
        <f t="shared" si="18"/>
        <v>345.07527501407969</v>
      </c>
    </row>
    <row r="110" spans="4:17" x14ac:dyDescent="0.2">
      <c r="D110" s="48">
        <v>44002</v>
      </c>
      <c r="E110" s="1">
        <v>108</v>
      </c>
      <c r="F110" s="70">
        <f t="shared" si="19"/>
        <v>-3.9756922463965783E-2</v>
      </c>
      <c r="G110" s="37">
        <f>Polska!T110</f>
        <v>304</v>
      </c>
      <c r="H110" s="67">
        <f>Polska!U110</f>
        <v>333.14285714285717</v>
      </c>
      <c r="I110" s="1">
        <f t="shared" si="10"/>
        <v>7.104579285215953E-3</v>
      </c>
      <c r="J110" s="1">
        <f t="shared" si="11"/>
        <v>7.1409896667646968E-3</v>
      </c>
      <c r="K110" s="1">
        <f t="shared" si="12"/>
        <v>1.010416986547674E-4</v>
      </c>
      <c r="L110" s="1">
        <f t="shared" si="13"/>
        <v>6.0830157723346031E-11</v>
      </c>
      <c r="M110" s="1">
        <f t="shared" si="14"/>
        <v>4.1603207776885601E-9</v>
      </c>
      <c r="N110" s="1">
        <f t="shared" si="15"/>
        <v>7.2420355865703999E-3</v>
      </c>
      <c r="O110" s="1">
        <f t="shared" si="16"/>
        <v>1.8893091074739588E-8</v>
      </c>
      <c r="P110" s="1">
        <f t="shared" si="17"/>
        <v>7.2420355865703999E-3</v>
      </c>
      <c r="Q110" s="1">
        <f t="shared" si="18"/>
        <v>339.58835984289749</v>
      </c>
    </row>
    <row r="111" spans="4:17" x14ac:dyDescent="0.2">
      <c r="D111" s="48">
        <v>44003</v>
      </c>
      <c r="E111" s="1">
        <v>109</v>
      </c>
      <c r="F111" s="70">
        <f t="shared" si="19"/>
        <v>1.1522568112342757E-2</v>
      </c>
      <c r="G111" s="37">
        <f>Polska!T111</f>
        <v>311</v>
      </c>
      <c r="H111" s="67">
        <f>Polska!U111</f>
        <v>302.85714285714283</v>
      </c>
      <c r="I111" s="1">
        <f>($C$1*G111+(1-$C$1)*H111)/($C$1*SUM(G:G)+(1-$C$1)*SUM(H:H))</f>
        <v>6.4587084411054114E-3</v>
      </c>
      <c r="J111" s="1">
        <f t="shared" si="11"/>
        <v>7.0030591328160193E-3</v>
      </c>
      <c r="K111" s="1">
        <f t="shared" si="12"/>
        <v>1.2060420355607758E-4</v>
      </c>
      <c r="L111" s="1">
        <f t="shared" si="13"/>
        <v>3.630436001079219E-11</v>
      </c>
      <c r="M111" s="1">
        <f t="shared" si="14"/>
        <v>4.8642800152611346E-9</v>
      </c>
      <c r="N111" s="1">
        <f t="shared" si="15"/>
        <v>7.1236682369564715E-3</v>
      </c>
      <c r="O111" s="1">
        <f t="shared" si="16"/>
        <v>4.4216506102065291E-7</v>
      </c>
      <c r="P111" s="1">
        <f t="shared" si="17"/>
        <v>7.1236682369564715E-3</v>
      </c>
      <c r="Q111" s="1">
        <f t="shared" si="18"/>
        <v>334.03796263290803</v>
      </c>
    </row>
    <row r="112" spans="4:17" x14ac:dyDescent="0.2">
      <c r="D112" s="48">
        <v>44004</v>
      </c>
      <c r="E112" s="1">
        <v>110</v>
      </c>
      <c r="F112" s="70">
        <f t="shared" si="19"/>
        <v>-6.6559844085056774E-3</v>
      </c>
      <c r="G112" s="37">
        <f>Polska!T112</f>
        <v>296</v>
      </c>
      <c r="H112" s="67">
        <f>Polska!U112</f>
        <v>300.57142857142856</v>
      </c>
      <c r="I112" s="1">
        <f t="shared" si="10"/>
        <v>6.4099634717385782E-3</v>
      </c>
      <c r="J112" s="1">
        <f t="shared" si="11"/>
        <v>6.8612096850723513E-3</v>
      </c>
      <c r="K112" s="1">
        <f t="shared" si="12"/>
        <v>1.4350536735792811E-4</v>
      </c>
      <c r="L112" s="1">
        <f t="shared" si="13"/>
        <v>2.1512491870130152E-11</v>
      </c>
      <c r="M112" s="1">
        <f t="shared" si="14"/>
        <v>5.6827138891824729E-9</v>
      </c>
      <c r="N112" s="1">
        <f t="shared" si="15"/>
        <v>7.0047207566566599E-3</v>
      </c>
      <c r="O112" s="1">
        <f t="shared" si="16"/>
        <v>3.537294683244545E-7</v>
      </c>
      <c r="P112" s="1">
        <f t="shared" si="17"/>
        <v>7.0047207566566599E-3</v>
      </c>
      <c r="Q112" s="1">
        <f t="shared" si="18"/>
        <v>328.46036234917517</v>
      </c>
    </row>
    <row r="113" spans="4:17" x14ac:dyDescent="0.2">
      <c r="D113" s="48">
        <v>44005</v>
      </c>
      <c r="E113" s="1">
        <v>111</v>
      </c>
      <c r="F113" s="70">
        <f t="shared" si="19"/>
        <v>4.3648054024503224E-3</v>
      </c>
      <c r="G113" s="37">
        <f>Polska!T113</f>
        <v>300</v>
      </c>
      <c r="H113" s="67">
        <f>Polska!U113</f>
        <v>297</v>
      </c>
      <c r="I113" s="1">
        <f t="shared" si="10"/>
        <v>6.3337994571029009E-3</v>
      </c>
      <c r="J113" s="1">
        <f t="shared" si="11"/>
        <v>6.7157898865144033E-3</v>
      </c>
      <c r="K113" s="1">
        <f t="shared" si="12"/>
        <v>1.7022280312152489E-4</v>
      </c>
      <c r="L113" s="1">
        <f t="shared" si="13"/>
        <v>1.2656532669157118E-11</v>
      </c>
      <c r="M113" s="1">
        <f t="shared" si="14"/>
        <v>6.633435159126035E-9</v>
      </c>
      <c r="N113" s="1">
        <f t="shared" si="15"/>
        <v>6.8860193357276204E-3</v>
      </c>
      <c r="O113" s="1">
        <f t="shared" si="16"/>
        <v>3.0493946816278587E-7</v>
      </c>
      <c r="P113" s="1">
        <f t="shared" si="17"/>
        <v>6.8860193357276204E-3</v>
      </c>
      <c r="Q113" s="1">
        <f t="shared" si="18"/>
        <v>322.89430010569987</v>
      </c>
    </row>
    <row r="114" spans="4:17" x14ac:dyDescent="0.2">
      <c r="D114" s="48">
        <v>44006</v>
      </c>
      <c r="E114" s="1">
        <v>112</v>
      </c>
      <c r="F114" s="70">
        <f t="shared" si="19"/>
        <v>-7.5313069164093527E-3</v>
      </c>
      <c r="G114" s="37">
        <f>Polska!T114</f>
        <v>294</v>
      </c>
      <c r="H114" s="67">
        <f>Polska!U114</f>
        <v>299.14285714285717</v>
      </c>
      <c r="I114" s="1">
        <f t="shared" si="10"/>
        <v>6.3794978658843083E-3</v>
      </c>
      <c r="J114" s="1">
        <f t="shared" si="11"/>
        <v>6.5671512373313493E-3</v>
      </c>
      <c r="K114" s="1">
        <f t="shared" si="12"/>
        <v>2.0128491312636858E-4</v>
      </c>
      <c r="L114" s="1">
        <f t="shared" si="13"/>
        <v>7.3931728676126052E-12</v>
      </c>
      <c r="M114" s="1">
        <f t="shared" si="14"/>
        <v>7.7368942283478645E-9</v>
      </c>
      <c r="N114" s="1">
        <f t="shared" si="15"/>
        <v>6.768443894745119E-3</v>
      </c>
      <c r="O114" s="1">
        <f t="shared" si="16"/>
        <v>1.5127299495788228E-7</v>
      </c>
      <c r="P114" s="1">
        <f t="shared" si="17"/>
        <v>6.768443894745119E-3</v>
      </c>
      <c r="Q114" s="1">
        <f t="shared" si="18"/>
        <v>317.3810365096063</v>
      </c>
    </row>
    <row r="115" spans="4:17" x14ac:dyDescent="0.2">
      <c r="D115" s="48">
        <v>44007</v>
      </c>
      <c r="E115" s="1">
        <v>113</v>
      </c>
      <c r="F115" s="70">
        <f t="shared" si="19"/>
        <v>2.3527363838902637E-2</v>
      </c>
      <c r="G115" s="37">
        <f>Polska!T115</f>
        <v>298</v>
      </c>
      <c r="H115" s="67">
        <f>Polska!U115</f>
        <v>282.28571428571428</v>
      </c>
      <c r="I115" s="1">
        <f t="shared" si="10"/>
        <v>6.0200037168039117E-3</v>
      </c>
      <c r="J115" s="1">
        <f t="shared" si="11"/>
        <v>6.4156467796212379E-3</v>
      </c>
      <c r="K115" s="1">
        <f t="shared" si="12"/>
        <v>2.3727315469463121E-4</v>
      </c>
      <c r="L115" s="1">
        <f t="shared" si="13"/>
        <v>4.287844911629386E-12</v>
      </c>
      <c r="M115" s="1">
        <f t="shared" si="14"/>
        <v>9.0165481203914055E-9</v>
      </c>
      <c r="N115" s="1">
        <f t="shared" si="15"/>
        <v>6.6529289551518342E-3</v>
      </c>
      <c r="O115" s="1">
        <f t="shared" si="16"/>
        <v>4.0058294381733659E-7</v>
      </c>
      <c r="P115" s="1">
        <f t="shared" si="17"/>
        <v>6.6529289551518342E-3</v>
      </c>
      <c r="Q115" s="1">
        <f t="shared" si="18"/>
        <v>311.96439247286912</v>
      </c>
    </row>
    <row r="116" spans="4:17" x14ac:dyDescent="0.2">
      <c r="D116" s="48">
        <v>44008</v>
      </c>
      <c r="E116" s="1">
        <v>114</v>
      </c>
      <c r="F116" s="70">
        <f t="shared" si="19"/>
        <v>1.1254074240216738E-3</v>
      </c>
      <c r="G116" s="37">
        <f>Polska!T116</f>
        <v>276</v>
      </c>
      <c r="H116" s="67">
        <f>Polska!U116</f>
        <v>275.28571428571428</v>
      </c>
      <c r="I116" s="1">
        <f t="shared" si="10"/>
        <v>5.8707222481179846E-3</v>
      </c>
      <c r="J116" s="1">
        <f t="shared" si="11"/>
        <v>6.2616297250001115E-3</v>
      </c>
      <c r="K116" s="1">
        <f t="shared" si="12"/>
        <v>2.7882382322982365E-4</v>
      </c>
      <c r="L116" s="1">
        <f t="shared" si="13"/>
        <v>2.4691039141866692E-12</v>
      </c>
      <c r="M116" s="1">
        <f t="shared" si="14"/>
        <v>1.0499277728503533E-8</v>
      </c>
      <c r="N116" s="1">
        <f t="shared" si="15"/>
        <v>6.5404640499767677E-3</v>
      </c>
      <c r="O116" s="1">
        <f t="shared" si="16"/>
        <v>4.4854001765691616E-7</v>
      </c>
      <c r="P116" s="1">
        <f t="shared" si="17"/>
        <v>6.5404640499767677E-3</v>
      </c>
      <c r="Q116" s="1">
        <f t="shared" si="18"/>
        <v>306.690768471475</v>
      </c>
    </row>
    <row r="117" spans="4:17" x14ac:dyDescent="0.2">
      <c r="D117" s="48">
        <v>44009</v>
      </c>
      <c r="E117" s="1">
        <v>115</v>
      </c>
      <c r="F117" s="70">
        <f t="shared" si="19"/>
        <v>7.797708366095657E-2</v>
      </c>
      <c r="G117" s="37">
        <f>Polska!T117</f>
        <v>319</v>
      </c>
      <c r="H117" s="67">
        <f>Polska!U117</f>
        <v>266.57142857142856</v>
      </c>
      <c r="I117" s="1">
        <f t="shared" si="10"/>
        <v>5.6848820524069326E-3</v>
      </c>
      <c r="J117" s="1">
        <f t="shared" si="11"/>
        <v>6.105452112414032E-3</v>
      </c>
      <c r="K117" s="1">
        <f t="shared" si="12"/>
        <v>3.2662922827956912E-4</v>
      </c>
      <c r="L117" s="1">
        <f t="shared" si="13"/>
        <v>1.4116653612049709E-12</v>
      </c>
      <c r="M117" s="1">
        <f t="shared" si="14"/>
        <v>1.2215859157028276E-8</v>
      </c>
      <c r="N117" s="1">
        <f t="shared" si="15"/>
        <v>6.4320935579644228E-3</v>
      </c>
      <c r="O117" s="1">
        <f t="shared" si="16"/>
        <v>5.583067785256941E-7</v>
      </c>
      <c r="P117" s="1">
        <f t="shared" si="17"/>
        <v>6.4320935579644228E-3</v>
      </c>
      <c r="Q117" s="1">
        <f t="shared" si="18"/>
        <v>301.60913676752642</v>
      </c>
    </row>
    <row r="118" spans="4:17" x14ac:dyDescent="0.2">
      <c r="D118" s="48">
        <v>44010</v>
      </c>
      <c r="E118" s="1">
        <v>116</v>
      </c>
      <c r="F118" s="70">
        <f t="shared" si="19"/>
        <v>-0.1602692103607235</v>
      </c>
      <c r="G118" s="37">
        <f>Polska!T118</f>
        <v>193</v>
      </c>
      <c r="H118" s="67">
        <f>Polska!U118</f>
        <v>279.14285714285717</v>
      </c>
      <c r="I118" s="1">
        <f t="shared" si="10"/>
        <v>5.9529793839245169E-3</v>
      </c>
      <c r="J118" s="1">
        <f t="shared" si="11"/>
        <v>5.9474635030832331E-3</v>
      </c>
      <c r="K118" s="1">
        <f t="shared" si="12"/>
        <v>3.8143813041748671E-4</v>
      </c>
      <c r="L118" s="1">
        <f t="shared" si="13"/>
        <v>8.0133892666511193E-13</v>
      </c>
      <c r="M118" s="1">
        <f t="shared" si="14"/>
        <v>1.4201495605080619E-8</v>
      </c>
      <c r="N118" s="1">
        <f t="shared" si="15"/>
        <v>6.3289158357976646E-3</v>
      </c>
      <c r="O118" s="1">
        <f t="shared" si="16"/>
        <v>1.4131753832891567E-7</v>
      </c>
      <c r="P118" s="1">
        <f t="shared" si="17"/>
        <v>6.3289158357976646E-3</v>
      </c>
      <c r="Q118" s="1">
        <f t="shared" si="18"/>
        <v>296.7710007180558</v>
      </c>
    </row>
    <row r="119" spans="4:17" x14ac:dyDescent="0.2">
      <c r="D119" s="48">
        <v>44011</v>
      </c>
      <c r="E119" s="1">
        <v>117</v>
      </c>
      <c r="F119" s="70">
        <f t="shared" si="19"/>
        <v>-6.9058755419086015E-2</v>
      </c>
      <c r="G119" s="37">
        <f>Polska!T119</f>
        <v>247</v>
      </c>
      <c r="H119" s="67">
        <f>Polska!U119</f>
        <v>289.57142857142856</v>
      </c>
      <c r="I119" s="1">
        <f t="shared" si="10"/>
        <v>6.175378306660693E-3</v>
      </c>
      <c r="J119" s="1">
        <f t="shared" si="11"/>
        <v>5.7880097190985856E-3</v>
      </c>
      <c r="K119" s="1">
        <f t="shared" si="12"/>
        <v>4.4405530086786096E-4</v>
      </c>
      <c r="L119" s="1">
        <f t="shared" si="13"/>
        <v>4.5164043074526703E-13</v>
      </c>
      <c r="M119" s="1">
        <f t="shared" si="14"/>
        <v>1.6496416932681764E-8</v>
      </c>
      <c r="N119" s="1">
        <f t="shared" si="15"/>
        <v>6.2320815168350197E-3</v>
      </c>
      <c r="O119" s="1">
        <f t="shared" si="16"/>
        <v>3.2133835166126887E-9</v>
      </c>
      <c r="P119" s="1">
        <f t="shared" si="17"/>
        <v>6.2320815168350197E-3</v>
      </c>
      <c r="Q119" s="1">
        <f t="shared" si="18"/>
        <v>292.23031500063013</v>
      </c>
    </row>
    <row r="120" spans="4:17" x14ac:dyDescent="0.2">
      <c r="D120" s="48">
        <v>44012</v>
      </c>
      <c r="E120" s="1">
        <v>118</v>
      </c>
      <c r="F120" s="70">
        <f t="shared" si="19"/>
        <v>-7.9700116458094605E-2</v>
      </c>
      <c r="G120" s="37">
        <f>Polska!T120</f>
        <v>239</v>
      </c>
      <c r="H120" s="67">
        <f>Polska!U120</f>
        <v>287.14285714285717</v>
      </c>
      <c r="I120" s="1">
        <f t="shared" si="10"/>
        <v>6.1235867767084331E-3</v>
      </c>
      <c r="J120" s="1">
        <f t="shared" si="11"/>
        <v>5.6274316317419517E-3</v>
      </c>
      <c r="K120" s="1">
        <f t="shared" si="12"/>
        <v>5.1534006262554243E-4</v>
      </c>
      <c r="L120" s="1">
        <f t="shared" si="13"/>
        <v>2.5273272333653129E-13</v>
      </c>
      <c r="M120" s="1">
        <f t="shared" si="14"/>
        <v>1.9146554802491478E-8</v>
      </c>
      <c r="N120" s="1">
        <f t="shared" si="15"/>
        <v>6.1427908411750293E-3</v>
      </c>
      <c r="O120" s="1">
        <f t="shared" si="16"/>
        <v>3.6806107528226137E-10</v>
      </c>
      <c r="P120" s="1">
        <f t="shared" si="17"/>
        <v>6.1427908411750293E-3</v>
      </c>
      <c r="Q120" s="1">
        <f t="shared" si="18"/>
        <v>288.04336041663589</v>
      </c>
    </row>
    <row r="121" spans="4:17" x14ac:dyDescent="0.2">
      <c r="D121" s="48">
        <v>44013</v>
      </c>
      <c r="E121" s="1">
        <v>119</v>
      </c>
      <c r="F121" s="70">
        <f t="shared" si="19"/>
        <v>0.12504702596976447</v>
      </c>
      <c r="G121" s="37">
        <f>Polska!T121</f>
        <v>382</v>
      </c>
      <c r="H121" s="67">
        <f>Polska!U121</f>
        <v>286.42857142857144</v>
      </c>
      <c r="I121" s="1">
        <f t="shared" si="10"/>
        <v>6.1083539737812973E-3</v>
      </c>
      <c r="J121" s="1">
        <f t="shared" si="11"/>
        <v>5.4660640051187107E-3</v>
      </c>
      <c r="K121" s="1">
        <f t="shared" si="12"/>
        <v>5.9620367191522995E-4</v>
      </c>
      <c r="L121" s="1">
        <f t="shared" si="13"/>
        <v>1.4041782206052088E-13</v>
      </c>
      <c r="M121" s="1">
        <f t="shared" si="14"/>
        <v>2.2204302110672685E-8</v>
      </c>
      <c r="N121" s="1">
        <f t="shared" si="15"/>
        <v>6.0622898814764693E-3</v>
      </c>
      <c r="O121" s="1">
        <f t="shared" si="16"/>
        <v>2.1239467349427139E-9</v>
      </c>
      <c r="P121" s="1">
        <f t="shared" si="17"/>
        <v>6.0622898814764693E-3</v>
      </c>
      <c r="Q121" s="1">
        <f t="shared" si="18"/>
        <v>284.26856691513649</v>
      </c>
    </row>
    <row r="122" spans="4:17" x14ac:dyDescent="0.2">
      <c r="D122" s="48">
        <v>44014</v>
      </c>
      <c r="E122" s="1">
        <v>120</v>
      </c>
      <c r="F122" s="70">
        <f t="shared" si="19"/>
        <v>0.10420358299685528</v>
      </c>
      <c r="G122" s="37">
        <f>Polska!T122</f>
        <v>371</v>
      </c>
      <c r="H122" s="67">
        <f>Polska!U122</f>
        <v>291.85714285714283</v>
      </c>
      <c r="I122" s="1">
        <f t="shared" si="10"/>
        <v>6.2241232760275262E-3</v>
      </c>
      <c r="J122" s="1">
        <f t="shared" si="11"/>
        <v>5.30423440017758E-3</v>
      </c>
      <c r="K122" s="1">
        <f t="shared" si="12"/>
        <v>6.8760540273823728E-4</v>
      </c>
      <c r="L122" s="1">
        <f t="shared" si="13"/>
        <v>7.7459569586144353E-14</v>
      </c>
      <c r="M122" s="1">
        <f t="shared" si="14"/>
        <v>2.572936631275506E-8</v>
      </c>
      <c r="N122" s="1">
        <f t="shared" si="15"/>
        <v>5.9918655323595903E-3</v>
      </c>
      <c r="O122" s="1">
        <f t="shared" si="16"/>
        <v>5.3955611844852554E-8</v>
      </c>
      <c r="P122" s="1">
        <f t="shared" si="17"/>
        <v>5.9918655323595903E-3</v>
      </c>
      <c r="Q122" s="1">
        <f t="shared" si="18"/>
        <v>280.96627863945434</v>
      </c>
    </row>
    <row r="123" spans="4:17" x14ac:dyDescent="0.2">
      <c r="D123" s="48">
        <v>44015</v>
      </c>
      <c r="E123" s="1">
        <v>121</v>
      </c>
      <c r="F123" s="70">
        <f t="shared" si="19"/>
        <v>-4.284928454070247E-2</v>
      </c>
      <c r="G123" s="37">
        <f>Polska!T123</f>
        <v>259</v>
      </c>
      <c r="H123" s="67">
        <f>Polska!U123</f>
        <v>285.85714285714283</v>
      </c>
      <c r="I123" s="1">
        <f t="shared" si="10"/>
        <v>6.0961677314395881E-3</v>
      </c>
      <c r="J123" s="1">
        <f t="shared" si="11"/>
        <v>5.1422621436552352E-3</v>
      </c>
      <c r="K123" s="1">
        <f t="shared" si="12"/>
        <v>7.9054720548423179E-4</v>
      </c>
      <c r="L123" s="1">
        <f t="shared" si="13"/>
        <v>4.2424820892814749E-14</v>
      </c>
      <c r="M123" s="1">
        <f t="shared" si="14"/>
        <v>2.9789727219219942E-8</v>
      </c>
      <c r="N123" s="1">
        <f t="shared" si="15"/>
        <v>5.9328391389091104E-3</v>
      </c>
      <c r="O123" s="1">
        <f t="shared" si="16"/>
        <v>2.6685961053851717E-8</v>
      </c>
      <c r="P123" s="1">
        <f t="shared" si="17"/>
        <v>5.9328391389091104E-3</v>
      </c>
      <c r="Q123" s="1">
        <f t="shared" si="18"/>
        <v>278.19845515948401</v>
      </c>
    </row>
    <row r="124" spans="4:17" x14ac:dyDescent="0.2">
      <c r="D124" s="48">
        <v>44016</v>
      </c>
      <c r="E124" s="1">
        <v>122</v>
      </c>
      <c r="F124" s="70">
        <f t="shared" si="19"/>
        <v>3.6891369143832176E-2</v>
      </c>
      <c r="G124" s="37">
        <f>Polska!T124</f>
        <v>314</v>
      </c>
      <c r="H124" s="67">
        <f>Polska!U124</f>
        <v>288.42857142857144</v>
      </c>
      <c r="I124" s="1">
        <f t="shared" si="10"/>
        <v>6.1510058219772764E-3</v>
      </c>
      <c r="J124" s="1">
        <f t="shared" si="11"/>
        <v>4.980457365926028E-3</v>
      </c>
      <c r="K124" s="1">
        <f t="shared" si="12"/>
        <v>9.0606682359238968E-4</v>
      </c>
      <c r="L124" s="1">
        <f t="shared" si="13"/>
        <v>2.3070502119365873E-14</v>
      </c>
      <c r="M124" s="1">
        <f t="shared" si="14"/>
        <v>3.4462710885554685E-8</v>
      </c>
      <c r="N124" s="1">
        <f t="shared" si="15"/>
        <v>5.8865586522523728E-3</v>
      </c>
      <c r="O124" s="1">
        <f t="shared" si="16"/>
        <v>6.9950533895899829E-8</v>
      </c>
      <c r="P124" s="1">
        <f t="shared" si="17"/>
        <v>5.8865586522523728E-3</v>
      </c>
      <c r="Q124" s="1">
        <f t="shared" si="18"/>
        <v>276.02830363666675</v>
      </c>
    </row>
    <row r="125" spans="4:17" x14ac:dyDescent="0.2">
      <c r="D125" s="48">
        <v>44017</v>
      </c>
      <c r="E125" s="1">
        <v>123</v>
      </c>
      <c r="F125" s="70">
        <f t="shared" si="19"/>
        <v>-7.3231913534423487E-2</v>
      </c>
      <c r="G125" s="37">
        <f>Polska!T125</f>
        <v>231</v>
      </c>
      <c r="H125" s="67">
        <f>Polska!U125</f>
        <v>273.42857142857144</v>
      </c>
      <c r="I125" s="1">
        <f t="shared" si="10"/>
        <v>5.831116960507433E-3</v>
      </c>
      <c r="J125" s="1">
        <f t="shared" si="11"/>
        <v>4.8191201111660665E-3</v>
      </c>
      <c r="K125" s="1">
        <f t="shared" si="12"/>
        <v>1.0352292703954909E-3</v>
      </c>
      <c r="L125" s="1">
        <f t="shared" si="13"/>
        <v>1.2456217057323217E-14</v>
      </c>
      <c r="M125" s="1">
        <f t="shared" si="14"/>
        <v>3.9836192357419404E-8</v>
      </c>
      <c r="N125" s="1">
        <f t="shared" si="15"/>
        <v>5.8543892177663715E-3</v>
      </c>
      <c r="O125" s="1">
        <f t="shared" si="16"/>
        <v>5.3974538861490153E-10</v>
      </c>
      <c r="P125" s="1">
        <f t="shared" si="17"/>
        <v>5.8543892177663715E-3</v>
      </c>
      <c r="Q125" s="1">
        <f t="shared" si="18"/>
        <v>274.51983749291668</v>
      </c>
    </row>
    <row r="126" spans="4:17" x14ac:dyDescent="0.2">
      <c r="D126" s="48">
        <v>44018</v>
      </c>
      <c r="E126" s="1">
        <v>124</v>
      </c>
      <c r="F126" s="70">
        <f t="shared" si="19"/>
        <v>-9.962530517166579E-2</v>
      </c>
      <c r="G126" s="37">
        <f>Polska!T126</f>
        <v>205</v>
      </c>
      <c r="H126" s="67">
        <f>Polska!U126</f>
        <v>257.85714285714283</v>
      </c>
      <c r="I126" s="1">
        <f t="shared" si="10"/>
        <v>5.4990418566958806E-3</v>
      </c>
      <c r="J126" s="1">
        <f t="shared" si="11"/>
        <v>4.6585395226607807E-3</v>
      </c>
      <c r="K126" s="1">
        <f t="shared" si="12"/>
        <v>1.179116591821466E-3</v>
      </c>
      <c r="L126" s="1">
        <f t="shared" si="13"/>
        <v>6.6773997937461892E-15</v>
      </c>
      <c r="M126" s="1">
        <f t="shared" si="14"/>
        <v>4.6009941257998901E-8</v>
      </c>
      <c r="N126" s="1">
        <f t="shared" si="15"/>
        <v>5.8377021244301825E-3</v>
      </c>
      <c r="O126" s="1">
        <f t="shared" si="16"/>
        <v>1.1465961558073404E-7</v>
      </c>
      <c r="P126" s="1">
        <f t="shared" si="17"/>
        <v>5.8377021244301825E-3</v>
      </c>
      <c r="Q126" s="1">
        <f t="shared" si="18"/>
        <v>273.73735823154846</v>
      </c>
    </row>
    <row r="127" spans="4:17" x14ac:dyDescent="0.2">
      <c r="D127" s="48">
        <v>44019</v>
      </c>
      <c r="E127" s="1">
        <v>125</v>
      </c>
      <c r="F127" s="70">
        <f t="shared" si="19"/>
        <v>-2.8872869685070413E-3</v>
      </c>
      <c r="G127" s="37">
        <f>Polska!T127</f>
        <v>257</v>
      </c>
      <c r="H127" s="67">
        <f>Polska!U127</f>
        <v>258.71428571428572</v>
      </c>
      <c r="I127" s="1">
        <f t="shared" si="10"/>
        <v>5.5173212202084439E-3</v>
      </c>
      <c r="J127" s="1">
        <f t="shared" si="11"/>
        <v>4.4989931055015604E-3</v>
      </c>
      <c r="K127" s="1">
        <f t="shared" si="12"/>
        <v>1.3388158696676963E-3</v>
      </c>
      <c r="L127" s="1">
        <f t="shared" si="13"/>
        <v>3.5540266705516194E-15</v>
      </c>
      <c r="M127" s="1">
        <f t="shared" si="14"/>
        <v>5.3097125526224922E-8</v>
      </c>
      <c r="N127" s="1">
        <f t="shared" si="15"/>
        <v>5.8378620722983375E-3</v>
      </c>
      <c r="O127" s="1">
        <f t="shared" si="16"/>
        <v>1.0271240108210043E-7</v>
      </c>
      <c r="P127" s="1">
        <f t="shared" si="17"/>
        <v>5.8378620722983375E-3</v>
      </c>
      <c r="Q127" s="1">
        <f t="shared" si="18"/>
        <v>273.74485839273353</v>
      </c>
    </row>
    <row r="128" spans="4:17" x14ac:dyDescent="0.2">
      <c r="D128" s="48">
        <v>44020</v>
      </c>
      <c r="E128" s="1">
        <v>126</v>
      </c>
      <c r="F128" s="70">
        <f t="shared" si="19"/>
        <v>3.1823022435661485E-2</v>
      </c>
      <c r="G128" s="37">
        <f>Polska!T128</f>
        <v>277</v>
      </c>
      <c r="H128" s="67">
        <f>Polska!U128</f>
        <v>257.42857142857144</v>
      </c>
      <c r="I128" s="1">
        <f t="shared" si="10"/>
        <v>5.4899021749396006E-3</v>
      </c>
      <c r="J128" s="1">
        <f t="shared" si="11"/>
        <v>4.3407460683347341E-3</v>
      </c>
      <c r="K128" s="1">
        <f t="shared" si="12"/>
        <v>1.5154054546448589E-3</v>
      </c>
      <c r="L128" s="1">
        <f t="shared" si="13"/>
        <v>1.8781318472674462E-15</v>
      </c>
      <c r="M128" s="1">
        <f t="shared" si="14"/>
        <v>6.1225990035855141E-8</v>
      </c>
      <c r="N128" s="1">
        <f t="shared" si="15"/>
        <v>5.8562127489715067E-3</v>
      </c>
      <c r="O128" s="1">
        <f t="shared" si="16"/>
        <v>1.3413858494109512E-7</v>
      </c>
      <c r="P128" s="1">
        <f t="shared" si="17"/>
        <v>5.8562127489715067E-3</v>
      </c>
      <c r="Q128" s="1">
        <f t="shared" si="18"/>
        <v>274.60534521566558</v>
      </c>
    </row>
    <row r="129" spans="4:17" x14ac:dyDescent="0.2">
      <c r="D129" s="48">
        <v>44021</v>
      </c>
      <c r="E129" s="1">
        <v>127</v>
      </c>
      <c r="F129" s="70">
        <f t="shared" si="19"/>
        <v>-2.4626204054360556E-2</v>
      </c>
      <c r="G129" s="37">
        <f>Polska!T129</f>
        <v>262</v>
      </c>
      <c r="H129" s="67">
        <f>Polska!U129</f>
        <v>277.28571428571428</v>
      </c>
      <c r="I129" s="1">
        <f t="shared" si="10"/>
        <v>5.9133740963139636E-3</v>
      </c>
      <c r="J129" s="1">
        <f t="shared" si="11"/>
        <v>4.1840507452503223E-3</v>
      </c>
      <c r="K129" s="1">
        <f t="shared" si="12"/>
        <v>1.7099394580604732E-3</v>
      </c>
      <c r="L129" s="1">
        <f t="shared" si="13"/>
        <v>9.8542496993080195E-16</v>
      </c>
      <c r="M129" s="1">
        <f t="shared" si="14"/>
        <v>7.0541728350754017E-8</v>
      </c>
      <c r="N129" s="1">
        <f t="shared" si="15"/>
        <v>5.8940607450401316E-3</v>
      </c>
      <c r="O129" s="1">
        <f t="shared" si="16"/>
        <v>3.7573530792008054E-10</v>
      </c>
      <c r="P129" s="1">
        <f t="shared" si="17"/>
        <v>5.8940607450401316E-3</v>
      </c>
      <c r="Q129" s="1">
        <f t="shared" si="18"/>
        <v>276.38008641303264</v>
      </c>
    </row>
    <row r="130" spans="4:17" x14ac:dyDescent="0.2">
      <c r="D130" s="48">
        <v>44022</v>
      </c>
      <c r="E130" s="1">
        <v>128</v>
      </c>
      <c r="F130" s="70">
        <f t="shared" si="19"/>
        <v>-4.0220499610174265E-2</v>
      </c>
      <c r="G130" s="37">
        <f>Polska!T130</f>
        <v>265</v>
      </c>
      <c r="H130" s="67">
        <f>Polska!U130</f>
        <v>290.71428571428572</v>
      </c>
      <c r="I130" s="1">
        <f t="shared" si="10"/>
        <v>6.1997507913441096E-3</v>
      </c>
      <c r="J130" s="1">
        <f t="shared" si="11"/>
        <v>4.0291460983329728E-3</v>
      </c>
      <c r="K130" s="1">
        <f t="shared" si="12"/>
        <v>1.9234305754209364E-3</v>
      </c>
      <c r="L130" s="1">
        <f t="shared" si="13"/>
        <v>5.1334949579493784E-16</v>
      </c>
      <c r="M130" s="1">
        <f t="shared" si="14"/>
        <v>8.120856750525694E-8</v>
      </c>
      <c r="N130" s="1">
        <f t="shared" si="15"/>
        <v>5.9526578823219283E-3</v>
      </c>
      <c r="O130" s="1">
        <f t="shared" si="16"/>
        <v>6.1095044406240131E-8</v>
      </c>
      <c r="P130" s="1">
        <f t="shared" si="17"/>
        <v>5.9526578823219283E-3</v>
      </c>
      <c r="Q130" s="1">
        <f t="shared" si="18"/>
        <v>279.1277815193526</v>
      </c>
    </row>
    <row r="131" spans="4:17" x14ac:dyDescent="0.2">
      <c r="D131" s="48">
        <v>44023</v>
      </c>
      <c r="E131" s="1">
        <v>129</v>
      </c>
      <c r="F131" s="70">
        <f t="shared" si="19"/>
        <v>1.8704567017682194E-2</v>
      </c>
      <c r="G131" s="37">
        <f>Polska!T131</f>
        <v>305</v>
      </c>
      <c r="H131" s="67">
        <f>Polska!U131</f>
        <v>292.14285714285717</v>
      </c>
      <c r="I131" s="1">
        <f t="shared" ref="I131:I152" si="20">($C$1*G131+(1-$C$1)*H131)/($C$1*SUM(G:G)+(1-$C$1)*SUM(H:H))</f>
        <v>6.2302163971983812E-3</v>
      </c>
      <c r="J131" s="1">
        <f t="shared" ref="J131:J194" si="21">_xlfn.NORM.DIST(E131,$A$1,$A$2,FALSE)*$B$1</f>
        <v>3.8762573008480575E-3</v>
      </c>
      <c r="K131" s="1">
        <f t="shared" ref="K131:K194" si="22">_xlfn.NORM.DIST(E131,$A$3,$A$4,FALSE)*$B$2</f>
        <v>2.1568313636979178E-3</v>
      </c>
      <c r="L131" s="1">
        <f t="shared" ref="L131:L194" si="23">_xlfn.NORM.DIST(E131,$A$5,$A$6,FALSE)*$B$3</f>
        <v>2.6551851355279645E-16</v>
      </c>
      <c r="M131" s="1">
        <f t="shared" ref="M131:M194" si="24">_xlfn.NORM.DIST(E131,$A$7,$A$8,FALSE)*$B$4</f>
        <v>9.3412087444025366E-8</v>
      </c>
      <c r="N131" s="1">
        <f t="shared" ref="N131:N194" si="25">SUM(J131:M131)</f>
        <v>6.0331820766336844E-3</v>
      </c>
      <c r="O131" s="1">
        <f t="shared" ref="O131:O152" si="26">(SUM(J131:L131)-I131)^2</f>
        <v>3.8859342980573747E-8</v>
      </c>
      <c r="P131" s="1">
        <f t="shared" ref="P131:P194" si="27">IF(O131="",0,N131)</f>
        <v>6.0331820766336844E-3</v>
      </c>
      <c r="Q131" s="1">
        <f t="shared" ref="Q131:Q194" si="28">N131*($C$1*SUM(G:G)+(1-$C$1)*SUM(H:H))</f>
        <v>282.90366452173782</v>
      </c>
    </row>
    <row r="132" spans="4:17" x14ac:dyDescent="0.2">
      <c r="D132" s="48">
        <v>44024</v>
      </c>
      <c r="E132" s="1">
        <v>130</v>
      </c>
      <c r="F132" s="70">
        <f t="shared" si="19"/>
        <v>0.10537606046937009</v>
      </c>
      <c r="G132" s="37">
        <f>Polska!T132</f>
        <v>370</v>
      </c>
      <c r="H132" s="67">
        <f>Polska!U132</f>
        <v>290.28571428571428</v>
      </c>
      <c r="I132" s="1">
        <f t="shared" si="20"/>
        <v>6.1906111095878279E-3</v>
      </c>
      <c r="J132" s="1">
        <f t="shared" si="21"/>
        <v>3.7255954005058472E-3</v>
      </c>
      <c r="K132" s="1">
        <f t="shared" si="22"/>
        <v>2.4110141456275755E-3</v>
      </c>
      <c r="L132" s="1">
        <f t="shared" si="23"/>
        <v>1.363542150736955E-16</v>
      </c>
      <c r="M132" s="1">
        <f t="shared" si="24"/>
        <v>1.0736179861674085E-7</v>
      </c>
      <c r="N132" s="1">
        <f t="shared" si="25"/>
        <v>6.136716907932176E-3</v>
      </c>
      <c r="O132" s="1">
        <f t="shared" si="26"/>
        <v>2.9161688555054473E-9</v>
      </c>
      <c r="P132" s="1">
        <f t="shared" si="27"/>
        <v>6.136716907932176E-3</v>
      </c>
      <c r="Q132" s="1">
        <f t="shared" si="28"/>
        <v>287.75854587753577</v>
      </c>
    </row>
    <row r="133" spans="4:17" x14ac:dyDescent="0.2">
      <c r="D133" s="48">
        <v>44025</v>
      </c>
      <c r="E133" s="1">
        <v>131</v>
      </c>
      <c r="F133" s="70">
        <f t="shared" si="19"/>
        <v>-2.0700443476346919E-3</v>
      </c>
      <c r="G133" s="37">
        <f>Polska!T133</f>
        <v>299</v>
      </c>
      <c r="H133" s="67">
        <f>Polska!U133</f>
        <v>300.42857142857144</v>
      </c>
      <c r="I133" s="1">
        <f t="shared" si="20"/>
        <v>6.4069169111531515E-3</v>
      </c>
      <c r="J133" s="1">
        <f t="shared" si="21"/>
        <v>3.5773570617399662E-3</v>
      </c>
      <c r="K133" s="1">
        <f t="shared" si="22"/>
        <v>2.6867497680637558E-3</v>
      </c>
      <c r="L133" s="1">
        <f t="shared" si="23"/>
        <v>6.9523946797094462E-17</v>
      </c>
      <c r="M133" s="1">
        <f t="shared" si="24"/>
        <v>1.2329400320226385E-7</v>
      </c>
      <c r="N133" s="1">
        <f t="shared" si="25"/>
        <v>6.2642301238069941E-3</v>
      </c>
      <c r="O133" s="1">
        <f t="shared" si="26"/>
        <v>2.0394719335010734E-8</v>
      </c>
      <c r="P133" s="1">
        <f t="shared" si="27"/>
        <v>6.2642301238069941E-3</v>
      </c>
      <c r="Q133" s="1">
        <f t="shared" si="28"/>
        <v>293.73780451546924</v>
      </c>
    </row>
    <row r="134" spans="4:17" x14ac:dyDescent="0.2">
      <c r="D134" s="48">
        <v>44026</v>
      </c>
      <c r="E134" s="1">
        <v>132</v>
      </c>
      <c r="F134" s="70">
        <f t="shared" ref="F134:F152" si="29">LOG(G134)-LOG(H134)</f>
        <v>-6.9033076181872932E-2</v>
      </c>
      <c r="G134" s="37">
        <f>Polska!T134</f>
        <v>267</v>
      </c>
      <c r="H134" s="67">
        <f>Polska!U134</f>
        <v>313</v>
      </c>
      <c r="I134" s="1">
        <f t="shared" si="20"/>
        <v>6.6750142426707341E-3</v>
      </c>
      <c r="J134" s="1">
        <f t="shared" si="21"/>
        <v>3.4317243854564434E-3</v>
      </c>
      <c r="K134" s="1">
        <f t="shared" si="22"/>
        <v>2.9846854957519017E-3</v>
      </c>
      <c r="L134" s="1">
        <f t="shared" si="23"/>
        <v>3.519592314588024E-17</v>
      </c>
      <c r="M134" s="1">
        <f t="shared" si="24"/>
        <v>1.4147496753685983E-7</v>
      </c>
      <c r="N134" s="1">
        <f t="shared" si="25"/>
        <v>6.4165513561759181E-3</v>
      </c>
      <c r="O134" s="1">
        <f t="shared" si="26"/>
        <v>6.6876215767351349E-8</v>
      </c>
      <c r="P134" s="1">
        <f t="shared" si="27"/>
        <v>6.4165513561759181E-3</v>
      </c>
      <c r="Q134" s="1">
        <f t="shared" si="28"/>
        <v>300.88034294283256</v>
      </c>
    </row>
    <row r="135" spans="4:17" x14ac:dyDescent="0.2">
      <c r="D135" s="48">
        <v>44027</v>
      </c>
      <c r="E135" s="1">
        <v>133</v>
      </c>
      <c r="F135" s="70">
        <f t="shared" si="29"/>
        <v>-8.0628048432862087E-2</v>
      </c>
      <c r="G135" s="37">
        <f>Polska!T135</f>
        <v>264</v>
      </c>
      <c r="H135" s="67">
        <f>Polska!U135</f>
        <v>317.85714285714283</v>
      </c>
      <c r="I135" s="1">
        <f t="shared" si="20"/>
        <v>6.7785973025752547E-3</v>
      </c>
      <c r="J135" s="1">
        <f t="shared" si="21"/>
        <v>3.288864804259461E-3</v>
      </c>
      <c r="K135" s="1">
        <f t="shared" si="22"/>
        <v>3.3053223754029248E-3</v>
      </c>
      <c r="L135" s="1">
        <f t="shared" si="23"/>
        <v>1.7690593128010603E-17</v>
      </c>
      <c r="M135" s="1">
        <f t="shared" si="24"/>
        <v>1.6220443554336833E-7</v>
      </c>
      <c r="N135" s="1">
        <f t="shared" si="25"/>
        <v>6.5943493840979464E-3</v>
      </c>
      <c r="O135" s="1">
        <f t="shared" si="26"/>
        <v>3.4007093432733212E-8</v>
      </c>
      <c r="P135" s="1">
        <f t="shared" si="27"/>
        <v>6.5943493840979464E-3</v>
      </c>
      <c r="Q135" s="1">
        <f t="shared" si="28"/>
        <v>309.21752106956097</v>
      </c>
    </row>
    <row r="136" spans="4:17" x14ac:dyDescent="0.2">
      <c r="D136" s="48">
        <v>44028</v>
      </c>
      <c r="E136" s="1">
        <v>134</v>
      </c>
      <c r="F136" s="70">
        <f t="shared" si="29"/>
        <v>2.2560859593318661E-2</v>
      </c>
      <c r="G136" s="37">
        <f>Polska!T136</f>
        <v>333</v>
      </c>
      <c r="H136" s="67">
        <f>Polska!U136</f>
        <v>316.14285714285717</v>
      </c>
      <c r="I136" s="1">
        <f t="shared" si="20"/>
        <v>6.7420385755501307E-3</v>
      </c>
      <c r="J136" s="1">
        <f t="shared" si="21"/>
        <v>3.1489310507422773E-3</v>
      </c>
      <c r="K136" s="1">
        <f t="shared" si="22"/>
        <v>3.6489924559422477E-3</v>
      </c>
      <c r="L136" s="1">
        <f t="shared" si="23"/>
        <v>8.8284511608079825E-18</v>
      </c>
      <c r="M136" s="1">
        <f t="shared" si="24"/>
        <v>1.8581951530362959E-7</v>
      </c>
      <c r="N136" s="1">
        <f t="shared" si="25"/>
        <v>6.7981093261998372E-3</v>
      </c>
      <c r="O136" s="1">
        <f t="shared" si="26"/>
        <v>3.1231255278969722E-9</v>
      </c>
      <c r="P136" s="1">
        <f t="shared" si="27"/>
        <v>6.7981093261998372E-3</v>
      </c>
      <c r="Q136" s="1">
        <f t="shared" si="28"/>
        <v>318.77208673178706</v>
      </c>
    </row>
    <row r="137" spans="4:17" x14ac:dyDescent="0.2">
      <c r="D137" s="48">
        <v>44029</v>
      </c>
      <c r="E137" s="1">
        <v>135</v>
      </c>
      <c r="F137" s="70">
        <f t="shared" si="29"/>
        <v>5.1834113724556374E-2</v>
      </c>
      <c r="G137" s="37">
        <f>Polska!T137</f>
        <v>353</v>
      </c>
      <c r="H137" s="67">
        <f>Polska!U137</f>
        <v>313.28571428571428</v>
      </c>
      <c r="I137" s="1">
        <f t="shared" si="20"/>
        <v>6.6811073638415883E-3</v>
      </c>
      <c r="J137" s="1">
        <f t="shared" si="21"/>
        <v>3.0120611960487691E-3</v>
      </c>
      <c r="K137" s="1">
        <f t="shared" si="22"/>
        <v>4.0158362974899832E-3</v>
      </c>
      <c r="L137" s="1">
        <f t="shared" si="23"/>
        <v>4.3744024368070815E-18</v>
      </c>
      <c r="M137" s="1">
        <f t="shared" si="24"/>
        <v>2.1269897338490387E-7</v>
      </c>
      <c r="N137" s="1">
        <f t="shared" si="25"/>
        <v>7.0281101925121414E-3</v>
      </c>
      <c r="O137" s="1">
        <f t="shared" si="26"/>
        <v>1.2026339405537888E-7</v>
      </c>
      <c r="P137" s="1">
        <f t="shared" si="27"/>
        <v>7.0281101925121414E-3</v>
      </c>
      <c r="Q137" s="1">
        <f t="shared" si="28"/>
        <v>329.55712306857055</v>
      </c>
    </row>
    <row r="138" spans="4:17" x14ac:dyDescent="0.2">
      <c r="D138" s="48">
        <v>44030</v>
      </c>
      <c r="E138" s="1">
        <v>136</v>
      </c>
      <c r="F138" s="70">
        <f t="shared" si="29"/>
        <v>8.8747809913662934E-3</v>
      </c>
      <c r="G138" s="37">
        <f>Polska!T138</f>
        <v>339</v>
      </c>
      <c r="H138" s="67">
        <f>Polska!U138</f>
        <v>332.14285714285717</v>
      </c>
      <c r="I138" s="1">
        <f t="shared" si="20"/>
        <v>7.0832533611179639E-3</v>
      </c>
      <c r="J138" s="1">
        <f t="shared" si="21"/>
        <v>2.8783787555646681E-3</v>
      </c>
      <c r="K138" s="1">
        <f t="shared" si="22"/>
        <v>4.4057812421315415E-3</v>
      </c>
      <c r="L138" s="1">
        <f t="shared" si="23"/>
        <v>2.1520137510543511E-18</v>
      </c>
      <c r="M138" s="1">
        <f t="shared" si="24"/>
        <v>2.432679741211905E-7</v>
      </c>
      <c r="N138" s="1">
        <f t="shared" si="25"/>
        <v>7.2844032656703321E-3</v>
      </c>
      <c r="O138" s="1">
        <f t="shared" si="26"/>
        <v>4.0363476621183982E-8</v>
      </c>
      <c r="P138" s="1">
        <f t="shared" si="27"/>
        <v>7.2844032656703321E-3</v>
      </c>
      <c r="Q138" s="1">
        <f t="shared" si="28"/>
        <v>341.57503478862355</v>
      </c>
    </row>
    <row r="139" spans="4:17" x14ac:dyDescent="0.2">
      <c r="D139" s="48">
        <v>44031</v>
      </c>
      <c r="E139" s="1">
        <v>137</v>
      </c>
      <c r="F139" s="70">
        <f t="shared" si="29"/>
        <v>1.1413287240942704E-2</v>
      </c>
      <c r="G139" s="37">
        <f>Polska!T139</f>
        <v>358</v>
      </c>
      <c r="H139" s="67">
        <f>Polska!U139</f>
        <v>348.71428571428572</v>
      </c>
      <c r="I139" s="1">
        <f t="shared" si="20"/>
        <v>7.4366543890275047E-3</v>
      </c>
      <c r="J139" s="1">
        <f t="shared" si="21"/>
        <v>2.7479928582891215E-3</v>
      </c>
      <c r="K139" s="1">
        <f t="shared" si="22"/>
        <v>4.8185209519980123E-3</v>
      </c>
      <c r="L139" s="1">
        <f t="shared" si="23"/>
        <v>1.0511469648323986E-18</v>
      </c>
      <c r="M139" s="1">
        <f t="shared" si="24"/>
        <v>2.780033037598238E-7</v>
      </c>
      <c r="N139" s="1">
        <f t="shared" si="25"/>
        <v>7.5667918135908941E-3</v>
      </c>
      <c r="O139" s="1">
        <f t="shared" si="26"/>
        <v>1.6863469289886045E-8</v>
      </c>
      <c r="P139" s="1">
        <f t="shared" si="27"/>
        <v>7.5667918135908941E-3</v>
      </c>
      <c r="Q139" s="1">
        <f t="shared" si="28"/>
        <v>354.81659687160891</v>
      </c>
    </row>
    <row r="140" spans="4:17" x14ac:dyDescent="0.2">
      <c r="D140" s="48">
        <v>44032</v>
      </c>
      <c r="E140" s="1">
        <v>138</v>
      </c>
      <c r="F140" s="70">
        <f t="shared" si="29"/>
        <v>-0.11173110293145783</v>
      </c>
      <c r="G140" s="37">
        <f>Polska!T140</f>
        <v>279</v>
      </c>
      <c r="H140" s="67">
        <f>Polska!U140</f>
        <v>360.85714285714283</v>
      </c>
      <c r="I140" s="1">
        <f t="shared" si="20"/>
        <v>7.6956120387888056E-3</v>
      </c>
      <c r="J140" s="1">
        <f t="shared" si="21"/>
        <v>2.6209984761676958E-3</v>
      </c>
      <c r="K140" s="1">
        <f t="shared" si="22"/>
        <v>5.2534967427893871E-3</v>
      </c>
      <c r="L140" s="1">
        <f t="shared" si="23"/>
        <v>5.0976959718910117E-19</v>
      </c>
      <c r="M140" s="1">
        <f t="shared" si="24"/>
        <v>3.1743912220855392E-7</v>
      </c>
      <c r="N140" s="1">
        <f t="shared" si="25"/>
        <v>7.8748126580792926E-3</v>
      </c>
      <c r="O140" s="1">
        <f t="shared" si="26"/>
        <v>3.1999192147116682E-8</v>
      </c>
      <c r="P140" s="1">
        <f t="shared" si="27"/>
        <v>7.8748126580792926E-3</v>
      </c>
      <c r="Q140" s="1">
        <f t="shared" si="28"/>
        <v>369.26009029646997</v>
      </c>
    </row>
    <row r="141" spans="4:17" x14ac:dyDescent="0.2">
      <c r="D141" s="48">
        <v>44033</v>
      </c>
      <c r="E141" s="1">
        <v>139</v>
      </c>
      <c r="F141" s="70">
        <f t="shared" si="29"/>
        <v>2.5950087615302486E-2</v>
      </c>
      <c r="G141" s="37">
        <f>Polska!T141</f>
        <v>399</v>
      </c>
      <c r="H141" s="67">
        <f>Polska!U141</f>
        <v>375.85714285714283</v>
      </c>
      <c r="I141" s="1">
        <f t="shared" si="20"/>
        <v>8.0155009002586489E-3</v>
      </c>
      <c r="J141" s="1">
        <f t="shared" si="21"/>
        <v>2.4974767094381079E-3</v>
      </c>
      <c r="K141" s="1">
        <f t="shared" si="22"/>
        <v>5.709881251972848E-3</v>
      </c>
      <c r="L141" s="1">
        <f t="shared" si="23"/>
        <v>2.454576158468681E-19</v>
      </c>
      <c r="M141" s="1">
        <f t="shared" si="24"/>
        <v>3.6217328805309857E-7</v>
      </c>
      <c r="N141" s="1">
        <f t="shared" si="25"/>
        <v>8.2077201346990088E-3</v>
      </c>
      <c r="O141" s="1">
        <f t="shared" si="26"/>
        <v>3.6809131914000187E-8</v>
      </c>
      <c r="P141" s="1">
        <f t="shared" si="27"/>
        <v>8.2077201346990088E-3</v>
      </c>
      <c r="Q141" s="1">
        <f t="shared" si="28"/>
        <v>384.87054989906699</v>
      </c>
    </row>
    <row r="142" spans="4:17" x14ac:dyDescent="0.2">
      <c r="D142" s="48">
        <v>44034</v>
      </c>
      <c r="E142" s="1">
        <v>140</v>
      </c>
      <c r="F142" s="70">
        <f t="shared" si="29"/>
        <v>-3.3907245079777937E-2</v>
      </c>
      <c r="G142" s="37">
        <f>Polska!T142</f>
        <v>380</v>
      </c>
      <c r="H142" s="67">
        <f>Polska!U142</f>
        <v>410.85714285714283</v>
      </c>
      <c r="I142" s="1">
        <f t="shared" si="20"/>
        <v>8.7619082436882836E-3</v>
      </c>
      <c r="J142" s="1">
        <f t="shared" si="21"/>
        <v>2.3774951238498031E-3</v>
      </c>
      <c r="K142" s="1">
        <f t="shared" si="22"/>
        <v>6.1865649790123212E-3</v>
      </c>
      <c r="L142" s="1">
        <f t="shared" si="23"/>
        <v>1.173467818653359E-19</v>
      </c>
      <c r="M142" s="1">
        <f t="shared" si="24"/>
        <v>4.1287430555261548E-7</v>
      </c>
      <c r="N142" s="1">
        <f t="shared" si="25"/>
        <v>8.5644729771676767E-3</v>
      </c>
      <c r="O142" s="1">
        <f t="shared" si="26"/>
        <v>3.9143886828368133E-8</v>
      </c>
      <c r="P142" s="1">
        <f t="shared" si="27"/>
        <v>8.5644729771676767E-3</v>
      </c>
      <c r="Q142" s="1">
        <f t="shared" si="28"/>
        <v>401.59914936464889</v>
      </c>
    </row>
    <row r="143" spans="4:17" x14ac:dyDescent="0.2">
      <c r="D143" s="48">
        <v>44035</v>
      </c>
      <c r="E143" s="1">
        <v>141</v>
      </c>
      <c r="F143" s="70">
        <f t="shared" si="29"/>
        <v>-5.164085600007251E-3</v>
      </c>
      <c r="G143" s="37">
        <f>Polska!T143</f>
        <v>418</v>
      </c>
      <c r="H143" s="67">
        <f>Polska!U143</f>
        <v>423</v>
      </c>
      <c r="I143" s="1">
        <f t="shared" si="20"/>
        <v>9.0208658934495863E-3</v>
      </c>
      <c r="J143" s="1">
        <f t="shared" si="21"/>
        <v>2.261108135468007E-3</v>
      </c>
      <c r="K143" s="1">
        <f t="shared" si="22"/>
        <v>6.6821462189546148E-3</v>
      </c>
      <c r="L143" s="1">
        <f t="shared" si="23"/>
        <v>5.5700353012177398E-20</v>
      </c>
      <c r="M143" s="1">
        <f t="shared" si="24"/>
        <v>4.7028894545162817E-7</v>
      </c>
      <c r="N143" s="1">
        <f t="shared" si="25"/>
        <v>8.9437246433680725E-3</v>
      </c>
      <c r="O143" s="1">
        <f t="shared" si="26"/>
        <v>6.023550990134177E-9</v>
      </c>
      <c r="P143" s="1">
        <f t="shared" si="27"/>
        <v>8.9437246433680725E-3</v>
      </c>
      <c r="Q143" s="1">
        <f t="shared" si="28"/>
        <v>419.38274760207054</v>
      </c>
    </row>
    <row r="144" spans="4:17" x14ac:dyDescent="0.2">
      <c r="D144" s="48">
        <v>44036</v>
      </c>
      <c r="E144" s="1">
        <v>142</v>
      </c>
      <c r="F144" s="70">
        <f t="shared" si="29"/>
        <v>2.6100404995028192E-2</v>
      </c>
      <c r="G144" s="37">
        <f>Polska!T144</f>
        <v>458</v>
      </c>
      <c r="H144" s="67">
        <f>Polska!U144</f>
        <v>431.28571428571428</v>
      </c>
      <c r="I144" s="1">
        <f t="shared" si="20"/>
        <v>9.1975664074043575E-3</v>
      </c>
      <c r="J144" s="1">
        <f t="shared" si="21"/>
        <v>2.1483574386613881E-3</v>
      </c>
      <c r="K144" s="1">
        <f t="shared" si="22"/>
        <v>7.1949248796813817E-3</v>
      </c>
      <c r="L144" s="1">
        <f t="shared" si="23"/>
        <v>2.6250453011962598E-20</v>
      </c>
      <c r="M144" s="1">
        <f t="shared" si="24"/>
        <v>5.3525059466024399E-7</v>
      </c>
      <c r="N144" s="1">
        <f t="shared" si="25"/>
        <v>9.3438175689374309E-3</v>
      </c>
      <c r="O144" s="1">
        <f t="shared" si="26"/>
        <v>2.12331267006114E-8</v>
      </c>
      <c r="P144" s="1">
        <f t="shared" si="27"/>
        <v>9.3438175689374309E-3</v>
      </c>
      <c r="Q144" s="1">
        <f t="shared" si="28"/>
        <v>438.1436192872078</v>
      </c>
    </row>
    <row r="145" spans="4:17" x14ac:dyDescent="0.2">
      <c r="D145" s="48">
        <v>44037</v>
      </c>
      <c r="E145" s="1">
        <v>143</v>
      </c>
      <c r="F145" s="70">
        <f t="shared" si="29"/>
        <v>0.11707798840025774</v>
      </c>
      <c r="G145" s="37">
        <f>Polska!T145</f>
        <v>584</v>
      </c>
      <c r="H145" s="67">
        <f>Polska!U145</f>
        <v>446</v>
      </c>
      <c r="I145" s="1">
        <f t="shared" si="20"/>
        <v>9.5113621477033467E-3</v>
      </c>
      <c r="J145" s="1">
        <f t="shared" si="21"/>
        <v>2.0392724727991574E-3</v>
      </c>
      <c r="K145" s="1">
        <f t="shared" si="22"/>
        <v>7.7229006267163563E-3</v>
      </c>
      <c r="L145" s="1">
        <f t="shared" si="23"/>
        <v>1.2283093246436308E-20</v>
      </c>
      <c r="M145" s="1">
        <f t="shared" si="24"/>
        <v>6.0868839313665206E-7</v>
      </c>
      <c r="N145" s="1">
        <f t="shared" si="25"/>
        <v>9.7627817879086497E-3</v>
      </c>
      <c r="O145" s="1">
        <f t="shared" si="26"/>
        <v>6.2906133548924731E-8</v>
      </c>
      <c r="P145" s="1">
        <f t="shared" si="27"/>
        <v>9.7627817879086497E-3</v>
      </c>
      <c r="Q145" s="1">
        <f t="shared" si="28"/>
        <v>457.78939018304976</v>
      </c>
    </row>
    <row r="146" spans="4:17" x14ac:dyDescent="0.2">
      <c r="D146" s="48">
        <v>44038</v>
      </c>
      <c r="E146" s="1">
        <v>144</v>
      </c>
      <c r="F146" s="70">
        <f t="shared" si="29"/>
        <v>-2.0915782363513546E-2</v>
      </c>
      <c r="G146" s="37">
        <f>Polska!T146</f>
        <v>443</v>
      </c>
      <c r="H146" s="67">
        <f>Polska!U146</f>
        <v>464.85714285714283</v>
      </c>
      <c r="I146" s="1">
        <f t="shared" si="20"/>
        <v>9.9135081449797206E-3</v>
      </c>
      <c r="J146" s="1">
        <f t="shared" si="21"/>
        <v>1.9338709231471155E-3</v>
      </c>
      <c r="K146" s="1">
        <f t="shared" si="22"/>
        <v>8.2637757376971006E-3</v>
      </c>
      <c r="L146" s="1">
        <f t="shared" si="23"/>
        <v>5.7065126757224261E-21</v>
      </c>
      <c r="M146" s="1">
        <f t="shared" si="24"/>
        <v>6.9163721964055775E-7</v>
      </c>
      <c r="N146" s="1">
        <f t="shared" si="25"/>
        <v>1.0198338298063856E-2</v>
      </c>
      <c r="O146" s="1">
        <f t="shared" si="26"/>
        <v>8.073469619767786E-8</v>
      </c>
      <c r="P146" s="1">
        <f t="shared" si="27"/>
        <v>1.0198338298063856E-2</v>
      </c>
      <c r="Q146" s="1">
        <f t="shared" si="28"/>
        <v>478.21319494545475</v>
      </c>
    </row>
    <row r="147" spans="4:17" x14ac:dyDescent="0.2">
      <c r="D147" s="48">
        <v>44039</v>
      </c>
      <c r="E147" s="1">
        <v>145</v>
      </c>
      <c r="F147" s="70">
        <f t="shared" si="29"/>
        <v>-0.16521701840589165</v>
      </c>
      <c r="G147" s="37">
        <f>Polska!T147</f>
        <v>337</v>
      </c>
      <c r="H147" s="67">
        <f>Polska!U147</f>
        <v>493</v>
      </c>
      <c r="I147" s="1">
        <f t="shared" si="20"/>
        <v>1.0513680580308856E-2</v>
      </c>
      <c r="J147" s="1">
        <f t="shared" si="21"/>
        <v>1.8321592514512904E-3</v>
      </c>
      <c r="K147" s="1">
        <f t="shared" si="22"/>
        <v>8.8149629720238633E-3</v>
      </c>
      <c r="L147" s="1">
        <f t="shared" si="23"/>
        <v>2.6322426099654134E-21</v>
      </c>
      <c r="M147" s="1">
        <f t="shared" si="24"/>
        <v>7.8524859139483095E-7</v>
      </c>
      <c r="N147" s="1">
        <f t="shared" si="25"/>
        <v>1.0647907472066549E-2</v>
      </c>
      <c r="O147" s="1">
        <f t="shared" si="26"/>
        <v>1.7806672130921545E-8</v>
      </c>
      <c r="P147" s="1">
        <f t="shared" si="27"/>
        <v>1.0647907472066549E-2</v>
      </c>
      <c r="Q147" s="1">
        <f t="shared" si="28"/>
        <v>499.29407153195046</v>
      </c>
    </row>
    <row r="148" spans="4:17" x14ac:dyDescent="0.2">
      <c r="D148" s="48">
        <v>44040</v>
      </c>
      <c r="E148" s="1">
        <v>146</v>
      </c>
      <c r="F148" s="70">
        <f t="shared" si="29"/>
        <v>-1.6491107297198493E-2</v>
      </c>
      <c r="G148" s="37">
        <f>Polska!T148</f>
        <v>502</v>
      </c>
      <c r="H148" s="67">
        <f>Polska!U148</f>
        <v>521.42857142857144</v>
      </c>
      <c r="I148" s="1">
        <f t="shared" si="20"/>
        <v>1.1119946136808846E-2</v>
      </c>
      <c r="J148" s="1">
        <f t="shared" si="21"/>
        <v>1.734133251730682E-3</v>
      </c>
      <c r="K148" s="1">
        <f t="shared" si="22"/>
        <v>9.3735986708509168E-3</v>
      </c>
      <c r="L148" s="1">
        <f t="shared" si="23"/>
        <v>1.2055164338403234E-21</v>
      </c>
      <c r="M148" s="1">
        <f t="shared" si="24"/>
        <v>8.9080254607334049E-7</v>
      </c>
      <c r="N148" s="1">
        <f t="shared" si="25"/>
        <v>1.1108622725127672E-2</v>
      </c>
      <c r="O148" s="1">
        <f t="shared" si="26"/>
        <v>1.4918702918908371E-10</v>
      </c>
      <c r="P148" s="1">
        <f t="shared" si="27"/>
        <v>1.1108622725127672E-2</v>
      </c>
      <c r="Q148" s="1">
        <f t="shared" si="28"/>
        <v>520.89760209616907</v>
      </c>
    </row>
    <row r="149" spans="4:17" x14ac:dyDescent="0.2">
      <c r="D149" s="48">
        <v>44041</v>
      </c>
      <c r="E149" s="1">
        <v>147</v>
      </c>
      <c r="F149" s="70">
        <f t="shared" si="29"/>
        <v>-1.6641671319217455E-2</v>
      </c>
      <c r="G149" s="37">
        <f>Polska!T149</f>
        <v>512</v>
      </c>
      <c r="H149" s="67">
        <f>Polska!U149</f>
        <v>532</v>
      </c>
      <c r="I149" s="1">
        <f t="shared" si="20"/>
        <v>1.134539162013045E-2</v>
      </c>
      <c r="J149" s="1">
        <f t="shared" si="21"/>
        <v>1.6397786268653046E-3</v>
      </c>
      <c r="K149" s="1">
        <f t="shared" si="22"/>
        <v>9.9365612000779629E-3</v>
      </c>
      <c r="L149" s="1">
        <f t="shared" si="23"/>
        <v>5.4816644375003314E-22</v>
      </c>
      <c r="M149" s="1">
        <f t="shared" si="24"/>
        <v>1.009720577900979E-6</v>
      </c>
      <c r="N149" s="1">
        <f t="shared" si="25"/>
        <v>1.1577349547521168E-2</v>
      </c>
      <c r="O149" s="1">
        <f t="shared" si="26"/>
        <v>5.3337074230055598E-8</v>
      </c>
      <c r="P149" s="1">
        <f t="shared" si="27"/>
        <v>1.1577349547521168E-2</v>
      </c>
      <c r="Q149" s="1">
        <f t="shared" si="28"/>
        <v>542.87680544697173</v>
      </c>
    </row>
    <row r="150" spans="4:17" x14ac:dyDescent="0.2">
      <c r="D150" s="48">
        <v>44042</v>
      </c>
      <c r="E150" s="1">
        <v>148</v>
      </c>
      <c r="F150" s="70">
        <f t="shared" si="29"/>
        <v>5.0887789441985909E-2</v>
      </c>
      <c r="G150" s="37">
        <f>Polska!T150</f>
        <v>615</v>
      </c>
      <c r="H150" s="67">
        <f>Polska!U150</f>
        <v>547</v>
      </c>
      <c r="I150" s="1">
        <f t="shared" si="20"/>
        <v>1.1665280481600293E-2</v>
      </c>
      <c r="J150" s="1">
        <f t="shared" si="21"/>
        <v>1.5490715816599498E-3</v>
      </c>
      <c r="K150" s="1">
        <f t="shared" si="22"/>
        <v>1.0500494736429215E-2</v>
      </c>
      <c r="L150" s="1">
        <f t="shared" si="23"/>
        <v>2.4748213223245702E-22</v>
      </c>
      <c r="M150" s="1">
        <f t="shared" si="24"/>
        <v>1.143579702979197E-6</v>
      </c>
      <c r="N150" s="1">
        <f t="shared" si="25"/>
        <v>1.2050709897792144E-2</v>
      </c>
      <c r="O150" s="1">
        <f t="shared" si="26"/>
        <v>1.4767560412595269E-7</v>
      </c>
      <c r="P150" s="1">
        <f t="shared" si="27"/>
        <v>1.2050709897792144E-2</v>
      </c>
      <c r="Q150" s="1">
        <f t="shared" si="28"/>
        <v>565.07328087734243</v>
      </c>
    </row>
    <row r="151" spans="4:17" x14ac:dyDescent="0.2">
      <c r="D151" s="48">
        <v>44043</v>
      </c>
      <c r="E151" s="1">
        <v>149</v>
      </c>
      <c r="F151" s="70">
        <f t="shared" si="29"/>
        <v>5.2642384909892037E-2</v>
      </c>
      <c r="G151" s="37">
        <f>Polska!T151</f>
        <v>657</v>
      </c>
      <c r="H151" s="67">
        <f>Polska!U151</f>
        <v>582</v>
      </c>
      <c r="I151" s="1">
        <f t="shared" si="20"/>
        <v>1.2411687825029927E-2</v>
      </c>
      <c r="J151" s="1">
        <f t="shared" si="21"/>
        <v>1.4619794281856052E-3</v>
      </c>
      <c r="K151" s="1">
        <f t="shared" si="22"/>
        <v>1.1061838276643124E-2</v>
      </c>
      <c r="L151" s="1">
        <f t="shared" si="23"/>
        <v>1.1093468206177372E-22</v>
      </c>
      <c r="M151" s="1">
        <f t="shared" si="24"/>
        <v>1.294127732205345E-6</v>
      </c>
      <c r="N151" s="1">
        <f t="shared" si="25"/>
        <v>1.2525111832560935E-2</v>
      </c>
      <c r="O151" s="1">
        <f t="shared" si="26"/>
        <v>1.2573109943693844E-8</v>
      </c>
      <c r="P151" s="1">
        <f t="shared" si="27"/>
        <v>1.2525111832560935E-2</v>
      </c>
      <c r="Q151" s="1">
        <f t="shared" si="28"/>
        <v>587.31859754399579</v>
      </c>
    </row>
    <row r="152" spans="4:17" x14ac:dyDescent="0.2">
      <c r="D152" s="48">
        <v>44044</v>
      </c>
      <c r="E152" s="1">
        <v>150</v>
      </c>
      <c r="F152" s="70">
        <f t="shared" si="29"/>
        <v>4.1524709625544887E-2</v>
      </c>
      <c r="G152" s="37">
        <f>Polska!T152</f>
        <v>658</v>
      </c>
      <c r="H152" s="67">
        <f>Polska!U152</f>
        <v>598</v>
      </c>
      <c r="I152" s="1">
        <f t="shared" si="20"/>
        <v>1.2752902610597762E-2</v>
      </c>
      <c r="J152" s="1">
        <f t="shared" si="21"/>
        <v>1.3784611993467688E-3</v>
      </c>
      <c r="K152" s="1">
        <f t="shared" si="22"/>
        <v>1.1616859625215954E-2</v>
      </c>
      <c r="L152" s="1">
        <f t="shared" si="23"/>
        <v>4.9372251000707345E-23</v>
      </c>
      <c r="M152" s="1">
        <f t="shared" si="24"/>
        <v>1.4632998333014581E-6</v>
      </c>
      <c r="N152" s="1">
        <f t="shared" si="25"/>
        <v>1.2996784124396024E-2</v>
      </c>
      <c r="O152" s="1">
        <f t="shared" si="26"/>
        <v>5.8766590461961864E-8</v>
      </c>
      <c r="P152" s="1">
        <f t="shared" si="27"/>
        <v>1.2996784124396024E-2</v>
      </c>
      <c r="Q152" s="1">
        <f t="shared" si="28"/>
        <v>609.4359177439469</v>
      </c>
    </row>
    <row r="153" spans="4:17" x14ac:dyDescent="0.2">
      <c r="D153" s="48">
        <v>44045</v>
      </c>
      <c r="E153" s="1">
        <v>151</v>
      </c>
      <c r="H153" s="67">
        <f>Polska!U153</f>
        <v>619.5</v>
      </c>
      <c r="J153" s="1">
        <f t="shared" si="21"/>
        <v>1.298468266791459E-3</v>
      </c>
      <c r="K153" s="1">
        <f t="shared" si="22"/>
        <v>1.2161693990359166E-2</v>
      </c>
      <c r="L153" s="1">
        <f t="shared" si="23"/>
        <v>2.1816777610853465E-23</v>
      </c>
      <c r="M153" s="1">
        <f t="shared" si="24"/>
        <v>1.6532364664691212E-6</v>
      </c>
      <c r="N153" s="1">
        <f t="shared" si="25"/>
        <v>1.3461815493617094E-2</v>
      </c>
      <c r="P153" s="1">
        <f t="shared" si="27"/>
        <v>0</v>
      </c>
      <c r="Q153" s="1">
        <f t="shared" si="28"/>
        <v>631.24183654419755</v>
      </c>
    </row>
    <row r="154" spans="4:17" x14ac:dyDescent="0.2">
      <c r="D154" s="48">
        <v>44046</v>
      </c>
      <c r="E154" s="1">
        <v>152</v>
      </c>
      <c r="H154" s="67">
        <f>Polska!U154</f>
        <v>0</v>
      </c>
      <c r="J154" s="1">
        <f t="shared" si="21"/>
        <v>1.2219449594688457E-3</v>
      </c>
      <c r="K154" s="1">
        <f t="shared" si="22"/>
        <v>1.2692386694392729E-2</v>
      </c>
      <c r="L154" s="1">
        <f t="shared" si="23"/>
        <v>9.5717285215279391E-24</v>
      </c>
      <c r="M154" s="1">
        <f t="shared" si="24"/>
        <v>1.8663027809983666E-6</v>
      </c>
      <c r="N154" s="1">
        <f t="shared" si="25"/>
        <v>1.3916197956642572E-2</v>
      </c>
      <c r="P154" s="1">
        <f t="shared" si="27"/>
        <v>0</v>
      </c>
      <c r="Q154" s="1">
        <f t="shared" si="28"/>
        <v>652.5484144414861</v>
      </c>
    </row>
    <row r="155" spans="4:17" x14ac:dyDescent="0.2">
      <c r="D155" s="48">
        <v>44047</v>
      </c>
      <c r="E155" s="1">
        <v>153</v>
      </c>
      <c r="H155" s="67">
        <f>Polska!U155</f>
        <v>0</v>
      </c>
      <c r="J155" s="1">
        <f t="shared" si="21"/>
        <v>1.148829179344536E-3</v>
      </c>
      <c r="K155" s="1">
        <f t="shared" si="22"/>
        <v>1.3204939387379266E-2</v>
      </c>
      <c r="L155" s="1">
        <f t="shared" si="23"/>
        <v>4.1694832304122021E-24</v>
      </c>
      <c r="M155" s="1">
        <f t="shared" si="24"/>
        <v>2.1051095627335662E-6</v>
      </c>
      <c r="N155" s="1">
        <f t="shared" si="25"/>
        <v>1.4355873676286537E-2</v>
      </c>
      <c r="P155" s="1">
        <f t="shared" si="27"/>
        <v>0</v>
      </c>
      <c r="Q155" s="1">
        <f t="shared" si="28"/>
        <v>673.16537423294551</v>
      </c>
    </row>
    <row r="156" spans="4:17" x14ac:dyDescent="0.2">
      <c r="D156" s="48">
        <v>44048</v>
      </c>
      <c r="E156" s="1">
        <v>154</v>
      </c>
      <c r="H156" s="67">
        <f>Polska!U156</f>
        <v>0</v>
      </c>
      <c r="J156" s="1">
        <f t="shared" si="21"/>
        <v>1.0790530110028772E-3</v>
      </c>
      <c r="K156" s="1">
        <f t="shared" si="22"/>
        <v>1.3695359045085648E-2</v>
      </c>
      <c r="L156" s="1">
        <f t="shared" si="23"/>
        <v>1.803292522103211E-24</v>
      </c>
      <c r="M156" s="1">
        <f t="shared" si="24"/>
        <v>2.3725358245866483E-6</v>
      </c>
      <c r="N156" s="1">
        <f t="shared" si="25"/>
        <v>1.4776784591913112E-2</v>
      </c>
      <c r="P156" s="1">
        <f t="shared" si="27"/>
        <v>0</v>
      </c>
      <c r="Q156" s="1">
        <f t="shared" si="28"/>
        <v>692.90242823785286</v>
      </c>
    </row>
    <row r="157" spans="4:17" x14ac:dyDescent="0.2">
      <c r="D157" s="48">
        <v>44049</v>
      </c>
      <c r="E157" s="1">
        <v>155</v>
      </c>
      <c r="H157" s="67">
        <f>Polska!U157</f>
        <v>0</v>
      </c>
      <c r="J157" s="1">
        <f t="shared" si="21"/>
        <v>1.0125433220965797E-3</v>
      </c>
      <c r="K157" s="1">
        <f t="shared" si="22"/>
        <v>1.4159708937894139E-2</v>
      </c>
      <c r="L157" s="1">
        <f t="shared" si="23"/>
        <v>7.7435877361803982E-25</v>
      </c>
      <c r="M157" s="1">
        <f t="shared" si="24"/>
        <v>2.6717531342325732E-6</v>
      </c>
      <c r="N157" s="1">
        <f t="shared" si="25"/>
        <v>1.5174924013124952E-2</v>
      </c>
      <c r="P157" s="1">
        <f t="shared" si="27"/>
        <v>0</v>
      </c>
      <c r="Q157" s="1">
        <f t="shared" si="28"/>
        <v>711.57169759201759</v>
      </c>
    </row>
    <row r="158" spans="4:17" x14ac:dyDescent="0.2">
      <c r="D158" s="48">
        <v>44050</v>
      </c>
      <c r="E158" s="1">
        <v>156</v>
      </c>
      <c r="H158" s="67">
        <f>Polska!U158</f>
        <v>0</v>
      </c>
      <c r="J158" s="1">
        <f t="shared" si="21"/>
        <v>9.4922235184394417E-4</v>
      </c>
      <c r="K158" s="1">
        <f t="shared" si="22"/>
        <v>1.4594160679373335E-2</v>
      </c>
      <c r="L158" s="1">
        <f t="shared" si="23"/>
        <v>3.3014928131283288E-25</v>
      </c>
      <c r="M158" s="1">
        <f t="shared" si="24"/>
        <v>3.0062517746641819E-6</v>
      </c>
      <c r="N158" s="1">
        <f t="shared" si="25"/>
        <v>1.5546389282991943E-2</v>
      </c>
      <c r="P158" s="1">
        <f t="shared" si="27"/>
        <v>0</v>
      </c>
      <c r="Q158" s="1">
        <f t="shared" si="28"/>
        <v>728.99018169428496</v>
      </c>
    </row>
    <row r="159" spans="4:17" x14ac:dyDescent="0.2">
      <c r="D159" s="48">
        <v>44051</v>
      </c>
      <c r="E159" s="1">
        <v>157</v>
      </c>
      <c r="H159" s="67">
        <f>Polska!U159</f>
        <v>0</v>
      </c>
      <c r="J159" s="1">
        <f t="shared" si="21"/>
        <v>8.8900828502030331E-4</v>
      </c>
      <c r="K159" s="1">
        <f t="shared" si="22"/>
        <v>1.4995046404778225E-2</v>
      </c>
      <c r="L159" s="1">
        <f t="shared" si="23"/>
        <v>1.3975603806457745E-25</v>
      </c>
      <c r="M159" s="1">
        <f t="shared" si="24"/>
        <v>3.3798688343597589E-6</v>
      </c>
      <c r="N159" s="1">
        <f t="shared" si="25"/>
        <v>1.5887434558632889E-2</v>
      </c>
      <c r="P159" s="1">
        <f t="shared" si="27"/>
        <v>0</v>
      </c>
      <c r="Q159" s="1">
        <f t="shared" si="28"/>
        <v>744.98223315587177</v>
      </c>
    </row>
    <row r="160" spans="4:17" x14ac:dyDescent="0.2">
      <c r="D160" s="48">
        <v>44052</v>
      </c>
      <c r="E160" s="1">
        <v>158</v>
      </c>
      <c r="H160" s="67">
        <f>Polska!U160</f>
        <v>0</v>
      </c>
      <c r="J160" s="1">
        <f t="shared" si="21"/>
        <v>8.3181580914077062E-4</v>
      </c>
      <c r="K160" s="1">
        <f t="shared" si="22"/>
        <v>1.5358910093196747E-2</v>
      </c>
      <c r="L160" s="1">
        <f t="shared" si="23"/>
        <v>5.8738505951229797E-26</v>
      </c>
      <c r="M160" s="1">
        <f t="shared" si="24"/>
        <v>3.7968183243592709E-6</v>
      </c>
      <c r="N160" s="1">
        <f t="shared" si="25"/>
        <v>1.6194522720661877E-2</v>
      </c>
      <c r="P160" s="1">
        <f t="shared" si="27"/>
        <v>0</v>
      </c>
      <c r="Q160" s="1">
        <f t="shared" si="28"/>
        <v>759.38199190104797</v>
      </c>
    </row>
    <row r="161" spans="4:17" x14ac:dyDescent="0.2">
      <c r="D161" s="48">
        <v>44053</v>
      </c>
      <c r="E161" s="1">
        <v>159</v>
      </c>
      <c r="H161" s="67">
        <f>Polska!U161</f>
        <v>0</v>
      </c>
      <c r="J161" s="1">
        <f t="shared" si="21"/>
        <v>7.7755665278340859E-4</v>
      </c>
      <c r="K161" s="1">
        <f t="shared" si="22"/>
        <v>1.5682557034213677E-2</v>
      </c>
      <c r="L161" s="1">
        <f t="shared" si="23"/>
        <v>2.451135401595772E-26</v>
      </c>
      <c r="M161" s="1">
        <f t="shared" si="24"/>
        <v>4.2617234194820038E-6</v>
      </c>
      <c r="N161" s="1">
        <f t="shared" si="25"/>
        <v>1.6464375410416569E-2</v>
      </c>
      <c r="P161" s="1">
        <f t="shared" si="27"/>
        <v>0</v>
      </c>
      <c r="Q161" s="1">
        <f t="shared" si="28"/>
        <v>772.0357314771037</v>
      </c>
    </row>
    <row r="162" spans="4:17" x14ac:dyDescent="0.2">
      <c r="D162" s="48">
        <v>44054</v>
      </c>
      <c r="E162" s="1">
        <v>160</v>
      </c>
      <c r="H162" s="67">
        <f>Polska!U162</f>
        <v>0</v>
      </c>
      <c r="J162" s="1">
        <f t="shared" si="21"/>
        <v>7.261401032534685E-4</v>
      </c>
      <c r="K162" s="1">
        <f t="shared" si="22"/>
        <v>1.5963100451949607E-2</v>
      </c>
      <c r="L162" s="1">
        <f t="shared" si="23"/>
        <v>1.0155558225792712E-26</v>
      </c>
      <c r="M162" s="1">
        <f t="shared" si="24"/>
        <v>4.7796509201744769E-6</v>
      </c>
      <c r="N162" s="1">
        <f t="shared" si="25"/>
        <v>1.6694020206123251E-2</v>
      </c>
      <c r="P162" s="1">
        <f t="shared" si="27"/>
        <v>0</v>
      </c>
      <c r="Q162" s="1">
        <f t="shared" si="28"/>
        <v>782.8040712053845</v>
      </c>
    </row>
    <row r="163" spans="4:17" x14ac:dyDescent="0.2">
      <c r="D163" s="48">
        <v>44055</v>
      </c>
      <c r="E163" s="1">
        <v>161</v>
      </c>
      <c r="H163" s="67">
        <f>Polska!U163</f>
        <v>0</v>
      </c>
      <c r="J163" s="1">
        <f t="shared" si="21"/>
        <v>6.7747350203832633E-4</v>
      </c>
      <c r="K163" s="1">
        <f t="shared" si="22"/>
        <v>1.6198004336533973E-2</v>
      </c>
      <c r="L163" s="1">
        <f t="shared" si="23"/>
        <v>4.1776532456899237E-27</v>
      </c>
      <c r="M163" s="1">
        <f t="shared" si="24"/>
        <v>5.3561480299732077E-6</v>
      </c>
      <c r="N163" s="1">
        <f t="shared" si="25"/>
        <v>1.688083398660227E-2</v>
      </c>
      <c r="P163" s="1">
        <f t="shared" si="27"/>
        <v>0</v>
      </c>
      <c r="Q163" s="1">
        <f t="shared" si="28"/>
        <v>791.56400956119205</v>
      </c>
    </row>
    <row r="164" spans="4:17" x14ac:dyDescent="0.2">
      <c r="D164" s="48">
        <v>44056</v>
      </c>
      <c r="E164" s="1">
        <v>162</v>
      </c>
      <c r="H164" s="67">
        <f>Polska!U164</f>
        <v>0</v>
      </c>
      <c r="J164" s="1">
        <f t="shared" si="21"/>
        <v>6.3146271674711441E-4</v>
      </c>
      <c r="K164" s="1">
        <f t="shared" si="22"/>
        <v>1.6385121595083218E-2</v>
      </c>
      <c r="L164" s="1">
        <f t="shared" si="23"/>
        <v>1.7062908831069509E-27</v>
      </c>
      <c r="M164" s="1">
        <f t="shared" si="24"/>
        <v>5.9972815412201964E-6</v>
      </c>
      <c r="N164" s="1">
        <f t="shared" si="25"/>
        <v>1.7022581593371555E-2</v>
      </c>
      <c r="P164" s="1">
        <f t="shared" si="27"/>
        <v>0</v>
      </c>
      <c r="Q164" s="1">
        <f t="shared" si="28"/>
        <v>798.2107370895269</v>
      </c>
    </row>
    <row r="165" spans="4:17" x14ac:dyDescent="0.2">
      <c r="D165" s="48">
        <v>44057</v>
      </c>
      <c r="E165" s="1">
        <v>163</v>
      </c>
      <c r="H165" s="67">
        <f>Polska!U165</f>
        <v>0</v>
      </c>
      <c r="J165" s="1">
        <f t="shared" si="21"/>
        <v>5.8801258846723616E-4</v>
      </c>
      <c r="K165" s="1">
        <f t="shared" si="22"/>
        <v>1.6522726719885562E-2</v>
      </c>
      <c r="L165" s="1">
        <f t="shared" si="23"/>
        <v>6.9193586536152014E-28</v>
      </c>
      <c r="M165" s="1">
        <f t="shared" si="24"/>
        <v>6.709679518394641E-6</v>
      </c>
      <c r="N165" s="1">
        <f t="shared" si="25"/>
        <v>1.7117448987871191E-2</v>
      </c>
      <c r="P165" s="1">
        <f t="shared" si="27"/>
        <v>0</v>
      </c>
      <c r="Q165" s="1">
        <f t="shared" si="28"/>
        <v>802.6591911899792</v>
      </c>
    </row>
    <row r="166" spans="4:17" x14ac:dyDescent="0.2">
      <c r="D166" s="48">
        <v>44058</v>
      </c>
      <c r="E166" s="1">
        <v>164</v>
      </c>
      <c r="H166" s="67">
        <f>Polska!U166</f>
        <v>0</v>
      </c>
      <c r="J166" s="1">
        <f t="shared" si="21"/>
        <v>5.4702735370029242E-4</v>
      </c>
      <c r="K166" s="1">
        <f t="shared" si="22"/>
        <v>1.6609542278784233E-2</v>
      </c>
      <c r="L166" s="1">
        <f t="shared" si="23"/>
        <v>2.7859332408356653E-28</v>
      </c>
      <c r="M166" s="1">
        <f t="shared" si="24"/>
        <v>7.5005755641344984E-6</v>
      </c>
      <c r="N166" s="1">
        <f t="shared" si="25"/>
        <v>1.7164070208048662E-2</v>
      </c>
      <c r="P166" s="1">
        <f t="shared" si="27"/>
        <v>0</v>
      </c>
      <c r="Q166" s="1">
        <f t="shared" si="28"/>
        <v>804.84532014566958</v>
      </c>
    </row>
    <row r="167" spans="4:17" x14ac:dyDescent="0.2">
      <c r="D167" s="48">
        <v>44059</v>
      </c>
      <c r="E167" s="1">
        <v>165</v>
      </c>
      <c r="H167" s="67">
        <f>Polska!U167</f>
        <v>0</v>
      </c>
      <c r="J167" s="1">
        <f t="shared" si="21"/>
        <v>5.0841104026102136E-4</v>
      </c>
      <c r="K167" s="1">
        <f t="shared" si="22"/>
        <v>1.6644758659027911E-2</v>
      </c>
      <c r="L167" s="1">
        <f t="shared" si="23"/>
        <v>1.1136985638548302E-28</v>
      </c>
      <c r="M167" s="1">
        <f t="shared" si="24"/>
        <v>8.3778557476270275E-6</v>
      </c>
      <c r="N167" s="1">
        <f t="shared" si="25"/>
        <v>1.7161547555036558E-2</v>
      </c>
      <c r="P167" s="1">
        <f t="shared" si="27"/>
        <v>0</v>
      </c>
      <c r="Q167" s="1">
        <f t="shared" si="28"/>
        <v>804.72702970252101</v>
      </c>
    </row>
    <row r="168" spans="4:17" x14ac:dyDescent="0.2">
      <c r="D168" s="48">
        <v>44060</v>
      </c>
      <c r="E168" s="1">
        <v>166</v>
      </c>
      <c r="H168" s="67">
        <f>Polska!U168</f>
        <v>0</v>
      </c>
      <c r="J168" s="1">
        <f t="shared" si="21"/>
        <v>4.7206783673354704E-4</v>
      </c>
      <c r="K168" s="1">
        <f t="shared" si="22"/>
        <v>1.6628046637816307E-2</v>
      </c>
      <c r="L168" s="1">
        <f t="shared" si="23"/>
        <v>4.4203504831899243E-29</v>
      </c>
      <c r="M168" s="1">
        <f t="shared" si="24"/>
        <v>9.3501082684569137E-6</v>
      </c>
      <c r="N168" s="1">
        <f t="shared" si="25"/>
        <v>1.7109464582818312E-2</v>
      </c>
      <c r="P168" s="1">
        <f t="shared" si="27"/>
        <v>0</v>
      </c>
      <c r="Q168" s="1">
        <f t="shared" si="28"/>
        <v>802.28479217138602</v>
      </c>
    </row>
    <row r="169" spans="4:17" x14ac:dyDescent="0.2">
      <c r="D169" s="48">
        <v>44061</v>
      </c>
      <c r="E169" s="1">
        <v>167</v>
      </c>
      <c r="H169" s="67">
        <f>Polska!U169</f>
        <v>0</v>
      </c>
      <c r="J169" s="1">
        <f t="shared" si="21"/>
        <v>4.3790243527838305E-4</v>
      </c>
      <c r="K169" s="1">
        <f t="shared" si="22"/>
        <v>1.6559562506575476E-2</v>
      </c>
      <c r="L169" s="1">
        <f t="shared" si="23"/>
        <v>1.7419586523218574E-29</v>
      </c>
      <c r="M169" s="1">
        <f t="shared" si="24"/>
        <v>1.0426675921123581E-5</v>
      </c>
      <c r="N169" s="1">
        <f t="shared" si="25"/>
        <v>1.7007891617774981E-2</v>
      </c>
      <c r="P169" s="1">
        <f t="shared" si="27"/>
        <v>0</v>
      </c>
      <c r="Q169" s="1">
        <f t="shared" si="28"/>
        <v>797.52190524669197</v>
      </c>
    </row>
    <row r="170" spans="4:17" x14ac:dyDescent="0.2">
      <c r="D170" s="48">
        <v>44062</v>
      </c>
      <c r="E170" s="1">
        <v>168</v>
      </c>
      <c r="H170" s="67">
        <f>Polska!U170</f>
        <v>0</v>
      </c>
      <c r="J170" s="1">
        <f t="shared" si="21"/>
        <v>4.0582034777045505E-4</v>
      </c>
      <c r="K170" s="1">
        <f t="shared" si="22"/>
        <v>1.6439945637417422E-2</v>
      </c>
      <c r="L170" s="1">
        <f t="shared" si="23"/>
        <v>6.8157094822907015E-30</v>
      </c>
      <c r="M170" s="1">
        <f t="shared" si="24"/>
        <v>1.1617711416184023E-5</v>
      </c>
      <c r="N170" s="1">
        <f t="shared" si="25"/>
        <v>1.6857383696604063E-2</v>
      </c>
      <c r="P170" s="1">
        <f t="shared" si="27"/>
        <v>0</v>
      </c>
      <c r="Q170" s="1">
        <f t="shared" si="28"/>
        <v>790.46439531280328</v>
      </c>
    </row>
    <row r="171" spans="4:17" x14ac:dyDescent="0.2">
      <c r="D171" s="48">
        <v>44063</v>
      </c>
      <c r="E171" s="1">
        <v>169</v>
      </c>
      <c r="H171" s="67">
        <f>Polska!U171</f>
        <v>0</v>
      </c>
      <c r="J171" s="1">
        <f t="shared" si="21"/>
        <v>3.7572819542222504E-4</v>
      </c>
      <c r="K171" s="1">
        <f t="shared" si="22"/>
        <v>1.6270308544777012E-2</v>
      </c>
      <c r="L171" s="1">
        <f t="shared" si="23"/>
        <v>2.6477464229143597E-30</v>
      </c>
      <c r="M171" s="1">
        <f t="shared" si="24"/>
        <v>1.2934235603254659E-5</v>
      </c>
      <c r="N171" s="1">
        <f t="shared" si="25"/>
        <v>1.6658970975802493E-2</v>
      </c>
      <c r="P171" s="1">
        <f t="shared" si="27"/>
        <v>0</v>
      </c>
      <c r="Q171" s="1">
        <f t="shared" si="28"/>
        <v>781.16056773234811</v>
      </c>
    </row>
    <row r="172" spans="4:17" x14ac:dyDescent="0.2">
      <c r="D172" s="48">
        <v>44064</v>
      </c>
      <c r="E172" s="1">
        <v>170</v>
      </c>
      <c r="H172" s="67">
        <f>Polska!U172</f>
        <v>0</v>
      </c>
      <c r="J172" s="1">
        <f t="shared" si="21"/>
        <v>3.4753397220620581E-4</v>
      </c>
      <c r="K172" s="1">
        <f t="shared" si="22"/>
        <v>1.6052219658275583E-2</v>
      </c>
      <c r="L172" s="1">
        <f t="shared" si="23"/>
        <v>1.0212540710209201E-30</v>
      </c>
      <c r="M172" s="1">
        <f t="shared" si="24"/>
        <v>1.4388198628826837E-5</v>
      </c>
      <c r="N172" s="1">
        <f t="shared" si="25"/>
        <v>1.6414141829110614E-2</v>
      </c>
      <c r="P172" s="1">
        <f t="shared" si="27"/>
        <v>0</v>
      </c>
      <c r="Q172" s="1">
        <f t="shared" si="28"/>
        <v>769.68021426363441</v>
      </c>
    </row>
    <row r="173" spans="4:17" x14ac:dyDescent="0.2">
      <c r="D173" s="48">
        <v>44065</v>
      </c>
      <c r="E173" s="1">
        <v>171</v>
      </c>
      <c r="H173" s="67">
        <f>Polska!U173</f>
        <v>0</v>
      </c>
      <c r="J173" s="1">
        <f t="shared" si="21"/>
        <v>3.2114728253749506E-4</v>
      </c>
      <c r="K173" s="1">
        <f t="shared" si="22"/>
        <v>1.5787679179884648E-2</v>
      </c>
      <c r="L173" s="1">
        <f t="shared" si="23"/>
        <v>3.9109593577783858E-31</v>
      </c>
      <c r="M173" s="1">
        <f t="shared" si="24"/>
        <v>1.5992544047932483E-5</v>
      </c>
      <c r="N173" s="1">
        <f t="shared" si="25"/>
        <v>1.6124819006470073E-2</v>
      </c>
      <c r="P173" s="1">
        <f t="shared" si="27"/>
        <v>0</v>
      </c>
      <c r="Q173" s="1">
        <f t="shared" si="28"/>
        <v>756.1134951235332</v>
      </c>
    </row>
    <row r="174" spans="4:17" x14ac:dyDescent="0.2">
      <c r="D174" s="48">
        <v>44066</v>
      </c>
      <c r="E174" s="1">
        <v>172</v>
      </c>
      <c r="H174" s="67">
        <f>Polska!U174</f>
        <v>0</v>
      </c>
      <c r="J174" s="1">
        <f t="shared" si="21"/>
        <v>2.9647955380917988E-4</v>
      </c>
      <c r="K174" s="1">
        <f t="shared" si="22"/>
        <v>1.5479088545110287E-2</v>
      </c>
      <c r="L174" s="1">
        <f t="shared" si="23"/>
        <v>1.4870476883153032E-31</v>
      </c>
      <c r="M174" s="1">
        <f t="shared" si="24"/>
        <v>1.7761275893057191E-5</v>
      </c>
      <c r="N174" s="1">
        <f t="shared" si="25"/>
        <v>1.5793329374812523E-2</v>
      </c>
      <c r="P174" s="1">
        <f t="shared" si="27"/>
        <v>0</v>
      </c>
      <c r="Q174" s="1">
        <f t="shared" si="28"/>
        <v>740.56952009415568</v>
      </c>
    </row>
    <row r="175" spans="4:17" x14ac:dyDescent="0.2">
      <c r="D175" s="48">
        <v>44067</v>
      </c>
      <c r="E175" s="1">
        <v>173</v>
      </c>
      <c r="H175" s="67">
        <f>Polska!U175</f>
        <v>0</v>
      </c>
      <c r="J175" s="1">
        <f t="shared" si="21"/>
        <v>2.734442244914935E-4</v>
      </c>
      <c r="K175" s="1">
        <f t="shared" si="22"/>
        <v>1.5129214140196906E-2</v>
      </c>
      <c r="L175" s="1">
        <f t="shared" si="23"/>
        <v>5.6138212589749597E-32</v>
      </c>
      <c r="M175" s="1">
        <f t="shared" si="24"/>
        <v>1.9709528686265384E-5</v>
      </c>
      <c r="N175" s="1">
        <f t="shared" si="25"/>
        <v>1.5422367893374665E-2</v>
      </c>
      <c r="P175" s="1">
        <f t="shared" si="27"/>
        <v>0</v>
      </c>
      <c r="Q175" s="1">
        <f t="shared" si="28"/>
        <v>723.17465927905835</v>
      </c>
    </row>
    <row r="176" spans="4:17" x14ac:dyDescent="0.2">
      <c r="D176" s="48">
        <v>44068</v>
      </c>
      <c r="E176" s="1">
        <v>174</v>
      </c>
      <c r="H176" s="67">
        <f>Polska!U176</f>
        <v>0</v>
      </c>
      <c r="J176" s="1">
        <f t="shared" si="21"/>
        <v>2.5195690860956434E-4</v>
      </c>
      <c r="K176" s="1">
        <f t="shared" si="22"/>
        <v>1.4741146041751236E-2</v>
      </c>
      <c r="L176" s="1">
        <f t="shared" si="23"/>
        <v>2.1041871143128188E-32</v>
      </c>
      <c r="M176" s="1">
        <f t="shared" si="24"/>
        <v>2.1853640361206141E-5</v>
      </c>
      <c r="N176" s="1">
        <f t="shared" si="25"/>
        <v>1.5014956590722005E-2</v>
      </c>
      <c r="P176" s="1">
        <f t="shared" si="27"/>
        <v>0</v>
      </c>
      <c r="Q176" s="1">
        <f t="shared" si="28"/>
        <v>704.07061948314322</v>
      </c>
    </row>
    <row r="177" spans="4:17" x14ac:dyDescent="0.2">
      <c r="D177" s="48">
        <v>44069</v>
      </c>
      <c r="E177" s="1">
        <v>175</v>
      </c>
      <c r="H177" s="67">
        <f>Polska!U177</f>
        <v>0</v>
      </c>
      <c r="J177" s="1">
        <f t="shared" si="21"/>
        <v>2.3193553750466858E-4</v>
      </c>
      <c r="K177" s="1">
        <f t="shared" si="22"/>
        <v>1.4318252638804502E-2</v>
      </c>
      <c r="L177" s="1">
        <f t="shared" si="23"/>
        <v>7.8307295305949512E-33</v>
      </c>
      <c r="M177" s="1">
        <f t="shared" si="24"/>
        <v>2.4211228040452741E-5</v>
      </c>
      <c r="N177" s="1">
        <f t="shared" si="25"/>
        <v>1.4574399404349623E-2</v>
      </c>
      <c r="P177" s="1">
        <f t="shared" si="27"/>
        <v>0</v>
      </c>
      <c r="Q177" s="1">
        <f t="shared" si="28"/>
        <v>683.41232658347394</v>
      </c>
    </row>
    <row r="178" spans="4:17" x14ac:dyDescent="0.2">
      <c r="D178" s="48">
        <v>44070</v>
      </c>
      <c r="E178" s="1">
        <v>176</v>
      </c>
      <c r="H178" s="67">
        <f>Polska!U178</f>
        <v>0</v>
      </c>
      <c r="J178" s="1">
        <f t="shared" si="21"/>
        <v>2.13300479860367E-4</v>
      </c>
      <c r="K178" s="1">
        <f t="shared" si="22"/>
        <v>1.3864132067942235E-2</v>
      </c>
      <c r="L178" s="1">
        <f t="shared" si="23"/>
        <v>2.8934246856530461E-33</v>
      </c>
      <c r="M178" s="1">
        <f t="shared" si="24"/>
        <v>2.6801266590442487E-5</v>
      </c>
      <c r="N178" s="1">
        <f t="shared" si="25"/>
        <v>1.4104233814393043E-2</v>
      </c>
      <c r="P178" s="1">
        <f t="shared" si="27"/>
        <v>0</v>
      </c>
      <c r="Q178" s="1">
        <f t="shared" si="28"/>
        <v>661.36565757179426</v>
      </c>
    </row>
    <row r="179" spans="4:17" x14ac:dyDescent="0.2">
      <c r="D179" s="48">
        <v>44071</v>
      </c>
      <c r="E179" s="1">
        <v>177</v>
      </c>
      <c r="H179" s="67">
        <f>Polska!U179</f>
        <v>0</v>
      </c>
      <c r="J179" s="1">
        <f t="shared" si="21"/>
        <v>1.9597464103824353E-4</v>
      </c>
      <c r="K179" s="1">
        <f t="shared" si="22"/>
        <v>1.3382561438266929E-2</v>
      </c>
      <c r="L179" s="1">
        <f t="shared" si="23"/>
        <v>1.0614859059753499E-33</v>
      </c>
      <c r="M179" s="1">
        <f t="shared" si="24"/>
        <v>2.9644169851089654E-5</v>
      </c>
      <c r="N179" s="1">
        <f t="shared" si="25"/>
        <v>1.3608180249156263E-2</v>
      </c>
      <c r="P179" s="1">
        <f t="shared" si="27"/>
        <v>0</v>
      </c>
      <c r="Q179" s="1">
        <f t="shared" si="28"/>
        <v>638.10506811468633</v>
      </c>
    </row>
    <row r="180" spans="4:17" x14ac:dyDescent="0.2">
      <c r="D180" s="48">
        <v>44072</v>
      </c>
      <c r="E180" s="1">
        <v>178</v>
      </c>
      <c r="H180" s="67">
        <f>Polska!U180</f>
        <v>0</v>
      </c>
      <c r="J180" s="1">
        <f t="shared" si="21"/>
        <v>1.7988354281861998E-4</v>
      </c>
      <c r="K180" s="1">
        <f t="shared" si="22"/>
        <v>1.2877444843933354E-2</v>
      </c>
      <c r="L180" s="1">
        <f t="shared" si="23"/>
        <v>3.866414164554556E-34</v>
      </c>
      <c r="M180" s="1">
        <f t="shared" si="24"/>
        <v>3.276187440991918E-5</v>
      </c>
      <c r="N180" s="1">
        <f t="shared" si="25"/>
        <v>1.3090090261161893E-2</v>
      </c>
      <c r="P180" s="1">
        <f t="shared" si="27"/>
        <v>0</v>
      </c>
      <c r="Q180" s="1">
        <f t="shared" si="28"/>
        <v>613.81116246193142</v>
      </c>
    </row>
    <row r="181" spans="4:17" x14ac:dyDescent="0.2">
      <c r="D181" s="48">
        <v>44073</v>
      </c>
      <c r="E181" s="1">
        <v>179</v>
      </c>
      <c r="H181" s="67">
        <f>Polska!U181</f>
        <v>0</v>
      </c>
      <c r="J181" s="1">
        <f t="shared" si="21"/>
        <v>1.6495538468020858E-4</v>
      </c>
      <c r="K181" s="1">
        <f t="shared" si="22"/>
        <v>1.2352761157913301E-2</v>
      </c>
      <c r="L181" s="1">
        <f t="shared" si="23"/>
        <v>1.3982814798116269E-34</v>
      </c>
      <c r="M181" s="1">
        <f t="shared" si="24"/>
        <v>3.6177925761301226E-5</v>
      </c>
      <c r="N181" s="1">
        <f t="shared" si="25"/>
        <v>1.2553894468354811E-2</v>
      </c>
      <c r="P181" s="1">
        <f t="shared" si="27"/>
        <v>0</v>
      </c>
      <c r="Q181" s="1">
        <f t="shared" si="28"/>
        <v>588.6682523426166</v>
      </c>
    </row>
    <row r="182" spans="4:17" x14ac:dyDescent="0.2">
      <c r="D182" s="48">
        <v>44074</v>
      </c>
      <c r="E182" s="1">
        <v>180</v>
      </c>
      <c r="H182" s="67">
        <f>Polska!U182</f>
        <v>0</v>
      </c>
      <c r="J182" s="1">
        <f t="shared" si="21"/>
        <v>1.511210877798223E-4</v>
      </c>
      <c r="K182" s="1">
        <f t="shared" si="22"/>
        <v>1.1812512572373418E-2</v>
      </c>
      <c r="L182" s="1">
        <f t="shared" si="23"/>
        <v>5.0208000827584352E-35</v>
      </c>
      <c r="M182" s="1">
        <f t="shared" si="24"/>
        <v>3.9917566660065853E-5</v>
      </c>
      <c r="N182" s="1">
        <f t="shared" si="25"/>
        <v>1.2003551226813307E-2</v>
      </c>
      <c r="P182" s="1">
        <f t="shared" si="27"/>
        <v>0</v>
      </c>
      <c r="Q182" s="1">
        <f t="shared" si="28"/>
        <v>562.86195016256784</v>
      </c>
    </row>
    <row r="183" spans="4:17" x14ac:dyDescent="0.2">
      <c r="D183" s="48">
        <v>44075</v>
      </c>
      <c r="E183" s="1">
        <v>181</v>
      </c>
      <c r="H183" s="67">
        <f>Polska!U183</f>
        <v>0</v>
      </c>
      <c r="J183" s="1">
        <f t="shared" si="21"/>
        <v>1.3831432280967822E-4</v>
      </c>
      <c r="K183" s="1">
        <f t="shared" si="22"/>
        <v>1.1260674800166003E-2</v>
      </c>
      <c r="L183" s="1">
        <f t="shared" si="23"/>
        <v>1.7899600740582104E-35</v>
      </c>
      <c r="M183" s="1">
        <f t="shared" si="24"/>
        <v>4.4007827445464998E-5</v>
      </c>
      <c r="N183" s="1">
        <f t="shared" si="25"/>
        <v>1.1442996950421147E-2</v>
      </c>
      <c r="P183" s="1">
        <f t="shared" si="27"/>
        <v>0</v>
      </c>
      <c r="Q183" s="1">
        <f t="shared" si="28"/>
        <v>536.57683942989831</v>
      </c>
    </row>
    <row r="184" spans="4:17" x14ac:dyDescent="0.2">
      <c r="D184" s="48">
        <v>44076</v>
      </c>
      <c r="E184" s="1">
        <v>182</v>
      </c>
      <c r="H184" s="67">
        <f>Polska!U184</f>
        <v>0</v>
      </c>
      <c r="J184" s="1">
        <f t="shared" si="21"/>
        <v>1.2647152291625431E-4</v>
      </c>
      <c r="K184" s="1">
        <f t="shared" si="22"/>
        <v>1.0701149780652498E-2</v>
      </c>
      <c r="L184" s="1">
        <f t="shared" si="23"/>
        <v>6.3358640522531822E-36</v>
      </c>
      <c r="M184" s="1">
        <f t="shared" si="24"/>
        <v>4.8477618076175503E-5</v>
      </c>
      <c r="N184" s="1">
        <f t="shared" si="25"/>
        <v>1.0876098921644928E-2</v>
      </c>
      <c r="P184" s="1">
        <f t="shared" si="27"/>
        <v>0</v>
      </c>
      <c r="Q184" s="1">
        <f t="shared" si="28"/>
        <v>509.99426199168727</v>
      </c>
    </row>
    <row r="185" spans="4:17" x14ac:dyDescent="0.2">
      <c r="D185" s="48">
        <v>44077</v>
      </c>
      <c r="E185" s="1">
        <v>183</v>
      </c>
      <c r="H185" s="67">
        <f>Polska!U185</f>
        <v>0</v>
      </c>
      <c r="J185" s="1">
        <f t="shared" si="21"/>
        <v>1.1553188286187054E-4</v>
      </c>
      <c r="K185" s="1">
        <f t="shared" si="22"/>
        <v>1.0137721644156239E-2</v>
      </c>
      <c r="L185" s="1">
        <f t="shared" si="23"/>
        <v>2.2266935315469096E-36</v>
      </c>
      <c r="M185" s="1">
        <f t="shared" si="24"/>
        <v>5.3357821579861195E-5</v>
      </c>
      <c r="N185" s="1">
        <f t="shared" si="25"/>
        <v>1.0306611348597972E-2</v>
      </c>
      <c r="P185" s="1">
        <f t="shared" si="27"/>
        <v>0</v>
      </c>
      <c r="Q185" s="1">
        <f t="shared" si="28"/>
        <v>483.29025749320726</v>
      </c>
    </row>
    <row r="186" spans="4:17" x14ac:dyDescent="0.2">
      <c r="D186" s="48">
        <v>44078</v>
      </c>
      <c r="E186" s="1">
        <v>184</v>
      </c>
      <c r="H186" s="67">
        <f>Polska!U186</f>
        <v>0</v>
      </c>
      <c r="J186" s="1">
        <f t="shared" si="21"/>
        <v>1.0543734559892704E-4</v>
      </c>
      <c r="K186" s="1">
        <f t="shared" si="22"/>
        <v>9.5740165859513806E-3</v>
      </c>
      <c r="L186" s="1">
        <f t="shared" si="23"/>
        <v>7.7697516296297211E-37</v>
      </c>
      <c r="M186" s="1">
        <f t="shared" si="24"/>
        <v>5.8681388581832519E-5</v>
      </c>
      <c r="N186" s="1">
        <f t="shared" si="25"/>
        <v>9.7381353201321415E-3</v>
      </c>
      <c r="P186" s="1">
        <f t="shared" si="27"/>
        <v>0</v>
      </c>
      <c r="Q186" s="1">
        <f t="shared" si="28"/>
        <v>456.6336856206936</v>
      </c>
    </row>
    <row r="187" spans="4:17" x14ac:dyDescent="0.2">
      <c r="D187" s="48">
        <v>44079</v>
      </c>
      <c r="E187" s="1">
        <v>185</v>
      </c>
      <c r="H187" s="67">
        <f>Polska!U187</f>
        <v>0</v>
      </c>
      <c r="J187" s="1">
        <f t="shared" si="21"/>
        <v>9.6132577407890321E-5</v>
      </c>
      <c r="K187" s="1">
        <f t="shared" si="22"/>
        <v>9.0134671863179895E-3</v>
      </c>
      <c r="L187" s="1">
        <f t="shared" si="23"/>
        <v>2.6918193841685477E-37</v>
      </c>
      <c r="M187" s="1">
        <f t="shared" si="24"/>
        <v>6.4483432536666422E-5</v>
      </c>
      <c r="N187" s="1">
        <f t="shared" si="25"/>
        <v>9.1740831962625474E-3</v>
      </c>
      <c r="P187" s="1">
        <f t="shared" si="27"/>
        <v>0</v>
      </c>
      <c r="Q187" s="1">
        <f t="shared" si="28"/>
        <v>430.18455632257479</v>
      </c>
    </row>
    <row r="188" spans="4:17" x14ac:dyDescent="0.2">
      <c r="D188" s="48">
        <v>44080</v>
      </c>
      <c r="E188" s="1">
        <v>186</v>
      </c>
      <c r="H188" s="67">
        <f>Polska!U188</f>
        <v>0</v>
      </c>
      <c r="J188" s="1">
        <f t="shared" si="21"/>
        <v>8.756493272442938E-5</v>
      </c>
      <c r="K188" s="1">
        <f t="shared" si="22"/>
        <v>8.4592815914778068E-3</v>
      </c>
      <c r="L188" s="1">
        <f t="shared" si="23"/>
        <v>9.2592708356026112E-38</v>
      </c>
      <c r="M188" s="1">
        <f t="shared" si="24"/>
        <v>7.0801325244420943E-5</v>
      </c>
      <c r="N188" s="1">
        <f t="shared" si="25"/>
        <v>8.6176478494466562E-3</v>
      </c>
      <c r="P188" s="1">
        <f t="shared" si="27"/>
        <v>0</v>
      </c>
      <c r="Q188" s="1">
        <f t="shared" si="28"/>
        <v>404.09258749350317</v>
      </c>
    </row>
    <row r="189" spans="4:17" x14ac:dyDescent="0.2">
      <c r="D189" s="48">
        <v>44081</v>
      </c>
      <c r="E189" s="1">
        <v>187</v>
      </c>
      <c r="H189" s="67">
        <f>Polska!U189</f>
        <v>0</v>
      </c>
      <c r="J189" s="1">
        <f t="shared" si="21"/>
        <v>7.9684409749409239E-5</v>
      </c>
      <c r="K189" s="1">
        <f t="shared" si="22"/>
        <v>7.9144178448621507E-3</v>
      </c>
      <c r="L189" s="1">
        <f t="shared" si="23"/>
        <v>3.1622758400916172E-38</v>
      </c>
      <c r="M189" s="1">
        <f t="shared" si="24"/>
        <v>7.7674792189469109E-5</v>
      </c>
      <c r="N189" s="1">
        <f t="shared" si="25"/>
        <v>8.0717770468010288E-3</v>
      </c>
      <c r="P189" s="1">
        <f t="shared" si="27"/>
        <v>0</v>
      </c>
      <c r="Q189" s="1">
        <f t="shared" si="28"/>
        <v>378.49600372356053</v>
      </c>
    </row>
    <row r="190" spans="4:17" x14ac:dyDescent="0.2">
      <c r="D190" s="48">
        <v>44082</v>
      </c>
      <c r="E190" s="1">
        <v>188</v>
      </c>
      <c r="H190" s="67">
        <f>Polska!U190</f>
        <v>0</v>
      </c>
      <c r="J190" s="1">
        <f t="shared" si="21"/>
        <v>7.2443597898504995E-5</v>
      </c>
      <c r="K190" s="1">
        <f t="shared" si="22"/>
        <v>7.3815635327601336E-3</v>
      </c>
      <c r="L190" s="1">
        <f t="shared" si="23"/>
        <v>1.0722962911792565E-38</v>
      </c>
      <c r="M190" s="1">
        <f t="shared" si="24"/>
        <v>8.5146007195172871E-5</v>
      </c>
      <c r="N190" s="1">
        <f t="shared" si="25"/>
        <v>7.5391531378538115E-3</v>
      </c>
      <c r="P190" s="1">
        <f t="shared" si="27"/>
        <v>0</v>
      </c>
      <c r="Q190" s="1">
        <f t="shared" si="28"/>
        <v>353.52058383085688</v>
      </c>
    </row>
    <row r="191" spans="4:17" x14ac:dyDescent="0.2">
      <c r="D191" s="48">
        <v>44083</v>
      </c>
      <c r="E191" s="1">
        <v>189</v>
      </c>
      <c r="H191" s="67">
        <f>Polska!U191</f>
        <v>0</v>
      </c>
      <c r="J191" s="1">
        <f t="shared" si="21"/>
        <v>6.579761810678248E-5</v>
      </c>
      <c r="K191" s="1">
        <f t="shared" si="22"/>
        <v>6.8631207863597103E-3</v>
      </c>
      <c r="L191" s="1">
        <f t="shared" si="23"/>
        <v>3.6101225846581968E-39</v>
      </c>
      <c r="M191" s="1">
        <f t="shared" si="24"/>
        <v>9.3259685841861137E-5</v>
      </c>
      <c r="N191" s="1">
        <f t="shared" si="25"/>
        <v>7.0221780903083533E-3</v>
      </c>
      <c r="P191" s="1">
        <f t="shared" si="27"/>
        <v>0</v>
      </c>
      <c r="Q191" s="1">
        <f t="shared" si="28"/>
        <v>329.27895916924632</v>
      </c>
    </row>
    <row r="192" spans="4:17" x14ac:dyDescent="0.2">
      <c r="D192" s="48">
        <v>44084</v>
      </c>
      <c r="E192" s="1">
        <v>190</v>
      </c>
      <c r="H192" s="67">
        <f>Polska!U192</f>
        <v>0</v>
      </c>
      <c r="J192" s="1">
        <f t="shared" si="21"/>
        <v>5.9704056958433842E-5</v>
      </c>
      <c r="K192" s="1">
        <f t="shared" si="22"/>
        <v>6.361196566634324E-3</v>
      </c>
      <c r="L192" s="1">
        <f t="shared" si="23"/>
        <v>1.2067607752976782E-39</v>
      </c>
      <c r="M192" s="1">
        <f t="shared" si="24"/>
        <v>1.0206317704911127E-4</v>
      </c>
      <c r="N192" s="1">
        <f t="shared" si="25"/>
        <v>6.5229638006418685E-3</v>
      </c>
      <c r="P192" s="1">
        <f t="shared" si="27"/>
        <v>0</v>
      </c>
      <c r="Q192" s="1">
        <f t="shared" si="28"/>
        <v>305.870159279841</v>
      </c>
    </row>
    <row r="193" spans="4:17" x14ac:dyDescent="0.2">
      <c r="D193" s="48">
        <v>44085</v>
      </c>
      <c r="E193" s="1">
        <v>191</v>
      </c>
      <c r="H193" s="67">
        <f>Polska!U193</f>
        <v>0</v>
      </c>
      <c r="J193" s="1">
        <f t="shared" si="21"/>
        <v>5.412289556367119E-5</v>
      </c>
      <c r="K193" s="1">
        <f t="shared" si="22"/>
        <v>5.8775980521660158E-3</v>
      </c>
      <c r="L193" s="1">
        <f t="shared" si="23"/>
        <v>4.005092151548022E-40</v>
      </c>
      <c r="M193" s="1">
        <f t="shared" si="24"/>
        <v>1.1160655217645808E-4</v>
      </c>
      <c r="N193" s="1">
        <f t="shared" si="25"/>
        <v>6.0433274999061454E-3</v>
      </c>
      <c r="P193" s="1">
        <f t="shared" si="27"/>
        <v>0</v>
      </c>
      <c r="Q193" s="1">
        <f t="shared" si="28"/>
        <v>283.37939646309917</v>
      </c>
    </row>
    <row r="194" spans="4:17" x14ac:dyDescent="0.2">
      <c r="D194" s="48">
        <v>44086</v>
      </c>
      <c r="E194" s="1">
        <v>192</v>
      </c>
      <c r="H194" s="67">
        <f>Polska!U194</f>
        <v>0</v>
      </c>
      <c r="J194" s="1">
        <f t="shared" si="21"/>
        <v>4.9016434054228784E-5</v>
      </c>
      <c r="K194" s="1">
        <f t="shared" si="22"/>
        <v>5.4138328551029393E-3</v>
      </c>
      <c r="L194" s="1">
        <f t="shared" si="23"/>
        <v>1.3197629495182681E-40</v>
      </c>
      <c r="M194" s="1">
        <f t="shared" si="24"/>
        <v>1.2194269094967884E-4</v>
      </c>
      <c r="N194" s="1">
        <f t="shared" si="25"/>
        <v>5.5847919801068468E-3</v>
      </c>
      <c r="P194" s="1">
        <f t="shared" si="27"/>
        <v>0</v>
      </c>
      <c r="Q194" s="1">
        <f t="shared" si="28"/>
        <v>261.87807639404173</v>
      </c>
    </row>
    <row r="195" spans="4:17" x14ac:dyDescent="0.2">
      <c r="D195" s="48">
        <v>44087</v>
      </c>
      <c r="E195" s="1">
        <v>193</v>
      </c>
      <c r="H195" s="67">
        <f>Polska!U195</f>
        <v>0</v>
      </c>
      <c r="J195" s="1">
        <f t="shared" ref="J195:J212" si="30">_xlfn.NORM.DIST(E195,$A$1,$A$2,FALSE)*$B$1</f>
        <v>4.4349212516642574E-5</v>
      </c>
      <c r="K195" s="1">
        <f t="shared" ref="K195:K212" si="31">_xlfn.NORM.DIST(E195,$A$3,$A$4,FALSE)*$B$2</f>
        <v>4.9711137087997412E-3</v>
      </c>
      <c r="L195" s="1">
        <f t="shared" ref="L195:L212" si="32">_xlfn.NORM.DIST(E195,$A$5,$A$6,FALSE)*$B$3</f>
        <v>4.3178886867508432E-41</v>
      </c>
      <c r="M195" s="1">
        <f t="shared" ref="M195:M212" si="33">_xlfn.NORM.DIST(E195,$A$7,$A$8,FALSE)*$B$4</f>
        <v>1.3312736347309532E-4</v>
      </c>
      <c r="N195" s="1">
        <f t="shared" ref="N195:N212" si="34">SUM(J195:M195)</f>
        <v>5.1485902847894791E-3</v>
      </c>
      <c r="P195" s="1">
        <f t="shared" ref="P195:P212" si="35">IF(O195="",0,N195)</f>
        <v>0</v>
      </c>
      <c r="Q195" s="1">
        <f t="shared" ref="Q195:Q212" si="36">N195*($C$1*SUM(G:G)+(1-$C$1)*SUM(H:H))</f>
        <v>241.42401806985922</v>
      </c>
    </row>
    <row r="196" spans="4:17" x14ac:dyDescent="0.2">
      <c r="D196" s="48">
        <v>44088</v>
      </c>
      <c r="E196" s="1">
        <v>194</v>
      </c>
      <c r="H196" s="67">
        <f>Polska!U196</f>
        <v>0</v>
      </c>
      <c r="J196" s="1">
        <f t="shared" si="30"/>
        <v>4.0087929129055152E-5</v>
      </c>
      <c r="K196" s="1">
        <f t="shared" si="31"/>
        <v>4.5503672035365726E-3</v>
      </c>
      <c r="L196" s="1">
        <f t="shared" si="32"/>
        <v>1.4026168236752553E-41</v>
      </c>
      <c r="M196" s="1">
        <f t="shared" si="33"/>
        <v>1.4521930754225675E-4</v>
      </c>
      <c r="N196" s="1">
        <f t="shared" si="34"/>
        <v>4.7356744402078845E-3</v>
      </c>
      <c r="P196" s="1">
        <f t="shared" si="35"/>
        <v>0</v>
      </c>
      <c r="Q196" s="1">
        <f t="shared" si="36"/>
        <v>222.06186322562806</v>
      </c>
    </row>
    <row r="197" spans="4:17" x14ac:dyDescent="0.2">
      <c r="D197" s="48">
        <v>44089</v>
      </c>
      <c r="E197" s="1">
        <v>195</v>
      </c>
      <c r="H197" s="67">
        <f>Polska!U197</f>
        <v>0</v>
      </c>
      <c r="J197" s="1">
        <f t="shared" si="30"/>
        <v>3.6201356213268729E-5</v>
      </c>
      <c r="K197" s="1">
        <f t="shared" si="31"/>
        <v>4.1522460947850297E-3</v>
      </c>
      <c r="L197" s="1">
        <f t="shared" si="32"/>
        <v>4.5237514625617417E-42</v>
      </c>
      <c r="M197" s="1">
        <f t="shared" si="33"/>
        <v>1.5828030042635738E-4</v>
      </c>
      <c r="N197" s="1">
        <f t="shared" si="34"/>
        <v>4.3467277514246559E-3</v>
      </c>
      <c r="P197" s="1">
        <f t="shared" si="35"/>
        <v>0</v>
      </c>
      <c r="Q197" s="1">
        <f t="shared" si="36"/>
        <v>203.82365291426831</v>
      </c>
    </row>
    <row r="198" spans="4:17" x14ac:dyDescent="0.2">
      <c r="D198" s="48">
        <v>44090</v>
      </c>
      <c r="E198" s="1">
        <v>196</v>
      </c>
      <c r="H198" s="67">
        <f>Polska!U198</f>
        <v>0</v>
      </c>
      <c r="J198" s="1">
        <f t="shared" si="30"/>
        <v>3.2660254859655145E-5</v>
      </c>
      <c r="K198" s="1">
        <f t="shared" si="31"/>
        <v>3.7771446720055147E-3</v>
      </c>
      <c r="L198" s="1">
        <f t="shared" si="32"/>
        <v>1.4486068035982682E-42</v>
      </c>
      <c r="M198" s="1">
        <f t="shared" si="33"/>
        <v>1.7237522424621548E-4</v>
      </c>
      <c r="N198" s="1">
        <f t="shared" si="34"/>
        <v>3.9821801511113848E-3</v>
      </c>
      <c r="P198" s="1">
        <f t="shared" si="35"/>
        <v>0</v>
      </c>
      <c r="Q198" s="1">
        <f t="shared" si="36"/>
        <v>186.72954723152148</v>
      </c>
    </row>
    <row r="199" spans="4:17" x14ac:dyDescent="0.2">
      <c r="D199" s="48">
        <v>44091</v>
      </c>
      <c r="E199" s="1">
        <v>197</v>
      </c>
      <c r="H199" s="67">
        <f>Polska!U199</f>
        <v>0</v>
      </c>
      <c r="J199" s="1">
        <f t="shared" si="30"/>
        <v>2.9437288728763872E-5</v>
      </c>
      <c r="K199" s="1">
        <f t="shared" si="31"/>
        <v>3.4252166546612831E-3</v>
      </c>
      <c r="L199" s="1">
        <f t="shared" si="32"/>
        <v>4.6056867426948537E-43</v>
      </c>
      <c r="M199" s="1">
        <f t="shared" si="33"/>
        <v>1.8757212403210278E-4</v>
      </c>
      <c r="N199" s="1">
        <f t="shared" si="34"/>
        <v>3.6422260674221496E-3</v>
      </c>
      <c r="P199" s="1">
        <f t="shared" si="35"/>
        <v>0</v>
      </c>
      <c r="Q199" s="1">
        <f t="shared" si="36"/>
        <v>170.78866316351136</v>
      </c>
    </row>
    <row r="200" spans="4:17" x14ac:dyDescent="0.2">
      <c r="D200" s="48">
        <v>44092</v>
      </c>
      <c r="E200" s="1">
        <v>198</v>
      </c>
      <c r="H200" s="67">
        <f>Polska!U200</f>
        <v>0</v>
      </c>
      <c r="J200" s="1">
        <f t="shared" si="30"/>
        <v>2.6506937580470442E-5</v>
      </c>
      <c r="K200" s="1">
        <f t="shared" si="31"/>
        <v>3.0963950753295213E-3</v>
      </c>
      <c r="L200" s="1">
        <f t="shared" si="32"/>
        <v>1.4538860267572944E-43</v>
      </c>
      <c r="M200" s="1">
        <f t="shared" si="33"/>
        <v>2.039422575066282E-4</v>
      </c>
      <c r="N200" s="1">
        <f t="shared" si="34"/>
        <v>3.3268442704166203E-3</v>
      </c>
      <c r="P200" s="1">
        <f t="shared" si="35"/>
        <v>0</v>
      </c>
      <c r="Q200" s="1">
        <f t="shared" si="36"/>
        <v>156.00000521104022</v>
      </c>
    </row>
    <row r="201" spans="4:17" x14ac:dyDescent="0.2">
      <c r="D201" s="48">
        <v>44093</v>
      </c>
      <c r="E201" s="1">
        <v>199</v>
      </c>
      <c r="H201" s="67">
        <f>Polska!U201</f>
        <v>0</v>
      </c>
      <c r="J201" s="1">
        <f t="shared" si="30"/>
        <v>2.3845411029628424E-5</v>
      </c>
      <c r="K201" s="1">
        <f t="shared" si="31"/>
        <v>2.7904136164167525E-3</v>
      </c>
      <c r="L201" s="1">
        <f t="shared" si="32"/>
        <v>4.5567837669226653E-44</v>
      </c>
      <c r="M201" s="1">
        <f t="shared" si="33"/>
        <v>2.2156013560179372E-4</v>
      </c>
      <c r="N201" s="1">
        <f t="shared" si="34"/>
        <v>3.0358191630481747E-3</v>
      </c>
      <c r="P201" s="1">
        <f t="shared" si="35"/>
        <v>0</v>
      </c>
      <c r="Q201" s="1">
        <f t="shared" si="36"/>
        <v>142.35346375139574</v>
      </c>
    </row>
    <row r="202" spans="4:17" x14ac:dyDescent="0.2">
      <c r="D202" s="48">
        <v>44094</v>
      </c>
      <c r="E202" s="1">
        <v>200</v>
      </c>
      <c r="H202" s="67">
        <f>Polska!U202</f>
        <v>0</v>
      </c>
      <c r="J202" s="1">
        <f t="shared" si="30"/>
        <v>2.1430562976748756E-5</v>
      </c>
      <c r="K202" s="1">
        <f t="shared" si="31"/>
        <v>2.5068288856757766E-3</v>
      </c>
      <c r="L202" s="1">
        <f t="shared" si="32"/>
        <v>1.4180076364822383E-44</v>
      </c>
      <c r="M202" s="1">
        <f t="shared" si="33"/>
        <v>2.405035526867944E-4</v>
      </c>
      <c r="N202" s="1">
        <f t="shared" si="34"/>
        <v>2.7687630013393198E-3</v>
      </c>
      <c r="P202" s="1">
        <f t="shared" si="35"/>
        <v>0</v>
      </c>
      <c r="Q202" s="1">
        <f t="shared" si="36"/>
        <v>129.83085697094532</v>
      </c>
    </row>
    <row r="203" spans="4:17" x14ac:dyDescent="0.2">
      <c r="D203" s="48">
        <v>44095</v>
      </c>
      <c r="E203" s="1">
        <v>201</v>
      </c>
      <c r="H203" s="67">
        <f>Polska!U203</f>
        <v>0</v>
      </c>
      <c r="J203" s="1">
        <f t="shared" si="30"/>
        <v>1.9241807113500343E-5</v>
      </c>
      <c r="K203" s="1">
        <f t="shared" si="31"/>
        <v>2.2450431448717959E-3</v>
      </c>
      <c r="L203" s="1">
        <f t="shared" si="32"/>
        <v>4.3811771118110349E-45</v>
      </c>
      <c r="M203" s="1">
        <f t="shared" si="33"/>
        <v>2.6085360545466933E-4</v>
      </c>
      <c r="N203" s="1">
        <f t="shared" si="34"/>
        <v>2.5251385574399654E-3</v>
      </c>
      <c r="P203" s="1">
        <f t="shared" si="35"/>
        <v>0</v>
      </c>
      <c r="Q203" s="1">
        <f t="shared" si="36"/>
        <v>118.40699356507673</v>
      </c>
    </row>
    <row r="204" spans="4:17" x14ac:dyDescent="0.2">
      <c r="D204" s="48">
        <v>44096</v>
      </c>
      <c r="E204" s="1">
        <v>202</v>
      </c>
      <c r="H204" s="67">
        <f>Polska!U204</f>
        <v>0</v>
      </c>
      <c r="J204" s="1">
        <f t="shared" si="30"/>
        <v>1.7260033856037461E-5</v>
      </c>
      <c r="K204" s="1">
        <f t="shared" si="31"/>
        <v>2.0043270437927639E-3</v>
      </c>
      <c r="L204" s="1">
        <f t="shared" si="32"/>
        <v>1.3439872289340465E-45</v>
      </c>
      <c r="M204" s="1">
        <f t="shared" si="33"/>
        <v>2.8269469939214175E-4</v>
      </c>
      <c r="N204" s="1">
        <f t="shared" si="34"/>
        <v>2.3042817770409433E-3</v>
      </c>
      <c r="P204" s="1">
        <f t="shared" si="35"/>
        <v>0</v>
      </c>
      <c r="Q204" s="1">
        <f t="shared" si="36"/>
        <v>108.05073517344893</v>
      </c>
    </row>
    <row r="205" spans="4:17" x14ac:dyDescent="0.2">
      <c r="D205" s="48">
        <v>44097</v>
      </c>
      <c r="E205" s="1">
        <v>203</v>
      </c>
      <c r="H205" s="67">
        <f>Polska!U205</f>
        <v>0</v>
      </c>
      <c r="J205" s="1">
        <f t="shared" si="30"/>
        <v>1.5467529014497907E-5</v>
      </c>
      <c r="K205" s="1">
        <f t="shared" si="31"/>
        <v>1.7838419564922057E-3</v>
      </c>
      <c r="L205" s="1">
        <f t="shared" si="32"/>
        <v>4.0934695573631866E-46</v>
      </c>
      <c r="M205" s="1">
        <f t="shared" si="33"/>
        <v>3.0611454173846319E-4</v>
      </c>
      <c r="N205" s="1">
        <f t="shared" si="34"/>
        <v>2.1054240272451669E-3</v>
      </c>
      <c r="P205" s="1">
        <f t="shared" si="35"/>
        <v>0</v>
      </c>
      <c r="Q205" s="1">
        <f t="shared" si="36"/>
        <v>98.726039611275226</v>
      </c>
    </row>
    <row r="206" spans="4:17" x14ac:dyDescent="0.2">
      <c r="D206" s="48">
        <v>44098</v>
      </c>
      <c r="E206" s="1">
        <v>204</v>
      </c>
      <c r="H206" s="67">
        <f>Polska!U206</f>
        <v>0</v>
      </c>
      <c r="J206" s="1">
        <f t="shared" si="30"/>
        <v>1.3847894464634831E-5</v>
      </c>
      <c r="K206" s="1">
        <f t="shared" si="31"/>
        <v>1.5826615663207726E-3</v>
      </c>
      <c r="L206" s="1">
        <f t="shared" si="32"/>
        <v>1.2378843695728331E-46</v>
      </c>
      <c r="M206" s="1">
        <f t="shared" si="33"/>
        <v>3.312041198264202E-4</v>
      </c>
      <c r="N206" s="1">
        <f t="shared" si="34"/>
        <v>1.9277135806118274E-3</v>
      </c>
      <c r="P206" s="1">
        <f t="shared" si="35"/>
        <v>0</v>
      </c>
      <c r="Q206" s="1">
        <f t="shared" si="36"/>
        <v>90.392968283777975</v>
      </c>
    </row>
    <row r="207" spans="4:17" x14ac:dyDescent="0.2">
      <c r="D207" s="48">
        <v>44099</v>
      </c>
      <c r="E207" s="1">
        <v>205</v>
      </c>
      <c r="H207" s="67">
        <f>Polska!U207</f>
        <v>0</v>
      </c>
      <c r="J207" s="1">
        <f t="shared" si="30"/>
        <v>1.2385971047558081E-5</v>
      </c>
      <c r="K207" s="1">
        <f t="shared" si="31"/>
        <v>1.3997923991179875E-3</v>
      </c>
      <c r="L207" s="1">
        <f t="shared" si="32"/>
        <v>3.7167271904817853E-47</v>
      </c>
      <c r="M207" s="1">
        <f t="shared" si="33"/>
        <v>3.5805766369244486E-4</v>
      </c>
      <c r="N207" s="1">
        <f t="shared" si="34"/>
        <v>1.7702360338579905E-3</v>
      </c>
      <c r="P207" s="1">
        <f t="shared" si="35"/>
        <v>0</v>
      </c>
      <c r="Q207" s="1">
        <f t="shared" si="36"/>
        <v>83.00864364535903</v>
      </c>
    </row>
    <row r="208" spans="4:17" x14ac:dyDescent="0.2">
      <c r="D208" s="48">
        <v>44100</v>
      </c>
      <c r="E208" s="1">
        <v>206</v>
      </c>
      <c r="H208" s="67">
        <f>Polska!U208</f>
        <v>0</v>
      </c>
      <c r="J208" s="1">
        <f t="shared" si="30"/>
        <v>1.1067763886048159E-5</v>
      </c>
      <c r="K208" s="1">
        <f t="shared" si="31"/>
        <v>1.2341930581682601E-3</v>
      </c>
      <c r="L208" s="1">
        <f t="shared" si="32"/>
        <v>1.1079837264393232E-47</v>
      </c>
      <c r="M208" s="1">
        <f t="shared" si="33"/>
        <v>3.8677259184360707E-4</v>
      </c>
      <c r="N208" s="1">
        <f t="shared" si="34"/>
        <v>1.6320334138979153E-3</v>
      </c>
      <c r="P208" s="1">
        <f t="shared" si="35"/>
        <v>0</v>
      </c>
      <c r="Q208" s="1">
        <f t="shared" si="36"/>
        <v>76.52814510634829</v>
      </c>
    </row>
    <row r="209" spans="4:17" x14ac:dyDescent="0.2">
      <c r="D209" s="48">
        <v>44101</v>
      </c>
      <c r="E209" s="1">
        <v>207</v>
      </c>
      <c r="H209" s="67">
        <f>Polska!U209</f>
        <v>0</v>
      </c>
      <c r="J209" s="1">
        <f t="shared" si="30"/>
        <v>9.8803702709205616E-6</v>
      </c>
      <c r="K209" s="1">
        <f t="shared" si="31"/>
        <v>1.084791968588671E-3</v>
      </c>
      <c r="L209" s="1">
        <f t="shared" si="32"/>
        <v>3.2794285246988458E-48</v>
      </c>
      <c r="M209" s="1">
        <f t="shared" si="33"/>
        <v>4.1744943907771063E-4</v>
      </c>
      <c r="N209" s="1">
        <f t="shared" si="34"/>
        <v>1.5121217779373022E-3</v>
      </c>
      <c r="P209" s="1">
        <f t="shared" si="35"/>
        <v>0</v>
      </c>
      <c r="Q209" s="1">
        <f t="shared" si="36"/>
        <v>70.905334324051765</v>
      </c>
    </row>
    <row r="210" spans="4:17" x14ac:dyDescent="0.2">
      <c r="D210" s="48">
        <v>44102</v>
      </c>
      <c r="E210" s="1">
        <v>208</v>
      </c>
      <c r="H210" s="67">
        <f>Polska!U210</f>
        <v>0</v>
      </c>
      <c r="J210" s="1">
        <f t="shared" si="30"/>
        <v>8.8119102384793854E-6</v>
      </c>
      <c r="K210" s="1">
        <f t="shared" si="31"/>
        <v>9.5050349130303407E-4</v>
      </c>
      <c r="L210" s="1">
        <f t="shared" si="32"/>
        <v>9.6372926978360145E-49</v>
      </c>
      <c r="M210" s="1">
        <f t="shared" si="33"/>
        <v>4.5019176526936016E-4</v>
      </c>
      <c r="N210" s="1">
        <f t="shared" si="34"/>
        <v>1.4095071668108737E-3</v>
      </c>
      <c r="P210" s="1">
        <f t="shared" si="35"/>
        <v>0</v>
      </c>
      <c r="Q210" s="1">
        <f t="shared" si="36"/>
        <v>66.093603275262069</v>
      </c>
    </row>
    <row r="211" spans="4:17" x14ac:dyDescent="0.2">
      <c r="D211" s="48">
        <v>44103</v>
      </c>
      <c r="E211" s="1">
        <v>209</v>
      </c>
      <c r="H211" s="67">
        <f>Polska!U211</f>
        <v>0</v>
      </c>
      <c r="J211" s="1">
        <f t="shared" si="30"/>
        <v>7.8514599302057386E-6</v>
      </c>
      <c r="K211" s="1">
        <f t="shared" si="31"/>
        <v>8.3024231646429132E-4</v>
      </c>
      <c r="L211" s="1">
        <f t="shared" si="32"/>
        <v>2.8119268586917097E-49</v>
      </c>
      <c r="M211" s="1">
        <f t="shared" si="33"/>
        <v>4.8510604406020049E-4</v>
      </c>
      <c r="N211" s="1">
        <f t="shared" si="34"/>
        <v>1.3231998204546974E-3</v>
      </c>
      <c r="P211" s="1">
        <f t="shared" si="35"/>
        <v>0</v>
      </c>
      <c r="Q211" s="1">
        <f t="shared" si="36"/>
        <v>62.046540838032797</v>
      </c>
    </row>
    <row r="212" spans="4:17" x14ac:dyDescent="0.2">
      <c r="D212" s="48">
        <v>44104</v>
      </c>
      <c r="E212" s="1">
        <v>210</v>
      </c>
      <c r="H212" s="67">
        <f>Polska!U212</f>
        <v>0</v>
      </c>
      <c r="J212" s="1">
        <f t="shared" si="30"/>
        <v>6.9889877984528945E-6</v>
      </c>
      <c r="K212" s="1">
        <f t="shared" si="31"/>
        <v>7.2293609213243263E-4</v>
      </c>
      <c r="L212" s="1">
        <f t="shared" si="32"/>
        <v>8.1460126845390267E-50</v>
      </c>
      <c r="M212" s="1">
        <f t="shared" si="33"/>
        <v>5.2230153042614308E-4</v>
      </c>
      <c r="N212" s="1">
        <f t="shared" si="34"/>
        <v>1.2522266103570288E-3</v>
      </c>
      <c r="P212" s="1">
        <f t="shared" si="35"/>
        <v>0</v>
      </c>
      <c r="Q212" s="1">
        <f t="shared" si="36"/>
        <v>58.718515765282987</v>
      </c>
    </row>
    <row r="213" spans="4:17" x14ac:dyDescent="0.2">
      <c r="D213" s="48">
        <v>44105</v>
      </c>
      <c r="E213" s="1">
        <v>211</v>
      </c>
      <c r="H213" s="67">
        <f>Polska!U213</f>
        <v>0</v>
      </c>
      <c r="J213" s="1">
        <f t="shared" ref="J213:J276" si="37">_xlfn.NORM.DIST(E213,$A$1,$A$2,FALSE)*$B$1</f>
        <v>6.2152936970180493E-6</v>
      </c>
      <c r="K213" s="1">
        <f t="shared" ref="K213:K276" si="38">_xlfn.NORM.DIST(E213,$A$3,$A$4,FALSE)*$B$2</f>
        <v>6.2753628544066626E-4</v>
      </c>
      <c r="L213" s="1">
        <f t="shared" ref="L213:L276" si="39">_xlfn.NORM.DIST(E213,$A$5,$A$6,FALSE)*$B$3</f>
        <v>2.3430320823392657E-50</v>
      </c>
      <c r="M213" s="1">
        <f t="shared" ref="M213:M276" si="40">_xlfn.NORM.DIST(E213,$A$7,$A$8,FALSE)*$B$4</f>
        <v>5.6189010613867294E-4</v>
      </c>
      <c r="N213" s="1">
        <f t="shared" ref="N213:N276" si="41">SUM(J213:M213)</f>
        <v>1.1956416852763573E-3</v>
      </c>
      <c r="P213" s="1">
        <f t="shared" ref="P213:P276" si="42">IF(O213="",0,N213)</f>
        <v>0</v>
      </c>
      <c r="Q213" s="1">
        <f t="shared" ref="Q213:Q276" si="43">N213*($C$1*SUM(G:G)+(1-$C$1)*SUM(H:H))</f>
        <v>56.065175876203767</v>
      </c>
    </row>
    <row r="214" spans="4:17" x14ac:dyDescent="0.2">
      <c r="D214" s="48">
        <v>44106</v>
      </c>
      <c r="E214" s="1">
        <v>212</v>
      </c>
      <c r="H214" s="67">
        <f>Polska!U214</f>
        <v>0</v>
      </c>
      <c r="J214" s="1">
        <f t="shared" si="37"/>
        <v>5.521950872970064E-6</v>
      </c>
      <c r="K214" s="1">
        <f t="shared" si="38"/>
        <v>5.4302730985435579E-4</v>
      </c>
      <c r="L214" s="1">
        <f t="shared" si="39"/>
        <v>6.6911918142278319E-51</v>
      </c>
      <c r="M214" s="1">
        <f t="shared" si="40"/>
        <v>6.0398610219175228E-4</v>
      </c>
      <c r="N214" s="1">
        <f t="shared" si="41"/>
        <v>1.1525353629190781E-3</v>
      </c>
      <c r="P214" s="1">
        <f t="shared" si="42"/>
        <v>0</v>
      </c>
      <c r="Q214" s="1">
        <f t="shared" si="43"/>
        <v>54.043864998456492</v>
      </c>
    </row>
    <row r="215" spans="4:17" x14ac:dyDescent="0.2">
      <c r="D215" s="48">
        <v>44107</v>
      </c>
      <c r="E215" s="1">
        <v>213</v>
      </c>
      <c r="H215" s="67">
        <f>Polska!U215</f>
        <v>0</v>
      </c>
      <c r="J215" s="1">
        <f t="shared" si="37"/>
        <v>4.9012508559521515E-6</v>
      </c>
      <c r="K215" s="1">
        <f t="shared" si="38"/>
        <v>4.6843398312432591E-4</v>
      </c>
      <c r="L215" s="1">
        <f t="shared" si="39"/>
        <v>1.8972336361223791E-51</v>
      </c>
      <c r="M215" s="1">
        <f t="shared" si="40"/>
        <v>6.4870609733078837E-4</v>
      </c>
      <c r="N215" s="1">
        <f t="shared" si="41"/>
        <v>1.1220413313110665E-3</v>
      </c>
      <c r="P215" s="1">
        <f t="shared" si="42"/>
        <v>0</v>
      </c>
      <c r="Q215" s="1">
        <f t="shared" si="43"/>
        <v>52.613960649744755</v>
      </c>
    </row>
    <row r="216" spans="4:17" x14ac:dyDescent="0.2">
      <c r="D216" s="48">
        <v>44108</v>
      </c>
      <c r="E216" s="1">
        <v>214</v>
      </c>
      <c r="H216" s="67">
        <f>Polska!U216</f>
        <v>0</v>
      </c>
      <c r="J216" s="1">
        <f t="shared" si="37"/>
        <v>4.3461512232590877E-6</v>
      </c>
      <c r="K216" s="1">
        <f t="shared" si="38"/>
        <v>4.0282740603401899E-4</v>
      </c>
      <c r="L216" s="1">
        <f t="shared" si="39"/>
        <v>5.3410942635415473E-52</v>
      </c>
      <c r="M216" s="1">
        <f t="shared" si="40"/>
        <v>6.961686918958563E-4</v>
      </c>
      <c r="N216" s="1">
        <f t="shared" si="41"/>
        <v>1.1033422491531343E-3</v>
      </c>
      <c r="P216" s="1">
        <f t="shared" si="42"/>
        <v>0</v>
      </c>
      <c r="Q216" s="1">
        <f t="shared" si="43"/>
        <v>51.737136645682256</v>
      </c>
    </row>
    <row r="217" spans="4:17" x14ac:dyDescent="0.2">
      <c r="D217" s="48">
        <v>44109</v>
      </c>
      <c r="E217" s="1">
        <v>215</v>
      </c>
      <c r="H217" s="67">
        <f>Polska!U217</f>
        <v>0</v>
      </c>
      <c r="J217" s="1">
        <f t="shared" si="37"/>
        <v>3.8502262032089167E-6</v>
      </c>
      <c r="K217" s="1">
        <f t="shared" si="38"/>
        <v>3.4532937208991515E-4</v>
      </c>
      <c r="L217" s="1">
        <f t="shared" si="39"/>
        <v>1.4929035858257169E-52</v>
      </c>
      <c r="M217" s="1">
        <f t="shared" si="40"/>
        <v>7.4649425627822087E-4</v>
      </c>
      <c r="N217" s="1">
        <f t="shared" si="41"/>
        <v>1.0956738545713448E-3</v>
      </c>
      <c r="P217" s="1">
        <f t="shared" si="42"/>
        <v>0</v>
      </c>
      <c r="Q217" s="1">
        <f t="shared" si="43"/>
        <v>51.377555764377682</v>
      </c>
    </row>
    <row r="218" spans="4:17" x14ac:dyDescent="0.2">
      <c r="D218" s="48">
        <v>44110</v>
      </c>
      <c r="E218" s="1">
        <v>216</v>
      </c>
      <c r="H218" s="67">
        <f>Polska!U218</f>
        <v>0</v>
      </c>
      <c r="J218" s="1">
        <f t="shared" si="37"/>
        <v>3.4076200655789039E-6</v>
      </c>
      <c r="K218" s="1">
        <f t="shared" si="38"/>
        <v>2.9511543310873207E-4</v>
      </c>
      <c r="L218" s="1">
        <f t="shared" si="39"/>
        <v>4.1430995713767016E-53</v>
      </c>
      <c r="M218" s="1">
        <f t="shared" si="40"/>
        <v>7.9980465338724642E-4</v>
      </c>
      <c r="N218" s="1">
        <f t="shared" si="41"/>
        <v>1.0983277065615574E-3</v>
      </c>
      <c r="P218" s="1">
        <f t="shared" si="42"/>
        <v>0</v>
      </c>
      <c r="Q218" s="1">
        <f t="shared" si="43"/>
        <v>51.501998296294168</v>
      </c>
    </row>
    <row r="219" spans="4:17" x14ac:dyDescent="0.2">
      <c r="D219" s="48">
        <v>44111</v>
      </c>
      <c r="E219" s="1">
        <v>217</v>
      </c>
      <c r="H219" s="67">
        <f>Polska!U219</f>
        <v>0</v>
      </c>
      <c r="J219" s="1">
        <f t="shared" si="37"/>
        <v>3.0130032360403375E-6</v>
      </c>
      <c r="K219" s="1">
        <f t="shared" si="38"/>
        <v>2.5141675554002434E-4</v>
      </c>
      <c r="L219" s="1">
        <f t="shared" si="39"/>
        <v>1.1415924077442299E-53</v>
      </c>
      <c r="M219" s="1">
        <f t="shared" si="40"/>
        <v>8.5622293463420121E-4</v>
      </c>
      <c r="N219" s="1">
        <f t="shared" si="41"/>
        <v>1.110652693410266E-3</v>
      </c>
      <c r="P219" s="1">
        <f t="shared" si="42"/>
        <v>0</v>
      </c>
      <c r="Q219" s="1">
        <f t="shared" si="43"/>
        <v>52.07993277604178</v>
      </c>
    </row>
    <row r="220" spans="4:17" x14ac:dyDescent="0.2">
      <c r="D220" s="48">
        <v>44112</v>
      </c>
      <c r="E220" s="1">
        <v>218</v>
      </c>
      <c r="H220" s="67">
        <f>Polska!U220</f>
        <v>0</v>
      </c>
      <c r="J220" s="1">
        <f t="shared" si="37"/>
        <v>2.6615310614866371E-6</v>
      </c>
      <c r="K220" s="1">
        <f t="shared" si="38"/>
        <v>2.1352090775289998E-4</v>
      </c>
      <c r="L220" s="1">
        <f t="shared" si="39"/>
        <v>3.1231213846066196E-54</v>
      </c>
      <c r="M220" s="1">
        <f t="shared" si="40"/>
        <v>9.1587300906017675E-4</v>
      </c>
      <c r="N220" s="1">
        <f t="shared" si="41"/>
        <v>1.1320554478745633E-3</v>
      </c>
      <c r="P220" s="1">
        <f t="shared" si="42"/>
        <v>0</v>
      </c>
      <c r="Q220" s="1">
        <f t="shared" si="43"/>
        <v>53.083535450699841</v>
      </c>
    </row>
    <row r="221" spans="4:17" x14ac:dyDescent="0.2">
      <c r="D221" s="48">
        <v>44113</v>
      </c>
      <c r="E221" s="1">
        <v>219</v>
      </c>
      <c r="H221" s="67">
        <f>Polska!U221</f>
        <v>0</v>
      </c>
      <c r="J221" s="1">
        <f t="shared" si="37"/>
        <v>2.3488051447812535E-6</v>
      </c>
      <c r="K221" s="1">
        <f t="shared" si="38"/>
        <v>1.8077171990501349E-4</v>
      </c>
      <c r="L221" s="1">
        <f t="shared" si="39"/>
        <v>8.4831812773440188E-55</v>
      </c>
      <c r="M221" s="1">
        <f t="shared" si="40"/>
        <v>9.7887928536733999E-4</v>
      </c>
      <c r="N221" s="1">
        <f t="shared" si="41"/>
        <v>1.1619998104171348E-3</v>
      </c>
      <c r="P221" s="1">
        <f t="shared" si="42"/>
        <v>0</v>
      </c>
      <c r="Q221" s="1">
        <f t="shared" si="43"/>
        <v>54.487665110215723</v>
      </c>
    </row>
    <row r="222" spans="4:17" x14ac:dyDescent="0.2">
      <c r="D222" s="48">
        <v>44114</v>
      </c>
      <c r="E222" s="1">
        <v>220</v>
      </c>
      <c r="H222" s="67">
        <f>Polska!U222</f>
        <v>0</v>
      </c>
      <c r="J222" s="1">
        <f t="shared" si="37"/>
        <v>2.0708371606330786E-6</v>
      </c>
      <c r="K222" s="1">
        <f t="shared" si="38"/>
        <v>1.5256835593997647E-4</v>
      </c>
      <c r="L222" s="1">
        <f t="shared" si="39"/>
        <v>2.2878140477704231E-55</v>
      </c>
      <c r="M222" s="1">
        <f t="shared" si="40"/>
        <v>1.0453662867557418E-3</v>
      </c>
      <c r="N222" s="1">
        <f t="shared" si="41"/>
        <v>1.2000054798563514E-3</v>
      </c>
      <c r="P222" s="1">
        <f t="shared" si="42"/>
        <v>0</v>
      </c>
      <c r="Q222" s="1">
        <f t="shared" si="43"/>
        <v>56.269799814652721</v>
      </c>
    </row>
    <row r="223" spans="4:17" x14ac:dyDescent="0.2">
      <c r="D223" s="48">
        <v>44115</v>
      </c>
      <c r="E223" s="1">
        <v>221</v>
      </c>
      <c r="H223" s="67">
        <f>Polska!U223</f>
        <v>0</v>
      </c>
      <c r="J223" s="1">
        <f t="shared" si="37"/>
        <v>1.8240150589138867E-6</v>
      </c>
      <c r="K223" s="1">
        <f t="shared" si="38"/>
        <v>1.2836373228624745E-4</v>
      </c>
      <c r="L223" s="1">
        <f t="shared" si="39"/>
        <v>6.1259689105448182E-56</v>
      </c>
      <c r="M223" s="1">
        <f t="shared" si="40"/>
        <v>1.1154582386216799E-3</v>
      </c>
      <c r="N223" s="1">
        <f t="shared" si="41"/>
        <v>1.2456459859668412E-3</v>
      </c>
      <c r="P223" s="1">
        <f t="shared" si="42"/>
        <v>0</v>
      </c>
      <c r="Q223" s="1">
        <f t="shared" si="43"/>
        <v>58.409941826824308</v>
      </c>
    </row>
    <row r="224" spans="4:17" x14ac:dyDescent="0.2">
      <c r="D224" s="48">
        <v>44116</v>
      </c>
      <c r="E224" s="1">
        <v>222</v>
      </c>
      <c r="H224" s="67">
        <f>Polska!U224</f>
        <v>0</v>
      </c>
      <c r="J224" s="1">
        <f t="shared" si="37"/>
        <v>1.6050715576432374E-6</v>
      </c>
      <c r="K224" s="1">
        <f t="shared" si="38"/>
        <v>1.0766241051735832E-4</v>
      </c>
      <c r="L224" s="1">
        <f t="shared" si="39"/>
        <v>1.6286244325591113E-56</v>
      </c>
      <c r="M224" s="1">
        <f t="shared" si="40"/>
        <v>1.1892786293377091E-3</v>
      </c>
      <c r="N224" s="1">
        <f t="shared" si="41"/>
        <v>1.2985461114127107E-3</v>
      </c>
      <c r="P224" s="1">
        <f t="shared" si="42"/>
        <v>0</v>
      </c>
      <c r="Q224" s="1">
        <f t="shared" si="43"/>
        <v>60.890496723428129</v>
      </c>
    </row>
    <row r="225" spans="4:17" x14ac:dyDescent="0.2">
      <c r="D225" s="48">
        <v>44117</v>
      </c>
      <c r="E225" s="1">
        <v>223</v>
      </c>
      <c r="H225" s="67">
        <f>Polska!U225</f>
        <v>0</v>
      </c>
      <c r="J225" s="1">
        <f t="shared" si="37"/>
        <v>1.4110548249610437E-6</v>
      </c>
      <c r="K225" s="1">
        <f t="shared" si="38"/>
        <v>9.001808212362709E-5</v>
      </c>
      <c r="L225" s="1">
        <f t="shared" si="39"/>
        <v>4.2989183285529756E-57</v>
      </c>
      <c r="M225" s="1">
        <f t="shared" si="40"/>
        <v>1.2669497445082652E-3</v>
      </c>
      <c r="N225" s="1">
        <f t="shared" si="41"/>
        <v>1.3583788814568534E-3</v>
      </c>
      <c r="P225" s="1">
        <f t="shared" si="42"/>
        <v>0</v>
      </c>
      <c r="Q225" s="1">
        <f t="shared" si="43"/>
        <v>63.696132238645184</v>
      </c>
    </row>
    <row r="226" spans="4:17" x14ac:dyDescent="0.2">
      <c r="D226" s="48">
        <v>44118</v>
      </c>
      <c r="E226" s="1">
        <v>224</v>
      </c>
      <c r="H226" s="67">
        <f>Polska!U226</f>
        <v>0</v>
      </c>
      <c r="J226" s="1">
        <f t="shared" si="37"/>
        <v>1.2393012475716934E-6</v>
      </c>
      <c r="K226" s="1">
        <f t="shared" si="38"/>
        <v>7.5030753151153603E-5</v>
      </c>
      <c r="L226" s="1">
        <f t="shared" si="39"/>
        <v>1.1266513315738253E-57</v>
      </c>
      <c r="M226" s="1">
        <f t="shared" si="40"/>
        <v>1.3485921752779404E-3</v>
      </c>
      <c r="N226" s="1">
        <f t="shared" si="41"/>
        <v>1.4248622296766658E-3</v>
      </c>
      <c r="P226" s="1">
        <f t="shared" si="42"/>
        <v>0</v>
      </c>
      <c r="Q226" s="1">
        <f t="shared" si="43"/>
        <v>66.813621915262758</v>
      </c>
    </row>
    <row r="227" spans="4:17" x14ac:dyDescent="0.2">
      <c r="D227" s="48">
        <v>44119</v>
      </c>
      <c r="E227" s="1">
        <v>225</v>
      </c>
      <c r="H227" s="67">
        <f>Polska!U227</f>
        <v>0</v>
      </c>
      <c r="J227" s="1">
        <f t="shared" si="37"/>
        <v>1.0874101822635334E-6</v>
      </c>
      <c r="K227" s="1">
        <f t="shared" si="38"/>
        <v>6.234372525379621E-5</v>
      </c>
      <c r="L227" s="1">
        <f t="shared" si="39"/>
        <v>2.931648956633378E-58</v>
      </c>
      <c r="M227" s="1">
        <f t="shared" si="40"/>
        <v>1.4343243014608258E-3</v>
      </c>
      <c r="N227" s="1">
        <f t="shared" si="41"/>
        <v>1.4977554368968856E-3</v>
      </c>
      <c r="P227" s="1">
        <f t="shared" si="42"/>
        <v>0</v>
      </c>
      <c r="Q227" s="1">
        <f t="shared" si="43"/>
        <v>70.231678121656714</v>
      </c>
    </row>
    <row r="228" spans="4:17" x14ac:dyDescent="0.2">
      <c r="D228" s="48">
        <v>44120</v>
      </c>
      <c r="E228" s="1">
        <v>226</v>
      </c>
      <c r="H228" s="67">
        <f>Polska!U228</f>
        <v>0</v>
      </c>
      <c r="J228" s="1">
        <f t="shared" si="37"/>
        <v>9.5322058707651203E-7</v>
      </c>
      <c r="K228" s="1">
        <f t="shared" si="38"/>
        <v>5.164045809591465E-5</v>
      </c>
      <c r="L228" s="1">
        <f t="shared" si="39"/>
        <v>7.5740207046592572E-59</v>
      </c>
      <c r="M228" s="1">
        <f t="shared" si="40"/>
        <v>1.5242617504582785E-3</v>
      </c>
      <c r="N228" s="1">
        <f t="shared" si="41"/>
        <v>1.5768554291412697E-3</v>
      </c>
      <c r="P228" s="1">
        <f t="shared" si="42"/>
        <v>0</v>
      </c>
      <c r="Q228" s="1">
        <f t="shared" si="43"/>
        <v>73.940778457985914</v>
      </c>
    </row>
    <row r="229" spans="4:17" x14ac:dyDescent="0.2">
      <c r="D229" s="48">
        <v>44121</v>
      </c>
      <c r="E229" s="1">
        <v>227</v>
      </c>
      <c r="H229" s="67">
        <f>Polska!U229</f>
        <v>0</v>
      </c>
      <c r="J229" s="1">
        <f t="shared" si="37"/>
        <v>8.3478942940728988E-7</v>
      </c>
      <c r="K229" s="1">
        <f t="shared" si="38"/>
        <v>4.2641386399999793E-5</v>
      </c>
      <c r="L229" s="1">
        <f t="shared" si="39"/>
        <v>1.9428223985116346E-59</v>
      </c>
      <c r="M229" s="1">
        <f t="shared" si="40"/>
        <v>1.6185168331378031E-3</v>
      </c>
      <c r="N229" s="1">
        <f t="shared" si="41"/>
        <v>1.6619930089672101E-3</v>
      </c>
      <c r="P229" s="1">
        <f t="shared" si="42"/>
        <v>0</v>
      </c>
      <c r="Q229" s="1">
        <f t="shared" si="43"/>
        <v>77.9329890386269</v>
      </c>
    </row>
    <row r="230" spans="4:17" x14ac:dyDescent="0.2">
      <c r="D230" s="48">
        <v>44122</v>
      </c>
      <c r="E230" s="1">
        <v>228</v>
      </c>
      <c r="H230" s="67">
        <f>Polska!U230</f>
        <v>0</v>
      </c>
      <c r="J230" s="1">
        <f t="shared" si="37"/>
        <v>7.3037176970842205E-7</v>
      </c>
      <c r="K230" s="1">
        <f t="shared" si="38"/>
        <v>3.5100753557742376E-5</v>
      </c>
      <c r="L230" s="1">
        <f t="shared" si="39"/>
        <v>4.9480241060492059E-60</v>
      </c>
      <c r="M230" s="1">
        <f t="shared" si="40"/>
        <v>1.7171979580564625E-3</v>
      </c>
      <c r="N230" s="1">
        <f t="shared" si="41"/>
        <v>1.7530290833839132E-3</v>
      </c>
      <c r="P230" s="1">
        <f t="shared" si="42"/>
        <v>0</v>
      </c>
      <c r="Q230" s="1">
        <f t="shared" si="43"/>
        <v>82.201787614407493</v>
      </c>
    </row>
    <row r="231" spans="4:17" x14ac:dyDescent="0.2">
      <c r="D231" s="48">
        <v>44123</v>
      </c>
      <c r="E231" s="1">
        <v>229</v>
      </c>
      <c r="H231" s="67">
        <f>Polska!U231</f>
        <v>0</v>
      </c>
      <c r="J231" s="1">
        <f t="shared" si="37"/>
        <v>6.3840242136577402E-7</v>
      </c>
      <c r="K231" s="1">
        <f t="shared" si="38"/>
        <v>2.8803512861406194E-5</v>
      </c>
      <c r="L231" s="1">
        <f t="shared" si="39"/>
        <v>1.2511880940027419E-60</v>
      </c>
      <c r="M231" s="1">
        <f t="shared" si="40"/>
        <v>1.8204090256270088E-3</v>
      </c>
      <c r="N231" s="1">
        <f t="shared" si="41"/>
        <v>1.8498509409097807E-3</v>
      </c>
      <c r="P231" s="1">
        <f t="shared" si="42"/>
        <v>0</v>
      </c>
      <c r="Q231" s="1">
        <f t="shared" si="43"/>
        <v>86.741888999040825</v>
      </c>
    </row>
    <row r="232" spans="4:17" x14ac:dyDescent="0.2">
      <c r="D232" s="48">
        <v>44124</v>
      </c>
      <c r="E232" s="1">
        <v>230</v>
      </c>
      <c r="H232" s="67">
        <f>Polska!U232</f>
        <v>0</v>
      </c>
      <c r="J232" s="1">
        <f t="shared" si="37"/>
        <v>5.5747908974206229E-7</v>
      </c>
      <c r="K232" s="1">
        <f t="shared" si="38"/>
        <v>2.356233725431278E-5</v>
      </c>
      <c r="L232" s="1">
        <f t="shared" si="39"/>
        <v>3.1412716201529686E-61</v>
      </c>
      <c r="M232" s="1">
        <f t="shared" si="40"/>
        <v>1.9282488040424308E-3</v>
      </c>
      <c r="N232" s="1">
        <f t="shared" si="41"/>
        <v>1.9523686203864856E-3</v>
      </c>
      <c r="P232" s="1">
        <f t="shared" si="42"/>
        <v>0</v>
      </c>
      <c r="Q232" s="1">
        <f t="shared" si="43"/>
        <v>91.549074798148553</v>
      </c>
    </row>
    <row r="233" spans="4:17" x14ac:dyDescent="0.2">
      <c r="D233" s="48">
        <v>44125</v>
      </c>
      <c r="E233" s="1">
        <v>231</v>
      </c>
      <c r="H233" s="67">
        <f>Polska!U233</f>
        <v>0</v>
      </c>
      <c r="J233" s="1">
        <f t="shared" si="37"/>
        <v>4.8634689617567133E-7</v>
      </c>
      <c r="K233" s="1">
        <f t="shared" si="38"/>
        <v>1.9214769182138213E-5</v>
      </c>
      <c r="L233" s="1">
        <f t="shared" si="39"/>
        <v>7.8303372894464798E-62</v>
      </c>
      <c r="M233" s="1">
        <f t="shared" si="40"/>
        <v>2.0408102889933116E-3</v>
      </c>
      <c r="N233" s="1">
        <f t="shared" si="41"/>
        <v>2.0605114050716257E-3</v>
      </c>
      <c r="P233" s="1">
        <f t="shared" si="42"/>
        <v>0</v>
      </c>
      <c r="Q233" s="1">
        <f t="shared" si="43"/>
        <v>96.620029012757939</v>
      </c>
    </row>
    <row r="234" spans="4:17" x14ac:dyDescent="0.2">
      <c r="D234" s="48">
        <v>44126</v>
      </c>
      <c r="E234" s="1">
        <v>232</v>
      </c>
      <c r="H234" s="67">
        <f>Polska!U234</f>
        <v>0</v>
      </c>
      <c r="J234" s="1">
        <f t="shared" si="37"/>
        <v>4.2388419585059835E-7</v>
      </c>
      <c r="K234" s="1">
        <f t="shared" si="38"/>
        <v>1.5620533740250398E-5</v>
      </c>
      <c r="L234" s="1">
        <f t="shared" si="39"/>
        <v>1.9379721860285918E-62</v>
      </c>
      <c r="M234" s="1">
        <f t="shared" si="40"/>
        <v>2.1581800494308188E-3</v>
      </c>
      <c r="N234" s="1">
        <f t="shared" si="41"/>
        <v>2.1742244673669197E-3</v>
      </c>
      <c r="P234" s="1">
        <f t="shared" si="42"/>
        <v>0</v>
      </c>
      <c r="Q234" s="1">
        <f t="shared" si="43"/>
        <v>101.95218070629295</v>
      </c>
    </row>
    <row r="235" spans="4:17" x14ac:dyDescent="0.2">
      <c r="D235" s="48">
        <v>44127</v>
      </c>
      <c r="E235" s="1">
        <v>233</v>
      </c>
      <c r="H235" s="67">
        <f>Polska!U235</f>
        <v>0</v>
      </c>
      <c r="J235" s="1">
        <f t="shared" si="37"/>
        <v>3.6908960183970771E-7</v>
      </c>
      <c r="K235" s="1">
        <f t="shared" si="38"/>
        <v>1.2659030904057596E-5</v>
      </c>
      <c r="L235" s="1">
        <f t="shared" si="39"/>
        <v>4.7621898073420379E-63</v>
      </c>
      <c r="M235" s="1">
        <f t="shared" si="40"/>
        <v>2.2804375618444899E-3</v>
      </c>
      <c r="N235" s="1">
        <f t="shared" si="41"/>
        <v>2.2934656823503873E-3</v>
      </c>
      <c r="P235" s="1">
        <f t="shared" si="42"/>
        <v>0</v>
      </c>
      <c r="Q235" s="1">
        <f t="shared" si="43"/>
        <v>107.5435545870013</v>
      </c>
    </row>
    <row r="236" spans="4:17" x14ac:dyDescent="0.2">
      <c r="D236" s="48">
        <v>44128</v>
      </c>
      <c r="E236" s="1">
        <v>234</v>
      </c>
      <c r="H236" s="67">
        <f>Polska!U236</f>
        <v>0</v>
      </c>
      <c r="J236" s="1">
        <f t="shared" si="37"/>
        <v>3.2107013120910427E-7</v>
      </c>
      <c r="K236" s="1">
        <f t="shared" si="38"/>
        <v>1.0227016210800201E-5</v>
      </c>
      <c r="L236" s="1">
        <f t="shared" si="39"/>
        <v>1.1618711121199074E-63</v>
      </c>
      <c r="M236" s="1">
        <f t="shared" si="40"/>
        <v>2.4076545357366022E-3</v>
      </c>
      <c r="N236" s="1">
        <f t="shared" si="41"/>
        <v>2.4182026220786117E-3</v>
      </c>
      <c r="P236" s="1">
        <f t="shared" si="42"/>
        <v>0</v>
      </c>
      <c r="Q236" s="1">
        <f t="shared" si="43"/>
        <v>113.3926300669231</v>
      </c>
    </row>
    <row r="237" spans="4:17" x14ac:dyDescent="0.2">
      <c r="D237" s="48">
        <v>44129</v>
      </c>
      <c r="E237" s="1">
        <v>235</v>
      </c>
      <c r="H237" s="67">
        <f>Polska!U237</f>
        <v>0</v>
      </c>
      <c r="J237" s="1">
        <f t="shared" si="37"/>
        <v>2.7903039280221768E-7</v>
      </c>
      <c r="K237" s="1">
        <f t="shared" si="38"/>
        <v>8.236473813951841E-6</v>
      </c>
      <c r="L237" s="1">
        <f t="shared" si="39"/>
        <v>2.8145002907944721E-64</v>
      </c>
      <c r="M237" s="1">
        <f t="shared" si="40"/>
        <v>2.5398942331819091E-3</v>
      </c>
      <c r="N237" s="1">
        <f t="shared" si="41"/>
        <v>2.5484097373886633E-3</v>
      </c>
      <c r="P237" s="1">
        <f t="shared" si="42"/>
        <v>0</v>
      </c>
      <c r="Q237" s="1">
        <f t="shared" si="43"/>
        <v>119.49820911295969</v>
      </c>
    </row>
    <row r="238" spans="4:17" x14ac:dyDescent="0.2">
      <c r="D238" s="48">
        <v>44130</v>
      </c>
      <c r="E238" s="1">
        <v>236</v>
      </c>
      <c r="H238" s="67">
        <f>Polska!U238</f>
        <v>0</v>
      </c>
      <c r="J238" s="1">
        <f t="shared" si="37"/>
        <v>2.4226274014961269E-7</v>
      </c>
      <c r="K238" s="1">
        <f t="shared" si="38"/>
        <v>6.6126813130638643E-6</v>
      </c>
      <c r="L238" s="1">
        <f t="shared" si="39"/>
        <v>6.7691904511541194E-65</v>
      </c>
      <c r="M238" s="1">
        <f t="shared" si="40"/>
        <v>2.6772107855610747E-3</v>
      </c>
      <c r="N238" s="1">
        <f t="shared" si="41"/>
        <v>2.6840657296142881E-3</v>
      </c>
      <c r="P238" s="1">
        <f t="shared" si="42"/>
        <v>0</v>
      </c>
      <c r="Q238" s="1">
        <f t="shared" si="43"/>
        <v>125.85929300326637</v>
      </c>
    </row>
    <row r="239" spans="4:17" x14ac:dyDescent="0.2">
      <c r="D239" s="48">
        <v>44131</v>
      </c>
      <c r="E239" s="1">
        <v>237</v>
      </c>
      <c r="H239" s="67">
        <f>Polska!U239</f>
        <v>0</v>
      </c>
      <c r="J239" s="1">
        <f t="shared" si="37"/>
        <v>2.1013831683118844E-7</v>
      </c>
      <c r="K239" s="1">
        <f t="shared" si="38"/>
        <v>5.2924621119837568E-6</v>
      </c>
      <c r="L239" s="1">
        <f t="shared" si="39"/>
        <v>1.616457384983175E-65</v>
      </c>
      <c r="M239" s="1">
        <f t="shared" si="40"/>
        <v>2.8196485107462197E-3</v>
      </c>
      <c r="N239" s="1">
        <f t="shared" si="41"/>
        <v>2.8251511111750346E-3</v>
      </c>
      <c r="P239" s="1">
        <f t="shared" si="42"/>
        <v>0</v>
      </c>
      <c r="Q239" s="1">
        <f t="shared" si="43"/>
        <v>132.47496794014037</v>
      </c>
    </row>
    <row r="240" spans="4:17" x14ac:dyDescent="0.2">
      <c r="D240" s="48">
        <v>44132</v>
      </c>
      <c r="E240" s="1">
        <v>238</v>
      </c>
      <c r="H240" s="67">
        <f>Polska!U240</f>
        <v>0</v>
      </c>
      <c r="J240" s="1">
        <f t="shared" si="37"/>
        <v>1.820989255132969E-7</v>
      </c>
      <c r="K240" s="1">
        <f t="shared" si="38"/>
        <v>4.2226182035168401E-6</v>
      </c>
      <c r="L240" s="1">
        <f t="shared" si="39"/>
        <v>3.8325151255648777E-66</v>
      </c>
      <c r="M240" s="1">
        <f t="shared" si="40"/>
        <v>2.9672412341957811E-3</v>
      </c>
      <c r="N240" s="1">
        <f t="shared" si="41"/>
        <v>2.9716459513248112E-3</v>
      </c>
      <c r="P240" s="1">
        <f t="shared" si="42"/>
        <v>0</v>
      </c>
      <c r="Q240" s="1">
        <f t="shared" si="43"/>
        <v>139.34429934527216</v>
      </c>
    </row>
    <row r="241" spans="4:17" x14ac:dyDescent="0.2">
      <c r="D241" s="48">
        <v>44133</v>
      </c>
      <c r="E241" s="1">
        <v>239</v>
      </c>
      <c r="H241" s="67">
        <f>Polska!U241</f>
        <v>0</v>
      </c>
      <c r="J241" s="1">
        <f t="shared" si="37"/>
        <v>1.5764965576099815E-7</v>
      </c>
      <c r="K241" s="1">
        <f t="shared" si="38"/>
        <v>3.3585341372146074E-6</v>
      </c>
      <c r="L241" s="1">
        <f t="shared" si="39"/>
        <v>9.0218496788372993E-67</v>
      </c>
      <c r="M241" s="1">
        <f t="shared" si="40"/>
        <v>3.1200116175812073E-3</v>
      </c>
      <c r="N241" s="1">
        <f t="shared" si="41"/>
        <v>3.1235278013741828E-3</v>
      </c>
      <c r="P241" s="1">
        <f t="shared" si="42"/>
        <v>0</v>
      </c>
      <c r="Q241" s="1">
        <f t="shared" si="43"/>
        <v>146.46623457075154</v>
      </c>
    </row>
    <row r="242" spans="4:17" x14ac:dyDescent="0.2">
      <c r="D242" s="48">
        <v>44134</v>
      </c>
      <c r="E242" s="1">
        <v>240</v>
      </c>
      <c r="H242" s="67">
        <f>Polska!U242</f>
        <v>0</v>
      </c>
      <c r="J242" s="1">
        <f t="shared" si="37"/>
        <v>1.3635220955646946E-7</v>
      </c>
      <c r="K242" s="1">
        <f t="shared" si="38"/>
        <v>2.662941413411064E-6</v>
      </c>
      <c r="L242" s="1">
        <f t="shared" si="39"/>
        <v>2.1086251738645488E-67</v>
      </c>
      <c r="M242" s="1">
        <f t="shared" si="40"/>
        <v>3.2779704987181447E-3</v>
      </c>
      <c r="N242" s="1">
        <f t="shared" si="41"/>
        <v>3.2807697923411122E-3</v>
      </c>
      <c r="P242" s="1">
        <f t="shared" si="42"/>
        <v>0</v>
      </c>
      <c r="Q242" s="1">
        <f t="shared" si="43"/>
        <v>153.83951369546497</v>
      </c>
    </row>
    <row r="243" spans="4:17" x14ac:dyDescent="0.2">
      <c r="D243" s="48">
        <v>44135</v>
      </c>
      <c r="E243" s="1">
        <v>241</v>
      </c>
      <c r="H243" s="67">
        <f>Polska!U243</f>
        <v>0</v>
      </c>
      <c r="J243" s="1">
        <f t="shared" si="37"/>
        <v>1.1781886721384636E-7</v>
      </c>
      <c r="K243" s="1">
        <f t="shared" si="38"/>
        <v>2.1048315745725182E-6</v>
      </c>
      <c r="L243" s="1">
        <f t="shared" si="39"/>
        <v>4.8932260455695264E-68</v>
      </c>
      <c r="M243" s="1">
        <f t="shared" si="40"/>
        <v>3.4411162467074723E-3</v>
      </c>
      <c r="N243" s="1">
        <f t="shared" si="41"/>
        <v>3.4433388971492587E-3</v>
      </c>
      <c r="P243" s="1">
        <f t="shared" si="42"/>
        <v>0</v>
      </c>
      <c r="Q243" s="1">
        <f t="shared" si="43"/>
        <v>161.46258803733943</v>
      </c>
    </row>
    <row r="244" spans="4:17" x14ac:dyDescent="0.2">
      <c r="D244" s="48">
        <v>44136</v>
      </c>
      <c r="E244" s="1">
        <v>242</v>
      </c>
      <c r="H244" s="67">
        <f>Polska!U244</f>
        <v>0</v>
      </c>
      <c r="J244" s="1">
        <f t="shared" si="37"/>
        <v>1.017070400478112E-7</v>
      </c>
      <c r="K244" s="1">
        <f t="shared" si="38"/>
        <v>1.6585057502719056E-6</v>
      </c>
      <c r="L244" s="1">
        <f t="shared" si="39"/>
        <v>1.1274135799197342E-68</v>
      </c>
      <c r="M244" s="1">
        <f t="shared" si="40"/>
        <v>3.6094341363052096E-3</v>
      </c>
      <c r="N244" s="1">
        <f t="shared" si="41"/>
        <v>3.6111943490955293E-3</v>
      </c>
      <c r="P244" s="1">
        <f t="shared" si="42"/>
        <v>0</v>
      </c>
      <c r="Q244" s="1">
        <f t="shared" si="43"/>
        <v>169.33354599325256</v>
      </c>
    </row>
    <row r="245" spans="4:17" x14ac:dyDescent="0.2">
      <c r="D245" s="48">
        <v>44137</v>
      </c>
      <c r="E245" s="1">
        <v>243</v>
      </c>
      <c r="H245" s="67">
        <f>Polska!U245</f>
        <v>0</v>
      </c>
      <c r="J245" s="1">
        <f t="shared" si="37"/>
        <v>8.7714359711030868E-8</v>
      </c>
      <c r="K245" s="1">
        <f t="shared" si="38"/>
        <v>1.3027482747093355E-6</v>
      </c>
      <c r="L245" s="1">
        <f t="shared" si="39"/>
        <v>2.5790712244326367E-69</v>
      </c>
      <c r="M245" s="1">
        <f t="shared" si="40"/>
        <v>3.7828957456328121E-3</v>
      </c>
      <c r="N245" s="1">
        <f t="shared" si="41"/>
        <v>3.7842862082672324E-3</v>
      </c>
      <c r="P245" s="1">
        <f t="shared" si="42"/>
        <v>0</v>
      </c>
      <c r="Q245" s="1">
        <f t="shared" si="43"/>
        <v>177.45004581648979</v>
      </c>
    </row>
    <row r="246" spans="4:17" x14ac:dyDescent="0.2">
      <c r="D246" s="48">
        <v>44138</v>
      </c>
      <c r="E246" s="1">
        <v>244</v>
      </c>
      <c r="H246" s="67">
        <f>Polska!U246</f>
        <v>0</v>
      </c>
      <c r="J246" s="1">
        <f t="shared" si="37"/>
        <v>7.5574257550140903E-8</v>
      </c>
      <c r="K246" s="1">
        <f t="shared" si="38"/>
        <v>1.0201121615795259E-6</v>
      </c>
      <c r="L246" s="1">
        <f t="shared" si="39"/>
        <v>5.8578129719986523E-70</v>
      </c>
      <c r="M246" s="1">
        <f t="shared" si="40"/>
        <v>3.9614583814091275E-3</v>
      </c>
      <c r="N246" s="1">
        <f t="shared" si="41"/>
        <v>3.962554067828257E-3</v>
      </c>
      <c r="P246" s="1">
        <f t="shared" si="42"/>
        <v>0</v>
      </c>
      <c r="Q246" s="1">
        <f t="shared" si="43"/>
        <v>185.80925495283995</v>
      </c>
    </row>
    <row r="247" spans="4:17" x14ac:dyDescent="0.2">
      <c r="D247" s="48">
        <v>44139</v>
      </c>
      <c r="E247" s="1">
        <v>245</v>
      </c>
      <c r="H247" s="67">
        <f>Polska!U247</f>
        <v>0</v>
      </c>
      <c r="J247" s="1">
        <f t="shared" si="37"/>
        <v>6.5051990630569438E-8</v>
      </c>
      <c r="K247" s="1">
        <f t="shared" si="38"/>
        <v>7.9630462304244529E-7</v>
      </c>
      <c r="L247" s="1">
        <f t="shared" si="39"/>
        <v>1.3209906942505549E-70</v>
      </c>
      <c r="M247" s="1">
        <f t="shared" si="40"/>
        <v>4.145064535930598E-3</v>
      </c>
      <c r="N247" s="1">
        <f t="shared" si="41"/>
        <v>4.1459258925442711E-3</v>
      </c>
      <c r="P247" s="1">
        <f t="shared" si="42"/>
        <v>0</v>
      </c>
      <c r="Q247" s="1">
        <f t="shared" si="43"/>
        <v>194.40779557754851</v>
      </c>
    </row>
    <row r="248" spans="4:17" x14ac:dyDescent="0.2">
      <c r="D248" s="48">
        <v>44140</v>
      </c>
      <c r="E248" s="1">
        <v>246</v>
      </c>
      <c r="H248" s="67">
        <f>Polska!U248</f>
        <v>0</v>
      </c>
      <c r="J248" s="1">
        <f t="shared" si="37"/>
        <v>5.5941074238887777E-8</v>
      </c>
      <c r="K248" s="1">
        <f t="shared" si="38"/>
        <v>6.1966139790809875E-7</v>
      </c>
      <c r="L248" s="1">
        <f t="shared" si="39"/>
        <v>2.9577135183881051E-71</v>
      </c>
      <c r="M248" s="1">
        <f t="shared" si="40"/>
        <v>4.3336413800454292E-3</v>
      </c>
      <c r="N248" s="1">
        <f t="shared" si="41"/>
        <v>4.3343169825175764E-3</v>
      </c>
      <c r="P248" s="1">
        <f t="shared" si="42"/>
        <v>0</v>
      </c>
      <c r="Q248" s="1">
        <f t="shared" si="43"/>
        <v>203.24169600351246</v>
      </c>
    </row>
    <row r="249" spans="4:17" x14ac:dyDescent="0.2">
      <c r="D249" s="48">
        <v>44141</v>
      </c>
      <c r="E249" s="1">
        <v>247</v>
      </c>
      <c r="H249" s="67">
        <f>Polska!U249</f>
        <v>0</v>
      </c>
      <c r="J249" s="1">
        <f t="shared" si="37"/>
        <v>4.8060083681728576E-8</v>
      </c>
      <c r="K249" s="1">
        <f t="shared" si="38"/>
        <v>4.8069935697201838E-7</v>
      </c>
      <c r="L249" s="1">
        <f t="shared" si="39"/>
        <v>6.5751330548040014E-72</v>
      </c>
      <c r="M249" s="1">
        <f t="shared" si="40"/>
        <v>4.5271002963593538E-3</v>
      </c>
      <c r="N249" s="1">
        <f t="shared" si="41"/>
        <v>4.5276290558000079E-3</v>
      </c>
      <c r="P249" s="1">
        <f t="shared" si="42"/>
        <v>0</v>
      </c>
      <c r="Q249" s="1">
        <f t="shared" si="43"/>
        <v>212.30634766381991</v>
      </c>
    </row>
    <row r="250" spans="4:17" x14ac:dyDescent="0.2">
      <c r="D250" s="48">
        <v>44142</v>
      </c>
      <c r="E250" s="1">
        <v>248</v>
      </c>
      <c r="H250" s="67">
        <f>Polska!U250</f>
        <v>0</v>
      </c>
      <c r="J250" s="1">
        <f t="shared" si="37"/>
        <v>4.1249791058935082E-8</v>
      </c>
      <c r="K250" s="1">
        <f t="shared" si="38"/>
        <v>3.7173763648475883E-7</v>
      </c>
      <c r="L250" s="1">
        <f t="shared" si="39"/>
        <v>1.4512595021174664E-72</v>
      </c>
      <c r="M250" s="1">
        <f t="shared" si="40"/>
        <v>4.7253364568736848E-3</v>
      </c>
      <c r="N250" s="1">
        <f t="shared" si="41"/>
        <v>4.7257494443012282E-3</v>
      </c>
      <c r="P250" s="1">
        <f t="shared" si="42"/>
        <v>0</v>
      </c>
      <c r="Q250" s="1">
        <f t="shared" si="43"/>
        <v>221.59646740685591</v>
      </c>
    </row>
    <row r="251" spans="4:17" x14ac:dyDescent="0.2">
      <c r="D251" s="48">
        <v>44143</v>
      </c>
      <c r="E251" s="1">
        <v>249</v>
      </c>
      <c r="H251" s="67">
        <f>Polska!U251</f>
        <v>0</v>
      </c>
      <c r="J251" s="1">
        <f t="shared" si="37"/>
        <v>3.5370605393686352E-8</v>
      </c>
      <c r="K251" s="1">
        <f t="shared" si="38"/>
        <v>2.8657837712416339E-7</v>
      </c>
      <c r="L251" s="1">
        <f t="shared" si="39"/>
        <v>3.1803703665255652E-73</v>
      </c>
      <c r="M251" s="1">
        <f t="shared" si="40"/>
        <v>4.9282284491897711E-3</v>
      </c>
      <c r="N251" s="1">
        <f t="shared" si="41"/>
        <v>4.9285503981722888E-3</v>
      </c>
      <c r="P251" s="1">
        <f t="shared" si="42"/>
        <v>0</v>
      </c>
      <c r="Q251" s="1">
        <f t="shared" si="43"/>
        <v>231.10606487795351</v>
      </c>
    </row>
    <row r="252" spans="4:17" x14ac:dyDescent="0.2">
      <c r="D252" s="48">
        <v>44144</v>
      </c>
      <c r="E252" s="1">
        <v>250</v>
      </c>
      <c r="H252" s="67">
        <f>Polska!U252</f>
        <v>0</v>
      </c>
      <c r="J252" s="1">
        <f t="shared" si="37"/>
        <v>3.0300287053630562E-8</v>
      </c>
      <c r="K252" s="1">
        <f t="shared" si="38"/>
        <v>2.2023898556119219E-7</v>
      </c>
      <c r="L252" s="1">
        <f t="shared" si="39"/>
        <v>6.9199413150177805E-74</v>
      </c>
      <c r="M252" s="1">
        <f t="shared" si="40"/>
        <v>5.1356379553167235E-3</v>
      </c>
      <c r="N252" s="1">
        <f t="shared" si="41"/>
        <v>5.1358884945893381E-3</v>
      </c>
      <c r="P252" s="1">
        <f t="shared" si="42"/>
        <v>0</v>
      </c>
      <c r="Q252" s="1">
        <f t="shared" si="43"/>
        <v>240.82841479650148</v>
      </c>
    </row>
    <row r="253" spans="4:17" x14ac:dyDescent="0.2">
      <c r="D253" s="48">
        <v>44145</v>
      </c>
      <c r="E253" s="1">
        <v>251</v>
      </c>
      <c r="H253" s="67">
        <f>Polska!U253</f>
        <v>0</v>
      </c>
      <c r="J253" s="1">
        <f t="shared" si="37"/>
        <v>2.5931909795755288E-8</v>
      </c>
      <c r="K253" s="1">
        <f t="shared" si="38"/>
        <v>1.6872866504097999E-7</v>
      </c>
      <c r="L253" s="1">
        <f t="shared" si="39"/>
        <v>1.4949243498506521E-74</v>
      </c>
      <c r="M253" s="1">
        <f t="shared" si="40"/>
        <v>5.3474094869908877E-3</v>
      </c>
      <c r="N253" s="1">
        <f t="shared" si="41"/>
        <v>5.3476041475657241E-3</v>
      </c>
      <c r="P253" s="1">
        <f t="shared" si="42"/>
        <v>0</v>
      </c>
      <c r="Q253" s="1">
        <f t="shared" si="43"/>
        <v>250.75603397040376</v>
      </c>
    </row>
    <row r="254" spans="4:17" x14ac:dyDescent="0.2">
      <c r="D254" s="48">
        <v>44146</v>
      </c>
      <c r="E254" s="1">
        <v>252</v>
      </c>
      <c r="H254" s="67">
        <f>Polska!U254</f>
        <v>0</v>
      </c>
      <c r="J254" s="1">
        <f t="shared" si="37"/>
        <v>2.21720460162015E-8</v>
      </c>
      <c r="K254" s="1">
        <f t="shared" si="38"/>
        <v>1.2886276220619094E-7</v>
      </c>
      <c r="L254" s="1">
        <f t="shared" si="39"/>
        <v>3.206476871294279E-75</v>
      </c>
      <c r="M254" s="1">
        <f t="shared" si="40"/>
        <v>5.5633701812552727E-3</v>
      </c>
      <c r="N254" s="1">
        <f t="shared" si="41"/>
        <v>5.5635212160634953E-3</v>
      </c>
      <c r="P254" s="1">
        <f t="shared" si="42"/>
        <v>0</v>
      </c>
      <c r="Q254" s="1">
        <f t="shared" si="43"/>
        <v>260.88066291992374</v>
      </c>
    </row>
    <row r="255" spans="4:17" x14ac:dyDescent="0.2">
      <c r="D255" s="48">
        <v>44147</v>
      </c>
      <c r="E255" s="1">
        <v>253</v>
      </c>
      <c r="H255" s="67">
        <f>Polska!U255</f>
        <v>0</v>
      </c>
      <c r="J255" s="1">
        <f t="shared" si="37"/>
        <v>1.8939152887845252E-8</v>
      </c>
      <c r="K255" s="1">
        <f t="shared" si="38"/>
        <v>9.8109236418241157E-8</v>
      </c>
      <c r="L255" s="1">
        <f t="shared" si="39"/>
        <v>6.8285595116115241E-76</v>
      </c>
      <c r="M255" s="1">
        <f t="shared" si="40"/>
        <v>5.7833296598553043E-3</v>
      </c>
      <c r="N255" s="1">
        <f t="shared" si="41"/>
        <v>5.7834467082446108E-3</v>
      </c>
      <c r="P255" s="1">
        <f t="shared" si="42"/>
        <v>0</v>
      </c>
      <c r="Q255" s="1">
        <f t="shared" si="43"/>
        <v>271.19325200964334</v>
      </c>
    </row>
    <row r="256" spans="4:17" x14ac:dyDescent="0.2">
      <c r="D256" s="48">
        <v>44148</v>
      </c>
      <c r="E256" s="1">
        <v>254</v>
      </c>
      <c r="H256" s="67">
        <f>Polska!U256</f>
        <v>0</v>
      </c>
      <c r="J256" s="1">
        <f t="shared" si="37"/>
        <v>1.6162139027423506E-8</v>
      </c>
      <c r="K256" s="1">
        <f t="shared" si="38"/>
        <v>7.4462266003670042E-8</v>
      </c>
      <c r="L256" s="1">
        <f t="shared" si="39"/>
        <v>1.443850331803855E-76</v>
      </c>
      <c r="M256" s="1">
        <f t="shared" si="40"/>
        <v>6.0070799557834301E-3</v>
      </c>
      <c r="N256" s="1">
        <f t="shared" si="41"/>
        <v>6.0071705801884616E-3</v>
      </c>
      <c r="P256" s="1">
        <f t="shared" si="42"/>
        <v>0</v>
      </c>
      <c r="Q256" s="1">
        <f t="shared" si="43"/>
        <v>281.68395201006877</v>
      </c>
    </row>
    <row r="257" spans="4:17" x14ac:dyDescent="0.2">
      <c r="D257" s="48">
        <v>44149</v>
      </c>
      <c r="E257" s="1">
        <v>255</v>
      </c>
      <c r="H257" s="67">
        <f>Polska!U257</f>
        <v>0</v>
      </c>
      <c r="J257" s="1">
        <f t="shared" si="37"/>
        <v>1.3779093155132851E-8</v>
      </c>
      <c r="K257" s="1">
        <f t="shared" si="38"/>
        <v>5.6338657574048084E-8</v>
      </c>
      <c r="L257" s="1">
        <f t="shared" si="39"/>
        <v>3.0311494285806396E-77</v>
      </c>
      <c r="M257" s="1">
        <f t="shared" si="40"/>
        <v>6.2343955100500042E-3</v>
      </c>
      <c r="N257" s="1">
        <f t="shared" si="41"/>
        <v>6.2344656278007331E-3</v>
      </c>
      <c r="P257" s="1">
        <f t="shared" si="42"/>
        <v>0</v>
      </c>
      <c r="Q257" s="1">
        <f t="shared" si="43"/>
        <v>292.34210902909797</v>
      </c>
    </row>
    <row r="258" spans="4:17" x14ac:dyDescent="0.2">
      <c r="D258" s="48">
        <v>44150</v>
      </c>
      <c r="E258" s="1">
        <v>256</v>
      </c>
      <c r="H258" s="67">
        <f>Polska!U258</f>
        <v>0</v>
      </c>
      <c r="J258" s="1">
        <f t="shared" si="37"/>
        <v>1.173615789835116E-8</v>
      </c>
      <c r="K258" s="1">
        <f t="shared" si="38"/>
        <v>4.2493317089368812E-8</v>
      </c>
      <c r="L258" s="1">
        <f t="shared" si="39"/>
        <v>6.3180725340507221E-78</v>
      </c>
      <c r="M258" s="1">
        <f t="shared" si="40"/>
        <v>6.4650332414719703E-3</v>
      </c>
      <c r="N258" s="1">
        <f t="shared" si="41"/>
        <v>6.4650874709469581E-3</v>
      </c>
      <c r="P258" s="1">
        <f t="shared" si="42"/>
        <v>0</v>
      </c>
      <c r="Q258" s="1">
        <f t="shared" si="43"/>
        <v>303.15626376802277</v>
      </c>
    </row>
    <row r="259" spans="4:17" x14ac:dyDescent="0.2">
      <c r="D259" s="48">
        <v>44151</v>
      </c>
      <c r="E259" s="1">
        <v>257</v>
      </c>
      <c r="H259" s="67">
        <f>Polska!U259</f>
        <v>0</v>
      </c>
      <c r="J259" s="1">
        <f t="shared" si="37"/>
        <v>9.9865334532029241E-9</v>
      </c>
      <c r="K259" s="1">
        <f t="shared" si="38"/>
        <v>3.1950574168110565E-8</v>
      </c>
      <c r="L259" s="1">
        <f t="shared" si="39"/>
        <v>1.3075369171493254E-78</v>
      </c>
      <c r="M259" s="1">
        <f t="shared" si="40"/>
        <v>6.6987326919550044E-3</v>
      </c>
      <c r="N259" s="1">
        <f t="shared" si="41"/>
        <v>6.698774629062626E-3</v>
      </c>
      <c r="P259" s="1">
        <f t="shared" si="42"/>
        <v>0</v>
      </c>
      <c r="Q259" s="1">
        <f t="shared" si="43"/>
        <v>314.11415506698404</v>
      </c>
    </row>
    <row r="260" spans="4:17" x14ac:dyDescent="0.2">
      <c r="D260" s="48">
        <v>44152</v>
      </c>
      <c r="E260" s="1">
        <v>258</v>
      </c>
      <c r="H260" s="67">
        <f>Polska!U260</f>
        <v>0</v>
      </c>
      <c r="J260" s="1">
        <f t="shared" si="37"/>
        <v>8.4895972591585058E-9</v>
      </c>
      <c r="K260" s="1">
        <f t="shared" si="38"/>
        <v>2.3948625542603762E-8</v>
      </c>
      <c r="L260" s="1">
        <f t="shared" si="39"/>
        <v>2.6866766636226075E-79</v>
      </c>
      <c r="M260" s="1">
        <f t="shared" si="40"/>
        <v>6.9352162494004631E-3</v>
      </c>
      <c r="N260" s="1">
        <f t="shared" si="41"/>
        <v>6.9352486876232645E-3</v>
      </c>
      <c r="P260" s="1">
        <f t="shared" si="42"/>
        <v>0</v>
      </c>
      <c r="Q260" s="1">
        <f t="shared" si="43"/>
        <v>325.20272771096768</v>
      </c>
    </row>
    <row r="261" spans="4:17" x14ac:dyDescent="0.2">
      <c r="D261" s="48">
        <v>44153</v>
      </c>
      <c r="E261" s="1">
        <v>259</v>
      </c>
      <c r="H261" s="67">
        <f>Polska!U261</f>
        <v>0</v>
      </c>
      <c r="J261" s="1">
        <f t="shared" si="37"/>
        <v>7.2101271689675208E-9</v>
      </c>
      <c r="K261" s="1">
        <f t="shared" si="38"/>
        <v>1.7894782052471367E-8</v>
      </c>
      <c r="L261" s="1">
        <f t="shared" si="39"/>
        <v>5.4811152982417207E-80</v>
      </c>
      <c r="M261" s="1">
        <f t="shared" si="40"/>
        <v>7.174189449996672E-3</v>
      </c>
      <c r="N261" s="1">
        <f t="shared" si="41"/>
        <v>7.1742145549058937E-3</v>
      </c>
      <c r="P261" s="1">
        <f t="shared" si="42"/>
        <v>0</v>
      </c>
      <c r="Q261" s="1">
        <f t="shared" si="43"/>
        <v>336.40814446967948</v>
      </c>
    </row>
    <row r="262" spans="4:17" x14ac:dyDescent="0.2">
      <c r="D262" s="48">
        <v>44154</v>
      </c>
      <c r="E262" s="1">
        <v>260</v>
      </c>
      <c r="H262" s="67">
        <f>Polska!U262</f>
        <v>0</v>
      </c>
      <c r="J262" s="1">
        <f t="shared" si="37"/>
        <v>6.1176168152990074E-9</v>
      </c>
      <c r="K262" s="1">
        <f t="shared" si="38"/>
        <v>1.3329569597697357E-8</v>
      </c>
      <c r="L262" s="1">
        <f t="shared" si="39"/>
        <v>1.110234103987821E-80</v>
      </c>
      <c r="M262" s="1">
        <f t="shared" si="40"/>
        <v>7.4153413612571611E-3</v>
      </c>
      <c r="N262" s="1">
        <f t="shared" si="41"/>
        <v>7.4153608084435744E-3</v>
      </c>
      <c r="P262" s="1">
        <f t="shared" si="42"/>
        <v>0</v>
      </c>
      <c r="Q262" s="1">
        <f t="shared" si="43"/>
        <v>347.71580234324449</v>
      </c>
    </row>
    <row r="263" spans="4:17" x14ac:dyDescent="0.2">
      <c r="D263" s="48">
        <v>44155</v>
      </c>
      <c r="E263" s="1">
        <v>261</v>
      </c>
      <c r="H263" s="67">
        <f>Polska!U263</f>
        <v>0</v>
      </c>
      <c r="J263" s="1">
        <f t="shared" si="37"/>
        <v>5.1856729928437827E-9</v>
      </c>
      <c r="K263" s="1">
        <f t="shared" si="38"/>
        <v>9.898052050054122E-9</v>
      </c>
      <c r="L263" s="1">
        <f t="shared" si="39"/>
        <v>2.2328126349982065E-81</v>
      </c>
      <c r="M263" s="1">
        <f t="shared" si="40"/>
        <v>7.6583450467478621E-3</v>
      </c>
      <c r="N263" s="1">
        <f t="shared" si="41"/>
        <v>7.6583601304729054E-3</v>
      </c>
      <c r="P263" s="1">
        <f t="shared" si="42"/>
        <v>0</v>
      </c>
      <c r="Q263" s="1">
        <f t="shared" si="43"/>
        <v>359.11035298089956</v>
      </c>
    </row>
    <row r="264" spans="4:17" x14ac:dyDescent="0.2">
      <c r="D264" s="48">
        <v>44156</v>
      </c>
      <c r="E264" s="1">
        <v>262</v>
      </c>
      <c r="H264" s="67">
        <f>Polska!U264</f>
        <v>0</v>
      </c>
      <c r="J264" s="1">
        <f t="shared" si="37"/>
        <v>4.3914858966328054E-9</v>
      </c>
      <c r="K264" s="1">
        <f t="shared" si="38"/>
        <v>7.3270175769736714E-9</v>
      </c>
      <c r="L264" s="1">
        <f t="shared" si="39"/>
        <v>4.4584314092348122E-82</v>
      </c>
      <c r="M264" s="1">
        <f t="shared" si="40"/>
        <v>7.9028581130038481E-3</v>
      </c>
      <c r="N264" s="1">
        <f t="shared" si="41"/>
        <v>7.9028698315073212E-3</v>
      </c>
      <c r="P264" s="1">
        <f t="shared" si="42"/>
        <v>0</v>
      </c>
      <c r="Q264" s="1">
        <f t="shared" si="43"/>
        <v>370.57572723201895</v>
      </c>
    </row>
    <row r="265" spans="4:17" x14ac:dyDescent="0.2">
      <c r="D265" s="48">
        <v>44157</v>
      </c>
      <c r="E265" s="1">
        <v>263</v>
      </c>
      <c r="H265" s="67">
        <f>Polska!U265</f>
        <v>0</v>
      </c>
      <c r="J265" s="1">
        <f t="shared" si="37"/>
        <v>3.7153639901317282E-9</v>
      </c>
      <c r="K265" s="1">
        <f t="shared" si="38"/>
        <v>5.4069036041429663E-9</v>
      </c>
      <c r="L265" s="1">
        <f t="shared" si="39"/>
        <v>8.8390174128930357E-83</v>
      </c>
      <c r="M265" s="1">
        <f t="shared" si="40"/>
        <v>8.1485233386759965E-3</v>
      </c>
      <c r="N265" s="1">
        <f t="shared" si="41"/>
        <v>8.1485324609435906E-3</v>
      </c>
      <c r="P265" s="1">
        <f t="shared" si="42"/>
        <v>0</v>
      </c>
      <c r="Q265" s="1">
        <f t="shared" si="43"/>
        <v>382.09516377823775</v>
      </c>
    </row>
    <row r="266" spans="4:17" x14ac:dyDescent="0.2">
      <c r="D266" s="48">
        <v>44158</v>
      </c>
      <c r="E266" s="1">
        <v>264</v>
      </c>
      <c r="H266" s="67">
        <f>Polska!U266</f>
        <v>0</v>
      </c>
      <c r="J266" s="1">
        <f t="shared" si="37"/>
        <v>3.1403261263439634E-9</v>
      </c>
      <c r="K266" s="1">
        <f t="shared" si="38"/>
        <v>3.9775341207688761E-9</v>
      </c>
      <c r="L266" s="1">
        <f t="shared" si="39"/>
        <v>1.7398747305189521E-83</v>
      </c>
      <c r="M266" s="1">
        <f t="shared" si="40"/>
        <v>8.394969385472224E-3</v>
      </c>
      <c r="N266" s="1">
        <f t="shared" si="41"/>
        <v>8.3949765033324714E-3</v>
      </c>
      <c r="P266" s="1">
        <f t="shared" si="42"/>
        <v>0</v>
      </c>
      <c r="Q266" s="1">
        <f t="shared" si="43"/>
        <v>393.65124178247828</v>
      </c>
    </row>
    <row r="267" spans="4:17" x14ac:dyDescent="0.2">
      <c r="D267" s="48">
        <v>44159</v>
      </c>
      <c r="E267" s="1">
        <v>265</v>
      </c>
      <c r="H267" s="67">
        <f>Polska!U267</f>
        <v>0</v>
      </c>
      <c r="J267" s="1">
        <f t="shared" si="37"/>
        <v>2.6517443175641458E-9</v>
      </c>
      <c r="K267" s="1">
        <f t="shared" si="38"/>
        <v>2.916910435876663E-9</v>
      </c>
      <c r="L267" s="1">
        <f t="shared" si="39"/>
        <v>3.400353456392605E-84</v>
      </c>
      <c r="M267" s="1">
        <f t="shared" si="40"/>
        <v>8.6418115899694059E-3</v>
      </c>
      <c r="N267" s="1">
        <f t="shared" si="41"/>
        <v>8.6418171586241585E-3</v>
      </c>
      <c r="P267" s="1">
        <f t="shared" si="42"/>
        <v>0</v>
      </c>
      <c r="Q267" s="1">
        <f t="shared" si="43"/>
        <v>405.2259174756623</v>
      </c>
    </row>
    <row r="268" spans="4:17" x14ac:dyDescent="0.2">
      <c r="D268" s="48">
        <v>44160</v>
      </c>
      <c r="E268" s="1">
        <v>266</v>
      </c>
      <c r="H268" s="67">
        <f>Polska!U268</f>
        <v>0</v>
      </c>
      <c r="J268" s="1">
        <f t="shared" si="37"/>
        <v>2.2370312502274276E-9</v>
      </c>
      <c r="K268" s="1">
        <f t="shared" si="38"/>
        <v>2.1324367971284826E-9</v>
      </c>
      <c r="L268" s="1">
        <f t="shared" si="39"/>
        <v>6.598150793652575E-85</v>
      </c>
      <c r="M268" s="1">
        <f t="shared" si="40"/>
        <v>8.8886528348741303E-3</v>
      </c>
      <c r="N268" s="1">
        <f t="shared" si="41"/>
        <v>8.8886572043421781E-3</v>
      </c>
      <c r="P268" s="1">
        <f t="shared" si="42"/>
        <v>0</v>
      </c>
      <c r="Q268" s="1">
        <f t="shared" si="43"/>
        <v>416.80056458515332</v>
      </c>
    </row>
    <row r="269" spans="4:17" x14ac:dyDescent="0.2">
      <c r="D269" s="48">
        <v>44161</v>
      </c>
      <c r="E269" s="1">
        <v>267</v>
      </c>
      <c r="H269" s="67">
        <f>Polska!U269</f>
        <v>0</v>
      </c>
      <c r="J269" s="1">
        <f t="shared" si="37"/>
        <v>1.8853672759242809E-9</v>
      </c>
      <c r="K269" s="1">
        <f t="shared" si="38"/>
        <v>1.5540791551387529E-9</v>
      </c>
      <c r="L269" s="1">
        <f t="shared" si="39"/>
        <v>1.2711959531199225E-85</v>
      </c>
      <c r="M269" s="1">
        <f t="shared" si="40"/>
        <v>9.1350844978063828E-3</v>
      </c>
      <c r="N269" s="1">
        <f t="shared" si="41"/>
        <v>9.1350879372528136E-3</v>
      </c>
      <c r="P269" s="1">
        <f t="shared" si="42"/>
        <v>0</v>
      </c>
      <c r="Q269" s="1">
        <f t="shared" si="43"/>
        <v>428.35601849084679</v>
      </c>
    </row>
    <row r="270" spans="4:17" x14ac:dyDescent="0.2">
      <c r="D270" s="48">
        <v>44162</v>
      </c>
      <c r="E270" s="1">
        <v>268</v>
      </c>
      <c r="H270" s="67">
        <f>Polska!U270</f>
        <v>0</v>
      </c>
      <c r="J270" s="1">
        <f t="shared" si="37"/>
        <v>1.5874621832690583E-9</v>
      </c>
      <c r="K270" s="1">
        <f t="shared" si="38"/>
        <v>1.1290521340044749E-9</v>
      </c>
      <c r="L270" s="1">
        <f t="shared" si="39"/>
        <v>2.4316152468265271E-86</v>
      </c>
      <c r="M270" s="1">
        <f t="shared" si="40"/>
        <v>9.3806874751738156E-3</v>
      </c>
      <c r="N270" s="1">
        <f t="shared" si="41"/>
        <v>9.3806901916881329E-3</v>
      </c>
      <c r="P270" s="1">
        <f t="shared" si="42"/>
        <v>0</v>
      </c>
      <c r="Q270" s="1">
        <f t="shared" si="43"/>
        <v>439.87262397564604</v>
      </c>
    </row>
    <row r="271" spans="4:17" x14ac:dyDescent="0.2">
      <c r="D271" s="48">
        <v>44163</v>
      </c>
      <c r="E271" s="1">
        <v>269</v>
      </c>
      <c r="H271" s="67">
        <f>Polska!U271</f>
        <v>0</v>
      </c>
      <c r="J271" s="1">
        <f t="shared" si="37"/>
        <v>1.3353475728340294E-9</v>
      </c>
      <c r="K271" s="1">
        <f t="shared" si="38"/>
        <v>8.1770894773307331E-10</v>
      </c>
      <c r="L271" s="1">
        <f t="shared" si="39"/>
        <v>4.6181635095211189E-87</v>
      </c>
      <c r="M271" s="1">
        <f t="shared" si="40"/>
        <v>9.6250332781988562E-3</v>
      </c>
      <c r="N271" s="1">
        <f t="shared" si="41"/>
        <v>9.6250354312553774E-3</v>
      </c>
      <c r="P271" s="1">
        <f t="shared" si="42"/>
        <v>0</v>
      </c>
      <c r="Q271" s="1">
        <f t="shared" si="43"/>
        <v>451.33028641711928</v>
      </c>
    </row>
    <row r="272" spans="4:17" x14ac:dyDescent="0.2">
      <c r="D272" s="48">
        <v>44164</v>
      </c>
      <c r="E272" s="1">
        <v>270</v>
      </c>
      <c r="H272" s="67">
        <f>Polska!U272</f>
        <v>0</v>
      </c>
      <c r="J272" s="1">
        <f t="shared" si="37"/>
        <v>1.1221961234307229E-9</v>
      </c>
      <c r="K272" s="1">
        <f t="shared" si="38"/>
        <v>5.9037423729575815E-10</v>
      </c>
      <c r="L272" s="1">
        <f t="shared" si="39"/>
        <v>8.7083493701331787E-88</v>
      </c>
      <c r="M272" s="1">
        <f t="shared" si="40"/>
        <v>9.867685197660743E-3</v>
      </c>
      <c r="N272" s="1">
        <f t="shared" si="41"/>
        <v>9.8676869102311045E-3</v>
      </c>
      <c r="P272" s="1">
        <f t="shared" si="42"/>
        <v>0</v>
      </c>
      <c r="Q272" s="1">
        <f t="shared" si="43"/>
        <v>462.70852624676411</v>
      </c>
    </row>
    <row r="273" spans="4:17" x14ac:dyDescent="0.2">
      <c r="D273" s="48">
        <v>44165</v>
      </c>
      <c r="E273" s="1">
        <v>271</v>
      </c>
      <c r="H273" s="67">
        <f>Polska!U273</f>
        <v>0</v>
      </c>
      <c r="J273" s="1">
        <f t="shared" si="37"/>
        <v>9.4216445700761892E-10</v>
      </c>
      <c r="K273" s="1">
        <f t="shared" si="38"/>
        <v>4.2491292185440536E-10</v>
      </c>
      <c r="L273" s="1">
        <f t="shared" si="39"/>
        <v>1.6304011547305391E-88</v>
      </c>
      <c r="M273" s="1">
        <f t="shared" si="40"/>
        <v>1.0108199533423037E-2</v>
      </c>
      <c r="N273" s="1">
        <f t="shared" si="41"/>
        <v>1.0108200900500415E-2</v>
      </c>
      <c r="P273" s="1">
        <f t="shared" si="42"/>
        <v>0</v>
      </c>
      <c r="Q273" s="1">
        <f t="shared" si="43"/>
        <v>473.9865364827653</v>
      </c>
    </row>
    <row r="274" spans="4:17" x14ac:dyDescent="0.2">
      <c r="D274" s="48">
        <v>44166</v>
      </c>
      <c r="E274" s="1">
        <v>272</v>
      </c>
      <c r="H274" s="67">
        <f>Polska!U274</f>
        <v>0</v>
      </c>
      <c r="J274" s="1">
        <f t="shared" si="37"/>
        <v>7.9025668543360439E-10</v>
      </c>
      <c r="K274" s="1">
        <f t="shared" si="38"/>
        <v>3.0487118076745015E-10</v>
      </c>
      <c r="L274" s="1">
        <f t="shared" si="39"/>
        <v>3.0307156780747909E-89</v>
      </c>
      <c r="M274" s="1">
        <f t="shared" si="40"/>
        <v>1.0346126884338669E-2</v>
      </c>
      <c r="N274" s="1">
        <f t="shared" si="41"/>
        <v>1.0346127979466536E-2</v>
      </c>
      <c r="P274" s="1">
        <f t="shared" si="42"/>
        <v>0</v>
      </c>
      <c r="Q274" s="1">
        <f t="shared" si="43"/>
        <v>485.14324312173108</v>
      </c>
    </row>
    <row r="275" spans="4:17" x14ac:dyDescent="0.2">
      <c r="D275" s="48">
        <v>44167</v>
      </c>
      <c r="E275" s="1">
        <v>273</v>
      </c>
      <c r="H275" s="67">
        <f>Polska!U275</f>
        <v>0</v>
      </c>
      <c r="J275" s="1">
        <f t="shared" si="37"/>
        <v>6.6220605927952637E-10</v>
      </c>
      <c r="K275" s="1">
        <f t="shared" si="38"/>
        <v>2.1806034786182639E-10</v>
      </c>
      <c r="L275" s="1">
        <f t="shared" si="39"/>
        <v>5.5935562300673887E-90</v>
      </c>
      <c r="M275" s="1">
        <f t="shared" si="40"/>
        <v>1.0581013493662403E-2</v>
      </c>
      <c r="N275" s="1">
        <f t="shared" si="41"/>
        <v>1.0581014373928809E-2</v>
      </c>
      <c r="P275" s="1">
        <f t="shared" si="42"/>
        <v>0</v>
      </c>
      <c r="Q275" s="1">
        <f t="shared" si="43"/>
        <v>496.15736815485997</v>
      </c>
    </row>
    <row r="276" spans="4:17" x14ac:dyDescent="0.2">
      <c r="D276" s="48">
        <v>44168</v>
      </c>
      <c r="E276" s="1">
        <v>274</v>
      </c>
      <c r="H276" s="67">
        <f>Polska!U276</f>
        <v>0</v>
      </c>
      <c r="J276" s="1">
        <f t="shared" si="37"/>
        <v>5.5437243996080728E-10</v>
      </c>
      <c r="K276" s="1">
        <f t="shared" si="38"/>
        <v>1.5548228760146887E-10</v>
      </c>
      <c r="L276" s="1">
        <f t="shared" si="39"/>
        <v>1.0249977502542019E-90</v>
      </c>
      <c r="M276" s="1">
        <f t="shared" si="40"/>
        <v>1.0812402644659359E-2</v>
      </c>
      <c r="N276" s="1">
        <f t="shared" si="41"/>
        <v>1.0812403354514086E-2</v>
      </c>
      <c r="P276" s="1">
        <f t="shared" si="42"/>
        <v>0</v>
      </c>
      <c r="Q276" s="1">
        <f t="shared" si="43"/>
        <v>507.00749495462151</v>
      </c>
    </row>
    <row r="277" spans="4:17" x14ac:dyDescent="0.2">
      <c r="D277" s="48">
        <v>44169</v>
      </c>
      <c r="E277" s="1">
        <v>275</v>
      </c>
      <c r="H277" s="67">
        <f>Polska!U277</f>
        <v>0</v>
      </c>
      <c r="J277" s="1">
        <f t="shared" ref="J277:J340" si="44">_xlfn.NORM.DIST(E277,$A$1,$A$2,FALSE)*$B$1</f>
        <v>4.6365358557154592E-10</v>
      </c>
      <c r="K277" s="1">
        <f t="shared" ref="K277:K340" si="45">_xlfn.NORM.DIST(E277,$A$3,$A$4,FALSE)*$B$2</f>
        <v>1.1051698701014524E-10</v>
      </c>
      <c r="L277" s="1">
        <f t="shared" ref="L277:L340" si="46">_xlfn.NORM.DIST(E277,$A$5,$A$6,FALSE)*$B$3</f>
        <v>1.8648757746806805E-91</v>
      </c>
      <c r="M277" s="1">
        <f t="shared" ref="M277:M340" si="47">_xlfn.NORM.DIST(E277,$A$7,$A$8,FALSE)*$B$4</f>
        <v>1.1039836100680945E-2</v>
      </c>
      <c r="N277" s="1">
        <f t="shared" ref="N277:N340" si="48">SUM(J277:M277)</f>
        <v>1.1039836674851517E-2</v>
      </c>
      <c r="P277" s="1">
        <f t="shared" ref="P277:P340" si="49">IF(O277="",0,N277)</f>
        <v>0</v>
      </c>
      <c r="Q277" s="1">
        <f t="shared" ref="Q277:Q340" si="50">N277*($C$1*SUM(G:G)+(1-$C$1)*SUM(H:H))</f>
        <v>517.67213575951268</v>
      </c>
    </row>
    <row r="278" spans="4:17" x14ac:dyDescent="0.2">
      <c r="D278" s="48">
        <v>44170</v>
      </c>
      <c r="E278" s="1">
        <v>276</v>
      </c>
      <c r="H278" s="67">
        <f>Polska!U278</f>
        <v>0</v>
      </c>
      <c r="J278" s="1">
        <f t="shared" si="44"/>
        <v>3.8740848048763053E-10</v>
      </c>
      <c r="K278" s="1">
        <f t="shared" si="45"/>
        <v>7.8310688888330426E-11</v>
      </c>
      <c r="L278" s="1">
        <f t="shared" si="46"/>
        <v>3.3687516391535574E-92</v>
      </c>
      <c r="M278" s="1">
        <f t="shared" si="47"/>
        <v>1.1262855583590452E-2</v>
      </c>
      <c r="N278" s="1">
        <f t="shared" si="48"/>
        <v>1.1262856049309622E-2</v>
      </c>
      <c r="P278" s="1">
        <f t="shared" si="49"/>
        <v>0</v>
      </c>
      <c r="Q278" s="1">
        <f t="shared" si="50"/>
        <v>528.12980096704894</v>
      </c>
    </row>
    <row r="279" spans="4:17" x14ac:dyDescent="0.2">
      <c r="D279" s="48">
        <v>44171</v>
      </c>
      <c r="E279" s="1">
        <v>277</v>
      </c>
      <c r="H279" s="67">
        <f>Polska!U279</f>
        <v>0</v>
      </c>
      <c r="J279" s="1">
        <f t="shared" si="44"/>
        <v>3.2339115216824549E-10</v>
      </c>
      <c r="K279" s="1">
        <f t="shared" si="45"/>
        <v>5.5316786886536646E-11</v>
      </c>
      <c r="L279" s="1">
        <f t="shared" si="46"/>
        <v>6.0419923576132236E-93</v>
      </c>
      <c r="M279" s="1">
        <f t="shared" si="47"/>
        <v>1.1481004284063007E-2</v>
      </c>
      <c r="N279" s="1">
        <f t="shared" si="48"/>
        <v>1.1481004662770945E-2</v>
      </c>
      <c r="P279" s="1">
        <f t="shared" si="49"/>
        <v>0</v>
      </c>
      <c r="Q279" s="1">
        <f t="shared" si="50"/>
        <v>538.35906992903915</v>
      </c>
    </row>
    <row r="280" spans="4:17" x14ac:dyDescent="0.2">
      <c r="D280" s="48">
        <v>44172</v>
      </c>
      <c r="E280" s="1">
        <v>278</v>
      </c>
      <c r="H280" s="67">
        <f>Polska!U280</f>
        <v>0</v>
      </c>
      <c r="J280" s="1">
        <f t="shared" si="44"/>
        <v>2.6969360814207116E-10</v>
      </c>
      <c r="K280" s="1">
        <f t="shared" si="45"/>
        <v>3.8952625974000203E-11</v>
      </c>
      <c r="L280" s="1">
        <f t="shared" si="46"/>
        <v>1.0759285720028304E-93</v>
      </c>
      <c r="M280" s="1">
        <f t="shared" si="47"/>
        <v>1.1693828396961694E-2</v>
      </c>
      <c r="N280" s="1">
        <f t="shared" si="48"/>
        <v>1.1693828705607928E-2</v>
      </c>
      <c r="P280" s="1">
        <f t="shared" si="49"/>
        <v>0</v>
      </c>
      <c r="Q280" s="1">
        <f t="shared" si="50"/>
        <v>548.33866292857749</v>
      </c>
    </row>
    <row r="281" spans="4:17" x14ac:dyDescent="0.2">
      <c r="D281" s="48">
        <v>44173</v>
      </c>
      <c r="E281" s="1">
        <v>279</v>
      </c>
      <c r="H281" s="67">
        <f>Polska!U281</f>
        <v>0</v>
      </c>
      <c r="J281" s="1">
        <f t="shared" si="44"/>
        <v>2.2469669431138974E-10</v>
      </c>
      <c r="K281" s="1">
        <f t="shared" si="45"/>
        <v>2.7343898234902396E-11</v>
      </c>
      <c r="L281" s="1">
        <f t="shared" si="46"/>
        <v>1.9022990935637157E-94</v>
      </c>
      <c r="M281" s="1">
        <f t="shared" si="47"/>
        <v>1.1900878674707131E-2</v>
      </c>
      <c r="N281" s="1">
        <f t="shared" si="48"/>
        <v>1.1900878926747724E-2</v>
      </c>
      <c r="P281" s="1">
        <f t="shared" si="49"/>
        <v>0</v>
      </c>
      <c r="Q281" s="1">
        <f t="shared" si="50"/>
        <v>558.0475140052497</v>
      </c>
    </row>
    <row r="282" spans="4:17" x14ac:dyDescent="0.2">
      <c r="D282" s="48">
        <v>44174</v>
      </c>
      <c r="E282" s="1">
        <v>280</v>
      </c>
      <c r="H282" s="67">
        <f>Polska!U282</f>
        <v>0</v>
      </c>
      <c r="J282" s="1">
        <f t="shared" si="44"/>
        <v>1.8702782462749672E-10</v>
      </c>
      <c r="K282" s="1">
        <f t="shared" si="45"/>
        <v>1.9134979919739549E-11</v>
      </c>
      <c r="L282" s="1">
        <f t="shared" si="46"/>
        <v>3.3393831585568951E-95</v>
      </c>
      <c r="M282" s="1">
        <f t="shared" si="47"/>
        <v>1.2101711991313841E-2</v>
      </c>
      <c r="N282" s="1">
        <f t="shared" si="48"/>
        <v>1.2101712197476645E-2</v>
      </c>
      <c r="P282" s="1">
        <f t="shared" si="49"/>
        <v>0</v>
      </c>
      <c r="Q282" s="1">
        <f t="shared" si="50"/>
        <v>567.46484428393399</v>
      </c>
    </row>
    <row r="283" spans="4:17" x14ac:dyDescent="0.2">
      <c r="D283" s="48">
        <v>44175</v>
      </c>
      <c r="E283" s="1">
        <v>281</v>
      </c>
      <c r="H283" s="67">
        <f>Polska!U283</f>
        <v>0</v>
      </c>
      <c r="J283" s="1">
        <f t="shared" si="44"/>
        <v>1.5552466387715357E-10</v>
      </c>
      <c r="K283" s="1">
        <f t="shared" si="45"/>
        <v>1.3348715773297017E-11</v>
      </c>
      <c r="L283" s="1">
        <f t="shared" si="46"/>
        <v>5.8203056965589474E-96</v>
      </c>
      <c r="M283" s="1">
        <f t="shared" si="47"/>
        <v>1.2295892909566588E-2</v>
      </c>
      <c r="N283" s="1">
        <f t="shared" si="48"/>
        <v>1.2295893078439967E-2</v>
      </c>
      <c r="P283" s="1">
        <f t="shared" si="49"/>
        <v>0</v>
      </c>
      <c r="Q283" s="1">
        <f t="shared" si="50"/>
        <v>576.57023545343679</v>
      </c>
    </row>
    <row r="284" spans="4:17" x14ac:dyDescent="0.2">
      <c r="D284" s="48">
        <v>44176</v>
      </c>
      <c r="E284" s="1">
        <v>282</v>
      </c>
      <c r="H284" s="67">
        <f>Polska!U284</f>
        <v>0</v>
      </c>
      <c r="J284" s="1">
        <f t="shared" si="44"/>
        <v>1.2920396158696099E-10</v>
      </c>
      <c r="K284" s="1">
        <f t="shared" si="45"/>
        <v>9.2831390254926032E-12</v>
      </c>
      <c r="L284" s="1">
        <f t="shared" si="46"/>
        <v>1.0072039715939695E-96</v>
      </c>
      <c r="M284" s="1">
        <f t="shared" si="47"/>
        <v>1.2482995243655383E-2</v>
      </c>
      <c r="N284" s="1">
        <f t="shared" si="48"/>
        <v>1.2482995382142483E-2</v>
      </c>
      <c r="P284" s="1">
        <f t="shared" si="49"/>
        <v>0</v>
      </c>
      <c r="Q284" s="1">
        <f t="shared" si="50"/>
        <v>585.34370303415255</v>
      </c>
    </row>
    <row r="285" spans="4:17" x14ac:dyDescent="0.2">
      <c r="D285" s="48">
        <v>44177</v>
      </c>
      <c r="E285" s="1">
        <v>283</v>
      </c>
      <c r="H285" s="67">
        <f>Polska!U285</f>
        <v>0</v>
      </c>
      <c r="J285" s="1">
        <f t="shared" si="44"/>
        <v>1.0723483754911129E-10</v>
      </c>
      <c r="K285" s="1">
        <f t="shared" si="45"/>
        <v>6.4356751828845236E-12</v>
      </c>
      <c r="L285" s="1">
        <f t="shared" si="46"/>
        <v>1.7305380592224336E-97</v>
      </c>
      <c r="M285" s="1">
        <f t="shared" si="47"/>
        <v>1.2662603609481274E-2</v>
      </c>
      <c r="N285" s="1">
        <f t="shared" si="48"/>
        <v>1.2662603723151786E-2</v>
      </c>
      <c r="P285" s="1">
        <f t="shared" si="49"/>
        <v>0</v>
      </c>
      <c r="Q285" s="1">
        <f t="shared" si="50"/>
        <v>593.76576906908872</v>
      </c>
    </row>
    <row r="286" spans="4:17" x14ac:dyDescent="0.2">
      <c r="D286" s="48">
        <v>44178</v>
      </c>
      <c r="E286" s="1">
        <v>284</v>
      </c>
      <c r="H286" s="67">
        <f>Polska!U286</f>
        <v>0</v>
      </c>
      <c r="J286" s="1">
        <f t="shared" si="44"/>
        <v>8.8915909692344407E-11</v>
      </c>
      <c r="K286" s="1">
        <f t="shared" si="45"/>
        <v>4.4477182892506241E-12</v>
      </c>
      <c r="L286" s="1">
        <f t="shared" si="46"/>
        <v>2.9521401528359094E-98</v>
      </c>
      <c r="M286" s="1">
        <f t="shared" si="47"/>
        <v>1.2834314954787915E-2</v>
      </c>
      <c r="N286" s="1">
        <f t="shared" si="48"/>
        <v>1.2834315048151542E-2</v>
      </c>
      <c r="P286" s="1">
        <f t="shared" si="49"/>
        <v>0</v>
      </c>
      <c r="Q286" s="1">
        <f t="shared" si="50"/>
        <v>601.81753387003084</v>
      </c>
    </row>
    <row r="287" spans="4:17" x14ac:dyDescent="0.2">
      <c r="D287" s="48">
        <v>44179</v>
      </c>
      <c r="E287" s="1">
        <v>285</v>
      </c>
      <c r="H287" s="67">
        <f>Polska!U287</f>
        <v>0</v>
      </c>
      <c r="J287" s="1">
        <f t="shared" si="44"/>
        <v>7.365573431740515E-11</v>
      </c>
      <c r="K287" s="1">
        <f t="shared" si="45"/>
        <v>3.0642508895118282E-12</v>
      </c>
      <c r="L287" s="1">
        <f t="shared" si="46"/>
        <v>5.0001712626819713E-99</v>
      </c>
      <c r="M287" s="1">
        <f t="shared" si="47"/>
        <v>1.2997740061267273E-2</v>
      </c>
      <c r="N287" s="1">
        <f t="shared" si="48"/>
        <v>1.2997740137987258E-2</v>
      </c>
      <c r="P287" s="1">
        <f t="shared" si="49"/>
        <v>0</v>
      </c>
      <c r="Q287" s="1">
        <f t="shared" si="50"/>
        <v>609.48074645040015</v>
      </c>
    </row>
    <row r="288" spans="4:17" x14ac:dyDescent="0.2">
      <c r="D288" s="48">
        <v>44180</v>
      </c>
      <c r="E288" s="1">
        <v>286</v>
      </c>
      <c r="H288" s="67">
        <f>Polska!U288</f>
        <v>0</v>
      </c>
      <c r="J288" s="1">
        <f t="shared" si="44"/>
        <v>6.0956098306219961E-11</v>
      </c>
      <c r="K288" s="1">
        <f t="shared" si="45"/>
        <v>2.1045306887682667E-12</v>
      </c>
      <c r="L288" s="1">
        <f t="shared" si="46"/>
        <v>8.408622955360633E-100</v>
      </c>
      <c r="M288" s="1">
        <f t="shared" si="47"/>
        <v>1.3152505010832975E-2</v>
      </c>
      <c r="N288" s="1">
        <f t="shared" si="48"/>
        <v>1.3152505073893605E-2</v>
      </c>
      <c r="P288" s="1">
        <f t="shared" si="49"/>
        <v>0</v>
      </c>
      <c r="Q288" s="1">
        <f t="shared" si="50"/>
        <v>616.73787327853779</v>
      </c>
    </row>
    <row r="289" spans="4:17" x14ac:dyDescent="0.2">
      <c r="D289" s="48">
        <v>44181</v>
      </c>
      <c r="E289" s="1">
        <v>287</v>
      </c>
      <c r="H289" s="67">
        <f>Polska!U289</f>
        <v>0</v>
      </c>
      <c r="J289" s="1">
        <f t="shared" si="44"/>
        <v>5.039776389652641E-11</v>
      </c>
      <c r="K289" s="1">
        <f t="shared" si="45"/>
        <v>1.4408875830633844E-12</v>
      </c>
      <c r="L289" s="1">
        <f t="shared" si="46"/>
        <v>1.4039672253635139E-100</v>
      </c>
      <c r="M289" s="1">
        <f t="shared" si="47"/>
        <v>1.3298252608351661E-2</v>
      </c>
      <c r="N289" s="1">
        <f t="shared" si="48"/>
        <v>1.3298252660190312E-2</v>
      </c>
      <c r="P289" s="1">
        <f t="shared" si="49"/>
        <v>0</v>
      </c>
      <c r="Q289" s="1">
        <f t="shared" si="50"/>
        <v>623.57216498974424</v>
      </c>
    </row>
    <row r="290" spans="4:17" x14ac:dyDescent="0.2">
      <c r="D290" s="48">
        <v>44182</v>
      </c>
      <c r="E290" s="1">
        <v>288</v>
      </c>
      <c r="H290" s="67">
        <f>Polska!U290</f>
        <v>0</v>
      </c>
      <c r="J290" s="1">
        <f t="shared" si="44"/>
        <v>4.1628319975314716E-11</v>
      </c>
      <c r="K290" s="1">
        <f t="shared" si="45"/>
        <v>9.8344217235066181E-13</v>
      </c>
      <c r="L290" s="1">
        <f t="shared" si="46"/>
        <v>2.3274542419444079E-101</v>
      </c>
      <c r="M290" s="1">
        <f t="shared" si="47"/>
        <v>1.3434643753271538E-2</v>
      </c>
      <c r="N290" s="1">
        <f t="shared" si="48"/>
        <v>1.34346437958833E-2</v>
      </c>
      <c r="P290" s="1">
        <f t="shared" si="49"/>
        <v>0</v>
      </c>
      <c r="Q290" s="1">
        <f t="shared" si="50"/>
        <v>629.96772070242002</v>
      </c>
    </row>
    <row r="291" spans="4:17" x14ac:dyDescent="0.2">
      <c r="D291" s="48">
        <v>44183</v>
      </c>
      <c r="E291" s="1">
        <v>289</v>
      </c>
      <c r="H291" s="67">
        <f>Polska!U291</f>
        <v>0</v>
      </c>
      <c r="J291" s="1">
        <f t="shared" si="44"/>
        <v>3.4351840469984313E-11</v>
      </c>
      <c r="K291" s="1">
        <f t="shared" si="45"/>
        <v>6.6913146194416697E-13</v>
      </c>
      <c r="L291" s="1">
        <f t="shared" si="46"/>
        <v>3.8308700887103815E-102</v>
      </c>
      <c r="M291" s="1">
        <f t="shared" si="47"/>
        <v>1.3561358752787887E-2</v>
      </c>
      <c r="N291" s="1">
        <f t="shared" si="48"/>
        <v>1.3561358787808859E-2</v>
      </c>
      <c r="P291" s="1">
        <f t="shared" si="49"/>
        <v>0</v>
      </c>
      <c r="Q291" s="1">
        <f t="shared" si="50"/>
        <v>635.90954959308476</v>
      </c>
    </row>
    <row r="292" spans="4:17" x14ac:dyDescent="0.2">
      <c r="D292" s="48">
        <v>44184</v>
      </c>
      <c r="E292" s="1">
        <v>290</v>
      </c>
      <c r="H292" s="67">
        <f>Polska!U292</f>
        <v>0</v>
      </c>
      <c r="J292" s="1">
        <f t="shared" si="44"/>
        <v>2.8320091097389553E-11</v>
      </c>
      <c r="K292" s="1">
        <f t="shared" si="45"/>
        <v>4.5385588007165597E-13</v>
      </c>
      <c r="L292" s="1">
        <f t="shared" si="46"/>
        <v>6.2604534255242938E-103</v>
      </c>
      <c r="M292" s="1">
        <f t="shared" si="47"/>
        <v>1.3678098569436147E-2</v>
      </c>
      <c r="N292" s="1">
        <f t="shared" si="48"/>
        <v>1.3678098598210094E-2</v>
      </c>
      <c r="P292" s="1">
        <f t="shared" si="49"/>
        <v>0</v>
      </c>
      <c r="Q292" s="1">
        <f t="shared" si="50"/>
        <v>641.38362939684066</v>
      </c>
    </row>
    <row r="293" spans="4:17" x14ac:dyDescent="0.2">
      <c r="D293" s="48">
        <v>44185</v>
      </c>
      <c r="E293" s="1">
        <v>291</v>
      </c>
      <c r="H293" s="67">
        <f>Polska!U293</f>
        <v>0</v>
      </c>
      <c r="J293" s="1">
        <f t="shared" si="44"/>
        <v>2.3325061175162597E-11</v>
      </c>
      <c r="K293" s="1">
        <f t="shared" si="45"/>
        <v>3.0687985186401699E-13</v>
      </c>
      <c r="L293" s="1">
        <f t="shared" si="46"/>
        <v>1.0157954066583617E-103</v>
      </c>
      <c r="M293" s="1">
        <f t="shared" si="47"/>
        <v>1.3784585996303965E-2</v>
      </c>
      <c r="N293" s="1">
        <f t="shared" si="48"/>
        <v>1.3784586019935907E-2</v>
      </c>
      <c r="P293" s="1">
        <f t="shared" si="49"/>
        <v>0</v>
      </c>
      <c r="Q293" s="1">
        <f t="shared" si="50"/>
        <v>646.37696151396335</v>
      </c>
    </row>
    <row r="294" spans="4:17" x14ac:dyDescent="0.2">
      <c r="D294" s="48">
        <v>44186</v>
      </c>
      <c r="E294" s="1">
        <v>292</v>
      </c>
      <c r="H294" s="67">
        <f>Polska!U294</f>
        <v>0</v>
      </c>
      <c r="J294" s="1">
        <f t="shared" si="44"/>
        <v>1.9192628037338699E-11</v>
      </c>
      <c r="K294" s="1">
        <f t="shared" si="45"/>
        <v>2.0685340713577472E-13</v>
      </c>
      <c r="L294" s="1">
        <f t="shared" si="46"/>
        <v>1.6364351206447362E-104</v>
      </c>
      <c r="M294" s="1">
        <f t="shared" si="47"/>
        <v>1.3880566753401491E-2</v>
      </c>
      <c r="N294" s="1">
        <f t="shared" si="48"/>
        <v>1.3880566772800973E-2</v>
      </c>
      <c r="P294" s="1">
        <f t="shared" si="49"/>
        <v>0</v>
      </c>
      <c r="Q294" s="1">
        <f t="shared" si="50"/>
        <v>650.87762241963151</v>
      </c>
    </row>
    <row r="295" spans="4:17" x14ac:dyDescent="0.2">
      <c r="D295" s="48">
        <v>44187</v>
      </c>
      <c r="E295" s="1">
        <v>293</v>
      </c>
      <c r="H295" s="67">
        <f>Polska!U295</f>
        <v>0</v>
      </c>
      <c r="J295" s="1">
        <f t="shared" si="44"/>
        <v>1.5777188388408607E-11</v>
      </c>
      <c r="K295" s="1">
        <f t="shared" si="45"/>
        <v>1.3899554313440798E-13</v>
      </c>
      <c r="L295" s="1">
        <f t="shared" si="46"/>
        <v>2.6174803490188425E-105</v>
      </c>
      <c r="M295" s="1">
        <f t="shared" si="47"/>
        <v>1.3965810499123424E-2</v>
      </c>
      <c r="N295" s="1">
        <f t="shared" si="48"/>
        <v>1.3965810515039607E-2</v>
      </c>
      <c r="P295" s="1">
        <f t="shared" si="49"/>
        <v>0</v>
      </c>
      <c r="Q295" s="1">
        <f t="shared" si="50"/>
        <v>654.87481109229816</v>
      </c>
    </row>
    <row r="296" spans="4:17" x14ac:dyDescent="0.2">
      <c r="D296" s="48">
        <v>44188</v>
      </c>
      <c r="E296" s="1">
        <v>294</v>
      </c>
      <c r="H296" s="67">
        <f>Polska!U296</f>
        <v>0</v>
      </c>
      <c r="J296" s="1">
        <f t="shared" si="44"/>
        <v>1.2957114174695465E-11</v>
      </c>
      <c r="K296" s="1">
        <f t="shared" si="45"/>
        <v>9.3107135299098037E-14</v>
      </c>
      <c r="L296" s="1">
        <f t="shared" si="46"/>
        <v>4.1568098583925158E-106</v>
      </c>
      <c r="M296" s="1">
        <f t="shared" si="47"/>
        <v>1.404011175117293E-2</v>
      </c>
      <c r="N296" s="1">
        <f t="shared" si="48"/>
        <v>1.4040111764223151E-2</v>
      </c>
      <c r="P296" s="1">
        <f t="shared" si="49"/>
        <v>0</v>
      </c>
      <c r="Q296" s="1">
        <f t="shared" si="50"/>
        <v>658.35889219669207</v>
      </c>
    </row>
    <row r="297" spans="4:17" x14ac:dyDescent="0.2">
      <c r="D297" s="48">
        <v>44189</v>
      </c>
      <c r="E297" s="1">
        <v>295</v>
      </c>
      <c r="H297" s="67">
        <f>Polska!U297</f>
        <v>0</v>
      </c>
      <c r="J297" s="1">
        <f t="shared" si="44"/>
        <v>1.0630910691150178E-11</v>
      </c>
      <c r="K297" s="1">
        <f t="shared" si="45"/>
        <v>6.217401987186445E-14</v>
      </c>
      <c r="L297" s="1">
        <f t="shared" si="46"/>
        <v>6.5543402104631652E-107</v>
      </c>
      <c r="M297" s="1">
        <f t="shared" si="47"/>
        <v>1.4103290711795037E-2</v>
      </c>
      <c r="N297" s="1">
        <f t="shared" si="48"/>
        <v>1.4103290722488122E-2</v>
      </c>
      <c r="P297" s="1">
        <f t="shared" si="49"/>
        <v>0</v>
      </c>
      <c r="Q297" s="1">
        <f t="shared" si="50"/>
        <v>661.32143477982584</v>
      </c>
    </row>
    <row r="298" spans="4:17" x14ac:dyDescent="0.2">
      <c r="D298" s="48">
        <v>44190</v>
      </c>
      <c r="E298" s="1">
        <v>296</v>
      </c>
      <c r="H298" s="67">
        <f>Polska!U298</f>
        <v>0</v>
      </c>
      <c r="J298" s="1">
        <f t="shared" si="44"/>
        <v>8.7139720661531041E-12</v>
      </c>
      <c r="K298" s="1">
        <f t="shared" si="45"/>
        <v>4.1388417771402002E-14</v>
      </c>
      <c r="L298" s="1">
        <f t="shared" si="46"/>
        <v>1.0261004835247413E-107</v>
      </c>
      <c r="M298" s="1">
        <f t="shared" si="47"/>
        <v>1.4155193992681298E-2</v>
      </c>
      <c r="N298" s="1">
        <f t="shared" si="48"/>
        <v>1.4155194001436659E-2</v>
      </c>
      <c r="P298" s="1">
        <f t="shared" si="49"/>
        <v>0</v>
      </c>
      <c r="Q298" s="1">
        <f t="shared" si="50"/>
        <v>663.7552462625099</v>
      </c>
    </row>
    <row r="299" spans="4:17" x14ac:dyDescent="0.2">
      <c r="D299" s="48">
        <v>44191</v>
      </c>
      <c r="E299" s="1">
        <v>297</v>
      </c>
      <c r="H299" s="67">
        <f>Polska!U299</f>
        <v>0</v>
      </c>
      <c r="J299" s="1">
        <f t="shared" si="44"/>
        <v>7.1358443220194179E-12</v>
      </c>
      <c r="K299" s="1">
        <f t="shared" si="45"/>
        <v>2.7465821553723217E-14</v>
      </c>
      <c r="L299" s="1">
        <f t="shared" si="46"/>
        <v>1.5949346588677059E-108</v>
      </c>
      <c r="M299" s="1">
        <f t="shared" si="47"/>
        <v>1.4195695235455347E-2</v>
      </c>
      <c r="N299" s="1">
        <f t="shared" si="48"/>
        <v>1.4195695242618657E-2</v>
      </c>
      <c r="P299" s="1">
        <f t="shared" si="49"/>
        <v>0</v>
      </c>
      <c r="Q299" s="1">
        <f t="shared" si="50"/>
        <v>665.65440153455813</v>
      </c>
    </row>
    <row r="300" spans="4:17" x14ac:dyDescent="0.2">
      <c r="D300" s="48">
        <v>44192</v>
      </c>
      <c r="E300" s="1">
        <v>298</v>
      </c>
      <c r="H300" s="67">
        <f>Polska!U300</f>
        <v>0</v>
      </c>
      <c r="J300" s="1">
        <f t="shared" si="44"/>
        <v>5.8379191991208259E-12</v>
      </c>
      <c r="K300" s="1">
        <f t="shared" si="45"/>
        <v>1.8169804624270303E-14</v>
      </c>
      <c r="L300" s="1">
        <f t="shared" si="46"/>
        <v>2.4614328382103565E-109</v>
      </c>
      <c r="M300" s="1">
        <f t="shared" si="47"/>
        <v>1.4224695624226371E-2</v>
      </c>
      <c r="N300" s="1">
        <f t="shared" si="48"/>
        <v>1.4224695630082459E-2</v>
      </c>
      <c r="P300" s="1">
        <f t="shared" si="49"/>
        <v>0</v>
      </c>
      <c r="Q300" s="1">
        <f t="shared" si="50"/>
        <v>667.01426698894829</v>
      </c>
    </row>
    <row r="301" spans="4:17" x14ac:dyDescent="0.2">
      <c r="D301" s="48">
        <v>44193</v>
      </c>
      <c r="E301" s="1">
        <v>299</v>
      </c>
      <c r="H301" s="67">
        <f>Polska!U301</f>
        <v>0</v>
      </c>
      <c r="J301" s="1">
        <f t="shared" si="44"/>
        <v>4.7714931249248721E-12</v>
      </c>
      <c r="K301" s="1">
        <f t="shared" si="45"/>
        <v>1.1982620753699147E-14</v>
      </c>
      <c r="L301" s="1">
        <f t="shared" si="46"/>
        <v>3.7715960843734678E-110</v>
      </c>
      <c r="M301" s="1">
        <f t="shared" si="47"/>
        <v>1.424212428730065E-2</v>
      </c>
      <c r="N301" s="1">
        <f t="shared" si="48"/>
        <v>1.4242124292084126E-2</v>
      </c>
      <c r="P301" s="1">
        <f t="shared" si="49"/>
        <v>0</v>
      </c>
      <c r="Q301" s="1">
        <f t="shared" si="50"/>
        <v>667.83151935848616</v>
      </c>
    </row>
    <row r="302" spans="4:17" x14ac:dyDescent="0.2">
      <c r="D302" s="48">
        <v>44194</v>
      </c>
      <c r="E302" s="1">
        <v>300</v>
      </c>
      <c r="H302" s="67">
        <f>Polska!U302</f>
        <v>0</v>
      </c>
      <c r="J302" s="1">
        <f t="shared" si="44"/>
        <v>3.8961353413892204E-12</v>
      </c>
      <c r="K302" s="1">
        <f t="shared" si="45"/>
        <v>7.8776605756376136E-15</v>
      </c>
      <c r="L302" s="1">
        <f t="shared" si="46"/>
        <v>5.7379195311674153E-111</v>
      </c>
      <c r="M302" s="1">
        <f t="shared" si="47"/>
        <v>1.4247938585765453E-2</v>
      </c>
      <c r="N302" s="1">
        <f t="shared" si="48"/>
        <v>1.4247938589669466E-2</v>
      </c>
      <c r="P302" s="1">
        <f t="shared" si="49"/>
        <v>0</v>
      </c>
      <c r="Q302" s="1">
        <f t="shared" si="50"/>
        <v>668.10415924778817</v>
      </c>
    </row>
    <row r="303" spans="4:17" x14ac:dyDescent="0.2">
      <c r="D303" s="48">
        <v>44195</v>
      </c>
      <c r="E303" s="1">
        <v>301</v>
      </c>
      <c r="H303" s="67">
        <f>Polska!U303</f>
        <v>0</v>
      </c>
      <c r="J303" s="1">
        <f t="shared" si="44"/>
        <v>3.1783174817196888E-12</v>
      </c>
      <c r="K303" s="1">
        <f t="shared" si="45"/>
        <v>5.1628155337694209E-15</v>
      </c>
      <c r="L303" s="1">
        <f t="shared" si="46"/>
        <v>8.6671402016927672E-112</v>
      </c>
      <c r="M303" s="1">
        <f t="shared" si="47"/>
        <v>1.424212428730065E-2</v>
      </c>
      <c r="N303" s="1">
        <f t="shared" si="48"/>
        <v>1.424212429048413E-2</v>
      </c>
      <c r="P303" s="1">
        <f t="shared" si="49"/>
        <v>0</v>
      </c>
      <c r="Q303" s="1">
        <f t="shared" si="50"/>
        <v>667.83151928346035</v>
      </c>
    </row>
    <row r="304" spans="4:17" x14ac:dyDescent="0.2">
      <c r="D304" s="48">
        <v>44196</v>
      </c>
      <c r="E304" s="1">
        <v>302</v>
      </c>
      <c r="H304" s="67">
        <f>Polska!U304</f>
        <v>0</v>
      </c>
      <c r="J304" s="1">
        <f t="shared" si="44"/>
        <v>2.5902639915415825E-12</v>
      </c>
      <c r="K304" s="1">
        <f t="shared" si="45"/>
        <v>3.3730272139111609E-15</v>
      </c>
      <c r="L304" s="1">
        <f t="shared" si="46"/>
        <v>1.2998381570471431E-112</v>
      </c>
      <c r="M304" s="1">
        <f t="shared" si="47"/>
        <v>1.4224695624226371E-2</v>
      </c>
      <c r="N304" s="1">
        <f t="shared" si="48"/>
        <v>1.4224695626820008E-2</v>
      </c>
      <c r="P304" s="1">
        <f t="shared" si="49"/>
        <v>0</v>
      </c>
      <c r="Q304" s="1">
        <f t="shared" si="50"/>
        <v>667.01426683596776</v>
      </c>
    </row>
    <row r="305" spans="4:17" x14ac:dyDescent="0.2">
      <c r="D305" s="48">
        <v>44197</v>
      </c>
      <c r="E305" s="1">
        <v>303</v>
      </c>
      <c r="H305" s="67">
        <f>Polska!U305</f>
        <v>0</v>
      </c>
      <c r="J305" s="1">
        <f t="shared" si="44"/>
        <v>2.108988878362755E-12</v>
      </c>
      <c r="K305" s="1">
        <f t="shared" si="45"/>
        <v>2.1968326553169905E-15</v>
      </c>
      <c r="L305" s="1">
        <f t="shared" si="46"/>
        <v>1.9355073847760179E-113</v>
      </c>
      <c r="M305" s="1">
        <f t="shared" si="47"/>
        <v>1.4195695235455347E-2</v>
      </c>
      <c r="N305" s="1">
        <f t="shared" si="48"/>
        <v>1.4195695237566534E-2</v>
      </c>
      <c r="P305" s="1">
        <f t="shared" si="49"/>
        <v>0</v>
      </c>
      <c r="Q305" s="1">
        <f t="shared" si="50"/>
        <v>665.65440129765761</v>
      </c>
    </row>
    <row r="306" spans="4:17" x14ac:dyDescent="0.2">
      <c r="D306" s="48">
        <v>44198</v>
      </c>
      <c r="E306" s="1">
        <v>304</v>
      </c>
      <c r="H306" s="67">
        <f>Polska!U306</f>
        <v>0</v>
      </c>
      <c r="J306" s="1">
        <f t="shared" si="44"/>
        <v>1.7154894850351925E-12</v>
      </c>
      <c r="K306" s="1">
        <f t="shared" si="45"/>
        <v>1.4263233746719789E-15</v>
      </c>
      <c r="L306" s="1">
        <f t="shared" si="46"/>
        <v>2.8614915976015938E-114</v>
      </c>
      <c r="M306" s="1">
        <f t="shared" si="47"/>
        <v>1.4155193992681298E-2</v>
      </c>
      <c r="N306" s="1">
        <f t="shared" si="48"/>
        <v>1.4155193994398215E-2</v>
      </c>
      <c r="P306" s="1">
        <f t="shared" si="49"/>
        <v>0</v>
      </c>
      <c r="Q306" s="1">
        <f t="shared" si="50"/>
        <v>663.75524593246814</v>
      </c>
    </row>
    <row r="307" spans="4:17" x14ac:dyDescent="0.2">
      <c r="D307" s="48">
        <v>44199</v>
      </c>
      <c r="E307" s="1">
        <v>305</v>
      </c>
      <c r="H307" s="67">
        <f>Polska!U307</f>
        <v>0</v>
      </c>
      <c r="J307" s="1">
        <f t="shared" si="44"/>
        <v>1.3940724382318728E-12</v>
      </c>
      <c r="K307" s="1">
        <f t="shared" si="45"/>
        <v>9.2317262295943288E-16</v>
      </c>
      <c r="L307" s="1">
        <f t="shared" si="46"/>
        <v>4.2003183592976272E-115</v>
      </c>
      <c r="M307" s="1">
        <f t="shared" si="47"/>
        <v>1.4103290711795037E-2</v>
      </c>
      <c r="N307" s="1">
        <f t="shared" si="48"/>
        <v>1.4103290713190032E-2</v>
      </c>
      <c r="P307" s="1">
        <f t="shared" si="49"/>
        <v>0</v>
      </c>
      <c r="Q307" s="1">
        <f t="shared" si="50"/>
        <v>661.32143434382635</v>
      </c>
    </row>
    <row r="308" spans="4:17" x14ac:dyDescent="0.2">
      <c r="D308" s="48">
        <v>44200</v>
      </c>
      <c r="E308" s="1">
        <v>306</v>
      </c>
      <c r="H308" s="67">
        <f>Polska!U308</f>
        <v>0</v>
      </c>
      <c r="J308" s="1">
        <f t="shared" si="44"/>
        <v>1.1317907266001403E-12</v>
      </c>
      <c r="K308" s="1">
        <f t="shared" si="45"/>
        <v>5.9565079749196129E-16</v>
      </c>
      <c r="L308" s="1">
        <f t="shared" si="46"/>
        <v>6.1215871045264595E-116</v>
      </c>
      <c r="M308" s="1">
        <f t="shared" si="47"/>
        <v>1.404011175117293E-2</v>
      </c>
      <c r="N308" s="1">
        <f t="shared" si="48"/>
        <v>1.4040111752305316E-2</v>
      </c>
      <c r="P308" s="1">
        <f t="shared" si="49"/>
        <v>0</v>
      </c>
      <c r="Q308" s="1">
        <f t="shared" si="50"/>
        <v>658.35889163784952</v>
      </c>
    </row>
    <row r="309" spans="4:17" x14ac:dyDescent="0.2">
      <c r="D309" s="48">
        <v>44201</v>
      </c>
      <c r="E309" s="1">
        <v>307</v>
      </c>
      <c r="H309" s="67">
        <f>Polska!U309</f>
        <v>0</v>
      </c>
      <c r="J309" s="1">
        <f t="shared" si="44"/>
        <v>9.1797410633826833E-13</v>
      </c>
      <c r="K309" s="1">
        <f t="shared" si="45"/>
        <v>3.8312847569646651E-16</v>
      </c>
      <c r="L309" s="1">
        <f t="shared" si="46"/>
        <v>8.8580463751028592E-117</v>
      </c>
      <c r="M309" s="1">
        <f t="shared" si="47"/>
        <v>1.3965810499123424E-2</v>
      </c>
      <c r="N309" s="1">
        <f t="shared" si="48"/>
        <v>1.3965810500041781E-2</v>
      </c>
      <c r="P309" s="1">
        <f t="shared" si="49"/>
        <v>0</v>
      </c>
      <c r="Q309" s="1">
        <f t="shared" si="50"/>
        <v>654.87481038903081</v>
      </c>
    </row>
    <row r="310" spans="4:17" x14ac:dyDescent="0.2">
      <c r="D310" s="48">
        <v>44202</v>
      </c>
      <c r="E310" s="1">
        <v>308</v>
      </c>
      <c r="H310" s="67">
        <f>Polska!U310</f>
        <v>0</v>
      </c>
      <c r="J310" s="1">
        <f t="shared" si="44"/>
        <v>7.4383779351438129E-13</v>
      </c>
      <c r="K310" s="1">
        <f t="shared" si="45"/>
        <v>2.4566372306080132E-16</v>
      </c>
      <c r="L310" s="1">
        <f t="shared" si="46"/>
        <v>1.2726352756252822E-117</v>
      </c>
      <c r="M310" s="1">
        <f t="shared" si="47"/>
        <v>1.3880566753401491E-2</v>
      </c>
      <c r="N310" s="1">
        <f t="shared" si="48"/>
        <v>1.3880566754145575E-2</v>
      </c>
      <c r="P310" s="1">
        <f t="shared" si="49"/>
        <v>0</v>
      </c>
      <c r="Q310" s="1">
        <f t="shared" si="50"/>
        <v>650.87762154485586</v>
      </c>
    </row>
    <row r="311" spans="4:17" x14ac:dyDescent="0.2">
      <c r="D311" s="48">
        <v>44203</v>
      </c>
      <c r="E311" s="1">
        <v>309</v>
      </c>
      <c r="H311" s="67">
        <f>Polska!U311</f>
        <v>0</v>
      </c>
      <c r="J311" s="1">
        <f t="shared" si="44"/>
        <v>6.0215675097835966E-13</v>
      </c>
      <c r="K311" s="1">
        <f t="shared" si="45"/>
        <v>1.5702959853347736E-16</v>
      </c>
      <c r="L311" s="1">
        <f t="shared" si="46"/>
        <v>1.8153570485971905E-118</v>
      </c>
      <c r="M311" s="1">
        <f t="shared" si="47"/>
        <v>1.3784585996303965E-2</v>
      </c>
      <c r="N311" s="1">
        <f t="shared" si="48"/>
        <v>1.3784585996906278E-2</v>
      </c>
      <c r="P311" s="1">
        <f t="shared" si="49"/>
        <v>0</v>
      </c>
      <c r="Q311" s="1">
        <f t="shared" si="50"/>
        <v>646.37696043407448</v>
      </c>
    </row>
    <row r="312" spans="4:17" x14ac:dyDescent="0.2">
      <c r="D312" s="48">
        <v>44204</v>
      </c>
      <c r="E312" s="1">
        <v>310</v>
      </c>
      <c r="H312" s="67">
        <f>Polska!U312</f>
        <v>0</v>
      </c>
      <c r="J312" s="1">
        <f t="shared" si="44"/>
        <v>4.8699487243128554E-13</v>
      </c>
      <c r="K312" s="1">
        <f t="shared" si="45"/>
        <v>1.0006124559039949E-16</v>
      </c>
      <c r="L312" s="1">
        <f t="shared" si="46"/>
        <v>2.5710602016476977E-119</v>
      </c>
      <c r="M312" s="1">
        <f t="shared" si="47"/>
        <v>1.3678098569436147E-2</v>
      </c>
      <c r="N312" s="1">
        <f t="shared" si="48"/>
        <v>1.3678098569923242E-2</v>
      </c>
      <c r="P312" s="1">
        <f t="shared" si="49"/>
        <v>0</v>
      </c>
      <c r="Q312" s="1">
        <f t="shared" si="50"/>
        <v>641.38362807043382</v>
      </c>
    </row>
    <row r="313" spans="4:17" x14ac:dyDescent="0.2">
      <c r="D313" s="48">
        <v>44205</v>
      </c>
      <c r="E313" s="1">
        <v>311</v>
      </c>
      <c r="H313" s="67">
        <f>Polska!U313</f>
        <v>0</v>
      </c>
      <c r="J313" s="1">
        <f t="shared" si="44"/>
        <v>3.9348005826071647E-13</v>
      </c>
      <c r="K313" s="1">
        <f t="shared" si="45"/>
        <v>6.3561506587430794E-17</v>
      </c>
      <c r="L313" s="1">
        <f t="shared" si="46"/>
        <v>3.6153847940958073E-120</v>
      </c>
      <c r="M313" s="1">
        <f t="shared" si="47"/>
        <v>1.3561358752787887E-2</v>
      </c>
      <c r="N313" s="1">
        <f t="shared" si="48"/>
        <v>1.3561358753181429E-2</v>
      </c>
      <c r="P313" s="1">
        <f t="shared" si="49"/>
        <v>0</v>
      </c>
      <c r="Q313" s="1">
        <f t="shared" si="50"/>
        <v>635.90954796936012</v>
      </c>
    </row>
    <row r="314" spans="4:17" x14ac:dyDescent="0.2">
      <c r="D314" s="48">
        <v>44206</v>
      </c>
      <c r="E314" s="1">
        <v>312</v>
      </c>
      <c r="H314" s="67">
        <f>Polska!U314</f>
        <v>0</v>
      </c>
      <c r="J314" s="1">
        <f t="shared" si="44"/>
        <v>3.1761761123053045E-13</v>
      </c>
      <c r="K314" s="1">
        <f t="shared" si="45"/>
        <v>4.0250043489521074E-17</v>
      </c>
      <c r="L314" s="1">
        <f t="shared" si="46"/>
        <v>5.0476461181590416E-121</v>
      </c>
      <c r="M314" s="1">
        <f t="shared" si="47"/>
        <v>1.3434643753271538E-2</v>
      </c>
      <c r="N314" s="1">
        <f t="shared" si="48"/>
        <v>1.3434643753589196E-2</v>
      </c>
      <c r="P314" s="1">
        <f t="shared" si="49"/>
        <v>0</v>
      </c>
      <c r="Q314" s="1">
        <f t="shared" si="50"/>
        <v>629.96771871919509</v>
      </c>
    </row>
    <row r="315" spans="4:17" x14ac:dyDescent="0.2">
      <c r="D315" s="48">
        <v>44207</v>
      </c>
      <c r="E315" s="1">
        <v>313</v>
      </c>
      <c r="H315" s="67">
        <f>Polska!U315</f>
        <v>0</v>
      </c>
      <c r="J315" s="1">
        <f t="shared" si="44"/>
        <v>2.5613559300869722E-13</v>
      </c>
      <c r="K315" s="1">
        <f t="shared" si="45"/>
        <v>2.5408698426449661E-17</v>
      </c>
      <c r="L315" s="1">
        <f t="shared" si="46"/>
        <v>6.9970562216774463E-122</v>
      </c>
      <c r="M315" s="1">
        <f t="shared" si="47"/>
        <v>1.3298252608351661E-2</v>
      </c>
      <c r="N315" s="1">
        <f t="shared" si="48"/>
        <v>1.3298252608607822E-2</v>
      </c>
      <c r="P315" s="1">
        <f t="shared" si="49"/>
        <v>0</v>
      </c>
      <c r="Q315" s="1">
        <f t="shared" si="50"/>
        <v>623.57216257097491</v>
      </c>
    </row>
    <row r="316" spans="4:17" x14ac:dyDescent="0.2">
      <c r="D316" s="48">
        <v>44208</v>
      </c>
      <c r="E316" s="1">
        <v>314</v>
      </c>
      <c r="H316" s="67">
        <f>Polska!U316</f>
        <v>0</v>
      </c>
      <c r="J316" s="1">
        <f t="shared" si="44"/>
        <v>2.0635680747891841E-13</v>
      </c>
      <c r="K316" s="1">
        <f t="shared" si="45"/>
        <v>1.5989775890280825E-17</v>
      </c>
      <c r="L316" s="1">
        <f t="shared" si="46"/>
        <v>9.6301692216001047E-123</v>
      </c>
      <c r="M316" s="1">
        <f t="shared" si="47"/>
        <v>1.3152505010832975E-2</v>
      </c>
      <c r="N316" s="1">
        <f t="shared" si="48"/>
        <v>1.3152505011039348E-2</v>
      </c>
      <c r="P316" s="1">
        <f t="shared" si="49"/>
        <v>0</v>
      </c>
      <c r="Q316" s="1">
        <f t="shared" si="50"/>
        <v>616.73787033122085</v>
      </c>
    </row>
    <row r="317" spans="4:17" x14ac:dyDescent="0.2">
      <c r="D317" s="48">
        <v>44209</v>
      </c>
      <c r="E317" s="1">
        <v>315</v>
      </c>
      <c r="H317" s="67">
        <f>Polska!U317</f>
        <v>0</v>
      </c>
      <c r="J317" s="1">
        <f t="shared" si="44"/>
        <v>1.6609294184660418E-13</v>
      </c>
      <c r="K317" s="1">
        <f t="shared" si="45"/>
        <v>1.0031046147105212E-17</v>
      </c>
      <c r="L317" s="1">
        <f t="shared" si="46"/>
        <v>1.3159656856880716E-123</v>
      </c>
      <c r="M317" s="1">
        <f t="shared" si="47"/>
        <v>1.2997740061267273E-2</v>
      </c>
      <c r="N317" s="1">
        <f t="shared" si="48"/>
        <v>1.2997740061433376E-2</v>
      </c>
      <c r="P317" s="1">
        <f t="shared" si="49"/>
        <v>0</v>
      </c>
      <c r="Q317" s="1">
        <f t="shared" si="50"/>
        <v>609.48074286069027</v>
      </c>
    </row>
    <row r="318" spans="4:17" x14ac:dyDescent="0.2">
      <c r="D318" s="48">
        <v>44210</v>
      </c>
      <c r="E318" s="1">
        <v>316</v>
      </c>
      <c r="H318" s="67">
        <f>Polska!U318</f>
        <v>0</v>
      </c>
      <c r="J318" s="1">
        <f t="shared" si="44"/>
        <v>1.335571257497619E-13</v>
      </c>
      <c r="K318" s="1">
        <f t="shared" si="45"/>
        <v>6.273269905691532E-18</v>
      </c>
      <c r="L318" s="1">
        <f t="shared" si="46"/>
        <v>1.7854483968973768E-124</v>
      </c>
      <c r="M318" s="1">
        <f t="shared" si="47"/>
        <v>1.2834314954787915E-2</v>
      </c>
      <c r="N318" s="1">
        <f t="shared" si="48"/>
        <v>1.2834314954921478E-2</v>
      </c>
      <c r="P318" s="1">
        <f t="shared" si="49"/>
        <v>0</v>
      </c>
      <c r="Q318" s="1">
        <f t="shared" si="50"/>
        <v>601.81752949835322</v>
      </c>
    </row>
    <row r="319" spans="4:17" x14ac:dyDescent="0.2">
      <c r="D319" s="48">
        <v>44211</v>
      </c>
      <c r="E319" s="1">
        <v>317</v>
      </c>
      <c r="H319" s="67">
        <f>Polska!U319</f>
        <v>0</v>
      </c>
      <c r="J319" s="1">
        <f t="shared" si="44"/>
        <v>1.0729178249529922E-13</v>
      </c>
      <c r="K319" s="1">
        <f t="shared" si="45"/>
        <v>3.9109801502506103E-18</v>
      </c>
      <c r="L319" s="1">
        <f t="shared" si="46"/>
        <v>2.4051498052700417E-125</v>
      </c>
      <c r="M319" s="1">
        <f t="shared" si="47"/>
        <v>1.2662603609481274E-2</v>
      </c>
      <c r="N319" s="1">
        <f t="shared" si="48"/>
        <v>1.266260360958857E-2</v>
      </c>
      <c r="P319" s="1">
        <f t="shared" si="49"/>
        <v>0</v>
      </c>
      <c r="Q319" s="1">
        <f t="shared" si="50"/>
        <v>593.76576374396348</v>
      </c>
    </row>
    <row r="320" spans="4:17" x14ac:dyDescent="0.2">
      <c r="D320" s="48">
        <v>44212</v>
      </c>
      <c r="E320" s="1">
        <v>318</v>
      </c>
      <c r="H320" s="67">
        <f>Polska!U320</f>
        <v>0</v>
      </c>
      <c r="J320" s="1">
        <f t="shared" si="44"/>
        <v>8.6109162748533324E-14</v>
      </c>
      <c r="K320" s="1">
        <f t="shared" si="45"/>
        <v>2.4306428148824377E-18</v>
      </c>
      <c r="L320" s="1">
        <f t="shared" si="46"/>
        <v>3.2168369744458749E-126</v>
      </c>
      <c r="M320" s="1">
        <f t="shared" si="47"/>
        <v>1.2482995243655383E-2</v>
      </c>
      <c r="N320" s="1">
        <f t="shared" si="48"/>
        <v>1.2482995243741494E-2</v>
      </c>
      <c r="P320" s="1">
        <f t="shared" si="49"/>
        <v>0</v>
      </c>
      <c r="Q320" s="1">
        <f t="shared" si="50"/>
        <v>585.34369654435227</v>
      </c>
    </row>
    <row r="321" spans="4:17" x14ac:dyDescent="0.2">
      <c r="D321" s="48">
        <v>44213</v>
      </c>
      <c r="E321" s="1">
        <v>319</v>
      </c>
      <c r="H321" s="67">
        <f>Polska!U321</f>
        <v>0</v>
      </c>
      <c r="J321" s="1">
        <f t="shared" si="44"/>
        <v>6.9042384521931796E-14</v>
      </c>
      <c r="K321" s="1">
        <f t="shared" si="45"/>
        <v>1.50591538012442E-18</v>
      </c>
      <c r="L321" s="1">
        <f t="shared" si="46"/>
        <v>4.2717719870239553E-127</v>
      </c>
      <c r="M321" s="1">
        <f t="shared" si="47"/>
        <v>1.2295892909566588E-2</v>
      </c>
      <c r="N321" s="1">
        <f t="shared" si="48"/>
        <v>1.2295892909635632E-2</v>
      </c>
      <c r="P321" s="1">
        <f t="shared" si="49"/>
        <v>0</v>
      </c>
      <c r="Q321" s="1">
        <f t="shared" si="50"/>
        <v>576.57022753798447</v>
      </c>
    </row>
    <row r="322" spans="4:17" x14ac:dyDescent="0.2">
      <c r="D322" s="48">
        <v>44214</v>
      </c>
      <c r="E322" s="1">
        <v>320</v>
      </c>
      <c r="H322" s="67">
        <f>Polska!U322</f>
        <v>0</v>
      </c>
      <c r="J322" s="1">
        <f t="shared" si="44"/>
        <v>5.530516693584682E-14</v>
      </c>
      <c r="K322" s="1">
        <f t="shared" si="45"/>
        <v>9.3008767096287032E-19</v>
      </c>
      <c r="L322" s="1">
        <f t="shared" si="46"/>
        <v>5.632214239551559E-128</v>
      </c>
      <c r="M322" s="1">
        <f t="shared" si="47"/>
        <v>1.2101711991313841E-2</v>
      </c>
      <c r="N322" s="1">
        <f t="shared" si="48"/>
        <v>1.2101711991369148E-2</v>
      </c>
      <c r="P322" s="1">
        <f t="shared" si="49"/>
        <v>0</v>
      </c>
      <c r="Q322" s="1">
        <f t="shared" si="50"/>
        <v>567.46483461928847</v>
      </c>
    </row>
    <row r="323" spans="4:17" x14ac:dyDescent="0.2">
      <c r="D323" s="48">
        <v>44215</v>
      </c>
      <c r="E323" s="1">
        <v>321</v>
      </c>
      <c r="H323" s="67">
        <f>Polska!U323</f>
        <v>0</v>
      </c>
      <c r="J323" s="1">
        <f t="shared" si="44"/>
        <v>4.4258749853253561E-14</v>
      </c>
      <c r="K323" s="1">
        <f t="shared" si="45"/>
        <v>5.7265241899176264E-19</v>
      </c>
      <c r="L323" s="1">
        <f t="shared" si="46"/>
        <v>7.372968192539265E-129</v>
      </c>
      <c r="M323" s="1">
        <f t="shared" si="47"/>
        <v>1.1900878674707131E-2</v>
      </c>
      <c r="N323" s="1">
        <f t="shared" si="48"/>
        <v>1.190087867475139E-2</v>
      </c>
      <c r="P323" s="1">
        <f t="shared" si="49"/>
        <v>0</v>
      </c>
      <c r="Q323" s="1">
        <f t="shared" si="50"/>
        <v>558.04750218881759</v>
      </c>
    </row>
    <row r="324" spans="4:17" x14ac:dyDescent="0.2">
      <c r="D324" s="48">
        <v>44216</v>
      </c>
      <c r="E324" s="1">
        <v>322</v>
      </c>
      <c r="H324" s="67">
        <f>Polska!U324</f>
        <v>0</v>
      </c>
      <c r="J324" s="1">
        <f t="shared" si="44"/>
        <v>3.5384746382568049E-14</v>
      </c>
      <c r="K324" s="1">
        <f t="shared" si="45"/>
        <v>3.5148128470055652E-19</v>
      </c>
      <c r="L324" s="1">
        <f t="shared" si="46"/>
        <v>9.582915214100424E-130</v>
      </c>
      <c r="M324" s="1">
        <f t="shared" si="47"/>
        <v>1.1693828396961694E-2</v>
      </c>
      <c r="N324" s="1">
        <f t="shared" si="48"/>
        <v>1.1693828396997079E-2</v>
      </c>
      <c r="P324" s="1">
        <f t="shared" si="49"/>
        <v>0</v>
      </c>
      <c r="Q324" s="1">
        <f t="shared" si="50"/>
        <v>548.338648457418</v>
      </c>
    </row>
    <row r="325" spans="4:17" x14ac:dyDescent="0.2">
      <c r="D325" s="48">
        <v>44217</v>
      </c>
      <c r="E325" s="1">
        <v>323</v>
      </c>
      <c r="H325" s="67">
        <f>Polska!U325</f>
        <v>0</v>
      </c>
      <c r="J325" s="1">
        <f t="shared" si="44"/>
        <v>2.8262888258382799E-14</v>
      </c>
      <c r="K325" s="1">
        <f t="shared" si="45"/>
        <v>2.1505879301894002E-19</v>
      </c>
      <c r="L325" s="1">
        <f t="shared" si="46"/>
        <v>1.2366449329287629E-130</v>
      </c>
      <c r="M325" s="1">
        <f t="shared" si="47"/>
        <v>1.1481004284063007E-2</v>
      </c>
      <c r="N325" s="1">
        <f t="shared" si="48"/>
        <v>1.1481004284091271E-2</v>
      </c>
      <c r="P325" s="1">
        <f t="shared" si="49"/>
        <v>0</v>
      </c>
      <c r="Q325" s="1">
        <f t="shared" si="50"/>
        <v>538.3590521722623</v>
      </c>
    </row>
    <row r="326" spans="4:17" x14ac:dyDescent="0.2">
      <c r="D326" s="48">
        <v>44218</v>
      </c>
      <c r="E326" s="1">
        <v>324</v>
      </c>
      <c r="H326" s="67">
        <f>Polska!U326</f>
        <v>0</v>
      </c>
      <c r="J326" s="1">
        <f t="shared" si="44"/>
        <v>2.2552801913113812E-14</v>
      </c>
      <c r="K326" s="1">
        <f t="shared" si="45"/>
        <v>1.3117651733578646E-19</v>
      </c>
      <c r="L326" s="1">
        <f t="shared" si="46"/>
        <v>1.5844717128986908E-131</v>
      </c>
      <c r="M326" s="1">
        <f t="shared" si="47"/>
        <v>1.1262855583590452E-2</v>
      </c>
      <c r="N326" s="1">
        <f t="shared" si="48"/>
        <v>1.1262855583613006E-2</v>
      </c>
      <c r="P326" s="1">
        <f t="shared" si="49"/>
        <v>0</v>
      </c>
      <c r="Q326" s="1">
        <f t="shared" si="50"/>
        <v>528.12977912993586</v>
      </c>
    </row>
    <row r="327" spans="4:17" x14ac:dyDescent="0.2">
      <c r="D327" s="48">
        <v>44219</v>
      </c>
      <c r="E327" s="1">
        <v>325</v>
      </c>
      <c r="H327" s="67">
        <f>Polska!U327</f>
        <v>0</v>
      </c>
      <c r="J327" s="1">
        <f t="shared" si="44"/>
        <v>1.7979101284327167E-14</v>
      </c>
      <c r="K327" s="1">
        <f t="shared" si="45"/>
        <v>7.9762522884604417E-20</v>
      </c>
      <c r="L327" s="1">
        <f t="shared" si="46"/>
        <v>2.0156543004987368E-132</v>
      </c>
      <c r="M327" s="1">
        <f t="shared" si="47"/>
        <v>1.1039836100680945E-2</v>
      </c>
      <c r="N327" s="1">
        <f t="shared" si="48"/>
        <v>1.1039836100698924E-2</v>
      </c>
      <c r="P327" s="1">
        <f t="shared" si="49"/>
        <v>0</v>
      </c>
      <c r="Q327" s="1">
        <f t="shared" si="50"/>
        <v>517.67210883675932</v>
      </c>
    </row>
    <row r="328" spans="4:17" x14ac:dyDescent="0.2">
      <c r="D328" s="48">
        <v>44220</v>
      </c>
      <c r="E328" s="1">
        <v>326</v>
      </c>
      <c r="H328" s="67">
        <f>Polska!U328</f>
        <v>0</v>
      </c>
      <c r="J328" s="1">
        <f t="shared" si="44"/>
        <v>1.4319206831902362E-14</v>
      </c>
      <c r="K328" s="1">
        <f t="shared" si="45"/>
        <v>4.8348784629301521E-20</v>
      </c>
      <c r="L328" s="1">
        <f t="shared" si="46"/>
        <v>2.5458903795575215E-133</v>
      </c>
      <c r="M328" s="1">
        <f t="shared" si="47"/>
        <v>1.0812402644659359E-2</v>
      </c>
      <c r="N328" s="1">
        <f t="shared" si="48"/>
        <v>1.0812402644673678E-2</v>
      </c>
      <c r="P328" s="1">
        <f t="shared" si="49"/>
        <v>0</v>
      </c>
      <c r="Q328" s="1">
        <f t="shared" si="50"/>
        <v>507.00746166929207</v>
      </c>
    </row>
    <row r="329" spans="4:17" x14ac:dyDescent="0.2">
      <c r="D329" s="48">
        <v>44221</v>
      </c>
      <c r="E329" s="1">
        <v>327</v>
      </c>
      <c r="H329" s="67">
        <f>Polska!U329</f>
        <v>0</v>
      </c>
      <c r="J329" s="1">
        <f t="shared" si="44"/>
        <v>1.1393402892523325E-14</v>
      </c>
      <c r="K329" s="1">
        <f t="shared" si="45"/>
        <v>2.9215689084907465E-20</v>
      </c>
      <c r="L329" s="1">
        <f t="shared" si="46"/>
        <v>3.1926803677136578E-134</v>
      </c>
      <c r="M329" s="1">
        <f t="shared" si="47"/>
        <v>1.0581013493662403E-2</v>
      </c>
      <c r="N329" s="1">
        <f t="shared" si="48"/>
        <v>1.0581013493673797E-2</v>
      </c>
      <c r="P329" s="1">
        <f t="shared" si="49"/>
        <v>0</v>
      </c>
      <c r="Q329" s="1">
        <f t="shared" si="50"/>
        <v>496.15732687857064</v>
      </c>
    </row>
    <row r="330" spans="4:17" x14ac:dyDescent="0.2">
      <c r="D330" s="48">
        <v>44222</v>
      </c>
      <c r="E330" s="1">
        <v>328</v>
      </c>
      <c r="H330" s="67">
        <f>Polska!U330</f>
        <v>0</v>
      </c>
      <c r="J330" s="1">
        <f t="shared" si="44"/>
        <v>9.0567307709411266E-15</v>
      </c>
      <c r="K330" s="1">
        <f t="shared" si="45"/>
        <v>1.7599105719864974E-20</v>
      </c>
      <c r="L330" s="1">
        <f t="shared" si="46"/>
        <v>3.9752392769742935E-135</v>
      </c>
      <c r="M330" s="1">
        <f t="shared" si="47"/>
        <v>1.0346126884338669E-2</v>
      </c>
      <c r="N330" s="1">
        <f t="shared" si="48"/>
        <v>1.0346126884347726E-2</v>
      </c>
      <c r="P330" s="1">
        <f t="shared" si="49"/>
        <v>0</v>
      </c>
      <c r="Q330" s="1">
        <f t="shared" si="50"/>
        <v>485.14319177020207</v>
      </c>
    </row>
    <row r="331" spans="4:17" x14ac:dyDescent="0.2">
      <c r="D331" s="48">
        <v>44223</v>
      </c>
      <c r="E331" s="1">
        <v>329</v>
      </c>
      <c r="H331" s="67">
        <f>Polska!U331</f>
        <v>0</v>
      </c>
      <c r="J331" s="1">
        <f t="shared" si="44"/>
        <v>7.1923857163047279E-15</v>
      </c>
      <c r="K331" s="1">
        <f t="shared" si="45"/>
        <v>1.0568393119434212E-20</v>
      </c>
      <c r="L331" s="1">
        <f t="shared" si="46"/>
        <v>4.9143173587127741E-136</v>
      </c>
      <c r="M331" s="1">
        <f t="shared" si="47"/>
        <v>1.0108199533423037E-2</v>
      </c>
      <c r="N331" s="1">
        <f t="shared" si="48"/>
        <v>1.0108199533430229E-2</v>
      </c>
      <c r="P331" s="1">
        <f t="shared" si="49"/>
        <v>0</v>
      </c>
      <c r="Q331" s="1">
        <f t="shared" si="50"/>
        <v>473.98647237908659</v>
      </c>
    </row>
    <row r="332" spans="4:17" x14ac:dyDescent="0.2">
      <c r="D332" s="48">
        <v>44224</v>
      </c>
      <c r="E332" s="1">
        <v>330</v>
      </c>
      <c r="H332" s="67">
        <f>Polska!U332</f>
        <v>0</v>
      </c>
      <c r="J332" s="1">
        <f t="shared" si="44"/>
        <v>5.7063445610841145E-15</v>
      </c>
      <c r="K332" s="1">
        <f t="shared" si="45"/>
        <v>6.3266121718378266E-21</v>
      </c>
      <c r="L332" s="1">
        <f t="shared" si="46"/>
        <v>6.031915024184228E-137</v>
      </c>
      <c r="M332" s="1">
        <f t="shared" si="47"/>
        <v>9.867685197660743E-3</v>
      </c>
      <c r="N332" s="1">
        <f t="shared" si="48"/>
        <v>9.8676851976664485E-3</v>
      </c>
      <c r="P332" s="1">
        <f t="shared" si="49"/>
        <v>0</v>
      </c>
      <c r="Q332" s="1">
        <f t="shared" si="50"/>
        <v>462.70844594240549</v>
      </c>
    </row>
    <row r="333" spans="4:17" x14ac:dyDescent="0.2">
      <c r="D333" s="48">
        <v>44225</v>
      </c>
      <c r="E333" s="1">
        <v>331</v>
      </c>
      <c r="H333" s="67">
        <f>Polska!U333</f>
        <v>0</v>
      </c>
      <c r="J333" s="1">
        <f t="shared" si="44"/>
        <v>4.5229993280658855E-15</v>
      </c>
      <c r="K333" s="1">
        <f t="shared" si="45"/>
        <v>3.7755250743531928E-21</v>
      </c>
      <c r="L333" s="1">
        <f t="shared" si="46"/>
        <v>7.3508798044178565E-138</v>
      </c>
      <c r="M333" s="1">
        <f t="shared" si="47"/>
        <v>9.6250332781988562E-3</v>
      </c>
      <c r="N333" s="1">
        <f t="shared" si="48"/>
        <v>9.6250332782033786E-3</v>
      </c>
      <c r="P333" s="1">
        <f t="shared" si="49"/>
        <v>0</v>
      </c>
      <c r="Q333" s="1">
        <f t="shared" si="50"/>
        <v>451.33018545774286</v>
      </c>
    </row>
    <row r="334" spans="4:17" x14ac:dyDescent="0.2">
      <c r="D334" s="48">
        <v>44226</v>
      </c>
      <c r="E334" s="1">
        <v>332</v>
      </c>
      <c r="H334" s="67">
        <f>Polska!U334</f>
        <v>0</v>
      </c>
      <c r="J334" s="1">
        <f t="shared" si="44"/>
        <v>3.5816122302649893E-15</v>
      </c>
      <c r="K334" s="1">
        <f t="shared" si="45"/>
        <v>2.2460912637473173E-21</v>
      </c>
      <c r="L334" s="1">
        <f t="shared" si="46"/>
        <v>8.8943767151610728E-139</v>
      </c>
      <c r="M334" s="1">
        <f t="shared" si="47"/>
        <v>9.3806874751738156E-3</v>
      </c>
      <c r="N334" s="1">
        <f t="shared" si="48"/>
        <v>9.3806874751773978E-3</v>
      </c>
      <c r="P334" s="1">
        <f t="shared" si="49"/>
        <v>0</v>
      </c>
      <c r="Q334" s="1">
        <f t="shared" si="50"/>
        <v>439.87249659496501</v>
      </c>
    </row>
    <row r="335" spans="4:17" x14ac:dyDescent="0.2">
      <c r="D335" s="48">
        <v>44227</v>
      </c>
      <c r="E335" s="1">
        <v>333</v>
      </c>
      <c r="H335" s="67">
        <f>Polska!U335</f>
        <v>0</v>
      </c>
      <c r="J335" s="1">
        <f t="shared" si="44"/>
        <v>2.8334406171043133E-15</v>
      </c>
      <c r="K335" s="1">
        <f t="shared" si="45"/>
        <v>1.332052468926796E-21</v>
      </c>
      <c r="L335" s="1">
        <f t="shared" si="46"/>
        <v>1.0685228385578325E-139</v>
      </c>
      <c r="M335" s="1">
        <f t="shared" si="47"/>
        <v>9.1350844978063828E-3</v>
      </c>
      <c r="N335" s="1">
        <f t="shared" si="48"/>
        <v>9.1350844978092156E-3</v>
      </c>
      <c r="P335" s="1">
        <f t="shared" si="49"/>
        <v>0</v>
      </c>
      <c r="Q335" s="1">
        <f t="shared" si="50"/>
        <v>428.35585721091434</v>
      </c>
    </row>
    <row r="336" spans="4:17" x14ac:dyDescent="0.2">
      <c r="D336" s="48">
        <v>44228</v>
      </c>
      <c r="E336" s="1">
        <v>334</v>
      </c>
      <c r="H336" s="67">
        <f>Polska!U336</f>
        <v>0</v>
      </c>
      <c r="J336" s="1">
        <f t="shared" si="44"/>
        <v>2.2394077437330995E-15</v>
      </c>
      <c r="K336" s="1">
        <f t="shared" si="45"/>
        <v>7.8751558710846236E-22</v>
      </c>
      <c r="L336" s="1">
        <f t="shared" si="46"/>
        <v>1.2745127660900948E-140</v>
      </c>
      <c r="M336" s="1">
        <f t="shared" si="47"/>
        <v>8.8886528348741303E-3</v>
      </c>
      <c r="N336" s="1">
        <f t="shared" si="48"/>
        <v>8.8886528348763698E-3</v>
      </c>
      <c r="P336" s="1">
        <f t="shared" si="49"/>
        <v>0</v>
      </c>
      <c r="Q336" s="1">
        <f t="shared" si="50"/>
        <v>416.8003596952837</v>
      </c>
    </row>
    <row r="337" spans="4:17" x14ac:dyDescent="0.2">
      <c r="D337" s="48">
        <v>44229</v>
      </c>
      <c r="E337" s="1">
        <v>335</v>
      </c>
      <c r="H337" s="67">
        <f>Polska!U337</f>
        <v>0</v>
      </c>
      <c r="J337" s="1">
        <f t="shared" si="44"/>
        <v>1.7682177495406409E-15</v>
      </c>
      <c r="K337" s="1">
        <f t="shared" si="45"/>
        <v>4.6413132264137657E-22</v>
      </c>
      <c r="L337" s="1">
        <f t="shared" si="46"/>
        <v>1.5093732952467737E-141</v>
      </c>
      <c r="M337" s="1">
        <f t="shared" si="47"/>
        <v>8.6418115899694059E-3</v>
      </c>
      <c r="N337" s="1">
        <f t="shared" si="48"/>
        <v>8.6418115899711736E-3</v>
      </c>
      <c r="P337" s="1">
        <f t="shared" si="49"/>
        <v>0</v>
      </c>
      <c r="Q337" s="1">
        <f t="shared" si="50"/>
        <v>405.22565635436416</v>
      </c>
    </row>
    <row r="338" spans="4:17" x14ac:dyDescent="0.2">
      <c r="D338" s="48">
        <v>44230</v>
      </c>
      <c r="E338" s="1">
        <v>336</v>
      </c>
      <c r="H338" s="67">
        <f>Polska!U338</f>
        <v>0</v>
      </c>
      <c r="J338" s="1">
        <f t="shared" si="44"/>
        <v>1.3948317532599978E-15</v>
      </c>
      <c r="K338" s="1">
        <f t="shared" si="45"/>
        <v>2.7268829213237898E-22</v>
      </c>
      <c r="L338" s="1">
        <f t="shared" si="46"/>
        <v>1.774766511059124E-142</v>
      </c>
      <c r="M338" s="1">
        <f t="shared" si="47"/>
        <v>8.394969385472224E-3</v>
      </c>
      <c r="N338" s="1">
        <f t="shared" si="48"/>
        <v>8.3949693854736187E-3</v>
      </c>
      <c r="P338" s="1">
        <f t="shared" si="49"/>
        <v>0</v>
      </c>
      <c r="Q338" s="1">
        <f t="shared" si="50"/>
        <v>393.65090801692514</v>
      </c>
    </row>
    <row r="339" spans="4:17" x14ac:dyDescent="0.2">
      <c r="D339" s="48">
        <v>44231</v>
      </c>
      <c r="E339" s="1">
        <v>337</v>
      </c>
      <c r="H339" s="67">
        <f>Polska!U339</f>
        <v>0</v>
      </c>
      <c r="J339" s="1">
        <f t="shared" si="44"/>
        <v>1.099237194199377E-15</v>
      </c>
      <c r="K339" s="1">
        <f t="shared" si="45"/>
        <v>1.5971143021020542E-22</v>
      </c>
      <c r="L339" s="1">
        <f t="shared" si="46"/>
        <v>2.0719433633131693E-143</v>
      </c>
      <c r="M339" s="1">
        <f t="shared" si="47"/>
        <v>8.1485233386759965E-3</v>
      </c>
      <c r="N339" s="1">
        <f t="shared" si="48"/>
        <v>8.1485233386770963E-3</v>
      </c>
      <c r="P339" s="1">
        <f t="shared" si="49"/>
        <v>0</v>
      </c>
      <c r="Q339" s="1">
        <f t="shared" si="50"/>
        <v>382.0947360234332</v>
      </c>
    </row>
    <row r="340" spans="4:17" x14ac:dyDescent="0.2">
      <c r="D340" s="48">
        <v>44232</v>
      </c>
      <c r="E340" s="1">
        <v>338</v>
      </c>
      <c r="H340" s="67">
        <f>Polska!U340</f>
        <v>0</v>
      </c>
      <c r="J340" s="1">
        <f t="shared" si="44"/>
        <v>8.6545504514395042E-16</v>
      </c>
      <c r="K340" s="1">
        <f t="shared" si="45"/>
        <v>9.3250119942497173E-23</v>
      </c>
      <c r="L340" s="1">
        <f t="shared" si="46"/>
        <v>2.4016329070331932E-144</v>
      </c>
      <c r="M340" s="1">
        <f t="shared" si="47"/>
        <v>7.9028581130038481E-3</v>
      </c>
      <c r="N340" s="1">
        <f t="shared" si="48"/>
        <v>7.9028581130047137E-3</v>
      </c>
      <c r="P340" s="1">
        <f t="shared" si="49"/>
        <v>0</v>
      </c>
      <c r="Q340" s="1">
        <f t="shared" si="50"/>
        <v>370.57517773636505</v>
      </c>
    </row>
    <row r="341" spans="4:17" x14ac:dyDescent="0.2">
      <c r="D341" s="48">
        <v>44233</v>
      </c>
      <c r="E341" s="1">
        <v>339</v>
      </c>
      <c r="H341" s="67">
        <f>Polska!U341</f>
        <v>0</v>
      </c>
      <c r="J341" s="1">
        <f t="shared" ref="J341:J394" si="51">_xlfn.NORM.DIST(E341,$A$1,$A$2,FALSE)*$B$1</f>
        <v>6.807397685973516E-16</v>
      </c>
      <c r="K341" s="1">
        <f t="shared" ref="K341:K394" si="52">_xlfn.NORM.DIST(E341,$A$3,$A$4,FALSE)*$B$2</f>
        <v>5.4275857406024582E-23</v>
      </c>
      <c r="L341" s="1">
        <f t="shared" ref="L341:L394" si="53">_xlfn.NORM.DIST(E341,$A$5,$A$6,FALSE)*$B$3</f>
        <v>2.7639326917668081E-145</v>
      </c>
      <c r="M341" s="1">
        <f t="shared" ref="M341:M394" si="54">_xlfn.NORM.DIST(E341,$A$7,$A$8,FALSE)*$B$4</f>
        <v>7.6583450467478621E-3</v>
      </c>
      <c r="N341" s="1">
        <f t="shared" ref="N341:N394" si="55">SUM(J341:M341)</f>
        <v>7.658345046748543E-3</v>
      </c>
      <c r="P341" s="1">
        <f t="shared" ref="P341:P394" si="56">IF(O341="",0,N341)</f>
        <v>0</v>
      </c>
      <c r="Q341" s="1">
        <f t="shared" ref="Q341:Q394" si="57">N341*($C$1*SUM(G:G)+(1-$C$1)*SUM(H:H))</f>
        <v>359.10964568567084</v>
      </c>
    </row>
    <row r="342" spans="4:17" x14ac:dyDescent="0.2">
      <c r="D342" s="48">
        <v>44234</v>
      </c>
      <c r="E342" s="1">
        <v>340</v>
      </c>
      <c r="H342" s="67">
        <f>Polska!U342</f>
        <v>0</v>
      </c>
      <c r="J342" s="1">
        <f t="shared" si="51"/>
        <v>5.3493527958931983E-16</v>
      </c>
      <c r="K342" s="1">
        <f t="shared" si="52"/>
        <v>3.149255380046169E-23</v>
      </c>
      <c r="L342" s="1">
        <f t="shared" si="53"/>
        <v>3.1582055409062577E-146</v>
      </c>
      <c r="M342" s="1">
        <f t="shared" si="54"/>
        <v>7.4153413612571611E-3</v>
      </c>
      <c r="N342" s="1">
        <f t="shared" si="55"/>
        <v>7.4153413612576963E-3</v>
      </c>
      <c r="P342" s="1">
        <f t="shared" si="56"/>
        <v>0</v>
      </c>
      <c r="Q342" s="1">
        <f t="shared" si="57"/>
        <v>347.71489043969513</v>
      </c>
    </row>
    <row r="343" spans="4:17" x14ac:dyDescent="0.2">
      <c r="D343" s="48">
        <v>44235</v>
      </c>
      <c r="E343" s="1">
        <v>341</v>
      </c>
      <c r="H343" s="67">
        <f>Polska!U343</f>
        <v>0</v>
      </c>
      <c r="J343" s="1">
        <f t="shared" si="51"/>
        <v>4.1995704296465309E-16</v>
      </c>
      <c r="K343" s="1">
        <f t="shared" si="52"/>
        <v>1.8215997605936921E-23</v>
      </c>
      <c r="L343" s="1">
        <f t="shared" si="53"/>
        <v>3.5829884718131368E-147</v>
      </c>
      <c r="M343" s="1">
        <f t="shared" si="54"/>
        <v>7.174189449996672E-3</v>
      </c>
      <c r="N343" s="1">
        <f t="shared" si="55"/>
        <v>7.1741894499970918E-3</v>
      </c>
      <c r="P343" s="1">
        <f t="shared" si="56"/>
        <v>0</v>
      </c>
      <c r="Q343" s="1">
        <f t="shared" si="57"/>
        <v>336.40696726822802</v>
      </c>
    </row>
    <row r="344" spans="4:17" x14ac:dyDescent="0.2">
      <c r="D344" s="48">
        <v>44236</v>
      </c>
      <c r="E344" s="1">
        <v>342</v>
      </c>
      <c r="H344" s="67">
        <f>Polska!U344</f>
        <v>0</v>
      </c>
      <c r="J344" s="1">
        <f t="shared" si="51"/>
        <v>3.2937604220040938E-16</v>
      </c>
      <c r="K344" s="1">
        <f t="shared" si="52"/>
        <v>1.0503690937805768E-23</v>
      </c>
      <c r="L344" s="1">
        <f t="shared" si="53"/>
        <v>4.035919746633845E-148</v>
      </c>
      <c r="M344" s="1">
        <f t="shared" si="54"/>
        <v>6.9352162494004631E-3</v>
      </c>
      <c r="N344" s="1">
        <f t="shared" si="55"/>
        <v>6.9352162494007927E-3</v>
      </c>
      <c r="P344" s="1">
        <f t="shared" si="56"/>
        <v>0</v>
      </c>
      <c r="Q344" s="1">
        <f t="shared" si="57"/>
        <v>325.20120664100966</v>
      </c>
    </row>
    <row r="345" spans="4:17" x14ac:dyDescent="0.2">
      <c r="D345" s="48">
        <v>44237</v>
      </c>
      <c r="E345" s="1">
        <v>343</v>
      </c>
      <c r="H345" s="67">
        <f>Polska!U345</f>
        <v>0</v>
      </c>
      <c r="J345" s="1">
        <f t="shared" si="51"/>
        <v>2.5808493471675387E-16</v>
      </c>
      <c r="K345" s="1">
        <f t="shared" si="52"/>
        <v>6.0377454864946695E-24</v>
      </c>
      <c r="L345" s="1">
        <f t="shared" si="53"/>
        <v>4.5136899543209401E-149</v>
      </c>
      <c r="M345" s="1">
        <f t="shared" si="54"/>
        <v>6.6987326919550044E-3</v>
      </c>
      <c r="N345" s="1">
        <f t="shared" si="55"/>
        <v>6.6987326919552628E-3</v>
      </c>
      <c r="P345" s="1">
        <f t="shared" si="56"/>
        <v>0</v>
      </c>
      <c r="Q345" s="1">
        <f t="shared" si="57"/>
        <v>314.1121885821006</v>
      </c>
    </row>
    <row r="346" spans="4:17" x14ac:dyDescent="0.2">
      <c r="D346" s="48">
        <v>44238</v>
      </c>
      <c r="E346" s="1">
        <v>344</v>
      </c>
      <c r="H346" s="67">
        <f>Polska!U346</f>
        <v>0</v>
      </c>
      <c r="J346" s="1">
        <f t="shared" si="51"/>
        <v>2.0203044062569565E-16</v>
      </c>
      <c r="K346" s="1">
        <f t="shared" si="52"/>
        <v>3.4598045284731385E-24</v>
      </c>
      <c r="L346" s="1">
        <f t="shared" si="53"/>
        <v>5.0120225647486197E-150</v>
      </c>
      <c r="M346" s="1">
        <f t="shared" si="54"/>
        <v>6.4650332414719703E-3</v>
      </c>
      <c r="N346" s="1">
        <f t="shared" si="55"/>
        <v>6.4650332414721724E-3</v>
      </c>
      <c r="P346" s="1">
        <f t="shared" si="56"/>
        <v>0</v>
      </c>
      <c r="Q346" s="1">
        <f t="shared" si="57"/>
        <v>303.15372087822647</v>
      </c>
    </row>
    <row r="347" spans="4:17" x14ac:dyDescent="0.2">
      <c r="D347" s="48">
        <v>44239</v>
      </c>
      <c r="E347" s="1">
        <v>345</v>
      </c>
      <c r="H347" s="67">
        <f>Polska!U347</f>
        <v>0</v>
      </c>
      <c r="J347" s="1">
        <f t="shared" si="51"/>
        <v>1.579990507167534E-16</v>
      </c>
      <c r="K347" s="1">
        <f t="shared" si="52"/>
        <v>1.9763880396689359E-24</v>
      </c>
      <c r="L347" s="1">
        <f t="shared" si="53"/>
        <v>5.5256885460778628E-151</v>
      </c>
      <c r="M347" s="1">
        <f t="shared" si="54"/>
        <v>6.2343955100500042E-3</v>
      </c>
      <c r="N347" s="1">
        <f t="shared" si="55"/>
        <v>6.234395510050162E-3</v>
      </c>
      <c r="P347" s="1">
        <f t="shared" si="56"/>
        <v>0</v>
      </c>
      <c r="Q347" s="1">
        <f t="shared" si="57"/>
        <v>292.33882111762227</v>
      </c>
    </row>
    <row r="348" spans="4:17" x14ac:dyDescent="0.2">
      <c r="D348" s="48">
        <v>44240</v>
      </c>
      <c r="E348" s="1">
        <v>346</v>
      </c>
      <c r="H348" s="67">
        <f>Polska!U348</f>
        <v>0</v>
      </c>
      <c r="J348" s="1">
        <f t="shared" si="51"/>
        <v>1.2344561109731912E-16</v>
      </c>
      <c r="K348" s="1">
        <f t="shared" si="52"/>
        <v>1.125477363979308E-24</v>
      </c>
      <c r="L348" s="1">
        <f t="shared" si="53"/>
        <v>6.0485584037019302E-152</v>
      </c>
      <c r="M348" s="1">
        <f t="shared" si="54"/>
        <v>6.0070799557834301E-3</v>
      </c>
      <c r="N348" s="1">
        <f t="shared" si="55"/>
        <v>6.0070799557835532E-3</v>
      </c>
      <c r="P348" s="1">
        <f t="shared" si="56"/>
        <v>0</v>
      </c>
      <c r="Q348" s="1">
        <f t="shared" si="57"/>
        <v>281.67970251520552</v>
      </c>
    </row>
    <row r="349" spans="4:17" x14ac:dyDescent="0.2">
      <c r="D349" s="48">
        <v>44241</v>
      </c>
      <c r="E349" s="1">
        <v>347</v>
      </c>
      <c r="H349" s="67">
        <f>Polska!U349</f>
        <v>0</v>
      </c>
      <c r="J349" s="1">
        <f t="shared" si="51"/>
        <v>9.6356349863959636E-17</v>
      </c>
      <c r="K349" s="1">
        <f t="shared" si="52"/>
        <v>6.3891812110732347E-25</v>
      </c>
      <c r="L349" s="1">
        <f t="shared" si="53"/>
        <v>6.5736934197519384E-153</v>
      </c>
      <c r="M349" s="1">
        <f t="shared" si="54"/>
        <v>5.7833296598553043E-3</v>
      </c>
      <c r="N349" s="1">
        <f t="shared" si="55"/>
        <v>5.7833296598554006E-3</v>
      </c>
      <c r="P349" s="1">
        <f t="shared" si="56"/>
        <v>0</v>
      </c>
      <c r="Q349" s="1">
        <f t="shared" si="57"/>
        <v>271.18776346018251</v>
      </c>
    </row>
    <row r="350" spans="4:17" x14ac:dyDescent="0.2">
      <c r="D350" s="48">
        <v>44242</v>
      </c>
      <c r="E350" s="1">
        <v>348</v>
      </c>
      <c r="H350" s="67">
        <f>Polska!U350</f>
        <v>0</v>
      </c>
      <c r="J350" s="1">
        <f t="shared" si="51"/>
        <v>7.5139540591951408E-17</v>
      </c>
      <c r="K350" s="1">
        <f t="shared" si="52"/>
        <v>3.6157428858274444E-25</v>
      </c>
      <c r="L350" s="1">
        <f t="shared" si="53"/>
        <v>7.0934760129866296E-154</v>
      </c>
      <c r="M350" s="1">
        <f t="shared" si="54"/>
        <v>5.5633701812552727E-3</v>
      </c>
      <c r="N350" s="1">
        <f t="shared" si="55"/>
        <v>5.5633701812553482E-3</v>
      </c>
      <c r="P350" s="1">
        <f t="shared" si="56"/>
        <v>0</v>
      </c>
      <c r="Q350" s="1">
        <f t="shared" si="57"/>
        <v>260.87358070358215</v>
      </c>
    </row>
    <row r="351" spans="4:17" x14ac:dyDescent="0.2">
      <c r="D351" s="48">
        <v>44243</v>
      </c>
      <c r="E351" s="1">
        <v>349</v>
      </c>
      <c r="H351" s="67">
        <f>Polska!U351</f>
        <v>0</v>
      </c>
      <c r="J351" s="1">
        <f t="shared" si="51"/>
        <v>5.8538318148756379E-17</v>
      </c>
      <c r="K351" s="1">
        <f t="shared" si="52"/>
        <v>2.0398290306783095E-25</v>
      </c>
      <c r="L351" s="1">
        <f t="shared" si="53"/>
        <v>7.5997770949899567E-155</v>
      </c>
      <c r="M351" s="1">
        <f t="shared" si="54"/>
        <v>5.3474094869908877E-3</v>
      </c>
      <c r="N351" s="1">
        <f t="shared" si="55"/>
        <v>5.3474094869909458E-3</v>
      </c>
      <c r="P351" s="1">
        <f t="shared" si="56"/>
        <v>0</v>
      </c>
      <c r="Q351" s="1">
        <f t="shared" si="57"/>
        <v>250.74690608577453</v>
      </c>
    </row>
    <row r="352" spans="4:17" x14ac:dyDescent="0.2">
      <c r="D352" s="48">
        <v>44244</v>
      </c>
      <c r="E352" s="1">
        <v>350</v>
      </c>
      <c r="H352" s="67">
        <f>Polska!U352</f>
        <v>0</v>
      </c>
      <c r="J352" s="1">
        <f t="shared" si="51"/>
        <v>4.5561231624506453E-17</v>
      </c>
      <c r="K352" s="1">
        <f t="shared" si="52"/>
        <v>1.1471861357547194E-25</v>
      </c>
      <c r="L352" s="1">
        <f t="shared" si="53"/>
        <v>8.084156188149307E-156</v>
      </c>
      <c r="M352" s="1">
        <f t="shared" si="54"/>
        <v>5.1356379553167235E-3</v>
      </c>
      <c r="N352" s="1">
        <f t="shared" si="55"/>
        <v>5.1356379553167695E-3</v>
      </c>
      <c r="P352" s="1">
        <f t="shared" si="56"/>
        <v>0</v>
      </c>
      <c r="Q352" s="1">
        <f t="shared" si="57"/>
        <v>240.81666668788881</v>
      </c>
    </row>
    <row r="353" spans="4:17" x14ac:dyDescent="0.2">
      <c r="D353" s="48">
        <v>44245</v>
      </c>
      <c r="E353" s="1">
        <v>351</v>
      </c>
      <c r="H353" s="67">
        <f>Polska!U353</f>
        <v>0</v>
      </c>
      <c r="J353" s="1">
        <f t="shared" si="51"/>
        <v>3.5426983909622292E-17</v>
      </c>
      <c r="K353" s="1">
        <f t="shared" si="52"/>
        <v>6.4315833837564309E-26</v>
      </c>
      <c r="L353" s="1">
        <f t="shared" si="53"/>
        <v>8.5380880283685427E-157</v>
      </c>
      <c r="M353" s="1">
        <f t="shared" si="54"/>
        <v>4.9282284491897711E-3</v>
      </c>
      <c r="N353" s="1">
        <f t="shared" si="55"/>
        <v>4.9282284491898067E-3</v>
      </c>
      <c r="P353" s="1">
        <f t="shared" si="56"/>
        <v>0</v>
      </c>
      <c r="Q353" s="1">
        <f t="shared" si="57"/>
        <v>231.09096827623051</v>
      </c>
    </row>
    <row r="354" spans="4:17" x14ac:dyDescent="0.2">
      <c r="D354" s="48">
        <v>44246</v>
      </c>
      <c r="E354" s="1">
        <v>352</v>
      </c>
      <c r="H354" s="67">
        <f>Polska!U354</f>
        <v>0</v>
      </c>
      <c r="J354" s="1">
        <f t="shared" si="51"/>
        <v>2.7520505971887186E-17</v>
      </c>
      <c r="K354" s="1">
        <f t="shared" si="52"/>
        <v>3.5945606252864525E-26</v>
      </c>
      <c r="L354" s="1">
        <f t="shared" si="53"/>
        <v>8.9532075418088782E-158</v>
      </c>
      <c r="M354" s="1">
        <f t="shared" si="54"/>
        <v>4.7253364568736848E-3</v>
      </c>
      <c r="N354" s="1">
        <f t="shared" si="55"/>
        <v>4.7253364568737126E-3</v>
      </c>
      <c r="P354" s="1">
        <f t="shared" si="56"/>
        <v>0</v>
      </c>
      <c r="Q354" s="1">
        <f t="shared" si="57"/>
        <v>221.57710189539588</v>
      </c>
    </row>
    <row r="355" spans="4:17" x14ac:dyDescent="0.2">
      <c r="D355" s="48">
        <v>44247</v>
      </c>
      <c r="E355" s="1">
        <v>353</v>
      </c>
      <c r="H355" s="67">
        <f>Polska!U355</f>
        <v>0</v>
      </c>
      <c r="J355" s="1">
        <f t="shared" si="51"/>
        <v>2.1358077501593334E-17</v>
      </c>
      <c r="K355" s="1">
        <f t="shared" si="52"/>
        <v>2.0027079158466831E-26</v>
      </c>
      <c r="L355" s="1">
        <f t="shared" si="53"/>
        <v>9.3215635968327383E-159</v>
      </c>
      <c r="M355" s="1">
        <f t="shared" si="54"/>
        <v>4.5271002963593538E-3</v>
      </c>
      <c r="N355" s="1">
        <f t="shared" si="55"/>
        <v>4.5271002963593755E-3</v>
      </c>
      <c r="P355" s="1">
        <f t="shared" si="56"/>
        <v>0</v>
      </c>
      <c r="Q355" s="1">
        <f t="shared" si="57"/>
        <v>212.28155345381509</v>
      </c>
    </row>
    <row r="356" spans="4:17" x14ac:dyDescent="0.2">
      <c r="D356" s="48">
        <v>44248</v>
      </c>
      <c r="E356" s="1">
        <v>354</v>
      </c>
      <c r="H356" s="67">
        <f>Polska!U356</f>
        <v>0</v>
      </c>
      <c r="J356" s="1">
        <f t="shared" si="51"/>
        <v>1.6559659843562412E-17</v>
      </c>
      <c r="K356" s="1">
        <f t="shared" si="52"/>
        <v>1.1123291266126632E-26</v>
      </c>
      <c r="L356" s="1">
        <f t="shared" si="53"/>
        <v>9.6358709109337305E-160</v>
      </c>
      <c r="M356" s="1">
        <f t="shared" si="54"/>
        <v>4.3336413800454292E-3</v>
      </c>
      <c r="N356" s="1">
        <f t="shared" si="55"/>
        <v>4.3336413800454457E-3</v>
      </c>
      <c r="P356" s="1">
        <f t="shared" si="56"/>
        <v>0</v>
      </c>
      <c r="Q356" s="1">
        <f t="shared" si="57"/>
        <v>203.2100161349625</v>
      </c>
    </row>
    <row r="357" spans="4:17" x14ac:dyDescent="0.2">
      <c r="D357" s="48">
        <v>44249</v>
      </c>
      <c r="E357" s="1">
        <v>355</v>
      </c>
      <c r="H357" s="67">
        <f>Polska!U357</f>
        <v>0</v>
      </c>
      <c r="J357" s="1">
        <f t="shared" si="51"/>
        <v>1.2826972827020979E-17</v>
      </c>
      <c r="K357" s="1">
        <f t="shared" si="52"/>
        <v>6.1587545761538679E-27</v>
      </c>
      <c r="L357" s="1">
        <f t="shared" si="53"/>
        <v>9.8897490325109581E-161</v>
      </c>
      <c r="M357" s="1">
        <f t="shared" si="54"/>
        <v>4.145064535930598E-3</v>
      </c>
      <c r="N357" s="1">
        <f t="shared" si="55"/>
        <v>4.145064535930611E-3</v>
      </c>
      <c r="P357" s="1">
        <f t="shared" si="56"/>
        <v>0</v>
      </c>
      <c r="Q357" s="1">
        <f t="shared" si="57"/>
        <v>194.36740545847547</v>
      </c>
    </row>
    <row r="358" spans="4:17" x14ac:dyDescent="0.2">
      <c r="D358" s="48">
        <v>44250</v>
      </c>
      <c r="E358" s="1">
        <v>356</v>
      </c>
      <c r="H358" s="67">
        <f>Polska!U358</f>
        <v>0</v>
      </c>
      <c r="J358" s="1">
        <f t="shared" si="51"/>
        <v>9.9261411711442253E-18</v>
      </c>
      <c r="K358" s="1">
        <f t="shared" si="52"/>
        <v>3.3993538955055039E-27</v>
      </c>
      <c r="L358" s="1">
        <f t="shared" si="53"/>
        <v>1.0077937478182746E-161</v>
      </c>
      <c r="M358" s="1">
        <f t="shared" si="54"/>
        <v>3.9614583814091275E-3</v>
      </c>
      <c r="N358" s="1">
        <f t="shared" si="55"/>
        <v>3.9614583814091371E-3</v>
      </c>
      <c r="P358" s="1">
        <f t="shared" si="56"/>
        <v>0</v>
      </c>
      <c r="Q358" s="1">
        <f t="shared" si="57"/>
        <v>185.75787680790773</v>
      </c>
    </row>
    <row r="359" spans="4:17" x14ac:dyDescent="0.2">
      <c r="D359" s="48">
        <v>44251</v>
      </c>
      <c r="E359" s="1">
        <v>357</v>
      </c>
      <c r="H359" s="67">
        <f>Polska!U359</f>
        <v>0</v>
      </c>
      <c r="J359" s="1">
        <f t="shared" si="51"/>
        <v>7.6739723480231945E-18</v>
      </c>
      <c r="K359" s="1">
        <f t="shared" si="52"/>
        <v>1.8704398871332428E-27</v>
      </c>
      <c r="L359" s="1">
        <f t="shared" si="53"/>
        <v>1.0196476905218273E-162</v>
      </c>
      <c r="M359" s="1">
        <f t="shared" si="54"/>
        <v>3.7828957456328121E-3</v>
      </c>
      <c r="N359" s="1">
        <f t="shared" si="55"/>
        <v>3.7828957456328199E-3</v>
      </c>
      <c r="P359" s="1">
        <f t="shared" si="56"/>
        <v>0</v>
      </c>
      <c r="Q359" s="1">
        <f t="shared" si="57"/>
        <v>177.38484523582451</v>
      </c>
    </row>
    <row r="360" spans="4:17" x14ac:dyDescent="0.2">
      <c r="D360" s="48">
        <v>44252</v>
      </c>
      <c r="E360" s="1">
        <v>358</v>
      </c>
      <c r="H360" s="67">
        <f>Polska!U360</f>
        <v>0</v>
      </c>
      <c r="J360" s="1">
        <f t="shared" si="51"/>
        <v>5.9271172981112086E-18</v>
      </c>
      <c r="K360" s="1">
        <f t="shared" si="52"/>
        <v>1.0259708554091036E-27</v>
      </c>
      <c r="L360" s="1">
        <f t="shared" si="53"/>
        <v>1.0242847607441335E-163</v>
      </c>
      <c r="M360" s="1">
        <f t="shared" si="54"/>
        <v>3.6094341363052096E-3</v>
      </c>
      <c r="N360" s="1">
        <f t="shared" si="55"/>
        <v>3.6094341363052157E-3</v>
      </c>
      <c r="P360" s="1">
        <f t="shared" si="56"/>
        <v>0</v>
      </c>
      <c r="Q360" s="1">
        <f t="shared" si="57"/>
        <v>169.25100735238402</v>
      </c>
    </row>
    <row r="361" spans="4:17" x14ac:dyDescent="0.2">
      <c r="D361" s="48">
        <v>44253</v>
      </c>
      <c r="E361" s="1">
        <v>359</v>
      </c>
      <c r="H361" s="67">
        <f>Polska!U361</f>
        <v>0</v>
      </c>
      <c r="J361" s="1">
        <f t="shared" si="51"/>
        <v>4.5735172745582931E-18</v>
      </c>
      <c r="K361" s="1">
        <f t="shared" si="52"/>
        <v>5.6100946209074602E-28</v>
      </c>
      <c r="L361" s="1">
        <f t="shared" si="53"/>
        <v>1.0216058568882386E-164</v>
      </c>
      <c r="M361" s="1">
        <f t="shared" si="54"/>
        <v>3.4411162467074723E-3</v>
      </c>
      <c r="N361" s="1">
        <f t="shared" si="55"/>
        <v>3.4411162467074771E-3</v>
      </c>
      <c r="P361" s="1">
        <f t="shared" si="56"/>
        <v>0</v>
      </c>
      <c r="Q361" s="1">
        <f t="shared" si="57"/>
        <v>161.35836510043086</v>
      </c>
    </row>
    <row r="362" spans="4:17" x14ac:dyDescent="0.2">
      <c r="D362" s="48">
        <v>44254</v>
      </c>
      <c r="E362" s="1">
        <v>360</v>
      </c>
      <c r="H362" s="67">
        <f>Polska!U362</f>
        <v>0</v>
      </c>
      <c r="J362" s="1">
        <f t="shared" si="51"/>
        <v>3.5256616785076672E-18</v>
      </c>
      <c r="K362" s="1">
        <f t="shared" si="52"/>
        <v>3.0580828121559003E-28</v>
      </c>
      <c r="L362" s="1">
        <f t="shared" si="53"/>
        <v>1.0116682679272979E-165</v>
      </c>
      <c r="M362" s="1">
        <f t="shared" si="54"/>
        <v>3.2779704987181447E-3</v>
      </c>
      <c r="N362" s="1">
        <f t="shared" si="55"/>
        <v>3.2779704987181482E-3</v>
      </c>
      <c r="P362" s="1">
        <f t="shared" si="56"/>
        <v>0</v>
      </c>
      <c r="Q362" s="1">
        <f t="shared" si="57"/>
        <v>153.70825121839238</v>
      </c>
    </row>
    <row r="363" spans="4:17" x14ac:dyDescent="0.2">
      <c r="D363" s="48">
        <v>44255</v>
      </c>
      <c r="E363" s="1">
        <v>361</v>
      </c>
      <c r="H363" s="67">
        <f>Polska!U363</f>
        <v>0</v>
      </c>
      <c r="J363" s="1">
        <f t="shared" si="51"/>
        <v>2.7152789715374197E-18</v>
      </c>
      <c r="K363" s="1">
        <f t="shared" si="52"/>
        <v>1.661774884361577E-28</v>
      </c>
      <c r="L363" s="1">
        <f t="shared" si="53"/>
        <v>9.9468363635908284E-167</v>
      </c>
      <c r="M363" s="1">
        <f t="shared" si="54"/>
        <v>3.1200116175812073E-3</v>
      </c>
      <c r="N363" s="1">
        <f t="shared" si="55"/>
        <v>3.1200116175812099E-3</v>
      </c>
      <c r="P363" s="1">
        <f t="shared" si="56"/>
        <v>0</v>
      </c>
      <c r="Q363" s="1">
        <f t="shared" si="57"/>
        <v>146.3013561918913</v>
      </c>
    </row>
    <row r="364" spans="4:17" x14ac:dyDescent="0.2">
      <c r="D364" s="48">
        <v>44256</v>
      </c>
      <c r="E364" s="1">
        <v>362</v>
      </c>
      <c r="H364" s="67">
        <f>Polska!U364</f>
        <v>0</v>
      </c>
      <c r="J364" s="1">
        <f t="shared" si="51"/>
        <v>2.0891604083598221E-18</v>
      </c>
      <c r="K364" s="1">
        <f t="shared" si="52"/>
        <v>9.0020005125733066E-29</v>
      </c>
      <c r="L364" s="1">
        <f t="shared" si="53"/>
        <v>9.7101046373345008E-168</v>
      </c>
      <c r="M364" s="1">
        <f t="shared" si="54"/>
        <v>2.9672412341957811E-3</v>
      </c>
      <c r="N364" s="1">
        <f t="shared" si="55"/>
        <v>2.9672412341957832E-3</v>
      </c>
      <c r="P364" s="1">
        <f t="shared" si="56"/>
        <v>0</v>
      </c>
      <c r="Q364" s="1">
        <f t="shared" si="57"/>
        <v>139.1377564958843</v>
      </c>
    </row>
    <row r="365" spans="4:17" x14ac:dyDescent="0.2">
      <c r="D365" s="48">
        <v>44257</v>
      </c>
      <c r="E365" s="1">
        <v>363</v>
      </c>
      <c r="H365" s="67">
        <f>Polska!U365</f>
        <v>0</v>
      </c>
      <c r="J365" s="1">
        <f t="shared" si="51"/>
        <v>1.6058782915078701E-18</v>
      </c>
      <c r="K365" s="1">
        <f t="shared" si="52"/>
        <v>4.8612702944580979E-29</v>
      </c>
      <c r="L365" s="1">
        <f t="shared" si="53"/>
        <v>9.4114152940943841E-169</v>
      </c>
      <c r="M365" s="1">
        <f t="shared" si="54"/>
        <v>2.8196485107462197E-3</v>
      </c>
      <c r="N365" s="1">
        <f t="shared" si="55"/>
        <v>2.8196485107462215E-3</v>
      </c>
      <c r="P365" s="1">
        <f t="shared" si="56"/>
        <v>0</v>
      </c>
      <c r="Q365" s="1">
        <f t="shared" si="57"/>
        <v>132.21694393126134</v>
      </c>
    </row>
    <row r="366" spans="4:17" x14ac:dyDescent="0.2">
      <c r="D366" s="48">
        <v>44258</v>
      </c>
      <c r="E366" s="1">
        <v>364</v>
      </c>
      <c r="H366" s="67">
        <f>Polska!U366</f>
        <v>0</v>
      </c>
      <c r="J366" s="1">
        <f t="shared" si="51"/>
        <v>1.2332098283867951E-18</v>
      </c>
      <c r="K366" s="1">
        <f t="shared" si="52"/>
        <v>2.617004072822904E-29</v>
      </c>
      <c r="L366" s="1">
        <f t="shared" si="53"/>
        <v>9.0568683918822704E-170</v>
      </c>
      <c r="M366" s="1">
        <f t="shared" si="54"/>
        <v>2.6772107855610747E-3</v>
      </c>
      <c r="N366" s="1">
        <f t="shared" si="55"/>
        <v>2.677210785561076E-3</v>
      </c>
      <c r="P366" s="1">
        <f t="shared" si="56"/>
        <v>0</v>
      </c>
      <c r="Q366" s="1">
        <f t="shared" si="57"/>
        <v>125.53785586311176</v>
      </c>
    </row>
    <row r="367" spans="4:17" x14ac:dyDescent="0.2">
      <c r="D367" s="48">
        <v>44259</v>
      </c>
      <c r="E367" s="1">
        <v>365</v>
      </c>
      <c r="H367" s="67">
        <f>Polska!U367</f>
        <v>0</v>
      </c>
      <c r="J367" s="1">
        <f t="shared" si="51"/>
        <v>9.4611698020098979E-19</v>
      </c>
      <c r="K367" s="1">
        <f t="shared" si="52"/>
        <v>1.4044391304481848E-29</v>
      </c>
      <c r="L367" s="1">
        <f t="shared" si="53"/>
        <v>8.6535292768213822E-171</v>
      </c>
      <c r="M367" s="1">
        <f t="shared" si="54"/>
        <v>2.5398942331819091E-3</v>
      </c>
      <c r="N367" s="1">
        <f t="shared" si="55"/>
        <v>2.53989423318191E-3</v>
      </c>
      <c r="P367" s="1">
        <f t="shared" si="56"/>
        <v>0</v>
      </c>
      <c r="Q367" s="1">
        <f t="shared" si="57"/>
        <v>119.09890617219961</v>
      </c>
    </row>
    <row r="368" spans="4:17" x14ac:dyDescent="0.2">
      <c r="D368" s="48">
        <v>44260</v>
      </c>
      <c r="E368" s="1">
        <v>366</v>
      </c>
      <c r="H368" s="67">
        <f>Polska!U368</f>
        <v>0</v>
      </c>
      <c r="J368" s="1">
        <f t="shared" si="51"/>
        <v>7.2516395054907332E-19</v>
      </c>
      <c r="K368" s="1">
        <f t="shared" si="52"/>
        <v>7.5135527091338938E-30</v>
      </c>
      <c r="L368" s="1">
        <f t="shared" si="53"/>
        <v>8.2091949445200469E-172</v>
      </c>
      <c r="M368" s="1">
        <f t="shared" si="54"/>
        <v>2.4076545357366022E-3</v>
      </c>
      <c r="N368" s="1">
        <f t="shared" si="55"/>
        <v>2.407654535736603E-3</v>
      </c>
      <c r="P368" s="1">
        <f t="shared" si="56"/>
        <v>0</v>
      </c>
      <c r="Q368" s="1">
        <f t="shared" si="57"/>
        <v>112.89801673652101</v>
      </c>
    </row>
    <row r="369" spans="4:17" x14ac:dyDescent="0.2">
      <c r="D369" s="48">
        <v>44261</v>
      </c>
      <c r="E369" s="1">
        <v>367</v>
      </c>
      <c r="H369" s="67">
        <f>Polska!U369</f>
        <v>0</v>
      </c>
      <c r="J369" s="1">
        <f t="shared" si="51"/>
        <v>5.5527879023029928E-19</v>
      </c>
      <c r="K369" s="1">
        <f t="shared" si="52"/>
        <v>4.0071135292191537E-30</v>
      </c>
      <c r="L369" s="1">
        <f t="shared" si="53"/>
        <v>7.7321445065267117E-173</v>
      </c>
      <c r="M369" s="1">
        <f t="shared" si="54"/>
        <v>2.2804375618444899E-3</v>
      </c>
      <c r="N369" s="1">
        <f t="shared" si="55"/>
        <v>2.2804375618444904E-3</v>
      </c>
      <c r="P369" s="1">
        <f t="shared" si="56"/>
        <v>0</v>
      </c>
      <c r="Q369" s="1">
        <f t="shared" si="57"/>
        <v>106.93264926603914</v>
      </c>
    </row>
    <row r="370" spans="4:17" x14ac:dyDescent="0.2">
      <c r="D370" s="48">
        <v>44262</v>
      </c>
      <c r="E370" s="1">
        <v>368</v>
      </c>
      <c r="H370" s="67">
        <f>Polska!U370</f>
        <v>0</v>
      </c>
      <c r="J370" s="1">
        <f t="shared" si="51"/>
        <v>4.2478529467803059E-19</v>
      </c>
      <c r="K370" s="1">
        <f t="shared" si="52"/>
        <v>2.1304034170134091E-30</v>
      </c>
      <c r="L370" s="1">
        <f t="shared" si="53"/>
        <v>7.23088486128302E-174</v>
      </c>
      <c r="M370" s="1">
        <f t="shared" si="54"/>
        <v>2.1581800494308188E-3</v>
      </c>
      <c r="N370" s="1">
        <f t="shared" si="55"/>
        <v>2.1581800494308192E-3</v>
      </c>
      <c r="P370" s="1">
        <f t="shared" si="56"/>
        <v>0</v>
      </c>
      <c r="Q370" s="1">
        <f t="shared" si="57"/>
        <v>101.19983732073185</v>
      </c>
    </row>
    <row r="371" spans="4:17" x14ac:dyDescent="0.2">
      <c r="D371" s="48">
        <v>44263</v>
      </c>
      <c r="E371" s="1">
        <v>369</v>
      </c>
      <c r="H371" s="67">
        <f>Polska!U371</f>
        <v>0</v>
      </c>
      <c r="J371" s="1">
        <f t="shared" si="51"/>
        <v>3.2464698361820433E-19</v>
      </c>
      <c r="K371" s="1">
        <f t="shared" si="52"/>
        <v>1.1291092009903572E-30</v>
      </c>
      <c r="L371" s="1">
        <f t="shared" si="53"/>
        <v>6.7139023713614436E-175</v>
      </c>
      <c r="M371" s="1">
        <f t="shared" si="54"/>
        <v>2.0408102889933116E-3</v>
      </c>
      <c r="N371" s="1">
        <f t="shared" si="55"/>
        <v>2.040810288993312E-3</v>
      </c>
      <c r="P371" s="1">
        <f t="shared" si="56"/>
        <v>0</v>
      </c>
      <c r="Q371" s="1">
        <f t="shared" si="57"/>
        <v>95.696218349839427</v>
      </c>
    </row>
    <row r="372" spans="4:17" x14ac:dyDescent="0.2">
      <c r="D372" s="48">
        <v>44264</v>
      </c>
      <c r="E372" s="1">
        <v>370</v>
      </c>
      <c r="H372" s="67">
        <f>Polska!U372</f>
        <v>0</v>
      </c>
      <c r="J372" s="1">
        <f t="shared" si="51"/>
        <v>2.4787731314887127E-19</v>
      </c>
      <c r="K372" s="1">
        <f t="shared" si="52"/>
        <v>5.9655973379944815E-31</v>
      </c>
      <c r="L372" s="1">
        <f t="shared" si="53"/>
        <v>6.1894304699156398E-176</v>
      </c>
      <c r="M372" s="1">
        <f t="shared" si="54"/>
        <v>1.9282488040424308E-3</v>
      </c>
      <c r="N372" s="1">
        <f t="shared" si="55"/>
        <v>1.928248804042431E-3</v>
      </c>
      <c r="P372" s="1">
        <f t="shared" si="56"/>
        <v>0</v>
      </c>
      <c r="Q372" s="1">
        <f t="shared" si="57"/>
        <v>90.418065598583397</v>
      </c>
    </row>
    <row r="373" spans="4:17" x14ac:dyDescent="0.2">
      <c r="D373" s="48">
        <v>44265</v>
      </c>
      <c r="E373" s="1">
        <v>371</v>
      </c>
      <c r="H373" s="67">
        <f>Polska!U373</f>
        <v>0</v>
      </c>
      <c r="J373" s="1">
        <f t="shared" si="51"/>
        <v>1.8908004524742858E-19</v>
      </c>
      <c r="K373" s="1">
        <f t="shared" si="52"/>
        <v>3.1420697352550789E-31</v>
      </c>
      <c r="L373" s="1">
        <f t="shared" si="53"/>
        <v>5.6652417453117167E-177</v>
      </c>
      <c r="M373" s="1">
        <f t="shared" si="54"/>
        <v>1.8204090256270088E-3</v>
      </c>
      <c r="N373" s="1">
        <f t="shared" si="55"/>
        <v>1.820409025627009E-3</v>
      </c>
      <c r="P373" s="1">
        <f t="shared" si="56"/>
        <v>0</v>
      </c>
      <c r="Q373" s="1">
        <f t="shared" si="57"/>
        <v>85.361319737540583</v>
      </c>
    </row>
    <row r="374" spans="4:17" x14ac:dyDescent="0.2">
      <c r="D374" s="48">
        <v>44266</v>
      </c>
      <c r="E374" s="1">
        <v>372</v>
      </c>
      <c r="H374" s="67">
        <f>Polska!U374</f>
        <v>0</v>
      </c>
      <c r="J374" s="1">
        <f t="shared" si="51"/>
        <v>1.4409142115667013E-19</v>
      </c>
      <c r="K374" s="1">
        <f t="shared" si="52"/>
        <v>1.6497631405925051E-31</v>
      </c>
      <c r="L374" s="1">
        <f t="shared" si="53"/>
        <v>5.1484712989430325E-178</v>
      </c>
      <c r="M374" s="1">
        <f t="shared" si="54"/>
        <v>1.7171979580564625E-3</v>
      </c>
      <c r="N374" s="1">
        <f t="shared" si="55"/>
        <v>1.7171979580564627E-3</v>
      </c>
      <c r="P374" s="1">
        <f t="shared" si="56"/>
        <v>0</v>
      </c>
      <c r="Q374" s="1">
        <f t="shared" si="57"/>
        <v>80.521620079213633</v>
      </c>
    </row>
    <row r="375" spans="4:17" x14ac:dyDescent="0.2">
      <c r="D375" s="48">
        <v>44267</v>
      </c>
      <c r="E375" s="1">
        <v>373</v>
      </c>
      <c r="H375" s="67">
        <f>Polska!U375</f>
        <v>0</v>
      </c>
      <c r="J375" s="1">
        <f t="shared" si="51"/>
        <v>1.0970187781392824E-19</v>
      </c>
      <c r="K375" s="1">
        <f t="shared" si="52"/>
        <v>8.6351774457316493E-32</v>
      </c>
      <c r="L375" s="1">
        <f t="shared" si="53"/>
        <v>4.6454761707988612E-179</v>
      </c>
      <c r="M375" s="1">
        <f t="shared" si="54"/>
        <v>1.6185168331378031E-3</v>
      </c>
      <c r="N375" s="1">
        <f t="shared" si="55"/>
        <v>1.6185168331378033E-3</v>
      </c>
      <c r="P375" s="1">
        <f t="shared" si="56"/>
        <v>0</v>
      </c>
      <c r="Q375" s="1">
        <f t="shared" si="57"/>
        <v>75.894335256045665</v>
      </c>
    </row>
    <row r="376" spans="4:17" x14ac:dyDescent="0.2">
      <c r="D376" s="48">
        <v>44268</v>
      </c>
      <c r="E376" s="1">
        <v>374</v>
      </c>
      <c r="H376" s="67">
        <f>Polska!U376</f>
        <v>0</v>
      </c>
      <c r="J376" s="1">
        <f t="shared" si="51"/>
        <v>8.3439848746334539E-20</v>
      </c>
      <c r="K376" s="1">
        <f t="shared" si="52"/>
        <v>4.5057265378810019E-32</v>
      </c>
      <c r="L376" s="1">
        <f t="shared" si="53"/>
        <v>4.161733521540646E-180</v>
      </c>
      <c r="M376" s="1">
        <f t="shared" si="54"/>
        <v>1.5242617504582785E-3</v>
      </c>
      <c r="N376" s="1">
        <f t="shared" si="55"/>
        <v>1.5242617504582785E-3</v>
      </c>
      <c r="P376" s="1">
        <f t="shared" si="56"/>
        <v>0</v>
      </c>
      <c r="Q376" s="1">
        <f t="shared" si="57"/>
        <v>71.47459324409644</v>
      </c>
    </row>
    <row r="377" spans="4:17" x14ac:dyDescent="0.2">
      <c r="D377" s="48">
        <v>44269</v>
      </c>
      <c r="E377" s="1">
        <v>375</v>
      </c>
      <c r="H377" s="67">
        <f>Polska!U377</f>
        <v>0</v>
      </c>
      <c r="J377" s="1">
        <f t="shared" si="51"/>
        <v>6.3403971828087235E-20</v>
      </c>
      <c r="K377" s="1">
        <f t="shared" si="52"/>
        <v>2.3437014402272831E-32</v>
      </c>
      <c r="L377" s="1">
        <f t="shared" si="53"/>
        <v>3.7017781856216431E-181</v>
      </c>
      <c r="M377" s="1">
        <f t="shared" si="54"/>
        <v>1.4343243014608258E-3</v>
      </c>
      <c r="N377" s="1">
        <f t="shared" si="55"/>
        <v>1.4343243014608258E-3</v>
      </c>
      <c r="P377" s="1">
        <f t="shared" si="56"/>
        <v>0</v>
      </c>
      <c r="Q377" s="1">
        <f t="shared" si="57"/>
        <v>67.257310626742878</v>
      </c>
    </row>
    <row r="378" spans="4:17" x14ac:dyDescent="0.2">
      <c r="D378" s="48">
        <v>44270</v>
      </c>
      <c r="E378" s="1">
        <v>376</v>
      </c>
      <c r="H378" s="67">
        <f>Polska!U378</f>
        <v>0</v>
      </c>
      <c r="J378" s="1">
        <f t="shared" si="51"/>
        <v>4.813299991478745E-20</v>
      </c>
      <c r="K378" s="1">
        <f t="shared" si="52"/>
        <v>1.2153003900657659E-32</v>
      </c>
      <c r="L378" s="1">
        <f t="shared" si="53"/>
        <v>3.2691782909288514E-182</v>
      </c>
      <c r="M378" s="1">
        <f t="shared" si="54"/>
        <v>1.3485921752779404E-3</v>
      </c>
      <c r="N378" s="1">
        <f t="shared" si="55"/>
        <v>1.3485921752779404E-3</v>
      </c>
      <c r="P378" s="1">
        <f t="shared" si="56"/>
        <v>0</v>
      </c>
      <c r="Q378" s="1">
        <f t="shared" si="57"/>
        <v>63.23722100300801</v>
      </c>
    </row>
    <row r="379" spans="4:17" x14ac:dyDescent="0.2">
      <c r="D379" s="48">
        <v>44271</v>
      </c>
      <c r="E379" s="1">
        <v>377</v>
      </c>
      <c r="H379" s="67">
        <f>Polska!U379</f>
        <v>0</v>
      </c>
      <c r="J379" s="1">
        <f t="shared" si="51"/>
        <v>3.6505046470520502E-20</v>
      </c>
      <c r="K379" s="1">
        <f t="shared" si="52"/>
        <v>6.2821583782440631E-33</v>
      </c>
      <c r="L379" s="1">
        <f t="shared" si="53"/>
        <v>2.8665459782828437E-183</v>
      </c>
      <c r="M379" s="1">
        <f t="shared" si="54"/>
        <v>1.2669497445082652E-3</v>
      </c>
      <c r="N379" s="1">
        <f t="shared" si="55"/>
        <v>1.2669497445082652E-3</v>
      </c>
      <c r="P379" s="1">
        <f t="shared" si="56"/>
        <v>0</v>
      </c>
      <c r="Q379" s="1">
        <f t="shared" si="57"/>
        <v>59.408902455378374</v>
      </c>
    </row>
    <row r="380" spans="4:17" x14ac:dyDescent="0.2">
      <c r="D380" s="48">
        <v>44272</v>
      </c>
      <c r="E380" s="1">
        <v>378</v>
      </c>
      <c r="H380" s="67">
        <f>Polska!U380</f>
        <v>0</v>
      </c>
      <c r="J380" s="1">
        <f t="shared" si="51"/>
        <v>2.7659631557502546E-20</v>
      </c>
      <c r="K380" s="1">
        <f t="shared" si="52"/>
        <v>3.2372632593655686E-33</v>
      </c>
      <c r="L380" s="1">
        <f t="shared" si="53"/>
        <v>2.4955789235376873E-184</v>
      </c>
      <c r="M380" s="1">
        <f t="shared" si="54"/>
        <v>1.1892786293377091E-3</v>
      </c>
      <c r="N380" s="1">
        <f t="shared" si="55"/>
        <v>1.1892786293377091E-3</v>
      </c>
      <c r="P380" s="1">
        <f t="shared" si="56"/>
        <v>0</v>
      </c>
      <c r="Q380" s="1">
        <f t="shared" si="57"/>
        <v>55.766804002168634</v>
      </c>
    </row>
    <row r="381" spans="4:17" x14ac:dyDescent="0.2">
      <c r="D381" s="48">
        <v>44273</v>
      </c>
      <c r="E381" s="1">
        <v>379</v>
      </c>
      <c r="H381" s="67">
        <f>Polska!U381</f>
        <v>0</v>
      </c>
      <c r="J381" s="1">
        <f t="shared" si="51"/>
        <v>2.0937430632674948E-20</v>
      </c>
      <c r="K381" s="1">
        <f t="shared" si="52"/>
        <v>1.6629954041891648E-33</v>
      </c>
      <c r="L381" s="1">
        <f t="shared" si="53"/>
        <v>2.1571274107163025E-185</v>
      </c>
      <c r="M381" s="1">
        <f t="shared" si="54"/>
        <v>1.1154582386216799E-3</v>
      </c>
      <c r="N381" s="1">
        <f t="shared" si="55"/>
        <v>1.1154582386216799E-3</v>
      </c>
      <c r="P381" s="1">
        <f t="shared" si="56"/>
        <v>0</v>
      </c>
      <c r="Q381" s="1">
        <f t="shared" si="57"/>
        <v>52.305270969563104</v>
      </c>
    </row>
    <row r="382" spans="4:17" x14ac:dyDescent="0.2">
      <c r="D382" s="48">
        <v>44274</v>
      </c>
      <c r="E382" s="1">
        <v>380</v>
      </c>
      <c r="H382" s="67">
        <f>Polska!U382</f>
        <v>0</v>
      </c>
      <c r="J382" s="1">
        <f t="shared" si="51"/>
        <v>1.5833753879337014E-20</v>
      </c>
      <c r="K382" s="1">
        <f t="shared" si="52"/>
        <v>8.5162415906365323E-34</v>
      </c>
      <c r="L382" s="1">
        <f t="shared" si="53"/>
        <v>1.8512811413065902E-186</v>
      </c>
      <c r="M382" s="1">
        <f t="shared" si="54"/>
        <v>1.0453662867557418E-3</v>
      </c>
      <c r="N382" s="1">
        <f t="shared" si="55"/>
        <v>1.0453662867557418E-3</v>
      </c>
      <c r="P382" s="1">
        <f t="shared" si="56"/>
        <v>0</v>
      </c>
      <c r="Q382" s="1">
        <f t="shared" si="57"/>
        <v>49.018569228345442</v>
      </c>
    </row>
    <row r="383" spans="4:17" x14ac:dyDescent="0.2">
      <c r="D383" s="48">
        <v>44275</v>
      </c>
      <c r="E383" s="1">
        <v>381</v>
      </c>
      <c r="H383" s="67">
        <f>Polska!U383</f>
        <v>0</v>
      </c>
      <c r="J383" s="1">
        <f t="shared" si="51"/>
        <v>1.1962663981635516E-20</v>
      </c>
      <c r="K383" s="1">
        <f t="shared" si="52"/>
        <v>4.3475920968669964E-34</v>
      </c>
      <c r="L383" s="1">
        <f t="shared" si="53"/>
        <v>1.5774697794832874E-187</v>
      </c>
      <c r="M383" s="1">
        <f t="shared" si="54"/>
        <v>9.7887928536733999E-4</v>
      </c>
      <c r="N383" s="1">
        <f t="shared" si="55"/>
        <v>9.7887928536733999E-4</v>
      </c>
      <c r="P383" s="1">
        <f t="shared" si="56"/>
        <v>0</v>
      </c>
      <c r="Q383" s="1">
        <f t="shared" si="57"/>
        <v>45.900908249955776</v>
      </c>
    </row>
    <row r="384" spans="4:17" x14ac:dyDescent="0.2">
      <c r="D384" s="48">
        <v>44276</v>
      </c>
      <c r="E384" s="1">
        <v>382</v>
      </c>
      <c r="H384" s="67">
        <f>Polska!U384</f>
        <v>0</v>
      </c>
      <c r="J384" s="1">
        <f t="shared" si="51"/>
        <v>9.0293279636573477E-21</v>
      </c>
      <c r="K384" s="1">
        <f t="shared" si="52"/>
        <v>2.2125520771914328E-34</v>
      </c>
      <c r="L384" s="1">
        <f t="shared" si="53"/>
        <v>1.3345713892178353E-188</v>
      </c>
      <c r="M384" s="1">
        <f t="shared" si="54"/>
        <v>9.1587300906017675E-4</v>
      </c>
      <c r="N384" s="1">
        <f t="shared" si="55"/>
        <v>9.1587300906017675E-4</v>
      </c>
      <c r="P384" s="1">
        <f t="shared" si="56"/>
        <v>0</v>
      </c>
      <c r="Q384" s="1">
        <f t="shared" si="57"/>
        <v>42.946462945843351</v>
      </c>
    </row>
    <row r="385" spans="4:17" x14ac:dyDescent="0.2">
      <c r="D385" s="48">
        <v>44277</v>
      </c>
      <c r="E385" s="1">
        <v>383</v>
      </c>
      <c r="H385" s="67">
        <f>Polska!U385</f>
        <v>0</v>
      </c>
      <c r="J385" s="1">
        <f t="shared" si="51"/>
        <v>6.8087354648184982E-21</v>
      </c>
      <c r="K385" s="1">
        <f t="shared" si="52"/>
        <v>1.1224890313891176E-34</v>
      </c>
      <c r="L385" s="1">
        <f t="shared" si="53"/>
        <v>1.1210233626306124E-189</v>
      </c>
      <c r="M385" s="1">
        <f t="shared" si="54"/>
        <v>8.5622293463420121E-4</v>
      </c>
      <c r="N385" s="1">
        <f t="shared" si="55"/>
        <v>8.5622293463420121E-4</v>
      </c>
      <c r="P385" s="1">
        <f t="shared" si="56"/>
        <v>0</v>
      </c>
      <c r="Q385" s="1">
        <f t="shared" si="57"/>
        <v>40.149394263056529</v>
      </c>
    </row>
    <row r="386" spans="4:17" x14ac:dyDescent="0.2">
      <c r="D386" s="48">
        <v>44278</v>
      </c>
      <c r="E386" s="1">
        <v>384</v>
      </c>
      <c r="H386" s="67">
        <f>Polska!U386</f>
        <v>0</v>
      </c>
      <c r="J386" s="1">
        <f t="shared" si="51"/>
        <v>5.1293342932769958E-21</v>
      </c>
      <c r="K386" s="1">
        <f t="shared" si="52"/>
        <v>5.6769439153345511E-35</v>
      </c>
      <c r="L386" s="1">
        <f t="shared" si="53"/>
        <v>9.3493110367944525E-191</v>
      </c>
      <c r="M386" s="1">
        <f t="shared" si="54"/>
        <v>7.9980465338724642E-4</v>
      </c>
      <c r="N386" s="1">
        <f t="shared" si="55"/>
        <v>7.9980465338724642E-4</v>
      </c>
      <c r="P386" s="1">
        <f t="shared" si="56"/>
        <v>0</v>
      </c>
      <c r="Q386" s="1">
        <f t="shared" si="57"/>
        <v>37.503868517596636</v>
      </c>
    </row>
    <row r="387" spans="4:17" x14ac:dyDescent="0.2">
      <c r="D387" s="48">
        <v>44279</v>
      </c>
      <c r="E387" s="1">
        <v>385</v>
      </c>
      <c r="H387" s="67">
        <f>Polska!U387</f>
        <v>0</v>
      </c>
      <c r="J387" s="1">
        <f t="shared" si="51"/>
        <v>3.8604599999124083E-21</v>
      </c>
      <c r="K387" s="1">
        <f t="shared" si="52"/>
        <v>2.8621408018736584E-35</v>
      </c>
      <c r="L387" s="1">
        <f t="shared" si="53"/>
        <v>7.7417054625128648E-192</v>
      </c>
      <c r="M387" s="1">
        <f t="shared" si="54"/>
        <v>7.4649425627822087E-4</v>
      </c>
      <c r="N387" s="1">
        <f t="shared" si="55"/>
        <v>7.4649425627822087E-4</v>
      </c>
      <c r="P387" s="1">
        <f t="shared" si="56"/>
        <v>0</v>
      </c>
      <c r="Q387" s="1">
        <f t="shared" si="57"/>
        <v>35.004075455215293</v>
      </c>
    </row>
    <row r="388" spans="4:17" x14ac:dyDescent="0.2">
      <c r="D388" s="48">
        <v>44280</v>
      </c>
      <c r="E388" s="1">
        <v>386</v>
      </c>
      <c r="H388" s="67">
        <f>Polska!U388</f>
        <v>0</v>
      </c>
      <c r="J388" s="1">
        <f t="shared" si="51"/>
        <v>2.9026897491552081E-21</v>
      </c>
      <c r="K388" s="1">
        <f t="shared" si="52"/>
        <v>1.4385046812202605E-35</v>
      </c>
      <c r="L388" s="1">
        <f t="shared" si="53"/>
        <v>6.3648148045364138E-193</v>
      </c>
      <c r="M388" s="1">
        <f t="shared" si="54"/>
        <v>6.961686918958563E-4</v>
      </c>
      <c r="N388" s="1">
        <f t="shared" si="55"/>
        <v>6.961686918958563E-4</v>
      </c>
      <c r="P388" s="1">
        <f t="shared" si="56"/>
        <v>0</v>
      </c>
      <c r="Q388" s="1">
        <f t="shared" si="57"/>
        <v>32.644245037029151</v>
      </c>
    </row>
    <row r="389" spans="4:17" x14ac:dyDescent="0.2">
      <c r="D389" s="48">
        <v>44281</v>
      </c>
      <c r="E389" s="1">
        <v>387</v>
      </c>
      <c r="H389" s="67">
        <f>Polska!U389</f>
        <v>0</v>
      </c>
      <c r="J389" s="1">
        <f t="shared" si="51"/>
        <v>2.1804477854379868E-21</v>
      </c>
      <c r="K389" s="1">
        <f t="shared" si="52"/>
        <v>7.2073474275895689E-36</v>
      </c>
      <c r="L389" s="1">
        <f t="shared" si="53"/>
        <v>5.1954957055592639E-194</v>
      </c>
      <c r="M389" s="1">
        <f t="shared" si="54"/>
        <v>6.4870609733078837E-4</v>
      </c>
      <c r="N389" s="1">
        <f t="shared" si="55"/>
        <v>6.4870609733078837E-4</v>
      </c>
      <c r="P389" s="1">
        <f t="shared" si="56"/>
        <v>0</v>
      </c>
      <c r="Q389" s="1">
        <f t="shared" si="57"/>
        <v>30.418662954537247</v>
      </c>
    </row>
    <row r="390" spans="4:17" x14ac:dyDescent="0.2">
      <c r="D390" s="48">
        <v>44282</v>
      </c>
      <c r="E390" s="1">
        <v>388</v>
      </c>
      <c r="H390" s="67">
        <f>Polska!U390</f>
        <v>0</v>
      </c>
      <c r="J390" s="1">
        <f t="shared" si="51"/>
        <v>1.6363427357808963E-21</v>
      </c>
      <c r="K390" s="1">
        <f t="shared" si="52"/>
        <v>3.5998427410482361E-36</v>
      </c>
      <c r="L390" s="1">
        <f t="shared" si="53"/>
        <v>4.2107581706320336E-195</v>
      </c>
      <c r="M390" s="1">
        <f t="shared" si="54"/>
        <v>6.0398610219175228E-4</v>
      </c>
      <c r="N390" s="1">
        <f t="shared" si="55"/>
        <v>6.0398610219175228E-4</v>
      </c>
      <c r="P390" s="1">
        <f t="shared" si="56"/>
        <v>0</v>
      </c>
      <c r="Q390" s="1">
        <f t="shared" si="57"/>
        <v>28.321684885331237</v>
      </c>
    </row>
    <row r="391" spans="4:17" x14ac:dyDescent="0.2">
      <c r="D391" s="48">
        <v>44283</v>
      </c>
      <c r="E391" s="1">
        <v>389</v>
      </c>
      <c r="H391" s="67">
        <f>Polska!U391</f>
        <v>0</v>
      </c>
      <c r="J391" s="1">
        <f t="shared" si="51"/>
        <v>1.2268355841910501E-21</v>
      </c>
      <c r="K391" s="1">
        <f t="shared" si="52"/>
        <v>1.7924023058700338E-36</v>
      </c>
      <c r="L391" s="1">
        <f t="shared" si="53"/>
        <v>3.3883300012171372E-196</v>
      </c>
      <c r="M391" s="1">
        <f t="shared" si="54"/>
        <v>5.6189010613867294E-4</v>
      </c>
      <c r="N391" s="1">
        <f t="shared" si="55"/>
        <v>5.6189010613867294E-4</v>
      </c>
      <c r="P391" s="1">
        <f t="shared" si="56"/>
        <v>0</v>
      </c>
      <c r="Q391" s="1">
        <f t="shared" si="57"/>
        <v>26.347749506978847</v>
      </c>
    </row>
    <row r="392" spans="4:17" x14ac:dyDescent="0.2">
      <c r="D392" s="48">
        <v>44284</v>
      </c>
      <c r="E392" s="1">
        <v>390</v>
      </c>
      <c r="H392" s="67">
        <f>Polska!U392</f>
        <v>0</v>
      </c>
      <c r="J392" s="1">
        <f t="shared" si="51"/>
        <v>9.1892901623408859E-22</v>
      </c>
      <c r="K392" s="1">
        <f t="shared" si="52"/>
        <v>8.8967492885414962E-37</v>
      </c>
      <c r="L392" s="1">
        <f t="shared" si="53"/>
        <v>2.7070931104061843E-197</v>
      </c>
      <c r="M392" s="1">
        <f t="shared" si="54"/>
        <v>5.2230153042614308E-4</v>
      </c>
      <c r="N392" s="1">
        <f t="shared" si="55"/>
        <v>5.2230153042614308E-4</v>
      </c>
      <c r="P392" s="1">
        <f t="shared" si="56"/>
        <v>0</v>
      </c>
      <c r="Q392" s="1">
        <f t="shared" si="57"/>
        <v>24.491390292220977</v>
      </c>
    </row>
    <row r="393" spans="4:17" x14ac:dyDescent="0.2">
      <c r="D393" s="48">
        <v>44285</v>
      </c>
      <c r="E393" s="1">
        <v>391</v>
      </c>
      <c r="H393" s="67">
        <f>Polska!U393</f>
        <v>0</v>
      </c>
      <c r="J393" s="1">
        <f t="shared" si="51"/>
        <v>6.876399113893172E-22</v>
      </c>
      <c r="K393" s="1">
        <f t="shared" si="52"/>
        <v>4.4022135276872024E-37</v>
      </c>
      <c r="L393" s="1">
        <f t="shared" si="53"/>
        <v>2.147399151975155E-198</v>
      </c>
      <c r="M393" s="1">
        <f t="shared" si="54"/>
        <v>4.8510604406020049E-4</v>
      </c>
      <c r="N393" s="1">
        <f t="shared" si="55"/>
        <v>4.8510604406020049E-4</v>
      </c>
      <c r="P393" s="1">
        <f t="shared" si="56"/>
        <v>0</v>
      </c>
      <c r="Q393" s="1">
        <f t="shared" si="57"/>
        <v>22.747246113753743</v>
      </c>
    </row>
    <row r="394" spans="4:17" x14ac:dyDescent="0.2">
      <c r="D394" s="48">
        <v>44286</v>
      </c>
      <c r="E394" s="1">
        <v>392</v>
      </c>
      <c r="H394" s="67">
        <f>Polska!U394</f>
        <v>0</v>
      </c>
      <c r="J394" s="1">
        <f t="shared" si="51"/>
        <v>5.1407169954570742E-22</v>
      </c>
      <c r="K394" s="1">
        <f t="shared" si="52"/>
        <v>2.1714745772641309E-37</v>
      </c>
      <c r="L394" s="1">
        <f t="shared" si="53"/>
        <v>1.6912758682511771E-199</v>
      </c>
      <c r="M394" s="1">
        <f t="shared" si="54"/>
        <v>4.5019176526936016E-4</v>
      </c>
      <c r="N394" s="1">
        <f t="shared" si="55"/>
        <v>4.5019176526936016E-4</v>
      </c>
      <c r="P394" s="1">
        <f t="shared" si="56"/>
        <v>0</v>
      </c>
      <c r="Q394" s="1">
        <f t="shared" si="57"/>
        <v>21.110070691464223</v>
      </c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4"/>
  <sheetViews>
    <sheetView workbookViewId="0">
      <selection activeCell="I114" sqref="I114"/>
    </sheetView>
  </sheetViews>
  <sheetFormatPr defaultRowHeight="12.75" x14ac:dyDescent="0.2"/>
  <cols>
    <col min="1" max="1" width="12" style="1" bestFit="1" customWidth="1"/>
    <col min="2" max="3" width="9.140625" style="1"/>
    <col min="4" max="4" width="10.140625" style="1" bestFit="1" customWidth="1"/>
    <col min="5" max="5" width="9.140625" style="1"/>
    <col min="6" max="6" width="12.5703125" style="70" bestFit="1" customWidth="1"/>
    <col min="7" max="7" width="6" style="37" bestFit="1" customWidth="1"/>
    <col min="8" max="8" width="7.28515625" style="67" bestFit="1" customWidth="1"/>
    <col min="9" max="9" width="12.42578125" style="1" bestFit="1" customWidth="1"/>
    <col min="10" max="11" width="9.140625" style="1"/>
    <col min="12" max="12" width="12.42578125" style="1" bestFit="1" customWidth="1"/>
    <col min="13" max="14" width="12.42578125" style="1" customWidth="1"/>
    <col min="15" max="17" width="9.7109375" style="1" customWidth="1"/>
    <col min="18" max="16384" width="9.140625" style="1"/>
  </cols>
  <sheetData>
    <row r="1" spans="1:22" x14ac:dyDescent="0.2">
      <c r="A1" s="64">
        <v>93.588775906009786</v>
      </c>
      <c r="B1" s="64">
        <v>0.55477693060535582</v>
      </c>
      <c r="C1" s="68">
        <v>0</v>
      </c>
      <c r="D1" s="47" t="s">
        <v>509</v>
      </c>
      <c r="E1" s="1" t="s">
        <v>519</v>
      </c>
      <c r="F1" s="70" t="s">
        <v>532</v>
      </c>
      <c r="G1" s="37" t="s">
        <v>510</v>
      </c>
      <c r="H1" s="67" t="s">
        <v>526</v>
      </c>
      <c r="I1" s="1" t="s">
        <v>518</v>
      </c>
      <c r="J1" s="1" t="s">
        <v>520</v>
      </c>
      <c r="K1" s="1" t="s">
        <v>521</v>
      </c>
      <c r="L1" s="1" t="s">
        <v>522</v>
      </c>
      <c r="M1" s="1" t="s">
        <v>527</v>
      </c>
      <c r="N1" s="1" t="s">
        <v>525</v>
      </c>
      <c r="O1" s="1" t="s">
        <v>523</v>
      </c>
      <c r="P1" s="1" t="s">
        <v>528</v>
      </c>
      <c r="Q1" s="1" t="s">
        <v>529</v>
      </c>
      <c r="S1" s="1" t="s">
        <v>524</v>
      </c>
      <c r="T1" s="1" t="s">
        <v>530</v>
      </c>
      <c r="U1" s="1" t="s">
        <v>533</v>
      </c>
      <c r="V1" s="1" t="s">
        <v>534</v>
      </c>
    </row>
    <row r="2" spans="1:22" ht="13.5" thickBot="1" x14ac:dyDescent="0.25">
      <c r="A2" s="65">
        <v>28.61445941638371</v>
      </c>
      <c r="B2" s="66">
        <v>0.29586533239688856</v>
      </c>
      <c r="C2" s="20"/>
      <c r="D2" s="48">
        <v>43894</v>
      </c>
      <c r="E2" s="1">
        <v>0</v>
      </c>
      <c r="G2" s="37">
        <f>Mazowsze!C2</f>
        <v>0</v>
      </c>
      <c r="H2" s="67">
        <f>Mazowsze!D2</f>
        <v>0</v>
      </c>
      <c r="I2" s="1">
        <f>($C$1*G2+(1-$C$1)*H2)/($C$1*SUM(G:G)+(1-$C$1)*SUM(H:H))</f>
        <v>0</v>
      </c>
      <c r="J2" s="1">
        <f>_xlfn.NORM.DIST(E2,$A$1,$A$2,FALSE)*$B$1</f>
        <v>3.6774062256555038E-5</v>
      </c>
      <c r="K2" s="1">
        <f>_xlfn.NORM.DIST(E2,$A$3,$A$4,FALSE)*$B$2</f>
        <v>1.6481261940494755E-41</v>
      </c>
      <c r="L2" s="1">
        <f>_xlfn.NORM.DIST(E2,$A$5,$A$6,FALSE)*$B$3</f>
        <v>4.3277447993377488E-5</v>
      </c>
      <c r="M2" s="1">
        <f>_xlfn.NORM.DIST(E2,$A$7,$A$8,FALSE)*$B$4</f>
        <v>0</v>
      </c>
      <c r="N2" s="1">
        <f>SUM(J2:M2)</f>
        <v>8.0051510249932526E-5</v>
      </c>
      <c r="O2" s="1">
        <f>(N2-I2)^2</f>
        <v>6.4082442932950521E-9</v>
      </c>
      <c r="P2" s="1">
        <f>IF(O2="",0,N2)</f>
        <v>8.0051510249932526E-5</v>
      </c>
      <c r="Q2" s="1">
        <f>N2*($C$1*SUM(G:G)+(1-$C$1)*SUM(H:H))</f>
        <v>0.52457840436256054</v>
      </c>
      <c r="S2" s="1">
        <f>SUM(O:O)</f>
        <v>2.1725908803708484E-4</v>
      </c>
      <c r="T2" s="69">
        <f>SUM(Q:Q)</f>
        <v>7614.2670107278664</v>
      </c>
      <c r="U2" s="1">
        <f>MAX(Q:Q)*(1+2*V2)</f>
        <v>120.85209795699721</v>
      </c>
      <c r="V2" s="1">
        <f>_xlfn.STDEV.S(F:F)</f>
        <v>0.18740733232463336</v>
      </c>
    </row>
    <row r="3" spans="1:22" x14ac:dyDescent="0.2">
      <c r="A3" s="64">
        <v>151.70268798803806</v>
      </c>
      <c r="B3" s="66">
        <v>0.31169669335012684</v>
      </c>
      <c r="C3" s="20"/>
      <c r="D3" s="48">
        <v>43895</v>
      </c>
      <c r="E3" s="1">
        <v>1</v>
      </c>
      <c r="G3" s="37">
        <f>Mazowsze!C3</f>
        <v>0</v>
      </c>
      <c r="H3" s="67">
        <f>Mazowsze!D3</f>
        <v>0</v>
      </c>
      <c r="I3" s="1">
        <f t="shared" ref="I3:I66" si="0">($C$1*G3+(1-$C$1)*H3)/($C$1*SUM(G:G)+(1-$C$1)*SUM(H:H))</f>
        <v>0</v>
      </c>
      <c r="J3" s="1">
        <f t="shared" ref="J3:J66" si="1">_xlfn.NORM.DIST(E3,$A$1,$A$2,FALSE)*$B$1</f>
        <v>4.1201876596851558E-5</v>
      </c>
      <c r="K3" s="1">
        <f t="shared" ref="K3:K66" si="2">_xlfn.NORM.DIST(E3,$A$3,$A$4,FALSE)*$B$2</f>
        <v>5.3312881148171666E-41</v>
      </c>
      <c r="L3" s="1">
        <f t="shared" ref="L3:L66" si="3">_xlfn.NORM.DIST(E3,$A$5,$A$6,FALSE)*$B$3</f>
        <v>6.0497152373989843E-5</v>
      </c>
      <c r="M3" s="1">
        <f t="shared" ref="M3:M66" si="4">_xlfn.NORM.DIST(E3,$A$7,$A$8,FALSE)*$B$4</f>
        <v>0</v>
      </c>
      <c r="N3" s="1">
        <f t="shared" ref="N3:N66" si="5">SUM(J3:M3)</f>
        <v>1.0169902897084139E-4</v>
      </c>
      <c r="O3" s="1">
        <f t="shared" ref="O3:O66" si="6">(SUM(J3:L3)-I3)^2</f>
        <v>1.0342692493612038E-8</v>
      </c>
      <c r="P3" s="1">
        <f t="shared" ref="P3:P66" si="7">IF(O3="",0,N3)</f>
        <v>1.0169902897084139E-4</v>
      </c>
      <c r="Q3" s="1">
        <f t="shared" ref="Q3:Q66" si="8">N3*($C$1*SUM(G:G)+(1-$C$1)*SUM(H:H))</f>
        <v>0.66643482647837704</v>
      </c>
      <c r="S3" s="1">
        <f>SUM(P:P)</f>
        <v>0.99999944362321069</v>
      </c>
    </row>
    <row r="4" spans="1:22" ht="13.5" thickBot="1" x14ac:dyDescent="0.25">
      <c r="A4" s="65">
        <v>11.348912257903562</v>
      </c>
      <c r="B4" s="65">
        <v>0</v>
      </c>
      <c r="D4" s="48">
        <v>43896</v>
      </c>
      <c r="E4" s="1">
        <v>2</v>
      </c>
      <c r="G4" s="37">
        <f>Mazowsze!C4</f>
        <v>0</v>
      </c>
      <c r="H4" s="67">
        <f>Mazowsze!D4</f>
        <v>0</v>
      </c>
      <c r="I4" s="1">
        <f>($C$1*G4+(1-$C$1)*H4)/($C$1*SUM(G:G)+(1-$C$1)*SUM(H:H))</f>
        <v>0</v>
      </c>
      <c r="J4" s="1">
        <f t="shared" si="1"/>
        <v>4.6106480846071567E-5</v>
      </c>
      <c r="K4" s="1">
        <f t="shared" si="2"/>
        <v>1.7112045886034056E-40</v>
      </c>
      <c r="L4" s="1">
        <f t="shared" si="3"/>
        <v>8.3710450953065318E-5</v>
      </c>
      <c r="M4" s="1">
        <f t="shared" si="4"/>
        <v>0</v>
      </c>
      <c r="N4" s="1">
        <f t="shared" si="5"/>
        <v>1.2981693179913689E-4</v>
      </c>
      <c r="O4" s="1">
        <f t="shared" si="6"/>
        <v>1.6852435781741759E-8</v>
      </c>
      <c r="P4" s="1">
        <f t="shared" si="7"/>
        <v>1.2981693179913689E-4</v>
      </c>
      <c r="Q4" s="1">
        <f t="shared" si="8"/>
        <v>0.85069174497544198</v>
      </c>
    </row>
    <row r="5" spans="1:22" x14ac:dyDescent="0.2">
      <c r="A5" s="64">
        <v>33.349034765852352</v>
      </c>
      <c r="B5" s="1">
        <f>SUM(B1:B4)</f>
        <v>1.1623389563523712</v>
      </c>
      <c r="D5" s="48">
        <v>43897</v>
      </c>
      <c r="E5" s="1">
        <v>3</v>
      </c>
      <c r="G5" s="37">
        <f>Mazowsze!C5</f>
        <v>0</v>
      </c>
      <c r="H5" s="67">
        <f>Mazowsze!D5</f>
        <v>0</v>
      </c>
      <c r="I5" s="1">
        <f t="shared" si="0"/>
        <v>0</v>
      </c>
      <c r="J5" s="1">
        <f t="shared" si="1"/>
        <v>5.1531945829242372E-5</v>
      </c>
      <c r="K5" s="1">
        <f t="shared" si="2"/>
        <v>5.4500415081841966E-40</v>
      </c>
      <c r="L5" s="1">
        <f t="shared" si="3"/>
        <v>1.1465576319966066E-4</v>
      </c>
      <c r="M5" s="1">
        <f t="shared" si="4"/>
        <v>0</v>
      </c>
      <c r="N5" s="1">
        <f t="shared" si="5"/>
        <v>1.6618770902890304E-4</v>
      </c>
      <c r="O5" s="1">
        <f t="shared" si="6"/>
        <v>2.761835463227534E-8</v>
      </c>
      <c r="P5" s="1">
        <f t="shared" si="7"/>
        <v>1.6618770902890304E-4</v>
      </c>
      <c r="Q5" s="1">
        <f t="shared" si="8"/>
        <v>1.0890298378489984</v>
      </c>
    </row>
    <row r="6" spans="1:22" ht="13.5" thickBot="1" x14ac:dyDescent="0.25">
      <c r="A6" s="65">
        <v>9.9028872017167657</v>
      </c>
      <c r="D6" s="48">
        <v>43898</v>
      </c>
      <c r="E6" s="1">
        <v>4</v>
      </c>
      <c r="F6" s="70">
        <f>IFERROR(LOG(G6)-LOG(H6),0)</f>
        <v>0.54406804435027567</v>
      </c>
      <c r="G6" s="37">
        <f>Mazowsze!C6</f>
        <v>2</v>
      </c>
      <c r="H6" s="67">
        <f>Mazowsze!D6</f>
        <v>0.5714285714285714</v>
      </c>
      <c r="I6" s="1">
        <f t="shared" si="0"/>
        <v>8.7200921277733279E-5</v>
      </c>
      <c r="J6" s="1">
        <f t="shared" si="1"/>
        <v>5.7525538933153275E-5</v>
      </c>
      <c r="K6" s="1">
        <f t="shared" si="2"/>
        <v>1.7223673127644396E-39</v>
      </c>
      <c r="L6" s="1">
        <f t="shared" si="3"/>
        <v>1.5544743376228333E-4</v>
      </c>
      <c r="M6" s="1">
        <f t="shared" si="4"/>
        <v>0</v>
      </c>
      <c r="N6" s="1">
        <f t="shared" si="5"/>
        <v>2.1297297269543659E-4</v>
      </c>
      <c r="O6" s="1">
        <f t="shared" si="6"/>
        <v>1.5818608917817405E-8</v>
      </c>
      <c r="P6" s="1">
        <f t="shared" si="7"/>
        <v>2.1297297269543659E-4</v>
      </c>
      <c r="Q6" s="1">
        <f t="shared" si="8"/>
        <v>1.395614171926475</v>
      </c>
    </row>
    <row r="7" spans="1:22" x14ac:dyDescent="0.2">
      <c r="A7" s="64">
        <v>251.43058831455613</v>
      </c>
      <c r="D7" s="48">
        <v>43899</v>
      </c>
      <c r="E7" s="1">
        <v>5</v>
      </c>
      <c r="F7" s="70">
        <f t="shared" ref="F7:F70" si="9">IFERROR(LOG(G7)-LOG(H7),0)</f>
        <v>0</v>
      </c>
      <c r="G7" s="37">
        <f>Mazowsze!C7</f>
        <v>0</v>
      </c>
      <c r="H7" s="67">
        <f>Mazowsze!D7</f>
        <v>0.8571428571428571</v>
      </c>
      <c r="I7" s="1">
        <f t="shared" si="0"/>
        <v>1.3080138191659993E-4</v>
      </c>
      <c r="J7" s="1">
        <f t="shared" si="1"/>
        <v>6.4137856072796215E-5</v>
      </c>
      <c r="K7" s="1">
        <f t="shared" si="2"/>
        <v>5.4010703089311584E-39</v>
      </c>
      <c r="L7" s="1">
        <f t="shared" si="3"/>
        <v>2.0861363152134844E-4</v>
      </c>
      <c r="M7" s="1">
        <f t="shared" si="4"/>
        <v>0</v>
      </c>
      <c r="N7" s="1">
        <f t="shared" si="5"/>
        <v>2.7275148759414464E-4</v>
      </c>
      <c r="O7" s="1">
        <f t="shared" si="6"/>
        <v>2.0149832501866112E-8</v>
      </c>
      <c r="P7" s="1">
        <f t="shared" si="7"/>
        <v>2.7275148759414464E-4</v>
      </c>
      <c r="Q7" s="1">
        <f t="shared" si="8"/>
        <v>1.7873434205417971</v>
      </c>
    </row>
    <row r="8" spans="1:22" ht="13.5" thickBot="1" x14ac:dyDescent="0.25">
      <c r="A8" s="65">
        <v>22.947367424540172</v>
      </c>
      <c r="D8" s="48">
        <v>43900</v>
      </c>
      <c r="E8" s="1">
        <v>6</v>
      </c>
      <c r="F8" s="70">
        <f t="shared" si="9"/>
        <v>-0.19629464514396819</v>
      </c>
      <c r="G8" s="37">
        <f>Mazowsze!C8</f>
        <v>1</v>
      </c>
      <c r="H8" s="67">
        <f>Mazowsze!D8</f>
        <v>1.5714285714285714</v>
      </c>
      <c r="I8" s="1">
        <f t="shared" si="0"/>
        <v>2.3980253351376654E-4</v>
      </c>
      <c r="J8" s="1">
        <f t="shared" si="1"/>
        <v>7.1422947619930585E-5</v>
      </c>
      <c r="K8" s="1">
        <f t="shared" si="2"/>
        <v>1.6805907847990286E-38</v>
      </c>
      <c r="L8" s="1">
        <f t="shared" si="3"/>
        <v>2.7712344488089644E-4</v>
      </c>
      <c r="M8" s="1">
        <f t="shared" si="4"/>
        <v>0</v>
      </c>
      <c r="N8" s="1">
        <f t="shared" si="5"/>
        <v>3.4854639250082701E-4</v>
      </c>
      <c r="O8" s="1">
        <f t="shared" si="6"/>
        <v>1.1825226867397693E-8</v>
      </c>
      <c r="P8" s="1">
        <f t="shared" si="7"/>
        <v>3.4854639250082701E-4</v>
      </c>
      <c r="Q8" s="1">
        <f t="shared" si="8"/>
        <v>2.2840282444835536</v>
      </c>
    </row>
    <row r="9" spans="1:22" x14ac:dyDescent="0.2">
      <c r="D9" s="48">
        <v>43901</v>
      </c>
      <c r="E9" s="1">
        <v>7</v>
      </c>
      <c r="F9" s="70">
        <f t="shared" si="9"/>
        <v>-0.35902194264166792</v>
      </c>
      <c r="G9" s="37">
        <f>Mazowsze!C9</f>
        <v>1</v>
      </c>
      <c r="H9" s="67">
        <f>Mazowsze!D9</f>
        <v>2.2857142857142856</v>
      </c>
      <c r="I9" s="1">
        <f t="shared" si="0"/>
        <v>3.4880368511093311E-4</v>
      </c>
      <c r="J9" s="1">
        <f t="shared" si="1"/>
        <v>7.9438436617815193E-5</v>
      </c>
      <c r="K9" s="1">
        <f t="shared" si="2"/>
        <v>5.1888631395986781E-38</v>
      </c>
      <c r="L9" s="1">
        <f t="shared" si="3"/>
        <v>3.6439743725115962E-4</v>
      </c>
      <c r="M9" s="1">
        <f t="shared" si="4"/>
        <v>0</v>
      </c>
      <c r="N9" s="1">
        <f t="shared" si="5"/>
        <v>4.438358738689748E-4</v>
      </c>
      <c r="O9" s="1">
        <f t="shared" si="6"/>
        <v>9.0311169001440659E-9</v>
      </c>
      <c r="P9" s="1">
        <f t="shared" si="7"/>
        <v>4.438358738689748E-4</v>
      </c>
      <c r="Q9" s="1">
        <f t="shared" si="8"/>
        <v>2.9084612368477551</v>
      </c>
    </row>
    <row r="10" spans="1:22" x14ac:dyDescent="0.2">
      <c r="D10" s="48">
        <v>43902</v>
      </c>
      <c r="E10" s="1">
        <v>8</v>
      </c>
      <c r="F10" s="70">
        <f t="shared" si="9"/>
        <v>-0.15490195998574319</v>
      </c>
      <c r="G10" s="37">
        <f>Mazowsze!C10</f>
        <v>2</v>
      </c>
      <c r="H10" s="67">
        <f>Mazowsze!D10</f>
        <v>2.8571428571428572</v>
      </c>
      <c r="I10" s="1">
        <f t="shared" si="0"/>
        <v>4.3600460638866647E-4</v>
      </c>
      <c r="J10" s="1">
        <f t="shared" si="1"/>
        <v>8.824562748209831E-5</v>
      </c>
      <c r="K10" s="1">
        <f t="shared" si="2"/>
        <v>1.5896830559139274E-37</v>
      </c>
      <c r="L10" s="1">
        <f t="shared" si="3"/>
        <v>4.7429529686614393E-4</v>
      </c>
      <c r="M10" s="1">
        <f t="shared" si="4"/>
        <v>0</v>
      </c>
      <c r="N10" s="1">
        <f t="shared" si="5"/>
        <v>5.625409243482422E-4</v>
      </c>
      <c r="O10" s="1">
        <f t="shared" si="6"/>
        <v>1.6011439762766845E-8</v>
      </c>
      <c r="P10" s="1">
        <f t="shared" si="7"/>
        <v>5.625409243482422E-4</v>
      </c>
      <c r="Q10" s="1">
        <f t="shared" si="8"/>
        <v>3.6863367044782209</v>
      </c>
    </row>
    <row r="11" spans="1:22" x14ac:dyDescent="0.2">
      <c r="D11" s="48">
        <v>43903</v>
      </c>
      <c r="E11" s="1">
        <v>9</v>
      </c>
      <c r="F11" s="70">
        <f t="shared" si="9"/>
        <v>2.5554104472388151E-2</v>
      </c>
      <c r="G11" s="37">
        <f>Mazowsze!C11</f>
        <v>5</v>
      </c>
      <c r="H11" s="67">
        <f>Mazowsze!D11</f>
        <v>4.7142857142857144</v>
      </c>
      <c r="I11" s="1">
        <f t="shared" si="0"/>
        <v>7.1940760054129966E-4</v>
      </c>
      <c r="J11" s="1">
        <f t="shared" si="1"/>
        <v>9.7909603268092233E-5</v>
      </c>
      <c r="K11" s="1">
        <f t="shared" si="2"/>
        <v>4.8325567806239158E-37</v>
      </c>
      <c r="L11" s="1">
        <f t="shared" si="3"/>
        <v>6.1107396607686527E-4</v>
      </c>
      <c r="M11" s="1">
        <f t="shared" si="4"/>
        <v>0</v>
      </c>
      <c r="N11" s="1">
        <f t="shared" si="5"/>
        <v>7.0898356934495752E-4</v>
      </c>
      <c r="O11" s="1">
        <f t="shared" si="6"/>
        <v>1.086604263823143E-10</v>
      </c>
      <c r="P11" s="1">
        <f t="shared" si="7"/>
        <v>7.0898356934495752E-4</v>
      </c>
      <c r="Q11" s="1">
        <f t="shared" si="8"/>
        <v>4.6459769261700359</v>
      </c>
    </row>
    <row r="12" spans="1:22" x14ac:dyDescent="0.2">
      <c r="D12" s="48">
        <v>43904</v>
      </c>
      <c r="E12" s="1">
        <v>10</v>
      </c>
      <c r="F12" s="70">
        <f t="shared" si="9"/>
        <v>0</v>
      </c>
      <c r="G12" s="37">
        <f>Mazowsze!C12</f>
        <v>5</v>
      </c>
      <c r="H12" s="67">
        <f>Mazowsze!D12</f>
        <v>5</v>
      </c>
      <c r="I12" s="1">
        <f t="shared" si="0"/>
        <v>7.6300806118016632E-4</v>
      </c>
      <c r="J12" s="1">
        <f t="shared" si="1"/>
        <v>1.0849930947108123E-4</v>
      </c>
      <c r="K12" s="1">
        <f t="shared" si="2"/>
        <v>1.4577111540583622E-36</v>
      </c>
      <c r="L12" s="1">
        <f t="shared" si="3"/>
        <v>7.7930991963354667E-4</v>
      </c>
      <c r="M12" s="1">
        <f t="shared" si="4"/>
        <v>0</v>
      </c>
      <c r="N12" s="1">
        <f t="shared" si="5"/>
        <v>8.8780922910462788E-4</v>
      </c>
      <c r="O12" s="1">
        <f t="shared" si="6"/>
        <v>1.5575331515309654E-8</v>
      </c>
      <c r="P12" s="1">
        <f t="shared" si="7"/>
        <v>8.8780922910462788E-4</v>
      </c>
      <c r="Q12" s="1">
        <f t="shared" si="8"/>
        <v>5.8178233905643673</v>
      </c>
    </row>
    <row r="13" spans="1:22" x14ac:dyDescent="0.2">
      <c r="D13" s="48">
        <v>43905</v>
      </c>
      <c r="E13" s="1">
        <v>11</v>
      </c>
      <c r="F13" s="70">
        <f t="shared" si="9"/>
        <v>-0.16914239910035345</v>
      </c>
      <c r="G13" s="37">
        <f>Mazowsze!C13</f>
        <v>6</v>
      </c>
      <c r="H13" s="67">
        <f>Mazowsze!D13</f>
        <v>8.8571428571428577</v>
      </c>
      <c r="I13" s="1">
        <f t="shared" si="0"/>
        <v>1.351614279804866E-3</v>
      </c>
      <c r="J13" s="1">
        <f t="shared" si="1"/>
        <v>1.2008762222091493E-4</v>
      </c>
      <c r="K13" s="1">
        <f t="shared" si="2"/>
        <v>4.3630890744102702E-36</v>
      </c>
      <c r="L13" s="1">
        <f t="shared" si="3"/>
        <v>9.8378021969668908E-4</v>
      </c>
      <c r="M13" s="1">
        <f t="shared" si="4"/>
        <v>0</v>
      </c>
      <c r="N13" s="1">
        <f t="shared" si="5"/>
        <v>1.1038678419176039E-3</v>
      </c>
      <c r="O13" s="1">
        <f t="shared" si="6"/>
        <v>6.1378297485827024E-8</v>
      </c>
      <c r="P13" s="1">
        <f t="shared" si="7"/>
        <v>1.1038678419176039E-3</v>
      </c>
      <c r="Q13" s="1">
        <f t="shared" si="8"/>
        <v>7.2336577952415082</v>
      </c>
    </row>
    <row r="14" spans="1:22" x14ac:dyDescent="0.2">
      <c r="D14" s="48">
        <v>43906</v>
      </c>
      <c r="E14" s="1">
        <v>12</v>
      </c>
      <c r="F14" s="70">
        <f t="shared" si="9"/>
        <v>7.8227800040302276E-2</v>
      </c>
      <c r="G14" s="37">
        <f>Mazowsze!C14</f>
        <v>13</v>
      </c>
      <c r="H14" s="67">
        <f>Mazowsze!D14</f>
        <v>10.857142857142858</v>
      </c>
      <c r="I14" s="1">
        <f t="shared" si="0"/>
        <v>1.6568175042769326E-3</v>
      </c>
      <c r="J14" s="1">
        <f t="shared" si="1"/>
        <v>1.3275139863706909E-4</v>
      </c>
      <c r="K14" s="1">
        <f t="shared" si="2"/>
        <v>1.2958202813367595E-35</v>
      </c>
      <c r="L14" s="1">
        <f t="shared" si="3"/>
        <v>1.2292987141317583E-3</v>
      </c>
      <c r="M14" s="1">
        <f t="shared" si="4"/>
        <v>0</v>
      </c>
      <c r="N14" s="1">
        <f t="shared" si="5"/>
        <v>1.3620501127688273E-3</v>
      </c>
      <c r="O14" s="1">
        <f t="shared" si="6"/>
        <v>8.6887815096492611E-8</v>
      </c>
      <c r="P14" s="1">
        <f t="shared" si="7"/>
        <v>1.3620501127688273E-3</v>
      </c>
      <c r="Q14" s="1">
        <f t="shared" si="8"/>
        <v>8.925528982368192</v>
      </c>
    </row>
    <row r="15" spans="1:22" x14ac:dyDescent="0.2">
      <c r="D15" s="48">
        <v>43907</v>
      </c>
      <c r="E15" s="1">
        <v>13</v>
      </c>
      <c r="F15" s="70">
        <f t="shared" si="9"/>
        <v>-0.66005193830564912</v>
      </c>
      <c r="G15" s="37">
        <f>Mazowsze!C15</f>
        <v>3</v>
      </c>
      <c r="H15" s="67">
        <f>Mazowsze!D15</f>
        <v>13.714285714285714</v>
      </c>
      <c r="I15" s="1">
        <f t="shared" si="0"/>
        <v>2.0928221106655989E-3</v>
      </c>
      <c r="J15" s="1">
        <f t="shared" si="1"/>
        <v>1.465715070278399E-4</v>
      </c>
      <c r="K15" s="1">
        <f t="shared" si="2"/>
        <v>3.8187704879140958E-35</v>
      </c>
      <c r="L15" s="1">
        <f t="shared" si="3"/>
        <v>1.520506313291706E-3</v>
      </c>
      <c r="M15" s="1">
        <f t="shared" si="4"/>
        <v>0</v>
      </c>
      <c r="N15" s="1">
        <f t="shared" si="5"/>
        <v>1.6670778203195459E-3</v>
      </c>
      <c r="O15" s="1">
        <f t="shared" si="6"/>
        <v>1.8125820076226428E-7</v>
      </c>
      <c r="P15" s="1">
        <f t="shared" si="7"/>
        <v>1.6670778203195459E-3</v>
      </c>
      <c r="Q15" s="1">
        <f t="shared" si="8"/>
        <v>10.92437881810206</v>
      </c>
    </row>
    <row r="16" spans="1:22" x14ac:dyDescent="0.2">
      <c r="D16" s="48">
        <v>43908</v>
      </c>
      <c r="E16" s="1">
        <v>14</v>
      </c>
      <c r="F16" s="70">
        <f t="shared" si="9"/>
        <v>0.24693309256981855</v>
      </c>
      <c r="G16" s="37">
        <f>Mazowsze!C16</f>
        <v>28</v>
      </c>
      <c r="H16" s="67">
        <f>Mazowsze!D16</f>
        <v>15.857142857142858</v>
      </c>
      <c r="I16" s="1">
        <f t="shared" si="0"/>
        <v>2.4198255654570987E-3</v>
      </c>
      <c r="J16" s="1">
        <f t="shared" si="1"/>
        <v>1.6163283454969987E-4</v>
      </c>
      <c r="K16" s="1">
        <f t="shared" si="2"/>
        <v>1.1166843594323801E-34</v>
      </c>
      <c r="L16" s="1">
        <f t="shared" si="3"/>
        <v>1.8616176477815149E-3</v>
      </c>
      <c r="M16" s="1">
        <f t="shared" si="4"/>
        <v>0</v>
      </c>
      <c r="N16" s="1">
        <f t="shared" si="5"/>
        <v>2.0232504823312148E-3</v>
      </c>
      <c r="O16" s="1">
        <f t="shared" si="6"/>
        <v>1.5727179655630173E-7</v>
      </c>
      <c r="P16" s="1">
        <f t="shared" si="7"/>
        <v>2.0232504823312148E-3</v>
      </c>
      <c r="Q16" s="1">
        <f t="shared" si="8"/>
        <v>13.258382088400191</v>
      </c>
    </row>
    <row r="17" spans="4:17" x14ac:dyDescent="0.2">
      <c r="D17" s="48">
        <v>43909</v>
      </c>
      <c r="E17" s="1">
        <v>15</v>
      </c>
      <c r="F17" s="70">
        <f t="shared" si="9"/>
        <v>-4.7691990337874746E-2</v>
      </c>
      <c r="G17" s="37">
        <f>Mazowsze!C17</f>
        <v>16</v>
      </c>
      <c r="H17" s="67">
        <f>Mazowsze!D17</f>
        <v>17.857142857142858</v>
      </c>
      <c r="I17" s="1">
        <f t="shared" si="0"/>
        <v>2.7250287899291655E-3</v>
      </c>
      <c r="J17" s="1">
        <f t="shared" si="1"/>
        <v>1.7802426989245332E-4</v>
      </c>
      <c r="K17" s="1">
        <f t="shared" si="2"/>
        <v>3.2401521202805616E-34</v>
      </c>
      <c r="L17" s="1">
        <f t="shared" si="3"/>
        <v>2.2561304454520432E-3</v>
      </c>
      <c r="M17" s="1">
        <f t="shared" si="4"/>
        <v>0</v>
      </c>
      <c r="N17" s="1">
        <f t="shared" si="5"/>
        <v>2.4341547153444963E-3</v>
      </c>
      <c r="O17" s="1">
        <f t="shared" si="6"/>
        <v>8.4607727265487682E-8</v>
      </c>
      <c r="P17" s="1">
        <f t="shared" si="7"/>
        <v>2.4341547153444963E-3</v>
      </c>
      <c r="Q17" s="1">
        <f t="shared" si="8"/>
        <v>15.95104192988158</v>
      </c>
    </row>
    <row r="18" spans="4:17" x14ac:dyDescent="0.2">
      <c r="D18" s="48">
        <v>43910</v>
      </c>
      <c r="E18" s="1">
        <v>16</v>
      </c>
      <c r="F18" s="70">
        <f t="shared" si="9"/>
        <v>9.6910013008056461E-2</v>
      </c>
      <c r="G18" s="37">
        <f>Mazowsze!C18</f>
        <v>25</v>
      </c>
      <c r="H18" s="67">
        <f>Mazowsze!D18</f>
        <v>20</v>
      </c>
      <c r="I18" s="1">
        <f t="shared" si="0"/>
        <v>3.0520322447206653E-3</v>
      </c>
      <c r="J18" s="1">
        <f t="shared" si="1"/>
        <v>1.958386585251122E-4</v>
      </c>
      <c r="K18" s="1">
        <f t="shared" si="2"/>
        <v>9.3288574756013283E-34</v>
      </c>
      <c r="L18" s="1">
        <f t="shared" si="3"/>
        <v>2.7065084307452345E-3</v>
      </c>
      <c r="M18" s="1">
        <f t="shared" si="4"/>
        <v>0</v>
      </c>
      <c r="N18" s="1">
        <f t="shared" si="5"/>
        <v>2.9023470892703468E-3</v>
      </c>
      <c r="O18" s="1">
        <f t="shared" si="6"/>
        <v>2.2405645762186019E-8</v>
      </c>
      <c r="P18" s="1">
        <f t="shared" si="7"/>
        <v>2.9023470892703468E-3</v>
      </c>
      <c r="Q18" s="1">
        <f t="shared" si="8"/>
        <v>19.01911157256454</v>
      </c>
    </row>
    <row r="19" spans="4:17" x14ac:dyDescent="0.2">
      <c r="D19" s="48">
        <v>43911</v>
      </c>
      <c r="E19" s="1">
        <v>17</v>
      </c>
      <c r="F19" s="70">
        <f t="shared" si="9"/>
        <v>-9.4421212604361537E-2</v>
      </c>
      <c r="G19" s="37">
        <f>Mazowsze!C19</f>
        <v>20</v>
      </c>
      <c r="H19" s="67">
        <f>Mazowsze!D19</f>
        <v>24.857142857142858</v>
      </c>
      <c r="I19" s="1">
        <f t="shared" si="0"/>
        <v>3.7932400755813982E-3</v>
      </c>
      <c r="J19" s="1">
        <f t="shared" si="1"/>
        <v>2.1517272802877322E-4</v>
      </c>
      <c r="K19" s="1">
        <f t="shared" si="2"/>
        <v>2.6651374199356906E-33</v>
      </c>
      <c r="L19" s="1">
        <f t="shared" si="3"/>
        <v>3.2138530968928692E-3</v>
      </c>
      <c r="M19" s="1">
        <f t="shared" si="4"/>
        <v>0</v>
      </c>
      <c r="N19" s="1">
        <f t="shared" si="5"/>
        <v>3.4290258249216423E-3</v>
      </c>
      <c r="O19" s="1">
        <f t="shared" si="6"/>
        <v>1.3265202038364746E-7</v>
      </c>
      <c r="P19" s="1">
        <f t="shared" si="7"/>
        <v>3.4290258249216423E-3</v>
      </c>
      <c r="Q19" s="1">
        <f t="shared" si="8"/>
        <v>22.470442970273936</v>
      </c>
    </row>
    <row r="20" spans="4:17" x14ac:dyDescent="0.2">
      <c r="D20" s="48">
        <v>43912</v>
      </c>
      <c r="E20" s="1">
        <v>18</v>
      </c>
      <c r="F20" s="70">
        <f t="shared" si="9"/>
        <v>-0.12104369272477578</v>
      </c>
      <c r="G20" s="37">
        <f>Mazowsze!C20</f>
        <v>20</v>
      </c>
      <c r="H20" s="67">
        <f>Mazowsze!D20</f>
        <v>26.428571428571427</v>
      </c>
      <c r="I20" s="1">
        <f t="shared" si="0"/>
        <v>4.0330426090951646E-3</v>
      </c>
      <c r="J20" s="1">
        <f t="shared" si="1"/>
        <v>2.3612698105858419E-4</v>
      </c>
      <c r="K20" s="1">
        <f t="shared" si="2"/>
        <v>7.5550761680278551E-33</v>
      </c>
      <c r="L20" s="1">
        <f t="shared" si="3"/>
        <v>3.7775838941988909E-3</v>
      </c>
      <c r="M20" s="1">
        <f t="shared" si="4"/>
        <v>0</v>
      </c>
      <c r="N20" s="1">
        <f t="shared" si="5"/>
        <v>4.0137108752574752E-3</v>
      </c>
      <c r="O20" s="1">
        <f t="shared" si="6"/>
        <v>3.7371593317126669E-10</v>
      </c>
      <c r="P20" s="1">
        <f t="shared" si="7"/>
        <v>4.0137108752574752E-3</v>
      </c>
      <c r="Q20" s="1">
        <f t="shared" si="8"/>
        <v>26.301890369607332</v>
      </c>
    </row>
    <row r="21" spans="4:17" x14ac:dyDescent="0.2">
      <c r="D21" s="48">
        <v>43913</v>
      </c>
      <c r="E21" s="1">
        <v>19</v>
      </c>
      <c r="F21" s="70">
        <f t="shared" si="9"/>
        <v>-2.7890214754577869E-2</v>
      </c>
      <c r="G21" s="37">
        <f>Mazowsze!C21</f>
        <v>28</v>
      </c>
      <c r="H21" s="67">
        <f>Mazowsze!D21</f>
        <v>29.857142857142858</v>
      </c>
      <c r="I21" s="1">
        <f t="shared" si="0"/>
        <v>4.5562481367615645E-3</v>
      </c>
      <c r="J21" s="1">
        <f t="shared" si="1"/>
        <v>2.5880555351948608E-4</v>
      </c>
      <c r="K21" s="1">
        <f t="shared" si="2"/>
        <v>2.1251333083841972E-32</v>
      </c>
      <c r="L21" s="1">
        <f t="shared" si="3"/>
        <v>4.3951497207411353E-3</v>
      </c>
      <c r="M21" s="1">
        <f t="shared" si="4"/>
        <v>0</v>
      </c>
      <c r="N21" s="1">
        <f t="shared" si="5"/>
        <v>4.6539552742606216E-3</v>
      </c>
      <c r="O21" s="1">
        <f t="shared" si="6"/>
        <v>9.5466847182596512E-9</v>
      </c>
      <c r="P21" s="1">
        <f t="shared" si="7"/>
        <v>4.6539552742606216E-3</v>
      </c>
      <c r="Q21" s="1">
        <f t="shared" si="8"/>
        <v>30.497418776036366</v>
      </c>
    </row>
    <row r="22" spans="4:17" x14ac:dyDescent="0.2">
      <c r="D22" s="48">
        <v>43914</v>
      </c>
      <c r="E22" s="1">
        <v>20</v>
      </c>
      <c r="F22" s="70">
        <f t="shared" si="9"/>
        <v>8.9017308783559068E-2</v>
      </c>
      <c r="G22" s="37">
        <f>Mazowsze!C22</f>
        <v>37</v>
      </c>
      <c r="H22" s="67">
        <f>Mazowsze!D22</f>
        <v>30.142857142857142</v>
      </c>
      <c r="I22" s="1">
        <f t="shared" si="0"/>
        <v>4.5998485974004313E-3</v>
      </c>
      <c r="J22" s="1">
        <f t="shared" si="1"/>
        <v>2.8331603561197055E-4</v>
      </c>
      <c r="K22" s="1">
        <f t="shared" si="2"/>
        <v>5.9314599252974857E-32</v>
      </c>
      <c r="L22" s="1">
        <f t="shared" si="3"/>
        <v>5.061796590186283E-3</v>
      </c>
      <c r="M22" s="1">
        <f t="shared" si="4"/>
        <v>0</v>
      </c>
      <c r="N22" s="1">
        <f t="shared" si="5"/>
        <v>5.3451126257982534E-3</v>
      </c>
      <c r="O22" s="1">
        <f t="shared" si="6"/>
        <v>5.5541847202374985E-7</v>
      </c>
      <c r="P22" s="1">
        <f t="shared" si="7"/>
        <v>5.3451126257982534E-3</v>
      </c>
      <c r="Q22" s="1">
        <f t="shared" si="8"/>
        <v>35.026580305919808</v>
      </c>
    </row>
    <row r="23" spans="4:17" x14ac:dyDescent="0.2">
      <c r="D23" s="48">
        <v>43915</v>
      </c>
      <c r="E23" s="1">
        <v>21</v>
      </c>
      <c r="F23" s="70">
        <f t="shared" si="9"/>
        <v>-3.2184683371401457E-2</v>
      </c>
      <c r="G23" s="37">
        <f>Mazowsze!C23</f>
        <v>39</v>
      </c>
      <c r="H23" s="67">
        <f>Mazowsze!D23</f>
        <v>42</v>
      </c>
      <c r="I23" s="1">
        <f t="shared" si="0"/>
        <v>6.4092677139133969E-3</v>
      </c>
      <c r="J23" s="1">
        <f t="shared" si="1"/>
        <v>3.0976925350669252E-4</v>
      </c>
      <c r="K23" s="1">
        <f t="shared" si="2"/>
        <v>1.6427259354189558E-31</v>
      </c>
      <c r="L23" s="1">
        <f t="shared" si="3"/>
        <v>5.7704165287253643E-3</v>
      </c>
      <c r="M23" s="1">
        <f t="shared" si="4"/>
        <v>0</v>
      </c>
      <c r="N23" s="1">
        <f t="shared" si="5"/>
        <v>6.080185782232057E-3</v>
      </c>
      <c r="O23" s="1">
        <f t="shared" si="6"/>
        <v>1.0829491775912205E-7</v>
      </c>
      <c r="P23" s="1">
        <f t="shared" si="7"/>
        <v>6.080185782232057E-3</v>
      </c>
      <c r="Q23" s="1">
        <f t="shared" si="8"/>
        <v>39.84352257581434</v>
      </c>
    </row>
    <row r="24" spans="4:17" x14ac:dyDescent="0.2">
      <c r="D24" s="48">
        <v>43916</v>
      </c>
      <c r="E24" s="1">
        <v>22</v>
      </c>
      <c r="F24" s="70">
        <f t="shared" si="9"/>
        <v>-4.9771616730995838E-2</v>
      </c>
      <c r="G24" s="37">
        <f>Mazowsze!C24</f>
        <v>40</v>
      </c>
      <c r="H24" s="67">
        <f>Mazowsze!D24</f>
        <v>44.857142857142854</v>
      </c>
      <c r="I24" s="1">
        <f t="shared" si="0"/>
        <v>6.845272320302063E-3</v>
      </c>
      <c r="J24" s="1">
        <f t="shared" si="1"/>
        <v>3.3827900954225184E-4</v>
      </c>
      <c r="K24" s="1">
        <f t="shared" si="2"/>
        <v>4.514365499856955E-31</v>
      </c>
      <c r="L24" s="1">
        <f t="shared" si="3"/>
        <v>6.5115007761565053E-3</v>
      </c>
      <c r="M24" s="1">
        <f t="shared" si="4"/>
        <v>0</v>
      </c>
      <c r="N24" s="1">
        <f t="shared" si="5"/>
        <v>6.8497797856987572E-3</v>
      </c>
      <c r="O24" s="1">
        <f t="shared" si="6"/>
        <v>2.0317244302395793E-11</v>
      </c>
      <c r="P24" s="1">
        <f t="shared" si="7"/>
        <v>6.8497797856987572E-3</v>
      </c>
      <c r="Q24" s="1">
        <f t="shared" si="8"/>
        <v>44.886680326181668</v>
      </c>
    </row>
    <row r="25" spans="4:17" x14ac:dyDescent="0.2">
      <c r="D25" s="48">
        <v>43917</v>
      </c>
      <c r="E25" s="1">
        <v>23</v>
      </c>
      <c r="F25" s="70">
        <f t="shared" si="9"/>
        <v>-0.21769278984519858</v>
      </c>
      <c r="G25" s="37">
        <f>Mazowsze!C25</f>
        <v>27</v>
      </c>
      <c r="H25" s="67">
        <f>Mazowsze!D25</f>
        <v>44.571428571428569</v>
      </c>
      <c r="I25" s="1">
        <f t="shared" si="0"/>
        <v>6.8016718596631961E-3</v>
      </c>
      <c r="J25" s="1">
        <f t="shared" si="1"/>
        <v>3.6896177901044969E-4</v>
      </c>
      <c r="K25" s="1">
        <f t="shared" si="2"/>
        <v>1.2309953538132873E-30</v>
      </c>
      <c r="L25" s="1">
        <f t="shared" si="3"/>
        <v>7.2732160660244757E-3</v>
      </c>
      <c r="M25" s="1">
        <f t="shared" si="4"/>
        <v>0</v>
      </c>
      <c r="N25" s="1">
        <f t="shared" si="5"/>
        <v>7.6421778450349257E-3</v>
      </c>
      <c r="O25" s="1">
        <f t="shared" si="6"/>
        <v>7.0645031144570217E-7</v>
      </c>
      <c r="P25" s="1">
        <f t="shared" si="7"/>
        <v>7.6421778450349257E-3</v>
      </c>
      <c r="Q25" s="1">
        <f t="shared" si="8"/>
        <v>50.079273298990785</v>
      </c>
    </row>
    <row r="26" spans="4:17" x14ac:dyDescent="0.2">
      <c r="D26" s="48">
        <v>43918</v>
      </c>
      <c r="E26" s="1">
        <v>24</v>
      </c>
      <c r="F26" s="70">
        <f t="shared" si="9"/>
        <v>0.33679718101539247</v>
      </c>
      <c r="G26" s="37">
        <f>Mazowsze!C26</f>
        <v>103</v>
      </c>
      <c r="H26" s="67">
        <f>Mazowsze!D26</f>
        <v>47.428571428571431</v>
      </c>
      <c r="I26" s="1">
        <f t="shared" si="0"/>
        <v>7.2376764660518631E-3</v>
      </c>
      <c r="J26" s="1">
        <f t="shared" si="1"/>
        <v>4.0193636179916049E-4</v>
      </c>
      <c r="K26" s="1">
        <f t="shared" si="2"/>
        <v>3.3307665947863459E-30</v>
      </c>
      <c r="L26" s="1">
        <f t="shared" si="3"/>
        <v>8.0416161913816099E-3</v>
      </c>
      <c r="M26" s="1">
        <f t="shared" si="4"/>
        <v>0</v>
      </c>
      <c r="N26" s="1">
        <f t="shared" si="5"/>
        <v>8.4435525531807703E-3</v>
      </c>
      <c r="O26" s="1">
        <f t="shared" si="6"/>
        <v>1.4541371375093238E-6</v>
      </c>
      <c r="P26" s="1">
        <f t="shared" si="7"/>
        <v>8.4435525531807703E-3</v>
      </c>
      <c r="Q26" s="1">
        <f t="shared" si="8"/>
        <v>55.330690347628092</v>
      </c>
    </row>
    <row r="27" spans="4:17" x14ac:dyDescent="0.2">
      <c r="D27" s="48">
        <v>43919</v>
      </c>
      <c r="E27" s="1">
        <v>25</v>
      </c>
      <c r="F27" s="70">
        <f t="shared" si="9"/>
        <v>-0.11034917056343874</v>
      </c>
      <c r="G27" s="37">
        <f>Mazowsze!C27</f>
        <v>40</v>
      </c>
      <c r="H27" s="67">
        <f>Mazowsze!D27</f>
        <v>51.571428571428569</v>
      </c>
      <c r="I27" s="1">
        <f t="shared" si="0"/>
        <v>7.8698831453154292E-3</v>
      </c>
      <c r="J27" s="1">
        <f t="shared" si="1"/>
        <v>4.3732348740565321E-4</v>
      </c>
      <c r="K27" s="1">
        <f t="shared" si="2"/>
        <v>8.9425232510272585E-30</v>
      </c>
      <c r="L27" s="1">
        <f t="shared" si="3"/>
        <v>8.8009925332256933E-3</v>
      </c>
      <c r="M27" s="1">
        <f t="shared" si="4"/>
        <v>0</v>
      </c>
      <c r="N27" s="1">
        <f t="shared" si="5"/>
        <v>9.2383160206313472E-3</v>
      </c>
      <c r="O27" s="1">
        <f t="shared" si="6"/>
        <v>1.8726085342453909E-6</v>
      </c>
      <c r="P27" s="1">
        <f t="shared" si="7"/>
        <v>9.2383160206313472E-3</v>
      </c>
      <c r="Q27" s="1">
        <f t="shared" si="8"/>
        <v>60.538783865154592</v>
      </c>
    </row>
    <row r="28" spans="4:17" x14ac:dyDescent="0.2">
      <c r="D28" s="48">
        <v>43920</v>
      </c>
      <c r="E28" s="1">
        <v>26</v>
      </c>
      <c r="F28" s="70">
        <f t="shared" si="9"/>
        <v>-0.4055096030328782</v>
      </c>
      <c r="G28" s="37">
        <f>Mazowsze!C28</f>
        <v>26</v>
      </c>
      <c r="H28" s="67">
        <f>Mazowsze!D28</f>
        <v>66.142857142857139</v>
      </c>
      <c r="I28" s="1">
        <f t="shared" si="0"/>
        <v>1.0093506637897627E-2</v>
      </c>
      <c r="J28" s="1">
        <f t="shared" si="1"/>
        <v>4.7524537211334335E-4</v>
      </c>
      <c r="K28" s="1">
        <f t="shared" si="2"/>
        <v>2.3823416679491046E-29</v>
      </c>
      <c r="L28" s="1">
        <f t="shared" si="3"/>
        <v>9.5343572974557339E-3</v>
      </c>
      <c r="M28" s="1">
        <f t="shared" si="4"/>
        <v>0</v>
      </c>
      <c r="N28" s="1">
        <f t="shared" si="5"/>
        <v>1.0009602669569077E-2</v>
      </c>
      <c r="O28" s="1">
        <f t="shared" si="6"/>
        <v>7.0398759012784521E-9</v>
      </c>
      <c r="P28" s="1">
        <f t="shared" si="7"/>
        <v>1.0009602669569077E-2</v>
      </c>
      <c r="Q28" s="1">
        <f t="shared" si="8"/>
        <v>65.593033539429058</v>
      </c>
    </row>
    <row r="29" spans="4:17" x14ac:dyDescent="0.2">
      <c r="D29" s="48">
        <v>43921</v>
      </c>
      <c r="E29" s="1">
        <v>27</v>
      </c>
      <c r="F29" s="70">
        <f t="shared" si="9"/>
        <v>-8.922318434176546E-2</v>
      </c>
      <c r="G29" s="37">
        <f>Mazowsze!C29</f>
        <v>57</v>
      </c>
      <c r="H29" s="67">
        <f>Mazowsze!D29</f>
        <v>70</v>
      </c>
      <c r="I29" s="1">
        <f t="shared" si="0"/>
        <v>1.0682112856522328E-2</v>
      </c>
      <c r="J29" s="1">
        <f t="shared" si="1"/>
        <v>5.1582522744282827E-4</v>
      </c>
      <c r="K29" s="1">
        <f t="shared" si="2"/>
        <v>6.2976149964599488E-29</v>
      </c>
      <c r="L29" s="1">
        <f t="shared" si="3"/>
        <v>1.0224042653105633E-2</v>
      </c>
      <c r="M29" s="1">
        <f t="shared" si="4"/>
        <v>0</v>
      </c>
      <c r="N29" s="1">
        <f t="shared" si="5"/>
        <v>1.0739867880548461E-2</v>
      </c>
      <c r="O29" s="1">
        <f t="shared" si="6"/>
        <v>3.3356428002592148E-9</v>
      </c>
      <c r="P29" s="1">
        <f t="shared" si="7"/>
        <v>1.0739867880548461E-2</v>
      </c>
      <c r="Q29" s="1">
        <f t="shared" si="8"/>
        <v>70.378469291247072</v>
      </c>
    </row>
    <row r="30" spans="4:17" x14ac:dyDescent="0.2">
      <c r="D30" s="48">
        <v>43922</v>
      </c>
      <c r="E30" s="1">
        <v>28</v>
      </c>
      <c r="F30" s="70">
        <f t="shared" si="9"/>
        <v>8.9895987701581914E-2</v>
      </c>
      <c r="G30" s="37">
        <f>Mazowsze!C30</f>
        <v>68</v>
      </c>
      <c r="H30" s="67">
        <f>Mazowsze!D30</f>
        <v>55.285714285714285</v>
      </c>
      <c r="I30" s="1">
        <f t="shared" si="0"/>
        <v>8.4366891336206951E-3</v>
      </c>
      <c r="J30" s="1">
        <f t="shared" si="1"/>
        <v>5.5918671934334339E-4</v>
      </c>
      <c r="K30" s="1">
        <f t="shared" si="2"/>
        <v>1.6518714894627571E-28</v>
      </c>
      <c r="L30" s="1">
        <f t="shared" si="3"/>
        <v>1.0852388725760439E-2</v>
      </c>
      <c r="M30" s="1">
        <f t="shared" si="4"/>
        <v>0</v>
      </c>
      <c r="N30" s="1">
        <f t="shared" si="5"/>
        <v>1.1411575445103782E-2</v>
      </c>
      <c r="O30" s="1">
        <f t="shared" si="6"/>
        <v>8.8499485662494478E-6</v>
      </c>
      <c r="P30" s="1">
        <f t="shared" si="7"/>
        <v>1.1411575445103782E-2</v>
      </c>
      <c r="Q30" s="1">
        <f t="shared" si="8"/>
        <v>74.780176158644863</v>
      </c>
    </row>
    <row r="31" spans="4:17" x14ac:dyDescent="0.2">
      <c r="D31" s="48">
        <v>43923</v>
      </c>
      <c r="E31" s="1">
        <v>29</v>
      </c>
      <c r="F31" s="70">
        <f t="shared" si="9"/>
        <v>0.29323586755751396</v>
      </c>
      <c r="G31" s="37">
        <f>Mazowsze!C31</f>
        <v>142</v>
      </c>
      <c r="H31" s="67">
        <f>Mazowsze!D31</f>
        <v>72.285714285714292</v>
      </c>
      <c r="I31" s="1">
        <f t="shared" si="0"/>
        <v>1.1030916541633263E-2</v>
      </c>
      <c r="J31" s="1">
        <f t="shared" si="1"/>
        <v>6.0545337798274465E-4</v>
      </c>
      <c r="K31" s="1">
        <f t="shared" si="2"/>
        <v>4.2993668103168682E-28</v>
      </c>
      <c r="L31" s="1">
        <f t="shared" si="3"/>
        <v>1.1402484476440312E-2</v>
      </c>
      <c r="M31" s="1">
        <f t="shared" si="4"/>
        <v>0</v>
      </c>
      <c r="N31" s="1">
        <f t="shared" si="5"/>
        <v>1.2007937854423056E-2</v>
      </c>
      <c r="O31" s="1">
        <f t="shared" si="6"/>
        <v>9.5457064564549211E-7</v>
      </c>
      <c r="P31" s="1">
        <f t="shared" si="7"/>
        <v>1.2007937854423056E-2</v>
      </c>
      <c r="Q31" s="1">
        <f t="shared" si="8"/>
        <v>78.688145416511304</v>
      </c>
    </row>
    <row r="32" spans="4:17" x14ac:dyDescent="0.2">
      <c r="D32" s="48">
        <v>43924</v>
      </c>
      <c r="E32" s="1">
        <v>30</v>
      </c>
      <c r="F32" s="70">
        <f t="shared" si="9"/>
        <v>-0.18443603858330349</v>
      </c>
      <c r="G32" s="37">
        <f>Mazowsze!C32</f>
        <v>54</v>
      </c>
      <c r="H32" s="67">
        <f>Mazowsze!D32</f>
        <v>82.571428571428569</v>
      </c>
      <c r="I32" s="1">
        <f t="shared" si="0"/>
        <v>1.2600533124632459E-2</v>
      </c>
      <c r="J32" s="1">
        <f t="shared" si="1"/>
        <v>6.5474795842152076E-4</v>
      </c>
      <c r="K32" s="1">
        <f t="shared" si="2"/>
        <v>1.1103523923159392E-27</v>
      </c>
      <c r="L32" s="1">
        <f t="shared" si="3"/>
        <v>1.1858918844724531E-2</v>
      </c>
      <c r="M32" s="1">
        <f t="shared" si="4"/>
        <v>0</v>
      </c>
      <c r="N32" s="1">
        <f t="shared" si="5"/>
        <v>1.2513666803146053E-2</v>
      </c>
      <c r="O32" s="1">
        <f t="shared" si="6"/>
        <v>7.545757808579748E-9</v>
      </c>
      <c r="P32" s="1">
        <f t="shared" si="7"/>
        <v>1.2513666803146053E-2</v>
      </c>
      <c r="Q32" s="1">
        <f t="shared" si="8"/>
        <v>82.002192636017554</v>
      </c>
    </row>
    <row r="33" spans="4:17" x14ac:dyDescent="0.2">
      <c r="D33" s="48">
        <v>43925</v>
      </c>
      <c r="E33" s="1">
        <v>31</v>
      </c>
      <c r="F33" s="70">
        <f t="shared" si="9"/>
        <v>0</v>
      </c>
      <c r="G33" s="37">
        <f>Mazowsze!C33</f>
        <v>0</v>
      </c>
      <c r="H33" s="67">
        <f>Mazowsze!D33</f>
        <v>100.42857142857143</v>
      </c>
      <c r="I33" s="1">
        <f t="shared" si="0"/>
        <v>1.5325561914561626E-2</v>
      </c>
      <c r="J33" s="1">
        <f t="shared" si="1"/>
        <v>7.0719175291726177E-4</v>
      </c>
      <c r="K33" s="1">
        <f t="shared" si="2"/>
        <v>2.8454126424420863E-27</v>
      </c>
      <c r="L33" s="1">
        <f t="shared" si="3"/>
        <v>1.2208495954497658E-2</v>
      </c>
      <c r="M33" s="1">
        <f t="shared" si="4"/>
        <v>0</v>
      </c>
      <c r="N33" s="1">
        <f t="shared" si="5"/>
        <v>1.291568770741492E-2</v>
      </c>
      <c r="O33" s="1">
        <f t="shared" si="6"/>
        <v>5.8074936942709617E-6</v>
      </c>
      <c r="P33" s="1">
        <f t="shared" si="7"/>
        <v>1.291568770741492E-2</v>
      </c>
      <c r="Q33" s="1">
        <f t="shared" si="8"/>
        <v>84.636639929058276</v>
      </c>
    </row>
    <row r="34" spans="4:17" x14ac:dyDescent="0.2">
      <c r="D34" s="48">
        <v>43926</v>
      </c>
      <c r="E34" s="1">
        <v>32</v>
      </c>
      <c r="F34" s="70">
        <f t="shared" si="9"/>
        <v>0.20015805220490268</v>
      </c>
      <c r="G34" s="37">
        <f>Mazowsze!C34</f>
        <v>159</v>
      </c>
      <c r="H34" s="67">
        <f>Mazowsze!D34</f>
        <v>100.28571428571429</v>
      </c>
      <c r="I34" s="1">
        <f t="shared" si="0"/>
        <v>1.5303761684242193E-2</v>
      </c>
      <c r="J34" s="1">
        <f t="shared" si="1"/>
        <v>7.6290385609810603E-4</v>
      </c>
      <c r="K34" s="1">
        <f t="shared" si="2"/>
        <v>7.2353204734596089E-27</v>
      </c>
      <c r="L34" s="1">
        <f t="shared" si="3"/>
        <v>1.2440868209184282E-2</v>
      </c>
      <c r="M34" s="1">
        <f t="shared" si="4"/>
        <v>0</v>
      </c>
      <c r="N34" s="1">
        <f t="shared" si="5"/>
        <v>1.3203772065282388E-2</v>
      </c>
      <c r="O34" s="1">
        <f t="shared" si="6"/>
        <v>4.4099563997389482E-6</v>
      </c>
      <c r="P34" s="1">
        <f t="shared" si="7"/>
        <v>1.3203772065282388E-2</v>
      </c>
      <c r="Q34" s="1">
        <f t="shared" si="8"/>
        <v>86.524459812781913</v>
      </c>
    </row>
    <row r="35" spans="4:17" x14ac:dyDescent="0.2">
      <c r="D35" s="48">
        <v>43927</v>
      </c>
      <c r="E35" s="1">
        <v>33</v>
      </c>
      <c r="F35" s="70">
        <f t="shared" si="9"/>
        <v>1.0249313005925353E-2</v>
      </c>
      <c r="G35" s="37">
        <f>Mazowsze!C35</f>
        <v>98</v>
      </c>
      <c r="H35" s="67">
        <f>Mazowsze!D35</f>
        <v>95.714285714285708</v>
      </c>
      <c r="I35" s="1">
        <f t="shared" si="0"/>
        <v>1.4606154314020325E-2</v>
      </c>
      <c r="J35" s="1">
        <f t="shared" si="1"/>
        <v>8.2200038476384376E-4</v>
      </c>
      <c r="K35" s="1">
        <f t="shared" si="2"/>
        <v>1.8255695297157374E-26</v>
      </c>
      <c r="L35" s="1">
        <f t="shared" si="3"/>
        <v>1.2549044938782634E-2</v>
      </c>
      <c r="M35" s="1">
        <f t="shared" si="4"/>
        <v>0</v>
      </c>
      <c r="N35" s="1">
        <f t="shared" si="5"/>
        <v>1.3371045323546478E-2</v>
      </c>
      <c r="O35" s="1">
        <f t="shared" si="6"/>
        <v>1.5254942183493266E-6</v>
      </c>
      <c r="P35" s="1">
        <f t="shared" si="7"/>
        <v>1.3371045323546478E-2</v>
      </c>
      <c r="Q35" s="1">
        <f t="shared" si="8"/>
        <v>87.620603266399968</v>
      </c>
    </row>
    <row r="36" spans="4:17" x14ac:dyDescent="0.2">
      <c r="D36" s="48">
        <v>43928</v>
      </c>
      <c r="E36" s="1">
        <v>34</v>
      </c>
      <c r="F36" s="70">
        <f t="shared" si="9"/>
        <v>0.26443619338752478</v>
      </c>
      <c r="G36" s="37">
        <f>Mazowsze!C36</f>
        <v>182</v>
      </c>
      <c r="H36" s="67">
        <f>Mazowsze!D36</f>
        <v>99</v>
      </c>
      <c r="I36" s="1">
        <f t="shared" si="0"/>
        <v>1.5107559611367293E-2</v>
      </c>
      <c r="J36" s="1">
        <f t="shared" si="1"/>
        <v>8.8459365461803136E-4</v>
      </c>
      <c r="K36" s="1">
        <f t="shared" si="2"/>
        <v>4.5705353874681863E-26</v>
      </c>
      <c r="L36" s="1">
        <f t="shared" si="3"/>
        <v>1.2529741720579359E-2</v>
      </c>
      <c r="M36" s="1">
        <f t="shared" si="4"/>
        <v>0</v>
      </c>
      <c r="N36" s="1">
        <f t="shared" si="5"/>
        <v>1.341433537519739E-2</v>
      </c>
      <c r="O36" s="1">
        <f t="shared" si="6"/>
        <v>2.867008313953152E-6</v>
      </c>
      <c r="P36" s="1">
        <f t="shared" si="7"/>
        <v>1.341433537519739E-2</v>
      </c>
      <c r="Q36" s="1">
        <f t="shared" si="8"/>
        <v>87.904283438690385</v>
      </c>
    </row>
    <row r="37" spans="4:17" x14ac:dyDescent="0.2">
      <c r="D37" s="48">
        <v>43929</v>
      </c>
      <c r="E37" s="1">
        <v>35</v>
      </c>
      <c r="F37" s="70">
        <f t="shared" si="9"/>
        <v>-0.24317031440435732</v>
      </c>
      <c r="G37" s="37">
        <f>Mazowsze!C37</f>
        <v>67</v>
      </c>
      <c r="H37" s="67">
        <f>Mazowsze!D37</f>
        <v>117.28571428571429</v>
      </c>
      <c r="I37" s="1">
        <f t="shared" si="0"/>
        <v>1.7897989092254759E-2</v>
      </c>
      <c r="J37" s="1">
        <f t="shared" si="1"/>
        <v>9.5079131679934802E-4</v>
      </c>
      <c r="K37" s="1">
        <f t="shared" si="2"/>
        <v>1.1354391492068755E-25</v>
      </c>
      <c r="L37" s="1">
        <f t="shared" si="3"/>
        <v>1.2383546018831961E-2</v>
      </c>
      <c r="M37" s="1">
        <f t="shared" si="4"/>
        <v>0</v>
      </c>
      <c r="N37" s="1">
        <f t="shared" si="5"/>
        <v>1.3334337335631309E-2</v>
      </c>
      <c r="O37" s="1">
        <f t="shared" si="6"/>
        <v>2.0826917355732298E-5</v>
      </c>
      <c r="P37" s="1">
        <f t="shared" si="7"/>
        <v>1.3334337335631309E-2</v>
      </c>
      <c r="Q37" s="1">
        <f t="shared" si="8"/>
        <v>87.38005542829201</v>
      </c>
    </row>
    <row r="38" spans="4:17" x14ac:dyDescent="0.2">
      <c r="D38" s="48">
        <v>43930</v>
      </c>
      <c r="E38" s="1">
        <v>36</v>
      </c>
      <c r="F38" s="70">
        <f t="shared" si="9"/>
        <v>4.325794707447228E-2</v>
      </c>
      <c r="G38" s="37">
        <f>Mazowsze!C38</f>
        <v>110</v>
      </c>
      <c r="H38" s="67">
        <f>Mazowsze!D38</f>
        <v>99.571428571428569</v>
      </c>
      <c r="I38" s="1">
        <f t="shared" si="0"/>
        <v>1.5194760532645025E-2</v>
      </c>
      <c r="J38" s="1">
        <f t="shared" si="1"/>
        <v>1.0206954576607251E-3</v>
      </c>
      <c r="K38" s="1">
        <f t="shared" si="2"/>
        <v>2.7989087764720054E-25</v>
      </c>
      <c r="L38" s="1">
        <f t="shared" si="3"/>
        <v>1.21148874878856E-2</v>
      </c>
      <c r="M38" s="1">
        <f t="shared" si="4"/>
        <v>0</v>
      </c>
      <c r="N38" s="1">
        <f t="shared" si="5"/>
        <v>1.3135582945546325E-2</v>
      </c>
      <c r="O38" s="1">
        <f t="shared" si="6"/>
        <v>4.2402123352096246E-6</v>
      </c>
      <c r="P38" s="1">
        <f t="shared" si="7"/>
        <v>1.3135582945546325E-2</v>
      </c>
      <c r="Q38" s="1">
        <f t="shared" si="8"/>
        <v>86.077615780553785</v>
      </c>
    </row>
    <row r="39" spans="4:17" x14ac:dyDescent="0.2">
      <c r="D39" s="48">
        <v>43931</v>
      </c>
      <c r="E39" s="1">
        <v>37</v>
      </c>
      <c r="F39" s="70">
        <f t="shared" si="9"/>
        <v>-6.2899281472430957E-2</v>
      </c>
      <c r="G39" s="37">
        <f>Mazowsze!C39</f>
        <v>77</v>
      </c>
      <c r="H39" s="67">
        <f>Mazowsze!D39</f>
        <v>89</v>
      </c>
      <c r="I39" s="1">
        <f t="shared" si="0"/>
        <v>1.358154348900696E-2</v>
      </c>
      <c r="J39" s="1">
        <f t="shared" si="1"/>
        <v>1.0944016658350521E-3</v>
      </c>
      <c r="K39" s="1">
        <f t="shared" si="2"/>
        <v>6.8460759776667247E-25</v>
      </c>
      <c r="L39" s="1">
        <f t="shared" si="3"/>
        <v>1.1731815033320291E-2</v>
      </c>
      <c r="M39" s="1">
        <f t="shared" si="4"/>
        <v>0</v>
      </c>
      <c r="N39" s="1">
        <f t="shared" si="5"/>
        <v>1.2826216699155343E-2</v>
      </c>
      <c r="O39" s="1">
        <f t="shared" si="6"/>
        <v>5.7051855946754881E-7</v>
      </c>
      <c r="P39" s="1">
        <f t="shared" si="7"/>
        <v>1.2826216699155343E-2</v>
      </c>
      <c r="Q39" s="1">
        <f t="shared" si="8"/>
        <v>84.050335453315313</v>
      </c>
    </row>
    <row r="40" spans="4:17" x14ac:dyDescent="0.2">
      <c r="D40" s="48">
        <v>43932</v>
      </c>
      <c r="E40" s="1">
        <v>38</v>
      </c>
      <c r="F40" s="70">
        <f t="shared" si="9"/>
        <v>0.28206215658800105</v>
      </c>
      <c r="G40" s="37">
        <f>Mazowsze!C40</f>
        <v>128</v>
      </c>
      <c r="H40" s="67">
        <f>Mazowsze!D40</f>
        <v>66.857142857142861</v>
      </c>
      <c r="I40" s="1">
        <f t="shared" si="0"/>
        <v>1.0202507789494795E-2</v>
      </c>
      <c r="J40" s="1">
        <f t="shared" si="1"/>
        <v>1.1719980712205915E-3</v>
      </c>
      <c r="K40" s="1">
        <f t="shared" si="2"/>
        <v>1.6615858166538733E-24</v>
      </c>
      <c r="L40" s="1">
        <f t="shared" si="3"/>
        <v>1.1245596286545721E-2</v>
      </c>
      <c r="M40" s="1">
        <f t="shared" si="4"/>
        <v>0</v>
      </c>
      <c r="N40" s="1">
        <f t="shared" si="5"/>
        <v>1.2417594357766314E-2</v>
      </c>
      <c r="O40" s="1">
        <f t="shared" si="6"/>
        <v>4.9066085049368914E-6</v>
      </c>
      <c r="P40" s="1">
        <f t="shared" si="7"/>
        <v>1.2417594357766314E-2</v>
      </c>
      <c r="Q40" s="1">
        <f t="shared" si="8"/>
        <v>81.372628872096499</v>
      </c>
    </row>
    <row r="41" spans="4:17" x14ac:dyDescent="0.2">
      <c r="D41" s="48">
        <v>43933</v>
      </c>
      <c r="E41" s="1">
        <v>39</v>
      </c>
      <c r="F41" s="70">
        <f t="shared" si="9"/>
        <v>-0.2902618122475864</v>
      </c>
      <c r="G41" s="37">
        <f>Mazowsze!C41</f>
        <v>35</v>
      </c>
      <c r="H41" s="67">
        <f>Mazowsze!D41</f>
        <v>68.285714285714292</v>
      </c>
      <c r="I41" s="1">
        <f t="shared" si="0"/>
        <v>1.042051009268913E-2</v>
      </c>
      <c r="J41" s="1">
        <f t="shared" si="1"/>
        <v>1.2535643611111254E-3</v>
      </c>
      <c r="K41" s="1">
        <f t="shared" si="2"/>
        <v>4.0015839202636611E-24</v>
      </c>
      <c r="L41" s="1">
        <f t="shared" si="3"/>
        <v>1.0670167300358321E-2</v>
      </c>
      <c r="M41" s="1">
        <f t="shared" si="4"/>
        <v>0</v>
      </c>
      <c r="N41" s="1">
        <f t="shared" si="5"/>
        <v>1.1923731661469447E-2</v>
      </c>
      <c r="O41" s="1">
        <f t="shared" si="6"/>
        <v>2.2596750848463574E-6</v>
      </c>
      <c r="P41" s="1">
        <f t="shared" si="7"/>
        <v>1.1923731661469447E-2</v>
      </c>
      <c r="Q41" s="1">
        <f t="shared" si="8"/>
        <v>78.136341331877091</v>
      </c>
    </row>
    <row r="42" spans="4:17" x14ac:dyDescent="0.2">
      <c r="D42" s="48">
        <v>43934</v>
      </c>
      <c r="E42" s="1">
        <v>40</v>
      </c>
      <c r="F42" s="70">
        <f t="shared" si="9"/>
        <v>-0.40000316923581103</v>
      </c>
      <c r="G42" s="37">
        <f>Mazowsze!C42</f>
        <v>24</v>
      </c>
      <c r="H42" s="67">
        <f>Mazowsze!D42</f>
        <v>60.285714285714285</v>
      </c>
      <c r="I42" s="1">
        <f t="shared" si="0"/>
        <v>9.1996971948008627E-3</v>
      </c>
      <c r="J42" s="1">
        <f t="shared" si="1"/>
        <v>1.3391707792784376E-3</v>
      </c>
      <c r="K42" s="1">
        <f t="shared" si="2"/>
        <v>9.5624499086066939E-24</v>
      </c>
      <c r="L42" s="1">
        <f t="shared" si="3"/>
        <v>1.0021469951343513E-2</v>
      </c>
      <c r="M42" s="1">
        <f t="shared" si="4"/>
        <v>0</v>
      </c>
      <c r="N42" s="1">
        <f t="shared" si="5"/>
        <v>1.136064073062195E-2</v>
      </c>
      <c r="O42" s="1">
        <f t="shared" si="6"/>
        <v>4.6696769650069428E-6</v>
      </c>
      <c r="P42" s="1">
        <f t="shared" si="7"/>
        <v>1.136064073062195E-2</v>
      </c>
      <c r="Q42" s="1">
        <f t="shared" si="8"/>
        <v>74.446400428916334</v>
      </c>
    </row>
    <row r="43" spans="4:17" x14ac:dyDescent="0.2">
      <c r="D43" s="48">
        <v>43935</v>
      </c>
      <c r="E43" s="1">
        <v>41</v>
      </c>
      <c r="F43" s="70">
        <f t="shared" si="9"/>
        <v>-0.30560155873846462</v>
      </c>
      <c r="G43" s="37">
        <f>Mazowsze!C43</f>
        <v>27</v>
      </c>
      <c r="H43" s="67">
        <f>Mazowsze!D43</f>
        <v>54.571428571428569</v>
      </c>
      <c r="I43" s="1">
        <f t="shared" si="0"/>
        <v>8.3276879820235288E-3</v>
      </c>
      <c r="J43" s="1">
        <f t="shared" si="1"/>
        <v>1.4288771143806406E-3</v>
      </c>
      <c r="K43" s="1">
        <f t="shared" si="2"/>
        <v>2.2674332358873146E-23</v>
      </c>
      <c r="L43" s="1">
        <f t="shared" si="3"/>
        <v>9.3167209426858327E-3</v>
      </c>
      <c r="M43" s="1">
        <f t="shared" si="4"/>
        <v>0</v>
      </c>
      <c r="N43" s="1">
        <f t="shared" si="5"/>
        <v>1.0745598057066473E-2</v>
      </c>
      <c r="O43" s="1">
        <f t="shared" si="6"/>
        <v>5.8462891309941782E-6</v>
      </c>
      <c r="P43" s="1">
        <f t="shared" si="7"/>
        <v>1.0745598057066473E-2</v>
      </c>
      <c r="Q43" s="1">
        <f t="shared" si="8"/>
        <v>70.416019199364356</v>
      </c>
    </row>
    <row r="44" spans="4:17" x14ac:dyDescent="0.2">
      <c r="D44" s="48">
        <v>43936</v>
      </c>
      <c r="E44" s="1">
        <v>42</v>
      </c>
      <c r="F44" s="70">
        <f t="shared" si="9"/>
        <v>0.24445038970955224</v>
      </c>
      <c r="G44" s="37">
        <f>Mazowsze!C44</f>
        <v>77</v>
      </c>
      <c r="H44" s="67">
        <f>Mazowsze!D44</f>
        <v>43.857142857142854</v>
      </c>
      <c r="I44" s="1">
        <f t="shared" si="0"/>
        <v>6.6926707080660298E-3</v>
      </c>
      <c r="J44" s="1">
        <f t="shared" si="1"/>
        <v>1.5227316846115797E-3</v>
      </c>
      <c r="K44" s="1">
        <f t="shared" si="2"/>
        <v>5.3349202823582481E-23</v>
      </c>
      <c r="L44" s="1">
        <f t="shared" si="3"/>
        <v>8.5736589884519761E-3</v>
      </c>
      <c r="M44" s="1">
        <f t="shared" si="4"/>
        <v>0</v>
      </c>
      <c r="N44" s="1">
        <f t="shared" si="5"/>
        <v>1.0096390673063557E-2</v>
      </c>
      <c r="O44" s="1">
        <f t="shared" si="6"/>
        <v>1.1585309600122764E-5</v>
      </c>
      <c r="P44" s="1">
        <f t="shared" si="7"/>
        <v>1.0096390673063557E-2</v>
      </c>
      <c r="Q44" s="1">
        <f t="shared" si="8"/>
        <v>66.161756256199851</v>
      </c>
    </row>
    <row r="45" spans="4:17" x14ac:dyDescent="0.2">
      <c r="D45" s="48">
        <v>43937</v>
      </c>
      <c r="E45" s="1">
        <v>43</v>
      </c>
      <c r="F45" s="70">
        <f t="shared" si="9"/>
        <v>6.1617956125546325E-2</v>
      </c>
      <c r="G45" s="37">
        <f>Mazowsze!C45</f>
        <v>54</v>
      </c>
      <c r="H45" s="67">
        <f>Mazowsze!D45</f>
        <v>46.857142857142854</v>
      </c>
      <c r="I45" s="1">
        <f t="shared" si="0"/>
        <v>7.1504755447741293E-3</v>
      </c>
      <c r="J45" s="1">
        <f t="shared" si="1"/>
        <v>1.6207703260160916E-3</v>
      </c>
      <c r="K45" s="1">
        <f t="shared" si="2"/>
        <v>1.2455164032772201E-22</v>
      </c>
      <c r="L45" s="1">
        <f t="shared" si="3"/>
        <v>7.8098156616838678E-3</v>
      </c>
      <c r="M45" s="1">
        <f t="shared" si="4"/>
        <v>0</v>
      </c>
      <c r="N45" s="1">
        <f t="shared" si="5"/>
        <v>9.43058598769996E-3</v>
      </c>
      <c r="O45" s="1">
        <f t="shared" si="6"/>
        <v>5.1989036319394278E-6</v>
      </c>
      <c r="P45" s="1">
        <f t="shared" si="7"/>
        <v>9.43058598769996E-3</v>
      </c>
      <c r="Q45" s="1">
        <f t="shared" si="8"/>
        <v>61.798731019390573</v>
      </c>
    </row>
    <row r="46" spans="4:17" x14ac:dyDescent="0.2">
      <c r="D46" s="48">
        <v>43938</v>
      </c>
      <c r="E46" s="1">
        <v>44</v>
      </c>
      <c r="F46" s="70">
        <f t="shared" si="9"/>
        <v>-0.12072634197488319</v>
      </c>
      <c r="G46" s="37">
        <f>Mazowsze!C46</f>
        <v>37</v>
      </c>
      <c r="H46" s="67">
        <f>Mazowsze!D46</f>
        <v>48.857142857142854</v>
      </c>
      <c r="I46" s="1">
        <f t="shared" si="0"/>
        <v>7.4556787692461957E-3</v>
      </c>
      <c r="J46" s="1">
        <f t="shared" si="1"/>
        <v>1.7230153923654221E-3</v>
      </c>
      <c r="K46" s="1">
        <f t="shared" si="2"/>
        <v>2.8853537080010708E-22</v>
      </c>
      <c r="L46" s="1">
        <f t="shared" si="3"/>
        <v>7.0418508105626661E-3</v>
      </c>
      <c r="M46" s="1">
        <f t="shared" si="4"/>
        <v>0</v>
      </c>
      <c r="N46" s="1">
        <f t="shared" si="5"/>
        <v>8.7648662029280889E-3</v>
      </c>
      <c r="O46" s="1">
        <f t="shared" si="6"/>
        <v>1.7139717365105815E-6</v>
      </c>
      <c r="P46" s="1">
        <f t="shared" si="7"/>
        <v>8.7648662029280889E-3</v>
      </c>
      <c r="Q46" s="1">
        <f t="shared" si="8"/>
        <v>57.436262137068518</v>
      </c>
    </row>
    <row r="47" spans="4:17" x14ac:dyDescent="0.2">
      <c r="D47" s="48">
        <v>43939</v>
      </c>
      <c r="E47" s="1">
        <v>45</v>
      </c>
      <c r="F47" s="70">
        <f t="shared" si="9"/>
        <v>3.2815467043515678E-2</v>
      </c>
      <c r="G47" s="37">
        <f>Mazowsze!C47</f>
        <v>53</v>
      </c>
      <c r="H47" s="67">
        <f>Mazowsze!D47</f>
        <v>49.142857142857146</v>
      </c>
      <c r="I47" s="1">
        <f t="shared" si="0"/>
        <v>7.4992792298850634E-3</v>
      </c>
      <c r="J47" s="1">
        <f t="shared" si="1"/>
        <v>1.8294747749084395E-3</v>
      </c>
      <c r="K47" s="1">
        <f t="shared" si="2"/>
        <v>6.6324923715900533E-22</v>
      </c>
      <c r="L47" s="1">
        <f t="shared" si="3"/>
        <v>6.284986015788847E-3</v>
      </c>
      <c r="M47" s="1">
        <f t="shared" si="4"/>
        <v>0</v>
      </c>
      <c r="N47" s="1">
        <f t="shared" si="5"/>
        <v>8.1144607906972858E-3</v>
      </c>
      <c r="O47" s="1">
        <f t="shared" si="6"/>
        <v>3.7844835276336209E-7</v>
      </c>
      <c r="P47" s="1">
        <f t="shared" si="7"/>
        <v>8.1144607906972858E-3</v>
      </c>
      <c r="Q47" s="1">
        <f t="shared" si="8"/>
        <v>53.174148502090652</v>
      </c>
    </row>
    <row r="48" spans="4:17" x14ac:dyDescent="0.2">
      <c r="D48" s="48">
        <v>43940</v>
      </c>
      <c r="E48" s="1">
        <v>46</v>
      </c>
      <c r="F48" s="70">
        <f t="shared" si="9"/>
        <v>0.10756464053887727</v>
      </c>
      <c r="G48" s="37">
        <f>Mazowsze!C48</f>
        <v>56</v>
      </c>
      <c r="H48" s="67">
        <f>Mazowsze!D48</f>
        <v>43.714285714285715</v>
      </c>
      <c r="I48" s="1">
        <f t="shared" si="0"/>
        <v>6.6708704777465964E-3</v>
      </c>
      <c r="J48" s="1">
        <f t="shared" si="1"/>
        <v>1.9401409506796072E-3</v>
      </c>
      <c r="K48" s="1">
        <f t="shared" si="2"/>
        <v>1.5128036009450038E-21</v>
      </c>
      <c r="L48" s="1">
        <f t="shared" si="3"/>
        <v>5.5525601365121764E-3</v>
      </c>
      <c r="M48" s="1">
        <f t="shared" si="4"/>
        <v>0</v>
      </c>
      <c r="N48" s="1">
        <f t="shared" si="5"/>
        <v>7.4927010871917834E-3</v>
      </c>
      <c r="O48" s="1">
        <f t="shared" si="6"/>
        <v>6.7540555062104746E-7</v>
      </c>
      <c r="P48" s="1">
        <f t="shared" si="7"/>
        <v>7.4927010871917834E-3</v>
      </c>
      <c r="Q48" s="1">
        <f t="shared" si="8"/>
        <v>49.09975050330798</v>
      </c>
    </row>
    <row r="49" spans="4:17" x14ac:dyDescent="0.2">
      <c r="D49" s="48">
        <v>43941</v>
      </c>
      <c r="E49" s="1">
        <v>47</v>
      </c>
      <c r="F49" s="70">
        <f t="shared" si="9"/>
        <v>-8.0268341688839007E-2</v>
      </c>
      <c r="G49" s="37">
        <f>Mazowsze!C49</f>
        <v>38</v>
      </c>
      <c r="H49" s="67">
        <f>Mazowsze!D49</f>
        <v>45.714285714285715</v>
      </c>
      <c r="I49" s="1">
        <f t="shared" si="0"/>
        <v>6.9760737022186636E-3</v>
      </c>
      <c r="J49" s="1">
        <f t="shared" si="1"/>
        <v>2.0549900683460346E-3</v>
      </c>
      <c r="K49" s="1">
        <f t="shared" si="2"/>
        <v>3.4238634124918542E-21</v>
      </c>
      <c r="L49" s="1">
        <f t="shared" si="3"/>
        <v>4.855720553888024E-3</v>
      </c>
      <c r="M49" s="1">
        <f t="shared" si="4"/>
        <v>0</v>
      </c>
      <c r="N49" s="1">
        <f t="shared" si="5"/>
        <v>6.9107106222340581E-3</v>
      </c>
      <c r="O49" s="1">
        <f t="shared" si="6"/>
        <v>4.2723322250739298E-9</v>
      </c>
      <c r="P49" s="1">
        <f t="shared" si="7"/>
        <v>6.9107106222340581E-3</v>
      </c>
      <c r="Q49" s="1">
        <f t="shared" si="8"/>
        <v>45.285960750827883</v>
      </c>
    </row>
    <row r="50" spans="4:17" x14ac:dyDescent="0.2">
      <c r="D50" s="48">
        <v>43942</v>
      </c>
      <c r="E50" s="1">
        <v>48</v>
      </c>
      <c r="F50" s="70">
        <f t="shared" si="9"/>
        <v>-0.20170648441788996</v>
      </c>
      <c r="G50" s="37">
        <f>Mazowsze!C50</f>
        <v>29</v>
      </c>
      <c r="H50" s="67">
        <f>Mazowsze!D50</f>
        <v>46.142857142857146</v>
      </c>
      <c r="I50" s="1">
        <f t="shared" si="0"/>
        <v>7.0414743931769639E-3</v>
      </c>
      <c r="J50" s="1">
        <f t="shared" si="1"/>
        <v>2.1739810808060521E-3</v>
      </c>
      <c r="K50" s="1">
        <f t="shared" si="2"/>
        <v>7.6891512488407658E-21</v>
      </c>
      <c r="L50" s="1">
        <f t="shared" si="3"/>
        <v>4.2032532629527894E-3</v>
      </c>
      <c r="M50" s="1">
        <f t="shared" si="4"/>
        <v>0</v>
      </c>
      <c r="N50" s="1">
        <f t="shared" si="5"/>
        <v>6.3772343437588416E-3</v>
      </c>
      <c r="O50" s="1">
        <f t="shared" si="6"/>
        <v>4.4121484325098964E-7</v>
      </c>
      <c r="P50" s="1">
        <f t="shared" si="7"/>
        <v>6.3772343437588416E-3</v>
      </c>
      <c r="Q50" s="1">
        <f t="shared" si="8"/>
        <v>41.790084982162519</v>
      </c>
    </row>
    <row r="51" spans="4:17" x14ac:dyDescent="0.2">
      <c r="D51" s="48">
        <v>43943</v>
      </c>
      <c r="E51" s="1">
        <v>49</v>
      </c>
      <c r="F51" s="70">
        <f t="shared" si="9"/>
        <v>-0.12731843835365475</v>
      </c>
      <c r="G51" s="37">
        <f>Mazowsze!C51</f>
        <v>39</v>
      </c>
      <c r="H51" s="67">
        <f>Mazowsze!D51</f>
        <v>52.285714285714285</v>
      </c>
      <c r="I51" s="1">
        <f t="shared" si="0"/>
        <v>7.9788842969125955E-3</v>
      </c>
      <c r="J51" s="1">
        <f t="shared" si="1"/>
        <v>2.2970549339033763E-3</v>
      </c>
      <c r="K51" s="1">
        <f t="shared" si="2"/>
        <v>1.7134382885976679E-20</v>
      </c>
      <c r="L51" s="1">
        <f t="shared" si="3"/>
        <v>3.6015453824417773E-3</v>
      </c>
      <c r="M51" s="1">
        <f t="shared" si="4"/>
        <v>0</v>
      </c>
      <c r="N51" s="1">
        <f t="shared" si="5"/>
        <v>5.8986003163451536E-3</v>
      </c>
      <c r="O51" s="1">
        <f t="shared" si="6"/>
        <v>4.3275814398055215E-6</v>
      </c>
      <c r="P51" s="1">
        <f t="shared" si="7"/>
        <v>5.8986003163451536E-3</v>
      </c>
      <c r="Q51" s="1">
        <f t="shared" si="8"/>
        <v>38.653591072298902</v>
      </c>
    </row>
    <row r="52" spans="4:17" x14ac:dyDescent="0.2">
      <c r="D52" s="48">
        <v>43944</v>
      </c>
      <c r="E52" s="1">
        <v>50</v>
      </c>
      <c r="F52" s="70">
        <f t="shared" si="9"/>
        <v>0.15126767533064922</v>
      </c>
      <c r="G52" s="37">
        <f>Mazowsze!C52</f>
        <v>68</v>
      </c>
      <c r="H52" s="67">
        <f>Mazowsze!D52</f>
        <v>48</v>
      </c>
      <c r="I52" s="1">
        <f t="shared" si="0"/>
        <v>7.324877387329596E-3</v>
      </c>
      <c r="J52" s="1">
        <f t="shared" si="1"/>
        <v>2.424133820687735E-3</v>
      </c>
      <c r="K52" s="1">
        <f t="shared" si="2"/>
        <v>3.7886686316140498E-20</v>
      </c>
      <c r="L52" s="1">
        <f t="shared" si="3"/>
        <v>3.0546656670590372E-3</v>
      </c>
      <c r="M52" s="1">
        <f t="shared" si="4"/>
        <v>0</v>
      </c>
      <c r="N52" s="1">
        <f t="shared" si="5"/>
        <v>5.4787994877467721E-3</v>
      </c>
      <c r="O52" s="1">
        <f t="shared" si="6"/>
        <v>3.4080036113281307E-6</v>
      </c>
      <c r="P52" s="1">
        <f t="shared" si="7"/>
        <v>5.4787994877467721E-3</v>
      </c>
      <c r="Q52" s="1">
        <f t="shared" si="8"/>
        <v>35.902631744627683</v>
      </c>
    </row>
    <row r="53" spans="4:17" x14ac:dyDescent="0.2">
      <c r="D53" s="48">
        <v>43945</v>
      </c>
      <c r="E53" s="1">
        <v>51</v>
      </c>
      <c r="F53" s="70">
        <f t="shared" si="9"/>
        <v>-5.2357223585752122E-2</v>
      </c>
      <c r="G53" s="37">
        <f>Mazowsze!C53</f>
        <v>40</v>
      </c>
      <c r="H53" s="67">
        <f>Mazowsze!D53</f>
        <v>45.125</v>
      </c>
      <c r="I53" s="1">
        <f t="shared" si="0"/>
        <v>6.8861477521510008E-3</v>
      </c>
      <c r="J53" s="1">
        <f t="shared" si="1"/>
        <v>2.555120510628841E-3</v>
      </c>
      <c r="K53" s="1">
        <f t="shared" si="2"/>
        <v>8.3125231557110615E-20</v>
      </c>
      <c r="L53" s="1">
        <f t="shared" si="3"/>
        <v>2.564542702663191E-3</v>
      </c>
      <c r="M53" s="1">
        <f t="shared" si="4"/>
        <v>0</v>
      </c>
      <c r="N53" s="1">
        <f t="shared" si="5"/>
        <v>5.1196632132920316E-3</v>
      </c>
      <c r="O53" s="1">
        <f t="shared" si="6"/>
        <v>3.1204676260277849E-6</v>
      </c>
      <c r="P53" s="1">
        <f t="shared" si="7"/>
        <v>5.1196632132920316E-3</v>
      </c>
      <c r="Q53" s="1">
        <f t="shared" si="8"/>
        <v>33.549207890237113</v>
      </c>
    </row>
    <row r="54" spans="4:17" x14ac:dyDescent="0.2">
      <c r="D54" s="48">
        <v>43946</v>
      </c>
      <c r="E54" s="1">
        <v>52</v>
      </c>
      <c r="F54" s="70">
        <f t="shared" si="9"/>
        <v>0.31951340135799433</v>
      </c>
      <c r="G54" s="37">
        <f>Mazowsze!C54</f>
        <v>96</v>
      </c>
      <c r="H54" s="67">
        <f>Mazowsze!D54</f>
        <v>46</v>
      </c>
      <c r="I54" s="1">
        <f t="shared" si="0"/>
        <v>7.0196741628575296E-3</v>
      </c>
      <c r="J54" s="1">
        <f t="shared" si="1"/>
        <v>2.6898977630708905E-3</v>
      </c>
      <c r="K54" s="1">
        <f t="shared" si="2"/>
        <v>1.8097025779719868E-19</v>
      </c>
      <c r="L54" s="1">
        <f t="shared" si="3"/>
        <v>2.1312168713605996E-3</v>
      </c>
      <c r="M54" s="1">
        <f t="shared" si="4"/>
        <v>0</v>
      </c>
      <c r="N54" s="1">
        <f t="shared" si="5"/>
        <v>4.8211146344314896E-3</v>
      </c>
      <c r="O54" s="1">
        <f t="shared" si="6"/>
        <v>4.8336640000329316E-6</v>
      </c>
      <c r="P54" s="1">
        <f t="shared" si="7"/>
        <v>4.8211146344314896E-3</v>
      </c>
      <c r="Q54" s="1">
        <f t="shared" si="8"/>
        <v>31.592815854229208</v>
      </c>
    </row>
    <row r="55" spans="4:17" x14ac:dyDescent="0.2">
      <c r="D55" s="48">
        <v>43947</v>
      </c>
      <c r="E55" s="1">
        <v>53</v>
      </c>
      <c r="F55" s="70">
        <f t="shared" si="9"/>
        <v>-9.3400262541434298E-3</v>
      </c>
      <c r="G55" s="37">
        <f>Mazowsze!C55</f>
        <v>46</v>
      </c>
      <c r="H55" s="67">
        <f>Mazowsze!D55</f>
        <v>47</v>
      </c>
      <c r="I55" s="1">
        <f t="shared" si="0"/>
        <v>7.1722757750935628E-3</v>
      </c>
      <c r="J55" s="1">
        <f t="shared" si="1"/>
        <v>2.8283278339951189E-3</v>
      </c>
      <c r="K55" s="1">
        <f t="shared" si="2"/>
        <v>3.909395719415186E-19</v>
      </c>
      <c r="L55" s="1">
        <f t="shared" si="3"/>
        <v>1.7531408738363692E-3</v>
      </c>
      <c r="M55" s="1">
        <f t="shared" si="4"/>
        <v>0</v>
      </c>
      <c r="N55" s="1">
        <f t="shared" si="5"/>
        <v>4.5814687078314887E-3</v>
      </c>
      <c r="O55" s="1">
        <f t="shared" si="6"/>
        <v>6.7122812597751088E-6</v>
      </c>
      <c r="P55" s="1">
        <f t="shared" si="7"/>
        <v>4.5814687078314887E-3</v>
      </c>
      <c r="Q55" s="1">
        <f t="shared" si="8"/>
        <v>30.022413529584476</v>
      </c>
    </row>
    <row r="56" spans="4:17" x14ac:dyDescent="0.2">
      <c r="D56" s="48">
        <v>43948</v>
      </c>
      <c r="E56" s="1">
        <v>54</v>
      </c>
      <c r="F56" s="70">
        <f t="shared" si="9"/>
        <v>-0.16410996177256698</v>
      </c>
      <c r="G56" s="37">
        <f>Mazowsze!C56</f>
        <v>28</v>
      </c>
      <c r="H56" s="67">
        <f>Mazowsze!D56</f>
        <v>40.857142857142854</v>
      </c>
      <c r="I56" s="1">
        <f t="shared" si="0"/>
        <v>6.2348658713579294E-3</v>
      </c>
      <c r="J56" s="1">
        <f t="shared" si="1"/>
        <v>2.9702520848353437E-3</v>
      </c>
      <c r="K56" s="1">
        <f t="shared" si="2"/>
        <v>8.3799253954440675E-19</v>
      </c>
      <c r="L56" s="1">
        <f t="shared" si="3"/>
        <v>1.4275043629725695E-3</v>
      </c>
      <c r="M56" s="1">
        <f t="shared" si="4"/>
        <v>0</v>
      </c>
      <c r="N56" s="1">
        <f t="shared" si="5"/>
        <v>4.3977564478079141E-3</v>
      </c>
      <c r="O56" s="1">
        <f t="shared" si="6"/>
        <v>3.3749710340962696E-6</v>
      </c>
      <c r="P56" s="1">
        <f t="shared" si="7"/>
        <v>4.3977564478079141E-3</v>
      </c>
      <c r="Q56" s="1">
        <f t="shared" si="8"/>
        <v>28.818545121304346</v>
      </c>
    </row>
    <row r="57" spans="4:17" x14ac:dyDescent="0.2">
      <c r="D57" s="48">
        <v>43949</v>
      </c>
      <c r="E57" s="1">
        <v>55</v>
      </c>
      <c r="F57" s="70">
        <f t="shared" si="9"/>
        <v>-0.36974580803344104</v>
      </c>
      <c r="G57" s="37">
        <f>Mazowsze!C57</f>
        <v>15</v>
      </c>
      <c r="H57" s="67">
        <f>Mazowsze!D57</f>
        <v>35.142857142857146</v>
      </c>
      <c r="I57" s="1">
        <f t="shared" si="0"/>
        <v>5.3628566585805981E-3</v>
      </c>
      <c r="J57" s="1">
        <f t="shared" si="1"/>
        <v>3.1154907016637833E-3</v>
      </c>
      <c r="K57" s="1">
        <f t="shared" si="2"/>
        <v>1.7823736883840672E-18</v>
      </c>
      <c r="L57" s="1">
        <f t="shared" si="3"/>
        <v>1.1505606917497323E-3</v>
      </c>
      <c r="M57" s="1">
        <f t="shared" si="4"/>
        <v>0</v>
      </c>
      <c r="N57" s="1">
        <f t="shared" si="5"/>
        <v>4.2660513934135169E-3</v>
      </c>
      <c r="O57" s="1">
        <f t="shared" si="6"/>
        <v>1.2029817896982314E-6</v>
      </c>
      <c r="P57" s="1">
        <f t="shared" si="7"/>
        <v>4.2660513934135169E-3</v>
      </c>
      <c r="Q57" s="1">
        <f t="shared" si="8"/>
        <v>27.955480488732281</v>
      </c>
    </row>
    <row r="58" spans="4:17" x14ac:dyDescent="0.2">
      <c r="D58" s="48">
        <v>43950</v>
      </c>
      <c r="E58" s="1">
        <v>56</v>
      </c>
      <c r="F58" s="70">
        <f t="shared" si="9"/>
        <v>0.15836249209524955</v>
      </c>
      <c r="G58" s="37">
        <f>Mazowsze!C58</f>
        <v>36</v>
      </c>
      <c r="H58" s="67">
        <f>Mazowsze!D58</f>
        <v>25</v>
      </c>
      <c r="I58" s="1">
        <f t="shared" si="0"/>
        <v>3.8150403059008316E-3</v>
      </c>
      <c r="J58" s="1">
        <f t="shared" si="1"/>
        <v>3.2638425325310417E-3</v>
      </c>
      <c r="K58" s="1">
        <f t="shared" si="2"/>
        <v>3.7617113175558663E-18</v>
      </c>
      <c r="L58" s="1">
        <f t="shared" si="3"/>
        <v>9.1793743189197592E-4</v>
      </c>
      <c r="M58" s="1">
        <f t="shared" si="4"/>
        <v>0</v>
      </c>
      <c r="N58" s="1">
        <f t="shared" si="5"/>
        <v>4.1817799644230215E-3</v>
      </c>
      <c r="O58" s="1">
        <f t="shared" si="6"/>
        <v>1.3449797713297249E-7</v>
      </c>
      <c r="P58" s="1">
        <f t="shared" si="7"/>
        <v>4.1817799644230215E-3</v>
      </c>
      <c r="Q58" s="1">
        <f t="shared" si="8"/>
        <v>27.403248911649396</v>
      </c>
    </row>
    <row r="59" spans="4:17" x14ac:dyDescent="0.2">
      <c r="D59" s="48">
        <v>43951</v>
      </c>
      <c r="E59" s="1">
        <v>57</v>
      </c>
      <c r="F59" s="70">
        <f t="shared" si="9"/>
        <v>3.8918066030369847E-2</v>
      </c>
      <c r="G59" s="37">
        <f>Mazowsze!C59</f>
        <v>25</v>
      </c>
      <c r="H59" s="67">
        <f>Mazowsze!D59</f>
        <v>22.857142857142858</v>
      </c>
      <c r="I59" s="1">
        <f t="shared" si="0"/>
        <v>3.4880368511093318E-3</v>
      </c>
      <c r="J59" s="1">
        <f t="shared" si="1"/>
        <v>3.4150850501054732E-3</v>
      </c>
      <c r="K59" s="1">
        <f t="shared" si="2"/>
        <v>7.8777148414227121E-18</v>
      </c>
      <c r="L59" s="1">
        <f t="shared" si="3"/>
        <v>7.2491666984373163E-4</v>
      </c>
      <c r="M59" s="1">
        <f t="shared" si="4"/>
        <v>0</v>
      </c>
      <c r="N59" s="1">
        <f t="shared" si="5"/>
        <v>4.1400017199492122E-3</v>
      </c>
      <c r="O59" s="1">
        <f t="shared" si="6"/>
        <v>4.2505819020140238E-7</v>
      </c>
      <c r="P59" s="1">
        <f t="shared" si="7"/>
        <v>4.1400017199492122E-3</v>
      </c>
      <c r="Q59" s="1">
        <f t="shared" si="8"/>
        <v>27.129475627988477</v>
      </c>
    </row>
    <row r="60" spans="4:17" x14ac:dyDescent="0.2">
      <c r="D60" s="48">
        <v>43952</v>
      </c>
      <c r="E60" s="1">
        <v>58</v>
      </c>
      <c r="F60" s="70">
        <f t="shared" si="9"/>
        <v>0</v>
      </c>
      <c r="G60" s="37">
        <f>Mazowsze!C60</f>
        <v>0</v>
      </c>
      <c r="H60" s="67">
        <f>Mazowsze!D60</f>
        <v>25.285714285714285</v>
      </c>
      <c r="I60" s="1">
        <f t="shared" si="0"/>
        <v>3.858640766539698E-3</v>
      </c>
      <c r="J60" s="1">
        <f t="shared" si="1"/>
        <v>3.5689744460149688E-3</v>
      </c>
      <c r="K60" s="1">
        <f t="shared" si="2"/>
        <v>1.6369791186391738E-17</v>
      </c>
      <c r="L60" s="1">
        <f t="shared" si="3"/>
        <v>5.6667565155596998E-4</v>
      </c>
      <c r="M60" s="1">
        <f t="shared" si="4"/>
        <v>0</v>
      </c>
      <c r="N60" s="1">
        <f t="shared" si="5"/>
        <v>4.1356500975709551E-3</v>
      </c>
      <c r="O60" s="1">
        <f t="shared" si="6"/>
        <v>7.6734169478384537E-8</v>
      </c>
      <c r="P60" s="1">
        <f t="shared" si="7"/>
        <v>4.1356500975709551E-3</v>
      </c>
      <c r="Q60" s="1">
        <f t="shared" si="8"/>
        <v>27.10095939991923</v>
      </c>
    </row>
    <row r="61" spans="4:17" x14ac:dyDescent="0.2">
      <c r="D61" s="48">
        <v>43953</v>
      </c>
      <c r="E61" s="1">
        <v>59</v>
      </c>
      <c r="F61" s="70">
        <f t="shared" si="9"/>
        <v>-0.1371731930253115</v>
      </c>
      <c r="G61" s="37">
        <f>Mazowsze!C61</f>
        <v>25</v>
      </c>
      <c r="H61" s="67">
        <f>Mazowsze!D61</f>
        <v>34.285714285714285</v>
      </c>
      <c r="I61" s="1">
        <f t="shared" si="0"/>
        <v>5.2320552766639975E-3</v>
      </c>
      <c r="J61" s="1">
        <f t="shared" si="1"/>
        <v>3.7252458624519066E-3</v>
      </c>
      <c r="K61" s="1">
        <f t="shared" si="2"/>
        <v>3.3753134820935572E-17</v>
      </c>
      <c r="L61" s="1">
        <f t="shared" si="3"/>
        <v>4.3848271467549567E-4</v>
      </c>
      <c r="M61" s="1">
        <f t="shared" si="4"/>
        <v>0</v>
      </c>
      <c r="N61" s="1">
        <f t="shared" si="5"/>
        <v>4.1637285771274363E-3</v>
      </c>
      <c r="O61" s="1">
        <f t="shared" si="6"/>
        <v>1.1413219369426817E-6</v>
      </c>
      <c r="P61" s="1">
        <f t="shared" si="7"/>
        <v>4.1637285771274363E-3</v>
      </c>
      <c r="Q61" s="1">
        <f t="shared" si="8"/>
        <v>27.284957977293704</v>
      </c>
    </row>
    <row r="62" spans="4:17" x14ac:dyDescent="0.2">
      <c r="D62" s="48">
        <v>43954</v>
      </c>
      <c r="E62" s="1">
        <v>60</v>
      </c>
      <c r="F62" s="70">
        <f t="shared" si="9"/>
        <v>-5.4475373254849746E-2</v>
      </c>
      <c r="G62" s="37">
        <f>Mazowsze!C62</f>
        <v>31</v>
      </c>
      <c r="H62" s="67">
        <f>Mazowsze!D62</f>
        <v>35.142857142857146</v>
      </c>
      <c r="I62" s="1">
        <f t="shared" si="0"/>
        <v>5.3628566585805981E-3</v>
      </c>
      <c r="J62" s="1">
        <f t="shared" si="1"/>
        <v>3.8836137656639721E-3</v>
      </c>
      <c r="K62" s="1">
        <f t="shared" si="2"/>
        <v>6.9057870124458938E-17</v>
      </c>
      <c r="L62" s="1">
        <f t="shared" si="3"/>
        <v>3.3584730079997018E-4</v>
      </c>
      <c r="M62" s="1">
        <f t="shared" si="4"/>
        <v>0</v>
      </c>
      <c r="N62" s="1">
        <f t="shared" si="5"/>
        <v>4.2194610664640112E-3</v>
      </c>
      <c r="O62" s="1">
        <f t="shared" si="6"/>
        <v>1.3073534800716401E-6</v>
      </c>
      <c r="P62" s="1">
        <f t="shared" si="7"/>
        <v>4.2194610664640112E-3</v>
      </c>
      <c r="Q62" s="1">
        <f t="shared" si="8"/>
        <v>27.650173577050094</v>
      </c>
    </row>
    <row r="63" spans="4:17" x14ac:dyDescent="0.2">
      <c r="D63" s="48">
        <v>43955</v>
      </c>
      <c r="E63" s="1">
        <v>61</v>
      </c>
      <c r="F63" s="70">
        <f t="shared" si="9"/>
        <v>8.8377430458306039E-2</v>
      </c>
      <c r="G63" s="37">
        <f>Mazowsze!C63</f>
        <v>45</v>
      </c>
      <c r="H63" s="67">
        <f>Mazowsze!D63</f>
        <v>36.714285714285715</v>
      </c>
      <c r="I63" s="1">
        <f t="shared" si="0"/>
        <v>5.6026591920943641E-3</v>
      </c>
      <c r="J63" s="1">
        <f t="shared" si="1"/>
        <v>4.0437724649261394E-3</v>
      </c>
      <c r="K63" s="1">
        <f t="shared" si="2"/>
        <v>1.4019752166360243E-16</v>
      </c>
      <c r="L63" s="1">
        <f t="shared" si="3"/>
        <v>2.5462597552084089E-4</v>
      </c>
      <c r="M63" s="1">
        <f t="shared" si="4"/>
        <v>0</v>
      </c>
      <c r="N63" s="1">
        <f t="shared" si="5"/>
        <v>4.2983984404471208E-3</v>
      </c>
      <c r="O63" s="1">
        <f t="shared" si="6"/>
        <v>1.7010961082874323E-6</v>
      </c>
      <c r="P63" s="1">
        <f t="shared" si="7"/>
        <v>4.2983984404471208E-3</v>
      </c>
      <c r="Q63" s="1">
        <f t="shared" si="8"/>
        <v>28.16745103451899</v>
      </c>
    </row>
    <row r="64" spans="4:17" x14ac:dyDescent="0.2">
      <c r="D64" s="48">
        <v>43956</v>
      </c>
      <c r="E64" s="1">
        <v>62</v>
      </c>
      <c r="F64" s="70">
        <f t="shared" si="9"/>
        <v>0.29158843943113966</v>
      </c>
      <c r="G64" s="37">
        <f>Mazowsze!C64</f>
        <v>78</v>
      </c>
      <c r="H64" s="67">
        <f>Mazowsze!D64</f>
        <v>39.857142857142854</v>
      </c>
      <c r="I64" s="1">
        <f t="shared" si="0"/>
        <v>6.0822642591218962E-3</v>
      </c>
      <c r="J64" s="1">
        <f t="shared" si="1"/>
        <v>4.2053967794793787E-3</v>
      </c>
      <c r="K64" s="1">
        <f t="shared" si="2"/>
        <v>2.8242008817202636E-16</v>
      </c>
      <c r="L64" s="1">
        <f t="shared" si="3"/>
        <v>1.9108870126681202E-4</v>
      </c>
      <c r="M64" s="1">
        <f t="shared" si="4"/>
        <v>0</v>
      </c>
      <c r="N64" s="1">
        <f t="shared" si="5"/>
        <v>4.3964854807464733E-3</v>
      </c>
      <c r="O64" s="1">
        <f t="shared" si="6"/>
        <v>2.8418500896209331E-6</v>
      </c>
      <c r="P64" s="1">
        <f t="shared" si="7"/>
        <v>4.3964854807464733E-3</v>
      </c>
      <c r="Q64" s="1">
        <f t="shared" si="8"/>
        <v>28.810216460533223</v>
      </c>
    </row>
    <row r="65" spans="4:17" x14ac:dyDescent="0.2">
      <c r="D65" s="48">
        <v>43957</v>
      </c>
      <c r="E65" s="1">
        <v>63</v>
      </c>
      <c r="F65" s="70">
        <f t="shared" si="9"/>
        <v>8.9548426529264535E-3</v>
      </c>
      <c r="G65" s="37">
        <f>Mazowsze!C65</f>
        <v>42</v>
      </c>
      <c r="H65" s="67">
        <f>Mazowsze!D65</f>
        <v>41.142857142857146</v>
      </c>
      <c r="I65" s="1">
        <f t="shared" si="0"/>
        <v>6.2784663319967971E-3</v>
      </c>
      <c r="J65" s="1">
        <f t="shared" si="1"/>
        <v>4.368142854738819E-3</v>
      </c>
      <c r="K65" s="1">
        <f t="shared" si="2"/>
        <v>5.6451946745595242E-16</v>
      </c>
      <c r="L65" s="1">
        <f t="shared" si="3"/>
        <v>1.4195110280683823E-4</v>
      </c>
      <c r="M65" s="1">
        <f t="shared" si="4"/>
        <v>0</v>
      </c>
      <c r="N65" s="1">
        <f t="shared" si="5"/>
        <v>4.5100939575462217E-3</v>
      </c>
      <c r="O65" s="1">
        <f t="shared" si="6"/>
        <v>3.127140854719966E-6</v>
      </c>
      <c r="P65" s="1">
        <f t="shared" si="7"/>
        <v>4.5100939575462217E-3</v>
      </c>
      <c r="Q65" s="1">
        <f t="shared" si="8"/>
        <v>29.554694026235655</v>
      </c>
    </row>
    <row r="66" spans="4:17" x14ac:dyDescent="0.2">
      <c r="D66" s="48">
        <v>43958</v>
      </c>
      <c r="E66" s="1">
        <v>64</v>
      </c>
      <c r="F66" s="70">
        <f t="shared" si="9"/>
        <v>-5.038589474274624E-2</v>
      </c>
      <c r="G66" s="37">
        <f>Mazowsze!C66</f>
        <v>36</v>
      </c>
      <c r="H66" s="67">
        <f>Mazowsze!D66</f>
        <v>40.428571428571431</v>
      </c>
      <c r="I66" s="1">
        <f t="shared" si="0"/>
        <v>6.1694651803996308E-3</v>
      </c>
      <c r="J66" s="1">
        <f t="shared" si="1"/>
        <v>4.5316491278278555E-3</v>
      </c>
      <c r="K66" s="1">
        <f t="shared" si="2"/>
        <v>1.1196708020355305E-15</v>
      </c>
      <c r="L66" s="1">
        <f t="shared" si="3"/>
        <v>1.0437920679768356E-4</v>
      </c>
      <c r="M66" s="1">
        <f t="shared" si="4"/>
        <v>0</v>
      </c>
      <c r="N66" s="1">
        <f t="shared" si="5"/>
        <v>4.6360283346266592E-3</v>
      </c>
      <c r="O66" s="1">
        <f t="shared" si="6"/>
        <v>2.3514285599741603E-6</v>
      </c>
      <c r="P66" s="1">
        <f t="shared" si="7"/>
        <v>4.6360283346266592E-3</v>
      </c>
      <c r="Q66" s="1">
        <f t="shared" si="8"/>
        <v>30.379943348540657</v>
      </c>
    </row>
    <row r="67" spans="4:17" x14ac:dyDescent="0.2">
      <c r="D67" s="48">
        <v>43959</v>
      </c>
      <c r="E67" s="1">
        <v>65</v>
      </c>
      <c r="F67" s="70">
        <f t="shared" si="9"/>
        <v>-0.21901945959749214</v>
      </c>
      <c r="G67" s="37">
        <f>Mazowsze!C67</f>
        <v>22</v>
      </c>
      <c r="H67" s="67">
        <f>Mazowsze!D67</f>
        <v>36.428571428571431</v>
      </c>
      <c r="I67" s="1">
        <f t="shared" ref="I67:I130" si="10">($C$1*G67+(1-$C$1)*H67)/($C$1*SUM(G:G)+(1-$C$1)*SUM(H:H))</f>
        <v>5.5590587314554973E-3</v>
      </c>
      <c r="J67" s="1">
        <f t="shared" ref="J67:J130" si="11">_xlfn.NORM.DIST(E67,$A$1,$A$2,FALSE)*$B$1</f>
        <v>4.6955374411966665E-3</v>
      </c>
      <c r="K67" s="1">
        <f t="shared" ref="K67:K130" si="12">_xlfn.NORM.DIST(E67,$A$3,$A$4,FALSE)*$B$2</f>
        <v>2.2035853387722646E-15</v>
      </c>
      <c r="L67" s="1">
        <f t="shared" ref="L67:L130" si="13">_xlfn.NORM.DIST(E67,$A$5,$A$6,FALSE)*$B$3</f>
        <v>7.5973244343820987E-5</v>
      </c>
      <c r="M67" s="1">
        <f t="shared" ref="M67:M130" si="14">_xlfn.NORM.DIST(E67,$A$7,$A$8,FALSE)*$B$4</f>
        <v>0</v>
      </c>
      <c r="N67" s="1">
        <f t="shared" ref="N67:N130" si="15">SUM(J67:M67)</f>
        <v>4.7715106855426917E-3</v>
      </c>
      <c r="O67" s="1">
        <f t="shared" ref="O67:O130" si="16">(SUM(J67:L67)-I67)^2</f>
        <v>6.2023192462107852E-7</v>
      </c>
      <c r="P67" s="1">
        <f t="shared" ref="P67:P130" si="17">IF(O67="",0,N67)</f>
        <v>4.7715106855426917E-3</v>
      </c>
      <c r="Q67" s="1">
        <f t="shared" ref="Q67:Q130" si="18">N67*($C$1*SUM(G:G)+(1-$C$1)*SUM(H:H))</f>
        <v>31.267760645690036</v>
      </c>
    </row>
    <row r="68" spans="4:17" x14ac:dyDescent="0.2">
      <c r="D68" s="48">
        <v>43960</v>
      </c>
      <c r="E68" s="1">
        <v>66</v>
      </c>
      <c r="F68" s="70">
        <f t="shared" si="9"/>
        <v>7.991176679498091E-2</v>
      </c>
      <c r="G68" s="37">
        <f>Mazowsze!C68</f>
        <v>34</v>
      </c>
      <c r="H68" s="67">
        <f>Mazowsze!D68</f>
        <v>28.285714285714285</v>
      </c>
      <c r="I68" s="1">
        <f t="shared" si="10"/>
        <v>4.3164456032477976E-3</v>
      </c>
      <c r="J68" s="1">
        <f t="shared" si="11"/>
        <v>4.8594143017460477E-3</v>
      </c>
      <c r="K68" s="1">
        <f t="shared" si="12"/>
        <v>4.3032590060813025E-15</v>
      </c>
      <c r="L68" s="1">
        <f t="shared" si="13"/>
        <v>5.4736725431870186E-5</v>
      </c>
      <c r="M68" s="1">
        <f t="shared" si="14"/>
        <v>0</v>
      </c>
      <c r="N68" s="1">
        <f t="shared" si="15"/>
        <v>4.9141510271822212E-3</v>
      </c>
      <c r="O68" s="1">
        <f t="shared" si="16"/>
        <v>3.5725177380062907E-7</v>
      </c>
      <c r="P68" s="1">
        <f t="shared" si="17"/>
        <v>4.9141510271822212E-3</v>
      </c>
      <c r="Q68" s="1">
        <f t="shared" si="18"/>
        <v>32.202484332743246</v>
      </c>
    </row>
    <row r="69" spans="4:17" x14ac:dyDescent="0.2">
      <c r="D69" s="48">
        <v>43961</v>
      </c>
      <c r="E69" s="1">
        <v>67</v>
      </c>
      <c r="F69" s="70">
        <f t="shared" si="9"/>
        <v>-5.5898957471842925E-2</v>
      </c>
      <c r="G69" s="37">
        <f>Mazowsze!C69</f>
        <v>26</v>
      </c>
      <c r="H69" s="67">
        <f>Mazowsze!D69</f>
        <v>29.571428571428573</v>
      </c>
      <c r="I69" s="1">
        <f t="shared" si="10"/>
        <v>4.5126476761226976E-3</v>
      </c>
      <c r="J69" s="1">
        <f t="shared" si="11"/>
        <v>5.0228722815137752E-3</v>
      </c>
      <c r="K69" s="1">
        <f t="shared" si="12"/>
        <v>8.3386009254477425E-15</v>
      </c>
      <c r="L69" s="1">
        <f t="shared" si="13"/>
        <v>3.903627885243942E-5</v>
      </c>
      <c r="M69" s="1">
        <f t="shared" si="14"/>
        <v>0</v>
      </c>
      <c r="N69" s="1">
        <f t="shared" si="15"/>
        <v>5.0619085603745536E-3</v>
      </c>
      <c r="O69" s="1">
        <f t="shared" si="16"/>
        <v>3.0168751896913073E-7</v>
      </c>
      <c r="P69" s="1">
        <f t="shared" si="17"/>
        <v>5.0619085603745536E-3</v>
      </c>
      <c r="Q69" s="1">
        <f t="shared" si="18"/>
        <v>33.170741030869031</v>
      </c>
    </row>
    <row r="70" spans="4:17" x14ac:dyDescent="0.2">
      <c r="D70" s="48">
        <v>43962</v>
      </c>
      <c r="E70" s="1">
        <v>68</v>
      </c>
      <c r="F70" s="70">
        <f t="shared" si="9"/>
        <v>-0.21001034761524306</v>
      </c>
      <c r="G70" s="37">
        <f>Mazowsze!C70</f>
        <v>17</v>
      </c>
      <c r="H70" s="67">
        <f>Mazowsze!D70</f>
        <v>27.571428571428573</v>
      </c>
      <c r="I70" s="1">
        <f t="shared" si="10"/>
        <v>4.2074444516506312E-3</v>
      </c>
      <c r="J70" s="1">
        <f t="shared" si="11"/>
        <v>5.1854915546053299E-3</v>
      </c>
      <c r="K70" s="1">
        <f t="shared" si="12"/>
        <v>1.6033080897571349E-14</v>
      </c>
      <c r="L70" s="1">
        <f t="shared" si="13"/>
        <v>2.7556843511175115E-5</v>
      </c>
      <c r="M70" s="1">
        <f t="shared" si="14"/>
        <v>0</v>
      </c>
      <c r="N70" s="1">
        <f t="shared" si="15"/>
        <v>5.2130483981325379E-3</v>
      </c>
      <c r="O70" s="1">
        <f t="shared" si="16"/>
        <v>1.0112392971799853E-6</v>
      </c>
      <c r="P70" s="1">
        <f t="shared" si="17"/>
        <v>5.2130483981325379E-3</v>
      </c>
      <c r="Q70" s="1">
        <f t="shared" si="18"/>
        <v>34.161162007052503</v>
      </c>
    </row>
    <row r="71" spans="4:17" x14ac:dyDescent="0.2">
      <c r="D71" s="48">
        <v>43963</v>
      </c>
      <c r="E71" s="1">
        <v>69</v>
      </c>
      <c r="F71" s="70">
        <f t="shared" ref="F71:F134" si="19">IFERROR(LOG(G71)-LOG(H71),0)</f>
        <v>-0.13153574166153059</v>
      </c>
      <c r="G71" s="37">
        <f>Mazowsze!C71</f>
        <v>21</v>
      </c>
      <c r="H71" s="67">
        <f>Mazowsze!D71</f>
        <v>28.428571428571427</v>
      </c>
      <c r="I71" s="1">
        <f t="shared" si="10"/>
        <v>4.338245833567231E-3</v>
      </c>
      <c r="J71" s="1">
        <f t="shared" si="11"/>
        <v>5.3468415636783676E-3</v>
      </c>
      <c r="K71" s="1">
        <f t="shared" si="12"/>
        <v>3.0589252843761094E-14</v>
      </c>
      <c r="L71" s="1">
        <f t="shared" si="13"/>
        <v>1.9255818666525563E-5</v>
      </c>
      <c r="M71" s="1">
        <f t="shared" si="14"/>
        <v>0</v>
      </c>
      <c r="N71" s="1">
        <f t="shared" si="15"/>
        <v>5.3660973823754822E-3</v>
      </c>
      <c r="O71" s="1">
        <f t="shared" si="16"/>
        <v>1.0564788063875209E-6</v>
      </c>
      <c r="P71" s="1">
        <f t="shared" si="17"/>
        <v>5.3660973823754822E-3</v>
      </c>
      <c r="Q71" s="1">
        <f t="shared" si="18"/>
        <v>35.164093640607064</v>
      </c>
    </row>
    <row r="72" spans="4:17" x14ac:dyDescent="0.2">
      <c r="D72" s="48">
        <v>43964</v>
      </c>
      <c r="E72" s="1">
        <v>70</v>
      </c>
      <c r="F72" s="70">
        <f t="shared" si="19"/>
        <v>0.28785039310265659</v>
      </c>
      <c r="G72" s="37">
        <f>Mazowsze!C72</f>
        <v>51</v>
      </c>
      <c r="H72" s="67">
        <f>Mazowsze!D72</f>
        <v>26.285714285714285</v>
      </c>
      <c r="I72" s="1">
        <f t="shared" si="10"/>
        <v>4.0112423787757312E-3</v>
      </c>
      <c r="J72" s="1">
        <f t="shared" si="11"/>
        <v>5.506482807936512E-3</v>
      </c>
      <c r="K72" s="1">
        <f t="shared" si="12"/>
        <v>5.7909370735854314E-14</v>
      </c>
      <c r="L72" s="1">
        <f t="shared" si="13"/>
        <v>1.3318826583377711E-5</v>
      </c>
      <c r="M72" s="1">
        <f t="shared" si="14"/>
        <v>0</v>
      </c>
      <c r="N72" s="1">
        <f t="shared" si="15"/>
        <v>5.5198016345777996E-3</v>
      </c>
      <c r="O72" s="1">
        <f t="shared" si="16"/>
        <v>2.2757510282660904E-6</v>
      </c>
      <c r="P72" s="1">
        <f t="shared" si="17"/>
        <v>5.5198016345777996E-3</v>
      </c>
      <c r="Q72" s="1">
        <f t="shared" si="18"/>
        <v>36.171319252120121</v>
      </c>
    </row>
    <row r="73" spans="4:17" x14ac:dyDescent="0.2">
      <c r="D73" s="48">
        <v>43965</v>
      </c>
      <c r="E73" s="1">
        <v>71</v>
      </c>
      <c r="F73" s="70">
        <f t="shared" si="19"/>
        <v>-6.5332310143430217E-2</v>
      </c>
      <c r="G73" s="37">
        <f>Mazowsze!C73</f>
        <v>22</v>
      </c>
      <c r="H73" s="67">
        <f>Mazowsze!D73</f>
        <v>25.571428571428573</v>
      </c>
      <c r="I73" s="1">
        <f t="shared" si="10"/>
        <v>3.9022412271785649E-3</v>
      </c>
      <c r="J73" s="1">
        <f t="shared" si="11"/>
        <v>5.6639687432684964E-3</v>
      </c>
      <c r="K73" s="1">
        <f t="shared" si="12"/>
        <v>1.0878196846380613E-13</v>
      </c>
      <c r="L73" s="1">
        <f t="shared" si="13"/>
        <v>9.1188778922042323E-6</v>
      </c>
      <c r="M73" s="1">
        <f t="shared" si="14"/>
        <v>0</v>
      </c>
      <c r="N73" s="1">
        <f t="shared" si="15"/>
        <v>5.6730876212694823E-3</v>
      </c>
      <c r="O73" s="1">
        <f t="shared" si="16"/>
        <v>3.1358969514648046E-6</v>
      </c>
      <c r="P73" s="1">
        <f t="shared" si="17"/>
        <v>5.6730876212694823E-3</v>
      </c>
      <c r="Q73" s="1">
        <f t="shared" si="18"/>
        <v>37.175803965260577</v>
      </c>
    </row>
    <row r="74" spans="4:17" x14ac:dyDescent="0.2">
      <c r="D74" s="48">
        <v>43966</v>
      </c>
      <c r="E74" s="1">
        <v>72</v>
      </c>
      <c r="F74" s="70">
        <f t="shared" si="19"/>
        <v>2.2214599939580637E-3</v>
      </c>
      <c r="G74" s="37">
        <f>Mazowsze!C74</f>
        <v>28</v>
      </c>
      <c r="H74" s="67">
        <f>Mazowsze!D74</f>
        <v>27.857142857142858</v>
      </c>
      <c r="I74" s="1">
        <f t="shared" si="10"/>
        <v>4.2510449122894981E-3</v>
      </c>
      <c r="J74" s="1">
        <f t="shared" si="11"/>
        <v>5.8188477838992158E-3</v>
      </c>
      <c r="K74" s="1">
        <f t="shared" si="12"/>
        <v>2.0276503734458245E-13</v>
      </c>
      <c r="L74" s="1">
        <f t="shared" si="13"/>
        <v>6.1799974442735033E-6</v>
      </c>
      <c r="M74" s="1">
        <f t="shared" si="14"/>
        <v>0</v>
      </c>
      <c r="N74" s="1">
        <f t="shared" si="15"/>
        <v>5.8250277815462539E-3</v>
      </c>
      <c r="O74" s="1">
        <f t="shared" si="16"/>
        <v>2.4774220727137297E-6</v>
      </c>
      <c r="P74" s="1">
        <f t="shared" si="17"/>
        <v>5.8250277815462539E-3</v>
      </c>
      <c r="Q74" s="1">
        <f t="shared" si="18"/>
        <v>38.171469463484549</v>
      </c>
    </row>
    <row r="75" spans="4:17" x14ac:dyDescent="0.2">
      <c r="D75" s="48">
        <v>43967</v>
      </c>
      <c r="E75" s="1">
        <v>73</v>
      </c>
      <c r="F75" s="70">
        <f t="shared" si="19"/>
        <v>-0.20043081433060705</v>
      </c>
      <c r="G75" s="37">
        <f>Mazowsze!C75</f>
        <v>19</v>
      </c>
      <c r="H75" s="67">
        <f>Mazowsze!D75</f>
        <v>30.142857142857142</v>
      </c>
      <c r="I75" s="1">
        <f t="shared" si="10"/>
        <v>4.5998485974004313E-3</v>
      </c>
      <c r="J75" s="1">
        <f t="shared" si="11"/>
        <v>5.9706653937156356E-3</v>
      </c>
      <c r="K75" s="1">
        <f t="shared" si="12"/>
        <v>3.7502249749355528E-13</v>
      </c>
      <c r="L75" s="1">
        <f t="shared" si="13"/>
        <v>4.145783797951953E-6</v>
      </c>
      <c r="M75" s="1">
        <f t="shared" si="14"/>
        <v>0</v>
      </c>
      <c r="N75" s="1">
        <f t="shared" si="15"/>
        <v>5.9748111778886101E-3</v>
      </c>
      <c r="O75" s="1">
        <f t="shared" si="16"/>
        <v>1.8905220977427115E-6</v>
      </c>
      <c r="P75" s="1">
        <f t="shared" si="17"/>
        <v>5.9748111778886101E-3</v>
      </c>
      <c r="Q75" s="1">
        <f t="shared" si="18"/>
        <v>39.153001664538117</v>
      </c>
    </row>
    <row r="76" spans="4:17" x14ac:dyDescent="0.2">
      <c r="D76" s="48">
        <v>43968</v>
      </c>
      <c r="E76" s="1">
        <v>74</v>
      </c>
      <c r="F76" s="70">
        <f t="shared" si="19"/>
        <v>-0.13803403469844766</v>
      </c>
      <c r="G76" s="37">
        <f>Mazowsze!C76</f>
        <v>21</v>
      </c>
      <c r="H76" s="67">
        <f>Mazowsze!D76</f>
        <v>28.857142857142858</v>
      </c>
      <c r="I76" s="1">
        <f t="shared" si="10"/>
        <v>4.4036465245255313E-3</v>
      </c>
      <c r="J76" s="1">
        <f t="shared" si="11"/>
        <v>6.118966254308235E-3</v>
      </c>
      <c r="K76" s="1">
        <f t="shared" si="12"/>
        <v>6.8825545548706143E-13</v>
      </c>
      <c r="L76" s="1">
        <f t="shared" si="13"/>
        <v>2.7529382095903451E-6</v>
      </c>
      <c r="M76" s="1">
        <f t="shared" si="14"/>
        <v>0</v>
      </c>
      <c r="N76" s="1">
        <f t="shared" si="15"/>
        <v>6.1217191932060816E-3</v>
      </c>
      <c r="O76" s="1">
        <f t="shared" si="16"/>
        <v>2.951773694867108E-6</v>
      </c>
      <c r="P76" s="1">
        <f t="shared" si="17"/>
        <v>6.1217191932060816E-3</v>
      </c>
      <c r="Q76" s="1">
        <f t="shared" si="18"/>
        <v>40.115691462927956</v>
      </c>
    </row>
    <row r="77" spans="4:17" x14ac:dyDescent="0.2">
      <c r="D77" s="48">
        <v>43969</v>
      </c>
      <c r="E77" s="1">
        <v>75</v>
      </c>
      <c r="F77" s="70">
        <f t="shared" si="19"/>
        <v>9.5035407447434661E-3</v>
      </c>
      <c r="G77" s="37">
        <f>Mazowsze!C77</f>
        <v>33</v>
      </c>
      <c r="H77" s="67">
        <f>Mazowsze!D77</f>
        <v>32.285714285714285</v>
      </c>
      <c r="I77" s="1">
        <f t="shared" si="10"/>
        <v>4.9268520521919303E-3</v>
      </c>
      <c r="J77" s="1">
        <f t="shared" si="11"/>
        <v>6.2632964957423454E-3</v>
      </c>
      <c r="K77" s="1">
        <f t="shared" si="12"/>
        <v>1.2533434462576273E-12</v>
      </c>
      <c r="L77" s="1">
        <f t="shared" si="13"/>
        <v>1.8094964548744678E-6</v>
      </c>
      <c r="M77" s="1">
        <f t="shared" si="14"/>
        <v>0</v>
      </c>
      <c r="N77" s="1">
        <f t="shared" si="15"/>
        <v>6.265105993450564E-3</v>
      </c>
      <c r="O77" s="1">
        <f t="shared" si="16"/>
        <v>1.7909236112942667E-6</v>
      </c>
      <c r="P77" s="1">
        <f t="shared" si="17"/>
        <v>6.265105993450564E-3</v>
      </c>
      <c r="Q77" s="1">
        <f t="shared" si="18"/>
        <v>41.055306701217198</v>
      </c>
    </row>
    <row r="78" spans="4:17" x14ac:dyDescent="0.2">
      <c r="D78" s="48">
        <v>43970</v>
      </c>
      <c r="E78" s="1">
        <v>76</v>
      </c>
      <c r="F78" s="70">
        <f t="shared" si="19"/>
        <v>5.7273906888129167E-2</v>
      </c>
      <c r="G78" s="37">
        <f>Mazowsze!C78</f>
        <v>37</v>
      </c>
      <c r="H78" s="67">
        <f>Mazowsze!D78</f>
        <v>32.428571428571431</v>
      </c>
      <c r="I78" s="1">
        <f t="shared" si="10"/>
        <v>4.9486522825113646E-3</v>
      </c>
      <c r="J78" s="1">
        <f t="shared" si="11"/>
        <v>6.4032059751578836E-3</v>
      </c>
      <c r="K78" s="1">
        <f t="shared" si="12"/>
        <v>2.264741390934312E-12</v>
      </c>
      <c r="L78" s="1">
        <f t="shared" si="13"/>
        <v>1.1773090128378782E-6</v>
      </c>
      <c r="M78" s="1">
        <f t="shared" si="14"/>
        <v>0</v>
      </c>
      <c r="N78" s="1">
        <f t="shared" si="15"/>
        <v>6.4043832864354626E-3</v>
      </c>
      <c r="O78" s="1">
        <f t="shared" si="16"/>
        <v>2.1191527557858626E-6</v>
      </c>
      <c r="P78" s="1">
        <f t="shared" si="17"/>
        <v>6.4043832864354626E-3</v>
      </c>
      <c r="Q78" s="1">
        <f t="shared" si="18"/>
        <v>41.967992294403949</v>
      </c>
    </row>
    <row r="79" spans="4:17" x14ac:dyDescent="0.2">
      <c r="D79" s="48">
        <v>43971</v>
      </c>
      <c r="E79" s="1">
        <v>77</v>
      </c>
      <c r="F79" s="70">
        <f t="shared" si="19"/>
        <v>7.3895649585941081E-2</v>
      </c>
      <c r="G79" s="37">
        <f>Mazowsze!C79</f>
        <v>42</v>
      </c>
      <c r="H79" s="67">
        <f>Mazowsze!D79</f>
        <v>35.428571428571431</v>
      </c>
      <c r="I79" s="1">
        <f t="shared" si="10"/>
        <v>5.4064571192194641E-3</v>
      </c>
      <c r="J79" s="1">
        <f t="shared" si="11"/>
        <v>6.5382505875032654E-3</v>
      </c>
      <c r="K79" s="1">
        <f t="shared" si="12"/>
        <v>4.0606469480518002E-12</v>
      </c>
      <c r="L79" s="1">
        <f t="shared" si="13"/>
        <v>7.5821899487676378E-7</v>
      </c>
      <c r="M79" s="1">
        <f t="shared" si="14"/>
        <v>0</v>
      </c>
      <c r="N79" s="1">
        <f t="shared" si="15"/>
        <v>6.5390088105587892E-3</v>
      </c>
      <c r="O79" s="1">
        <f t="shared" si="16"/>
        <v>1.2826733335555659E-6</v>
      </c>
      <c r="P79" s="1">
        <f t="shared" si="17"/>
        <v>6.5390088105587892E-3</v>
      </c>
      <c r="Q79" s="1">
        <f t="shared" si="18"/>
        <v>42.850194796400437</v>
      </c>
    </row>
    <row r="80" spans="4:17" x14ac:dyDescent="0.2">
      <c r="D80" s="48">
        <v>43972</v>
      </c>
      <c r="E80" s="1">
        <v>78</v>
      </c>
      <c r="F80" s="70">
        <f t="shared" si="19"/>
        <v>0.11515891843616521</v>
      </c>
      <c r="G80" s="37">
        <f>Mazowsze!C80</f>
        <v>46</v>
      </c>
      <c r="H80" s="67">
        <f>Mazowsze!D80</f>
        <v>35.285714285714285</v>
      </c>
      <c r="I80" s="1">
        <f t="shared" si="10"/>
        <v>5.3846568889000307E-3</v>
      </c>
      <c r="J80" s="1">
        <f t="shared" si="11"/>
        <v>6.667994592051989E-3</v>
      </c>
      <c r="K80" s="1">
        <f t="shared" si="12"/>
        <v>7.2243692707997043E-12</v>
      </c>
      <c r="L80" s="1">
        <f t="shared" si="13"/>
        <v>4.833595579998353E-7</v>
      </c>
      <c r="M80" s="1">
        <f t="shared" si="14"/>
        <v>0</v>
      </c>
      <c r="N80" s="1">
        <f t="shared" si="15"/>
        <v>6.6684779588343582E-3</v>
      </c>
      <c r="O80" s="1">
        <f t="shared" si="16"/>
        <v>1.6481965396073216E-6</v>
      </c>
      <c r="P80" s="1">
        <f t="shared" si="17"/>
        <v>6.6684779588343582E-3</v>
      </c>
      <c r="Q80" s="1">
        <f t="shared" si="18"/>
        <v>43.698607512219688</v>
      </c>
    </row>
    <row r="81" spans="4:17" x14ac:dyDescent="0.2">
      <c r="D81" s="48">
        <v>43973</v>
      </c>
      <c r="E81" s="1">
        <v>79</v>
      </c>
      <c r="F81" s="70">
        <f t="shared" si="19"/>
        <v>-0.1396619934290062</v>
      </c>
      <c r="G81" s="37">
        <f>Mazowsze!C81</f>
        <v>29</v>
      </c>
      <c r="H81" s="67">
        <f>Mazowsze!D81</f>
        <v>40</v>
      </c>
      <c r="I81" s="1">
        <f t="shared" si="10"/>
        <v>6.1040644894413305E-3</v>
      </c>
      <c r="J81" s="1">
        <f t="shared" si="11"/>
        <v>6.7920129378388995E-3</v>
      </c>
      <c r="K81" s="1">
        <f t="shared" si="12"/>
        <v>1.2753598271025812E-11</v>
      </c>
      <c r="L81" s="1">
        <f t="shared" si="13"/>
        <v>3.0501234740972608E-7</v>
      </c>
      <c r="M81" s="1">
        <f t="shared" si="14"/>
        <v>0</v>
      </c>
      <c r="N81" s="1">
        <f t="shared" si="15"/>
        <v>6.7923179629399075E-3</v>
      </c>
      <c r="O81" s="1">
        <f t="shared" si="16"/>
        <v>4.7369284378285632E-7</v>
      </c>
      <c r="P81" s="1">
        <f t="shared" si="17"/>
        <v>6.7923179629399075E-3</v>
      </c>
      <c r="Q81" s="1">
        <f t="shared" si="18"/>
        <v>44.510132385980533</v>
      </c>
    </row>
    <row r="82" spans="4:17" x14ac:dyDescent="0.2">
      <c r="D82" s="48">
        <v>43974</v>
      </c>
      <c r="E82" s="1">
        <v>80</v>
      </c>
      <c r="F82" s="70">
        <f t="shared" si="19"/>
        <v>-5.6632651714962012E-2</v>
      </c>
      <c r="G82" s="37">
        <f>Mazowsze!C82</f>
        <v>40</v>
      </c>
      <c r="H82" s="67">
        <f>Mazowsze!D82</f>
        <v>45.571428571428569</v>
      </c>
      <c r="I82" s="1">
        <f t="shared" si="10"/>
        <v>6.9542734718992293E-3</v>
      </c>
      <c r="J82" s="1">
        <f t="shared" si="11"/>
        <v>6.9098935707965934E-3</v>
      </c>
      <c r="K82" s="1">
        <f t="shared" si="12"/>
        <v>2.2340537626950744E-11</v>
      </c>
      <c r="L82" s="1">
        <f t="shared" si="13"/>
        <v>1.9051798947391938E-7</v>
      </c>
      <c r="M82" s="1">
        <f t="shared" si="14"/>
        <v>0</v>
      </c>
      <c r="N82" s="1">
        <f t="shared" si="15"/>
        <v>6.9100841111266048E-3</v>
      </c>
      <c r="O82" s="1">
        <f t="shared" si="16"/>
        <v>1.9526996054931633E-9</v>
      </c>
      <c r="P82" s="1">
        <f t="shared" si="17"/>
        <v>6.9100841111266048E-3</v>
      </c>
      <c r="Q82" s="1">
        <f t="shared" si="18"/>
        <v>45.28185521682812</v>
      </c>
    </row>
    <row r="83" spans="4:17" x14ac:dyDescent="0.2">
      <c r="D83" s="48">
        <v>43975</v>
      </c>
      <c r="E83" s="1">
        <v>81</v>
      </c>
      <c r="F83" s="70">
        <f t="shared" si="19"/>
        <v>-0.35080161239497687</v>
      </c>
      <c r="G83" s="37">
        <f>Mazowsze!C83</f>
        <v>20</v>
      </c>
      <c r="H83" s="67">
        <f>Mazowsze!D83</f>
        <v>44.857142857142854</v>
      </c>
      <c r="I83" s="1">
        <f t="shared" si="10"/>
        <v>6.845272320302063E-3</v>
      </c>
      <c r="J83" s="1">
        <f t="shared" si="11"/>
        <v>7.0212397051780031E-3</v>
      </c>
      <c r="K83" s="1">
        <f t="shared" si="12"/>
        <v>3.8831359771265671E-11</v>
      </c>
      <c r="L83" s="1">
        <f t="shared" si="13"/>
        <v>1.1779477260183451E-7</v>
      </c>
      <c r="M83" s="1">
        <f t="shared" si="14"/>
        <v>0</v>
      </c>
      <c r="N83" s="1">
        <f t="shared" si="15"/>
        <v>7.021357538781965E-3</v>
      </c>
      <c r="O83" s="1">
        <f t="shared" si="16"/>
        <v>3.1006004167114824E-8</v>
      </c>
      <c r="P83" s="1">
        <f t="shared" si="17"/>
        <v>7.021357538781965E-3</v>
      </c>
      <c r="Q83" s="1">
        <f t="shared" si="18"/>
        <v>46.011031180468997</v>
      </c>
    </row>
    <row r="84" spans="4:17" x14ac:dyDescent="0.2">
      <c r="D84" s="48">
        <v>43976</v>
      </c>
      <c r="E84" s="1">
        <v>82</v>
      </c>
      <c r="F84" s="70">
        <f t="shared" si="19"/>
        <v>0.14219774204980573</v>
      </c>
      <c r="G84" s="37">
        <f>Mazowsze!C84</f>
        <v>66</v>
      </c>
      <c r="H84" s="67">
        <f>Mazowsze!D84</f>
        <v>47.571428571428569</v>
      </c>
      <c r="I84" s="1">
        <f t="shared" si="10"/>
        <v>7.2594766963712956E-3</v>
      </c>
      <c r="J84" s="1">
        <f t="shared" si="11"/>
        <v>7.1256720418245746E-3</v>
      </c>
      <c r="K84" s="1">
        <f t="shared" si="12"/>
        <v>6.6972986879682833E-11</v>
      </c>
      <c r="L84" s="1">
        <f t="shared" si="13"/>
        <v>7.2092071655884148E-8</v>
      </c>
      <c r="M84" s="1">
        <f t="shared" si="14"/>
        <v>0</v>
      </c>
      <c r="N84" s="1">
        <f t="shared" si="15"/>
        <v>7.1257442008692178E-3</v>
      </c>
      <c r="O84" s="1">
        <f t="shared" si="16"/>
        <v>1.7884380353213274E-8</v>
      </c>
      <c r="P84" s="1">
        <f t="shared" si="17"/>
        <v>7.1257442008692178E-3</v>
      </c>
      <c r="Q84" s="1">
        <f t="shared" si="18"/>
        <v>46.695078095555282</v>
      </c>
    </row>
    <row r="85" spans="4:17" x14ac:dyDescent="0.2">
      <c r="D85" s="48">
        <v>43977</v>
      </c>
      <c r="E85" s="1">
        <v>83</v>
      </c>
      <c r="F85" s="70">
        <f t="shared" si="19"/>
        <v>0.19828173142370953</v>
      </c>
      <c r="G85" s="37">
        <f>Mazowsze!C85</f>
        <v>76</v>
      </c>
      <c r="H85" s="67">
        <f>Mazowsze!D85</f>
        <v>48.142857142857146</v>
      </c>
      <c r="I85" s="1">
        <f t="shared" si="10"/>
        <v>7.3466776176490303E-3</v>
      </c>
      <c r="J85" s="1">
        <f t="shared" si="11"/>
        <v>7.2228309159838473E-3</v>
      </c>
      <c r="K85" s="1">
        <f t="shared" si="12"/>
        <v>1.1461588938223729E-10</v>
      </c>
      <c r="L85" s="1">
        <f t="shared" si="13"/>
        <v>4.3673746857985635E-8</v>
      </c>
      <c r="M85" s="1">
        <f t="shared" si="14"/>
        <v>0</v>
      </c>
      <c r="N85" s="1">
        <f t="shared" si="15"/>
        <v>7.2228747043465947E-3</v>
      </c>
      <c r="O85" s="1">
        <f t="shared" si="16"/>
        <v>1.5327161342170368E-8</v>
      </c>
      <c r="P85" s="1">
        <f t="shared" si="17"/>
        <v>7.2228747043465947E-3</v>
      </c>
      <c r="Q85" s="1">
        <f t="shared" si="18"/>
        <v>47.331575325526501</v>
      </c>
    </row>
    <row r="86" spans="4:17" x14ac:dyDescent="0.2">
      <c r="D86" s="48">
        <v>43978</v>
      </c>
      <c r="E86" s="1">
        <v>84</v>
      </c>
      <c r="F86" s="70">
        <f t="shared" si="19"/>
        <v>-0.12952566287792799</v>
      </c>
      <c r="G86" s="37">
        <f>Mazowsze!C86</f>
        <v>37</v>
      </c>
      <c r="H86" s="67">
        <f>Mazowsze!D86</f>
        <v>49.857142857142854</v>
      </c>
      <c r="I86" s="1">
        <f t="shared" si="10"/>
        <v>7.6082803814822289E-3</v>
      </c>
      <c r="J86" s="1">
        <f t="shared" si="11"/>
        <v>7.3123783576975144E-3</v>
      </c>
      <c r="K86" s="1">
        <f t="shared" si="12"/>
        <v>1.9463371869463336E-10</v>
      </c>
      <c r="L86" s="1">
        <f t="shared" si="13"/>
        <v>2.6189358373836719E-8</v>
      </c>
      <c r="M86" s="1">
        <f t="shared" si="14"/>
        <v>0</v>
      </c>
      <c r="N86" s="1">
        <f t="shared" si="15"/>
        <v>7.3124047416896071E-3</v>
      </c>
      <c r="O86" s="1">
        <f t="shared" si="16"/>
        <v>8.7542394222693277E-8</v>
      </c>
      <c r="P86" s="1">
        <f t="shared" si="17"/>
        <v>7.3124047416896071E-3</v>
      </c>
      <c r="Q86" s="1">
        <f t="shared" si="18"/>
        <v>47.918266619485664</v>
      </c>
    </row>
    <row r="87" spans="4:17" x14ac:dyDescent="0.2">
      <c r="D87" s="48">
        <v>43979</v>
      </c>
      <c r="E87" s="1">
        <v>85</v>
      </c>
      <c r="F87" s="70">
        <f t="shared" si="19"/>
        <v>9.6910013008056239E-2</v>
      </c>
      <c r="G87" s="37">
        <f>Mazowsze!C87</f>
        <v>65</v>
      </c>
      <c r="H87" s="67">
        <f>Mazowsze!D87</f>
        <v>52</v>
      </c>
      <c r="I87" s="1">
        <f t="shared" si="10"/>
        <v>7.9352838362737287E-3</v>
      </c>
      <c r="J87" s="1">
        <f t="shared" si="11"/>
        <v>7.3940000482701149E-3</v>
      </c>
      <c r="K87" s="1">
        <f t="shared" si="12"/>
        <v>3.2795890156635803E-10</v>
      </c>
      <c r="L87" s="1">
        <f t="shared" si="13"/>
        <v>1.5545357850102706E-8</v>
      </c>
      <c r="M87" s="1">
        <f t="shared" si="14"/>
        <v>0</v>
      </c>
      <c r="N87" s="1">
        <f t="shared" si="15"/>
        <v>7.3940159215868662E-3</v>
      </c>
      <c r="O87" s="1">
        <f t="shared" si="16"/>
        <v>2.9297095546946465E-7</v>
      </c>
      <c r="P87" s="1">
        <f t="shared" si="17"/>
        <v>7.3940159215868662E-3</v>
      </c>
      <c r="Q87" s="1">
        <f t="shared" si="18"/>
        <v>48.453065555757902</v>
      </c>
    </row>
    <row r="88" spans="4:17" x14ac:dyDescent="0.2">
      <c r="D88" s="48">
        <v>43980</v>
      </c>
      <c r="E88" s="1">
        <v>86</v>
      </c>
      <c r="F88" s="70">
        <f t="shared" si="19"/>
        <v>-0.17420711518112975</v>
      </c>
      <c r="G88" s="37">
        <f>Mazowsze!C88</f>
        <v>33</v>
      </c>
      <c r="H88" s="67">
        <f>Mazowsze!D88</f>
        <v>49.285714285714285</v>
      </c>
      <c r="I88" s="1">
        <f t="shared" si="10"/>
        <v>7.521079460204496E-3</v>
      </c>
      <c r="J88" s="1">
        <f t="shared" si="11"/>
        <v>7.4674071569871357E-3</v>
      </c>
      <c r="K88" s="1">
        <f t="shared" si="12"/>
        <v>5.4833864811999391E-10</v>
      </c>
      <c r="L88" s="1">
        <f t="shared" si="13"/>
        <v>9.1337274546331851E-9</v>
      </c>
      <c r="M88" s="1">
        <f t="shared" si="14"/>
        <v>0</v>
      </c>
      <c r="N88" s="1">
        <f t="shared" si="15"/>
        <v>7.4674168390532385E-3</v>
      </c>
      <c r="O88" s="1">
        <f t="shared" si="16"/>
        <v>2.8796769088233879E-9</v>
      </c>
      <c r="P88" s="1">
        <f t="shared" si="17"/>
        <v>7.4674168390532385E-3</v>
      </c>
      <c r="Q88" s="1">
        <f t="shared" si="18"/>
        <v>48.934062554353439</v>
      </c>
    </row>
    <row r="89" spans="4:17" x14ac:dyDescent="0.2">
      <c r="D89" s="48">
        <v>43981</v>
      </c>
      <c r="E89" s="1">
        <v>87</v>
      </c>
      <c r="F89" s="70">
        <f t="shared" si="19"/>
        <v>8.2534888055212807E-2</v>
      </c>
      <c r="G89" s="37">
        <f>Mazowsze!C89</f>
        <v>52</v>
      </c>
      <c r="H89" s="67">
        <f>Mazowsze!D89</f>
        <v>43</v>
      </c>
      <c r="I89" s="1">
        <f t="shared" si="10"/>
        <v>6.5618693261494301E-3</v>
      </c>
      <c r="J89" s="1">
        <f t="shared" si="11"/>
        <v>7.532338043074128E-3</v>
      </c>
      <c r="K89" s="1">
        <f t="shared" si="12"/>
        <v>9.0971714959578926E-10</v>
      </c>
      <c r="L89" s="1">
        <f t="shared" si="13"/>
        <v>5.3121072178749E-9</v>
      </c>
      <c r="M89" s="1">
        <f t="shared" si="14"/>
        <v>0</v>
      </c>
      <c r="N89" s="1">
        <f t="shared" si="15"/>
        <v>7.5323442648984953E-3</v>
      </c>
      <c r="O89" s="1">
        <f t="shared" si="16"/>
        <v>9.4182160674000202E-7</v>
      </c>
      <c r="P89" s="1">
        <f t="shared" si="17"/>
        <v>7.5323442648984953E-3</v>
      </c>
      <c r="Q89" s="1">
        <f t="shared" si="18"/>
        <v>49.359532671568395</v>
      </c>
    </row>
    <row r="90" spans="4:17" x14ac:dyDescent="0.2">
      <c r="D90" s="48">
        <v>43982</v>
      </c>
      <c r="E90" s="1">
        <v>88</v>
      </c>
      <c r="F90" s="70">
        <f t="shared" si="19"/>
        <v>-7.6216767083885806E-2</v>
      </c>
      <c r="G90" s="37">
        <f>Mazowsze!C90</f>
        <v>35</v>
      </c>
      <c r="H90" s="67">
        <f>Mazowsze!D90</f>
        <v>41.714285714285715</v>
      </c>
      <c r="I90" s="1">
        <f t="shared" si="10"/>
        <v>6.36566725327453E-3</v>
      </c>
      <c r="J90" s="1">
        <f t="shared" si="11"/>
        <v>7.5885598088689206E-3</v>
      </c>
      <c r="K90" s="1">
        <f t="shared" si="12"/>
        <v>1.4975867809212314E-9</v>
      </c>
      <c r="L90" s="1">
        <f t="shared" si="13"/>
        <v>3.0581379705868799E-9</v>
      </c>
      <c r="M90" s="1">
        <f t="shared" si="14"/>
        <v>0</v>
      </c>
      <c r="N90" s="1">
        <f t="shared" si="15"/>
        <v>7.588564364593672E-3</v>
      </c>
      <c r="O90" s="1">
        <f t="shared" si="16"/>
        <v>1.495477344872702E-6</v>
      </c>
      <c r="P90" s="1">
        <f t="shared" si="17"/>
        <v>7.588564364593672E-3</v>
      </c>
      <c r="Q90" s="1">
        <f t="shared" si="18"/>
        <v>49.727943587229099</v>
      </c>
    </row>
    <row r="91" spans="4:17" x14ac:dyDescent="0.2">
      <c r="D91" s="48">
        <v>43983</v>
      </c>
      <c r="E91" s="1">
        <v>89</v>
      </c>
      <c r="F91" s="70">
        <f t="shared" si="19"/>
        <v>7.4716128885525812E-2</v>
      </c>
      <c r="G91" s="37">
        <f>Mazowsze!C91</f>
        <v>47</v>
      </c>
      <c r="H91" s="67">
        <f>Mazowsze!D91</f>
        <v>39.571428571428569</v>
      </c>
      <c r="I91" s="1">
        <f t="shared" si="10"/>
        <v>6.0386637984830302E-3</v>
      </c>
      <c r="J91" s="1">
        <f t="shared" si="11"/>
        <v>7.6358696913079397E-3</v>
      </c>
      <c r="K91" s="1">
        <f t="shared" si="12"/>
        <v>2.4462774108647373E-9</v>
      </c>
      <c r="L91" s="1">
        <f t="shared" si="13"/>
        <v>1.742684535553765E-9</v>
      </c>
      <c r="M91" s="1">
        <f t="shared" si="14"/>
        <v>0</v>
      </c>
      <c r="N91" s="1">
        <f t="shared" si="15"/>
        <v>7.6358738802698861E-3</v>
      </c>
      <c r="O91" s="1">
        <f t="shared" si="16"/>
        <v>2.551080045361575E-6</v>
      </c>
      <c r="P91" s="1">
        <f t="shared" si="17"/>
        <v>7.6358738802698861E-3</v>
      </c>
      <c r="Q91" s="1">
        <f t="shared" si="18"/>
        <v>50.037963350342999</v>
      </c>
    </row>
    <row r="92" spans="4:17" x14ac:dyDescent="0.2">
      <c r="D92" s="48">
        <v>43984</v>
      </c>
      <c r="E92" s="1">
        <v>90</v>
      </c>
      <c r="F92" s="70">
        <f t="shared" si="19"/>
        <v>-0.12975892462298777</v>
      </c>
      <c r="G92" s="37">
        <f>Mazowsze!C92</f>
        <v>32</v>
      </c>
      <c r="H92" s="67">
        <f>Mazowsze!D92</f>
        <v>43.142857142857146</v>
      </c>
      <c r="I92" s="1">
        <f t="shared" si="10"/>
        <v>6.5836695564688635E-3</v>
      </c>
      <c r="J92" s="1">
        <f t="shared" si="11"/>
        <v>7.6740962800941667E-3</v>
      </c>
      <c r="K92" s="1">
        <f t="shared" si="12"/>
        <v>3.9650393635204842E-9</v>
      </c>
      <c r="L92" s="1">
        <f t="shared" si="13"/>
        <v>9.8299642590153434E-10</v>
      </c>
      <c r="M92" s="1">
        <f t="shared" si="14"/>
        <v>0</v>
      </c>
      <c r="N92" s="1">
        <f t="shared" si="15"/>
        <v>7.6741012281299559E-3</v>
      </c>
      <c r="O92" s="1">
        <f t="shared" si="16"/>
        <v>1.1890412305616045E-6</v>
      </c>
      <c r="P92" s="1">
        <f t="shared" si="17"/>
        <v>7.6741012281299559E-3</v>
      </c>
      <c r="Q92" s="1">
        <f t="shared" si="18"/>
        <v>50.288467570448766</v>
      </c>
    </row>
    <row r="93" spans="4:17" x14ac:dyDescent="0.2">
      <c r="D93" s="48">
        <v>43985</v>
      </c>
      <c r="E93" s="1">
        <v>91</v>
      </c>
      <c r="F93" s="70">
        <f t="shared" si="19"/>
        <v>-0.18050037796073637</v>
      </c>
      <c r="G93" s="37">
        <f>Mazowsze!C93</f>
        <v>28</v>
      </c>
      <c r="H93" s="67">
        <f>Mazowsze!D93</f>
        <v>42.428571428571431</v>
      </c>
      <c r="I93" s="1">
        <f t="shared" si="10"/>
        <v>6.4746684048716972E-3</v>
      </c>
      <c r="J93" s="1">
        <f t="shared" si="11"/>
        <v>7.7031005523058999E-3</v>
      </c>
      <c r="K93" s="1">
        <f t="shared" si="12"/>
        <v>6.3770143234615125E-9</v>
      </c>
      <c r="L93" s="1">
        <f t="shared" si="13"/>
        <v>5.4885365348494247E-10</v>
      </c>
      <c r="M93" s="1">
        <f t="shared" si="14"/>
        <v>0</v>
      </c>
      <c r="N93" s="1">
        <f t="shared" si="15"/>
        <v>7.7031074781738771E-3</v>
      </c>
      <c r="O93" s="1">
        <f t="shared" si="16"/>
        <v>1.5090625568155184E-6</v>
      </c>
      <c r="P93" s="1">
        <f t="shared" si="17"/>
        <v>7.7031074781738771E-3</v>
      </c>
      <c r="Q93" s="1">
        <f t="shared" si="18"/>
        <v>50.478545837767832</v>
      </c>
    </row>
    <row r="94" spans="4:17" x14ac:dyDescent="0.2">
      <c r="D94" s="48">
        <v>43986</v>
      </c>
      <c r="E94" s="1">
        <v>92</v>
      </c>
      <c r="F94" s="70">
        <f t="shared" si="19"/>
        <v>6.9851780274020392E-2</v>
      </c>
      <c r="G94" s="37">
        <f>Mazowsze!C94</f>
        <v>50</v>
      </c>
      <c r="H94" s="67">
        <f>Mazowsze!D94</f>
        <v>42.571428571428569</v>
      </c>
      <c r="I94" s="1">
        <f t="shared" si="10"/>
        <v>6.4964686351911298E-3</v>
      </c>
      <c r="J94" s="1">
        <f t="shared" si="11"/>
        <v>7.7227767147075264E-3</v>
      </c>
      <c r="K94" s="1">
        <f t="shared" si="12"/>
        <v>1.0176896853457858E-8</v>
      </c>
      <c r="L94" s="1">
        <f t="shared" si="13"/>
        <v>3.033420653442551E-10</v>
      </c>
      <c r="M94" s="1">
        <f t="shared" si="14"/>
        <v>0</v>
      </c>
      <c r="N94" s="1">
        <f t="shared" si="15"/>
        <v>7.7227871949464453E-3</v>
      </c>
      <c r="O94" s="1">
        <f t="shared" si="16"/>
        <v>1.5038572100003514E-6</v>
      </c>
      <c r="P94" s="1">
        <f t="shared" si="17"/>
        <v>7.7227871949464453E-3</v>
      </c>
      <c r="Q94" s="1">
        <f t="shared" si="18"/>
        <v>50.607507232632578</v>
      </c>
    </row>
    <row r="95" spans="4:17" x14ac:dyDescent="0.2">
      <c r="D95" s="48">
        <v>43987</v>
      </c>
      <c r="E95" s="1">
        <v>93</v>
      </c>
      <c r="F95" s="70">
        <f t="shared" si="19"/>
        <v>9.6642672598319823E-2</v>
      </c>
      <c r="G95" s="37">
        <f>Mazowsze!C95</f>
        <v>58</v>
      </c>
      <c r="H95" s="67">
        <f>Mazowsze!D95</f>
        <v>46.428571428571431</v>
      </c>
      <c r="I95" s="1">
        <f t="shared" si="10"/>
        <v>7.0850748538158299E-3</v>
      </c>
      <c r="J95" s="1">
        <f t="shared" si="11"/>
        <v>7.7330528466206076E-3</v>
      </c>
      <c r="K95" s="1">
        <f t="shared" si="12"/>
        <v>1.6115413159775678E-8</v>
      </c>
      <c r="L95" s="1">
        <f t="shared" si="13"/>
        <v>1.6595111646726942E-10</v>
      </c>
      <c r="M95" s="1">
        <f t="shared" si="14"/>
        <v>0</v>
      </c>
      <c r="N95" s="1">
        <f t="shared" si="15"/>
        <v>7.7330691279848844E-3</v>
      </c>
      <c r="O95" s="1">
        <f t="shared" si="16"/>
        <v>4.1989657935587975E-7</v>
      </c>
      <c r="P95" s="1">
        <f t="shared" si="17"/>
        <v>7.7330691279848844E-3</v>
      </c>
      <c r="Q95" s="1">
        <f t="shared" si="18"/>
        <v>50.674884849997042</v>
      </c>
    </row>
    <row r="96" spans="4:17" x14ac:dyDescent="0.2">
      <c r="D96" s="48">
        <v>43988</v>
      </c>
      <c r="E96" s="1">
        <v>94</v>
      </c>
      <c r="F96" s="70">
        <f t="shared" si="19"/>
        <v>-5.4512933858713142E-2</v>
      </c>
      <c r="G96" s="37">
        <f>Mazowsze!C96</f>
        <v>47</v>
      </c>
      <c r="H96" s="67">
        <f>Mazowsze!D96</f>
        <v>53.285714285714285</v>
      </c>
      <c r="I96" s="1">
        <f t="shared" si="10"/>
        <v>8.1314859091486287E-3</v>
      </c>
      <c r="J96" s="1">
        <f t="shared" si="11"/>
        <v>7.7338913378884122E-3</v>
      </c>
      <c r="K96" s="1">
        <f t="shared" si="12"/>
        <v>2.5321860200172985E-8</v>
      </c>
      <c r="L96" s="1">
        <f t="shared" si="13"/>
        <v>8.9866779193744651E-11</v>
      </c>
      <c r="M96" s="1">
        <f t="shared" si="14"/>
        <v>0</v>
      </c>
      <c r="N96" s="1">
        <f t="shared" si="15"/>
        <v>7.733916749615391E-3</v>
      </c>
      <c r="O96" s="1">
        <f t="shared" si="16"/>
        <v>1.5806123661196501E-7</v>
      </c>
      <c r="P96" s="1">
        <f t="shared" si="17"/>
        <v>7.733916749615391E-3</v>
      </c>
      <c r="Q96" s="1">
        <f t="shared" si="18"/>
        <v>50.680439323623411</v>
      </c>
    </row>
    <row r="97" spans="4:17" x14ac:dyDescent="0.2">
      <c r="D97" s="48">
        <v>43989</v>
      </c>
      <c r="E97" s="1">
        <v>95</v>
      </c>
      <c r="F97" s="70">
        <f t="shared" si="19"/>
        <v>-0.23206791479804245</v>
      </c>
      <c r="G97" s="37">
        <f>Mazowsze!C97</f>
        <v>36</v>
      </c>
      <c r="H97" s="67">
        <f>Mazowsze!D97</f>
        <v>61.428571428571431</v>
      </c>
      <c r="I97" s="1">
        <f t="shared" si="10"/>
        <v>9.3740990373563284E-3</v>
      </c>
      <c r="J97" s="1">
        <f t="shared" si="11"/>
        <v>7.725289118201582E-3</v>
      </c>
      <c r="K97" s="1">
        <f t="shared" si="12"/>
        <v>3.9480065121483865E-8</v>
      </c>
      <c r="L97" s="1">
        <f t="shared" si="13"/>
        <v>4.8171440621614887E-11</v>
      </c>
      <c r="M97" s="1">
        <f t="shared" si="14"/>
        <v>0</v>
      </c>
      <c r="N97" s="1">
        <f t="shared" si="15"/>
        <v>7.7253286464381444E-3</v>
      </c>
      <c r="O97" s="1">
        <f t="shared" si="16"/>
        <v>2.7184438019685013E-6</v>
      </c>
      <c r="P97" s="1">
        <f t="shared" si="17"/>
        <v>7.7253286464381444E-3</v>
      </c>
      <c r="Q97" s="1">
        <f t="shared" si="18"/>
        <v>50.624161391487519</v>
      </c>
    </row>
    <row r="98" spans="4:17" x14ac:dyDescent="0.2">
      <c r="D98" s="48">
        <v>43990</v>
      </c>
      <c r="E98" s="1">
        <v>96</v>
      </c>
      <c r="F98" s="70">
        <f t="shared" si="19"/>
        <v>7.1617989577900554E-2</v>
      </c>
      <c r="G98" s="37">
        <f>Mazowsze!C98</f>
        <v>74</v>
      </c>
      <c r="H98" s="67">
        <f>Mazowsze!D98</f>
        <v>62.75</v>
      </c>
      <c r="I98" s="1">
        <f t="shared" si="10"/>
        <v>9.5757511678110866E-3</v>
      </c>
      <c r="J98" s="1">
        <f t="shared" si="11"/>
        <v>7.7072776758281367E-3</v>
      </c>
      <c r="K98" s="1">
        <f t="shared" si="12"/>
        <v>6.1078477803745629E-8</v>
      </c>
      <c r="L98" s="1">
        <f t="shared" si="13"/>
        <v>2.5559452778140267E-11</v>
      </c>
      <c r="M98" s="1">
        <f t="shared" si="14"/>
        <v>0</v>
      </c>
      <c r="N98" s="1">
        <f t="shared" si="15"/>
        <v>7.7073387798653938E-3</v>
      </c>
      <c r="O98" s="1">
        <f t="shared" si="16"/>
        <v>3.4909648514289258E-6</v>
      </c>
      <c r="P98" s="1">
        <f t="shared" si="17"/>
        <v>7.7073387798653938E-3</v>
      </c>
      <c r="Q98" s="1">
        <f t="shared" si="18"/>
        <v>50.506273603087713</v>
      </c>
    </row>
    <row r="99" spans="4:17" x14ac:dyDescent="0.2">
      <c r="D99" s="48">
        <v>43991</v>
      </c>
      <c r="E99" s="1">
        <v>97</v>
      </c>
      <c r="F99" s="70">
        <f t="shared" si="19"/>
        <v>9.8609797885950812E-2</v>
      </c>
      <c r="G99" s="37">
        <f>Mazowsze!C99</f>
        <v>80</v>
      </c>
      <c r="H99" s="67">
        <f>Mazowsze!D99</f>
        <v>63.75</v>
      </c>
      <c r="I99" s="1">
        <f t="shared" si="10"/>
        <v>9.7283527800471198E-3</v>
      </c>
      <c r="J99" s="1">
        <f t="shared" si="11"/>
        <v>7.679922865587897E-3</v>
      </c>
      <c r="K99" s="1">
        <f t="shared" si="12"/>
        <v>9.376195213139424E-8</v>
      </c>
      <c r="L99" s="1">
        <f t="shared" si="13"/>
        <v>1.3424092237284732E-11</v>
      </c>
      <c r="M99" s="1">
        <f t="shared" si="14"/>
        <v>0</v>
      </c>
      <c r="N99" s="1">
        <f t="shared" si="15"/>
        <v>7.6800166409641208E-3</v>
      </c>
      <c r="O99" s="1">
        <f t="shared" si="16"/>
        <v>4.1956809386734467E-6</v>
      </c>
      <c r="P99" s="1">
        <f t="shared" si="17"/>
        <v>7.6800166409641208E-3</v>
      </c>
      <c r="Q99" s="1">
        <f t="shared" si="18"/>
        <v>50.327231334130474</v>
      </c>
    </row>
    <row r="100" spans="4:17" x14ac:dyDescent="0.2">
      <c r="D100" s="48">
        <v>43992</v>
      </c>
      <c r="E100" s="1">
        <v>98</v>
      </c>
      <c r="F100" s="70">
        <f t="shared" si="19"/>
        <v>0.12070168366504519</v>
      </c>
      <c r="G100" s="37">
        <f>Mazowsze!C100</f>
        <v>85</v>
      </c>
      <c r="H100" s="67">
        <f>Mazowsze!D100</f>
        <v>64.375</v>
      </c>
      <c r="I100" s="1">
        <f t="shared" si="10"/>
        <v>9.8237287876946407E-3</v>
      </c>
      <c r="J100" s="1">
        <f t="shared" si="11"/>
        <v>7.6433245077101144E-3</v>
      </c>
      <c r="K100" s="1">
        <f t="shared" si="12"/>
        <v>1.4282136111553285E-7</v>
      </c>
      <c r="L100" s="1">
        <f t="shared" si="13"/>
        <v>6.9789447934652728E-12</v>
      </c>
      <c r="M100" s="1">
        <f t="shared" si="14"/>
        <v>0</v>
      </c>
      <c r="N100" s="1">
        <f t="shared" si="15"/>
        <v>7.6434673360501748E-3</v>
      </c>
      <c r="O100" s="1">
        <f t="shared" si="16"/>
        <v>4.7535399975268338E-6</v>
      </c>
      <c r="P100" s="1">
        <f t="shared" si="17"/>
        <v>7.6434673360501748E-3</v>
      </c>
      <c r="Q100" s="1">
        <f t="shared" si="18"/>
        <v>50.087723347429687</v>
      </c>
    </row>
    <row r="101" spans="4:17" x14ac:dyDescent="0.2">
      <c r="D101" s="48">
        <v>43993</v>
      </c>
      <c r="E101" s="1">
        <v>99</v>
      </c>
      <c r="F101" s="70">
        <f t="shared" si="19"/>
        <v>-9.2870035206316315E-2</v>
      </c>
      <c r="G101" s="37">
        <f>Mazowsze!C101</f>
        <v>54</v>
      </c>
      <c r="H101" s="67">
        <f>Mazowsze!D101</f>
        <v>66.875</v>
      </c>
      <c r="I101" s="1">
        <f t="shared" si="10"/>
        <v>1.0205232818284725E-2</v>
      </c>
      <c r="J101" s="1">
        <f t="shared" si="11"/>
        <v>7.5976157809937951E-3</v>
      </c>
      <c r="K101" s="1">
        <f t="shared" si="12"/>
        <v>2.1586776030606438E-7</v>
      </c>
      <c r="L101" s="1">
        <f t="shared" si="13"/>
        <v>3.5914188473573855E-12</v>
      </c>
      <c r="M101" s="1">
        <f t="shared" si="14"/>
        <v>0</v>
      </c>
      <c r="N101" s="1">
        <f t="shared" si="15"/>
        <v>7.5978316523455198E-3</v>
      </c>
      <c r="O101" s="1">
        <f t="shared" si="16"/>
        <v>6.7985408401411243E-6</v>
      </c>
      <c r="P101" s="1">
        <f t="shared" si="17"/>
        <v>7.5978316523455198E-3</v>
      </c>
      <c r="Q101" s="1">
        <f t="shared" si="18"/>
        <v>49.788672223159331</v>
      </c>
    </row>
    <row r="102" spans="4:17" x14ac:dyDescent="0.2">
      <c r="D102" s="48">
        <v>43994</v>
      </c>
      <c r="E102" s="1">
        <v>100</v>
      </c>
      <c r="F102" s="70">
        <f t="shared" si="19"/>
        <v>3.9242510964847765E-2</v>
      </c>
      <c r="G102" s="37">
        <f>Mazowsze!C102</f>
        <v>68</v>
      </c>
      <c r="H102" s="67">
        <f>Mazowsze!D102</f>
        <v>62.125</v>
      </c>
      <c r="I102" s="1">
        <f t="shared" si="10"/>
        <v>9.4803751601635657E-3</v>
      </c>
      <c r="J102" s="1">
        <f t="shared" si="11"/>
        <v>7.5429624154334431E-3</v>
      </c>
      <c r="K102" s="1">
        <f t="shared" si="12"/>
        <v>3.2375053490389072E-7</v>
      </c>
      <c r="L102" s="1">
        <f t="shared" si="13"/>
        <v>1.8294216368748104E-12</v>
      </c>
      <c r="M102" s="1">
        <f t="shared" si="14"/>
        <v>0</v>
      </c>
      <c r="N102" s="1">
        <f t="shared" si="15"/>
        <v>7.5432861677977693E-3</v>
      </c>
      <c r="O102" s="1">
        <f t="shared" si="16"/>
        <v>3.7523137643447361E-6</v>
      </c>
      <c r="P102" s="1">
        <f t="shared" si="17"/>
        <v>7.5432861677977693E-3</v>
      </c>
      <c r="Q102" s="1">
        <f t="shared" si="18"/>
        <v>49.431235078502013</v>
      </c>
    </row>
    <row r="103" spans="4:17" x14ac:dyDescent="0.2">
      <c r="D103" s="48">
        <v>43995</v>
      </c>
      <c r="E103" s="1">
        <v>101</v>
      </c>
      <c r="F103" s="70">
        <f t="shared" si="19"/>
        <v>4.6855580859727297E-2</v>
      </c>
      <c r="G103" s="37">
        <f>Mazowsze!C103</f>
        <v>66</v>
      </c>
      <c r="H103" s="67">
        <f>Mazowsze!D103</f>
        <v>59.25</v>
      </c>
      <c r="I103" s="1">
        <f t="shared" si="10"/>
        <v>9.0416455249849696E-3</v>
      </c>
      <c r="J103" s="1">
        <f t="shared" si="11"/>
        <v>7.4795616911597466E-3</v>
      </c>
      <c r="K103" s="1">
        <f t="shared" si="12"/>
        <v>4.8179389740145135E-7</v>
      </c>
      <c r="L103" s="1">
        <f t="shared" si="13"/>
        <v>9.2242916168106116E-13</v>
      </c>
      <c r="M103" s="1">
        <f t="shared" si="14"/>
        <v>0</v>
      </c>
      <c r="N103" s="1">
        <f t="shared" si="15"/>
        <v>7.4800434859795765E-3</v>
      </c>
      <c r="O103" s="1">
        <f t="shared" si="16"/>
        <v>2.4386009282258014E-6</v>
      </c>
      <c r="P103" s="1">
        <f t="shared" si="17"/>
        <v>7.4800434859795765E-3</v>
      </c>
      <c r="Q103" s="1">
        <f t="shared" si="18"/>
        <v>49.016805106947231</v>
      </c>
    </row>
    <row r="104" spans="4:17" x14ac:dyDescent="0.2">
      <c r="D104" s="48">
        <v>43996</v>
      </c>
      <c r="E104" s="1">
        <v>102</v>
      </c>
      <c r="F104" s="70">
        <f t="shared" si="19"/>
        <v>-1.7394565726622568E-2</v>
      </c>
      <c r="G104" s="37">
        <f>Mazowsze!C104</f>
        <v>52</v>
      </c>
      <c r="H104" s="67">
        <f>Mazowsze!D104</f>
        <v>54.125</v>
      </c>
      <c r="I104" s="1">
        <f t="shared" si="10"/>
        <v>8.2595622622753002E-3</v>
      </c>
      <c r="J104" s="1">
        <f t="shared" si="11"/>
        <v>7.4076412521568401E-3</v>
      </c>
      <c r="K104" s="1">
        <f t="shared" si="12"/>
        <v>7.114431233596032E-7</v>
      </c>
      <c r="L104" s="1">
        <f t="shared" si="13"/>
        <v>4.6038768338964856E-13</v>
      </c>
      <c r="M104" s="1">
        <f t="shared" si="14"/>
        <v>0</v>
      </c>
      <c r="N104" s="1">
        <f t="shared" si="15"/>
        <v>7.4083526957405875E-3</v>
      </c>
      <c r="O104" s="1">
        <f t="shared" si="16"/>
        <v>7.2455772616021351E-7</v>
      </c>
      <c r="P104" s="1">
        <f t="shared" si="17"/>
        <v>7.4083526957405875E-3</v>
      </c>
      <c r="Q104" s="1">
        <f t="shared" si="18"/>
        <v>48.547014590395527</v>
      </c>
    </row>
    <row r="105" spans="4:17" x14ac:dyDescent="0.2">
      <c r="D105" s="48">
        <v>43997</v>
      </c>
      <c r="E105" s="1">
        <v>103</v>
      </c>
      <c r="F105" s="70">
        <f t="shared" si="19"/>
        <v>-1.4302977019809093E-2</v>
      </c>
      <c r="G105" s="37">
        <f>Mazowsze!C105</f>
        <v>56</v>
      </c>
      <c r="H105" s="67">
        <f>Mazowsze!D105</f>
        <v>57.875</v>
      </c>
      <c r="I105" s="1">
        <f t="shared" si="10"/>
        <v>8.8318183081604242E-3</v>
      </c>
      <c r="J105" s="1">
        <f t="shared" si="11"/>
        <v>7.3274577447379804E-3</v>
      </c>
      <c r="K105" s="1">
        <f t="shared" si="12"/>
        <v>1.0424306404282784E-6</v>
      </c>
      <c r="L105" s="1">
        <f t="shared" si="13"/>
        <v>2.2744994077178424E-13</v>
      </c>
      <c r="M105" s="1">
        <f t="shared" si="14"/>
        <v>0</v>
      </c>
      <c r="N105" s="1">
        <f t="shared" si="15"/>
        <v>7.3285001756058588E-3</v>
      </c>
      <c r="O105" s="1">
        <f t="shared" si="16"/>
        <v>2.2599654076673459E-6</v>
      </c>
      <c r="P105" s="1">
        <f t="shared" si="17"/>
        <v>7.3285001756058588E-3</v>
      </c>
      <c r="Q105" s="1">
        <f t="shared" si="18"/>
        <v>48.023740170389935</v>
      </c>
    </row>
    <row r="106" spans="4:17" x14ac:dyDescent="0.2">
      <c r="D106" s="48">
        <v>43998</v>
      </c>
      <c r="E106" s="1">
        <v>104</v>
      </c>
      <c r="F106" s="70">
        <f t="shared" si="19"/>
        <v>-0.1909150353727056</v>
      </c>
      <c r="G106" s="37">
        <f>Mazowsze!C106</f>
        <v>36</v>
      </c>
      <c r="H106" s="67">
        <f>Mazowsze!D106</f>
        <v>55.875</v>
      </c>
      <c r="I106" s="1">
        <f t="shared" si="10"/>
        <v>8.5266150836883579E-3</v>
      </c>
      <c r="J106" s="1">
        <f t="shared" si="11"/>
        <v>7.2392952921737216E-3</v>
      </c>
      <c r="K106" s="1">
        <f t="shared" si="12"/>
        <v>1.5155917814832965E-6</v>
      </c>
      <c r="L106" s="1">
        <f t="shared" si="13"/>
        <v>1.1122935499731423E-13</v>
      </c>
      <c r="M106" s="1">
        <f t="shared" si="14"/>
        <v>0</v>
      </c>
      <c r="N106" s="1">
        <f t="shared" si="15"/>
        <v>7.2408108840664341E-3</v>
      </c>
      <c r="O106" s="1">
        <f t="shared" si="16"/>
        <v>1.6532924397653761E-6</v>
      </c>
      <c r="P106" s="1">
        <f t="shared" si="17"/>
        <v>7.2408108840664341E-3</v>
      </c>
      <c r="Q106" s="1">
        <f t="shared" si="18"/>
        <v>47.44911130340396</v>
      </c>
    </row>
    <row r="107" spans="4:17" x14ac:dyDescent="0.2">
      <c r="D107" s="48">
        <v>43999</v>
      </c>
      <c r="E107" s="1">
        <v>105</v>
      </c>
      <c r="F107" s="70">
        <f t="shared" si="19"/>
        <v>3.5715552266534667E-2</v>
      </c>
      <c r="G107" s="37">
        <f>Mazowsze!C107</f>
        <v>57</v>
      </c>
      <c r="H107" s="67">
        <f>Mazowsze!D107</f>
        <v>52.5</v>
      </c>
      <c r="I107" s="1">
        <f t="shared" si="10"/>
        <v>8.0115846423917461E-3</v>
      </c>
      <c r="J107" s="1">
        <f t="shared" si="11"/>
        <v>7.1434638181564272E-3</v>
      </c>
      <c r="K107" s="1">
        <f t="shared" si="12"/>
        <v>2.1864794808328179E-6</v>
      </c>
      <c r="L107" s="1">
        <f t="shared" si="13"/>
        <v>5.3842407274368022E-14</v>
      </c>
      <c r="M107" s="1">
        <f t="shared" si="14"/>
        <v>0</v>
      </c>
      <c r="N107" s="1">
        <f t="shared" si="15"/>
        <v>7.1456502976911026E-3</v>
      </c>
      <c r="O107" s="1">
        <f t="shared" si="16"/>
        <v>7.4984228933213294E-7</v>
      </c>
      <c r="P107" s="1">
        <f t="shared" si="17"/>
        <v>7.1456502976911026E-3</v>
      </c>
      <c r="Q107" s="1">
        <f t="shared" si="18"/>
        <v>46.825522961308707</v>
      </c>
    </row>
    <row r="108" spans="4:17" x14ac:dyDescent="0.2">
      <c r="D108" s="48">
        <v>44000</v>
      </c>
      <c r="E108" s="1">
        <v>106</v>
      </c>
      <c r="F108" s="70">
        <f t="shared" si="19"/>
        <v>-5.6601709142051204E-2</v>
      </c>
      <c r="G108" s="37">
        <f>Mazowsze!C108</f>
        <v>44</v>
      </c>
      <c r="H108" s="67">
        <f>Mazowsze!D108</f>
        <v>50.125</v>
      </c>
      <c r="I108" s="1">
        <f t="shared" si="10"/>
        <v>7.6491558133311667E-3</v>
      </c>
      <c r="J108" s="1">
        <f t="shared" si="11"/>
        <v>7.0402972329391481E-3</v>
      </c>
      <c r="K108" s="1">
        <f t="shared" si="12"/>
        <v>3.1299446790072869E-6</v>
      </c>
      <c r="L108" s="1">
        <f t="shared" si="13"/>
        <v>2.5798887458244014E-14</v>
      </c>
      <c r="M108" s="1">
        <f t="shared" si="14"/>
        <v>0</v>
      </c>
      <c r="N108" s="1">
        <f t="shared" si="15"/>
        <v>7.0434271776439539E-3</v>
      </c>
      <c r="O108" s="1">
        <f t="shared" si="16"/>
        <v>3.6690718009149214E-7</v>
      </c>
      <c r="P108" s="1">
        <f t="shared" si="17"/>
        <v>7.0434271776439539E-3</v>
      </c>
      <c r="Q108" s="1">
        <f t="shared" si="18"/>
        <v>46.155653760392028</v>
      </c>
    </row>
    <row r="109" spans="4:17" x14ac:dyDescent="0.2">
      <c r="D109" s="48">
        <v>44001</v>
      </c>
      <c r="E109" s="1">
        <v>107</v>
      </c>
      <c r="F109" s="70">
        <f t="shared" si="19"/>
        <v>0.24190854354532454</v>
      </c>
      <c r="G109" s="37">
        <f>Mazowsze!C109</f>
        <v>84</v>
      </c>
      <c r="H109" s="67">
        <f>Mazowsze!D109</f>
        <v>48.125</v>
      </c>
      <c r="I109" s="1">
        <f t="shared" si="10"/>
        <v>7.3439525888591003E-3</v>
      </c>
      <c r="J109" s="1">
        <f t="shared" si="11"/>
        <v>6.9301514969944281E-3</v>
      </c>
      <c r="K109" s="1">
        <f t="shared" si="12"/>
        <v>4.4458623087271466E-6</v>
      </c>
      <c r="L109" s="1">
        <f t="shared" si="13"/>
        <v>1.2236267044309027E-14</v>
      </c>
      <c r="M109" s="1">
        <f t="shared" si="14"/>
        <v>0</v>
      </c>
      <c r="N109" s="1">
        <f t="shared" si="15"/>
        <v>6.9345973593153915E-3</v>
      </c>
      <c r="O109" s="1">
        <f t="shared" si="16"/>
        <v>1.6757170395478255E-7</v>
      </c>
      <c r="P109" s="1">
        <f t="shared" si="17"/>
        <v>6.9345973593153915E-3</v>
      </c>
      <c r="Q109" s="1">
        <f t="shared" si="18"/>
        <v>45.442490794851189</v>
      </c>
    </row>
    <row r="110" spans="4:17" x14ac:dyDescent="0.2">
      <c r="D110" s="48">
        <v>44002</v>
      </c>
      <c r="E110" s="1">
        <v>108</v>
      </c>
      <c r="F110" s="70">
        <f t="shared" si="19"/>
        <v>3.7029967715034084E-2</v>
      </c>
      <c r="G110" s="37">
        <f>Mazowsze!C110</f>
        <v>52</v>
      </c>
      <c r="H110" s="67">
        <f>Mazowsze!D110</f>
        <v>47.75</v>
      </c>
      <c r="I110" s="1">
        <f t="shared" si="10"/>
        <v>7.2867269842705881E-3</v>
      </c>
      <c r="J110" s="1">
        <f t="shared" si="11"/>
        <v>6.8134025778900272E-3</v>
      </c>
      <c r="K110" s="1">
        <f t="shared" si="12"/>
        <v>6.2661883653107182E-6</v>
      </c>
      <c r="L110" s="1">
        <f t="shared" si="13"/>
        <v>5.7447134958463677E-15</v>
      </c>
      <c r="M110" s="1">
        <f t="shared" si="14"/>
        <v>0</v>
      </c>
      <c r="N110" s="1">
        <f t="shared" si="15"/>
        <v>6.8196687662610824E-3</v>
      </c>
      <c r="O110" s="1">
        <f t="shared" si="16"/>
        <v>2.1814337901021489E-7</v>
      </c>
      <c r="P110" s="1">
        <f t="shared" si="17"/>
        <v>6.8196687662610824E-3</v>
      </c>
      <c r="Q110" s="1">
        <f t="shared" si="18"/>
        <v>44.689362493188518</v>
      </c>
    </row>
    <row r="111" spans="4:17" x14ac:dyDescent="0.2">
      <c r="D111" s="48">
        <v>44003</v>
      </c>
      <c r="E111" s="1">
        <v>109</v>
      </c>
      <c r="F111" s="70">
        <f t="shared" si="19"/>
        <v>-5.4848668007345225E-2</v>
      </c>
      <c r="G111" s="37">
        <f>Mazowsze!C111</f>
        <v>39</v>
      </c>
      <c r="H111" s="67">
        <f>Mazowsze!D111</f>
        <v>44.25</v>
      </c>
      <c r="I111" s="1">
        <f>($C$1*G111+(1-$C$1)*H111)/($C$1*SUM(G:G)+(1-$C$1)*SUM(H:H))</f>
        <v>6.752621341444472E-3</v>
      </c>
      <c r="J111" s="1">
        <f t="shared" si="11"/>
        <v>6.6904443167666913E-3</v>
      </c>
      <c r="K111" s="1">
        <f t="shared" si="12"/>
        <v>8.7635279209171331E-6</v>
      </c>
      <c r="L111" s="1">
        <f t="shared" si="13"/>
        <v>2.6696803263545546E-15</v>
      </c>
      <c r="M111" s="1">
        <f t="shared" si="14"/>
        <v>0</v>
      </c>
      <c r="N111" s="1">
        <f t="shared" si="15"/>
        <v>6.6992078446902782E-3</v>
      </c>
      <c r="O111" s="1">
        <f t="shared" si="16"/>
        <v>2.8530016355102665E-9</v>
      </c>
      <c r="P111" s="1">
        <f t="shared" si="17"/>
        <v>6.6992078446902782E-3</v>
      </c>
      <c r="Q111" s="1">
        <f t="shared" si="18"/>
        <v>43.899980783482306</v>
      </c>
    </row>
    <row r="112" spans="4:17" x14ac:dyDescent="0.2">
      <c r="D112" s="48">
        <v>44004</v>
      </c>
      <c r="E112" s="1">
        <v>110</v>
      </c>
      <c r="F112" s="70">
        <f t="shared" si="19"/>
        <v>-0.12862442618526293</v>
      </c>
      <c r="G112" s="37">
        <f>Mazowsze!C112</f>
        <v>33</v>
      </c>
      <c r="H112" s="67">
        <f>Mazowsze!D112</f>
        <v>44.375</v>
      </c>
      <c r="I112" s="1">
        <f t="shared" si="10"/>
        <v>6.7716965429739755E-3</v>
      </c>
      <c r="J112" s="1">
        <f t="shared" si="11"/>
        <v>6.5616862213225989E-3</v>
      </c>
      <c r="K112" s="1">
        <f t="shared" si="12"/>
        <v>1.2161372598953287E-5</v>
      </c>
      <c r="L112" s="1">
        <f t="shared" si="13"/>
        <v>1.2280657157433914E-15</v>
      </c>
      <c r="M112" s="1">
        <f t="shared" si="14"/>
        <v>0</v>
      </c>
      <c r="N112" s="1">
        <f t="shared" si="15"/>
        <v>6.5738475939227806E-3</v>
      </c>
      <c r="O112" s="1">
        <f t="shared" si="16"/>
        <v>3.9144206640662306E-8</v>
      </c>
      <c r="P112" s="1">
        <f t="shared" si="17"/>
        <v>6.5738475939227806E-3</v>
      </c>
      <c r="Q112" s="1">
        <f t="shared" si="18"/>
        <v>43.078493717057349</v>
      </c>
    </row>
    <row r="113" spans="4:17" x14ac:dyDescent="0.2">
      <c r="D113" s="48">
        <v>44005</v>
      </c>
      <c r="E113" s="1">
        <v>111</v>
      </c>
      <c r="F113" s="70">
        <f t="shared" si="19"/>
        <v>1.0995384301463185E-2</v>
      </c>
      <c r="G113" s="37">
        <f>Mazowsze!C113</f>
        <v>40</v>
      </c>
      <c r="H113" s="67">
        <f>Mazowsze!D113</f>
        <v>39</v>
      </c>
      <c r="I113" s="1">
        <f t="shared" si="10"/>
        <v>5.9514628772052974E-3</v>
      </c>
      <c r="J113" s="1">
        <f t="shared" si="11"/>
        <v>6.4275512025569132E-3</v>
      </c>
      <c r="K113" s="1">
        <f t="shared" si="12"/>
        <v>1.6746124108156937E-5</v>
      </c>
      <c r="L113" s="1">
        <f t="shared" si="13"/>
        <v>5.5918487066285345E-16</v>
      </c>
      <c r="M113" s="1">
        <f t="shared" si="14"/>
        <v>0</v>
      </c>
      <c r="N113" s="1">
        <f t="shared" si="15"/>
        <v>6.4442973266656293E-3</v>
      </c>
      <c r="O113" s="1">
        <f t="shared" si="16"/>
        <v>2.4288579457486847E-7</v>
      </c>
      <c r="P113" s="1">
        <f t="shared" si="17"/>
        <v>6.4442973266656293E-3</v>
      </c>
      <c r="Q113" s="1">
        <f t="shared" si="18"/>
        <v>42.229549427682656</v>
      </c>
    </row>
    <row r="114" spans="4:17" x14ac:dyDescent="0.2">
      <c r="D114" s="48">
        <v>44006</v>
      </c>
      <c r="E114" s="1">
        <v>112</v>
      </c>
      <c r="F114" s="70">
        <f t="shared" si="19"/>
        <v>-4.3778924578587119E-2</v>
      </c>
      <c r="G114" s="37">
        <f>Mazowsze!C114</f>
        <v>33</v>
      </c>
      <c r="H114" s="67">
        <f>Mazowsze!D114</f>
        <v>36.5</v>
      </c>
      <c r="I114" s="1">
        <f t="shared" si="10"/>
        <v>5.5699588466152136E-3</v>
      </c>
      <c r="J114" s="1">
        <f t="shared" si="11"/>
        <v>6.2884732727000086E-3</v>
      </c>
      <c r="K114" s="1">
        <f t="shared" si="12"/>
        <v>2.2880952922600746E-5</v>
      </c>
      <c r="L114" s="1">
        <f t="shared" si="13"/>
        <v>2.5203489667305282E-16</v>
      </c>
      <c r="M114" s="1">
        <f t="shared" si="14"/>
        <v>0</v>
      </c>
      <c r="N114" s="1">
        <f t="shared" si="15"/>
        <v>6.3113542256228615E-3</v>
      </c>
      <c r="O114" s="1">
        <f t="shared" si="16"/>
        <v>5.496671080138939E-7</v>
      </c>
      <c r="P114" s="1">
        <f t="shared" si="17"/>
        <v>6.3113542256228615E-3</v>
      </c>
      <c r="Q114" s="1">
        <f t="shared" si="18"/>
        <v>41.358371862159032</v>
      </c>
    </row>
    <row r="115" spans="4:17" x14ac:dyDescent="0.2">
      <c r="D115" s="48">
        <v>44007</v>
      </c>
      <c r="E115" s="1">
        <v>113</v>
      </c>
      <c r="F115" s="70">
        <f t="shared" si="19"/>
        <v>-8.1670046451319589E-2</v>
      </c>
      <c r="G115" s="37">
        <f>Mazowsze!C115</f>
        <v>29</v>
      </c>
      <c r="H115" s="67">
        <f>Mazowsze!D115</f>
        <v>35</v>
      </c>
      <c r="I115" s="1">
        <f t="shared" si="10"/>
        <v>5.3410564282611638E-3</v>
      </c>
      <c r="J115" s="1">
        <f t="shared" si="11"/>
        <v>6.1448952217613819E-3</v>
      </c>
      <c r="K115" s="1">
        <f t="shared" si="12"/>
        <v>3.1021443356967878E-5</v>
      </c>
      <c r="L115" s="1">
        <f t="shared" si="13"/>
        <v>1.1244428858310467E-16</v>
      </c>
      <c r="M115" s="1">
        <f t="shared" si="14"/>
        <v>0</v>
      </c>
      <c r="N115" s="1">
        <f t="shared" si="15"/>
        <v>6.1759166651184621E-3</v>
      </c>
      <c r="O115" s="1">
        <f t="shared" si="16"/>
        <v>6.9699161508542426E-7</v>
      </c>
      <c r="P115" s="1">
        <f t="shared" si="17"/>
        <v>6.1759166651184621E-3</v>
      </c>
      <c r="Q115" s="1">
        <f t="shared" si="18"/>
        <v>40.470848077056985</v>
      </c>
    </row>
    <row r="116" spans="4:17" x14ac:dyDescent="0.2">
      <c r="D116" s="48">
        <v>44008</v>
      </c>
      <c r="E116" s="1">
        <v>114</v>
      </c>
      <c r="F116" s="70">
        <f t="shared" si="19"/>
        <v>0.13469857389745621</v>
      </c>
      <c r="G116" s="37">
        <f>Mazowsze!C116</f>
        <v>45</v>
      </c>
      <c r="H116" s="67">
        <f>Mazowsze!D116</f>
        <v>33</v>
      </c>
      <c r="I116" s="1">
        <f t="shared" si="10"/>
        <v>5.0358532037890974E-3</v>
      </c>
      <c r="J116" s="1">
        <f t="shared" si="11"/>
        <v>5.9972662899613755E-3</v>
      </c>
      <c r="K116" s="1">
        <f t="shared" si="12"/>
        <v>4.1732844285686962E-5</v>
      </c>
      <c r="L116" s="1">
        <f t="shared" si="13"/>
        <v>4.9657583800238286E-17</v>
      </c>
      <c r="M116" s="1">
        <f t="shared" si="14"/>
        <v>0</v>
      </c>
      <c r="N116" s="1">
        <f t="shared" si="15"/>
        <v>6.0389991342471114E-3</v>
      </c>
      <c r="O116" s="1">
        <f t="shared" si="16"/>
        <v>1.0063017577944747E-6</v>
      </c>
      <c r="P116" s="1">
        <f t="shared" si="17"/>
        <v>6.0389991342471114E-3</v>
      </c>
      <c r="Q116" s="1">
        <f t="shared" si="18"/>
        <v>39.573626030283478</v>
      </c>
    </row>
    <row r="117" spans="4:17" x14ac:dyDescent="0.2">
      <c r="D117" s="48">
        <v>44009</v>
      </c>
      <c r="E117" s="1">
        <v>115</v>
      </c>
      <c r="F117" s="70">
        <f t="shared" si="19"/>
        <v>0.12848401737294957</v>
      </c>
      <c r="G117" s="37">
        <f>Mazowsze!C117</f>
        <v>41</v>
      </c>
      <c r="H117" s="67">
        <f>Mazowsze!D117</f>
        <v>30.5</v>
      </c>
      <c r="I117" s="1">
        <f t="shared" si="10"/>
        <v>4.6543491731990145E-3</v>
      </c>
      <c r="J117" s="1">
        <f t="shared" si="11"/>
        <v>5.8460398529845189E-3</v>
      </c>
      <c r="K117" s="1">
        <f t="shared" si="12"/>
        <v>5.570857636505274E-5</v>
      </c>
      <c r="L117" s="1">
        <f t="shared" si="13"/>
        <v>2.1707270917671406E-17</v>
      </c>
      <c r="M117" s="1">
        <f t="shared" si="14"/>
        <v>0</v>
      </c>
      <c r="N117" s="1">
        <f t="shared" si="15"/>
        <v>5.9017484293495933E-3</v>
      </c>
      <c r="O117" s="1">
        <f t="shared" si="16"/>
        <v>1.5560049042450172E-6</v>
      </c>
      <c r="P117" s="1">
        <f t="shared" si="17"/>
        <v>5.9017484293495933E-3</v>
      </c>
      <c r="Q117" s="1">
        <f t="shared" si="18"/>
        <v>38.674220690546775</v>
      </c>
    </row>
    <row r="118" spans="4:17" x14ac:dyDescent="0.2">
      <c r="D118" s="48">
        <v>44010</v>
      </c>
      <c r="E118" s="1">
        <v>116</v>
      </c>
      <c r="F118" s="70">
        <f t="shared" si="19"/>
        <v>0</v>
      </c>
      <c r="G118" s="37">
        <f>Mazowsze!C118</f>
        <v>32</v>
      </c>
      <c r="H118" s="67">
        <f>Mazowsze!D118</f>
        <v>32</v>
      </c>
      <c r="I118" s="1">
        <f t="shared" si="10"/>
        <v>4.8832515915530643E-3</v>
      </c>
      <c r="J118" s="1">
        <f t="shared" si="11"/>
        <v>5.6916711365077545E-3</v>
      </c>
      <c r="K118" s="1">
        <f t="shared" si="12"/>
        <v>7.3789442063240026E-5</v>
      </c>
      <c r="L118" s="1">
        <f t="shared" si="13"/>
        <v>9.3928270999435049E-18</v>
      </c>
      <c r="M118" s="1">
        <f t="shared" si="14"/>
        <v>0</v>
      </c>
      <c r="N118" s="1">
        <f t="shared" si="15"/>
        <v>5.7654605785710036E-3</v>
      </c>
      <c r="O118" s="1">
        <f t="shared" si="16"/>
        <v>7.7829269677521874E-7</v>
      </c>
      <c r="P118" s="1">
        <f t="shared" si="17"/>
        <v>5.7654605785710036E-3</v>
      </c>
      <c r="Q118" s="1">
        <f t="shared" si="18"/>
        <v>37.781124944167708</v>
      </c>
    </row>
    <row r="119" spans="4:17" x14ac:dyDescent="0.2">
      <c r="D119" s="48">
        <v>44011</v>
      </c>
      <c r="E119" s="1">
        <v>117</v>
      </c>
      <c r="F119" s="70">
        <f t="shared" si="19"/>
        <v>-8.5501997338826907E-2</v>
      </c>
      <c r="G119" s="37">
        <f>Mazowsze!C119</f>
        <v>27</v>
      </c>
      <c r="H119" s="67">
        <f>Mazowsze!D119</f>
        <v>32.875</v>
      </c>
      <c r="I119" s="1">
        <f t="shared" si="10"/>
        <v>5.0167780022595931E-3</v>
      </c>
      <c r="J119" s="1">
        <f t="shared" si="11"/>
        <v>5.5346149758246661E-3</v>
      </c>
      <c r="K119" s="1">
        <f t="shared" si="12"/>
        <v>9.6982747637317196E-5</v>
      </c>
      <c r="L119" s="1">
        <f t="shared" si="13"/>
        <v>4.0230820392700506E-18</v>
      </c>
      <c r="M119" s="1">
        <f t="shared" si="14"/>
        <v>0</v>
      </c>
      <c r="N119" s="1">
        <f t="shared" si="15"/>
        <v>5.6315977234619877E-3</v>
      </c>
      <c r="O119" s="1">
        <f t="shared" si="16"/>
        <v>3.7800328957939027E-7</v>
      </c>
      <c r="P119" s="1">
        <f t="shared" si="17"/>
        <v>5.6315977234619877E-3</v>
      </c>
      <c r="Q119" s="1">
        <f t="shared" si="18"/>
        <v>36.903920220393445</v>
      </c>
    </row>
    <row r="120" spans="4:17" x14ac:dyDescent="0.2">
      <c r="D120" s="48">
        <v>44012</v>
      </c>
      <c r="E120" s="1">
        <v>118</v>
      </c>
      <c r="F120" s="70">
        <f t="shared" si="19"/>
        <v>-0.25739619873316166</v>
      </c>
      <c r="G120" s="37">
        <f>Mazowsze!C120</f>
        <v>17</v>
      </c>
      <c r="H120" s="67">
        <f>Mazowsze!D120</f>
        <v>30.75</v>
      </c>
      <c r="I120" s="1">
        <f t="shared" si="10"/>
        <v>4.6924995762580224E-3</v>
      </c>
      <c r="J120" s="1">
        <f t="shared" si="11"/>
        <v>5.3753236356173257E-3</v>
      </c>
      <c r="K120" s="1">
        <f t="shared" si="12"/>
        <v>1.2648028414371842E-4</v>
      </c>
      <c r="L120" s="1">
        <f t="shared" si="13"/>
        <v>1.7056617441593702E-18</v>
      </c>
      <c r="M120" s="1">
        <f t="shared" si="14"/>
        <v>0</v>
      </c>
      <c r="N120" s="1">
        <f t="shared" si="15"/>
        <v>5.5018039197610455E-3</v>
      </c>
      <c r="O120" s="1">
        <f t="shared" si="16"/>
        <v>6.5497352041285937E-7</v>
      </c>
      <c r="P120" s="1">
        <f t="shared" si="17"/>
        <v>5.5018039197610455E-3</v>
      </c>
      <c r="Q120" s="1">
        <f t="shared" si="18"/>
        <v>36.053380034093273</v>
      </c>
    </row>
    <row r="121" spans="4:17" x14ac:dyDescent="0.2">
      <c r="D121" s="48">
        <v>44013</v>
      </c>
      <c r="E121" s="1">
        <v>119</v>
      </c>
      <c r="F121" s="70">
        <f t="shared" si="19"/>
        <v>-0.14223299179471383</v>
      </c>
      <c r="G121" s="37">
        <f>Mazowsze!C121</f>
        <v>20</v>
      </c>
      <c r="H121" s="67">
        <f>Mazowsze!D121</f>
        <v>27.75</v>
      </c>
      <c r="I121" s="1">
        <f t="shared" si="10"/>
        <v>4.2346947395499228E-3</v>
      </c>
      <c r="J121" s="1">
        <f t="shared" si="11"/>
        <v>5.214244704032445E-3</v>
      </c>
      <c r="K121" s="1">
        <f t="shared" si="12"/>
        <v>1.6367384021825966E-4</v>
      </c>
      <c r="L121" s="1">
        <f t="shared" si="13"/>
        <v>7.1581103323777525E-19</v>
      </c>
      <c r="M121" s="1">
        <f t="shared" si="14"/>
        <v>0</v>
      </c>
      <c r="N121" s="1">
        <f t="shared" si="15"/>
        <v>5.3779185442507059E-3</v>
      </c>
      <c r="O121" s="1">
        <f t="shared" si="16"/>
        <v>1.3069606676345343E-6</v>
      </c>
      <c r="P121" s="1">
        <f t="shared" si="17"/>
        <v>5.3779185442507059E-3</v>
      </c>
      <c r="Q121" s="1">
        <f t="shared" si="18"/>
        <v>35.241557841030712</v>
      </c>
    </row>
    <row r="122" spans="4:17" x14ac:dyDescent="0.2">
      <c r="D122" s="48">
        <v>44014</v>
      </c>
      <c r="E122" s="1">
        <v>120</v>
      </c>
      <c r="F122" s="70">
        <f t="shared" si="19"/>
        <v>0.19646701842739933</v>
      </c>
      <c r="G122" s="37">
        <f>Mazowsze!C122</f>
        <v>45</v>
      </c>
      <c r="H122" s="67">
        <f>Mazowsze!D122</f>
        <v>28.625</v>
      </c>
      <c r="I122" s="1">
        <f t="shared" si="10"/>
        <v>4.3682211502564516E-3</v>
      </c>
      <c r="J122" s="1">
        <f t="shared" si="11"/>
        <v>5.0518190742108136E-3</v>
      </c>
      <c r="K122" s="1">
        <f t="shared" si="12"/>
        <v>2.101666505785747E-4</v>
      </c>
      <c r="L122" s="1">
        <f t="shared" si="13"/>
        <v>2.973550555504621E-19</v>
      </c>
      <c r="M122" s="1">
        <f t="shared" si="14"/>
        <v>0</v>
      </c>
      <c r="N122" s="1">
        <f t="shared" si="15"/>
        <v>5.2619857247893885E-3</v>
      </c>
      <c r="O122" s="1">
        <f t="shared" si="16"/>
        <v>7.988151146900417E-7</v>
      </c>
      <c r="P122" s="1">
        <f t="shared" si="17"/>
        <v>5.2619857247893885E-3</v>
      </c>
      <c r="Q122" s="1">
        <f t="shared" si="18"/>
        <v>34.481848832963344</v>
      </c>
    </row>
    <row r="123" spans="4:17" x14ac:dyDescent="0.2">
      <c r="D123" s="48">
        <v>44015</v>
      </c>
      <c r="E123" s="1">
        <v>121</v>
      </c>
      <c r="F123" s="70">
        <f t="shared" si="19"/>
        <v>0.14132915279646929</v>
      </c>
      <c r="G123" s="37">
        <f>Mazowsze!C123</f>
        <v>36</v>
      </c>
      <c r="H123" s="67">
        <f>Mazowsze!D123</f>
        <v>26</v>
      </c>
      <c r="I123" s="1">
        <f t="shared" si="10"/>
        <v>3.9676419181368643E-3</v>
      </c>
      <c r="J123" s="1">
        <f t="shared" si="11"/>
        <v>4.8884790253127036E-3</v>
      </c>
      <c r="K123" s="1">
        <f t="shared" si="12"/>
        <v>2.6777894411419311E-4</v>
      </c>
      <c r="L123" s="1">
        <f t="shared" si="13"/>
        <v>1.2227107327616404E-19</v>
      </c>
      <c r="M123" s="1">
        <f t="shared" si="14"/>
        <v>0</v>
      </c>
      <c r="N123" s="1">
        <f t="shared" si="15"/>
        <v>5.1562579694268964E-3</v>
      </c>
      <c r="O123" s="1">
        <f t="shared" si="16"/>
        <v>1.4128081173843081E-6</v>
      </c>
      <c r="P123" s="1">
        <f t="shared" si="17"/>
        <v>5.1562579694268964E-3</v>
      </c>
      <c r="Q123" s="1">
        <f t="shared" si="18"/>
        <v>33.789013719275559</v>
      </c>
    </row>
    <row r="124" spans="4:17" x14ac:dyDescent="0.2">
      <c r="D124" s="48">
        <v>44016</v>
      </c>
      <c r="E124" s="1">
        <v>122</v>
      </c>
      <c r="F124" s="70">
        <f t="shared" si="19"/>
        <v>-7.6868286662910013E-3</v>
      </c>
      <c r="G124" s="37">
        <f>Mazowsze!C124</f>
        <v>28</v>
      </c>
      <c r="H124" s="67">
        <f>Mazowsze!D124</f>
        <v>28.5</v>
      </c>
      <c r="I124" s="1">
        <f t="shared" si="10"/>
        <v>4.3491459487269481E-3</v>
      </c>
      <c r="J124" s="1">
        <f t="shared" si="11"/>
        <v>4.7246464138916439E-3</v>
      </c>
      <c r="K124" s="1">
        <f t="shared" si="12"/>
        <v>3.3854557185654366E-4</v>
      </c>
      <c r="L124" s="1">
        <f t="shared" si="13"/>
        <v>4.9767242879377199E-20</v>
      </c>
      <c r="M124" s="1">
        <f t="shared" si="14"/>
        <v>0</v>
      </c>
      <c r="N124" s="1">
        <f t="shared" si="15"/>
        <v>5.0631919857481878E-3</v>
      </c>
      <c r="O124" s="1">
        <f t="shared" si="16"/>
        <v>5.0986174298573756E-7</v>
      </c>
      <c r="P124" s="1">
        <f t="shared" si="17"/>
        <v>5.0631919857481878E-3</v>
      </c>
      <c r="Q124" s="1">
        <f t="shared" si="18"/>
        <v>33.179151331093443</v>
      </c>
    </row>
    <row r="125" spans="4:17" x14ac:dyDescent="0.2">
      <c r="D125" s="48">
        <v>44017</v>
      </c>
      <c r="E125" s="1">
        <v>123</v>
      </c>
      <c r="F125" s="70">
        <f t="shared" si="19"/>
        <v>-0.27808079759301263</v>
      </c>
      <c r="G125" s="37">
        <f>Mazowsze!C125</f>
        <v>17</v>
      </c>
      <c r="H125" s="67">
        <f>Mazowsze!D125</f>
        <v>32.25</v>
      </c>
      <c r="I125" s="1">
        <f t="shared" si="10"/>
        <v>4.9214019946120721E-3</v>
      </c>
      <c r="J125" s="1">
        <f t="shared" si="11"/>
        <v>4.5607309852100444E-3</v>
      </c>
      <c r="K125" s="1">
        <f t="shared" si="12"/>
        <v>4.2470359932762682E-4</v>
      </c>
      <c r="L125" s="1">
        <f t="shared" si="13"/>
        <v>2.0050947393976547E-20</v>
      </c>
      <c r="M125" s="1">
        <f t="shared" si="14"/>
        <v>0</v>
      </c>
      <c r="N125" s="1">
        <f t="shared" si="15"/>
        <v>4.9854345845376713E-3</v>
      </c>
      <c r="O125" s="1">
        <f t="shared" si="16"/>
        <v>4.1001725725799412E-9</v>
      </c>
      <c r="P125" s="1">
        <f t="shared" si="17"/>
        <v>4.9854345845376713E-3</v>
      </c>
      <c r="Q125" s="1">
        <f t="shared" si="18"/>
        <v>32.669606247845913</v>
      </c>
    </row>
    <row r="126" spans="4:17" x14ac:dyDescent="0.2">
      <c r="D126" s="48">
        <v>44018</v>
      </c>
      <c r="E126" s="1">
        <v>124</v>
      </c>
      <c r="F126" s="70">
        <f t="shared" si="19"/>
        <v>0.12124259104833612</v>
      </c>
      <c r="G126" s="37">
        <f>Mazowsze!C126</f>
        <v>39</v>
      </c>
      <c r="H126" s="67">
        <f>Mazowsze!D126</f>
        <v>29.5</v>
      </c>
      <c r="I126" s="1">
        <f t="shared" si="10"/>
        <v>4.5017475609629813E-3</v>
      </c>
      <c r="J126" s="1">
        <f t="shared" si="11"/>
        <v>4.3971288127783318E-3</v>
      </c>
      <c r="K126" s="1">
        <f t="shared" si="12"/>
        <v>5.2866777248005792E-4</v>
      </c>
      <c r="L126" s="1">
        <f t="shared" si="13"/>
        <v>7.9964582297332182E-21</v>
      </c>
      <c r="M126" s="1">
        <f t="shared" si="14"/>
        <v>0</v>
      </c>
      <c r="N126" s="1">
        <f t="shared" si="15"/>
        <v>4.92579658525839E-3</v>
      </c>
      <c r="O126" s="1">
        <f t="shared" si="16"/>
        <v>1.7981757500588812E-7</v>
      </c>
      <c r="P126" s="1">
        <f t="shared" si="17"/>
        <v>4.92579658525839E-3</v>
      </c>
      <c r="Q126" s="1">
        <f t="shared" si="18"/>
        <v>32.278797799590215</v>
      </c>
    </row>
    <row r="127" spans="4:17" x14ac:dyDescent="0.2">
      <c r="D127" s="48">
        <v>44019</v>
      </c>
      <c r="E127" s="1">
        <v>125</v>
      </c>
      <c r="F127" s="70">
        <f t="shared" si="19"/>
        <v>-0.7079248469889452</v>
      </c>
      <c r="G127" s="37">
        <f>Mazowsze!C127</f>
        <v>6</v>
      </c>
      <c r="H127" s="67">
        <f>Mazowsze!D127</f>
        <v>30.625</v>
      </c>
      <c r="I127" s="1">
        <f t="shared" si="10"/>
        <v>4.6734243747285189E-3</v>
      </c>
      <c r="J127" s="1">
        <f t="shared" si="11"/>
        <v>4.2342208730503953E-3</v>
      </c>
      <c r="K127" s="1">
        <f t="shared" si="12"/>
        <v>6.5299194314151336E-4</v>
      </c>
      <c r="L127" s="1">
        <f t="shared" si="13"/>
        <v>3.1566898052675163E-21</v>
      </c>
      <c r="M127" s="1">
        <f t="shared" si="14"/>
        <v>0</v>
      </c>
      <c r="N127" s="1">
        <f t="shared" si="15"/>
        <v>4.8872128161919085E-3</v>
      </c>
      <c r="O127" s="1">
        <f t="shared" si="16"/>
        <v>4.5705497703345171E-8</v>
      </c>
      <c r="P127" s="1">
        <f t="shared" si="17"/>
        <v>4.8872128161919085E-3</v>
      </c>
      <c r="Q127" s="1">
        <f t="shared" si="18"/>
        <v>32.025957947500039</v>
      </c>
    </row>
    <row r="128" spans="4:17" x14ac:dyDescent="0.2">
      <c r="D128" s="48">
        <v>44020</v>
      </c>
      <c r="E128" s="1">
        <v>126</v>
      </c>
      <c r="F128" s="70">
        <f t="shared" si="19"/>
        <v>0.11910919294757605</v>
      </c>
      <c r="G128" s="37">
        <f>Mazowsze!C128</f>
        <v>37</v>
      </c>
      <c r="H128" s="67">
        <f>Mazowsze!D128</f>
        <v>28.125</v>
      </c>
      <c r="I128" s="1">
        <f t="shared" si="10"/>
        <v>4.291920344138435E-3</v>
      </c>
      <c r="J128" s="1">
        <f t="shared" si="11"/>
        <v>4.0723717608378424E-3</v>
      </c>
      <c r="K128" s="1">
        <f t="shared" si="12"/>
        <v>8.0031489544624742E-4</v>
      </c>
      <c r="L128" s="1">
        <f t="shared" si="13"/>
        <v>1.2334955912950981E-21</v>
      </c>
      <c r="M128" s="1">
        <f t="shared" si="14"/>
        <v>0</v>
      </c>
      <c r="N128" s="1">
        <f t="shared" si="15"/>
        <v>4.8726866562840898E-3</v>
      </c>
      <c r="O128" s="1">
        <f t="shared" si="16"/>
        <v>3.3728950932326408E-7</v>
      </c>
      <c r="P128" s="1">
        <f t="shared" si="17"/>
        <v>4.8726866562840898E-3</v>
      </c>
      <c r="Q128" s="1">
        <f t="shared" si="18"/>
        <v>31.930767865986674</v>
      </c>
    </row>
    <row r="129" spans="4:17" x14ac:dyDescent="0.2">
      <c r="D129" s="48">
        <v>44021</v>
      </c>
      <c r="E129" s="1">
        <v>127</v>
      </c>
      <c r="F129" s="70">
        <f t="shared" si="19"/>
        <v>0.15490195998574308</v>
      </c>
      <c r="G129" s="37">
        <f>Mazowsze!C129</f>
        <v>50</v>
      </c>
      <c r="H129" s="67">
        <f>Mazowsze!D129</f>
        <v>35</v>
      </c>
      <c r="I129" s="1">
        <f t="shared" si="10"/>
        <v>5.3410564282611638E-3</v>
      </c>
      <c r="J129" s="1">
        <f t="shared" si="11"/>
        <v>3.911928549629632E-3</v>
      </c>
      <c r="K129" s="1">
        <f t="shared" si="12"/>
        <v>9.7328956768277265E-4</v>
      </c>
      <c r="L129" s="1">
        <f t="shared" si="13"/>
        <v>4.7710586436308715E-22</v>
      </c>
      <c r="M129" s="1">
        <f t="shared" si="14"/>
        <v>0</v>
      </c>
      <c r="N129" s="1">
        <f t="shared" si="15"/>
        <v>4.8852181173124048E-3</v>
      </c>
      <c r="O129" s="1">
        <f t="shared" si="16"/>
        <v>2.077885657286175E-7</v>
      </c>
      <c r="P129" s="1">
        <f t="shared" si="17"/>
        <v>4.8852181173124048E-3</v>
      </c>
      <c r="Q129" s="1">
        <f t="shared" si="18"/>
        <v>32.012886664370875</v>
      </c>
    </row>
    <row r="130" spans="4:17" x14ac:dyDescent="0.2">
      <c r="D130" s="48">
        <v>44022</v>
      </c>
      <c r="E130" s="1">
        <v>128</v>
      </c>
      <c r="F130" s="70">
        <f t="shared" si="19"/>
        <v>-0.16493445699287146</v>
      </c>
      <c r="G130" s="37">
        <f>Mazowsze!C130</f>
        <v>23</v>
      </c>
      <c r="H130" s="67">
        <f>Mazowsze!D130</f>
        <v>33.625</v>
      </c>
      <c r="I130" s="1">
        <f t="shared" si="10"/>
        <v>5.1312292114366184E-3</v>
      </c>
      <c r="J130" s="1">
        <f t="shared" si="11"/>
        <v>3.7532197996367526E-3</v>
      </c>
      <c r="K130" s="1">
        <f t="shared" si="12"/>
        <v>1.174495420536562E-3</v>
      </c>
      <c r="L130" s="1">
        <f t="shared" si="13"/>
        <v>1.8266837574305554E-22</v>
      </c>
      <c r="M130" s="1">
        <f t="shared" si="14"/>
        <v>0</v>
      </c>
      <c r="N130" s="1">
        <f t="shared" si="15"/>
        <v>4.9277152201733145E-3</v>
      </c>
      <c r="O130" s="1">
        <f t="shared" si="16"/>
        <v>4.141794463992012E-8</v>
      </c>
      <c r="P130" s="1">
        <f t="shared" si="17"/>
        <v>4.9277152201733145E-3</v>
      </c>
      <c r="Q130" s="1">
        <f t="shared" si="18"/>
        <v>32.291370634744524</v>
      </c>
    </row>
    <row r="131" spans="4:17" x14ac:dyDescent="0.2">
      <c r="D131" s="48">
        <v>44023</v>
      </c>
      <c r="E131" s="1">
        <v>129</v>
      </c>
      <c r="F131" s="70">
        <f t="shared" si="19"/>
        <v>0.10145764075877706</v>
      </c>
      <c r="G131" s="37">
        <f>Mazowsze!C131</f>
        <v>45</v>
      </c>
      <c r="H131" s="67">
        <f>Mazowsze!D131</f>
        <v>35.625</v>
      </c>
      <c r="I131" s="1">
        <f t="shared" ref="I131:I153" si="20">($C$1*G131+(1-$C$1)*H131)/($C$1*SUM(G:G)+(1-$C$1)*SUM(H:H))</f>
        <v>5.4364324359086847E-3</v>
      </c>
      <c r="J131" s="1">
        <f t="shared" ref="J131:J194" si="21">_xlfn.NORM.DIST(E131,$A$1,$A$2,FALSE)*$B$1</f>
        <v>3.5965547150385202E-3</v>
      </c>
      <c r="K131" s="1">
        <f t="shared" ref="K131:K194" si="22">_xlfn.NORM.DIST(E131,$A$3,$A$4,FALSE)*$B$2</f>
        <v>1.4063346531775702E-3</v>
      </c>
      <c r="L131" s="1">
        <f t="shared" ref="L131:L194" si="23">_xlfn.NORM.DIST(E131,$A$5,$A$6,FALSE)*$B$3</f>
        <v>6.9228263609871001E-23</v>
      </c>
      <c r="M131" s="1">
        <f t="shared" ref="M131:M194" si="24">_xlfn.NORM.DIST(E131,$A$7,$A$8,FALSE)*$B$4</f>
        <v>0</v>
      </c>
      <c r="N131" s="1">
        <f t="shared" ref="N131:N194" si="25">SUM(J131:M131)</f>
        <v>5.0028893682160904E-3</v>
      </c>
      <c r="O131" s="1">
        <f t="shared" ref="O131:O152" si="26">(SUM(J131:L131)-I131)^2</f>
        <v>1.8795959154430546E-7</v>
      </c>
      <c r="P131" s="1">
        <f t="shared" ref="P131:P194" si="27">IF(O131="",0,N131)</f>
        <v>5.0028893682160904E-3</v>
      </c>
      <c r="Q131" s="1">
        <f t="shared" ref="Q131:Q194" si="28">N131*($C$1*SUM(G:G)+(1-$C$1)*SUM(H:H))</f>
        <v>32.783987632306129</v>
      </c>
    </row>
    <row r="132" spans="4:17" x14ac:dyDescent="0.2">
      <c r="D132" s="48">
        <v>44024</v>
      </c>
      <c r="E132" s="1">
        <v>130</v>
      </c>
      <c r="F132" s="70">
        <f t="shared" si="19"/>
        <v>-0.64866488602462313</v>
      </c>
      <c r="G132" s="37">
        <f>Mazowsze!C132</f>
        <v>8</v>
      </c>
      <c r="H132" s="67">
        <f>Mazowsze!D132</f>
        <v>35.625</v>
      </c>
      <c r="I132" s="1">
        <f t="shared" si="20"/>
        <v>5.4364324359086847E-3</v>
      </c>
      <c r="J132" s="1">
        <f t="shared" si="21"/>
        <v>3.4422224506009584E-3</v>
      </c>
      <c r="K132" s="1">
        <f t="shared" si="22"/>
        <v>1.6709140845641061E-3</v>
      </c>
      <c r="L132" s="1">
        <f t="shared" si="23"/>
        <v>2.5970180588058371E-23</v>
      </c>
      <c r="M132" s="1">
        <f t="shared" si="24"/>
        <v>0</v>
      </c>
      <c r="N132" s="1">
        <f t="shared" si="25"/>
        <v>5.1131365351650641E-3</v>
      </c>
      <c r="O132" s="1">
        <f t="shared" si="26"/>
        <v>1.0452023943762903E-7</v>
      </c>
      <c r="P132" s="1">
        <f t="shared" si="27"/>
        <v>5.1131365351650641E-3</v>
      </c>
      <c r="Q132" s="1">
        <f t="shared" si="28"/>
        <v>33.506438498542401</v>
      </c>
    </row>
    <row r="133" spans="4:17" x14ac:dyDescent="0.2">
      <c r="D133" s="48">
        <v>44025</v>
      </c>
      <c r="E133" s="1">
        <v>131</v>
      </c>
      <c r="F133" s="70">
        <f t="shared" si="19"/>
        <v>0.32745319254880645</v>
      </c>
      <c r="G133" s="37">
        <f>Mazowsze!C133</f>
        <v>72</v>
      </c>
      <c r="H133" s="67">
        <f>Mazowsze!D133</f>
        <v>33.875</v>
      </c>
      <c r="I133" s="1">
        <f t="shared" si="20"/>
        <v>5.1693796144956262E-3</v>
      </c>
      <c r="J133" s="1">
        <f t="shared" si="21"/>
        <v>3.2904915665815521E-3</v>
      </c>
      <c r="K133" s="1">
        <f t="shared" si="22"/>
        <v>1.9699157498144974E-3</v>
      </c>
      <c r="L133" s="1">
        <f t="shared" si="23"/>
        <v>9.6435727181836656E-24</v>
      </c>
      <c r="M133" s="1">
        <f t="shared" si="24"/>
        <v>0</v>
      </c>
      <c r="N133" s="1">
        <f t="shared" si="25"/>
        <v>5.2604073163960499E-3</v>
      </c>
      <c r="O133" s="1">
        <f t="shared" si="26"/>
        <v>8.286042513272395E-9</v>
      </c>
      <c r="P133" s="1">
        <f t="shared" si="27"/>
        <v>5.2604073163960499E-3</v>
      </c>
      <c r="Q133" s="1">
        <f t="shared" si="28"/>
        <v>34.471505505850281</v>
      </c>
    </row>
    <row r="134" spans="4:17" x14ac:dyDescent="0.2">
      <c r="D134" s="48">
        <v>44026</v>
      </c>
      <c r="E134" s="1">
        <v>132</v>
      </c>
      <c r="F134" s="70">
        <f t="shared" si="19"/>
        <v>-9.5356184939434652E-2</v>
      </c>
      <c r="G134" s="37">
        <f>Mazowsze!C134</f>
        <v>28</v>
      </c>
      <c r="H134" s="67">
        <f>Mazowsze!D134</f>
        <v>34.875</v>
      </c>
      <c r="I134" s="1">
        <f t="shared" si="20"/>
        <v>5.3219812267316594E-3</v>
      </c>
      <c r="J134" s="1">
        <f t="shared" si="21"/>
        <v>3.1416096296397063E-3</v>
      </c>
      <c r="K134" s="1">
        <f t="shared" si="22"/>
        <v>2.3044605412958943E-3</v>
      </c>
      <c r="L134" s="1">
        <f t="shared" si="23"/>
        <v>3.544642244106885E-24</v>
      </c>
      <c r="M134" s="1">
        <f t="shared" si="24"/>
        <v>0</v>
      </c>
      <c r="N134" s="1">
        <f t="shared" si="25"/>
        <v>5.4460701709356006E-3</v>
      </c>
      <c r="O134" s="1">
        <f t="shared" si="26"/>
        <v>1.5398066073648838E-8</v>
      </c>
      <c r="P134" s="1">
        <f t="shared" si="27"/>
        <v>5.4460701709356006E-3</v>
      </c>
      <c r="Q134" s="1">
        <f t="shared" si="28"/>
        <v>35.688156180892825</v>
      </c>
    </row>
    <row r="135" spans="4:17" x14ac:dyDescent="0.2">
      <c r="D135" s="48">
        <v>44027</v>
      </c>
      <c r="E135" s="1">
        <v>133</v>
      </c>
      <c r="F135" s="70">
        <f t="shared" ref="F135:F152" si="29">IFERROR(LOG(G135)-LOG(H135),0)</f>
        <v>-0.2031936520909301</v>
      </c>
      <c r="G135" s="37">
        <f>Mazowsze!C135</f>
        <v>22</v>
      </c>
      <c r="H135" s="67">
        <f>Mazowsze!D135</f>
        <v>35.125</v>
      </c>
      <c r="I135" s="1">
        <f t="shared" si="20"/>
        <v>5.3601316297906682E-3</v>
      </c>
      <c r="J135" s="1">
        <f t="shared" si="21"/>
        <v>2.9958029563489082E-3</v>
      </c>
      <c r="K135" s="1">
        <f t="shared" si="22"/>
        <v>2.6749704637577046E-3</v>
      </c>
      <c r="L135" s="1">
        <f t="shared" si="23"/>
        <v>1.2896691686332285E-24</v>
      </c>
      <c r="M135" s="1">
        <f t="shared" si="24"/>
        <v>0</v>
      </c>
      <c r="N135" s="1">
        <f t="shared" si="25"/>
        <v>5.6707734201066132E-3</v>
      </c>
      <c r="O135" s="1">
        <f t="shared" si="26"/>
        <v>9.6498321890695558E-8</v>
      </c>
      <c r="P135" s="1">
        <f t="shared" si="27"/>
        <v>5.6707734201066132E-3</v>
      </c>
      <c r="Q135" s="1">
        <f t="shared" si="28"/>
        <v>37.160638980245281</v>
      </c>
    </row>
    <row r="136" spans="4:17" x14ac:dyDescent="0.2">
      <c r="D136" s="48">
        <v>44028</v>
      </c>
      <c r="E136" s="1">
        <v>134</v>
      </c>
      <c r="F136" s="70">
        <f t="shared" si="29"/>
        <v>-4.3256041601347439E-2</v>
      </c>
      <c r="G136" s="37">
        <f>Mazowsze!C136</f>
        <v>37</v>
      </c>
      <c r="H136" s="67">
        <f>Mazowsze!D136</f>
        <v>40.875</v>
      </c>
      <c r="I136" s="1">
        <f t="shared" si="20"/>
        <v>6.2375909001478594E-3</v>
      </c>
      <c r="J136" s="1">
        <f t="shared" si="21"/>
        <v>2.853276494863962E-3</v>
      </c>
      <c r="K136" s="1">
        <f t="shared" si="22"/>
        <v>3.0810361711849144E-3</v>
      </c>
      <c r="L136" s="1">
        <f t="shared" si="23"/>
        <v>4.6446787928714025E-25</v>
      </c>
      <c r="M136" s="1">
        <f t="shared" si="24"/>
        <v>0</v>
      </c>
      <c r="N136" s="1">
        <f t="shared" si="25"/>
        <v>5.9343126660488764E-3</v>
      </c>
      <c r="O136" s="1">
        <f t="shared" si="26"/>
        <v>9.197768727819751E-8</v>
      </c>
      <c r="P136" s="1">
        <f t="shared" si="27"/>
        <v>5.9343126660488764E-3</v>
      </c>
      <c r="Q136" s="1">
        <f t="shared" si="28"/>
        <v>38.887614482539711</v>
      </c>
    </row>
    <row r="137" spans="4:17" x14ac:dyDescent="0.2">
      <c r="D137" s="48">
        <v>44029</v>
      </c>
      <c r="E137" s="1">
        <v>135</v>
      </c>
      <c r="F137" s="70">
        <f t="shared" si="29"/>
        <v>-3.7537160313984019E-2</v>
      </c>
      <c r="G137" s="37">
        <f>Mazowsze!C137</f>
        <v>36</v>
      </c>
      <c r="H137" s="67">
        <f>Mazowsze!D137</f>
        <v>39.25</v>
      </c>
      <c r="I137" s="1">
        <f t="shared" si="20"/>
        <v>5.9896132802643052E-3</v>
      </c>
      <c r="J137" s="1">
        <f t="shared" si="21"/>
        <v>2.7142138393422754E-3</v>
      </c>
      <c r="K137" s="1">
        <f t="shared" si="22"/>
        <v>3.5212973017532986E-3</v>
      </c>
      <c r="L137" s="1">
        <f t="shared" si="23"/>
        <v>1.6557871671174673E-25</v>
      </c>
      <c r="M137" s="1">
        <f t="shared" si="24"/>
        <v>0</v>
      </c>
      <c r="N137" s="1">
        <f t="shared" si="25"/>
        <v>6.2355111410955736E-3</v>
      </c>
      <c r="O137" s="1">
        <f t="shared" si="26"/>
        <v>6.0465757961393829E-8</v>
      </c>
      <c r="P137" s="1">
        <f t="shared" si="27"/>
        <v>6.2355111410955736E-3</v>
      </c>
      <c r="Q137" s="1">
        <f t="shared" si="28"/>
        <v>40.861371316647237</v>
      </c>
    </row>
    <row r="138" spans="4:17" x14ac:dyDescent="0.2">
      <c r="D138" s="48">
        <v>44030</v>
      </c>
      <c r="E138" s="1">
        <v>136</v>
      </c>
      <c r="F138" s="70">
        <f t="shared" si="29"/>
        <v>-0.12668640287782007</v>
      </c>
      <c r="G138" s="37">
        <f>Mazowsze!C138</f>
        <v>31</v>
      </c>
      <c r="H138" s="67">
        <f>Mazowsze!D138</f>
        <v>41.5</v>
      </c>
      <c r="I138" s="1">
        <f t="shared" si="20"/>
        <v>6.3329669077953803E-3</v>
      </c>
      <c r="J138" s="1">
        <f t="shared" si="21"/>
        <v>2.5787773708585101E-3</v>
      </c>
      <c r="K138" s="1">
        <f t="shared" si="22"/>
        <v>3.9933436195525654E-3</v>
      </c>
      <c r="L138" s="1">
        <f t="shared" si="23"/>
        <v>5.842850827881795E-26</v>
      </c>
      <c r="M138" s="1">
        <f t="shared" si="24"/>
        <v>0</v>
      </c>
      <c r="N138" s="1">
        <f t="shared" si="25"/>
        <v>6.5721209904110751E-3</v>
      </c>
      <c r="O138" s="1">
        <f t="shared" si="26"/>
        <v>5.7194675231754556E-8</v>
      </c>
      <c r="P138" s="1">
        <f t="shared" si="27"/>
        <v>6.5721209904110751E-3</v>
      </c>
      <c r="Q138" s="1">
        <f t="shared" si="28"/>
        <v>43.067179265745821</v>
      </c>
    </row>
    <row r="139" spans="4:17" x14ac:dyDescent="0.2">
      <c r="D139" s="48">
        <v>44031</v>
      </c>
      <c r="E139" s="1">
        <v>137</v>
      </c>
      <c r="F139" s="70">
        <f t="shared" si="29"/>
        <v>-4.1812496193237791E-2</v>
      </c>
      <c r="G139" s="37">
        <f>Mazowsze!C139</f>
        <v>47</v>
      </c>
      <c r="H139" s="67">
        <f>Mazowsze!D139</f>
        <v>51.75</v>
      </c>
      <c r="I139" s="1">
        <f t="shared" si="20"/>
        <v>7.8971334332147217E-3</v>
      </c>
      <c r="J139" s="1">
        <f t="shared" si="21"/>
        <v>2.4471085177916658E-3</v>
      </c>
      <c r="K139" s="1">
        <f t="shared" si="22"/>
        <v>4.4936450123575014E-3</v>
      </c>
      <c r="L139" s="1">
        <f t="shared" si="23"/>
        <v>2.0408756501031086E-26</v>
      </c>
      <c r="M139" s="1">
        <f t="shared" si="24"/>
        <v>0</v>
      </c>
      <c r="N139" s="1">
        <f t="shared" si="25"/>
        <v>6.9407535301491668E-3</v>
      </c>
      <c r="O139" s="1">
        <f t="shared" si="26"/>
        <v>9.1466251898768011E-7</v>
      </c>
      <c r="P139" s="1">
        <f t="shared" si="27"/>
        <v>6.9407535301491668E-3</v>
      </c>
      <c r="Q139" s="1">
        <f t="shared" si="28"/>
        <v>45.482832248283891</v>
      </c>
    </row>
    <row r="140" spans="4:17" x14ac:dyDescent="0.2">
      <c r="D140" s="48">
        <v>44032</v>
      </c>
      <c r="E140" s="1">
        <v>138</v>
      </c>
      <c r="F140" s="70">
        <f t="shared" si="29"/>
        <v>2.3760438807570505E-2</v>
      </c>
      <c r="G140" s="37">
        <f>Mazowsze!C140</f>
        <v>54</v>
      </c>
      <c r="H140" s="67">
        <f>Mazowsze!D140</f>
        <v>51.125</v>
      </c>
      <c r="I140" s="1">
        <f t="shared" si="20"/>
        <v>7.8017574255671998E-3</v>
      </c>
      <c r="J140" s="1">
        <f t="shared" si="21"/>
        <v>2.3193281280064711E-3</v>
      </c>
      <c r="K140" s="1">
        <f t="shared" si="22"/>
        <v>5.017517910507985E-3</v>
      </c>
      <c r="L140" s="1">
        <f t="shared" si="23"/>
        <v>7.0563440671382887E-27</v>
      </c>
      <c r="M140" s="1">
        <f t="shared" si="24"/>
        <v>0</v>
      </c>
      <c r="N140" s="1">
        <f t="shared" si="25"/>
        <v>7.3368460385144565E-3</v>
      </c>
      <c r="O140" s="1">
        <f t="shared" si="26"/>
        <v>2.1614259781130568E-7</v>
      </c>
      <c r="P140" s="1">
        <f t="shared" si="27"/>
        <v>7.3368460385144565E-3</v>
      </c>
      <c r="Q140" s="1">
        <f t="shared" si="28"/>
        <v>48.078430699449939</v>
      </c>
    </row>
    <row r="141" spans="4:17" x14ac:dyDescent="0.2">
      <c r="D141" s="48">
        <v>44033</v>
      </c>
      <c r="E141" s="1">
        <v>139</v>
      </c>
      <c r="F141" s="70">
        <f t="shared" si="29"/>
        <v>3.5452741679450561E-2</v>
      </c>
      <c r="G141" s="37">
        <f>Mazowsze!C141</f>
        <v>59</v>
      </c>
      <c r="H141" s="67">
        <f>Mazowsze!D141</f>
        <v>54.375</v>
      </c>
      <c r="I141" s="1">
        <f t="shared" si="20"/>
        <v>8.297712665334309E-3</v>
      </c>
      <c r="J141" s="1">
        <f t="shared" si="21"/>
        <v>2.195536944598747E-3</v>
      </c>
      <c r="K141" s="1">
        <f t="shared" si="22"/>
        <v>5.5591346418726534E-3</v>
      </c>
      <c r="L141" s="1">
        <f t="shared" si="23"/>
        <v>2.4149848620465563E-27</v>
      </c>
      <c r="M141" s="1">
        <f t="shared" si="24"/>
        <v>0</v>
      </c>
      <c r="N141" s="1">
        <f t="shared" si="25"/>
        <v>7.7546715864714004E-3</v>
      </c>
      <c r="O141" s="1">
        <f t="shared" si="26"/>
        <v>2.9489361333259171E-7</v>
      </c>
      <c r="P141" s="1">
        <f t="shared" si="27"/>
        <v>7.7546715864714004E-3</v>
      </c>
      <c r="Q141" s="1">
        <f t="shared" si="28"/>
        <v>50.816445991914094</v>
      </c>
    </row>
    <row r="142" spans="4:17" x14ac:dyDescent="0.2">
      <c r="D142" s="48">
        <v>44034</v>
      </c>
      <c r="E142" s="1">
        <v>140</v>
      </c>
      <c r="F142" s="70">
        <f t="shared" si="29"/>
        <v>-9.5017659330351556E-2</v>
      </c>
      <c r="G142" s="37">
        <f>Mazowsze!C142</f>
        <v>46</v>
      </c>
      <c r="H142" s="67">
        <f>Mazowsze!D142</f>
        <v>57.25</v>
      </c>
      <c r="I142" s="1">
        <f t="shared" si="20"/>
        <v>8.7364423005129033E-3</v>
      </c>
      <c r="J142" s="1">
        <f t="shared" si="21"/>
        <v>2.0758161765280715E-3</v>
      </c>
      <c r="K142" s="1">
        <f t="shared" si="22"/>
        <v>6.1115806214138025E-3</v>
      </c>
      <c r="L142" s="1">
        <f t="shared" si="23"/>
        <v>8.1812664285029418E-28</v>
      </c>
      <c r="M142" s="1">
        <f t="shared" si="24"/>
        <v>0</v>
      </c>
      <c r="N142" s="1">
        <f t="shared" si="25"/>
        <v>8.1873967979418736E-3</v>
      </c>
      <c r="O142" s="1">
        <f t="shared" si="26"/>
        <v>3.0145096389347453E-7</v>
      </c>
      <c r="P142" s="1">
        <f t="shared" si="27"/>
        <v>8.1873967979418736E-3</v>
      </c>
      <c r="Q142" s="1">
        <f t="shared" si="28"/>
        <v>53.652098939021656</v>
      </c>
    </row>
    <row r="143" spans="4:17" x14ac:dyDescent="0.2">
      <c r="D143" s="48">
        <v>44035</v>
      </c>
      <c r="E143" s="1">
        <v>141</v>
      </c>
      <c r="F143" s="70">
        <f t="shared" si="29"/>
        <v>0.24895048357564065</v>
      </c>
      <c r="G143" s="37">
        <f>Mazowsze!C143</f>
        <v>104</v>
      </c>
      <c r="H143" s="67">
        <f>Mazowsze!D143</f>
        <v>58.625</v>
      </c>
      <c r="I143" s="1">
        <f t="shared" si="20"/>
        <v>8.9462695173374504E-3</v>
      </c>
      <c r="J143" s="1">
        <f t="shared" si="21"/>
        <v>1.9602281551198602E-3</v>
      </c>
      <c r="K143" s="1">
        <f t="shared" si="22"/>
        <v>6.6669621366807494E-3</v>
      </c>
      <c r="L143" s="1">
        <f t="shared" si="23"/>
        <v>2.7434567524694803E-28</v>
      </c>
      <c r="M143" s="1">
        <f t="shared" si="24"/>
        <v>0</v>
      </c>
      <c r="N143" s="1">
        <f t="shared" si="25"/>
        <v>8.6271902918006096E-3</v>
      </c>
      <c r="O143" s="1">
        <f t="shared" si="26"/>
        <v>1.0181155216919013E-7</v>
      </c>
      <c r="P143" s="1">
        <f t="shared" si="27"/>
        <v>8.6271902918006096E-3</v>
      </c>
      <c r="Q143" s="1">
        <f t="shared" si="28"/>
        <v>56.534070416351099</v>
      </c>
    </row>
    <row r="144" spans="4:17" x14ac:dyDescent="0.2">
      <c r="D144" s="48">
        <v>44036</v>
      </c>
      <c r="E144" s="1">
        <v>142</v>
      </c>
      <c r="F144" s="70">
        <f t="shared" si="29"/>
        <v>-0.27027841372826433</v>
      </c>
      <c r="G144" s="37">
        <f>Mazowsze!C144</f>
        <v>32</v>
      </c>
      <c r="H144" s="67">
        <f>Mazowsze!D144</f>
        <v>59.625</v>
      </c>
      <c r="I144" s="1">
        <f t="shared" si="20"/>
        <v>9.0988711295734836E-3</v>
      </c>
      <c r="J144" s="1">
        <f t="shared" si="21"/>
        <v>1.84881706718132E-3</v>
      </c>
      <c r="K144" s="1">
        <f t="shared" si="22"/>
        <v>7.2165649262726965E-3</v>
      </c>
      <c r="L144" s="1">
        <f t="shared" si="23"/>
        <v>9.1064091682437667E-29</v>
      </c>
      <c r="M144" s="1">
        <f t="shared" si="24"/>
        <v>0</v>
      </c>
      <c r="N144" s="1">
        <f t="shared" si="25"/>
        <v>9.0653819934540161E-3</v>
      </c>
      <c r="O144" s="1">
        <f t="shared" si="26"/>
        <v>1.1215222380282243E-9</v>
      </c>
      <c r="P144" s="1">
        <f t="shared" si="27"/>
        <v>9.0653819934540161E-3</v>
      </c>
      <c r="Q144" s="1">
        <f t="shared" si="28"/>
        <v>59.405545332196958</v>
      </c>
    </row>
    <row r="145" spans="4:17" x14ac:dyDescent="0.2">
      <c r="D145" s="48">
        <v>44037</v>
      </c>
      <c r="E145" s="1">
        <v>143</v>
      </c>
      <c r="F145" s="70">
        <f t="shared" si="29"/>
        <v>3.1780751100549232E-2</v>
      </c>
      <c r="G145" s="37">
        <f>Mazowsze!C145</f>
        <v>62</v>
      </c>
      <c r="H145" s="67">
        <f>Mazowsze!D145</f>
        <v>57.625</v>
      </c>
      <c r="I145" s="1">
        <f t="shared" si="20"/>
        <v>8.7936679051014172E-3</v>
      </c>
      <c r="J145" s="1">
        <f t="shared" si="21"/>
        <v>1.7416097553384982E-3</v>
      </c>
      <c r="K145" s="1">
        <f t="shared" si="22"/>
        <v>7.7510608959825283E-3</v>
      </c>
      <c r="L145" s="1">
        <f t="shared" si="23"/>
        <v>2.9920418309205823E-29</v>
      </c>
      <c r="M145" s="1">
        <f t="shared" si="24"/>
        <v>0</v>
      </c>
      <c r="N145" s="1">
        <f t="shared" si="25"/>
        <v>9.4926706513210266E-3</v>
      </c>
      <c r="O145" s="1">
        <f t="shared" si="26"/>
        <v>4.8860483922255552E-7</v>
      </c>
      <c r="P145" s="1">
        <f t="shared" si="27"/>
        <v>9.4926706513210266E-3</v>
      </c>
      <c r="Q145" s="1">
        <f t="shared" si="28"/>
        <v>62.205572485292244</v>
      </c>
    </row>
    <row r="146" spans="4:17" x14ac:dyDescent="0.2">
      <c r="D146" s="48">
        <v>44038</v>
      </c>
      <c r="E146" s="1">
        <v>144</v>
      </c>
      <c r="F146" s="70">
        <f t="shared" si="29"/>
        <v>-7.2086429283024112E-2</v>
      </c>
      <c r="G146" s="37">
        <f>Mazowsze!C146</f>
        <v>54</v>
      </c>
      <c r="H146" s="67">
        <f>Mazowsze!D146</f>
        <v>63.75</v>
      </c>
      <c r="I146" s="1">
        <f t="shared" si="20"/>
        <v>9.7283527800471198E-3</v>
      </c>
      <c r="J146" s="1">
        <f t="shared" si="21"/>
        <v>1.6386165761610452E-3</v>
      </c>
      <c r="K146" s="1">
        <f t="shared" si="22"/>
        <v>8.2607573541471791E-3</v>
      </c>
      <c r="L146" s="1">
        <f t="shared" si="23"/>
        <v>9.7310481418988684E-30</v>
      </c>
      <c r="M146" s="1">
        <f t="shared" si="24"/>
        <v>0</v>
      </c>
      <c r="N146" s="1">
        <f t="shared" si="25"/>
        <v>9.8993739303082241E-3</v>
      </c>
      <c r="O146" s="1">
        <f t="shared" si="26"/>
        <v>2.9248233836631207E-8</v>
      </c>
      <c r="P146" s="1">
        <f t="shared" si="27"/>
        <v>9.8993739303082241E-3</v>
      </c>
      <c r="Q146" s="1">
        <f t="shared" si="28"/>
        <v>64.870703430030488</v>
      </c>
    </row>
    <row r="147" spans="4:17" x14ac:dyDescent="0.2">
      <c r="D147" s="48">
        <v>44039</v>
      </c>
      <c r="E147" s="1">
        <v>145</v>
      </c>
      <c r="F147" s="70">
        <f t="shared" si="29"/>
        <v>-4.1052195543055392E-2</v>
      </c>
      <c r="G147" s="37">
        <f>Mazowsze!C147</f>
        <v>58</v>
      </c>
      <c r="H147" s="67">
        <f>Mazowsze!D147</f>
        <v>63.75</v>
      </c>
      <c r="I147" s="1">
        <f t="shared" si="20"/>
        <v>9.7283527800471198E-3</v>
      </c>
      <c r="J147" s="1">
        <f t="shared" si="21"/>
        <v>1.5398323066923875E-3</v>
      </c>
      <c r="K147" s="1">
        <f t="shared" si="22"/>
        <v>8.7358802772680468E-3</v>
      </c>
      <c r="L147" s="1">
        <f t="shared" si="23"/>
        <v>3.132730537080839E-30</v>
      </c>
      <c r="M147" s="1">
        <f t="shared" si="24"/>
        <v>0</v>
      </c>
      <c r="N147" s="1">
        <f t="shared" si="25"/>
        <v>1.0275712583960435E-2</v>
      </c>
      <c r="O147" s="1">
        <f t="shared" si="26"/>
        <v>2.9960275494002276E-7</v>
      </c>
      <c r="P147" s="1">
        <f t="shared" si="27"/>
        <v>1.0275712583960435E-2</v>
      </c>
      <c r="Q147" s="1">
        <f t="shared" si="28"/>
        <v>67.33685465961328</v>
      </c>
    </row>
    <row r="148" spans="4:17" x14ac:dyDescent="0.2">
      <c r="D148" s="48">
        <v>44040</v>
      </c>
      <c r="E148" s="1">
        <v>146</v>
      </c>
      <c r="F148" s="70">
        <f t="shared" si="29"/>
        <v>-3.530059917619166E-2</v>
      </c>
      <c r="G148" s="37">
        <f>Mazowsze!C148</f>
        <v>62</v>
      </c>
      <c r="H148" s="67">
        <f>Mazowsze!D148</f>
        <v>67.25</v>
      </c>
      <c r="I148" s="1">
        <f t="shared" si="20"/>
        <v>1.0262458422873237E-2</v>
      </c>
      <c r="J148" s="1">
        <f t="shared" si="21"/>
        <v>1.4452370901400237E-3</v>
      </c>
      <c r="K148" s="1">
        <f t="shared" si="22"/>
        <v>9.1668805537637992E-3</v>
      </c>
      <c r="L148" s="1">
        <f t="shared" si="23"/>
        <v>9.982927545903326E-31</v>
      </c>
      <c r="M148" s="1">
        <f t="shared" si="24"/>
        <v>0</v>
      </c>
      <c r="N148" s="1">
        <f t="shared" si="25"/>
        <v>1.0612117643903823E-2</v>
      </c>
      <c r="O148" s="1">
        <f t="shared" si="26"/>
        <v>1.2226157085171663E-7</v>
      </c>
      <c r="P148" s="1">
        <f t="shared" si="27"/>
        <v>1.0612117643903823E-2</v>
      </c>
      <c r="Q148" s="1">
        <f t="shared" si="28"/>
        <v>69.541320621762239</v>
      </c>
    </row>
    <row r="149" spans="4:17" x14ac:dyDescent="0.2">
      <c r="D149" s="48">
        <v>44041</v>
      </c>
      <c r="E149" s="1">
        <v>147</v>
      </c>
      <c r="F149" s="70">
        <f t="shared" si="29"/>
        <v>-0.20142888376190071</v>
      </c>
      <c r="G149" s="37">
        <f>Mazowsze!C149</f>
        <v>43</v>
      </c>
      <c r="H149" s="67">
        <f>Mazowsze!D149</f>
        <v>68.375</v>
      </c>
      <c r="I149" s="1">
        <f t="shared" si="20"/>
        <v>1.0434135236638773E-2</v>
      </c>
      <c r="J149" s="1">
        <f t="shared" si="21"/>
        <v>1.3547974116973492E-3</v>
      </c>
      <c r="K149" s="1">
        <f t="shared" si="22"/>
        <v>9.5447501053957783E-3</v>
      </c>
      <c r="L149" s="1">
        <f t="shared" si="23"/>
        <v>3.1489390667476429E-31</v>
      </c>
      <c r="M149" s="1">
        <f t="shared" si="24"/>
        <v>0</v>
      </c>
      <c r="N149" s="1">
        <f t="shared" si="25"/>
        <v>1.0899547517093128E-2</v>
      </c>
      <c r="O149" s="1">
        <f t="shared" si="26"/>
        <v>2.1660859079772255E-7</v>
      </c>
      <c r="P149" s="1">
        <f t="shared" si="27"/>
        <v>1.0899547517093128E-2</v>
      </c>
      <c r="Q149" s="1">
        <f t="shared" si="28"/>
        <v>71.424851660377527</v>
      </c>
    </row>
    <row r="150" spans="4:17" x14ac:dyDescent="0.2">
      <c r="D150" s="48">
        <v>44042</v>
      </c>
      <c r="E150" s="1">
        <v>148</v>
      </c>
      <c r="F150" s="70">
        <f t="shared" si="29"/>
        <v>0.12997472602587457</v>
      </c>
      <c r="G150" s="37">
        <f>Mazowsze!C150</f>
        <v>95</v>
      </c>
      <c r="H150" s="67">
        <f>Mazowsze!D150</f>
        <v>70.428571428571431</v>
      </c>
      <c r="I150" s="1">
        <f t="shared" si="20"/>
        <v>1.0747513547480629E-2</v>
      </c>
      <c r="J150" s="1">
        <f t="shared" si="21"/>
        <v>1.2684670957576545E-3</v>
      </c>
      <c r="K150" s="1">
        <f t="shared" si="22"/>
        <v>9.8613334344837961E-3</v>
      </c>
      <c r="L150" s="1">
        <f t="shared" si="23"/>
        <v>9.8320041687580853E-32</v>
      </c>
      <c r="M150" s="1">
        <f t="shared" si="24"/>
        <v>0</v>
      </c>
      <c r="N150" s="1">
        <f t="shared" si="25"/>
        <v>1.112980053024145E-2</v>
      </c>
      <c r="O150" s="1">
        <f t="shared" si="26"/>
        <v>1.4614333718837258E-7</v>
      </c>
      <c r="P150" s="1">
        <f t="shared" si="27"/>
        <v>1.112980053024145E-2</v>
      </c>
      <c r="Q150" s="1">
        <f t="shared" si="28"/>
        <v>72.933702122535053</v>
      </c>
    </row>
    <row r="151" spans="4:17" x14ac:dyDescent="0.2">
      <c r="D151" s="48">
        <v>44043</v>
      </c>
      <c r="E151" s="1">
        <v>149</v>
      </c>
      <c r="F151" s="70">
        <f t="shared" si="29"/>
        <v>0.15669533272778646</v>
      </c>
      <c r="G151" s="37">
        <f>Mazowsze!C151</f>
        <v>104</v>
      </c>
      <c r="H151" s="67">
        <f>Mazowsze!D151</f>
        <v>72.5</v>
      </c>
      <c r="I151" s="1">
        <f t="shared" si="20"/>
        <v>1.1063616887112411E-2</v>
      </c>
      <c r="J151" s="1">
        <f t="shared" si="21"/>
        <v>1.1861883161354816E-3</v>
      </c>
      <c r="K151" s="1">
        <f t="shared" si="22"/>
        <v>1.0109619629312431E-2</v>
      </c>
      <c r="L151" s="1">
        <f t="shared" si="23"/>
        <v>3.0387243805108379E-32</v>
      </c>
      <c r="M151" s="1">
        <f t="shared" si="24"/>
        <v>0</v>
      </c>
      <c r="N151" s="1">
        <f t="shared" si="25"/>
        <v>1.1295807945447912E-2</v>
      </c>
      <c r="O151" s="1">
        <f t="shared" si="26"/>
        <v>5.3912687570960032E-8</v>
      </c>
      <c r="P151" s="1">
        <f t="shared" si="27"/>
        <v>1.1295807945447912E-2</v>
      </c>
      <c r="Q151" s="1">
        <f t="shared" si="28"/>
        <v>74.021550493033885</v>
      </c>
    </row>
    <row r="152" spans="4:17" x14ac:dyDescent="0.2">
      <c r="D152" s="48">
        <v>44044</v>
      </c>
      <c r="E152" s="1">
        <v>150</v>
      </c>
      <c r="F152" s="70">
        <f t="shared" si="29"/>
        <v>-9.458757708902521E-2</v>
      </c>
      <c r="G152" s="37">
        <f>Mazowsze!C152</f>
        <v>60</v>
      </c>
      <c r="H152" s="67">
        <f>Mazowsze!D152</f>
        <v>74.599999999999994</v>
      </c>
      <c r="I152" s="1">
        <f t="shared" si="20"/>
        <v>1.1384080272808079E-2</v>
      </c>
      <c r="J152" s="1">
        <f t="shared" si="21"/>
        <v>1.1078926113224762E-3</v>
      </c>
      <c r="K152" s="1">
        <f t="shared" si="22"/>
        <v>1.0284000261025409E-2</v>
      </c>
      <c r="L152" s="1">
        <f t="shared" si="23"/>
        <v>9.2963405748396817E-33</v>
      </c>
      <c r="M152" s="1">
        <f t="shared" si="24"/>
        <v>0</v>
      </c>
      <c r="N152" s="1">
        <f t="shared" si="25"/>
        <v>1.1391892872347886E-2</v>
      </c>
      <c r="O152" s="1">
        <f t="shared" si="26"/>
        <v>6.103671156937836E-11</v>
      </c>
      <c r="P152" s="1">
        <f t="shared" si="27"/>
        <v>1.1391892872347886E-2</v>
      </c>
      <c r="Q152" s="1">
        <f t="shared" si="28"/>
        <v>74.65119604849076</v>
      </c>
    </row>
    <row r="153" spans="4:17" x14ac:dyDescent="0.2">
      <c r="D153" s="48">
        <v>44045</v>
      </c>
      <c r="E153" s="1">
        <v>151</v>
      </c>
      <c r="F153" s="70">
        <f t="shared" ref="F153" si="30">IFERROR(LOG(G153)-LOG(H153),0)</f>
        <v>-6.5195599830849771E-2</v>
      </c>
      <c r="G153" s="37">
        <f>Mazowsze!C153</f>
        <v>71</v>
      </c>
      <c r="H153" s="67">
        <f>Mazowsze!D153</f>
        <v>82.5</v>
      </c>
      <c r="I153" s="1">
        <f t="shared" si="20"/>
        <v>1.2589633009472743E-2</v>
      </c>
      <c r="J153" s="1">
        <f t="shared" si="21"/>
        <v>1.0335018972664363E-3</v>
      </c>
      <c r="K153" s="1">
        <f t="shared" si="22"/>
        <v>1.0380479935778317E-2</v>
      </c>
      <c r="L153" s="1">
        <f t="shared" si="23"/>
        <v>2.8151672443307061E-33</v>
      </c>
      <c r="M153" s="1">
        <f t="shared" si="24"/>
        <v>0</v>
      </c>
      <c r="N153" s="1">
        <f t="shared" si="25"/>
        <v>1.1413981833044753E-2</v>
      </c>
      <c r="O153" s="1">
        <f t="shared" ref="O153" si="31">(SUM(J153:L153)-I153)^2</f>
        <v>1.3821556886365169E-6</v>
      </c>
      <c r="P153" s="1">
        <f t="shared" ref="P153" si="32">IF(O153="",0,N153)</f>
        <v>1.1413981833044753E-2</v>
      </c>
      <c r="Q153" s="1">
        <f t="shared" si="28"/>
        <v>74.795945244604766</v>
      </c>
    </row>
    <row r="154" spans="4:17" x14ac:dyDescent="0.2">
      <c r="D154" s="48">
        <v>44046</v>
      </c>
      <c r="E154" s="1">
        <v>152</v>
      </c>
      <c r="H154" s="67">
        <f>Mazowsze!D154</f>
        <v>0</v>
      </c>
      <c r="J154" s="1">
        <f t="shared" si="21"/>
        <v>9.629294706652848E-4</v>
      </c>
      <c r="K154" s="1">
        <f t="shared" si="22"/>
        <v>1.0396828466806307E-2</v>
      </c>
      <c r="L154" s="1">
        <f t="shared" si="23"/>
        <v>8.4385501293774802E-34</v>
      </c>
      <c r="M154" s="1">
        <f t="shared" si="24"/>
        <v>0</v>
      </c>
      <c r="N154" s="1">
        <f t="shared" si="25"/>
        <v>1.1359757937471592E-2</v>
      </c>
      <c r="P154" s="1">
        <f t="shared" si="27"/>
        <v>0</v>
      </c>
      <c r="Q154" s="1">
        <f t="shared" si="28"/>
        <v>74.440615475943531</v>
      </c>
    </row>
    <row r="155" spans="4:17" x14ac:dyDescent="0.2">
      <c r="D155" s="48">
        <v>44047</v>
      </c>
      <c r="E155" s="1">
        <v>153</v>
      </c>
      <c r="H155" s="67">
        <f>Mazowsze!D155</f>
        <v>0</v>
      </c>
      <c r="J155" s="1">
        <f t="shared" si="21"/>
        <v>8.9608099630427947E-4</v>
      </c>
      <c r="K155" s="1">
        <f t="shared" si="22"/>
        <v>1.0332666573490074E-2</v>
      </c>
      <c r="L155" s="1">
        <f t="shared" si="23"/>
        <v>2.5038189839089453E-34</v>
      </c>
      <c r="M155" s="1">
        <f t="shared" si="24"/>
        <v>0</v>
      </c>
      <c r="N155" s="1">
        <f t="shared" si="25"/>
        <v>1.1228747569794353E-2</v>
      </c>
      <c r="P155" s="1">
        <f t="shared" si="27"/>
        <v>0</v>
      </c>
      <c r="Q155" s="1">
        <f t="shared" si="28"/>
        <v>73.582103132872078</v>
      </c>
    </row>
    <row r="156" spans="4:17" x14ac:dyDescent="0.2">
      <c r="D156" s="48">
        <v>44048</v>
      </c>
      <c r="E156" s="1">
        <v>154</v>
      </c>
      <c r="H156" s="67">
        <f>Mazowsze!D156</f>
        <v>0</v>
      </c>
      <c r="J156" s="1">
        <f t="shared" si="21"/>
        <v>8.3285547252694885E-4</v>
      </c>
      <c r="K156" s="1">
        <f t="shared" si="22"/>
        <v>1.0189480508864705E-2</v>
      </c>
      <c r="L156" s="1">
        <f t="shared" si="23"/>
        <v>7.3537604814748076E-35</v>
      </c>
      <c r="M156" s="1">
        <f t="shared" si="24"/>
        <v>0</v>
      </c>
      <c r="N156" s="1">
        <f t="shared" si="25"/>
        <v>1.1022335981391653E-2</v>
      </c>
      <c r="P156" s="1">
        <f t="shared" si="27"/>
        <v>0</v>
      </c>
      <c r="Q156" s="1">
        <f t="shared" si="28"/>
        <v>72.229485782516448</v>
      </c>
    </row>
    <row r="157" spans="4:17" x14ac:dyDescent="0.2">
      <c r="D157" s="48">
        <v>44049</v>
      </c>
      <c r="E157" s="1">
        <v>155</v>
      </c>
      <c r="H157" s="67">
        <f>Mazowsze!D157</f>
        <v>0</v>
      </c>
      <c r="J157" s="1">
        <f t="shared" si="21"/>
        <v>7.7314616951040447E-4</v>
      </c>
      <c r="K157" s="1">
        <f t="shared" si="22"/>
        <v>9.9705648278205824E-3</v>
      </c>
      <c r="L157" s="1">
        <f t="shared" si="23"/>
        <v>2.1379005161258481E-35</v>
      </c>
      <c r="M157" s="1">
        <f t="shared" si="24"/>
        <v>0</v>
      </c>
      <c r="N157" s="1">
        <f t="shared" si="25"/>
        <v>1.0743710997330987E-2</v>
      </c>
      <c r="P157" s="1">
        <f t="shared" si="27"/>
        <v>0</v>
      </c>
      <c r="Q157" s="1">
        <f t="shared" si="28"/>
        <v>70.403653276699217</v>
      </c>
    </row>
    <row r="158" spans="4:17" x14ac:dyDescent="0.2">
      <c r="D158" s="48">
        <v>44050</v>
      </c>
      <c r="E158" s="1">
        <v>156</v>
      </c>
      <c r="H158" s="67">
        <f>Mazowsze!D158</f>
        <v>0</v>
      </c>
      <c r="J158" s="1">
        <f t="shared" si="21"/>
        <v>7.1684153560644447E-4</v>
      </c>
      <c r="K158" s="1">
        <f t="shared" si="22"/>
        <v>9.6808963734541856E-3</v>
      </c>
      <c r="L158" s="1">
        <f t="shared" si="23"/>
        <v>6.1522923303268963E-36</v>
      </c>
      <c r="M158" s="1">
        <f t="shared" si="24"/>
        <v>0</v>
      </c>
      <c r="N158" s="1">
        <f t="shared" si="25"/>
        <v>1.039773790906063E-2</v>
      </c>
      <c r="P158" s="1">
        <f t="shared" si="27"/>
        <v>0</v>
      </c>
      <c r="Q158" s="1">
        <f t="shared" si="28"/>
        <v>68.136487922409046</v>
      </c>
    </row>
    <row r="159" spans="4:17" x14ac:dyDescent="0.2">
      <c r="D159" s="48">
        <v>44051</v>
      </c>
      <c r="E159" s="1">
        <v>157</v>
      </c>
      <c r="H159" s="67">
        <f>Mazowsze!D159</f>
        <v>0</v>
      </c>
      <c r="J159" s="1">
        <f t="shared" si="21"/>
        <v>6.6382606760423271E-4</v>
      </c>
      <c r="K159" s="1">
        <f t="shared" si="22"/>
        <v>9.3269462120211012E-3</v>
      </c>
      <c r="L159" s="1">
        <f t="shared" si="23"/>
        <v>1.7524994618145635E-36</v>
      </c>
      <c r="M159" s="1">
        <f t="shared" si="24"/>
        <v>0</v>
      </c>
      <c r="N159" s="1">
        <f t="shared" si="25"/>
        <v>9.9907722796253335E-3</v>
      </c>
      <c r="P159" s="1">
        <f t="shared" si="27"/>
        <v>0</v>
      </c>
      <c r="Q159" s="1">
        <f t="shared" si="28"/>
        <v>65.469637792373533</v>
      </c>
    </row>
    <row r="160" spans="4:17" x14ac:dyDescent="0.2">
      <c r="D160" s="48">
        <v>44052</v>
      </c>
      <c r="E160" s="1">
        <v>158</v>
      </c>
      <c r="H160" s="67">
        <f>Mazowsze!D160</f>
        <v>0</v>
      </c>
      <c r="J160" s="1">
        <f t="shared" si="21"/>
        <v>6.1398114136177492E-4</v>
      </c>
      <c r="K160" s="1">
        <f t="shared" si="22"/>
        <v>8.9164394389442854E-3</v>
      </c>
      <c r="L160" s="1">
        <f t="shared" si="23"/>
        <v>4.9414030925212854E-37</v>
      </c>
      <c r="M160" s="1">
        <f t="shared" si="24"/>
        <v>0</v>
      </c>
      <c r="N160" s="1">
        <f t="shared" si="25"/>
        <v>9.5304205803060597E-3</v>
      </c>
      <c r="P160" s="1">
        <f t="shared" si="27"/>
        <v>0</v>
      </c>
      <c r="Q160" s="1">
        <f t="shared" si="28"/>
        <v>62.452948174394692</v>
      </c>
    </row>
    <row r="161" spans="4:17" x14ac:dyDescent="0.2">
      <c r="D161" s="48">
        <v>44053</v>
      </c>
      <c r="E161" s="1">
        <v>159</v>
      </c>
      <c r="H161" s="67">
        <f>Mazowsze!D161</f>
        <v>0</v>
      </c>
      <c r="J161" s="1">
        <f t="shared" si="21"/>
        <v>5.6718579983592102E-4</v>
      </c>
      <c r="K161" s="1">
        <f t="shared" si="22"/>
        <v>8.4580752990513416E-3</v>
      </c>
      <c r="L161" s="1">
        <f t="shared" si="23"/>
        <v>1.3791583442298768E-37</v>
      </c>
      <c r="M161" s="1">
        <f t="shared" si="24"/>
        <v>0</v>
      </c>
      <c r="N161" s="1">
        <f t="shared" si="25"/>
        <v>9.0252610988872627E-3</v>
      </c>
      <c r="P161" s="1">
        <f t="shared" si="27"/>
        <v>0</v>
      </c>
      <c r="Q161" s="1">
        <f t="shared" si="28"/>
        <v>59.1426326802343</v>
      </c>
    </row>
    <row r="162" spans="4:17" x14ac:dyDescent="0.2">
      <c r="D162" s="48">
        <v>44054</v>
      </c>
      <c r="E162" s="1">
        <v>160</v>
      </c>
      <c r="H162" s="67">
        <f>Mazowsze!D162</f>
        <v>0</v>
      </c>
      <c r="J162" s="1">
        <f t="shared" si="21"/>
        <v>5.2331749610858166E-4</v>
      </c>
      <c r="K162" s="1">
        <f t="shared" si="22"/>
        <v>7.9612217587254671E-3</v>
      </c>
      <c r="L162" s="1">
        <f t="shared" si="23"/>
        <v>3.8102146212531098E-38</v>
      </c>
      <c r="M162" s="1">
        <f t="shared" si="24"/>
        <v>0</v>
      </c>
      <c r="N162" s="1">
        <f t="shared" si="25"/>
        <v>8.484539254834049E-3</v>
      </c>
      <c r="P162" s="1">
        <f t="shared" si="27"/>
        <v>0</v>
      </c>
      <c r="Q162" s="1">
        <f t="shared" si="28"/>
        <v>55.599276642705263</v>
      </c>
    </row>
    <row r="163" spans="4:17" x14ac:dyDescent="0.2">
      <c r="D163" s="48">
        <v>44055</v>
      </c>
      <c r="E163" s="1">
        <v>161</v>
      </c>
      <c r="H163" s="67">
        <f>Mazowsze!D163</f>
        <v>0</v>
      </c>
      <c r="J163" s="1">
        <f t="shared" si="21"/>
        <v>4.822527895554467E-4</v>
      </c>
      <c r="K163" s="1">
        <f t="shared" si="22"/>
        <v>7.4355994478651393E-3</v>
      </c>
      <c r="L163" s="1">
        <f t="shared" si="23"/>
        <v>1.041972378282828E-38</v>
      </c>
      <c r="M163" s="1">
        <f t="shared" si="24"/>
        <v>0</v>
      </c>
      <c r="N163" s="1">
        <f t="shared" si="25"/>
        <v>7.9178522374205862E-3</v>
      </c>
      <c r="P163" s="1">
        <f t="shared" si="27"/>
        <v>0</v>
      </c>
      <c r="Q163" s="1">
        <f t="shared" si="28"/>
        <v>51.885770545948219</v>
      </c>
    </row>
    <row r="164" spans="4:17" x14ac:dyDescent="0.2">
      <c r="D164" s="48">
        <v>44056</v>
      </c>
      <c r="E164" s="1">
        <v>162</v>
      </c>
      <c r="H164" s="67">
        <f>Mazowsze!D164</f>
        <v>0</v>
      </c>
      <c r="J164" s="1">
        <f t="shared" si="21"/>
        <v>4.438679938282812E-4</v>
      </c>
      <c r="K164" s="1">
        <f t="shared" si="22"/>
        <v>6.8909697393214082E-3</v>
      </c>
      <c r="L164" s="1">
        <f t="shared" si="23"/>
        <v>2.820554090614839E-39</v>
      </c>
      <c r="M164" s="1">
        <f t="shared" si="24"/>
        <v>0</v>
      </c>
      <c r="N164" s="1">
        <f t="shared" si="25"/>
        <v>7.3348377331496897E-3</v>
      </c>
      <c r="P164" s="1">
        <f t="shared" si="27"/>
        <v>0</v>
      </c>
      <c r="Q164" s="1">
        <f t="shared" si="28"/>
        <v>48.065270252877063</v>
      </c>
    </row>
    <row r="165" spans="4:17" x14ac:dyDescent="0.2">
      <c r="D165" s="48">
        <v>44057</v>
      </c>
      <c r="E165" s="1">
        <v>163</v>
      </c>
      <c r="H165" s="67">
        <f>Mazowsze!D165</f>
        <v>0</v>
      </c>
      <c r="J165" s="1">
        <f t="shared" si="21"/>
        <v>4.0803977581920317E-4</v>
      </c>
      <c r="K165" s="1">
        <f t="shared" si="22"/>
        <v>6.336840707085763E-3</v>
      </c>
      <c r="L165" s="1">
        <f t="shared" si="23"/>
        <v>7.5576037586159354E-40</v>
      </c>
      <c r="M165" s="1">
        <f t="shared" si="24"/>
        <v>0</v>
      </c>
      <c r="N165" s="1">
        <f t="shared" si="25"/>
        <v>6.744880482904966E-3</v>
      </c>
      <c r="P165" s="1">
        <f t="shared" si="27"/>
        <v>0</v>
      </c>
      <c r="Q165" s="1">
        <f t="shared" si="28"/>
        <v>44.199274071052848</v>
      </c>
    </row>
    <row r="166" spans="4:17" x14ac:dyDescent="0.2">
      <c r="D166" s="48">
        <v>44058</v>
      </c>
      <c r="E166" s="1">
        <v>164</v>
      </c>
      <c r="H166" s="67">
        <f>Mazowsze!D166</f>
        <v>0</v>
      </c>
      <c r="J166" s="1">
        <f t="shared" si="21"/>
        <v>3.7464570524198466E-4</v>
      </c>
      <c r="K166" s="1">
        <f t="shared" si="22"/>
        <v>5.7822029188148334E-3</v>
      </c>
      <c r="L166" s="1">
        <f t="shared" si="23"/>
        <v>2.0044963194949349E-40</v>
      </c>
      <c r="M166" s="1">
        <f t="shared" si="24"/>
        <v>0</v>
      </c>
      <c r="N166" s="1">
        <f t="shared" si="25"/>
        <v>6.1568486240568179E-3</v>
      </c>
      <c r="P166" s="1">
        <f t="shared" si="27"/>
        <v>0</v>
      </c>
      <c r="Q166" s="1">
        <f t="shared" si="28"/>
        <v>40.345894999679587</v>
      </c>
    </row>
    <row r="167" spans="4:17" x14ac:dyDescent="0.2">
      <c r="D167" s="48">
        <v>44059</v>
      </c>
      <c r="E167" s="1">
        <v>165</v>
      </c>
      <c r="H167" s="67">
        <f>Mazowsze!D167</f>
        <v>0</v>
      </c>
      <c r="J167" s="1">
        <f t="shared" si="21"/>
        <v>3.4356475489892595E-4</v>
      </c>
      <c r="K167" s="1">
        <f t="shared" si="22"/>
        <v>5.2353046398011596E-3</v>
      </c>
      <c r="L167" s="1">
        <f t="shared" si="23"/>
        <v>5.2625697769441191E-41</v>
      </c>
      <c r="M167" s="1">
        <f t="shared" si="24"/>
        <v>0</v>
      </c>
      <c r="N167" s="1">
        <f t="shared" si="25"/>
        <v>5.5788693947000853E-3</v>
      </c>
      <c r="P167" s="1">
        <f t="shared" si="27"/>
        <v>0</v>
      </c>
      <c r="Q167" s="1">
        <f t="shared" si="28"/>
        <v>36.558390917070319</v>
      </c>
    </row>
    <row r="168" spans="4:17" x14ac:dyDescent="0.2">
      <c r="D168" s="48">
        <v>44060</v>
      </c>
      <c r="E168" s="1">
        <v>166</v>
      </c>
      <c r="H168" s="67">
        <f>Mazowsze!D168</f>
        <v>0</v>
      </c>
      <c r="J168" s="1">
        <f t="shared" si="21"/>
        <v>3.1467775210021552E-4</v>
      </c>
      <c r="K168" s="1">
        <f t="shared" si="22"/>
        <v>4.703473253707866E-3</v>
      </c>
      <c r="L168" s="1">
        <f t="shared" si="23"/>
        <v>1.3676089382397036E-41</v>
      </c>
      <c r="M168" s="1">
        <f t="shared" si="24"/>
        <v>0</v>
      </c>
      <c r="N168" s="1">
        <f t="shared" si="25"/>
        <v>5.0181510058080817E-3</v>
      </c>
      <c r="P168" s="1">
        <f t="shared" si="27"/>
        <v>0</v>
      </c>
      <c r="Q168" s="1">
        <f t="shared" si="28"/>
        <v>32.883997306963998</v>
      </c>
    </row>
    <row r="169" spans="4:17" x14ac:dyDescent="0.2">
      <c r="D169" s="48">
        <v>44061</v>
      </c>
      <c r="E169" s="1">
        <v>167</v>
      </c>
      <c r="H169" s="67">
        <f>Mazowsze!D169</f>
        <v>0</v>
      </c>
      <c r="J169" s="1">
        <f t="shared" si="21"/>
        <v>2.8786778206457036E-4</v>
      </c>
      <c r="K169" s="1">
        <f t="shared" si="22"/>
        <v>4.1929867542517107E-3</v>
      </c>
      <c r="L169" s="1">
        <f t="shared" si="23"/>
        <v>3.518013106259397E-42</v>
      </c>
      <c r="M169" s="1">
        <f t="shared" si="24"/>
        <v>0</v>
      </c>
      <c r="N169" s="1">
        <f t="shared" si="25"/>
        <v>4.4808545363162807E-3</v>
      </c>
      <c r="P169" s="1">
        <f t="shared" si="27"/>
        <v>0</v>
      </c>
      <c r="Q169" s="1">
        <f t="shared" si="28"/>
        <v>29.363087785636338</v>
      </c>
    </row>
    <row r="170" spans="4:17" x14ac:dyDescent="0.2">
      <c r="D170" s="48">
        <v>44062</v>
      </c>
      <c r="E170" s="1">
        <v>168</v>
      </c>
      <c r="H170" s="67">
        <f>Mazowsze!D170</f>
        <v>0</v>
      </c>
      <c r="J170" s="1">
        <f t="shared" si="21"/>
        <v>2.6302054445448008E-4</v>
      </c>
      <c r="K170" s="1">
        <f t="shared" si="22"/>
        <v>3.7089962415966086E-3</v>
      </c>
      <c r="L170" s="1">
        <f t="shared" si="23"/>
        <v>8.9578633859902681E-43</v>
      </c>
      <c r="M170" s="1">
        <f t="shared" si="24"/>
        <v>0</v>
      </c>
      <c r="N170" s="1">
        <f t="shared" si="25"/>
        <v>3.9720167860510889E-3</v>
      </c>
      <c r="P170" s="1">
        <f t="shared" si="27"/>
        <v>0</v>
      </c>
      <c r="Q170" s="1">
        <f t="shared" si="28"/>
        <v>26.028668556315495</v>
      </c>
    </row>
    <row r="171" spans="4:17" x14ac:dyDescent="0.2">
      <c r="D171" s="48">
        <v>44063</v>
      </c>
      <c r="E171" s="1">
        <v>169</v>
      </c>
      <c r="H171" s="67">
        <f>Mazowsze!D171</f>
        <v>0</v>
      </c>
      <c r="J171" s="1">
        <f t="shared" si="21"/>
        <v>2.4002466448622495E-4</v>
      </c>
      <c r="K171" s="1">
        <f t="shared" si="22"/>
        <v>3.2554976570410292E-3</v>
      </c>
      <c r="L171" s="1">
        <f t="shared" si="23"/>
        <v>2.2577865204040472E-43</v>
      </c>
      <c r="M171" s="1">
        <f t="shared" si="24"/>
        <v>0</v>
      </c>
      <c r="N171" s="1">
        <f t="shared" si="25"/>
        <v>3.4955223215272541E-3</v>
      </c>
      <c r="P171" s="1">
        <f t="shared" si="27"/>
        <v>0</v>
      </c>
      <c r="Q171" s="1">
        <f t="shared" si="28"/>
        <v>22.906195224992974</v>
      </c>
    </row>
    <row r="172" spans="4:17" x14ac:dyDescent="0.2">
      <c r="D172" s="48">
        <v>44064</v>
      </c>
      <c r="E172" s="1">
        <v>170</v>
      </c>
      <c r="H172" s="67">
        <f>Mazowsze!D172</f>
        <v>0</v>
      </c>
      <c r="J172" s="1">
        <f t="shared" si="21"/>
        <v>2.1877196030416207E-4</v>
      </c>
      <c r="K172" s="1">
        <f t="shared" si="22"/>
        <v>2.8353486652994333E-3</v>
      </c>
      <c r="L172" s="1">
        <f t="shared" si="23"/>
        <v>5.6329095299698571E-44</v>
      </c>
      <c r="M172" s="1">
        <f t="shared" si="24"/>
        <v>0</v>
      </c>
      <c r="N172" s="1">
        <f t="shared" si="25"/>
        <v>3.0541206256035954E-3</v>
      </c>
      <c r="P172" s="1">
        <f t="shared" si="27"/>
        <v>0</v>
      </c>
      <c r="Q172" s="1">
        <f t="shared" si="28"/>
        <v>20.013685182301352</v>
      </c>
    </row>
    <row r="173" spans="4:17" x14ac:dyDescent="0.2">
      <c r="D173" s="48">
        <v>44065</v>
      </c>
      <c r="E173" s="1">
        <v>171</v>
      </c>
      <c r="H173" s="67">
        <f>Mazowsze!D173</f>
        <v>0</v>
      </c>
      <c r="J173" s="1">
        <f t="shared" si="21"/>
        <v>1.9915766852106811E-4</v>
      </c>
      <c r="K173" s="1">
        <f t="shared" si="22"/>
        <v>2.4503247579135737E-3</v>
      </c>
      <c r="L173" s="1">
        <f t="shared" si="23"/>
        <v>1.3910864987574934E-44</v>
      </c>
      <c r="M173" s="1">
        <f t="shared" si="24"/>
        <v>0</v>
      </c>
      <c r="N173" s="1">
        <f t="shared" si="25"/>
        <v>2.6494824264346418E-3</v>
      </c>
      <c r="P173" s="1">
        <f t="shared" si="27"/>
        <v>0</v>
      </c>
      <c r="Q173" s="1">
        <f t="shared" si="28"/>
        <v>17.362086727737921</v>
      </c>
    </row>
    <row r="174" spans="4:17" x14ac:dyDescent="0.2">
      <c r="D174" s="48">
        <v>44066</v>
      </c>
      <c r="E174" s="1">
        <v>172</v>
      </c>
      <c r="H174" s="67">
        <f>Mazowsze!D174</f>
        <v>0</v>
      </c>
      <c r="J174" s="1">
        <f t="shared" si="21"/>
        <v>1.8108063000260796E-4</v>
      </c>
      <c r="K174" s="1">
        <f t="shared" si="22"/>
        <v>2.1012073691954341E-3</v>
      </c>
      <c r="L174" s="1">
        <f t="shared" si="23"/>
        <v>3.4005326909718768E-45</v>
      </c>
      <c r="M174" s="1">
        <f t="shared" si="24"/>
        <v>0</v>
      </c>
      <c r="N174" s="1">
        <f t="shared" si="25"/>
        <v>2.282287999198042E-3</v>
      </c>
      <c r="P174" s="1">
        <f t="shared" si="27"/>
        <v>0</v>
      </c>
      <c r="Q174" s="1">
        <f t="shared" si="28"/>
        <v>14.955857711830477</v>
      </c>
    </row>
    <row r="175" spans="4:17" x14ac:dyDescent="0.2">
      <c r="D175" s="48">
        <v>44067</v>
      </c>
      <c r="E175" s="1">
        <v>173</v>
      </c>
      <c r="H175" s="67">
        <f>Mazowsze!D175</f>
        <v>0</v>
      </c>
      <c r="J175" s="1">
        <f t="shared" si="21"/>
        <v>1.6444343811548552E-4</v>
      </c>
      <c r="K175" s="1">
        <f t="shared" si="22"/>
        <v>1.7878960853167079E-3</v>
      </c>
      <c r="L175" s="1">
        <f t="shared" si="23"/>
        <v>8.2283211204021612E-46</v>
      </c>
      <c r="M175" s="1">
        <f t="shared" si="24"/>
        <v>0</v>
      </c>
      <c r="N175" s="1">
        <f t="shared" si="25"/>
        <v>1.9523395234321934E-3</v>
      </c>
      <c r="P175" s="1">
        <f t="shared" si="27"/>
        <v>0</v>
      </c>
      <c r="Q175" s="1">
        <f t="shared" si="28"/>
        <v>12.79370181497463</v>
      </c>
    </row>
    <row r="176" spans="4:17" x14ac:dyDescent="0.2">
      <c r="D176" s="48">
        <v>44068</v>
      </c>
      <c r="E176" s="1">
        <v>174</v>
      </c>
      <c r="H176" s="67">
        <f>Mazowsze!D176</f>
        <v>0</v>
      </c>
      <c r="J176" s="1">
        <f t="shared" si="21"/>
        <v>1.4915255176714445E-4</v>
      </c>
      <c r="K176" s="1">
        <f t="shared" si="22"/>
        <v>1.5095368622365993E-3</v>
      </c>
      <c r="L176" s="1">
        <f t="shared" si="23"/>
        <v>1.9708200387625017E-46</v>
      </c>
      <c r="M176" s="1">
        <f t="shared" si="24"/>
        <v>0</v>
      </c>
      <c r="N176" s="1">
        <f t="shared" si="25"/>
        <v>1.6586894140037437E-3</v>
      </c>
      <c r="P176" s="1">
        <f t="shared" si="27"/>
        <v>0</v>
      </c>
      <c r="Q176" s="1">
        <f t="shared" si="28"/>
        <v>10.869409501638827</v>
      </c>
    </row>
    <row r="177" spans="4:17" x14ac:dyDescent="0.2">
      <c r="D177" s="48">
        <v>44069</v>
      </c>
      <c r="E177" s="1">
        <v>175</v>
      </c>
      <c r="H177" s="67">
        <f>Mazowsze!D177</f>
        <v>0</v>
      </c>
      <c r="J177" s="1">
        <f t="shared" si="21"/>
        <v>1.351183756418027E-4</v>
      </c>
      <c r="K177" s="1">
        <f t="shared" si="22"/>
        <v>1.2646584878174272E-3</v>
      </c>
      <c r="L177" s="1">
        <f t="shared" si="23"/>
        <v>4.6725522427841955E-47</v>
      </c>
      <c r="M177" s="1">
        <f t="shared" si="24"/>
        <v>0</v>
      </c>
      <c r="N177" s="1">
        <f t="shared" si="25"/>
        <v>1.3997768634592298E-3</v>
      </c>
      <c r="P177" s="1">
        <f t="shared" si="27"/>
        <v>0</v>
      </c>
      <c r="Q177" s="1">
        <f t="shared" si="28"/>
        <v>9.172752783857586</v>
      </c>
    </row>
    <row r="178" spans="4:17" x14ac:dyDescent="0.2">
      <c r="D178" s="48">
        <v>44070</v>
      </c>
      <c r="E178" s="1">
        <v>176</v>
      </c>
      <c r="H178" s="67">
        <f>Mazowsze!D178</f>
        <v>0</v>
      </c>
      <c r="J178" s="1">
        <f t="shared" si="21"/>
        <v>1.2225531008518945E-4</v>
      </c>
      <c r="K178" s="1">
        <f t="shared" si="22"/>
        <v>1.0513102401530712E-3</v>
      </c>
      <c r="L178" s="1">
        <f t="shared" si="23"/>
        <v>1.0965610647935485E-47</v>
      </c>
      <c r="M178" s="1">
        <f t="shared" si="24"/>
        <v>0</v>
      </c>
      <c r="N178" s="1">
        <f t="shared" si="25"/>
        <v>1.1735655502382607E-3</v>
      </c>
      <c r="P178" s="1">
        <f t="shared" si="27"/>
        <v>0</v>
      </c>
      <c r="Q178" s="1">
        <f t="shared" si="28"/>
        <v>7.6903876246279328</v>
      </c>
    </row>
    <row r="179" spans="4:17" x14ac:dyDescent="0.2">
      <c r="D179" s="48">
        <v>44071</v>
      </c>
      <c r="E179" s="1">
        <v>177</v>
      </c>
      <c r="H179" s="67">
        <f>Mazowsze!D179</f>
        <v>0</v>
      </c>
      <c r="J179" s="1">
        <f t="shared" si="21"/>
        <v>1.1048177311074795E-4</v>
      </c>
      <c r="K179" s="1">
        <f t="shared" si="22"/>
        <v>8.6719470446464293E-4</v>
      </c>
      <c r="L179" s="1">
        <f t="shared" si="23"/>
        <v>2.5473166622100154E-48</v>
      </c>
      <c r="M179" s="1">
        <f t="shared" si="24"/>
        <v>0</v>
      </c>
      <c r="N179" s="1">
        <f t="shared" si="25"/>
        <v>9.7767647757539093E-4</v>
      </c>
      <c r="P179" s="1">
        <f t="shared" si="27"/>
        <v>0</v>
      </c>
      <c r="Q179" s="1">
        <f t="shared" si="28"/>
        <v>6.4067244326566541</v>
      </c>
    </row>
    <row r="180" spans="4:17" x14ac:dyDescent="0.2">
      <c r="D180" s="48">
        <v>44072</v>
      </c>
      <c r="E180" s="1">
        <v>178</v>
      </c>
      <c r="H180" s="67">
        <f>Mazowsze!D180</f>
        <v>0</v>
      </c>
      <c r="J180" s="1">
        <f t="shared" si="21"/>
        <v>9.9720196995603248E-5</v>
      </c>
      <c r="K180" s="1">
        <f t="shared" si="22"/>
        <v>7.0979090607649407E-4</v>
      </c>
      <c r="L180" s="1">
        <f t="shared" si="23"/>
        <v>5.8573949775528649E-49</v>
      </c>
      <c r="M180" s="1">
        <f t="shared" si="24"/>
        <v>0</v>
      </c>
      <c r="N180" s="1">
        <f t="shared" si="25"/>
        <v>8.0951110307209736E-4</v>
      </c>
      <c r="P180" s="1">
        <f t="shared" si="27"/>
        <v>0</v>
      </c>
      <c r="Q180" s="1">
        <f t="shared" si="28"/>
        <v>5.3047349317647017</v>
      </c>
    </row>
    <row r="181" spans="4:17" x14ac:dyDescent="0.2">
      <c r="D181" s="48">
        <v>44073</v>
      </c>
      <c r="E181" s="1">
        <v>179</v>
      </c>
      <c r="H181" s="67">
        <f>Mazowsze!D181</f>
        <v>0</v>
      </c>
      <c r="J181" s="1">
        <f t="shared" si="21"/>
        <v>8.9897001907611313E-5</v>
      </c>
      <c r="K181" s="1">
        <f t="shared" si="22"/>
        <v>5.7646419196047979E-4</v>
      </c>
      <c r="L181" s="1">
        <f t="shared" si="23"/>
        <v>1.3332068728642305E-49</v>
      </c>
      <c r="M181" s="1">
        <f t="shared" si="24"/>
        <v>0</v>
      </c>
      <c r="N181" s="1">
        <f t="shared" si="25"/>
        <v>6.6636119386809115E-4</v>
      </c>
      <c r="P181" s="1">
        <f t="shared" si="27"/>
        <v>0</v>
      </c>
      <c r="Q181" s="1">
        <f t="shared" si="28"/>
        <v>4.366672043001822</v>
      </c>
    </row>
    <row r="182" spans="4:17" x14ac:dyDescent="0.2">
      <c r="D182" s="48">
        <v>44074</v>
      </c>
      <c r="E182" s="1">
        <v>180</v>
      </c>
      <c r="H182" s="67">
        <f>Mazowsze!D182</f>
        <v>0</v>
      </c>
      <c r="J182" s="1">
        <f t="shared" si="21"/>
        <v>8.0942548957738857E-5</v>
      </c>
      <c r="K182" s="1">
        <f t="shared" si="22"/>
        <v>4.6456055444293404E-4</v>
      </c>
      <c r="L182" s="1">
        <f t="shared" si="23"/>
        <v>3.0037379144629247E-50</v>
      </c>
      <c r="M182" s="1">
        <f t="shared" si="24"/>
        <v>0</v>
      </c>
      <c r="N182" s="1">
        <f t="shared" si="25"/>
        <v>5.4550310340067292E-4</v>
      </c>
      <c r="P182" s="1">
        <f t="shared" si="27"/>
        <v>0</v>
      </c>
      <c r="Q182" s="1">
        <f t="shared" si="28"/>
        <v>3.574687681260718</v>
      </c>
    </row>
    <row r="183" spans="4:17" x14ac:dyDescent="0.2">
      <c r="D183" s="48">
        <v>44075</v>
      </c>
      <c r="E183" s="1">
        <v>181</v>
      </c>
      <c r="H183" s="67">
        <f>Mazowsze!D183</f>
        <v>0</v>
      </c>
      <c r="J183" s="1">
        <f t="shared" si="21"/>
        <v>7.2791075007270104E-5</v>
      </c>
      <c r="K183" s="1">
        <f t="shared" si="22"/>
        <v>3.714842609046901E-4</v>
      </c>
      <c r="L183" s="1">
        <f t="shared" si="23"/>
        <v>6.6988150637775988E-51</v>
      </c>
      <c r="M183" s="1">
        <f t="shared" si="24"/>
        <v>0</v>
      </c>
      <c r="N183" s="1">
        <f t="shared" si="25"/>
        <v>4.4427533591196019E-4</v>
      </c>
      <c r="P183" s="1">
        <f t="shared" si="27"/>
        <v>0</v>
      </c>
      <c r="Q183" s="1">
        <f t="shared" si="28"/>
        <v>2.9113410363239605</v>
      </c>
    </row>
    <row r="184" spans="4:17" x14ac:dyDescent="0.2">
      <c r="D184" s="48">
        <v>44076</v>
      </c>
      <c r="E184" s="1">
        <v>182</v>
      </c>
      <c r="H184" s="67">
        <f>Mazowsze!D184</f>
        <v>0</v>
      </c>
      <c r="J184" s="1">
        <f t="shared" si="21"/>
        <v>6.5380611479292725E-5</v>
      </c>
      <c r="K184" s="1">
        <f t="shared" si="22"/>
        <v>2.9475867540929869E-4</v>
      </c>
      <c r="L184" s="1">
        <f t="shared" si="23"/>
        <v>1.4787862348101671E-51</v>
      </c>
      <c r="M184" s="1">
        <f t="shared" si="24"/>
        <v>0</v>
      </c>
      <c r="N184" s="1">
        <f t="shared" si="25"/>
        <v>3.6013928688859143E-4</v>
      </c>
      <c r="P184" s="1">
        <f t="shared" si="27"/>
        <v>0</v>
      </c>
      <c r="Q184" s="1">
        <f t="shared" si="28"/>
        <v>2.3599966056161565</v>
      </c>
    </row>
    <row r="185" spans="4:17" x14ac:dyDescent="0.2">
      <c r="D185" s="48">
        <v>44077</v>
      </c>
      <c r="E185" s="1">
        <v>183</v>
      </c>
      <c r="H185" s="67">
        <f>Mazowsze!D185</f>
        <v>0</v>
      </c>
      <c r="J185" s="1">
        <f t="shared" si="21"/>
        <v>5.8652889330906179E-5</v>
      </c>
      <c r="K185" s="1">
        <f t="shared" si="22"/>
        <v>2.3207099552938575E-4</v>
      </c>
      <c r="L185" s="1">
        <f t="shared" si="23"/>
        <v>3.2313520009855111E-52</v>
      </c>
      <c r="M185" s="1">
        <f t="shared" si="24"/>
        <v>0</v>
      </c>
      <c r="N185" s="1">
        <f t="shared" si="25"/>
        <v>2.9072388486029192E-4</v>
      </c>
      <c r="P185" s="1">
        <f t="shared" si="27"/>
        <v>0</v>
      </c>
      <c r="Q185" s="1">
        <f t="shared" si="28"/>
        <v>1.9051167323882596</v>
      </c>
    </row>
    <row r="186" spans="4:17" x14ac:dyDescent="0.2">
      <c r="D186" s="48">
        <v>44078</v>
      </c>
      <c r="E186" s="1">
        <v>184</v>
      </c>
      <c r="H186" s="67">
        <f>Mazowsze!D186</f>
        <v>0</v>
      </c>
      <c r="J186" s="1">
        <f t="shared" si="21"/>
        <v>5.255323223887386E-5</v>
      </c>
      <c r="K186" s="1">
        <f t="shared" si="22"/>
        <v>1.813022631953448E-4</v>
      </c>
      <c r="L186" s="1">
        <f t="shared" si="23"/>
        <v>6.9893147601595803E-53</v>
      </c>
      <c r="M186" s="1">
        <f t="shared" si="24"/>
        <v>0</v>
      </c>
      <c r="N186" s="1">
        <f t="shared" si="25"/>
        <v>2.3385549543421865E-4</v>
      </c>
      <c r="P186" s="1">
        <f t="shared" si="27"/>
        <v>0</v>
      </c>
      <c r="Q186" s="1">
        <f t="shared" si="28"/>
        <v>1.5324575671750289</v>
      </c>
    </row>
    <row r="187" spans="4:17" x14ac:dyDescent="0.2">
      <c r="D187" s="48">
        <v>44079</v>
      </c>
      <c r="E187" s="1">
        <v>185</v>
      </c>
      <c r="H187" s="67">
        <f>Mazowsze!D187</f>
        <v>0</v>
      </c>
      <c r="J187" s="1">
        <f t="shared" si="21"/>
        <v>4.7030439939167326E-5</v>
      </c>
      <c r="K187" s="1">
        <f t="shared" si="22"/>
        <v>1.4054444234781253E-4</v>
      </c>
      <c r="L187" s="1">
        <f t="shared" si="23"/>
        <v>1.4964299368756958E-53</v>
      </c>
      <c r="M187" s="1">
        <f t="shared" si="24"/>
        <v>0</v>
      </c>
      <c r="N187" s="1">
        <f t="shared" si="25"/>
        <v>1.8757488228697986E-4</v>
      </c>
      <c r="P187" s="1">
        <f t="shared" si="27"/>
        <v>0</v>
      </c>
      <c r="Q187" s="1">
        <f t="shared" si="28"/>
        <v>1.2291802133574607</v>
      </c>
    </row>
    <row r="188" spans="4:17" x14ac:dyDescent="0.2">
      <c r="D188" s="48">
        <v>44080</v>
      </c>
      <c r="E188" s="1">
        <v>186</v>
      </c>
      <c r="H188" s="67">
        <f>Mazowsze!D188</f>
        <v>0</v>
      </c>
      <c r="J188" s="1">
        <f t="shared" si="21"/>
        <v>4.2036663542041031E-5</v>
      </c>
      <c r="K188" s="1">
        <f t="shared" si="22"/>
        <v>1.0810660252978207E-4</v>
      </c>
      <c r="L188" s="1">
        <f t="shared" si="23"/>
        <v>3.1713898792149911E-54</v>
      </c>
      <c r="M188" s="1">
        <f t="shared" si="24"/>
        <v>0</v>
      </c>
      <c r="N188" s="1">
        <f t="shared" si="25"/>
        <v>1.5014326607182309E-4</v>
      </c>
      <c r="P188" s="1">
        <f t="shared" si="27"/>
        <v>0</v>
      </c>
      <c r="Q188" s="1">
        <f t="shared" si="28"/>
        <v>0.98389043124650755</v>
      </c>
    </row>
    <row r="189" spans="4:17" x14ac:dyDescent="0.2">
      <c r="D189" s="48">
        <v>44081</v>
      </c>
      <c r="E189" s="1">
        <v>187</v>
      </c>
      <c r="H189" s="67">
        <f>Mazowsze!D189</f>
        <v>0</v>
      </c>
      <c r="J189" s="1">
        <f t="shared" si="21"/>
        <v>3.7527274520854801E-5</v>
      </c>
      <c r="K189" s="1">
        <f t="shared" si="22"/>
        <v>8.251233026414562E-5</v>
      </c>
      <c r="L189" s="1">
        <f t="shared" si="23"/>
        <v>6.6529512807216441E-55</v>
      </c>
      <c r="M189" s="1">
        <f t="shared" si="24"/>
        <v>0</v>
      </c>
      <c r="N189" s="1">
        <f t="shared" si="25"/>
        <v>1.2003960478500042E-4</v>
      </c>
      <c r="P189" s="1">
        <f t="shared" si="27"/>
        <v>0</v>
      </c>
      <c r="Q189" s="1">
        <f t="shared" si="28"/>
        <v>0.78662081629473057</v>
      </c>
    </row>
    <row r="190" spans="4:17" x14ac:dyDescent="0.2">
      <c r="D190" s="48">
        <v>44082</v>
      </c>
      <c r="E190" s="1">
        <v>188</v>
      </c>
      <c r="H190" s="67">
        <f>Mazowsze!D190</f>
        <v>0</v>
      </c>
      <c r="J190" s="1">
        <f t="shared" si="21"/>
        <v>3.3460728946571346E-5</v>
      </c>
      <c r="K190" s="1">
        <f t="shared" si="22"/>
        <v>6.2490439177195146E-5</v>
      </c>
      <c r="L190" s="1">
        <f t="shared" si="23"/>
        <v>1.3814987923381348E-55</v>
      </c>
      <c r="M190" s="1">
        <f t="shared" si="24"/>
        <v>0</v>
      </c>
      <c r="N190" s="1">
        <f t="shared" si="25"/>
        <v>9.5951168123766499E-5</v>
      </c>
      <c r="P190" s="1">
        <f t="shared" si="27"/>
        <v>0</v>
      </c>
      <c r="Q190" s="1">
        <f t="shared" si="28"/>
        <v>0.62876903276327178</v>
      </c>
    </row>
    <row r="191" spans="4:17" x14ac:dyDescent="0.2">
      <c r="D191" s="48">
        <v>44083</v>
      </c>
      <c r="E191" s="1">
        <v>189</v>
      </c>
      <c r="H191" s="67">
        <f>Mazowsze!D191</f>
        <v>0</v>
      </c>
      <c r="J191" s="1">
        <f t="shared" si="21"/>
        <v>2.9798428412319812E-5</v>
      </c>
      <c r="K191" s="1">
        <f t="shared" si="22"/>
        <v>4.6960897935847616E-5</v>
      </c>
      <c r="L191" s="1">
        <f t="shared" si="23"/>
        <v>2.8396063279413991E-56</v>
      </c>
      <c r="M191" s="1">
        <f t="shared" si="24"/>
        <v>0</v>
      </c>
      <c r="N191" s="1">
        <f t="shared" si="25"/>
        <v>7.6759326348167431E-5</v>
      </c>
      <c r="P191" s="1">
        <f t="shared" si="27"/>
        <v>0</v>
      </c>
      <c r="Q191" s="1">
        <f t="shared" si="28"/>
        <v>0.50300468798089493</v>
      </c>
    </row>
    <row r="192" spans="4:17" x14ac:dyDescent="0.2">
      <c r="D192" s="48">
        <v>44084</v>
      </c>
      <c r="E192" s="1">
        <v>190</v>
      </c>
      <c r="H192" s="67">
        <f>Mazowsze!D192</f>
        <v>0</v>
      </c>
      <c r="J192" s="1">
        <f t="shared" si="21"/>
        <v>2.6504578965081639E-5</v>
      </c>
      <c r="K192" s="1">
        <f t="shared" si="22"/>
        <v>3.5017674305185474E-5</v>
      </c>
      <c r="L192" s="1">
        <f t="shared" si="23"/>
        <v>5.7774636304969409E-57</v>
      </c>
      <c r="M192" s="1">
        <f t="shared" si="24"/>
        <v>0</v>
      </c>
      <c r="N192" s="1">
        <f t="shared" si="25"/>
        <v>6.1522253270267116E-5</v>
      </c>
      <c r="P192" s="1">
        <f t="shared" si="27"/>
        <v>0</v>
      </c>
      <c r="Q192" s="1">
        <f t="shared" si="28"/>
        <v>0.40315598484705978</v>
      </c>
    </row>
    <row r="193" spans="4:17" x14ac:dyDescent="0.2">
      <c r="D193" s="48">
        <v>44085</v>
      </c>
      <c r="E193" s="1">
        <v>191</v>
      </c>
      <c r="H193" s="67">
        <f>Mazowsze!D193</f>
        <v>0</v>
      </c>
      <c r="J193" s="1">
        <f t="shared" si="21"/>
        <v>2.3546049235726899E-5</v>
      </c>
      <c r="K193" s="1">
        <f t="shared" si="22"/>
        <v>2.5909933410099568E-5</v>
      </c>
      <c r="L193" s="1">
        <f t="shared" si="23"/>
        <v>1.1635572710875651E-57</v>
      </c>
      <c r="M193" s="1">
        <f t="shared" si="24"/>
        <v>0</v>
      </c>
      <c r="N193" s="1">
        <f t="shared" si="25"/>
        <v>4.9455982645826464E-5</v>
      </c>
      <c r="P193" s="1">
        <f t="shared" si="27"/>
        <v>0</v>
      </c>
      <c r="Q193" s="1">
        <f t="shared" si="28"/>
        <v>0.3240855841636292</v>
      </c>
    </row>
    <row r="194" spans="4:17" x14ac:dyDescent="0.2">
      <c r="D194" s="48">
        <v>44086</v>
      </c>
      <c r="E194" s="1">
        <v>192</v>
      </c>
      <c r="H194" s="67">
        <f>Mazowsze!D194</f>
        <v>0</v>
      </c>
      <c r="J194" s="1">
        <f t="shared" si="21"/>
        <v>2.0892228835446739E-5</v>
      </c>
      <c r="K194" s="1">
        <f t="shared" si="22"/>
        <v>1.9022753735193822E-5</v>
      </c>
      <c r="L194" s="1">
        <f t="shared" si="23"/>
        <v>2.3195822022831707E-58</v>
      </c>
      <c r="M194" s="1">
        <f t="shared" si="24"/>
        <v>0</v>
      </c>
      <c r="N194" s="1">
        <f t="shared" si="25"/>
        <v>3.9914982570640558E-5</v>
      </c>
      <c r="P194" s="1">
        <f t="shared" si="27"/>
        <v>0</v>
      </c>
      <c r="Q194" s="1">
        <f t="shared" si="28"/>
        <v>0.26156330844593517</v>
      </c>
    </row>
    <row r="195" spans="4:17" x14ac:dyDescent="0.2">
      <c r="D195" s="48">
        <v>44087</v>
      </c>
      <c r="E195" s="1">
        <v>193</v>
      </c>
      <c r="H195" s="67">
        <f>Mazowsze!D195</f>
        <v>0</v>
      </c>
      <c r="J195" s="1">
        <f t="shared" ref="J195:J212" si="33">_xlfn.NORM.DIST(E195,$A$1,$A$2,FALSE)*$B$1</f>
        <v>1.8514887967081564E-5</v>
      </c>
      <c r="K195" s="1">
        <f t="shared" ref="K195:K212" si="34">_xlfn.NORM.DIST(E195,$A$3,$A$4,FALSE)*$B$2</f>
        <v>1.385825554945561E-5</v>
      </c>
      <c r="L195" s="1">
        <f t="shared" ref="L195:L212" si="35">_xlfn.NORM.DIST(E195,$A$5,$A$6,FALSE)*$B$3</f>
        <v>4.5772352143992084E-59</v>
      </c>
      <c r="M195" s="1">
        <f t="shared" ref="M195:M212" si="36">_xlfn.NORM.DIST(E195,$A$7,$A$8,FALSE)*$B$4</f>
        <v>0</v>
      </c>
      <c r="N195" s="1">
        <f t="shared" ref="N195:N212" si="37">SUM(J195:M195)</f>
        <v>3.2373143516537172E-5</v>
      </c>
      <c r="P195" s="1">
        <f t="shared" ref="P195:P212" si="38">IF(O195="",0,N195)</f>
        <v>0</v>
      </c>
      <c r="Q195" s="1">
        <f t="shared" ref="Q195:Q212" si="39">N195*($C$1*SUM(G:G)+(1-$C$1)*SUM(H:H))</f>
        <v>0.21214155631897721</v>
      </c>
    </row>
    <row r="196" spans="4:17" x14ac:dyDescent="0.2">
      <c r="D196" s="48">
        <v>44088</v>
      </c>
      <c r="E196" s="1">
        <v>194</v>
      </c>
      <c r="H196" s="67">
        <f>Mazowsze!D196</f>
        <v>0</v>
      </c>
      <c r="J196" s="1">
        <f t="shared" si="33"/>
        <v>1.638803908477082E-5</v>
      </c>
      <c r="K196" s="1">
        <f t="shared" si="34"/>
        <v>1.0017787995410762E-5</v>
      </c>
      <c r="L196" s="1">
        <f t="shared" si="35"/>
        <v>8.9406306173361212E-60</v>
      </c>
      <c r="M196" s="1">
        <f t="shared" si="36"/>
        <v>0</v>
      </c>
      <c r="N196" s="1">
        <f t="shared" si="37"/>
        <v>2.640582708018158E-5</v>
      </c>
      <c r="P196" s="1">
        <f t="shared" si="38"/>
        <v>0</v>
      </c>
      <c r="Q196" s="1">
        <f t="shared" si="39"/>
        <v>0.17303766777600577</v>
      </c>
    </row>
    <row r="197" spans="4:17" x14ac:dyDescent="0.2">
      <c r="D197" s="48">
        <v>44089</v>
      </c>
      <c r="E197" s="1">
        <v>195</v>
      </c>
      <c r="H197" s="67">
        <f>Mazowsze!D197</f>
        <v>0</v>
      </c>
      <c r="J197" s="1">
        <f t="shared" si="33"/>
        <v>1.4487801325445794E-5</v>
      </c>
      <c r="K197" s="1">
        <f t="shared" si="34"/>
        <v>7.1856026624622987E-6</v>
      </c>
      <c r="L197" s="1">
        <f t="shared" si="35"/>
        <v>1.7286399016487441E-60</v>
      </c>
      <c r="M197" s="1">
        <f t="shared" si="36"/>
        <v>0</v>
      </c>
      <c r="N197" s="1">
        <f t="shared" si="37"/>
        <v>2.1673403987908092E-5</v>
      </c>
      <c r="P197" s="1">
        <f t="shared" si="38"/>
        <v>0</v>
      </c>
      <c r="Q197" s="1">
        <f t="shared" si="39"/>
        <v>0.14202604854780448</v>
      </c>
    </row>
    <row r="198" spans="4:17" x14ac:dyDescent="0.2">
      <c r="D198" s="48">
        <v>44090</v>
      </c>
      <c r="E198" s="1">
        <v>196</v>
      </c>
      <c r="H198" s="67">
        <f>Mazowsze!D198</f>
        <v>0</v>
      </c>
      <c r="J198" s="1">
        <f t="shared" si="33"/>
        <v>1.2792268331508638E-5</v>
      </c>
      <c r="K198" s="1">
        <f t="shared" si="34"/>
        <v>5.1142582192344948E-6</v>
      </c>
      <c r="L198" s="1">
        <f t="shared" si="35"/>
        <v>3.3083570480922649E-61</v>
      </c>
      <c r="M198" s="1">
        <f t="shared" si="36"/>
        <v>0</v>
      </c>
      <c r="N198" s="1">
        <f t="shared" si="37"/>
        <v>1.7906526550743133E-5</v>
      </c>
      <c r="P198" s="1">
        <f t="shared" si="38"/>
        <v>0</v>
      </c>
      <c r="Q198" s="1">
        <f t="shared" si="39"/>
        <v>0.11734166034266137</v>
      </c>
    </row>
    <row r="199" spans="4:17" x14ac:dyDescent="0.2">
      <c r="D199" s="48">
        <v>44091</v>
      </c>
      <c r="E199" s="1">
        <v>197</v>
      </c>
      <c r="H199" s="67">
        <f>Mazowsze!D199</f>
        <v>0</v>
      </c>
      <c r="J199" s="1">
        <f t="shared" si="33"/>
        <v>1.1281379986016435E-5</v>
      </c>
      <c r="K199" s="1">
        <f t="shared" si="34"/>
        <v>3.6118540773620721E-6</v>
      </c>
      <c r="L199" s="1">
        <f t="shared" si="35"/>
        <v>6.2674614791250669E-62</v>
      </c>
      <c r="M199" s="1">
        <f t="shared" si="36"/>
        <v>0</v>
      </c>
      <c r="N199" s="1">
        <f t="shared" si="37"/>
        <v>1.4893234063378506E-5</v>
      </c>
      <c r="P199" s="1">
        <f t="shared" si="38"/>
        <v>0</v>
      </c>
      <c r="Q199" s="1">
        <f t="shared" si="39"/>
        <v>9.7595522387684333E-2</v>
      </c>
    </row>
    <row r="200" spans="4:17" x14ac:dyDescent="0.2">
      <c r="D200" s="48">
        <v>44092</v>
      </c>
      <c r="E200" s="1">
        <v>198</v>
      </c>
      <c r="H200" s="67">
        <f>Mazowsze!D200</f>
        <v>0</v>
      </c>
      <c r="J200" s="1">
        <f t="shared" si="33"/>
        <v>9.9367984901302031E-6</v>
      </c>
      <c r="K200" s="1">
        <f t="shared" si="34"/>
        <v>2.531079762428521E-6</v>
      </c>
      <c r="L200" s="1">
        <f t="shared" si="35"/>
        <v>1.1752829402121891E-62</v>
      </c>
      <c r="M200" s="1">
        <f t="shared" si="36"/>
        <v>0</v>
      </c>
      <c r="N200" s="1">
        <f t="shared" si="37"/>
        <v>1.2467878252558724E-5</v>
      </c>
      <c r="P200" s="1">
        <f t="shared" si="38"/>
        <v>0</v>
      </c>
      <c r="Q200" s="1">
        <f t="shared" si="39"/>
        <v>8.1702139773427176E-2</v>
      </c>
    </row>
    <row r="201" spans="4:17" x14ac:dyDescent="0.2">
      <c r="D201" s="48">
        <v>44093</v>
      </c>
      <c r="E201" s="1">
        <v>199</v>
      </c>
      <c r="H201" s="67">
        <f>Mazowsze!D201</f>
        <v>0</v>
      </c>
      <c r="J201" s="1">
        <f t="shared" si="33"/>
        <v>8.7417891276940198E-6</v>
      </c>
      <c r="K201" s="1">
        <f t="shared" si="34"/>
        <v>1.7599873965675617E-6</v>
      </c>
      <c r="L201" s="1">
        <f t="shared" si="35"/>
        <v>2.1815473830005388E-63</v>
      </c>
      <c r="M201" s="1">
        <f t="shared" si="36"/>
        <v>0</v>
      </c>
      <c r="N201" s="1">
        <f t="shared" si="37"/>
        <v>1.0501776524261582E-5</v>
      </c>
      <c r="P201" s="1">
        <f t="shared" si="38"/>
        <v>0</v>
      </c>
      <c r="Q201" s="1">
        <f t="shared" si="39"/>
        <v>6.8818254082520347E-2</v>
      </c>
    </row>
    <row r="202" spans="4:17" x14ac:dyDescent="0.2">
      <c r="D202" s="48">
        <v>44094</v>
      </c>
      <c r="E202" s="1">
        <v>200</v>
      </c>
      <c r="H202" s="67">
        <f>Mazowsze!D202</f>
        <v>0</v>
      </c>
      <c r="J202" s="1">
        <f t="shared" si="33"/>
        <v>7.6811059836797637E-6</v>
      </c>
      <c r="K202" s="1">
        <f t="shared" si="34"/>
        <v>1.2143430044965056E-6</v>
      </c>
      <c r="L202" s="1">
        <f t="shared" si="35"/>
        <v>4.0082825455916592E-64</v>
      </c>
      <c r="M202" s="1">
        <f t="shared" si="36"/>
        <v>0</v>
      </c>
      <c r="N202" s="1">
        <f t="shared" si="37"/>
        <v>8.8954489881762691E-6</v>
      </c>
      <c r="P202" s="1">
        <f t="shared" si="38"/>
        <v>0</v>
      </c>
      <c r="Q202" s="1">
        <f t="shared" si="39"/>
        <v>5.8291972527901116E-2</v>
      </c>
    </row>
    <row r="203" spans="4:17" x14ac:dyDescent="0.2">
      <c r="D203" s="48">
        <v>44095</v>
      </c>
      <c r="E203" s="1">
        <v>201</v>
      </c>
      <c r="H203" s="67">
        <f>Mazowsze!D203</f>
        <v>0</v>
      </c>
      <c r="J203" s="1">
        <f t="shared" si="33"/>
        <v>6.7408828118788066E-6</v>
      </c>
      <c r="K203" s="1">
        <f t="shared" si="34"/>
        <v>8.3138327570953853E-7</v>
      </c>
      <c r="L203" s="1">
        <f t="shared" si="35"/>
        <v>7.2899317784437003E-65</v>
      </c>
      <c r="M203" s="1">
        <f t="shared" si="36"/>
        <v>0</v>
      </c>
      <c r="N203" s="1">
        <f t="shared" si="37"/>
        <v>7.5722660875883455E-6</v>
      </c>
      <c r="P203" s="1">
        <f t="shared" si="38"/>
        <v>0</v>
      </c>
      <c r="Q203" s="1">
        <f t="shared" si="39"/>
        <v>4.9621140803388801E-2</v>
      </c>
    </row>
    <row r="204" spans="4:17" x14ac:dyDescent="0.2">
      <c r="D204" s="48">
        <v>44096</v>
      </c>
      <c r="E204" s="1">
        <v>202</v>
      </c>
      <c r="H204" s="67">
        <f>Mazowsze!D204</f>
        <v>0</v>
      </c>
      <c r="J204" s="1">
        <f t="shared" si="33"/>
        <v>5.9085291825763293E-6</v>
      </c>
      <c r="K204" s="1">
        <f t="shared" si="34"/>
        <v>5.6479297152118371E-7</v>
      </c>
      <c r="L204" s="1">
        <f t="shared" si="35"/>
        <v>1.3123813794382526E-65</v>
      </c>
      <c r="M204" s="1">
        <f t="shared" si="36"/>
        <v>0</v>
      </c>
      <c r="N204" s="1">
        <f t="shared" si="37"/>
        <v>6.473322154097513E-6</v>
      </c>
      <c r="P204" s="1">
        <f t="shared" si="38"/>
        <v>0</v>
      </c>
      <c r="Q204" s="1">
        <f t="shared" si="39"/>
        <v>4.2419749432824089E-2</v>
      </c>
    </row>
    <row r="205" spans="4:17" x14ac:dyDescent="0.2">
      <c r="D205" s="48">
        <v>44097</v>
      </c>
      <c r="E205" s="1">
        <v>203</v>
      </c>
      <c r="H205" s="67">
        <f>Mazowsze!D205</f>
        <v>0</v>
      </c>
      <c r="J205" s="1">
        <f t="shared" si="33"/>
        <v>5.1726319828694179E-6</v>
      </c>
      <c r="K205" s="1">
        <f t="shared" si="34"/>
        <v>3.8071972169652279E-7</v>
      </c>
      <c r="L205" s="1">
        <f t="shared" si="35"/>
        <v>2.3386655313870268E-66</v>
      </c>
      <c r="M205" s="1">
        <f t="shared" si="36"/>
        <v>0</v>
      </c>
      <c r="N205" s="1">
        <f t="shared" si="37"/>
        <v>5.553351704565941E-6</v>
      </c>
      <c r="P205" s="1">
        <f t="shared" si="38"/>
        <v>0</v>
      </c>
      <c r="Q205" s="1">
        <f t="shared" si="39"/>
        <v>3.6391173220217447E-2</v>
      </c>
    </row>
    <row r="206" spans="4:17" x14ac:dyDescent="0.2">
      <c r="D206" s="48">
        <v>44098</v>
      </c>
      <c r="E206" s="1">
        <v>204</v>
      </c>
      <c r="H206" s="67">
        <f>Mazowsze!D206</f>
        <v>0</v>
      </c>
      <c r="J206" s="1">
        <f t="shared" si="33"/>
        <v>4.5228622905924374E-6</v>
      </c>
      <c r="K206" s="1">
        <f t="shared" si="34"/>
        <v>2.5465344523289184E-7</v>
      </c>
      <c r="L206" s="1">
        <f t="shared" si="35"/>
        <v>4.1252248861185803E-67</v>
      </c>
      <c r="M206" s="1">
        <f t="shared" si="36"/>
        <v>0</v>
      </c>
      <c r="N206" s="1">
        <f t="shared" si="37"/>
        <v>4.777515735825329E-6</v>
      </c>
      <c r="P206" s="1">
        <f t="shared" si="38"/>
        <v>0</v>
      </c>
      <c r="Q206" s="1">
        <f t="shared" si="39"/>
        <v>3.1307111804531981E-2</v>
      </c>
    </row>
    <row r="207" spans="4:17" x14ac:dyDescent="0.2">
      <c r="D207" s="48">
        <v>44099</v>
      </c>
      <c r="E207" s="1">
        <v>205</v>
      </c>
      <c r="H207" s="67">
        <f>Mazowsze!D207</f>
        <v>0</v>
      </c>
      <c r="J207" s="1">
        <f t="shared" si="33"/>
        <v>3.9498875972463382E-6</v>
      </c>
      <c r="K207" s="1">
        <f t="shared" si="34"/>
        <v>1.6901366878358647E-7</v>
      </c>
      <c r="L207" s="1">
        <f t="shared" si="35"/>
        <v>7.2027543348924106E-68</v>
      </c>
      <c r="M207" s="1">
        <f t="shared" si="36"/>
        <v>0</v>
      </c>
      <c r="N207" s="1">
        <f t="shared" si="37"/>
        <v>4.1189012660299246E-6</v>
      </c>
      <c r="P207" s="1">
        <f t="shared" si="38"/>
        <v>0</v>
      </c>
      <c r="Q207" s="1">
        <f t="shared" si="39"/>
        <v>2.6991204127379091E-2</v>
      </c>
    </row>
    <row r="208" spans="4:17" x14ac:dyDescent="0.2">
      <c r="D208" s="48">
        <v>44100</v>
      </c>
      <c r="E208" s="1">
        <v>206</v>
      </c>
      <c r="H208" s="67">
        <f>Mazowsze!D208</f>
        <v>0</v>
      </c>
      <c r="J208" s="1">
        <f t="shared" si="33"/>
        <v>3.4452893156095967E-6</v>
      </c>
      <c r="K208" s="1">
        <f t="shared" si="34"/>
        <v>1.1130692708756639E-7</v>
      </c>
      <c r="L208" s="1">
        <f t="shared" si="35"/>
        <v>1.2448614986623247E-68</v>
      </c>
      <c r="M208" s="1">
        <f t="shared" si="36"/>
        <v>0</v>
      </c>
      <c r="N208" s="1">
        <f t="shared" si="37"/>
        <v>3.5565962426971628E-6</v>
      </c>
      <c r="P208" s="1">
        <f t="shared" si="38"/>
        <v>0</v>
      </c>
      <c r="Q208" s="1">
        <f t="shared" si="39"/>
        <v>2.3306413284782824E-2</v>
      </c>
    </row>
    <row r="209" spans="4:17" x14ac:dyDescent="0.2">
      <c r="D209" s="48">
        <v>44101</v>
      </c>
      <c r="E209" s="1">
        <v>207</v>
      </c>
      <c r="H209" s="67">
        <f>Mazowsze!D209</f>
        <v>0</v>
      </c>
      <c r="J209" s="1">
        <f t="shared" si="33"/>
        <v>3.0014854735195629E-6</v>
      </c>
      <c r="K209" s="1">
        <f t="shared" si="34"/>
        <v>7.273620669816466E-8</v>
      </c>
      <c r="L209" s="1">
        <f t="shared" si="35"/>
        <v>2.1296828182430345E-69</v>
      </c>
      <c r="M209" s="1">
        <f t="shared" si="36"/>
        <v>0</v>
      </c>
      <c r="N209" s="1">
        <f t="shared" si="37"/>
        <v>3.0742216802177277E-6</v>
      </c>
      <c r="P209" s="1">
        <f t="shared" si="38"/>
        <v>0</v>
      </c>
      <c r="Q209" s="1">
        <f t="shared" si="39"/>
        <v>2.0145407608556203E-2</v>
      </c>
    </row>
    <row r="210" spans="4:17" x14ac:dyDescent="0.2">
      <c r="D210" s="48">
        <v>44102</v>
      </c>
      <c r="E210" s="1">
        <v>208</v>
      </c>
      <c r="H210" s="67">
        <f>Mazowsze!D210</f>
        <v>0</v>
      </c>
      <c r="J210" s="1">
        <f t="shared" si="33"/>
        <v>2.6116584663152202E-6</v>
      </c>
      <c r="K210" s="1">
        <f t="shared" si="34"/>
        <v>4.7163626821223256E-8</v>
      </c>
      <c r="L210" s="1">
        <f t="shared" si="35"/>
        <v>3.6064530127846955E-70</v>
      </c>
      <c r="M210" s="1">
        <f t="shared" si="36"/>
        <v>0</v>
      </c>
      <c r="N210" s="1">
        <f t="shared" si="37"/>
        <v>2.6588220931364433E-6</v>
      </c>
      <c r="P210" s="1">
        <f t="shared" si="38"/>
        <v>0</v>
      </c>
      <c r="Q210" s="1">
        <f t="shared" si="39"/>
        <v>1.7423289663702685E-2</v>
      </c>
    </row>
    <row r="211" spans="4:17" x14ac:dyDescent="0.2">
      <c r="D211" s="48">
        <v>44103</v>
      </c>
      <c r="E211" s="1">
        <v>209</v>
      </c>
      <c r="H211" s="67">
        <f>Mazowsze!D211</f>
        <v>0</v>
      </c>
      <c r="J211" s="1">
        <f t="shared" si="33"/>
        <v>2.2696877162680634E-6</v>
      </c>
      <c r="K211" s="1">
        <f t="shared" si="34"/>
        <v>3.0345327688949805E-8</v>
      </c>
      <c r="L211" s="1">
        <f t="shared" si="35"/>
        <v>6.0452892950273612E-71</v>
      </c>
      <c r="M211" s="1">
        <f t="shared" si="36"/>
        <v>0</v>
      </c>
      <c r="N211" s="1">
        <f t="shared" si="37"/>
        <v>2.3000330439570131E-6</v>
      </c>
      <c r="P211" s="1">
        <f t="shared" si="38"/>
        <v>0</v>
      </c>
      <c r="Q211" s="1">
        <f t="shared" si="39"/>
        <v>1.5072141180261494E-2</v>
      </c>
    </row>
    <row r="212" spans="4:17" x14ac:dyDescent="0.2">
      <c r="D212" s="48">
        <v>44104</v>
      </c>
      <c r="E212" s="1">
        <v>210</v>
      </c>
      <c r="H212" s="67">
        <f>Mazowsze!D212</f>
        <v>0</v>
      </c>
      <c r="J212" s="1">
        <f t="shared" si="33"/>
        <v>1.9700870676311715E-6</v>
      </c>
      <c r="K212" s="1">
        <f t="shared" si="34"/>
        <v>1.9373342660854626E-8</v>
      </c>
      <c r="L212" s="1">
        <f t="shared" si="35"/>
        <v>1.0030564116562144E-71</v>
      </c>
      <c r="M212" s="1">
        <f t="shared" si="36"/>
        <v>0</v>
      </c>
      <c r="N212" s="1">
        <f t="shared" si="37"/>
        <v>1.989460410292026E-6</v>
      </c>
      <c r="P212" s="1">
        <f t="shared" si="38"/>
        <v>0</v>
      </c>
      <c r="Q212" s="1">
        <f t="shared" si="39"/>
        <v>1.3036955384290901E-2</v>
      </c>
    </row>
    <row r="213" spans="4:17" x14ac:dyDescent="0.2">
      <c r="D213" s="48"/>
    </row>
    <row r="214" spans="4:17" x14ac:dyDescent="0.2">
      <c r="D214" s="48"/>
    </row>
    <row r="215" spans="4:17" x14ac:dyDescent="0.2">
      <c r="D215" s="48"/>
    </row>
    <row r="216" spans="4:17" x14ac:dyDescent="0.2">
      <c r="D216" s="48"/>
    </row>
    <row r="217" spans="4:17" x14ac:dyDescent="0.2">
      <c r="D217" s="48"/>
    </row>
    <row r="218" spans="4:17" x14ac:dyDescent="0.2">
      <c r="D218" s="48"/>
    </row>
    <row r="219" spans="4:17" x14ac:dyDescent="0.2">
      <c r="D219" s="48"/>
    </row>
    <row r="220" spans="4:17" x14ac:dyDescent="0.2">
      <c r="D220" s="48"/>
    </row>
    <row r="221" spans="4:17" x14ac:dyDescent="0.2">
      <c r="D221" s="48"/>
    </row>
    <row r="222" spans="4:17" x14ac:dyDescent="0.2">
      <c r="D222" s="48"/>
    </row>
    <row r="223" spans="4:17" x14ac:dyDescent="0.2">
      <c r="D223" s="48"/>
    </row>
    <row r="224" spans="4:17" x14ac:dyDescent="0.2">
      <c r="D224" s="48"/>
    </row>
    <row r="225" spans="4:4" x14ac:dyDescent="0.2">
      <c r="D225" s="48"/>
    </row>
    <row r="226" spans="4:4" x14ac:dyDescent="0.2">
      <c r="D226" s="48"/>
    </row>
    <row r="227" spans="4:4" x14ac:dyDescent="0.2">
      <c r="D227" s="48"/>
    </row>
    <row r="228" spans="4:4" x14ac:dyDescent="0.2">
      <c r="D228" s="48"/>
    </row>
    <row r="229" spans="4:4" x14ac:dyDescent="0.2">
      <c r="D229" s="48"/>
    </row>
    <row r="230" spans="4:4" x14ac:dyDescent="0.2">
      <c r="D230" s="48"/>
    </row>
    <row r="231" spans="4:4" x14ac:dyDescent="0.2">
      <c r="D231" s="48"/>
    </row>
    <row r="232" spans="4:4" x14ac:dyDescent="0.2">
      <c r="D232" s="48"/>
    </row>
    <row r="233" spans="4:4" x14ac:dyDescent="0.2">
      <c r="D233" s="48"/>
    </row>
    <row r="234" spans="4:4" x14ac:dyDescent="0.2">
      <c r="D234" s="48"/>
    </row>
    <row r="235" spans="4:4" x14ac:dyDescent="0.2">
      <c r="D235" s="48"/>
    </row>
    <row r="236" spans="4:4" x14ac:dyDescent="0.2">
      <c r="D236" s="48"/>
    </row>
    <row r="237" spans="4:4" x14ac:dyDescent="0.2">
      <c r="D237" s="48"/>
    </row>
    <row r="238" spans="4:4" x14ac:dyDescent="0.2">
      <c r="D238" s="48"/>
    </row>
    <row r="239" spans="4:4" x14ac:dyDescent="0.2">
      <c r="D239" s="48"/>
    </row>
    <row r="240" spans="4:4" x14ac:dyDescent="0.2">
      <c r="D240" s="48"/>
    </row>
    <row r="241" spans="4:4" x14ac:dyDescent="0.2">
      <c r="D241" s="48"/>
    </row>
    <row r="242" spans="4:4" x14ac:dyDescent="0.2">
      <c r="D242" s="48"/>
    </row>
    <row r="243" spans="4:4" x14ac:dyDescent="0.2">
      <c r="D243" s="48"/>
    </row>
    <row r="244" spans="4:4" x14ac:dyDescent="0.2">
      <c r="D244" s="48"/>
    </row>
    <row r="245" spans="4:4" x14ac:dyDescent="0.2">
      <c r="D245" s="48"/>
    </row>
    <row r="246" spans="4:4" x14ac:dyDescent="0.2">
      <c r="D246" s="48"/>
    </row>
    <row r="247" spans="4:4" x14ac:dyDescent="0.2">
      <c r="D247" s="48"/>
    </row>
    <row r="248" spans="4:4" x14ac:dyDescent="0.2">
      <c r="D248" s="48"/>
    </row>
    <row r="249" spans="4:4" x14ac:dyDescent="0.2">
      <c r="D249" s="48"/>
    </row>
    <row r="250" spans="4:4" x14ac:dyDescent="0.2">
      <c r="D250" s="48"/>
    </row>
    <row r="251" spans="4:4" x14ac:dyDescent="0.2">
      <c r="D251" s="48"/>
    </row>
    <row r="252" spans="4:4" x14ac:dyDescent="0.2">
      <c r="D252" s="48"/>
    </row>
    <row r="253" spans="4:4" x14ac:dyDescent="0.2">
      <c r="D253" s="48"/>
    </row>
    <row r="254" spans="4:4" x14ac:dyDescent="0.2">
      <c r="D254" s="48"/>
    </row>
    <row r="255" spans="4:4" x14ac:dyDescent="0.2">
      <c r="D255" s="48"/>
    </row>
    <row r="256" spans="4:4" x14ac:dyDescent="0.2">
      <c r="D256" s="48"/>
    </row>
    <row r="257" spans="4:4" x14ac:dyDescent="0.2">
      <c r="D257" s="48"/>
    </row>
    <row r="258" spans="4:4" x14ac:dyDescent="0.2">
      <c r="D258" s="48"/>
    </row>
    <row r="259" spans="4:4" x14ac:dyDescent="0.2">
      <c r="D259" s="48"/>
    </row>
    <row r="260" spans="4:4" x14ac:dyDescent="0.2">
      <c r="D260" s="48"/>
    </row>
    <row r="261" spans="4:4" x14ac:dyDescent="0.2">
      <c r="D261" s="48"/>
    </row>
    <row r="262" spans="4:4" x14ac:dyDescent="0.2">
      <c r="D262" s="48"/>
    </row>
    <row r="263" spans="4:4" x14ac:dyDescent="0.2">
      <c r="D263" s="48"/>
    </row>
    <row r="264" spans="4:4" x14ac:dyDescent="0.2">
      <c r="D264" s="48"/>
    </row>
    <row r="265" spans="4:4" x14ac:dyDescent="0.2">
      <c r="D265" s="48"/>
    </row>
    <row r="266" spans="4:4" x14ac:dyDescent="0.2">
      <c r="D266" s="48"/>
    </row>
    <row r="267" spans="4:4" x14ac:dyDescent="0.2">
      <c r="D267" s="48"/>
    </row>
    <row r="268" spans="4:4" x14ac:dyDescent="0.2">
      <c r="D268" s="48"/>
    </row>
    <row r="269" spans="4:4" x14ac:dyDescent="0.2">
      <c r="D269" s="48"/>
    </row>
    <row r="270" spans="4:4" x14ac:dyDescent="0.2">
      <c r="D270" s="48"/>
    </row>
    <row r="271" spans="4:4" x14ac:dyDescent="0.2">
      <c r="D271" s="48"/>
    </row>
    <row r="272" spans="4:4" x14ac:dyDescent="0.2">
      <c r="D272" s="48"/>
    </row>
    <row r="273" spans="4:4" x14ac:dyDescent="0.2">
      <c r="D273" s="48"/>
    </row>
    <row r="274" spans="4:4" x14ac:dyDescent="0.2">
      <c r="D274" s="48"/>
    </row>
    <row r="275" spans="4:4" x14ac:dyDescent="0.2">
      <c r="D275" s="48"/>
    </row>
    <row r="276" spans="4:4" x14ac:dyDescent="0.2">
      <c r="D276" s="48"/>
    </row>
    <row r="277" spans="4:4" x14ac:dyDescent="0.2">
      <c r="D277" s="48"/>
    </row>
    <row r="278" spans="4:4" x14ac:dyDescent="0.2">
      <c r="D278" s="48"/>
    </row>
    <row r="279" spans="4:4" x14ac:dyDescent="0.2">
      <c r="D279" s="48"/>
    </row>
    <row r="280" spans="4:4" x14ac:dyDescent="0.2">
      <c r="D280" s="48"/>
    </row>
    <row r="281" spans="4:4" x14ac:dyDescent="0.2">
      <c r="D281" s="48"/>
    </row>
    <row r="282" spans="4:4" x14ac:dyDescent="0.2">
      <c r="D282" s="48"/>
    </row>
    <row r="283" spans="4:4" x14ac:dyDescent="0.2">
      <c r="D283" s="48"/>
    </row>
    <row r="284" spans="4:4" x14ac:dyDescent="0.2">
      <c r="D284" s="48"/>
    </row>
    <row r="285" spans="4:4" x14ac:dyDescent="0.2">
      <c r="D285" s="48"/>
    </row>
    <row r="286" spans="4:4" x14ac:dyDescent="0.2">
      <c r="D286" s="48"/>
    </row>
    <row r="287" spans="4:4" x14ac:dyDescent="0.2">
      <c r="D287" s="48"/>
    </row>
    <row r="288" spans="4:4" x14ac:dyDescent="0.2">
      <c r="D288" s="48"/>
    </row>
    <row r="289" spans="4:4" x14ac:dyDescent="0.2">
      <c r="D289" s="48"/>
    </row>
    <row r="290" spans="4:4" x14ac:dyDescent="0.2">
      <c r="D290" s="48"/>
    </row>
    <row r="291" spans="4:4" x14ac:dyDescent="0.2">
      <c r="D291" s="48"/>
    </row>
    <row r="292" spans="4:4" x14ac:dyDescent="0.2">
      <c r="D292" s="48"/>
    </row>
    <row r="293" spans="4:4" x14ac:dyDescent="0.2">
      <c r="D293" s="48"/>
    </row>
    <row r="294" spans="4:4" x14ac:dyDescent="0.2">
      <c r="D294" s="48"/>
    </row>
    <row r="295" spans="4:4" x14ac:dyDescent="0.2">
      <c r="D295" s="48"/>
    </row>
    <row r="296" spans="4:4" x14ac:dyDescent="0.2">
      <c r="D296" s="48"/>
    </row>
    <row r="297" spans="4:4" x14ac:dyDescent="0.2">
      <c r="D297" s="48"/>
    </row>
    <row r="298" spans="4:4" x14ac:dyDescent="0.2">
      <c r="D298" s="48"/>
    </row>
    <row r="299" spans="4:4" x14ac:dyDescent="0.2">
      <c r="D299" s="48"/>
    </row>
    <row r="300" spans="4:4" x14ac:dyDescent="0.2">
      <c r="D300" s="48"/>
    </row>
    <row r="301" spans="4:4" x14ac:dyDescent="0.2">
      <c r="D301" s="48"/>
    </row>
    <row r="302" spans="4:4" x14ac:dyDescent="0.2">
      <c r="D302" s="48"/>
    </row>
    <row r="303" spans="4:4" x14ac:dyDescent="0.2">
      <c r="D303" s="48"/>
    </row>
    <row r="304" spans="4:4" x14ac:dyDescent="0.2">
      <c r="D304" s="48"/>
    </row>
    <row r="305" spans="4:4" x14ac:dyDescent="0.2">
      <c r="D305" s="48"/>
    </row>
    <row r="306" spans="4:4" x14ac:dyDescent="0.2">
      <c r="D306" s="48"/>
    </row>
    <row r="307" spans="4:4" x14ac:dyDescent="0.2">
      <c r="D307" s="48"/>
    </row>
    <row r="308" spans="4:4" x14ac:dyDescent="0.2">
      <c r="D308" s="48"/>
    </row>
    <row r="309" spans="4:4" x14ac:dyDescent="0.2">
      <c r="D309" s="48"/>
    </row>
    <row r="310" spans="4:4" x14ac:dyDescent="0.2">
      <c r="D310" s="48"/>
    </row>
    <row r="311" spans="4:4" x14ac:dyDescent="0.2">
      <c r="D311" s="48"/>
    </row>
    <row r="312" spans="4:4" x14ac:dyDescent="0.2">
      <c r="D312" s="48"/>
    </row>
    <row r="313" spans="4:4" x14ac:dyDescent="0.2">
      <c r="D313" s="48"/>
    </row>
    <row r="314" spans="4:4" x14ac:dyDescent="0.2">
      <c r="D314" s="48"/>
    </row>
    <row r="315" spans="4:4" x14ac:dyDescent="0.2">
      <c r="D315" s="48"/>
    </row>
    <row r="316" spans="4:4" x14ac:dyDescent="0.2">
      <c r="D316" s="48"/>
    </row>
    <row r="317" spans="4:4" x14ac:dyDescent="0.2">
      <c r="D317" s="48"/>
    </row>
    <row r="318" spans="4:4" x14ac:dyDescent="0.2">
      <c r="D318" s="48"/>
    </row>
    <row r="319" spans="4:4" x14ac:dyDescent="0.2">
      <c r="D319" s="48"/>
    </row>
    <row r="320" spans="4:4" x14ac:dyDescent="0.2">
      <c r="D320" s="48"/>
    </row>
    <row r="321" spans="4:4" x14ac:dyDescent="0.2">
      <c r="D321" s="48"/>
    </row>
    <row r="322" spans="4:4" x14ac:dyDescent="0.2">
      <c r="D322" s="48"/>
    </row>
    <row r="323" spans="4:4" x14ac:dyDescent="0.2">
      <c r="D323" s="48"/>
    </row>
    <row r="324" spans="4:4" x14ac:dyDescent="0.2">
      <c r="D324" s="48"/>
    </row>
    <row r="325" spans="4:4" x14ac:dyDescent="0.2">
      <c r="D325" s="48"/>
    </row>
    <row r="326" spans="4:4" x14ac:dyDescent="0.2">
      <c r="D326" s="48"/>
    </row>
    <row r="327" spans="4:4" x14ac:dyDescent="0.2">
      <c r="D327" s="48"/>
    </row>
    <row r="328" spans="4:4" x14ac:dyDescent="0.2">
      <c r="D328" s="48"/>
    </row>
    <row r="329" spans="4:4" x14ac:dyDescent="0.2">
      <c r="D329" s="48"/>
    </row>
    <row r="330" spans="4:4" x14ac:dyDescent="0.2">
      <c r="D330" s="48"/>
    </row>
    <row r="331" spans="4:4" x14ac:dyDescent="0.2">
      <c r="D331" s="48"/>
    </row>
    <row r="332" spans="4:4" x14ac:dyDescent="0.2">
      <c r="D332" s="48"/>
    </row>
    <row r="333" spans="4:4" x14ac:dyDescent="0.2">
      <c r="D333" s="48"/>
    </row>
    <row r="334" spans="4:4" x14ac:dyDescent="0.2">
      <c r="D334" s="48"/>
    </row>
    <row r="335" spans="4:4" x14ac:dyDescent="0.2">
      <c r="D335" s="48"/>
    </row>
    <row r="336" spans="4:4" x14ac:dyDescent="0.2">
      <c r="D336" s="48"/>
    </row>
    <row r="337" spans="4:4" x14ac:dyDescent="0.2">
      <c r="D337" s="48"/>
    </row>
    <row r="338" spans="4:4" x14ac:dyDescent="0.2">
      <c r="D338" s="48"/>
    </row>
    <row r="339" spans="4:4" x14ac:dyDescent="0.2">
      <c r="D339" s="48"/>
    </row>
    <row r="340" spans="4:4" x14ac:dyDescent="0.2">
      <c r="D340" s="48"/>
    </row>
    <row r="341" spans="4:4" x14ac:dyDescent="0.2">
      <c r="D341" s="48"/>
    </row>
    <row r="342" spans="4:4" x14ac:dyDescent="0.2">
      <c r="D342" s="48"/>
    </row>
    <row r="343" spans="4:4" x14ac:dyDescent="0.2">
      <c r="D343" s="48"/>
    </row>
    <row r="344" spans="4:4" x14ac:dyDescent="0.2">
      <c r="D344" s="48"/>
    </row>
    <row r="345" spans="4:4" x14ac:dyDescent="0.2">
      <c r="D345" s="48"/>
    </row>
    <row r="346" spans="4:4" x14ac:dyDescent="0.2">
      <c r="D346" s="48"/>
    </row>
    <row r="347" spans="4:4" x14ac:dyDescent="0.2">
      <c r="D347" s="48"/>
    </row>
    <row r="348" spans="4:4" x14ac:dyDescent="0.2">
      <c r="D348" s="48"/>
    </row>
    <row r="349" spans="4:4" x14ac:dyDescent="0.2">
      <c r="D349" s="48"/>
    </row>
    <row r="350" spans="4:4" x14ac:dyDescent="0.2">
      <c r="D350" s="48"/>
    </row>
    <row r="351" spans="4:4" x14ac:dyDescent="0.2">
      <c r="D351" s="48"/>
    </row>
    <row r="352" spans="4:4" x14ac:dyDescent="0.2">
      <c r="D352" s="48"/>
    </row>
    <row r="353" spans="4:4" x14ac:dyDescent="0.2">
      <c r="D353" s="48"/>
    </row>
    <row r="354" spans="4:4" x14ac:dyDescent="0.2">
      <c r="D354" s="48"/>
    </row>
    <row r="355" spans="4:4" x14ac:dyDescent="0.2">
      <c r="D355" s="48"/>
    </row>
    <row r="356" spans="4:4" x14ac:dyDescent="0.2">
      <c r="D356" s="48"/>
    </row>
    <row r="357" spans="4:4" x14ac:dyDescent="0.2">
      <c r="D357" s="48"/>
    </row>
    <row r="358" spans="4:4" x14ac:dyDescent="0.2">
      <c r="D358" s="48"/>
    </row>
    <row r="359" spans="4:4" x14ac:dyDescent="0.2">
      <c r="D359" s="48"/>
    </row>
    <row r="360" spans="4:4" x14ac:dyDescent="0.2">
      <c r="D360" s="48"/>
    </row>
    <row r="361" spans="4:4" x14ac:dyDescent="0.2">
      <c r="D361" s="48"/>
    </row>
    <row r="362" spans="4:4" x14ac:dyDescent="0.2">
      <c r="D362" s="48"/>
    </row>
    <row r="363" spans="4:4" x14ac:dyDescent="0.2">
      <c r="D363" s="48"/>
    </row>
    <row r="364" spans="4:4" x14ac:dyDescent="0.2">
      <c r="D364" s="48"/>
    </row>
    <row r="365" spans="4:4" x14ac:dyDescent="0.2">
      <c r="D365" s="48"/>
    </row>
    <row r="366" spans="4:4" x14ac:dyDescent="0.2">
      <c r="D366" s="48"/>
    </row>
    <row r="367" spans="4:4" x14ac:dyDescent="0.2">
      <c r="D367" s="48"/>
    </row>
    <row r="368" spans="4:4" x14ac:dyDescent="0.2">
      <c r="D368" s="48"/>
    </row>
    <row r="369" spans="4:4" x14ac:dyDescent="0.2">
      <c r="D369" s="48"/>
    </row>
    <row r="370" spans="4:4" x14ac:dyDescent="0.2">
      <c r="D370" s="48"/>
    </row>
    <row r="371" spans="4:4" x14ac:dyDescent="0.2">
      <c r="D371" s="48"/>
    </row>
    <row r="372" spans="4:4" x14ac:dyDescent="0.2">
      <c r="D372" s="48"/>
    </row>
    <row r="373" spans="4:4" x14ac:dyDescent="0.2">
      <c r="D373" s="48"/>
    </row>
    <row r="374" spans="4:4" x14ac:dyDescent="0.2">
      <c r="D374" s="48"/>
    </row>
    <row r="375" spans="4:4" x14ac:dyDescent="0.2">
      <c r="D375" s="48"/>
    </row>
    <row r="376" spans="4:4" x14ac:dyDescent="0.2">
      <c r="D376" s="48"/>
    </row>
    <row r="377" spans="4:4" x14ac:dyDescent="0.2">
      <c r="D377" s="48"/>
    </row>
    <row r="378" spans="4:4" x14ac:dyDescent="0.2">
      <c r="D378" s="48"/>
    </row>
    <row r="379" spans="4:4" x14ac:dyDescent="0.2">
      <c r="D379" s="48"/>
    </row>
    <row r="380" spans="4:4" x14ac:dyDescent="0.2">
      <c r="D380" s="48"/>
    </row>
    <row r="381" spans="4:4" x14ac:dyDescent="0.2">
      <c r="D381" s="48"/>
    </row>
    <row r="382" spans="4:4" x14ac:dyDescent="0.2">
      <c r="D382" s="48"/>
    </row>
    <row r="383" spans="4:4" x14ac:dyDescent="0.2">
      <c r="D383" s="48"/>
    </row>
    <row r="384" spans="4:4" x14ac:dyDescent="0.2">
      <c r="D384" s="48"/>
    </row>
    <row r="385" spans="4:4" x14ac:dyDescent="0.2">
      <c r="D385" s="48"/>
    </row>
    <row r="386" spans="4:4" x14ac:dyDescent="0.2">
      <c r="D386" s="48"/>
    </row>
    <row r="387" spans="4:4" x14ac:dyDescent="0.2">
      <c r="D387" s="48"/>
    </row>
    <row r="388" spans="4:4" x14ac:dyDescent="0.2">
      <c r="D388" s="48"/>
    </row>
    <row r="389" spans="4:4" x14ac:dyDescent="0.2">
      <c r="D389" s="48"/>
    </row>
    <row r="390" spans="4:4" x14ac:dyDescent="0.2">
      <c r="D390" s="48"/>
    </row>
    <row r="391" spans="4:4" x14ac:dyDescent="0.2">
      <c r="D391" s="48"/>
    </row>
    <row r="392" spans="4:4" x14ac:dyDescent="0.2">
      <c r="D392" s="48"/>
    </row>
    <row r="393" spans="4:4" x14ac:dyDescent="0.2">
      <c r="D393" s="48"/>
    </row>
    <row r="394" spans="4:4" x14ac:dyDescent="0.2">
      <c r="D394" s="48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4"/>
  <sheetViews>
    <sheetView workbookViewId="0">
      <selection activeCell="Y2" sqref="Y2"/>
    </sheetView>
  </sheetViews>
  <sheetFormatPr defaultRowHeight="12.75" x14ac:dyDescent="0.2"/>
  <cols>
    <col min="1" max="1" width="12" style="1" bestFit="1" customWidth="1"/>
    <col min="2" max="3" width="9.140625" style="1"/>
    <col min="4" max="4" width="10.140625" style="1" bestFit="1" customWidth="1"/>
    <col min="5" max="5" width="9.140625" style="1"/>
    <col min="6" max="6" width="12.5703125" style="70" bestFit="1" customWidth="1"/>
    <col min="7" max="7" width="6" style="37" bestFit="1" customWidth="1"/>
    <col min="8" max="8" width="7.28515625" style="67" bestFit="1" customWidth="1"/>
    <col min="9" max="9" width="12.42578125" style="1" bestFit="1" customWidth="1"/>
    <col min="10" max="11" width="9.140625" style="1"/>
    <col min="12" max="12" width="12.42578125" style="1" bestFit="1" customWidth="1"/>
    <col min="13" max="14" width="12.42578125" style="1" customWidth="1"/>
    <col min="15" max="17" width="9.7109375" style="1" customWidth="1"/>
    <col min="18" max="16384" width="9.140625" style="1"/>
  </cols>
  <sheetData>
    <row r="1" spans="1:22" x14ac:dyDescent="0.2">
      <c r="A1" s="64">
        <v>92.212721415879855</v>
      </c>
      <c r="B1" s="64">
        <v>0.44297096118865292</v>
      </c>
      <c r="C1" s="68">
        <v>0</v>
      </c>
      <c r="D1" s="47" t="s">
        <v>509</v>
      </c>
      <c r="E1" s="1" t="s">
        <v>519</v>
      </c>
      <c r="F1" s="70" t="s">
        <v>532</v>
      </c>
      <c r="G1" s="37" t="s">
        <v>510</v>
      </c>
      <c r="H1" s="67" t="s">
        <v>526</v>
      </c>
      <c r="I1" s="1" t="s">
        <v>518</v>
      </c>
      <c r="J1" s="1" t="s">
        <v>520</v>
      </c>
      <c r="K1" s="1" t="s">
        <v>521</v>
      </c>
      <c r="L1" s="1" t="s">
        <v>522</v>
      </c>
      <c r="M1" s="1" t="s">
        <v>527</v>
      </c>
      <c r="N1" s="1" t="s">
        <v>525</v>
      </c>
      <c r="O1" s="1" t="s">
        <v>523</v>
      </c>
      <c r="P1" s="1" t="s">
        <v>528</v>
      </c>
      <c r="Q1" s="1" t="s">
        <v>529</v>
      </c>
      <c r="S1" s="1" t="s">
        <v>524</v>
      </c>
      <c r="T1" s="1" t="s">
        <v>530</v>
      </c>
      <c r="U1" s="1" t="s">
        <v>533</v>
      </c>
      <c r="V1" s="1" t="s">
        <v>534</v>
      </c>
    </row>
    <row r="2" spans="1:22" ht="13.5" thickBot="1" x14ac:dyDescent="0.25">
      <c r="A2" s="65">
        <v>18.965569440616171</v>
      </c>
      <c r="B2" s="66">
        <v>1</v>
      </c>
      <c r="C2" s="20"/>
      <c r="D2" s="48">
        <v>43894</v>
      </c>
      <c r="E2" s="1">
        <v>0</v>
      </c>
      <c r="G2" s="37">
        <f>Warszawa!N2</f>
        <v>0</v>
      </c>
      <c r="H2" s="67">
        <f>Warszawa!O2</f>
        <v>0</v>
      </c>
      <c r="I2" s="1">
        <f>($C$1*G2+(1-$C$1)*H2)/($C$1*SUM(G:G)+(1-$C$1)*SUM(H:H))</f>
        <v>0</v>
      </c>
      <c r="J2" s="1">
        <f>_xlfn.NORM.DIST(E2,$A$1,$A$2,FALSE)*$B$1</f>
        <v>6.8537760193168144E-8</v>
      </c>
      <c r="K2" s="1">
        <f>_xlfn.NORM.DIST(E2,$A$3,$A$4,FALSE)*$B$2</f>
        <v>7.3634789955327889E-25</v>
      </c>
      <c r="L2" s="1">
        <f>_xlfn.NORM.DIST(E2,$A$5,$A$6,FALSE)*$B$3</f>
        <v>7.0095436028647581E-5</v>
      </c>
      <c r="M2" s="1">
        <f>_xlfn.NORM.DIST(E2,$A$7,$A$8,FALSE)*$B$4</f>
        <v>6.8392031271473606E-29</v>
      </c>
      <c r="N2" s="1">
        <f>SUM(J2:M2)</f>
        <v>7.0163973788840754E-5</v>
      </c>
      <c r="O2" s="1">
        <f>(N2-I2)^2</f>
        <v>4.9229832178411328E-9</v>
      </c>
      <c r="P2" s="1">
        <f>IF(O2="",0,N2)</f>
        <v>7.0163973788840754E-5</v>
      </c>
      <c r="Q2" s="1">
        <f>N2*($C$1*SUM(G:G)+(1-$C$1)*SUM(H:H))</f>
        <v>0.15659930721347459</v>
      </c>
      <c r="S2" s="1">
        <f>SUM(O:O)</f>
        <v>3.5205897094082311E-4</v>
      </c>
      <c r="T2" s="69">
        <f>SUM(Q:Q)</f>
        <v>4025.493174680113</v>
      </c>
      <c r="U2" s="1">
        <f>MAX(Q:Q)*(1+2*V2)</f>
        <v>80.225248353987382</v>
      </c>
      <c r="V2" s="1">
        <f>_xlfn.STDEV.S(F:F)</f>
        <v>0.2186316138782706</v>
      </c>
    </row>
    <row r="3" spans="1:22" x14ac:dyDescent="0.2">
      <c r="A3" s="64">
        <v>162.49847661607109</v>
      </c>
      <c r="B3" s="66">
        <v>0.35021781949709041</v>
      </c>
      <c r="C3" s="20"/>
      <c r="D3" s="48">
        <v>43895</v>
      </c>
      <c r="E3" s="1">
        <v>1</v>
      </c>
      <c r="G3" s="37">
        <f>Warszawa!N3</f>
        <v>0</v>
      </c>
      <c r="H3" s="67">
        <f>Warszawa!O3</f>
        <v>0</v>
      </c>
      <c r="I3" s="1">
        <f t="shared" ref="I3:I66" si="0">($C$1*G3+(1-$C$1)*H3)/($C$1*SUM(G:G)+(1-$C$1)*SUM(H:H))</f>
        <v>0</v>
      </c>
      <c r="J3" s="1">
        <f t="shared" ref="J3:J66" si="1">_xlfn.NORM.DIST(E3,$A$1,$A$2,FALSE)*$B$1</f>
        <v>8.8443148715463889E-8</v>
      </c>
      <c r="K3" s="1">
        <f t="shared" ref="K3:K66" si="2">_xlfn.NORM.DIST(E3,$A$3,$A$4,FALSE)*$B$2</f>
        <v>1.3916720093174306E-24</v>
      </c>
      <c r="L3" s="1">
        <f t="shared" ref="L3:L66" si="3">_xlfn.NORM.DIST(E3,$A$5,$A$6,FALSE)*$B$3</f>
        <v>9.4018569678509152E-5</v>
      </c>
      <c r="M3" s="1">
        <f t="shared" ref="M3:M66" si="4">_xlfn.NORM.DIST(E3,$A$7,$A$8,FALSE)*$B$4</f>
        <v>1.0990049245911079E-28</v>
      </c>
      <c r="N3" s="1">
        <f t="shared" ref="N3:N66" si="5">SUM(J3:M3)</f>
        <v>9.4107012827224619E-5</v>
      </c>
      <c r="O3" s="1">
        <f t="shared" ref="O3:O66" si="6">(SUM(J3:L3)-I3)^2</f>
        <v>8.8561298632634185E-9</v>
      </c>
      <c r="P3" s="1">
        <f t="shared" ref="P3:P66" si="7">IF(O3="",0,N3)</f>
        <v>9.4107012827224619E-5</v>
      </c>
      <c r="Q3" s="1">
        <f t="shared" ref="Q3:Q66" si="8">N3*($C$1*SUM(G:G)+(1-$C$1)*SUM(H:H))</f>
        <v>0.21003789005771514</v>
      </c>
      <c r="S3" s="1">
        <f>SUM(P:P)</f>
        <v>1.0000004566623732</v>
      </c>
    </row>
    <row r="4" spans="1:22" ht="13.5" thickBot="1" x14ac:dyDescent="0.25">
      <c r="A4" s="65">
        <v>15.952777484658784</v>
      </c>
      <c r="B4" s="65">
        <v>0.30001510781549173</v>
      </c>
      <c r="D4" s="48">
        <v>43896</v>
      </c>
      <c r="E4" s="1">
        <v>2</v>
      </c>
      <c r="G4" s="37">
        <f>Warszawa!N4</f>
        <v>0</v>
      </c>
      <c r="H4" s="67">
        <f>Warszawa!O4</f>
        <v>0</v>
      </c>
      <c r="I4" s="1">
        <f>($C$1*G4+(1-$C$1)*H4)/($C$1*SUM(G:G)+(1-$C$1)*SUM(H:H))</f>
        <v>0</v>
      </c>
      <c r="J4" s="1">
        <f t="shared" si="1"/>
        <v>1.138127927078283E-7</v>
      </c>
      <c r="K4" s="1">
        <f t="shared" si="2"/>
        <v>2.6198969613988725E-24</v>
      </c>
      <c r="L4" s="1">
        <f t="shared" si="3"/>
        <v>1.2503800081626622E-4</v>
      </c>
      <c r="M4" s="1">
        <f t="shared" si="4"/>
        <v>1.7626688942798793E-28</v>
      </c>
      <c r="N4" s="1">
        <f t="shared" si="5"/>
        <v>1.2515181360897405E-4</v>
      </c>
      <c r="O4" s="1">
        <f t="shared" si="6"/>
        <v>1.5662976449615383E-8</v>
      </c>
      <c r="P4" s="1">
        <f t="shared" si="7"/>
        <v>1.2515181360897405E-4</v>
      </c>
      <c r="Q4" s="1">
        <f t="shared" si="8"/>
        <v>0.27932692875488635</v>
      </c>
    </row>
    <row r="5" spans="1:22" x14ac:dyDescent="0.2">
      <c r="A5" s="64">
        <v>35.007729838722994</v>
      </c>
      <c r="B5" s="1">
        <f>SUM(B1:B4)</f>
        <v>2.0932038885012352</v>
      </c>
      <c r="D5" s="48">
        <v>43897</v>
      </c>
      <c r="E5" s="1">
        <v>3</v>
      </c>
      <c r="G5" s="37">
        <f>Warszawa!N5</f>
        <v>0</v>
      </c>
      <c r="H5" s="67">
        <f>Warszawa!O5</f>
        <v>0</v>
      </c>
      <c r="I5" s="1">
        <f t="shared" si="0"/>
        <v>0</v>
      </c>
      <c r="J5" s="1">
        <f t="shared" si="1"/>
        <v>1.4605302642630295E-7</v>
      </c>
      <c r="K5" s="1">
        <f t="shared" si="2"/>
        <v>4.9127538962212884E-24</v>
      </c>
      <c r="L5" s="1">
        <f t="shared" si="3"/>
        <v>1.6488262228225227E-4</v>
      </c>
      <c r="M5" s="1">
        <f t="shared" si="4"/>
        <v>2.8217517887861284E-28</v>
      </c>
      <c r="N5" s="1">
        <f t="shared" si="5"/>
        <v>1.6502867530867856E-4</v>
      </c>
      <c r="O5" s="1">
        <f t="shared" si="6"/>
        <v>2.7234463674137253E-8</v>
      </c>
      <c r="P5" s="1">
        <f t="shared" si="7"/>
        <v>1.6502867530867856E-4</v>
      </c>
      <c r="Q5" s="1">
        <f t="shared" si="8"/>
        <v>0.36832828627227449</v>
      </c>
    </row>
    <row r="6" spans="1:22" ht="13.5" thickBot="1" x14ac:dyDescent="0.25">
      <c r="A6" s="65">
        <v>10.840630957232474</v>
      </c>
      <c r="D6" s="48">
        <v>43898</v>
      </c>
      <c r="E6" s="1">
        <v>4</v>
      </c>
      <c r="F6" s="70">
        <f>IFERROR(LOG(G6)-LOG(H6),0)</f>
        <v>0</v>
      </c>
      <c r="G6" s="37">
        <f>Warszawa!N6</f>
        <v>0</v>
      </c>
      <c r="H6" s="67">
        <f>Warszawa!O6</f>
        <v>0</v>
      </c>
      <c r="I6" s="1">
        <f t="shared" si="0"/>
        <v>0</v>
      </c>
      <c r="J6" s="1">
        <f t="shared" si="1"/>
        <v>1.8690573925736008E-7</v>
      </c>
      <c r="K6" s="1">
        <f t="shared" si="2"/>
        <v>9.1761242408519495E-24</v>
      </c>
      <c r="L6" s="1">
        <f t="shared" si="3"/>
        <v>2.1558186934722396E-4</v>
      </c>
      <c r="M6" s="1">
        <f t="shared" si="4"/>
        <v>4.5086221856449328E-28</v>
      </c>
      <c r="N6" s="1">
        <f t="shared" si="5"/>
        <v>2.1576877508648132E-4</v>
      </c>
      <c r="O6" s="1">
        <f t="shared" si="6"/>
        <v>4.655616430232056E-8</v>
      </c>
      <c r="P6" s="1">
        <f t="shared" si="7"/>
        <v>2.1576877508648132E-4</v>
      </c>
      <c r="Q6" s="1">
        <f t="shared" si="8"/>
        <v>0.48157535658587525</v>
      </c>
    </row>
    <row r="7" spans="1:22" x14ac:dyDescent="0.2">
      <c r="A7" s="64">
        <v>250.78639084241357</v>
      </c>
      <c r="D7" s="48">
        <v>43899</v>
      </c>
      <c r="E7" s="1">
        <v>5</v>
      </c>
      <c r="F7" s="70">
        <f t="shared" ref="F7:F70" si="9">IFERROR(LOG(G7)-LOG(H7),0)</f>
        <v>0</v>
      </c>
      <c r="G7" s="37">
        <f>Warszawa!N7</f>
        <v>0</v>
      </c>
      <c r="H7" s="67">
        <f>Warszawa!O7</f>
        <v>0</v>
      </c>
      <c r="I7" s="1">
        <f t="shared" si="0"/>
        <v>0</v>
      </c>
      <c r="J7" s="1">
        <f t="shared" si="1"/>
        <v>2.3852137830228268E-7</v>
      </c>
      <c r="K7" s="1">
        <f t="shared" si="2"/>
        <v>1.7072103704413661E-23</v>
      </c>
      <c r="L7" s="1">
        <f t="shared" si="3"/>
        <v>2.7948214269948646E-4</v>
      </c>
      <c r="M7" s="1">
        <f t="shared" si="4"/>
        <v>7.1902806949770895E-28</v>
      </c>
      <c r="N7" s="1">
        <f t="shared" si="5"/>
        <v>2.7972066407778876E-4</v>
      </c>
      <c r="O7" s="1">
        <f t="shared" si="6"/>
        <v>7.8243649912119137E-8</v>
      </c>
      <c r="P7" s="1">
        <f t="shared" si="7"/>
        <v>2.7972066407778876E-4</v>
      </c>
      <c r="Q7" s="1">
        <f t="shared" si="8"/>
        <v>0.62430988215837901</v>
      </c>
    </row>
    <row r="8" spans="1:22" ht="13.5" thickBot="1" x14ac:dyDescent="0.25">
      <c r="A8" s="65">
        <v>22.971182116649363</v>
      </c>
      <c r="D8" s="48">
        <v>43900</v>
      </c>
      <c r="E8" s="1">
        <v>6</v>
      </c>
      <c r="F8" s="70">
        <f t="shared" si="9"/>
        <v>0</v>
      </c>
      <c r="G8" s="37">
        <f>Warszawa!N8</f>
        <v>0</v>
      </c>
      <c r="H8" s="67">
        <f>Warszawa!O8</f>
        <v>1.2857142857142858</v>
      </c>
      <c r="I8" s="1">
        <f t="shared" si="0"/>
        <v>5.7606144655429918E-4</v>
      </c>
      <c r="J8" s="1">
        <f t="shared" si="1"/>
        <v>3.0354604550041382E-7</v>
      </c>
      <c r="K8" s="1">
        <f t="shared" si="2"/>
        <v>3.1637945535901114E-23</v>
      </c>
      <c r="L8" s="1">
        <f t="shared" si="3"/>
        <v>3.5925297897475706E-4</v>
      </c>
      <c r="M8" s="1">
        <f t="shared" si="4"/>
        <v>1.144523757663217E-27</v>
      </c>
      <c r="N8" s="1">
        <f t="shared" si="5"/>
        <v>3.5955652502025749E-4</v>
      </c>
      <c r="O8" s="1">
        <f t="shared" si="6"/>
        <v>4.6874381048461547E-8</v>
      </c>
      <c r="P8" s="1">
        <f t="shared" si="7"/>
        <v>3.5955652502025749E-4</v>
      </c>
      <c r="Q8" s="1">
        <f t="shared" si="8"/>
        <v>0.80249592036664141</v>
      </c>
    </row>
    <row r="9" spans="1:22" x14ac:dyDescent="0.2">
      <c r="D9" s="48">
        <v>43901</v>
      </c>
      <c r="E9" s="1">
        <v>7</v>
      </c>
      <c r="F9" s="70">
        <f t="shared" si="9"/>
        <v>0</v>
      </c>
      <c r="G9" s="37">
        <f>Warszawa!N9</f>
        <v>0</v>
      </c>
      <c r="H9" s="67">
        <f>Warszawa!O9</f>
        <v>1.8571428571428572</v>
      </c>
      <c r="I9" s="1">
        <f t="shared" si="0"/>
        <v>8.320887561339876E-4</v>
      </c>
      <c r="J9" s="1">
        <f t="shared" si="1"/>
        <v>3.8522498305703277E-7</v>
      </c>
      <c r="K9" s="1">
        <f t="shared" si="2"/>
        <v>5.8401363500345739E-23</v>
      </c>
      <c r="L9" s="1">
        <f t="shared" si="3"/>
        <v>4.5787947377168319E-4</v>
      </c>
      <c r="M9" s="1">
        <f t="shared" si="4"/>
        <v>1.818363669295083E-27</v>
      </c>
      <c r="N9" s="1">
        <f t="shared" si="5"/>
        <v>4.5826469875474022E-4</v>
      </c>
      <c r="O9" s="1">
        <f t="shared" si="6"/>
        <v>1.3974442587548284E-7</v>
      </c>
      <c r="P9" s="1">
        <f t="shared" si="7"/>
        <v>4.5826469875474022E-4</v>
      </c>
      <c r="Q9" s="1">
        <f t="shared" si="8"/>
        <v>1.0228031633635559</v>
      </c>
    </row>
    <row r="10" spans="1:22" x14ac:dyDescent="0.2">
      <c r="D10" s="48">
        <v>43902</v>
      </c>
      <c r="E10" s="1">
        <v>8</v>
      </c>
      <c r="F10" s="70">
        <f t="shared" si="9"/>
        <v>0</v>
      </c>
      <c r="G10" s="37">
        <f>Warszawa!N10</f>
        <v>0</v>
      </c>
      <c r="H10" s="67">
        <f>Warszawa!O10</f>
        <v>2.5714285714285716</v>
      </c>
      <c r="I10" s="1">
        <f t="shared" si="0"/>
        <v>1.1521228931085984E-3</v>
      </c>
      <c r="J10" s="1">
        <f t="shared" si="1"/>
        <v>4.8752501717399899E-7</v>
      </c>
      <c r="K10" s="1">
        <f t="shared" si="2"/>
        <v>1.0738192326784671E-22</v>
      </c>
      <c r="L10" s="1">
        <f t="shared" si="3"/>
        <v>5.7863733930086584E-4</v>
      </c>
      <c r="M10" s="1">
        <f t="shared" si="4"/>
        <v>2.8834581036444597E-27</v>
      </c>
      <c r="N10" s="1">
        <f t="shared" si="5"/>
        <v>5.7912486431803986E-4</v>
      </c>
      <c r="O10" s="1">
        <f t="shared" si="6"/>
        <v>3.283267409978657E-7</v>
      </c>
      <c r="P10" s="1">
        <f t="shared" si="7"/>
        <v>5.7912486431803986E-4</v>
      </c>
      <c r="Q10" s="1">
        <f t="shared" si="8"/>
        <v>1.2925515424088823</v>
      </c>
    </row>
    <row r="11" spans="1:22" x14ac:dyDescent="0.2">
      <c r="D11" s="48">
        <v>43903</v>
      </c>
      <c r="E11" s="1">
        <v>9</v>
      </c>
      <c r="F11" s="70">
        <f t="shared" si="9"/>
        <v>0.43761271343598884</v>
      </c>
      <c r="G11" s="37">
        <f>Warszawa!N11</f>
        <v>9</v>
      </c>
      <c r="H11" s="67">
        <f>Warszawa!O11</f>
        <v>3.2857142857142856</v>
      </c>
      <c r="I11" s="1">
        <f t="shared" si="0"/>
        <v>1.4721570300832089E-3</v>
      </c>
      <c r="J11" s="1">
        <f t="shared" si="1"/>
        <v>6.1527881797578755E-7</v>
      </c>
      <c r="K11" s="1">
        <f t="shared" si="2"/>
        <v>1.9666761374260558E-22</v>
      </c>
      <c r="L11" s="1">
        <f t="shared" si="3"/>
        <v>7.2504709749259726E-4</v>
      </c>
      <c r="M11" s="1">
        <f t="shared" si="4"/>
        <v>4.5637675045825467E-27</v>
      </c>
      <c r="N11" s="1">
        <f t="shared" si="5"/>
        <v>7.2566237631057305E-4</v>
      </c>
      <c r="O11" s="1">
        <f t="shared" si="6"/>
        <v>5.5725426811112751E-7</v>
      </c>
      <c r="P11" s="1">
        <f t="shared" si="7"/>
        <v>7.2566237631057305E-4</v>
      </c>
      <c r="Q11" s="1">
        <f t="shared" si="8"/>
        <v>1.6196093132226932</v>
      </c>
    </row>
    <row r="12" spans="1:22" x14ac:dyDescent="0.2">
      <c r="D12" s="48">
        <v>43904</v>
      </c>
      <c r="E12" s="1">
        <v>10</v>
      </c>
      <c r="F12" s="70">
        <f t="shared" si="9"/>
        <v>-4.420366249205343E-2</v>
      </c>
      <c r="G12" s="37">
        <f>Warszawa!N12</f>
        <v>4</v>
      </c>
      <c r="H12" s="67">
        <f>Warszawa!O12</f>
        <v>4.4285714285714288</v>
      </c>
      <c r="I12" s="1">
        <f t="shared" si="0"/>
        <v>1.984211649242586E-3</v>
      </c>
      <c r="J12" s="1">
        <f t="shared" si="1"/>
        <v>7.7435412815847117E-7</v>
      </c>
      <c r="K12" s="1">
        <f t="shared" si="2"/>
        <v>3.5877981142776448E-22</v>
      </c>
      <c r="L12" s="1">
        <f t="shared" si="3"/>
        <v>9.0080432907041735E-4</v>
      </c>
      <c r="M12" s="1">
        <f t="shared" si="4"/>
        <v>7.2095862904005643E-27</v>
      </c>
      <c r="N12" s="1">
        <f t="shared" si="5"/>
        <v>9.0157868319857583E-4</v>
      </c>
      <c r="O12" s="1">
        <f t="shared" si="6"/>
        <v>1.1720941391652506E-6</v>
      </c>
      <c r="P12" s="1">
        <f t="shared" si="7"/>
        <v>9.0157868319857583E-4</v>
      </c>
      <c r="Q12" s="1">
        <f t="shared" si="8"/>
        <v>2.0122377562627261</v>
      </c>
    </row>
    <row r="13" spans="1:22" x14ac:dyDescent="0.2">
      <c r="D13" s="48">
        <v>43905</v>
      </c>
      <c r="E13" s="1">
        <v>11</v>
      </c>
      <c r="F13" s="70">
        <f t="shared" si="9"/>
        <v>-0.12802981358544174</v>
      </c>
      <c r="G13" s="37">
        <f>Warszawa!N13</f>
        <v>5</v>
      </c>
      <c r="H13" s="67">
        <f>Warszawa!O13</f>
        <v>6.7142857142857144</v>
      </c>
      <c r="I13" s="1">
        <f t="shared" si="0"/>
        <v>3.0083208875613401E-3</v>
      </c>
      <c r="J13" s="1">
        <f t="shared" si="1"/>
        <v>9.7185140779385154E-7</v>
      </c>
      <c r="K13" s="1">
        <f t="shared" si="2"/>
        <v>6.5195350572326418E-22</v>
      </c>
      <c r="L13" s="1">
        <f t="shared" si="3"/>
        <v>1.1096836675112886E-3</v>
      </c>
      <c r="M13" s="1">
        <f t="shared" si="4"/>
        <v>1.1367740288149466E-26</v>
      </c>
      <c r="N13" s="1">
        <f t="shared" si="5"/>
        <v>1.1106555189190825E-3</v>
      </c>
      <c r="O13" s="1">
        <f t="shared" si="6"/>
        <v>3.6011338513441552E-6</v>
      </c>
      <c r="P13" s="1">
        <f t="shared" si="7"/>
        <v>1.1106555189190825E-3</v>
      </c>
      <c r="Q13" s="1">
        <f t="shared" si="8"/>
        <v>2.4788773415113048</v>
      </c>
    </row>
    <row r="14" spans="1:22" x14ac:dyDescent="0.2">
      <c r="D14" s="48">
        <v>43906</v>
      </c>
      <c r="E14" s="1">
        <v>12</v>
      </c>
      <c r="F14" s="70">
        <f t="shared" si="9"/>
        <v>-0.18020782525051338</v>
      </c>
      <c r="G14" s="37">
        <f>Warszawa!N14</f>
        <v>5</v>
      </c>
      <c r="H14" s="67">
        <f>Warszawa!O14</f>
        <v>7.5714285714285712</v>
      </c>
      <c r="I14" s="1">
        <f t="shared" si="0"/>
        <v>3.3923618519308726E-3</v>
      </c>
      <c r="J14" s="1">
        <f t="shared" si="1"/>
        <v>1.2163336296797869E-6</v>
      </c>
      <c r="K14" s="1">
        <f t="shared" si="2"/>
        <v>1.1800454412563193E-21</v>
      </c>
      <c r="L14" s="1">
        <f t="shared" si="3"/>
        <v>1.355415371624868E-3</v>
      </c>
      <c r="M14" s="1">
        <f t="shared" si="4"/>
        <v>1.7890188149868576E-26</v>
      </c>
      <c r="N14" s="1">
        <f t="shared" si="5"/>
        <v>1.3566317052545478E-3</v>
      </c>
      <c r="O14" s="1">
        <f t="shared" si="6"/>
        <v>4.144197230086812E-6</v>
      </c>
      <c r="P14" s="1">
        <f t="shared" si="7"/>
        <v>1.3566317052545478E-3</v>
      </c>
      <c r="Q14" s="1">
        <f t="shared" si="8"/>
        <v>3.0278727631086024</v>
      </c>
    </row>
    <row r="15" spans="1:22" x14ac:dyDescent="0.2">
      <c r="D15" s="48">
        <v>43907</v>
      </c>
      <c r="E15" s="1">
        <v>13</v>
      </c>
      <c r="F15" s="70">
        <f t="shared" si="9"/>
        <v>4.0617850908263975E-2</v>
      </c>
      <c r="G15" s="37">
        <f>Warszawa!N15</f>
        <v>8</v>
      </c>
      <c r="H15" s="67">
        <f>Warszawa!O15</f>
        <v>7.2857142857142856</v>
      </c>
      <c r="I15" s="1">
        <f t="shared" si="0"/>
        <v>3.2643481971410281E-3</v>
      </c>
      <c r="J15" s="1">
        <f t="shared" si="1"/>
        <v>1.5180922284965787E-6</v>
      </c>
      <c r="K15" s="1">
        <f t="shared" si="2"/>
        <v>2.1275232591743749E-21</v>
      </c>
      <c r="L15" s="1">
        <f t="shared" si="3"/>
        <v>1.6415348310724947E-3</v>
      </c>
      <c r="M15" s="1">
        <f t="shared" si="4"/>
        <v>2.8101702992168433E-26</v>
      </c>
      <c r="N15" s="1">
        <f t="shared" si="5"/>
        <v>1.6430529233009913E-3</v>
      </c>
      <c r="O15" s="1">
        <f t="shared" si="6"/>
        <v>2.62859836497604E-6</v>
      </c>
      <c r="P15" s="1">
        <f t="shared" si="7"/>
        <v>1.6430529233009913E-3</v>
      </c>
      <c r="Q15" s="1">
        <f t="shared" si="8"/>
        <v>3.6671376435770222</v>
      </c>
    </row>
    <row r="16" spans="1:22" x14ac:dyDescent="0.2">
      <c r="D16" s="48">
        <v>43908</v>
      </c>
      <c r="E16" s="1">
        <v>14</v>
      </c>
      <c r="F16" s="70">
        <f t="shared" si="9"/>
        <v>0.30102999566398125</v>
      </c>
      <c r="G16" s="37">
        <f>Warszawa!N16</f>
        <v>16</v>
      </c>
      <c r="H16" s="67">
        <f>Warszawa!O16</f>
        <v>8</v>
      </c>
      <c r="I16" s="1">
        <f t="shared" si="0"/>
        <v>3.5843823341156389E-3</v>
      </c>
      <c r="J16" s="1">
        <f t="shared" si="1"/>
        <v>1.8894534455762955E-6</v>
      </c>
      <c r="K16" s="1">
        <f t="shared" si="2"/>
        <v>3.8207038915519244E-21</v>
      </c>
      <c r="L16" s="1">
        <f t="shared" si="3"/>
        <v>1.9712072194214415E-3</v>
      </c>
      <c r="M16" s="1">
        <f t="shared" si="4"/>
        <v>4.4058259549387818E-26</v>
      </c>
      <c r="N16" s="1">
        <f t="shared" si="5"/>
        <v>1.9730966728670179E-3</v>
      </c>
      <c r="O16" s="1">
        <f t="shared" si="6"/>
        <v>2.5962414821454061E-6</v>
      </c>
      <c r="P16" s="1">
        <f t="shared" si="7"/>
        <v>1.9730966728670179E-3</v>
      </c>
      <c r="Q16" s="1">
        <f t="shared" si="8"/>
        <v>4.4037638598703399</v>
      </c>
    </row>
    <row r="17" spans="4:17" x14ac:dyDescent="0.2">
      <c r="D17" s="48">
        <v>43909</v>
      </c>
      <c r="E17" s="1">
        <v>15</v>
      </c>
      <c r="F17" s="70">
        <f t="shared" si="9"/>
        <v>-0.16914239910035345</v>
      </c>
      <c r="G17" s="37">
        <f>Warszawa!N17</f>
        <v>6</v>
      </c>
      <c r="H17" s="67">
        <f>Warszawa!O17</f>
        <v>8.8571428571428577</v>
      </c>
      <c r="I17" s="1">
        <f t="shared" si="0"/>
        <v>3.9684232984851719E-3</v>
      </c>
      <c r="J17" s="1">
        <f t="shared" si="1"/>
        <v>2.3451295048739776E-6</v>
      </c>
      <c r="K17" s="1">
        <f t="shared" si="2"/>
        <v>6.8344870274211074E-21</v>
      </c>
      <c r="L17" s="1">
        <f t="shared" si="3"/>
        <v>2.3470316327406575E-3</v>
      </c>
      <c r="M17" s="1">
        <f t="shared" si="4"/>
        <v>6.8944400724780428E-26</v>
      </c>
      <c r="N17" s="1">
        <f t="shared" si="5"/>
        <v>2.3493767622455313E-3</v>
      </c>
      <c r="O17" s="1">
        <f t="shared" si="6"/>
        <v>2.621311686509578E-6</v>
      </c>
      <c r="P17" s="1">
        <f t="shared" si="7"/>
        <v>2.3493767622455313E-3</v>
      </c>
      <c r="Q17" s="1">
        <f t="shared" si="8"/>
        <v>5.2435851831641926</v>
      </c>
    </row>
    <row r="18" spans="4:17" x14ac:dyDescent="0.2">
      <c r="D18" s="48">
        <v>43910</v>
      </c>
      <c r="E18" s="1">
        <v>16</v>
      </c>
      <c r="F18" s="70">
        <f t="shared" si="9"/>
        <v>-0.12934785551335504</v>
      </c>
      <c r="G18" s="37">
        <f>Warszawa!N18</f>
        <v>7</v>
      </c>
      <c r="H18" s="67">
        <f>Warszawa!O18</f>
        <v>9.4285714285714288</v>
      </c>
      <c r="I18" s="1">
        <f t="shared" si="0"/>
        <v>4.22445060806486E-3</v>
      </c>
      <c r="J18" s="1">
        <f t="shared" si="1"/>
        <v>2.9026191880189588E-6</v>
      </c>
      <c r="K18" s="1">
        <f t="shared" si="2"/>
        <v>1.2177606742527165E-20</v>
      </c>
      <c r="L18" s="1">
        <f t="shared" si="3"/>
        <v>2.7708313196159423E-3</v>
      </c>
      <c r="M18" s="1">
        <f t="shared" si="4"/>
        <v>1.0768312024067888E-25</v>
      </c>
      <c r="N18" s="1">
        <f t="shared" si="5"/>
        <v>2.7737339388039612E-3</v>
      </c>
      <c r="O18" s="1">
        <f t="shared" si="6"/>
        <v>2.104578854471436E-6</v>
      </c>
      <c r="P18" s="1">
        <f t="shared" si="7"/>
        <v>2.7737339388039612E-3</v>
      </c>
      <c r="Q18" s="1">
        <f t="shared" si="8"/>
        <v>6.1907099862734123</v>
      </c>
    </row>
    <row r="19" spans="4:17" x14ac:dyDescent="0.2">
      <c r="D19" s="48">
        <v>43911</v>
      </c>
      <c r="E19" s="1">
        <v>17</v>
      </c>
      <c r="F19" s="70">
        <f t="shared" si="9"/>
        <v>-1.3572807189273894E-2</v>
      </c>
      <c r="G19" s="37">
        <f>Warszawa!N19</f>
        <v>9</v>
      </c>
      <c r="H19" s="67">
        <f>Warszawa!O19</f>
        <v>9.2857142857142865</v>
      </c>
      <c r="I19" s="1">
        <f t="shared" si="0"/>
        <v>4.1604437806699382E-3</v>
      </c>
      <c r="J19" s="1">
        <f t="shared" si="1"/>
        <v>3.5826624281040323E-6</v>
      </c>
      <c r="K19" s="1">
        <f t="shared" si="2"/>
        <v>2.1612820441389535E-20</v>
      </c>
      <c r="L19" s="1">
        <f t="shared" si="3"/>
        <v>3.2434388626471061E-3</v>
      </c>
      <c r="M19" s="1">
        <f t="shared" si="4"/>
        <v>1.6787005308841241E-25</v>
      </c>
      <c r="N19" s="1">
        <f t="shared" si="5"/>
        <v>3.24702152507521E-3</v>
      </c>
      <c r="O19" s="1">
        <f t="shared" si="6"/>
        <v>8.3434021701576104E-7</v>
      </c>
      <c r="P19" s="1">
        <f t="shared" si="7"/>
        <v>3.24702152507521E-3</v>
      </c>
      <c r="Q19" s="1">
        <f t="shared" si="8"/>
        <v>7.2470428038226231</v>
      </c>
    </row>
    <row r="20" spans="4:17" x14ac:dyDescent="0.2">
      <c r="D20" s="48">
        <v>43912</v>
      </c>
      <c r="E20" s="1">
        <v>18</v>
      </c>
      <c r="F20" s="70">
        <f t="shared" si="9"/>
        <v>1.1429461780781969E-2</v>
      </c>
      <c r="G20" s="37">
        <f>Warszawa!N20</f>
        <v>11</v>
      </c>
      <c r="H20" s="67">
        <f>Warszawa!O20</f>
        <v>10.714285714285714</v>
      </c>
      <c r="I20" s="1">
        <f t="shared" si="0"/>
        <v>4.8005120546191589E-3</v>
      </c>
      <c r="J20" s="1">
        <f t="shared" si="1"/>
        <v>4.409753491908545E-6</v>
      </c>
      <c r="K20" s="1">
        <f t="shared" si="2"/>
        <v>3.8208010499638583E-20</v>
      </c>
      <c r="L20" s="1">
        <f t="shared" si="3"/>
        <v>3.7644872219779195E-3</v>
      </c>
      <c r="M20" s="1">
        <f t="shared" si="4"/>
        <v>2.6120157456178504E-25</v>
      </c>
      <c r="N20" s="1">
        <f t="shared" si="5"/>
        <v>3.7688969754698281E-3</v>
      </c>
      <c r="O20" s="1">
        <f t="shared" si="6"/>
        <v>1.0642296715282801E-6</v>
      </c>
      <c r="P20" s="1">
        <f t="shared" si="7"/>
        <v>3.7688969754698281E-3</v>
      </c>
      <c r="Q20" s="1">
        <f t="shared" si="8"/>
        <v>8.4118191066795642</v>
      </c>
    </row>
    <row r="21" spans="4:17" x14ac:dyDescent="0.2">
      <c r="D21" s="48">
        <v>43913</v>
      </c>
      <c r="E21" s="1">
        <v>19</v>
      </c>
      <c r="F21" s="70">
        <f t="shared" si="9"/>
        <v>-3.9508541283673648E-2</v>
      </c>
      <c r="G21" s="37">
        <f>Warszawa!N21</f>
        <v>9</v>
      </c>
      <c r="H21" s="67">
        <f>Warszawa!O21</f>
        <v>9.8571428571428577</v>
      </c>
      <c r="I21" s="1">
        <f t="shared" si="0"/>
        <v>4.4164710902496272E-3</v>
      </c>
      <c r="J21" s="1">
        <f t="shared" si="1"/>
        <v>5.4127171452839954E-6</v>
      </c>
      <c r="K21" s="1">
        <f t="shared" si="2"/>
        <v>6.7280759027582768E-20</v>
      </c>
      <c r="L21" s="1">
        <f t="shared" si="3"/>
        <v>4.3322191890548915E-3</v>
      </c>
      <c r="M21" s="1">
        <f t="shared" si="4"/>
        <v>4.0565358619388816E-25</v>
      </c>
      <c r="N21" s="1">
        <f t="shared" si="5"/>
        <v>4.3376319062001754E-3</v>
      </c>
      <c r="O21" s="1">
        <f t="shared" si="6"/>
        <v>6.2156169415833218E-9</v>
      </c>
      <c r="P21" s="1">
        <f t="shared" si="7"/>
        <v>4.3376319062001754E-3</v>
      </c>
      <c r="Q21" s="1">
        <f t="shared" si="8"/>
        <v>9.6811813068382016</v>
      </c>
    </row>
    <row r="22" spans="4:17" x14ac:dyDescent="0.2">
      <c r="D22" s="48">
        <v>43914</v>
      </c>
      <c r="E22" s="1">
        <v>20</v>
      </c>
      <c r="F22" s="70">
        <f t="shared" si="9"/>
        <v>-0.16106226869056173</v>
      </c>
      <c r="G22" s="37">
        <f>Warszawa!N22</f>
        <v>7</v>
      </c>
      <c r="H22" s="67">
        <f>Warszawa!O22</f>
        <v>10.142857142857142</v>
      </c>
      <c r="I22" s="1">
        <f t="shared" si="0"/>
        <v>4.5444847450394708E-3</v>
      </c>
      <c r="J22" s="1">
        <f t="shared" si="1"/>
        <v>6.6253518714550275E-6</v>
      </c>
      <c r="K22" s="1">
        <f t="shared" si="2"/>
        <v>1.1801054578407398E-19</v>
      </c>
      <c r="L22" s="1">
        <f t="shared" si="3"/>
        <v>4.9433288126910996E-3</v>
      </c>
      <c r="M22" s="1">
        <f t="shared" si="4"/>
        <v>6.2879896059445684E-25</v>
      </c>
      <c r="N22" s="1">
        <f t="shared" si="5"/>
        <v>4.9499541645625549E-3</v>
      </c>
      <c r="O22" s="1">
        <f t="shared" si="6"/>
        <v>1.644054501683868E-7</v>
      </c>
      <c r="P22" s="1">
        <f t="shared" si="7"/>
        <v>4.9499541645625549E-3</v>
      </c>
      <c r="Q22" s="1">
        <f t="shared" si="8"/>
        <v>11.047826271097474</v>
      </c>
    </row>
    <row r="23" spans="4:17" x14ac:dyDescent="0.2">
      <c r="D23" s="48">
        <v>43915</v>
      </c>
      <c r="E23" s="1">
        <v>21</v>
      </c>
      <c r="F23" s="70">
        <f t="shared" si="9"/>
        <v>0.36797678529459432</v>
      </c>
      <c r="G23" s="37">
        <f>Warszawa!N23</f>
        <v>26</v>
      </c>
      <c r="H23" s="67">
        <f>Warszawa!O23</f>
        <v>11.142857142857142</v>
      </c>
      <c r="I23" s="1">
        <f t="shared" si="0"/>
        <v>4.9925325368039251E-3</v>
      </c>
      <c r="J23" s="1">
        <f t="shared" si="1"/>
        <v>8.0871437107001536E-6</v>
      </c>
      <c r="K23" s="1">
        <f t="shared" si="2"/>
        <v>2.0617890762078598E-19</v>
      </c>
      <c r="L23" s="1">
        <f t="shared" si="3"/>
        <v>5.5928485577631621E-3</v>
      </c>
      <c r="M23" s="1">
        <f t="shared" si="4"/>
        <v>9.72848641665835E-25</v>
      </c>
      <c r="N23" s="1">
        <f t="shared" si="5"/>
        <v>5.6009357014738621E-3</v>
      </c>
      <c r="O23" s="1">
        <f t="shared" si="6"/>
        <v>3.701544107803944E-7</v>
      </c>
      <c r="P23" s="1">
        <f t="shared" si="7"/>
        <v>5.6009357014738621E-3</v>
      </c>
      <c r="Q23" s="1">
        <f t="shared" si="8"/>
        <v>12.5007550632419</v>
      </c>
    </row>
    <row r="24" spans="4:17" x14ac:dyDescent="0.2">
      <c r="D24" s="48">
        <v>43916</v>
      </c>
      <c r="E24" s="1">
        <v>22</v>
      </c>
      <c r="F24" s="70">
        <f t="shared" si="9"/>
        <v>0</v>
      </c>
      <c r="G24" s="37">
        <f>Warszawa!N24</f>
        <v>0</v>
      </c>
      <c r="H24" s="67">
        <f>Warszawa!O24</f>
        <v>12.571428571428571</v>
      </c>
      <c r="I24" s="1">
        <f t="shared" si="0"/>
        <v>5.6326008107531467E-3</v>
      </c>
      <c r="J24" s="1">
        <f t="shared" si="1"/>
        <v>9.8440535852494249E-6</v>
      </c>
      <c r="K24" s="1">
        <f t="shared" si="2"/>
        <v>3.5880718284738084E-19</v>
      </c>
      <c r="L24" s="1">
        <f t="shared" si="3"/>
        <v>6.2740951891737751E-3</v>
      </c>
      <c r="M24" s="1">
        <f t="shared" si="4"/>
        <v>1.5022966709408063E-24</v>
      </c>
      <c r="N24" s="1">
        <f t="shared" si="5"/>
        <v>6.2839392427590252E-3</v>
      </c>
      <c r="O24" s="1">
        <f t="shared" si="6"/>
        <v>4.2424175300787651E-7</v>
      </c>
      <c r="P24" s="1">
        <f t="shared" si="7"/>
        <v>6.2839392427590252E-3</v>
      </c>
      <c r="Q24" s="1">
        <f t="shared" si="8"/>
        <v>14.025153919434072</v>
      </c>
    </row>
    <row r="25" spans="4:17" x14ac:dyDescent="0.2">
      <c r="D25" s="48">
        <v>43917</v>
      </c>
      <c r="E25" s="1">
        <v>23</v>
      </c>
      <c r="F25" s="70">
        <f t="shared" si="9"/>
        <v>-0.13007837626071106</v>
      </c>
      <c r="G25" s="37">
        <f>Warszawa!N25</f>
        <v>9</v>
      </c>
      <c r="H25" s="67">
        <f>Warszawa!O25</f>
        <v>12.142857142857142</v>
      </c>
      <c r="I25" s="1">
        <f t="shared" si="0"/>
        <v>5.4405803285683804E-3</v>
      </c>
      <c r="J25" s="1">
        <f t="shared" si="1"/>
        <v>1.1949380038276253E-5</v>
      </c>
      <c r="K25" s="1">
        <f t="shared" si="2"/>
        <v>6.2197295576290145E-19</v>
      </c>
      <c r="L25" s="1">
        <f t="shared" si="3"/>
        <v>6.9786855530664608E-3</v>
      </c>
      <c r="M25" s="1">
        <f t="shared" si="4"/>
        <v>2.3154910099595365E-24</v>
      </c>
      <c r="N25" s="1">
        <f t="shared" si="5"/>
        <v>6.9906349331047375E-3</v>
      </c>
      <c r="O25" s="1">
        <f t="shared" si="6"/>
        <v>2.4026692770443622E-6</v>
      </c>
      <c r="P25" s="1">
        <f t="shared" si="7"/>
        <v>6.9906349331047375E-3</v>
      </c>
      <c r="Q25" s="1">
        <f t="shared" si="8"/>
        <v>15.602431395934241</v>
      </c>
    </row>
    <row r="26" spans="4:17" x14ac:dyDescent="0.2">
      <c r="D26" s="48">
        <v>43918</v>
      </c>
      <c r="E26" s="1">
        <v>24</v>
      </c>
      <c r="F26" s="70">
        <f t="shared" si="9"/>
        <v>0.11979909695588886</v>
      </c>
      <c r="G26" s="37">
        <f>Warszawa!N26</f>
        <v>16</v>
      </c>
      <c r="H26" s="67">
        <f>Warszawa!O26</f>
        <v>12.142857142857142</v>
      </c>
      <c r="I26" s="1">
        <f t="shared" si="0"/>
        <v>5.4405803285683804E-3</v>
      </c>
      <c r="J26" s="1">
        <f t="shared" si="1"/>
        <v>1.4464698124514831E-5</v>
      </c>
      <c r="K26" s="1">
        <f t="shared" si="2"/>
        <v>1.0739284633898508E-18</v>
      </c>
      <c r="L26" s="1">
        <f t="shared" si="3"/>
        <v>7.6966305483917889E-3</v>
      </c>
      <c r="M26" s="1">
        <f t="shared" si="4"/>
        <v>3.5621110921304379E-24</v>
      </c>
      <c r="N26" s="1">
        <f t="shared" si="5"/>
        <v>7.711095246516305E-3</v>
      </c>
      <c r="O26" s="1">
        <f t="shared" si="6"/>
        <v>5.155237992624071E-6</v>
      </c>
      <c r="P26" s="1">
        <f t="shared" si="7"/>
        <v>7.711095246516305E-3</v>
      </c>
      <c r="Q26" s="1">
        <f t="shared" si="8"/>
        <v>17.210430200200914</v>
      </c>
    </row>
    <row r="27" spans="4:17" x14ac:dyDescent="0.2">
      <c r="D27" s="48">
        <v>43919</v>
      </c>
      <c r="E27" s="1">
        <v>25</v>
      </c>
      <c r="F27" s="70">
        <f t="shared" si="9"/>
        <v>0.39646532310603189</v>
      </c>
      <c r="G27" s="37">
        <f>Warszawa!N27</f>
        <v>21</v>
      </c>
      <c r="H27" s="67">
        <f>Warszawa!O27</f>
        <v>8.4285714285714288</v>
      </c>
      <c r="I27" s="1">
        <f t="shared" si="0"/>
        <v>3.7764028163004056E-3</v>
      </c>
      <c r="J27" s="1">
        <f t="shared" si="1"/>
        <v>1.7460873718295781E-5</v>
      </c>
      <c r="K27" s="1">
        <f t="shared" si="2"/>
        <v>1.847024616144972E-18</v>
      </c>
      <c r="L27" s="1">
        <f t="shared" si="3"/>
        <v>8.4165117335605558E-3</v>
      </c>
      <c r="M27" s="1">
        <f t="shared" si="4"/>
        <v>5.4695146086463135E-24</v>
      </c>
      <c r="N27" s="1">
        <f t="shared" si="5"/>
        <v>8.4339726072788536E-3</v>
      </c>
      <c r="O27" s="1">
        <f t="shared" si="6"/>
        <v>2.1692956357835025E-5</v>
      </c>
      <c r="P27" s="1">
        <f t="shared" si="7"/>
        <v>8.4339726072788536E-3</v>
      </c>
      <c r="Q27" s="1">
        <f t="shared" si="8"/>
        <v>18.823823623959996</v>
      </c>
    </row>
    <row r="28" spans="4:17" x14ac:dyDescent="0.2">
      <c r="D28" s="48">
        <v>43920</v>
      </c>
      <c r="E28" s="1">
        <v>26</v>
      </c>
      <c r="F28" s="70">
        <f t="shared" si="9"/>
        <v>-0.33099321904142442</v>
      </c>
      <c r="G28" s="37">
        <f>Warszawa!N28</f>
        <v>6</v>
      </c>
      <c r="H28" s="67">
        <f>Warszawa!O28</f>
        <v>12.857142857142858</v>
      </c>
      <c r="I28" s="1">
        <f t="shared" si="0"/>
        <v>5.7606144655429911E-3</v>
      </c>
      <c r="J28" s="1">
        <f t="shared" si="1"/>
        <v>2.1019150731941902E-5</v>
      </c>
      <c r="K28" s="1">
        <f t="shared" si="2"/>
        <v>3.1641968418818299E-18</v>
      </c>
      <c r="L28" s="1">
        <f t="shared" si="3"/>
        <v>9.1257403818934633E-3</v>
      </c>
      <c r="M28" s="1">
        <f t="shared" si="4"/>
        <v>8.3823748836643832E-24</v>
      </c>
      <c r="N28" s="1">
        <f t="shared" si="5"/>
        <v>9.1467595326254082E-3</v>
      </c>
      <c r="O28" s="1">
        <f t="shared" si="6"/>
        <v>1.1465978415326586E-5</v>
      </c>
      <c r="P28" s="1">
        <f t="shared" si="7"/>
        <v>9.1467595326254082E-3</v>
      </c>
      <c r="Q28" s="1">
        <f t="shared" si="8"/>
        <v>20.414696156864423</v>
      </c>
    </row>
    <row r="29" spans="4:17" x14ac:dyDescent="0.2">
      <c r="D29" s="48">
        <v>43921</v>
      </c>
      <c r="E29" s="1">
        <v>27</v>
      </c>
      <c r="F29" s="70">
        <f t="shared" si="9"/>
        <v>-0.29207515301105469</v>
      </c>
      <c r="G29" s="37">
        <f>Warszawa!N29</f>
        <v>7</v>
      </c>
      <c r="H29" s="67">
        <f>Warszawa!O29</f>
        <v>13.714285714285714</v>
      </c>
      <c r="I29" s="1">
        <f t="shared" si="0"/>
        <v>6.1446554299125237E-3</v>
      </c>
      <c r="J29" s="1">
        <f t="shared" si="1"/>
        <v>2.5232306647511859E-5</v>
      </c>
      <c r="K29" s="1">
        <f t="shared" si="2"/>
        <v>5.3994283280600835E-18</v>
      </c>
      <c r="L29" s="1">
        <f t="shared" si="3"/>
        <v>9.8108936647968228E-3</v>
      </c>
      <c r="M29" s="1">
        <f t="shared" si="4"/>
        <v>1.2822193876361981E-23</v>
      </c>
      <c r="N29" s="1">
        <f t="shared" si="5"/>
        <v>9.8361259714443393E-3</v>
      </c>
      <c r="O29" s="1">
        <f t="shared" si="6"/>
        <v>1.3626954758997196E-5</v>
      </c>
      <c r="P29" s="1">
        <f t="shared" si="7"/>
        <v>9.8361259714443393E-3</v>
      </c>
      <c r="Q29" s="1">
        <f t="shared" si="8"/>
        <v>21.953296394361722</v>
      </c>
    </row>
    <row r="30" spans="4:17" x14ac:dyDescent="0.2">
      <c r="D30" s="48">
        <v>43922</v>
      </c>
      <c r="E30" s="1">
        <v>28</v>
      </c>
      <c r="F30" s="70">
        <f t="shared" si="9"/>
        <v>0</v>
      </c>
      <c r="G30" s="37">
        <f>Warszawa!N30</f>
        <v>0</v>
      </c>
      <c r="H30" s="67">
        <f>Warszawa!O30</f>
        <v>17</v>
      </c>
      <c r="I30" s="1">
        <f t="shared" si="0"/>
        <v>7.6168124599957331E-3</v>
      </c>
      <c r="J30" s="1">
        <f t="shared" si="1"/>
        <v>3.0205869348086235E-5</v>
      </c>
      <c r="K30" s="1">
        <f t="shared" si="2"/>
        <v>9.1775243928098871E-18</v>
      </c>
      <c r="L30" s="1">
        <f t="shared" si="3"/>
        <v>1.045811735760422E-2</v>
      </c>
      <c r="M30" s="1">
        <f t="shared" si="4"/>
        <v>1.9576478198063893E-23</v>
      </c>
      <c r="N30" s="1">
        <f t="shared" si="5"/>
        <v>1.0488323226952315E-2</v>
      </c>
      <c r="O30" s="1">
        <f t="shared" si="6"/>
        <v>8.2455740847475793E-6</v>
      </c>
      <c r="P30" s="1">
        <f t="shared" si="7"/>
        <v>1.0488323226952315E-2</v>
      </c>
      <c r="Q30" s="1">
        <f t="shared" si="8"/>
        <v>23.408938554631192</v>
      </c>
    </row>
    <row r="31" spans="4:17" x14ac:dyDescent="0.2">
      <c r="D31" s="48">
        <v>43923</v>
      </c>
      <c r="E31" s="1">
        <v>29</v>
      </c>
      <c r="F31" s="70">
        <f t="shared" si="9"/>
        <v>0.18724062119314966</v>
      </c>
      <c r="G31" s="37">
        <f>Warszawa!N31</f>
        <v>31</v>
      </c>
      <c r="H31" s="67">
        <f>Warszawa!O31</f>
        <v>20.142857142857142</v>
      </c>
      <c r="I31" s="1">
        <f t="shared" si="0"/>
        <v>9.0249626626840197E-3</v>
      </c>
      <c r="J31" s="1">
        <f t="shared" si="1"/>
        <v>3.6059385489345972E-5</v>
      </c>
      <c r="K31" s="1">
        <f t="shared" si="2"/>
        <v>1.5538059959453736E-17</v>
      </c>
      <c r="L31" s="1">
        <f t="shared" si="3"/>
        <v>1.1053579433711117E-2</v>
      </c>
      <c r="M31" s="1">
        <f t="shared" si="4"/>
        <v>2.9832095258377291E-23</v>
      </c>
      <c r="N31" s="1">
        <f t="shared" si="5"/>
        <v>1.1089638819200477E-2</v>
      </c>
      <c r="O31" s="1">
        <f t="shared" si="6"/>
        <v>4.2628876312875711E-6</v>
      </c>
      <c r="P31" s="1">
        <f t="shared" si="7"/>
        <v>1.1089638819200477E-2</v>
      </c>
      <c r="Q31" s="1">
        <f t="shared" si="8"/>
        <v>24.751017688377445</v>
      </c>
    </row>
    <row r="32" spans="4:17" x14ac:dyDescent="0.2">
      <c r="D32" s="48">
        <v>43924</v>
      </c>
      <c r="E32" s="1">
        <v>30</v>
      </c>
      <c r="F32" s="70">
        <f t="shared" si="9"/>
        <v>-0.23408320603336796</v>
      </c>
      <c r="G32" s="37">
        <f>Warszawa!N32</f>
        <v>15</v>
      </c>
      <c r="H32" s="67">
        <f>Warszawa!O32</f>
        <v>25.714285714285715</v>
      </c>
      <c r="I32" s="1">
        <f t="shared" si="0"/>
        <v>1.1521228931085982E-2</v>
      </c>
      <c r="J32" s="1">
        <f t="shared" si="1"/>
        <v>4.2927727585916128E-5</v>
      </c>
      <c r="K32" s="1">
        <f t="shared" si="2"/>
        <v>2.6203633548136344E-17</v>
      </c>
      <c r="L32" s="1">
        <f t="shared" si="3"/>
        <v>1.1583954557048234E-2</v>
      </c>
      <c r="M32" s="1">
        <f t="shared" si="4"/>
        <v>4.5374297633248124E-23</v>
      </c>
      <c r="N32" s="1">
        <f t="shared" si="5"/>
        <v>1.1626882284634177E-2</v>
      </c>
      <c r="O32" s="1">
        <f t="shared" si="6"/>
        <v>1.1162631115979864E-8</v>
      </c>
      <c r="P32" s="1">
        <f t="shared" si="7"/>
        <v>1.1626882284634177E-2</v>
      </c>
      <c r="Q32" s="1">
        <f t="shared" si="8"/>
        <v>25.950093937181137</v>
      </c>
    </row>
    <row r="33" spans="4:17" x14ac:dyDescent="0.2">
      <c r="D33" s="48">
        <v>43925</v>
      </c>
      <c r="E33" s="1">
        <v>31</v>
      </c>
      <c r="F33" s="70">
        <f t="shared" si="9"/>
        <v>0.11188019174306318</v>
      </c>
      <c r="G33" s="37">
        <f>Warszawa!N33</f>
        <v>39</v>
      </c>
      <c r="H33" s="67">
        <f>Warszawa!O33</f>
        <v>30.142857142857142</v>
      </c>
      <c r="I33" s="1">
        <f t="shared" si="0"/>
        <v>1.3505440580328569E-2</v>
      </c>
      <c r="J33" s="1">
        <f t="shared" si="1"/>
        <v>5.0962423618986831E-5</v>
      </c>
      <c r="K33" s="1">
        <f t="shared" si="2"/>
        <v>4.40169270942531E-17</v>
      </c>
      <c r="L33" s="1">
        <f t="shared" si="3"/>
        <v>1.2036916196381715E-2</v>
      </c>
      <c r="M33" s="1">
        <f t="shared" si="4"/>
        <v>6.8883156520490185E-23</v>
      </c>
      <c r="N33" s="1">
        <f t="shared" si="5"/>
        <v>1.2087878620000745E-2</v>
      </c>
      <c r="O33" s="1">
        <f t="shared" si="6"/>
        <v>2.0094819113684624E-6</v>
      </c>
      <c r="P33" s="1">
        <f t="shared" si="7"/>
        <v>1.2087878620000745E-2</v>
      </c>
      <c r="Q33" s="1">
        <f t="shared" si="8"/>
        <v>26.978993853306424</v>
      </c>
    </row>
    <row r="34" spans="4:17" x14ac:dyDescent="0.2">
      <c r="D34" s="48">
        <v>43926</v>
      </c>
      <c r="E34" s="1">
        <v>32</v>
      </c>
      <c r="F34" s="70">
        <f t="shared" si="9"/>
        <v>0.1149545157016989</v>
      </c>
      <c r="G34" s="37">
        <f>Warszawa!N34</f>
        <v>43</v>
      </c>
      <c r="H34" s="67">
        <f>Warszawa!O34</f>
        <v>33</v>
      </c>
      <c r="I34" s="1">
        <f t="shared" si="0"/>
        <v>1.478557712822701E-2</v>
      </c>
      <c r="J34" s="1">
        <f t="shared" si="1"/>
        <v>6.0332989334225489E-5</v>
      </c>
      <c r="K34" s="1">
        <f t="shared" si="2"/>
        <v>7.3649771228390107E-17</v>
      </c>
      <c r="L34" s="1">
        <f t="shared" si="3"/>
        <v>1.2401611199218471E-2</v>
      </c>
      <c r="M34" s="1">
        <f t="shared" si="4"/>
        <v>1.0437419310721741E-22</v>
      </c>
      <c r="N34" s="1">
        <f t="shared" si="5"/>
        <v>1.2461944188552771E-2</v>
      </c>
      <c r="O34" s="1">
        <f t="shared" si="6"/>
        <v>5.3992700383391436E-6</v>
      </c>
      <c r="P34" s="1">
        <f t="shared" si="7"/>
        <v>1.2461944188552771E-2</v>
      </c>
      <c r="Q34" s="1">
        <f t="shared" si="8"/>
        <v>27.813872577022305</v>
      </c>
    </row>
    <row r="35" spans="4:17" x14ac:dyDescent="0.2">
      <c r="D35" s="48">
        <v>43927</v>
      </c>
      <c r="E35" s="1">
        <v>33</v>
      </c>
      <c r="F35" s="70">
        <f t="shared" si="9"/>
        <v>0.10561360052993485</v>
      </c>
      <c r="G35" s="37">
        <f>Warszawa!N35</f>
        <v>45</v>
      </c>
      <c r="H35" s="67">
        <f>Warszawa!O35</f>
        <v>35.285714285714285</v>
      </c>
      <c r="I35" s="1">
        <f t="shared" si="0"/>
        <v>1.5809686366545766E-2</v>
      </c>
      <c r="J35" s="1">
        <f t="shared" si="1"/>
        <v>7.1228239538580909E-5</v>
      </c>
      <c r="K35" s="1">
        <f t="shared" si="2"/>
        <v>1.2274860431055904E-16</v>
      </c>
      <c r="L35" s="1">
        <f t="shared" si="3"/>
        <v>1.2669091410538685E-2</v>
      </c>
      <c r="M35" s="1">
        <f t="shared" si="4"/>
        <v>1.5785203616381133E-22</v>
      </c>
      <c r="N35" s="1">
        <f t="shared" si="5"/>
        <v>1.2740319650077389E-2</v>
      </c>
      <c r="O35" s="1">
        <f t="shared" si="6"/>
        <v>9.4210120401638625E-6</v>
      </c>
      <c r="P35" s="1">
        <f t="shared" si="7"/>
        <v>1.2740319650077389E-2</v>
      </c>
      <c r="Q35" s="1">
        <f t="shared" si="8"/>
        <v>28.435180095196536</v>
      </c>
    </row>
    <row r="36" spans="4:17" x14ac:dyDescent="0.2">
      <c r="D36" s="48">
        <v>43928</v>
      </c>
      <c r="E36" s="1">
        <v>34</v>
      </c>
      <c r="F36" s="70">
        <f t="shared" si="9"/>
        <v>-9.6872674031316386E-3</v>
      </c>
      <c r="G36" s="37">
        <f>Warszawa!N36</f>
        <v>38</v>
      </c>
      <c r="H36" s="67">
        <f>Warszawa!O36</f>
        <v>38.857142857142854</v>
      </c>
      <c r="I36" s="1">
        <f t="shared" si="0"/>
        <v>1.7409857051418818E-2</v>
      </c>
      <c r="J36" s="1">
        <f t="shared" si="1"/>
        <v>8.3857550683641571E-5</v>
      </c>
      <c r="K36" s="1">
        <f t="shared" si="2"/>
        <v>2.0377701775460577E-16</v>
      </c>
      <c r="L36" s="1">
        <f t="shared" si="3"/>
        <v>1.2832678406850945E-2</v>
      </c>
      <c r="M36" s="1">
        <f t="shared" si="4"/>
        <v>2.3827814576577198E-22</v>
      </c>
      <c r="N36" s="1">
        <f t="shared" si="5"/>
        <v>1.2916535957534791E-2</v>
      </c>
      <c r="O36" s="1">
        <f t="shared" si="6"/>
        <v>2.018993445274315E-5</v>
      </c>
      <c r="P36" s="1">
        <f t="shared" si="7"/>
        <v>1.2916535957534791E-2</v>
      </c>
      <c r="Q36" s="1">
        <f t="shared" si="8"/>
        <v>28.828478110935983</v>
      </c>
    </row>
    <row r="37" spans="4:17" x14ac:dyDescent="0.2">
      <c r="D37" s="48">
        <v>43929</v>
      </c>
      <c r="E37" s="1">
        <v>35</v>
      </c>
      <c r="F37" s="70">
        <f t="shared" si="9"/>
        <v>-0.24832364514797822</v>
      </c>
      <c r="G37" s="37">
        <f>Warszawa!N37</f>
        <v>20</v>
      </c>
      <c r="H37" s="67">
        <f>Warszawa!O37</f>
        <v>35.428571428571431</v>
      </c>
      <c r="I37" s="1">
        <f t="shared" si="0"/>
        <v>1.5873693193940688E-2</v>
      </c>
      <c r="J37" s="1">
        <f t="shared" si="1"/>
        <v>9.845204292083938E-5</v>
      </c>
      <c r="K37" s="1">
        <f t="shared" si="2"/>
        <v>3.3696696027878516E-16</v>
      </c>
      <c r="L37" s="1">
        <f t="shared" si="3"/>
        <v>1.2888240599690398E-2</v>
      </c>
      <c r="M37" s="1">
        <f t="shared" si="4"/>
        <v>3.5900062252790549E-22</v>
      </c>
      <c r="N37" s="1">
        <f t="shared" si="5"/>
        <v>1.2986692642611574E-2</v>
      </c>
      <c r="O37" s="1">
        <f t="shared" si="6"/>
        <v>8.3347721833746035E-6</v>
      </c>
      <c r="P37" s="1">
        <f t="shared" si="7"/>
        <v>1.2986692642611574E-2</v>
      </c>
      <c r="Q37" s="1">
        <f t="shared" si="8"/>
        <v>28.985061150438309</v>
      </c>
    </row>
    <row r="38" spans="4:17" x14ac:dyDescent="0.2">
      <c r="D38" s="48">
        <v>43930</v>
      </c>
      <c r="E38" s="1">
        <v>36</v>
      </c>
      <c r="F38" s="70">
        <f t="shared" si="9"/>
        <v>0.17280362426486362</v>
      </c>
      <c r="G38" s="37">
        <f>Warszawa!N38</f>
        <v>47</v>
      </c>
      <c r="H38" s="67">
        <f>Warszawa!O38</f>
        <v>31.571428571428573</v>
      </c>
      <c r="I38" s="1">
        <f t="shared" si="0"/>
        <v>1.414550885427779E-2</v>
      </c>
      <c r="J38" s="1">
        <f t="shared" si="1"/>
        <v>1.1526564572628965E-4</v>
      </c>
      <c r="K38" s="1">
        <f t="shared" si="2"/>
        <v>5.550254749490804E-16</v>
      </c>
      <c r="L38" s="1">
        <f t="shared" si="3"/>
        <v>1.2834366658509082E-2</v>
      </c>
      <c r="M38" s="1">
        <f t="shared" si="4"/>
        <v>5.3986249539109484E-22</v>
      </c>
      <c r="N38" s="1">
        <f t="shared" si="5"/>
        <v>1.2949632304235927E-2</v>
      </c>
      <c r="O38" s="1">
        <f t="shared" si="6"/>
        <v>1.4301207229400283E-6</v>
      </c>
      <c r="P38" s="1">
        <f t="shared" si="7"/>
        <v>1.2949632304235927E-2</v>
      </c>
      <c r="Q38" s="1">
        <f t="shared" si="8"/>
        <v>28.902346004739901</v>
      </c>
    </row>
    <row r="39" spans="4:17" x14ac:dyDescent="0.2">
      <c r="D39" s="48">
        <v>43931</v>
      </c>
      <c r="E39" s="1">
        <v>37</v>
      </c>
      <c r="F39" s="70">
        <f t="shared" si="9"/>
        <v>0.17300018207853918</v>
      </c>
      <c r="G39" s="37">
        <f>Warszawa!N39</f>
        <v>40</v>
      </c>
      <c r="H39" s="67">
        <f>Warszawa!O39</f>
        <v>26.857142857142858</v>
      </c>
      <c r="I39" s="1">
        <f t="shared" si="0"/>
        <v>1.203328355024536E-2</v>
      </c>
      <c r="J39" s="1">
        <f t="shared" si="1"/>
        <v>1.3457600723397909E-4</v>
      </c>
      <c r="K39" s="1">
        <f t="shared" si="2"/>
        <v>9.1060911416965801E-16</v>
      </c>
      <c r="L39" s="1">
        <f t="shared" si="3"/>
        <v>1.2672425090513029E-2</v>
      </c>
      <c r="M39" s="1">
        <f t="shared" si="4"/>
        <v>8.1030418178975751E-22</v>
      </c>
      <c r="N39" s="1">
        <f t="shared" si="5"/>
        <v>1.2807001097747918E-2</v>
      </c>
      <c r="O39" s="1">
        <f t="shared" si="6"/>
        <v>5.9863884331337207E-7</v>
      </c>
      <c r="P39" s="1">
        <f t="shared" si="7"/>
        <v>1.2807001097747918E-2</v>
      </c>
      <c r="Q39" s="1">
        <f t="shared" si="8"/>
        <v>28.584006735783092</v>
      </c>
    </row>
    <row r="40" spans="4:17" x14ac:dyDescent="0.2">
      <c r="D40" s="48">
        <v>43932</v>
      </c>
      <c r="E40" s="1">
        <v>38</v>
      </c>
      <c r="F40" s="70">
        <f t="shared" si="9"/>
        <v>-0.17746778788448436</v>
      </c>
      <c r="G40" s="37">
        <f>Warszawa!N40</f>
        <v>15</v>
      </c>
      <c r="H40" s="67">
        <f>Warszawa!O40</f>
        <v>22.571428571428573</v>
      </c>
      <c r="I40" s="1">
        <f t="shared" si="0"/>
        <v>1.0113078728397696E-2</v>
      </c>
      <c r="J40" s="1">
        <f t="shared" si="1"/>
        <v>1.566852037154446E-4</v>
      </c>
      <c r="K40" s="1">
        <f t="shared" si="2"/>
        <v>1.4881425935356056E-15</v>
      </c>
      <c r="L40" s="1">
        <f t="shared" si="3"/>
        <v>1.2406506466109605E-2</v>
      </c>
      <c r="M40" s="1">
        <f t="shared" si="4"/>
        <v>1.213919726613656E-21</v>
      </c>
      <c r="N40" s="1">
        <f t="shared" si="5"/>
        <v>1.2563191669826538E-2</v>
      </c>
      <c r="O40" s="1">
        <f t="shared" si="6"/>
        <v>6.0030534257570917E-6</v>
      </c>
      <c r="P40" s="1">
        <f t="shared" si="7"/>
        <v>1.2563191669826538E-2</v>
      </c>
      <c r="Q40" s="1">
        <f t="shared" si="8"/>
        <v>28.039847312608085</v>
      </c>
    </row>
    <row r="41" spans="4:17" x14ac:dyDescent="0.2">
      <c r="D41" s="48">
        <v>43933</v>
      </c>
      <c r="E41" s="1">
        <v>39</v>
      </c>
      <c r="F41" s="70">
        <f t="shared" si="9"/>
        <v>-0.22493982659349832</v>
      </c>
      <c r="G41" s="37">
        <f>Warszawa!N41</f>
        <v>16</v>
      </c>
      <c r="H41" s="67">
        <f>Warszawa!O41</f>
        <v>26.857142857142858</v>
      </c>
      <c r="I41" s="1">
        <f t="shared" si="0"/>
        <v>1.203328355024536E-2</v>
      </c>
      <c r="J41" s="1">
        <f t="shared" si="1"/>
        <v>1.8192020234742342E-4</v>
      </c>
      <c r="K41" s="1">
        <f t="shared" si="2"/>
        <v>2.4224263417186432E-15</v>
      </c>
      <c r="L41" s="1">
        <f t="shared" si="3"/>
        <v>1.2043251695055289E-2</v>
      </c>
      <c r="M41" s="1">
        <f t="shared" si="4"/>
        <v>1.8151345521595948E-21</v>
      </c>
      <c r="N41" s="1">
        <f t="shared" si="5"/>
        <v>1.2225171897405135E-2</v>
      </c>
      <c r="O41" s="1">
        <f t="shared" si="6"/>
        <v>3.682113777571007E-8</v>
      </c>
      <c r="P41" s="1">
        <f t="shared" si="7"/>
        <v>1.2225171897405135E-2</v>
      </c>
      <c r="Q41" s="1">
        <f t="shared" si="8"/>
        <v>27.285419372922792</v>
      </c>
    </row>
    <row r="42" spans="4:17" x14ac:dyDescent="0.2">
      <c r="D42" s="48">
        <v>43934</v>
      </c>
      <c r="E42" s="1">
        <v>40</v>
      </c>
      <c r="F42" s="70">
        <f t="shared" si="9"/>
        <v>-0.28254658996996795</v>
      </c>
      <c r="G42" s="37">
        <f>Warszawa!N42</f>
        <v>12</v>
      </c>
      <c r="H42" s="67">
        <f>Warszawa!O42</f>
        <v>23</v>
      </c>
      <c r="I42" s="1">
        <f t="shared" si="0"/>
        <v>1.0305099210582463E-2</v>
      </c>
      <c r="J42" s="1">
        <f t="shared" si="1"/>
        <v>2.1063302767464215E-4</v>
      </c>
      <c r="K42" s="1">
        <f t="shared" si="2"/>
        <v>3.9278065711799955E-15</v>
      </c>
      <c r="L42" s="1">
        <f t="shared" si="3"/>
        <v>1.1591576417519943E-2</v>
      </c>
      <c r="M42" s="1">
        <f t="shared" si="4"/>
        <v>2.7089728048566862E-21</v>
      </c>
      <c r="N42" s="1">
        <f t="shared" si="5"/>
        <v>1.1802209445198513E-2</v>
      </c>
      <c r="O42" s="1">
        <f t="shared" si="6"/>
        <v>2.2413390545921244E-6</v>
      </c>
      <c r="P42" s="1">
        <f t="shared" si="7"/>
        <v>1.1802209445198513E-2</v>
      </c>
      <c r="Q42" s="1">
        <f t="shared" si="8"/>
        <v>26.341407461735919</v>
      </c>
    </row>
    <row r="43" spans="4:17" x14ac:dyDescent="0.2">
      <c r="D43" s="48">
        <v>43935</v>
      </c>
      <c r="E43" s="1">
        <v>41</v>
      </c>
      <c r="F43" s="70">
        <f t="shared" si="9"/>
        <v>-0.35902194264166787</v>
      </c>
      <c r="G43" s="37">
        <f>Warszawa!N43</f>
        <v>8</v>
      </c>
      <c r="H43" s="67">
        <f>Warszawa!O43</f>
        <v>18.285714285714285</v>
      </c>
      <c r="I43" s="1">
        <f t="shared" si="0"/>
        <v>8.192873906550031E-3</v>
      </c>
      <c r="J43" s="1">
        <f t="shared" si="1"/>
        <v>2.4320058017160672E-4</v>
      </c>
      <c r="K43" s="1">
        <f t="shared" si="2"/>
        <v>6.343706522377722E-15</v>
      </c>
      <c r="L43" s="1">
        <f t="shared" si="3"/>
        <v>1.1062307477185276E-2</v>
      </c>
      <c r="M43" s="1">
        <f t="shared" si="4"/>
        <v>4.0353149167016154E-21</v>
      </c>
      <c r="N43" s="1">
        <f t="shared" si="5"/>
        <v>1.1305508057363226E-2</v>
      </c>
      <c r="O43" s="1">
        <f t="shared" si="6"/>
        <v>9.6884913568085777E-6</v>
      </c>
      <c r="P43" s="1">
        <f t="shared" si="7"/>
        <v>1.1305508057363226E-2</v>
      </c>
      <c r="Q43" s="1">
        <f t="shared" si="8"/>
        <v>25.232817268981638</v>
      </c>
    </row>
    <row r="44" spans="4:17" x14ac:dyDescent="0.2">
      <c r="D44" s="48">
        <v>43936</v>
      </c>
      <c r="E44" s="1">
        <v>42</v>
      </c>
      <c r="F44" s="70">
        <f t="shared" si="9"/>
        <v>0.43347833405102665</v>
      </c>
      <c r="G44" s="37">
        <f>Warszawa!N44</f>
        <v>50</v>
      </c>
      <c r="H44" s="67">
        <f>Warszawa!O44</f>
        <v>18.428571428571427</v>
      </c>
      <c r="I44" s="1">
        <f t="shared" si="0"/>
        <v>8.2568807339449529E-3</v>
      </c>
      <c r="J44" s="1">
        <f t="shared" si="1"/>
        <v>2.800240542098775E-4</v>
      </c>
      <c r="K44" s="1">
        <f t="shared" si="2"/>
        <v>1.0205388745477418E-14</v>
      </c>
      <c r="L44" s="1">
        <f t="shared" si="3"/>
        <v>1.0467752160505583E-2</v>
      </c>
      <c r="M44" s="1">
        <f t="shared" si="4"/>
        <v>5.9996675569103348E-21</v>
      </c>
      <c r="N44" s="1">
        <f t="shared" si="5"/>
        <v>1.0747776214725667E-2</v>
      </c>
      <c r="O44" s="1">
        <f t="shared" si="6"/>
        <v>6.204560296173783E-6</v>
      </c>
      <c r="P44" s="1">
        <f t="shared" si="7"/>
        <v>1.0747776214725667E-2</v>
      </c>
      <c r="Q44" s="1">
        <f t="shared" si="8"/>
        <v>23.988012913532952</v>
      </c>
    </row>
    <row r="45" spans="4:17" x14ac:dyDescent="0.2">
      <c r="D45" s="48">
        <v>43937</v>
      </c>
      <c r="E45" s="1">
        <v>43</v>
      </c>
      <c r="F45" s="70">
        <f t="shared" si="9"/>
        <v>3.2184683371401235E-2</v>
      </c>
      <c r="G45" s="37">
        <f>Warszawa!N45</f>
        <v>20</v>
      </c>
      <c r="H45" s="67">
        <f>Warszawa!O45</f>
        <v>18.571428571428573</v>
      </c>
      <c r="I45" s="1">
        <f t="shared" si="0"/>
        <v>8.3208875613398764E-3</v>
      </c>
      <c r="J45" s="1">
        <f t="shared" si="1"/>
        <v>3.2152790272239364E-4</v>
      </c>
      <c r="K45" s="1">
        <f t="shared" si="2"/>
        <v>1.6353454270147806E-14</v>
      </c>
      <c r="L45" s="1">
        <f t="shared" si="3"/>
        <v>9.8212240950478029E-3</v>
      </c>
      <c r="M45" s="1">
        <f t="shared" si="4"/>
        <v>8.9033594422135548E-21</v>
      </c>
      <c r="N45" s="1">
        <f t="shared" si="5"/>
        <v>1.014275199778655E-2</v>
      </c>
      <c r="O45" s="1">
        <f t="shared" si="6"/>
        <v>3.3191900247891549E-6</v>
      </c>
      <c r="P45" s="1">
        <f t="shared" si="7"/>
        <v>1.014275199778655E-2</v>
      </c>
      <c r="Q45" s="1">
        <f t="shared" si="8"/>
        <v>22.637656482678839</v>
      </c>
    </row>
    <row r="46" spans="4:17" x14ac:dyDescent="0.2">
      <c r="D46" s="48">
        <v>43938</v>
      </c>
      <c r="E46" s="1">
        <v>44</v>
      </c>
      <c r="F46" s="70">
        <f t="shared" si="9"/>
        <v>-0.43365556093857205</v>
      </c>
      <c r="G46" s="37">
        <f>Warszawa!N46</f>
        <v>7</v>
      </c>
      <c r="H46" s="67">
        <f>Warszawa!O46</f>
        <v>19</v>
      </c>
      <c r="I46" s="1">
        <f t="shared" si="0"/>
        <v>8.5129080435246418E-3</v>
      </c>
      <c r="J46" s="1">
        <f t="shared" si="1"/>
        <v>3.6815829709658978E-4</v>
      </c>
      <c r="K46" s="1">
        <f t="shared" si="2"/>
        <v>2.6102549491692293E-14</v>
      </c>
      <c r="L46" s="1">
        <f t="shared" si="3"/>
        <v>9.1365512120402167E-3</v>
      </c>
      <c r="M46" s="1">
        <f t="shared" si="4"/>
        <v>1.3187351838954734E-20</v>
      </c>
      <c r="N46" s="1">
        <f t="shared" si="5"/>
        <v>9.5047095091629098E-3</v>
      </c>
      <c r="O46" s="1">
        <f t="shared" si="6"/>
        <v>9.8367014724221651E-7</v>
      </c>
      <c r="P46" s="1">
        <f t="shared" si="7"/>
        <v>9.5047095091629098E-3</v>
      </c>
      <c r="Q46" s="1">
        <f t="shared" si="8"/>
        <v>21.21360641402217</v>
      </c>
    </row>
    <row r="47" spans="4:17" x14ac:dyDescent="0.2">
      <c r="D47" s="48">
        <v>43939</v>
      </c>
      <c r="E47" s="1">
        <v>45</v>
      </c>
      <c r="F47" s="70">
        <f t="shared" si="9"/>
        <v>-6.4725329636655227E-2</v>
      </c>
      <c r="G47" s="37">
        <f>Warszawa!N47</f>
        <v>16</v>
      </c>
      <c r="H47" s="67">
        <f>Warszawa!O47</f>
        <v>18.571428571428573</v>
      </c>
      <c r="I47" s="1">
        <f t="shared" si="0"/>
        <v>8.3208875613398764E-3</v>
      </c>
      <c r="J47" s="1">
        <f t="shared" si="1"/>
        <v>4.2038103348565099E-4</v>
      </c>
      <c r="K47" s="1">
        <f t="shared" si="2"/>
        <v>4.1500165979649037E-14</v>
      </c>
      <c r="L47" s="1">
        <f t="shared" si="3"/>
        <v>8.4275909521291867E-3</v>
      </c>
      <c r="M47" s="1">
        <f t="shared" si="4"/>
        <v>1.9495673640199455E-20</v>
      </c>
      <c r="N47" s="1">
        <f t="shared" si="5"/>
        <v>8.8479719856563374E-3</v>
      </c>
      <c r="O47" s="1">
        <f t="shared" si="6"/>
        <v>2.7781799035701512E-7</v>
      </c>
      <c r="P47" s="1">
        <f t="shared" si="7"/>
        <v>8.8479719856563374E-3</v>
      </c>
      <c r="Q47" s="1">
        <f t="shared" si="8"/>
        <v>19.747830807986311</v>
      </c>
    </row>
    <row r="48" spans="4:17" x14ac:dyDescent="0.2">
      <c r="D48" s="48">
        <v>43940</v>
      </c>
      <c r="E48" s="1">
        <v>46</v>
      </c>
      <c r="F48" s="70">
        <f t="shared" si="9"/>
        <v>0.10706401283859557</v>
      </c>
      <c r="G48" s="37">
        <f>Warszawa!N48</f>
        <v>17</v>
      </c>
      <c r="H48" s="67">
        <f>Warszawa!O48</f>
        <v>13.285714285714286</v>
      </c>
      <c r="I48" s="1">
        <f t="shared" si="0"/>
        <v>5.9526349477277583E-3</v>
      </c>
      <c r="J48" s="1">
        <f t="shared" si="1"/>
        <v>4.7867884094763392E-4</v>
      </c>
      <c r="K48" s="1">
        <f t="shared" si="2"/>
        <v>6.5721916339252023E-14</v>
      </c>
      <c r="L48" s="1">
        <f t="shared" si="3"/>
        <v>7.7077760314119958E-3</v>
      </c>
      <c r="M48" s="1">
        <f t="shared" si="4"/>
        <v>2.8767085567662612E-20</v>
      </c>
      <c r="N48" s="1">
        <f t="shared" si="5"/>
        <v>8.1864548724253517E-3</v>
      </c>
      <c r="O48" s="1">
        <f t="shared" si="6"/>
        <v>4.9899514559759618E-6</v>
      </c>
      <c r="P48" s="1">
        <f t="shared" si="7"/>
        <v>8.1864548724253517E-3</v>
      </c>
      <c r="Q48" s="1">
        <f t="shared" si="8"/>
        <v>18.271387612884581</v>
      </c>
    </row>
    <row r="49" spans="4:17" x14ac:dyDescent="0.2">
      <c r="D49" s="48">
        <v>43941</v>
      </c>
      <c r="E49" s="1">
        <v>47</v>
      </c>
      <c r="F49" s="70">
        <f t="shared" si="9"/>
        <v>8.1670046451319589E-2</v>
      </c>
      <c r="G49" s="37">
        <f>Warszawa!N49</f>
        <v>15</v>
      </c>
      <c r="H49" s="67">
        <f>Warszawa!O49</f>
        <v>12.428571428571429</v>
      </c>
      <c r="I49" s="1">
        <f t="shared" si="0"/>
        <v>5.5685939833582249E-3</v>
      </c>
      <c r="J49" s="1">
        <f t="shared" si="1"/>
        <v>5.4354805272602616E-4</v>
      </c>
      <c r="K49" s="1">
        <f t="shared" si="2"/>
        <v>1.0367262178112824E-13</v>
      </c>
      <c r="L49" s="1">
        <f t="shared" si="3"/>
        <v>6.9897108176005252E-3</v>
      </c>
      <c r="M49" s="1">
        <f t="shared" si="4"/>
        <v>4.2367267077211821E-20</v>
      </c>
      <c r="N49" s="1">
        <f t="shared" si="5"/>
        <v>7.5332588704302237E-3</v>
      </c>
      <c r="O49" s="1">
        <f t="shared" si="6"/>
        <v>3.8599081184936297E-6</v>
      </c>
      <c r="P49" s="1">
        <f t="shared" si="7"/>
        <v>7.5332588704302237E-3</v>
      </c>
      <c r="Q49" s="1">
        <f t="shared" si="8"/>
        <v>16.813516345574506</v>
      </c>
    </row>
    <row r="50" spans="4:17" x14ac:dyDescent="0.2">
      <c r="D50" s="48">
        <v>43942</v>
      </c>
      <c r="E50" s="1">
        <v>48</v>
      </c>
      <c r="F50" s="70">
        <f t="shared" si="9"/>
        <v>-0.48935571113667409</v>
      </c>
      <c r="G50" s="37">
        <f>Warszawa!N50</f>
        <v>5</v>
      </c>
      <c r="H50" s="67">
        <f>Warszawa!O50</f>
        <v>15.428571428571429</v>
      </c>
      <c r="I50" s="1">
        <f t="shared" si="0"/>
        <v>6.9127373586515897E-3</v>
      </c>
      <c r="J50" s="1">
        <f t="shared" si="1"/>
        <v>6.1549460966141007E-4</v>
      </c>
      <c r="K50" s="1">
        <f t="shared" si="2"/>
        <v>1.6289637641746561E-13</v>
      </c>
      <c r="L50" s="1">
        <f t="shared" si="3"/>
        <v>6.2848340242213944E-3</v>
      </c>
      <c r="M50" s="1">
        <f t="shared" si="4"/>
        <v>6.2279053285003886E-20</v>
      </c>
      <c r="N50" s="1">
        <f t="shared" si="5"/>
        <v>6.9003286340457012E-3</v>
      </c>
      <c r="O50" s="1">
        <f t="shared" si="6"/>
        <v>1.5397644634478328E-10</v>
      </c>
      <c r="P50" s="1">
        <f t="shared" si="7"/>
        <v>6.9003286340457012E-3</v>
      </c>
      <c r="Q50" s="1">
        <f t="shared" si="8"/>
        <v>15.400876337034381</v>
      </c>
    </row>
    <row r="51" spans="4:17" x14ac:dyDescent="0.2">
      <c r="D51" s="48">
        <v>43943</v>
      </c>
      <c r="E51" s="1">
        <v>49</v>
      </c>
      <c r="F51" s="70">
        <f t="shared" si="9"/>
        <v>-7.0342385364116078E-2</v>
      </c>
      <c r="G51" s="37">
        <f>Warszawa!N51</f>
        <v>13</v>
      </c>
      <c r="H51" s="67">
        <f>Warszawa!O51</f>
        <v>15.285714285714286</v>
      </c>
      <c r="I51" s="1">
        <f t="shared" si="0"/>
        <v>6.8487305312566679E-3</v>
      </c>
      <c r="J51" s="1">
        <f t="shared" si="1"/>
        <v>6.9502937422122584E-4</v>
      </c>
      <c r="K51" s="1">
        <f t="shared" si="2"/>
        <v>2.5494837284905067E-13</v>
      </c>
      <c r="L51" s="1">
        <f t="shared" si="3"/>
        <v>5.6031584086816931E-3</v>
      </c>
      <c r="M51" s="1">
        <f t="shared" si="4"/>
        <v>9.1375658578473225E-20</v>
      </c>
      <c r="N51" s="1">
        <f t="shared" si="5"/>
        <v>6.2981877831578669E-3</v>
      </c>
      <c r="O51" s="1">
        <f t="shared" si="6"/>
        <v>3.0309731748417988E-7</v>
      </c>
      <c r="P51" s="1">
        <f t="shared" si="7"/>
        <v>6.2981877831578669E-3</v>
      </c>
      <c r="Q51" s="1">
        <f t="shared" si="8"/>
        <v>14.056955304600439</v>
      </c>
    </row>
    <row r="52" spans="4:17" x14ac:dyDescent="0.2">
      <c r="D52" s="48">
        <v>43944</v>
      </c>
      <c r="E52" s="1">
        <v>50</v>
      </c>
      <c r="F52" s="70">
        <f t="shared" si="9"/>
        <v>1.3502470403647049E-2</v>
      </c>
      <c r="G52" s="37">
        <f>Warszawa!N52</f>
        <v>14</v>
      </c>
      <c r="H52" s="67">
        <f>Warszawa!O52</f>
        <v>13.571428571428571</v>
      </c>
      <c r="I52" s="1">
        <f t="shared" si="0"/>
        <v>6.0806486025176019E-3</v>
      </c>
      <c r="J52" s="1">
        <f t="shared" si="1"/>
        <v>7.8266274495527428E-4</v>
      </c>
      <c r="K52" s="1">
        <f t="shared" si="2"/>
        <v>3.9745369986874445E-13</v>
      </c>
      <c r="L52" s="1">
        <f t="shared" si="3"/>
        <v>4.9530928768172448E-3</v>
      </c>
      <c r="M52" s="1">
        <f t="shared" si="4"/>
        <v>1.3381229038859846E-19</v>
      </c>
      <c r="N52" s="1">
        <f t="shared" si="5"/>
        <v>5.735755622169973E-3</v>
      </c>
      <c r="O52" s="1">
        <f t="shared" si="6"/>
        <v>1.1895116789306993E-7</v>
      </c>
      <c r="P52" s="1">
        <f t="shared" si="7"/>
        <v>5.735755622169973E-3</v>
      </c>
      <c r="Q52" s="1">
        <f t="shared" si="8"/>
        <v>12.801660286243173</v>
      </c>
    </row>
    <row r="53" spans="4:17" x14ac:dyDescent="0.2">
      <c r="D53" s="48">
        <v>43945</v>
      </c>
      <c r="E53" s="1">
        <v>51</v>
      </c>
      <c r="F53" s="70">
        <f t="shared" si="9"/>
        <v>0.33801356191715115</v>
      </c>
      <c r="G53" s="37">
        <f>Warszawa!N53</f>
        <v>28</v>
      </c>
      <c r="H53" s="67">
        <f>Warszawa!O53</f>
        <v>12.857142857142858</v>
      </c>
      <c r="I53" s="1">
        <f t="shared" si="0"/>
        <v>5.7606144655429911E-3</v>
      </c>
      <c r="J53" s="1">
        <f t="shared" si="1"/>
        <v>8.7889857427716166E-4</v>
      </c>
      <c r="K53" s="1">
        <f t="shared" si="2"/>
        <v>6.1718352215218014E-13</v>
      </c>
      <c r="L53" s="1">
        <f t="shared" si="3"/>
        <v>4.3413472565899929E-3</v>
      </c>
      <c r="M53" s="1">
        <f t="shared" si="4"/>
        <v>1.9558631074268951E-19</v>
      </c>
      <c r="N53" s="1">
        <f t="shared" si="5"/>
        <v>5.2202458314843381E-3</v>
      </c>
      <c r="O53" s="1">
        <f t="shared" si="6"/>
        <v>2.9199826067441452E-7</v>
      </c>
      <c r="P53" s="1">
        <f t="shared" si="7"/>
        <v>5.2202458314843381E-3</v>
      </c>
      <c r="Q53" s="1">
        <f t="shared" si="8"/>
        <v>11.651091529603377</v>
      </c>
    </row>
    <row r="54" spans="4:17" x14ac:dyDescent="0.2">
      <c r="D54" s="48">
        <v>43946</v>
      </c>
      <c r="E54" s="1">
        <v>52</v>
      </c>
      <c r="F54" s="70">
        <f t="shared" si="9"/>
        <v>6.2147906748844628E-2</v>
      </c>
      <c r="G54" s="37">
        <f>Warszawa!N54</f>
        <v>15</v>
      </c>
      <c r="H54" s="67">
        <f>Warszawa!O54</f>
        <v>13</v>
      </c>
      <c r="I54" s="1">
        <f t="shared" si="0"/>
        <v>5.824621292937913E-3</v>
      </c>
      <c r="J54" s="1">
        <f t="shared" si="1"/>
        <v>9.8422740722556713E-4</v>
      </c>
      <c r="K54" s="1">
        <f t="shared" si="2"/>
        <v>9.5463110219592499E-13</v>
      </c>
      <c r="L54" s="1">
        <f t="shared" si="3"/>
        <v>3.7729153624433669E-3</v>
      </c>
      <c r="M54" s="1">
        <f t="shared" si="4"/>
        <v>2.8533685603423529E-19</v>
      </c>
      <c r="N54" s="1">
        <f t="shared" si="5"/>
        <v>4.7571427706235656E-3</v>
      </c>
      <c r="O54" s="1">
        <f t="shared" si="6"/>
        <v>1.1395103956024225E-6</v>
      </c>
      <c r="P54" s="1">
        <f t="shared" si="7"/>
        <v>4.7571427706235656E-3</v>
      </c>
      <c r="Q54" s="1">
        <f t="shared" si="8"/>
        <v>10.617489602815549</v>
      </c>
    </row>
    <row r="55" spans="4:17" x14ac:dyDescent="0.2">
      <c r="D55" s="48">
        <v>43947</v>
      </c>
      <c r="E55" s="1">
        <v>53</v>
      </c>
      <c r="F55" s="70">
        <f t="shared" si="9"/>
        <v>-0.4101744650890492</v>
      </c>
      <c r="G55" s="37">
        <f>Warszawa!N55</f>
        <v>5</v>
      </c>
      <c r="H55" s="67">
        <f>Warszawa!O55</f>
        <v>12.857142857142858</v>
      </c>
      <c r="I55" s="1">
        <f t="shared" si="0"/>
        <v>5.7606144655429911E-3</v>
      </c>
      <c r="J55" s="1">
        <f t="shared" si="1"/>
        <v>1.0991190750998679E-3</v>
      </c>
      <c r="K55" s="1">
        <f t="shared" si="2"/>
        <v>1.4707888053383181E-12</v>
      </c>
      <c r="L55" s="1">
        <f t="shared" si="3"/>
        <v>3.2511281096891751E-3</v>
      </c>
      <c r="M55" s="1">
        <f t="shared" si="4"/>
        <v>4.1548395287385573E-19</v>
      </c>
      <c r="N55" s="1">
        <f t="shared" si="5"/>
        <v>4.350247186259832E-3</v>
      </c>
      <c r="O55" s="1">
        <f t="shared" si="6"/>
        <v>1.9891358624725804E-6</v>
      </c>
      <c r="P55" s="1">
        <f t="shared" si="7"/>
        <v>4.350247186259832E-3</v>
      </c>
      <c r="Q55" s="1">
        <f t="shared" si="8"/>
        <v>9.7093374104761114</v>
      </c>
    </row>
    <row r="56" spans="4:17" x14ac:dyDescent="0.2">
      <c r="D56" s="48">
        <v>43948</v>
      </c>
      <c r="E56" s="1">
        <v>54</v>
      </c>
      <c r="F56" s="70">
        <f t="shared" si="9"/>
        <v>-5.7991946977686837E-2</v>
      </c>
      <c r="G56" s="37">
        <f>Warszawa!N56</f>
        <v>10</v>
      </c>
      <c r="H56" s="67">
        <f>Warszawa!O56</f>
        <v>11.428571428571429</v>
      </c>
      <c r="I56" s="1">
        <f t="shared" si="0"/>
        <v>5.1205461915937705E-3</v>
      </c>
      <c r="J56" s="1">
        <f t="shared" si="1"/>
        <v>1.2240146953517554E-3</v>
      </c>
      <c r="K56" s="1">
        <f t="shared" si="2"/>
        <v>2.2571401722839726E-12</v>
      </c>
      <c r="L56" s="1">
        <f t="shared" si="3"/>
        <v>2.7777655434964403E-3</v>
      </c>
      <c r="M56" s="1">
        <f t="shared" si="4"/>
        <v>6.0384796106716351E-19</v>
      </c>
      <c r="N56" s="1">
        <f t="shared" si="5"/>
        <v>4.001780241105337E-3</v>
      </c>
      <c r="O56" s="1">
        <f t="shared" si="6"/>
        <v>1.25163725197229E-6</v>
      </c>
      <c r="P56" s="1">
        <f t="shared" si="7"/>
        <v>4.001780241105337E-3</v>
      </c>
      <c r="Q56" s="1">
        <f t="shared" si="8"/>
        <v>8.9315923762193883</v>
      </c>
    </row>
    <row r="57" spans="4:17" x14ac:dyDescent="0.2">
      <c r="D57" s="48">
        <v>43949</v>
      </c>
      <c r="E57" s="1">
        <v>55</v>
      </c>
      <c r="F57" s="70">
        <f t="shared" si="9"/>
        <v>-0.1010265792028886</v>
      </c>
      <c r="G57" s="37">
        <f>Warszawa!N57</f>
        <v>6</v>
      </c>
      <c r="H57" s="67">
        <f>Warszawa!O57</f>
        <v>7.5714285714285712</v>
      </c>
      <c r="I57" s="1">
        <f t="shared" si="0"/>
        <v>3.3923618519308726E-3</v>
      </c>
      <c r="J57" s="1">
        <f t="shared" si="1"/>
        <v>1.3593181475407919E-3</v>
      </c>
      <c r="K57" s="1">
        <f t="shared" si="2"/>
        <v>3.4503267388471529E-12</v>
      </c>
      <c r="L57" s="1">
        <f t="shared" si="3"/>
        <v>2.353214809856845E-3</v>
      </c>
      <c r="M57" s="1">
        <f t="shared" si="4"/>
        <v>8.7594718223903912E-19</v>
      </c>
      <c r="N57" s="1">
        <f t="shared" si="5"/>
        <v>3.7125329608479647E-3</v>
      </c>
      <c r="O57" s="1">
        <f t="shared" si="6"/>
        <v>1.0250953898519989E-7</v>
      </c>
      <c r="P57" s="1">
        <f t="shared" si="7"/>
        <v>3.7125329608479647E-3</v>
      </c>
      <c r="Q57" s="1">
        <f t="shared" si="8"/>
        <v>8.2860199940449579</v>
      </c>
    </row>
    <row r="58" spans="4:17" x14ac:dyDescent="0.2">
      <c r="D58" s="48">
        <v>43950</v>
      </c>
      <c r="E58" s="1">
        <v>56</v>
      </c>
      <c r="F58" s="70">
        <f t="shared" si="9"/>
        <v>0.20827594242708258</v>
      </c>
      <c r="G58" s="37">
        <f>Warszawa!N58</f>
        <v>12</v>
      </c>
      <c r="H58" s="67">
        <f>Warszawa!O58</f>
        <v>7.4285714285714288</v>
      </c>
      <c r="I58" s="1">
        <f t="shared" si="0"/>
        <v>3.3283550245359504E-3</v>
      </c>
      <c r="J58" s="1">
        <f t="shared" si="1"/>
        <v>1.5053871141548316E-3</v>
      </c>
      <c r="K58" s="1">
        <f t="shared" si="2"/>
        <v>5.2535805575829927E-12</v>
      </c>
      <c r="L58" s="1">
        <f t="shared" si="3"/>
        <v>1.97666031240009E-3</v>
      </c>
      <c r="M58" s="1">
        <f t="shared" si="4"/>
        <v>1.2682509663966927E-18</v>
      </c>
      <c r="N58" s="1">
        <f t="shared" si="5"/>
        <v>3.4820474318085037E-3</v>
      </c>
      <c r="O58" s="1">
        <f t="shared" si="6"/>
        <v>2.3621356053232005E-8</v>
      </c>
      <c r="P58" s="1">
        <f t="shared" si="7"/>
        <v>3.4820474318085037E-3</v>
      </c>
      <c r="Q58" s="1">
        <f t="shared" si="8"/>
        <v>7.7715982442316465</v>
      </c>
    </row>
    <row r="59" spans="4:17" x14ac:dyDescent="0.2">
      <c r="D59" s="48">
        <v>43951</v>
      </c>
      <c r="E59" s="1">
        <v>57</v>
      </c>
      <c r="F59" s="70">
        <f t="shared" si="9"/>
        <v>-0.2852357284807493</v>
      </c>
      <c r="G59" s="37">
        <f>Warszawa!N59</f>
        <v>4</v>
      </c>
      <c r="H59" s="67">
        <f>Warszawa!O59</f>
        <v>7.7142857142857144</v>
      </c>
      <c r="I59" s="1">
        <f t="shared" si="0"/>
        <v>3.4563686793257949E-3</v>
      </c>
      <c r="J59" s="1">
        <f t="shared" si="1"/>
        <v>1.6625237942221481E-3</v>
      </c>
      <c r="K59" s="1">
        <f t="shared" si="2"/>
        <v>7.9679031583988921E-12</v>
      </c>
      <c r="L59" s="1">
        <f t="shared" si="3"/>
        <v>1.6462924832588942E-3</v>
      </c>
      <c r="M59" s="1">
        <f t="shared" si="4"/>
        <v>1.8327762575580321E-18</v>
      </c>
      <c r="N59" s="1">
        <f t="shared" si="5"/>
        <v>3.3088162854489475E-3</v>
      </c>
      <c r="O59" s="1">
        <f t="shared" si="6"/>
        <v>2.1771708938788821E-8</v>
      </c>
      <c r="P59" s="1">
        <f t="shared" si="7"/>
        <v>3.3088162854489475E-3</v>
      </c>
      <c r="Q59" s="1">
        <f t="shared" si="8"/>
        <v>7.3849628237615317</v>
      </c>
    </row>
    <row r="60" spans="4:17" x14ac:dyDescent="0.2">
      <c r="D60" s="48">
        <v>43952</v>
      </c>
      <c r="E60" s="1">
        <v>58</v>
      </c>
      <c r="F60" s="70">
        <f t="shared" si="9"/>
        <v>-0.8269998179214606</v>
      </c>
      <c r="G60" s="37">
        <f>Warszawa!N60</f>
        <v>1</v>
      </c>
      <c r="H60" s="67">
        <f>Warszawa!O60</f>
        <v>6.7142857142857144</v>
      </c>
      <c r="I60" s="1">
        <f t="shared" si="0"/>
        <v>3.0083208875613401E-3</v>
      </c>
      <c r="J60" s="1">
        <f t="shared" si="1"/>
        <v>1.8309654164130344E-3</v>
      </c>
      <c r="K60" s="1">
        <f t="shared" si="2"/>
        <v>1.2037219411578553E-11</v>
      </c>
      <c r="L60" s="1">
        <f t="shared" si="3"/>
        <v>1.3595225988362158E-3</v>
      </c>
      <c r="M60" s="1">
        <f t="shared" si="4"/>
        <v>2.643569087377097E-18</v>
      </c>
      <c r="N60" s="1">
        <f t="shared" si="5"/>
        <v>3.1904880272864721E-3</v>
      </c>
      <c r="O60" s="1">
        <f t="shared" si="6"/>
        <v>3.3184866795634848E-8</v>
      </c>
      <c r="P60" s="1">
        <f t="shared" si="7"/>
        <v>3.1904880272864721E-3</v>
      </c>
      <c r="Q60" s="1">
        <f t="shared" si="8"/>
        <v>7.1208654209008069</v>
      </c>
    </row>
    <row r="61" spans="4:17" x14ac:dyDescent="0.2">
      <c r="D61" s="48">
        <v>43953</v>
      </c>
      <c r="E61" s="1">
        <v>59</v>
      </c>
      <c r="F61" s="70">
        <f t="shared" si="9"/>
        <v>0.31912821775677735</v>
      </c>
      <c r="G61" s="37">
        <f>Warszawa!N61</f>
        <v>14</v>
      </c>
      <c r="H61" s="67">
        <f>Warszawa!O61</f>
        <v>6.7142857142857144</v>
      </c>
      <c r="I61" s="1">
        <f t="shared" si="0"/>
        <v>3.0083208875613401E-3</v>
      </c>
      <c r="J61" s="1">
        <f t="shared" si="1"/>
        <v>2.0108746962114107E-3</v>
      </c>
      <c r="K61" s="1">
        <f t="shared" si="2"/>
        <v>1.8113475389118141E-11</v>
      </c>
      <c r="L61" s="1">
        <f t="shared" si="3"/>
        <v>1.1131927009135232E-3</v>
      </c>
      <c r="M61" s="1">
        <f t="shared" si="4"/>
        <v>3.8058252721892981E-18</v>
      </c>
      <c r="N61" s="1">
        <f t="shared" si="5"/>
        <v>3.1240674152384134E-3</v>
      </c>
      <c r="O61" s="1">
        <f t="shared" si="6"/>
        <v>1.3397258669298611E-8</v>
      </c>
      <c r="P61" s="1">
        <f t="shared" si="7"/>
        <v>3.1240674152384134E-3</v>
      </c>
      <c r="Q61" s="1">
        <f t="shared" si="8"/>
        <v>6.9726209405821162</v>
      </c>
    </row>
    <row r="62" spans="4:17" x14ac:dyDescent="0.2">
      <c r="D62" s="48">
        <v>43954</v>
      </c>
      <c r="E62" s="1">
        <v>60</v>
      </c>
      <c r="F62" s="70">
        <f t="shared" si="9"/>
        <v>4.6743403542326201E-2</v>
      </c>
      <c r="G62" s="37">
        <f>Warszawa!N62</f>
        <v>7</v>
      </c>
      <c r="H62" s="67">
        <f>Warszawa!O62</f>
        <v>6.2857142857142856</v>
      </c>
      <c r="I62" s="1">
        <f t="shared" si="0"/>
        <v>2.8163004053765733E-3</v>
      </c>
      <c r="J62" s="1">
        <f t="shared" si="1"/>
        <v>2.2023303981658321E-3</v>
      </c>
      <c r="K62" s="1">
        <f t="shared" si="2"/>
        <v>2.7150064936304744E-11</v>
      </c>
      <c r="L62" s="1">
        <f t="shared" si="3"/>
        <v>9.037717292652988E-4</v>
      </c>
      <c r="M62" s="1">
        <f t="shared" si="4"/>
        <v>5.468698655120838E-18</v>
      </c>
      <c r="N62" s="1">
        <f t="shared" si="5"/>
        <v>3.106102154581201E-3</v>
      </c>
      <c r="O62" s="1">
        <f t="shared" si="6"/>
        <v>8.3985053842058668E-8</v>
      </c>
      <c r="P62" s="1">
        <f t="shared" si="7"/>
        <v>3.106102154581201E-3</v>
      </c>
      <c r="Q62" s="1">
        <f t="shared" si="8"/>
        <v>6.9325241897724235</v>
      </c>
    </row>
    <row r="63" spans="4:17" x14ac:dyDescent="0.2">
      <c r="D63" s="48">
        <v>43955</v>
      </c>
      <c r="E63" s="1">
        <v>61</v>
      </c>
      <c r="F63" s="70">
        <f t="shared" si="9"/>
        <v>-0.34053853694765485</v>
      </c>
      <c r="G63" s="37">
        <f>Warszawa!N63</f>
        <v>3</v>
      </c>
      <c r="H63" s="67">
        <f>Warszawa!O63</f>
        <v>6.5714285714285712</v>
      </c>
      <c r="I63" s="1">
        <f t="shared" si="0"/>
        <v>2.9443140601664178E-3</v>
      </c>
      <c r="J63" s="1">
        <f t="shared" si="1"/>
        <v>2.4053181786199483E-3</v>
      </c>
      <c r="K63" s="1">
        <f t="shared" si="2"/>
        <v>4.05353044018174E-11</v>
      </c>
      <c r="L63" s="1">
        <f t="shared" si="3"/>
        <v>7.2753122449470864E-4</v>
      </c>
      <c r="M63" s="1">
        <f t="shared" si="4"/>
        <v>7.8432508696301395E-18</v>
      </c>
      <c r="N63" s="1">
        <f t="shared" si="5"/>
        <v>3.1328494436499692E-3</v>
      </c>
      <c r="O63" s="1">
        <f t="shared" si="6"/>
        <v>3.5545590825286853E-8</v>
      </c>
      <c r="P63" s="1">
        <f t="shared" si="7"/>
        <v>3.1328494436499692E-3</v>
      </c>
      <c r="Q63" s="1">
        <f t="shared" si="8"/>
        <v>6.9922215916130508</v>
      </c>
    </row>
    <row r="64" spans="4:17" x14ac:dyDescent="0.2">
      <c r="D64" s="48">
        <v>43956</v>
      </c>
      <c r="E64" s="1">
        <v>62</v>
      </c>
      <c r="F64" s="70">
        <f t="shared" si="9"/>
        <v>-0.1010265792028886</v>
      </c>
      <c r="G64" s="37">
        <f>Warszawa!N64</f>
        <v>6</v>
      </c>
      <c r="H64" s="67">
        <f>Warszawa!O64</f>
        <v>7.5714285714285712</v>
      </c>
      <c r="I64" s="1">
        <f t="shared" si="0"/>
        <v>3.3923618519308726E-3</v>
      </c>
      <c r="J64" s="1">
        <f t="shared" si="1"/>
        <v>2.6197218960892516E-3</v>
      </c>
      <c r="K64" s="1">
        <f t="shared" si="2"/>
        <v>6.0282254139444809E-11</v>
      </c>
      <c r="L64" s="1">
        <f t="shared" si="3"/>
        <v>5.8069622876350164E-4</v>
      </c>
      <c r="M64" s="1">
        <f t="shared" si="4"/>
        <v>1.1227554867680076E-17</v>
      </c>
      <c r="N64" s="1">
        <f t="shared" si="5"/>
        <v>3.2004181851350184E-3</v>
      </c>
      <c r="O64" s="1">
        <f t="shared" si="6"/>
        <v>3.6842371223042227E-8</v>
      </c>
      <c r="P64" s="1">
        <f t="shared" si="7"/>
        <v>3.2004181851350184E-3</v>
      </c>
      <c r="Q64" s="1">
        <f t="shared" si="8"/>
        <v>7.1430285874894439</v>
      </c>
    </row>
    <row r="65" spans="4:17" x14ac:dyDescent="0.2">
      <c r="D65" s="48">
        <v>43957</v>
      </c>
      <c r="E65" s="1">
        <v>63</v>
      </c>
      <c r="F65" s="70">
        <f t="shared" si="9"/>
        <v>0.14612803567823796</v>
      </c>
      <c r="G65" s="37">
        <f>Warszawa!N65</f>
        <v>9</v>
      </c>
      <c r="H65" s="67">
        <f>Warszawa!O65</f>
        <v>6.4285714285714288</v>
      </c>
      <c r="I65" s="1">
        <f t="shared" si="0"/>
        <v>2.8803072327714956E-3</v>
      </c>
      <c r="J65" s="1">
        <f t="shared" si="1"/>
        <v>2.8453155850249852E-3</v>
      </c>
      <c r="K65" s="1">
        <f t="shared" si="2"/>
        <v>8.9297439701619371E-11</v>
      </c>
      <c r="L65" s="1">
        <f t="shared" si="3"/>
        <v>4.5956913874386427E-4</v>
      </c>
      <c r="M65" s="1">
        <f t="shared" si="4"/>
        <v>1.6041731098124906E-17</v>
      </c>
      <c r="N65" s="1">
        <f t="shared" si="5"/>
        <v>3.3048848130663054E-3</v>
      </c>
      <c r="O65" s="1">
        <f t="shared" si="6"/>
        <v>1.8026612168898205E-7</v>
      </c>
      <c r="P65" s="1">
        <f t="shared" si="7"/>
        <v>3.3048848130663054E-3</v>
      </c>
      <c r="Q65" s="1">
        <f t="shared" si="8"/>
        <v>7.3761881518294157</v>
      </c>
    </row>
    <row r="66" spans="4:17" x14ac:dyDescent="0.2">
      <c r="D66" s="48">
        <v>43958</v>
      </c>
      <c r="E66" s="1">
        <v>64</v>
      </c>
      <c r="F66" s="70">
        <f t="shared" si="9"/>
        <v>-2.0203386088286979E-2</v>
      </c>
      <c r="G66" s="37">
        <f>Warszawa!N66</f>
        <v>6</v>
      </c>
      <c r="H66" s="67">
        <f>Warszawa!O66</f>
        <v>6.2857142857142856</v>
      </c>
      <c r="I66" s="1">
        <f t="shared" si="0"/>
        <v>2.8163004053765733E-3</v>
      </c>
      <c r="J66" s="1">
        <f t="shared" si="1"/>
        <v>3.0817562935556561E-3</v>
      </c>
      <c r="K66" s="1">
        <f t="shared" si="2"/>
        <v>1.3175952166863399E-10</v>
      </c>
      <c r="L66" s="1">
        <f t="shared" si="3"/>
        <v>3.6062613015383412E-4</v>
      </c>
      <c r="M66" s="1">
        <f t="shared" si="4"/>
        <v>2.2876745696827528E-17</v>
      </c>
      <c r="N66" s="1">
        <f t="shared" si="5"/>
        <v>3.4423825554690348E-3</v>
      </c>
      <c r="O66" s="1">
        <f t="shared" si="6"/>
        <v>3.919788586643707E-7</v>
      </c>
      <c r="P66" s="1">
        <f t="shared" si="7"/>
        <v>3.4423825554690348E-3</v>
      </c>
      <c r="Q66" s="1">
        <f t="shared" si="8"/>
        <v>7.6830700178492224</v>
      </c>
    </row>
    <row r="67" spans="4:17" x14ac:dyDescent="0.2">
      <c r="D67" s="48">
        <v>43959</v>
      </c>
      <c r="E67" s="1">
        <v>65</v>
      </c>
      <c r="F67" s="70">
        <f t="shared" si="9"/>
        <v>0.10473535052001293</v>
      </c>
      <c r="G67" s="37">
        <f>Warszawa!N67</f>
        <v>8</v>
      </c>
      <c r="H67" s="67">
        <f>Warszawa!O67</f>
        <v>6.2857142857142856</v>
      </c>
      <c r="I67" s="1">
        <f t="shared" ref="I67:I130" si="10">($C$1*G67+(1-$C$1)*H67)/($C$1*SUM(G:G)+(1-$C$1)*SUM(H:H))</f>
        <v>2.8163004053765733E-3</v>
      </c>
      <c r="J67" s="1">
        <f t="shared" ref="J67:J130" si="11">_xlfn.NORM.DIST(E67,$A$1,$A$2,FALSE)*$B$1</f>
        <v>3.3285779864468861E-3</v>
      </c>
      <c r="K67" s="1">
        <f t="shared" ref="K67:K130" si="12">_xlfn.NORM.DIST(E67,$A$3,$A$4,FALSE)*$B$2</f>
        <v>1.936504411448984E-10</v>
      </c>
      <c r="L67" s="1">
        <f t="shared" ref="L67:L130" si="13">_xlfn.NORM.DIST(E67,$A$5,$A$6,FALSE)*$B$3</f>
        <v>2.8058729945140676E-4</v>
      </c>
      <c r="M67" s="1">
        <f t="shared" ref="M67:M130" si="14">_xlfn.NORM.DIST(E67,$A$7,$A$8,FALSE)*$B$4</f>
        <v>3.2562236265524509E-17</v>
      </c>
      <c r="N67" s="1">
        <f t="shared" ref="N67:N130" si="15">SUM(J67:M67)</f>
        <v>3.6091654795487667E-3</v>
      </c>
      <c r="O67" s="1">
        <f t="shared" ref="O67:O130" si="16">(SUM(J67:L67)-I67)^2</f>
        <v>6.2863502584202614E-7</v>
      </c>
      <c r="P67" s="1">
        <f t="shared" ref="P67:P130" si="17">IF(O67="",0,N67)</f>
        <v>3.6091654795487667E-3</v>
      </c>
      <c r="Q67" s="1">
        <f t="shared" ref="Q67:Q130" si="18">N67*($C$1*SUM(G:G)+(1-$C$1)*SUM(H:H))</f>
        <v>8.0553136203071762</v>
      </c>
    </row>
    <row r="68" spans="4:17" x14ac:dyDescent="0.2">
      <c r="D68" s="48">
        <v>43960</v>
      </c>
      <c r="E68" s="1">
        <v>66</v>
      </c>
      <c r="F68" s="70">
        <f t="shared" si="9"/>
        <v>-6.6946789630613179E-2</v>
      </c>
      <c r="G68" s="37">
        <f>Warszawa!N68</f>
        <v>6</v>
      </c>
      <c r="H68" s="67">
        <f>Warszawa!O68</f>
        <v>7</v>
      </c>
      <c r="I68" s="1">
        <f t="shared" si="10"/>
        <v>3.1363345423511841E-3</v>
      </c>
      <c r="J68" s="1">
        <f t="shared" si="11"/>
        <v>3.5851867105748583E-3</v>
      </c>
      <c r="K68" s="1">
        <f t="shared" si="12"/>
        <v>2.8349698895182153E-10</v>
      </c>
      <c r="L68" s="1">
        <f t="shared" si="13"/>
        <v>2.1646281897127247E-4</v>
      </c>
      <c r="M68" s="1">
        <f t="shared" si="14"/>
        <v>4.626059007263317E-17</v>
      </c>
      <c r="N68" s="1">
        <f t="shared" si="15"/>
        <v>3.801649813043166E-3</v>
      </c>
      <c r="O68" s="1">
        <f t="shared" si="16"/>
        <v>4.4264440941588344E-7</v>
      </c>
      <c r="P68" s="1">
        <f t="shared" si="17"/>
        <v>3.801649813043166E-3</v>
      </c>
      <c r="Q68" s="1">
        <f t="shared" si="18"/>
        <v>8.48492032082539</v>
      </c>
    </row>
    <row r="69" spans="4:17" x14ac:dyDescent="0.2">
      <c r="D69" s="48">
        <v>43961</v>
      </c>
      <c r="E69" s="1">
        <v>67</v>
      </c>
      <c r="F69" s="70">
        <f t="shared" si="9"/>
        <v>-0.12493873660829991</v>
      </c>
      <c r="G69" s="37">
        <f>Warszawa!N69</f>
        <v>6</v>
      </c>
      <c r="H69" s="67">
        <f>Warszawa!O69</f>
        <v>8</v>
      </c>
      <c r="I69" s="1">
        <f t="shared" si="10"/>
        <v>3.5843823341156389E-3</v>
      </c>
      <c r="J69" s="1">
        <f t="shared" si="11"/>
        <v>3.8508572113678122E-3</v>
      </c>
      <c r="K69" s="1">
        <f t="shared" si="12"/>
        <v>4.1340134878175104E-10</v>
      </c>
      <c r="L69" s="1">
        <f t="shared" si="13"/>
        <v>1.6557817587287463E-4</v>
      </c>
      <c r="M69" s="1">
        <f t="shared" si="14"/>
        <v>6.5597166360320596E-17</v>
      </c>
      <c r="N69" s="1">
        <f t="shared" si="15"/>
        <v>4.0164358006421017E-3</v>
      </c>
      <c r="O69" s="1">
        <f t="shared" si="16"/>
        <v>1.8667019793747636E-7</v>
      </c>
      <c r="P69" s="1">
        <f t="shared" si="17"/>
        <v>4.0164358006421017E-3</v>
      </c>
      <c r="Q69" s="1">
        <f t="shared" si="18"/>
        <v>8.9643021893378716</v>
      </c>
    </row>
    <row r="70" spans="4:17" x14ac:dyDescent="0.2">
      <c r="D70" s="48">
        <v>43962</v>
      </c>
      <c r="E70" s="1">
        <v>68</v>
      </c>
      <c r="F70" s="70">
        <f t="shared" si="9"/>
        <v>-0.47017239476433464</v>
      </c>
      <c r="G70" s="37">
        <f>Warszawa!N70</f>
        <v>3</v>
      </c>
      <c r="H70" s="67">
        <f>Warszawa!O70</f>
        <v>8.8571428571428577</v>
      </c>
      <c r="I70" s="1">
        <f t="shared" si="10"/>
        <v>3.9684232984851719E-3</v>
      </c>
      <c r="J70" s="1">
        <f t="shared" si="11"/>
        <v>4.1247311747502468E-3</v>
      </c>
      <c r="K70" s="1">
        <f t="shared" si="12"/>
        <v>6.0046653254168557E-10</v>
      </c>
      <c r="L70" s="1">
        <f t="shared" si="13"/>
        <v>1.2558199001933798E-4</v>
      </c>
      <c r="M70" s="1">
        <f t="shared" si="14"/>
        <v>9.2840176372075216E-17</v>
      </c>
      <c r="N70" s="1">
        <f t="shared" si="15"/>
        <v>4.2503137652362098E-3</v>
      </c>
      <c r="O70" s="1">
        <f t="shared" si="16"/>
        <v>7.9462235245065683E-8</v>
      </c>
      <c r="P70" s="1">
        <f t="shared" si="17"/>
        <v>4.2503137652362098E-3</v>
      </c>
      <c r="Q70" s="1">
        <f t="shared" si="18"/>
        <v>9.4862955322200548</v>
      </c>
    </row>
    <row r="71" spans="4:17" x14ac:dyDescent="0.2">
      <c r="D71" s="48">
        <v>43963</v>
      </c>
      <c r="E71" s="1">
        <v>69</v>
      </c>
      <c r="F71" s="70">
        <f t="shared" ref="F71:F134" si="19">IFERROR(LOG(G71)-LOG(H71),0)</f>
        <v>8.7150175718900269E-2</v>
      </c>
      <c r="G71" s="37">
        <f>Warszawa!N71</f>
        <v>11</v>
      </c>
      <c r="H71" s="67">
        <f>Warszawa!O71</f>
        <v>9</v>
      </c>
      <c r="I71" s="1">
        <f t="shared" si="10"/>
        <v>4.0324301258800937E-3</v>
      </c>
      <c r="J71" s="1">
        <f t="shared" si="11"/>
        <v>4.4058172500727535E-3</v>
      </c>
      <c r="K71" s="1">
        <f t="shared" si="12"/>
        <v>8.6875877224627514E-10</v>
      </c>
      <c r="L71" s="1">
        <f t="shared" si="13"/>
        <v>9.4440028804833868E-5</v>
      </c>
      <c r="M71" s="1">
        <f t="shared" si="14"/>
        <v>1.311486428075036E-16</v>
      </c>
      <c r="N71" s="1">
        <f t="shared" si="15"/>
        <v>4.5002581476364907E-3</v>
      </c>
      <c r="O71" s="1">
        <f t="shared" si="16"/>
        <v>2.1886305794038134E-7</v>
      </c>
      <c r="P71" s="1">
        <f t="shared" si="17"/>
        <v>4.5002581476364907E-3</v>
      </c>
      <c r="Q71" s="1">
        <f t="shared" si="18"/>
        <v>10.044147589510587</v>
      </c>
    </row>
    <row r="72" spans="4:17" x14ac:dyDescent="0.2">
      <c r="D72" s="48">
        <v>43964</v>
      </c>
      <c r="E72" s="1">
        <v>70</v>
      </c>
      <c r="F72" s="70">
        <f t="shared" si="19"/>
        <v>0.27106677228653797</v>
      </c>
      <c r="G72" s="37">
        <f>Warszawa!N72</f>
        <v>16</v>
      </c>
      <c r="H72" s="67">
        <f>Warszawa!O72</f>
        <v>8.5714285714285712</v>
      </c>
      <c r="I72" s="1">
        <f t="shared" si="10"/>
        <v>3.8404096436953274E-3</v>
      </c>
      <c r="J72" s="1">
        <f t="shared" si="11"/>
        <v>4.6929929854173597E-3</v>
      </c>
      <c r="K72" s="1">
        <f t="shared" si="12"/>
        <v>1.2519963935315247E-9</v>
      </c>
      <c r="L72" s="1">
        <f t="shared" si="13"/>
        <v>7.0418917402492747E-5</v>
      </c>
      <c r="M72" s="1">
        <f t="shared" si="14"/>
        <v>1.8491349653562121E-16</v>
      </c>
      <c r="N72" s="1">
        <f t="shared" si="15"/>
        <v>4.7634131548164307E-3</v>
      </c>
      <c r="O72" s="1">
        <f t="shared" si="16"/>
        <v>8.5193548154154354E-7</v>
      </c>
      <c r="P72" s="1">
        <f t="shared" si="17"/>
        <v>4.7634131548164307E-3</v>
      </c>
      <c r="Q72" s="1">
        <f t="shared" si="18"/>
        <v>10.631484503154576</v>
      </c>
    </row>
    <row r="73" spans="4:17" x14ac:dyDescent="0.2">
      <c r="D73" s="48">
        <v>43965</v>
      </c>
      <c r="E73" s="1">
        <v>71</v>
      </c>
      <c r="F73" s="70">
        <f t="shared" si="19"/>
        <v>0.15342727441973747</v>
      </c>
      <c r="G73" s="37">
        <f>Warszawa!N73</f>
        <v>12</v>
      </c>
      <c r="H73" s="67">
        <f>Warszawa!O73</f>
        <v>8.4285714285714288</v>
      </c>
      <c r="I73" s="1">
        <f t="shared" si="10"/>
        <v>3.7764028163004056E-3</v>
      </c>
      <c r="J73" s="1">
        <f t="shared" si="11"/>
        <v>4.9850087777760519E-3</v>
      </c>
      <c r="K73" s="1">
        <f t="shared" si="12"/>
        <v>1.7972166426066234E-9</v>
      </c>
      <c r="L73" s="1">
        <f t="shared" si="13"/>
        <v>5.2062744751585411E-5</v>
      </c>
      <c r="M73" s="1">
        <f t="shared" si="14"/>
        <v>2.6022582087036932E-16</v>
      </c>
      <c r="N73" s="1">
        <f t="shared" si="15"/>
        <v>5.0370733197445403E-3</v>
      </c>
      <c r="O73" s="1">
        <f t="shared" si="16"/>
        <v>1.589290118253432E-6</v>
      </c>
      <c r="P73" s="1">
        <f t="shared" si="17"/>
        <v>5.0370733197445403E-3</v>
      </c>
      <c r="Q73" s="1">
        <f t="shared" si="18"/>
        <v>11.242267928401267</v>
      </c>
    </row>
    <row r="74" spans="4:17" x14ac:dyDescent="0.2">
      <c r="D74" s="48">
        <v>43966</v>
      </c>
      <c r="E74" s="1">
        <v>72</v>
      </c>
      <c r="F74" s="70">
        <f t="shared" si="19"/>
        <v>1.4010714442814654E-2</v>
      </c>
      <c r="G74" s="37">
        <f>Warszawa!N74</f>
        <v>9</v>
      </c>
      <c r="H74" s="67">
        <f>Warszawa!O74</f>
        <v>8.7142857142857135</v>
      </c>
      <c r="I74" s="1">
        <f t="shared" si="10"/>
        <v>3.9044164710902492E-3</v>
      </c>
      <c r="J74" s="1">
        <f t="shared" si="11"/>
        <v>5.2804939073067964E-3</v>
      </c>
      <c r="K74" s="1">
        <f t="shared" si="12"/>
        <v>2.5697523039525519E-9</v>
      </c>
      <c r="L74" s="1">
        <f t="shared" si="13"/>
        <v>3.81653509113151E-5</v>
      </c>
      <c r="M74" s="1">
        <f t="shared" si="14"/>
        <v>3.6551830395146145E-16</v>
      </c>
      <c r="N74" s="1">
        <f t="shared" si="15"/>
        <v>5.318661827970781E-3</v>
      </c>
      <c r="O74" s="1">
        <f t="shared" si="16"/>
        <v>2.0000899294571101E-6</v>
      </c>
      <c r="P74" s="1">
        <f t="shared" si="17"/>
        <v>5.318661827970781E-3</v>
      </c>
      <c r="Q74" s="1">
        <f t="shared" si="18"/>
        <v>11.870746660809072</v>
      </c>
    </row>
    <row r="75" spans="4:17" x14ac:dyDescent="0.2">
      <c r="D75" s="48">
        <v>43967</v>
      </c>
      <c r="E75" s="1">
        <v>73</v>
      </c>
      <c r="F75" s="70">
        <f t="shared" si="19"/>
        <v>-0.45593195564972439</v>
      </c>
      <c r="G75" s="37">
        <f>Warszawa!N75</f>
        <v>3</v>
      </c>
      <c r="H75" s="67">
        <f>Warszawa!O75</f>
        <v>8.5714285714285712</v>
      </c>
      <c r="I75" s="1">
        <f t="shared" si="10"/>
        <v>3.8404096436953274E-3</v>
      </c>
      <c r="J75" s="1">
        <f t="shared" si="11"/>
        <v>5.5779646877286669E-3</v>
      </c>
      <c r="K75" s="1">
        <f t="shared" si="12"/>
        <v>3.6599535648538116E-9</v>
      </c>
      <c r="L75" s="1">
        <f t="shared" si="13"/>
        <v>2.7740605892077113E-5</v>
      </c>
      <c r="M75" s="1">
        <f t="shared" si="14"/>
        <v>5.124421431831358E-16</v>
      </c>
      <c r="N75" s="1">
        <f t="shared" si="15"/>
        <v>5.6057089535748216E-3</v>
      </c>
      <c r="O75" s="1">
        <f t="shared" si="16"/>
        <v>3.1162816534592083E-6</v>
      </c>
      <c r="P75" s="1">
        <f t="shared" si="17"/>
        <v>5.6057089535748216E-3</v>
      </c>
      <c r="Q75" s="1">
        <f t="shared" si="18"/>
        <v>12.511408507335805</v>
      </c>
    </row>
    <row r="76" spans="4:17" x14ac:dyDescent="0.2">
      <c r="D76" s="48">
        <v>43968</v>
      </c>
      <c r="E76" s="1">
        <v>74</v>
      </c>
      <c r="F76" s="70">
        <f t="shared" si="19"/>
        <v>-0.18832571547269283</v>
      </c>
      <c r="G76" s="37">
        <f>Warszawa!N76</f>
        <v>5</v>
      </c>
      <c r="H76" s="67">
        <f>Warszawa!O76</f>
        <v>7.7142857142857144</v>
      </c>
      <c r="I76" s="1">
        <f t="shared" si="10"/>
        <v>3.4563686793257949E-3</v>
      </c>
      <c r="J76" s="1">
        <f t="shared" si="11"/>
        <v>5.8758347246255999E-3</v>
      </c>
      <c r="K76" s="1">
        <f t="shared" si="12"/>
        <v>5.1922233440725283E-9</v>
      </c>
      <c r="L76" s="1">
        <f t="shared" si="13"/>
        <v>1.999250015651333E-5</v>
      </c>
      <c r="M76" s="1">
        <f t="shared" si="14"/>
        <v>7.1706333088324609E-16</v>
      </c>
      <c r="N76" s="1">
        <f t="shared" si="15"/>
        <v>5.8958324170061745E-3</v>
      </c>
      <c r="O76" s="1">
        <f t="shared" si="16"/>
        <v>5.9509833274540288E-6</v>
      </c>
      <c r="P76" s="1">
        <f t="shared" si="17"/>
        <v>5.8958324170061745E-3</v>
      </c>
      <c r="Q76" s="1">
        <f t="shared" si="18"/>
        <v>13.158936446908543</v>
      </c>
    </row>
    <row r="77" spans="4:17" x14ac:dyDescent="0.2">
      <c r="D77" s="48">
        <v>43969</v>
      </c>
      <c r="E77" s="1">
        <v>75</v>
      </c>
      <c r="F77" s="70">
        <f t="shared" si="19"/>
        <v>-0.21180681132221568</v>
      </c>
      <c r="G77" s="37">
        <f>Warszawa!N77</f>
        <v>5</v>
      </c>
      <c r="H77" s="67">
        <f>Warszawa!O77</f>
        <v>8.1428571428571423</v>
      </c>
      <c r="I77" s="1">
        <f t="shared" si="10"/>
        <v>3.6483891615105607E-3</v>
      </c>
      <c r="J77" s="1">
        <f t="shared" si="11"/>
        <v>6.1724272308217119E-3</v>
      </c>
      <c r="K77" s="1">
        <f t="shared" si="12"/>
        <v>7.3371033105402262E-9</v>
      </c>
      <c r="L77" s="1">
        <f t="shared" si="13"/>
        <v>1.4286398396578807E-5</v>
      </c>
      <c r="M77" s="1">
        <f t="shared" si="14"/>
        <v>1.0014912419638262E-15</v>
      </c>
      <c r="N77" s="1">
        <f t="shared" si="15"/>
        <v>6.1867209663226024E-3</v>
      </c>
      <c r="O77" s="1">
        <f t="shared" si="16"/>
        <v>6.443128351315271E-6</v>
      </c>
      <c r="P77" s="1">
        <f t="shared" si="17"/>
        <v>6.1867209663226024E-3</v>
      </c>
      <c r="Q77" s="1">
        <f t="shared" si="18"/>
        <v>13.808171985311446</v>
      </c>
    </row>
    <row r="78" spans="4:17" x14ac:dyDescent="0.2">
      <c r="D78" s="48">
        <v>43970</v>
      </c>
      <c r="E78" s="1">
        <v>76</v>
      </c>
      <c r="F78" s="70">
        <f t="shared" si="19"/>
        <v>7.4246028372112582E-2</v>
      </c>
      <c r="G78" s="37">
        <f>Warszawa!N78</f>
        <v>10</v>
      </c>
      <c r="H78" s="67">
        <f>Warszawa!O78</f>
        <v>8.4285714285714288</v>
      </c>
      <c r="I78" s="1">
        <f t="shared" si="10"/>
        <v>3.7764028163004056E-3</v>
      </c>
      <c r="J78" s="1">
        <f t="shared" si="11"/>
        <v>6.4659893040231028E-3</v>
      </c>
      <c r="K78" s="1">
        <f t="shared" si="12"/>
        <v>1.0327361557757471E-8</v>
      </c>
      <c r="L78" s="1">
        <f t="shared" si="13"/>
        <v>1.0122385869721477E-5</v>
      </c>
      <c r="M78" s="1">
        <f t="shared" si="14"/>
        <v>1.3960911164621988E-15</v>
      </c>
      <c r="N78" s="1">
        <f t="shared" si="15"/>
        <v>6.4761220172557784E-3</v>
      </c>
      <c r="O78" s="1">
        <f t="shared" si="16"/>
        <v>7.2884837639995762E-6</v>
      </c>
      <c r="P78" s="1">
        <f t="shared" si="17"/>
        <v>6.4761220172557784E-3</v>
      </c>
      <c r="Q78" s="1">
        <f t="shared" si="18"/>
        <v>14.454087568989445</v>
      </c>
    </row>
    <row r="79" spans="4:17" x14ac:dyDescent="0.2">
      <c r="D79" s="48">
        <v>43971</v>
      </c>
      <c r="E79" s="1">
        <v>77</v>
      </c>
      <c r="F79" s="70">
        <f t="shared" si="19"/>
        <v>-6.3386978864392818E-2</v>
      </c>
      <c r="G79" s="37">
        <f>Warszawa!N79</f>
        <v>10</v>
      </c>
      <c r="H79" s="67">
        <f>Warszawa!O79</f>
        <v>11.571428571428571</v>
      </c>
      <c r="I79" s="1">
        <f t="shared" si="10"/>
        <v>5.1845530189886923E-3</v>
      </c>
      <c r="J79" s="1">
        <f t="shared" si="11"/>
        <v>6.7547080276397636E-3</v>
      </c>
      <c r="K79" s="1">
        <f t="shared" si="12"/>
        <v>1.4479301389977844E-8</v>
      </c>
      <c r="L79" s="1">
        <f t="shared" si="13"/>
        <v>7.1112754951633263E-6</v>
      </c>
      <c r="M79" s="1">
        <f t="shared" si="14"/>
        <v>1.9424834969699653E-15</v>
      </c>
      <c r="N79" s="1">
        <f t="shared" si="15"/>
        <v>6.7618337824382601E-3</v>
      </c>
      <c r="O79" s="1">
        <f t="shared" si="16"/>
        <v>2.4878146067419225E-6</v>
      </c>
      <c r="P79" s="1">
        <f t="shared" si="17"/>
        <v>6.7618337824382601E-3</v>
      </c>
      <c r="Q79" s="1">
        <f t="shared" si="18"/>
        <v>15.091769018232441</v>
      </c>
    </row>
    <row r="80" spans="4:17" x14ac:dyDescent="0.2">
      <c r="D80" s="48">
        <v>43972</v>
      </c>
      <c r="E80" s="1">
        <v>78</v>
      </c>
      <c r="F80" s="70">
        <f t="shared" si="19"/>
        <v>0.11809931207799451</v>
      </c>
      <c r="G80" s="37">
        <f>Warszawa!N80</f>
        <v>15</v>
      </c>
      <c r="H80" s="67">
        <f>Warszawa!O80</f>
        <v>11.428571428571429</v>
      </c>
      <c r="I80" s="1">
        <f t="shared" si="10"/>
        <v>5.1205461915937705E-3</v>
      </c>
      <c r="J80" s="1">
        <f t="shared" si="11"/>
        <v>7.0367282122222492E-3</v>
      </c>
      <c r="K80" s="1">
        <f t="shared" si="12"/>
        <v>2.0220845609006098E-8</v>
      </c>
      <c r="L80" s="1">
        <f t="shared" si="13"/>
        <v>4.9535505807209785E-6</v>
      </c>
      <c r="M80" s="1">
        <f t="shared" si="14"/>
        <v>2.6976020206654309E-15</v>
      </c>
      <c r="N80" s="1">
        <f t="shared" si="15"/>
        <v>7.0417019836512768E-3</v>
      </c>
      <c r="O80" s="1">
        <f t="shared" si="16"/>
        <v>3.6908395773457396E-6</v>
      </c>
      <c r="P80" s="1">
        <f t="shared" si="17"/>
        <v>7.0417019836512768E-3</v>
      </c>
      <c r="Q80" s="1">
        <f t="shared" si="18"/>
        <v>15.716408189225493</v>
      </c>
    </row>
    <row r="81" spans="4:17" x14ac:dyDescent="0.2">
      <c r="D81" s="48">
        <v>43973</v>
      </c>
      <c r="E81" s="1">
        <v>79</v>
      </c>
      <c r="F81" s="70">
        <f t="shared" si="19"/>
        <v>-0.17420711518112975</v>
      </c>
      <c r="G81" s="37">
        <f>Warszawa!N81</f>
        <v>11</v>
      </c>
      <c r="H81" s="67">
        <f>Warszawa!O81</f>
        <v>16.428571428571427</v>
      </c>
      <c r="I81" s="1">
        <f t="shared" si="10"/>
        <v>7.3607851504160432E-3</v>
      </c>
      <c r="J81" s="1">
        <f t="shared" si="11"/>
        <v>7.310171553424138E-3</v>
      </c>
      <c r="K81" s="1">
        <f t="shared" si="12"/>
        <v>2.8128365531003508E-8</v>
      </c>
      <c r="L81" s="1">
        <f t="shared" si="13"/>
        <v>3.4212923253863374E-6</v>
      </c>
      <c r="M81" s="1">
        <f t="shared" si="14"/>
        <v>3.7391715013127798E-15</v>
      </c>
      <c r="N81" s="1">
        <f t="shared" si="15"/>
        <v>7.3136209741187942E-3</v>
      </c>
      <c r="O81" s="1">
        <f t="shared" si="16"/>
        <v>2.2244595261507044E-9</v>
      </c>
      <c r="P81" s="1">
        <f t="shared" si="17"/>
        <v>7.3136209741187942E-3</v>
      </c>
      <c r="Q81" s="1">
        <f t="shared" si="18"/>
        <v>16.323305478902281</v>
      </c>
    </row>
    <row r="82" spans="4:17" x14ac:dyDescent="0.2">
      <c r="D82" s="48">
        <v>43974</v>
      </c>
      <c r="E82" s="1">
        <v>80</v>
      </c>
      <c r="F82" s="70">
        <f t="shared" si="19"/>
        <v>3.8918066030369847E-2</v>
      </c>
      <c r="G82" s="37">
        <f>Warszawa!N82</f>
        <v>25</v>
      </c>
      <c r="H82" s="67">
        <f>Warszawa!O82</f>
        <v>22.857142857142858</v>
      </c>
      <c r="I82" s="1">
        <f t="shared" si="10"/>
        <v>1.0241092383187541E-2</v>
      </c>
      <c r="J82" s="1">
        <f t="shared" si="11"/>
        <v>7.5731569439876287E-3</v>
      </c>
      <c r="K82" s="1">
        <f t="shared" si="12"/>
        <v>3.8974733994234979E-8</v>
      </c>
      <c r="L82" s="1">
        <f t="shared" si="13"/>
        <v>2.3429781988016618E-6</v>
      </c>
      <c r="M82" s="1">
        <f t="shared" si="14"/>
        <v>5.1730879018992483E-15</v>
      </c>
      <c r="N82" s="1">
        <f t="shared" si="15"/>
        <v>7.5755388969255969E-3</v>
      </c>
      <c r="O82" s="1">
        <f t="shared" si="16"/>
        <v>7.1051753881507814E-6</v>
      </c>
      <c r="P82" s="1">
        <f t="shared" si="17"/>
        <v>7.5755388969255969E-3</v>
      </c>
      <c r="Q82" s="1">
        <f t="shared" si="18"/>
        <v>16.907881338042987</v>
      </c>
    </row>
    <row r="83" spans="4:17" x14ac:dyDescent="0.2">
      <c r="D83" s="48">
        <v>43975</v>
      </c>
      <c r="E83" s="1">
        <v>81</v>
      </c>
      <c r="F83" s="70">
        <f t="shared" si="19"/>
        <v>-0.79588001734407532</v>
      </c>
      <c r="G83" s="37">
        <f>Warszawa!N83</f>
        <v>4</v>
      </c>
      <c r="H83" s="67">
        <f>Warszawa!O83</f>
        <v>25</v>
      </c>
      <c r="I83" s="1">
        <f t="shared" si="10"/>
        <v>1.1201194794111372E-2</v>
      </c>
      <c r="J83" s="1">
        <f t="shared" si="11"/>
        <v>7.8238216430682687E-3</v>
      </c>
      <c r="K83" s="1">
        <f t="shared" si="12"/>
        <v>5.3791703902844859E-8</v>
      </c>
      <c r="L83" s="1">
        <f t="shared" si="13"/>
        <v>1.5909289877067087E-6</v>
      </c>
      <c r="M83" s="1">
        <f t="shared" si="14"/>
        <v>7.143339601636129E-15</v>
      </c>
      <c r="N83" s="1">
        <f t="shared" si="15"/>
        <v>7.8254663637670231E-3</v>
      </c>
      <c r="O83" s="1">
        <f t="shared" si="16"/>
        <v>1.1395542435483348E-5</v>
      </c>
      <c r="P83" s="1">
        <f t="shared" si="17"/>
        <v>7.8254663637670231E-3</v>
      </c>
      <c r="Q83" s="1">
        <f t="shared" si="18"/>
        <v>17.46569564141716</v>
      </c>
    </row>
    <row r="84" spans="4:17" x14ac:dyDescent="0.2">
      <c r="D84" s="48">
        <v>43976</v>
      </c>
      <c r="E84" s="1">
        <v>82</v>
      </c>
      <c r="F84" s="70">
        <f t="shared" si="19"/>
        <v>0.20411998265592457</v>
      </c>
      <c r="G84" s="37">
        <f>Warszawa!N84</f>
        <v>40</v>
      </c>
      <c r="H84" s="67">
        <f>Warszawa!O84</f>
        <v>25</v>
      </c>
      <c r="I84" s="1">
        <f t="shared" si="10"/>
        <v>1.1201194794111372E-2</v>
      </c>
      <c r="J84" s="1">
        <f t="shared" si="11"/>
        <v>8.0603429773176121E-3</v>
      </c>
      <c r="K84" s="1">
        <f t="shared" si="12"/>
        <v>7.3950467074293429E-8</v>
      </c>
      <c r="L84" s="1">
        <f t="shared" si="13"/>
        <v>1.0711192528566757E-6</v>
      </c>
      <c r="M84" s="1">
        <f t="shared" si="14"/>
        <v>9.8453169756055645E-15</v>
      </c>
      <c r="N84" s="1">
        <f t="shared" si="15"/>
        <v>8.0614880470473872E-3</v>
      </c>
      <c r="O84" s="1">
        <f t="shared" si="16"/>
        <v>9.8577584576209245E-6</v>
      </c>
      <c r="P84" s="1">
        <f t="shared" si="17"/>
        <v>8.0614880470473872E-3</v>
      </c>
      <c r="Q84" s="1">
        <f t="shared" si="18"/>
        <v>17.992473560243383</v>
      </c>
    </row>
    <row r="85" spans="4:17" x14ac:dyDescent="0.2">
      <c r="D85" s="48">
        <v>43977</v>
      </c>
      <c r="E85" s="1">
        <v>83</v>
      </c>
      <c r="F85" s="70">
        <f t="shared" si="19"/>
        <v>0.33018822440519457</v>
      </c>
      <c r="G85" s="37">
        <f>Warszawa!N85</f>
        <v>55</v>
      </c>
      <c r="H85" s="67">
        <f>Warszawa!O85</f>
        <v>25.714285714285715</v>
      </c>
      <c r="I85" s="1">
        <f t="shared" si="10"/>
        <v>1.1521228931085982E-2</v>
      </c>
      <c r="J85" s="1">
        <f t="shared" si="11"/>
        <v>8.280960225476473E-3</v>
      </c>
      <c r="K85" s="1">
        <f t="shared" si="12"/>
        <v>1.0126515232261163E-7</v>
      </c>
      <c r="L85" s="1">
        <f t="shared" si="13"/>
        <v>7.1503835686804767E-7</v>
      </c>
      <c r="M85" s="1">
        <f t="shared" si="14"/>
        <v>1.3543629821361121E-14</v>
      </c>
      <c r="N85" s="1">
        <f t="shared" si="15"/>
        <v>8.2817765289992067E-3</v>
      </c>
      <c r="O85" s="1">
        <f t="shared" si="16"/>
        <v>1.0494051865473525E-5</v>
      </c>
      <c r="P85" s="1">
        <f t="shared" si="17"/>
        <v>8.2817765289992067E-3</v>
      </c>
      <c r="Q85" s="1">
        <f t="shared" si="18"/>
        <v>18.484136472104421</v>
      </c>
    </row>
    <row r="86" spans="4:17" x14ac:dyDescent="0.2">
      <c r="D86" s="48">
        <v>43978</v>
      </c>
      <c r="E86" s="1">
        <v>84</v>
      </c>
      <c r="F86" s="70">
        <f t="shared" si="19"/>
        <v>4.9919455574991556E-3</v>
      </c>
      <c r="G86" s="37">
        <f>Warszawa!N86</f>
        <v>25</v>
      </c>
      <c r="H86" s="67">
        <f>Warszawa!O86</f>
        <v>24.714285714285715</v>
      </c>
      <c r="I86" s="1">
        <f t="shared" si="10"/>
        <v>1.1073181139321528E-2</v>
      </c>
      <c r="J86" s="1">
        <f t="shared" si="11"/>
        <v>8.4839963226042963E-3</v>
      </c>
      <c r="K86" s="1">
        <f t="shared" si="12"/>
        <v>1.3812509763709092E-7</v>
      </c>
      <c r="L86" s="1">
        <f t="shared" si="13"/>
        <v>4.7328782876986309E-7</v>
      </c>
      <c r="M86" s="1">
        <f t="shared" si="14"/>
        <v>1.8595909040572949E-14</v>
      </c>
      <c r="N86" s="1">
        <f t="shared" si="15"/>
        <v>8.4846077355493002E-3</v>
      </c>
      <c r="O86" s="1">
        <f t="shared" si="16"/>
        <v>6.7007122668132121E-6</v>
      </c>
      <c r="P86" s="1">
        <f t="shared" si="17"/>
        <v>8.4846077355493002E-3</v>
      </c>
      <c r="Q86" s="1">
        <f t="shared" si="18"/>
        <v>18.936836407866462</v>
      </c>
    </row>
    <row r="87" spans="4:17" x14ac:dyDescent="0.2">
      <c r="D87" s="48">
        <v>43979</v>
      </c>
      <c r="E87" s="1">
        <v>85</v>
      </c>
      <c r="F87" s="70">
        <f t="shared" si="19"/>
        <v>-0.25527250510330601</v>
      </c>
      <c r="G87" s="37">
        <f>Warszawa!N87</f>
        <v>15</v>
      </c>
      <c r="H87" s="67">
        <f>Warszawa!O87</f>
        <v>27</v>
      </c>
      <c r="I87" s="1">
        <f t="shared" si="10"/>
        <v>1.2097290377640282E-2</v>
      </c>
      <c r="J87" s="1">
        <f t="shared" si="11"/>
        <v>8.6678790121201884E-3</v>
      </c>
      <c r="K87" s="1">
        <f t="shared" si="12"/>
        <v>1.8766299990434089E-7</v>
      </c>
      <c r="L87" s="1">
        <f t="shared" si="13"/>
        <v>3.1061742570126529E-7</v>
      </c>
      <c r="M87" s="1">
        <f t="shared" si="14"/>
        <v>2.5484535237165989E-14</v>
      </c>
      <c r="N87" s="1">
        <f t="shared" si="15"/>
        <v>8.6683772925712776E-3</v>
      </c>
      <c r="O87" s="1">
        <f t="shared" si="16"/>
        <v>1.1757444945132208E-5</v>
      </c>
      <c r="P87" s="1">
        <f t="shared" si="17"/>
        <v>8.6683772925712776E-3</v>
      </c>
      <c r="Q87" s="1">
        <f t="shared" si="18"/>
        <v>19.346992557276941</v>
      </c>
    </row>
    <row r="88" spans="4:17" x14ac:dyDescent="0.2">
      <c r="D88" s="48">
        <v>43980</v>
      </c>
      <c r="E88" s="1">
        <v>86</v>
      </c>
      <c r="F88" s="70">
        <f t="shared" si="19"/>
        <v>-0.18123089870809239</v>
      </c>
      <c r="G88" s="37">
        <f>Warszawa!N88</f>
        <v>16</v>
      </c>
      <c r="H88" s="67">
        <f>Warszawa!O88</f>
        <v>24.285714285714285</v>
      </c>
      <c r="I88" s="1">
        <f t="shared" si="10"/>
        <v>1.0881160657136761E-2</v>
      </c>
      <c r="J88" s="1">
        <f t="shared" si="11"/>
        <v>8.8311610740024887E-3</v>
      </c>
      <c r="K88" s="1">
        <f t="shared" si="12"/>
        <v>2.5396752681668907E-7</v>
      </c>
      <c r="L88" s="1">
        <f t="shared" si="13"/>
        <v>2.0213000146201883E-7</v>
      </c>
      <c r="M88" s="1">
        <f t="shared" si="14"/>
        <v>3.4858844622872917E-14</v>
      </c>
      <c r="N88" s="1">
        <f t="shared" si="15"/>
        <v>8.8316171715656262E-3</v>
      </c>
      <c r="O88" s="1">
        <f t="shared" si="16"/>
        <v>4.2006284993899666E-6</v>
      </c>
      <c r="P88" s="1">
        <f t="shared" si="17"/>
        <v>8.8316171715656262E-3</v>
      </c>
      <c r="Q88" s="1">
        <f t="shared" si="18"/>
        <v>19.711328420537185</v>
      </c>
    </row>
    <row r="89" spans="4:17" x14ac:dyDescent="0.2">
      <c r="D89" s="48">
        <v>43981</v>
      </c>
      <c r="E89" s="1">
        <v>87</v>
      </c>
      <c r="F89" s="70">
        <f t="shared" si="19"/>
        <v>0</v>
      </c>
      <c r="G89" s="37">
        <f>Warszawa!N89</f>
        <v>18</v>
      </c>
      <c r="H89" s="67">
        <f>Warszawa!O89</f>
        <v>18</v>
      </c>
      <c r="I89" s="1">
        <f t="shared" si="10"/>
        <v>8.0648602517601874E-3</v>
      </c>
      <c r="J89" s="1">
        <f t="shared" si="11"/>
        <v>8.9725392660152462E-3</v>
      </c>
      <c r="K89" s="1">
        <f t="shared" si="12"/>
        <v>3.4235068703978963E-7</v>
      </c>
      <c r="L89" s="1">
        <f t="shared" si="13"/>
        <v>1.3041880763213591E-7</v>
      </c>
      <c r="M89" s="1">
        <f t="shared" si="14"/>
        <v>4.7591152891611871E-14</v>
      </c>
      <c r="N89" s="1">
        <f t="shared" si="15"/>
        <v>8.973012035557509E-3</v>
      </c>
      <c r="O89" s="1">
        <f t="shared" si="16"/>
        <v>8.2473966232781848E-7</v>
      </c>
      <c r="P89" s="1">
        <f t="shared" si="17"/>
        <v>8.973012035557509E-3</v>
      </c>
      <c r="Q89" s="1">
        <f t="shared" si="18"/>
        <v>20.026908290789546</v>
      </c>
    </row>
    <row r="90" spans="4:17" x14ac:dyDescent="0.2">
      <c r="D90" s="48">
        <v>43982</v>
      </c>
      <c r="E90" s="1">
        <v>88</v>
      </c>
      <c r="F90" s="70">
        <f t="shared" si="19"/>
        <v>0.10870153773761437</v>
      </c>
      <c r="G90" s="37">
        <f>Warszawa!N90</f>
        <v>20</v>
      </c>
      <c r="H90" s="67">
        <f>Warszawa!O90</f>
        <v>15.571428571428571</v>
      </c>
      <c r="I90" s="1">
        <f t="shared" si="10"/>
        <v>6.9767441860465115E-3</v>
      </c>
      <c r="J90" s="1">
        <f t="shared" si="11"/>
        <v>9.0908716317027027E-3</v>
      </c>
      <c r="K90" s="1">
        <f t="shared" si="12"/>
        <v>4.596822099396089E-7</v>
      </c>
      <c r="L90" s="1">
        <f t="shared" si="13"/>
        <v>8.3436130478399393E-8</v>
      </c>
      <c r="M90" s="1">
        <f t="shared" si="14"/>
        <v>6.4850962937739948E-14</v>
      </c>
      <c r="N90" s="1">
        <f t="shared" si="15"/>
        <v>9.0914147501079713E-3</v>
      </c>
      <c r="O90" s="1">
        <f t="shared" si="16"/>
        <v>4.4718315942337355E-6</v>
      </c>
      <c r="P90" s="1">
        <f t="shared" si="17"/>
        <v>9.0914147501079713E-3</v>
      </c>
      <c r="Q90" s="1">
        <f t="shared" si="18"/>
        <v>20.291171873217174</v>
      </c>
    </row>
    <row r="91" spans="4:17" x14ac:dyDescent="0.2">
      <c r="D91" s="48">
        <v>43983</v>
      </c>
      <c r="E91" s="1">
        <v>89</v>
      </c>
      <c r="F91" s="70">
        <f t="shared" si="19"/>
        <v>0.1142388912647565</v>
      </c>
      <c r="G91" s="37">
        <f>Warszawa!N91</f>
        <v>21</v>
      </c>
      <c r="H91" s="67">
        <f>Warszawa!O91</f>
        <v>16.142857142857142</v>
      </c>
      <c r="I91" s="1">
        <f t="shared" si="10"/>
        <v>7.2327714956261996E-3</v>
      </c>
      <c r="J91" s="1">
        <f t="shared" si="11"/>
        <v>9.1851928538845065E-3</v>
      </c>
      <c r="K91" s="1">
        <f t="shared" si="12"/>
        <v>6.1480539252357309E-7</v>
      </c>
      <c r="L91" s="1">
        <f t="shared" si="13"/>
        <v>5.2926425867614154E-8</v>
      </c>
      <c r="M91" s="1">
        <f t="shared" si="14"/>
        <v>8.8203049143818878E-14</v>
      </c>
      <c r="N91" s="1">
        <f t="shared" si="15"/>
        <v>9.1858605857911002E-3</v>
      </c>
      <c r="O91" s="1">
        <f t="shared" si="16"/>
        <v>3.8145569937766196E-6</v>
      </c>
      <c r="P91" s="1">
        <f t="shared" si="17"/>
        <v>9.1858605857911002E-3</v>
      </c>
      <c r="Q91" s="1">
        <f t="shared" si="18"/>
        <v>20.501965983620423</v>
      </c>
    </row>
    <row r="92" spans="4:17" x14ac:dyDescent="0.2">
      <c r="D92" s="48">
        <v>43984</v>
      </c>
      <c r="E92" s="1">
        <v>90</v>
      </c>
      <c r="F92" s="70">
        <f t="shared" si="19"/>
        <v>-0.19986910550226633</v>
      </c>
      <c r="G92" s="37">
        <f>Warszawa!N92</f>
        <v>11</v>
      </c>
      <c r="H92" s="67">
        <f>Warszawa!O92</f>
        <v>17.428571428571427</v>
      </c>
      <c r="I92" s="1">
        <f t="shared" si="10"/>
        <v>7.8088329421804985E-3</v>
      </c>
      <c r="J92" s="1">
        <f t="shared" si="11"/>
        <v>9.2547273650296184E-3</v>
      </c>
      <c r="K92" s="1">
        <f t="shared" si="12"/>
        <v>8.1905132721923379E-7</v>
      </c>
      <c r="L92" s="1">
        <f t="shared" si="13"/>
        <v>3.3288594775359717E-8</v>
      </c>
      <c r="M92" s="1">
        <f t="shared" si="14"/>
        <v>1.1973682410967352E-13</v>
      </c>
      <c r="N92" s="1">
        <f t="shared" si="15"/>
        <v>9.2555797050713502E-3</v>
      </c>
      <c r="O92" s="1">
        <f t="shared" si="16"/>
        <v>2.0930761955886986E-6</v>
      </c>
      <c r="P92" s="1">
        <f t="shared" si="17"/>
        <v>9.2555797050713502E-3</v>
      </c>
      <c r="Q92" s="1">
        <f t="shared" si="18"/>
        <v>20.657572417937818</v>
      </c>
    </row>
    <row r="93" spans="4:17" x14ac:dyDescent="0.2">
      <c r="D93" s="48">
        <v>43985</v>
      </c>
      <c r="E93" s="1">
        <v>91</v>
      </c>
      <c r="F93" s="70">
        <f t="shared" si="19"/>
        <v>-0.35902194264166787</v>
      </c>
      <c r="G93" s="37">
        <f>Warszawa!N93</f>
        <v>8</v>
      </c>
      <c r="H93" s="67">
        <f>Warszawa!O93</f>
        <v>18.285714285714285</v>
      </c>
      <c r="I93" s="1">
        <f t="shared" si="10"/>
        <v>8.192873906550031E-3</v>
      </c>
      <c r="J93" s="1">
        <f t="shared" si="11"/>
        <v>9.2988999654991574E-3</v>
      </c>
      <c r="K93" s="1">
        <f t="shared" si="12"/>
        <v>1.0868711162805284E-6</v>
      </c>
      <c r="L93" s="1">
        <f t="shared" si="13"/>
        <v>2.0759784508792944E-8</v>
      </c>
      <c r="M93" s="1">
        <f t="shared" si="14"/>
        <v>1.6223660031253188E-13</v>
      </c>
      <c r="N93" s="1">
        <f t="shared" si="15"/>
        <v>9.3000075965621841E-3</v>
      </c>
      <c r="O93" s="1">
        <f t="shared" si="16"/>
        <v>1.2257450072006912E-6</v>
      </c>
      <c r="P93" s="1">
        <f t="shared" si="17"/>
        <v>9.3000075965621841E-3</v>
      </c>
      <c r="Q93" s="1">
        <f t="shared" si="18"/>
        <v>20.756731240517599</v>
      </c>
    </row>
    <row r="94" spans="4:17" x14ac:dyDescent="0.2">
      <c r="D94" s="48">
        <v>43986</v>
      </c>
      <c r="E94" s="1">
        <v>92</v>
      </c>
      <c r="F94" s="70">
        <f t="shared" si="19"/>
        <v>5.9393651740167197E-2</v>
      </c>
      <c r="G94" s="37">
        <f>Warszawa!N94</f>
        <v>19</v>
      </c>
      <c r="H94" s="67">
        <f>Warszawa!O94</f>
        <v>16.571428571428573</v>
      </c>
      <c r="I94" s="1">
        <f t="shared" si="10"/>
        <v>7.4247919778109668E-3</v>
      </c>
      <c r="J94" s="1">
        <f t="shared" si="11"/>
        <v>9.3173437463345866E-3</v>
      </c>
      <c r="K94" s="1">
        <f t="shared" si="12"/>
        <v>1.4366085781730195E-6</v>
      </c>
      <c r="L94" s="1">
        <f t="shared" si="13"/>
        <v>1.2836738756624222E-8</v>
      </c>
      <c r="M94" s="1">
        <f t="shared" si="14"/>
        <v>2.194051945966813E-13</v>
      </c>
      <c r="N94" s="1">
        <f t="shared" si="15"/>
        <v>9.3187931918709208E-3</v>
      </c>
      <c r="O94" s="1">
        <f t="shared" si="16"/>
        <v>3.5872405980294753E-6</v>
      </c>
      <c r="P94" s="1">
        <f t="shared" si="17"/>
        <v>9.3187931918709208E-3</v>
      </c>
      <c r="Q94" s="1">
        <f t="shared" si="18"/>
        <v>20.798658900142385</v>
      </c>
    </row>
    <row r="95" spans="4:17" x14ac:dyDescent="0.2">
      <c r="D95" s="48">
        <v>43987</v>
      </c>
      <c r="E95" s="1">
        <v>93</v>
      </c>
      <c r="F95" s="70">
        <f t="shared" si="19"/>
        <v>0.21365427100108492</v>
      </c>
      <c r="G95" s="37">
        <f>Warszawa!N95</f>
        <v>25</v>
      </c>
      <c r="H95" s="67">
        <f>Warszawa!O95</f>
        <v>15.285714285714286</v>
      </c>
      <c r="I95" s="1">
        <f t="shared" si="10"/>
        <v>6.8487305312566679E-3</v>
      </c>
      <c r="J95" s="1">
        <f t="shared" si="11"/>
        <v>9.3099051639548205E-3</v>
      </c>
      <c r="K95" s="1">
        <f t="shared" si="12"/>
        <v>1.8914390101994759E-6</v>
      </c>
      <c r="L95" s="1">
        <f t="shared" si="13"/>
        <v>7.8702956619313155E-9</v>
      </c>
      <c r="M95" s="1">
        <f t="shared" si="14"/>
        <v>2.9615695797911018E-13</v>
      </c>
      <c r="N95" s="1">
        <f t="shared" si="15"/>
        <v>9.3118044735568395E-3</v>
      </c>
      <c r="O95" s="1">
        <f t="shared" si="16"/>
        <v>6.0667332437791944E-6</v>
      </c>
      <c r="P95" s="1">
        <f t="shared" si="17"/>
        <v>9.3118044735568395E-3</v>
      </c>
      <c r="Q95" s="1">
        <f t="shared" si="18"/>
        <v>20.783060746457576</v>
      </c>
    </row>
    <row r="96" spans="4:17" x14ac:dyDescent="0.2">
      <c r="D96" s="48">
        <v>43988</v>
      </c>
      <c r="E96" s="1">
        <v>94</v>
      </c>
      <c r="F96" s="70">
        <f t="shared" si="19"/>
        <v>0.14252391140941278</v>
      </c>
      <c r="G96" s="37">
        <f>Warszawa!N96</f>
        <v>24</v>
      </c>
      <c r="H96" s="67">
        <f>Warszawa!O96</f>
        <v>17.285714285714285</v>
      </c>
      <c r="I96" s="1">
        <f t="shared" si="10"/>
        <v>7.7448261147855767E-3</v>
      </c>
      <c r="J96" s="1">
        <f t="shared" si="11"/>
        <v>9.2766461685902021E-3</v>
      </c>
      <c r="K96" s="1">
        <f t="shared" si="12"/>
        <v>2.4805027184739117E-6</v>
      </c>
      <c r="L96" s="1">
        <f t="shared" si="13"/>
        <v>4.7844484065564559E-9</v>
      </c>
      <c r="M96" s="1">
        <f t="shared" si="14"/>
        <v>3.9900096098694395E-13</v>
      </c>
      <c r="N96" s="1">
        <f t="shared" si="15"/>
        <v>9.2791314561560829E-3</v>
      </c>
      <c r="O96" s="1">
        <f t="shared" si="16"/>
        <v>2.3540928793336892E-6</v>
      </c>
      <c r="P96" s="1">
        <f t="shared" si="17"/>
        <v>9.2791314561560829E-3</v>
      </c>
      <c r="Q96" s="1">
        <f t="shared" si="18"/>
        <v>20.710137683335027</v>
      </c>
    </row>
    <row r="97" spans="4:17" x14ac:dyDescent="0.2">
      <c r="D97" s="48">
        <v>43989</v>
      </c>
      <c r="E97" s="1">
        <v>95</v>
      </c>
      <c r="F97" s="70">
        <f t="shared" si="19"/>
        <v>-0.38853254015020644</v>
      </c>
      <c r="G97" s="37">
        <f>Warszawa!N97</f>
        <v>8</v>
      </c>
      <c r="H97" s="67">
        <f>Warszawa!O97</f>
        <v>19.571428571428573</v>
      </c>
      <c r="I97" s="1">
        <f t="shared" si="10"/>
        <v>8.7689353531043325E-3</v>
      </c>
      <c r="J97" s="1">
        <f t="shared" si="11"/>
        <v>9.2178433451851963E-3</v>
      </c>
      <c r="K97" s="1">
        <f t="shared" si="12"/>
        <v>3.2402651621160386E-6</v>
      </c>
      <c r="L97" s="1">
        <f t="shared" si="13"/>
        <v>2.8838800107484864E-9</v>
      </c>
      <c r="M97" s="1">
        <f t="shared" si="14"/>
        <v>5.3654099355175516E-13</v>
      </c>
      <c r="N97" s="1">
        <f t="shared" si="15"/>
        <v>9.2210864947638652E-3</v>
      </c>
      <c r="O97" s="1">
        <f t="shared" si="16"/>
        <v>2.0444065441882324E-7</v>
      </c>
      <c r="P97" s="1">
        <f t="shared" si="17"/>
        <v>9.2210864947638652E-3</v>
      </c>
      <c r="Q97" s="1">
        <f t="shared" si="18"/>
        <v>20.580586857599162</v>
      </c>
    </row>
    <row r="98" spans="4:17" x14ac:dyDescent="0.2">
      <c r="D98" s="48">
        <v>43990</v>
      </c>
      <c r="E98" s="1">
        <v>96</v>
      </c>
      <c r="F98" s="70">
        <f t="shared" si="19"/>
        <v>-0.18966406624495513</v>
      </c>
      <c r="G98" s="37">
        <f>Warszawa!N98</f>
        <v>12</v>
      </c>
      <c r="H98" s="67">
        <f>Warszawa!O98</f>
        <v>18.571428571428573</v>
      </c>
      <c r="I98" s="1">
        <f t="shared" si="10"/>
        <v>8.3208875613398764E-3</v>
      </c>
      <c r="J98" s="1">
        <f t="shared" si="11"/>
        <v>9.1339840834333639E-3</v>
      </c>
      <c r="K98" s="1">
        <f t="shared" si="12"/>
        <v>4.2161385524422497E-6</v>
      </c>
      <c r="L98" s="1">
        <f t="shared" si="13"/>
        <v>1.7235622798433173E-9</v>
      </c>
      <c r="M98" s="1">
        <f t="shared" si="14"/>
        <v>7.2012658297490374E-13</v>
      </c>
      <c r="N98" s="1">
        <f t="shared" si="15"/>
        <v>9.1382019462682117E-3</v>
      </c>
      <c r="O98" s="1">
        <f t="shared" si="16"/>
        <v>6.6800280263364258E-7</v>
      </c>
      <c r="P98" s="1">
        <f t="shared" si="17"/>
        <v>9.1382019462682117E-3</v>
      </c>
      <c r="Q98" s="1">
        <f t="shared" si="18"/>
        <v>20.395596439123384</v>
      </c>
    </row>
    <row r="99" spans="4:17" x14ac:dyDescent="0.2">
      <c r="D99" s="48">
        <v>43991</v>
      </c>
      <c r="E99" s="1">
        <v>97</v>
      </c>
      <c r="F99" s="70">
        <f t="shared" si="19"/>
        <v>0.10315896228505794</v>
      </c>
      <c r="G99" s="37">
        <f>Warszawa!N99</f>
        <v>25</v>
      </c>
      <c r="H99" s="67">
        <f>Warszawa!O99</f>
        <v>19.714285714285715</v>
      </c>
      <c r="I99" s="1">
        <f t="shared" si="10"/>
        <v>8.8329421804992543E-3</v>
      </c>
      <c r="J99" s="1">
        <f t="shared" si="11"/>
        <v>9.0257598511247223E-3</v>
      </c>
      <c r="K99" s="1">
        <f t="shared" si="12"/>
        <v>5.4644024336553362E-6</v>
      </c>
      <c r="L99" s="1">
        <f t="shared" si="13"/>
        <v>1.0213656746658153E-9</v>
      </c>
      <c r="M99" s="1">
        <f t="shared" si="14"/>
        <v>9.6469881032201551E-13</v>
      </c>
      <c r="N99" s="1">
        <f t="shared" si="15"/>
        <v>9.0312252758887514E-3</v>
      </c>
      <c r="O99" s="1">
        <f t="shared" si="16"/>
        <v>3.931618553467349E-8</v>
      </c>
      <c r="P99" s="1">
        <f t="shared" si="17"/>
        <v>9.0312252758887514E-3</v>
      </c>
      <c r="Q99" s="1">
        <f t="shared" si="18"/>
        <v>20.156834699090751</v>
      </c>
    </row>
    <row r="100" spans="4:17" x14ac:dyDescent="0.2">
      <c r="D100" s="48">
        <v>43992</v>
      </c>
      <c r="E100" s="1">
        <v>98</v>
      </c>
      <c r="F100" s="70">
        <f t="shared" si="19"/>
        <v>0.11471957142661382</v>
      </c>
      <c r="G100" s="37">
        <f>Warszawa!N100</f>
        <v>24</v>
      </c>
      <c r="H100" s="67">
        <f>Warszawa!O100</f>
        <v>18.428571428571427</v>
      </c>
      <c r="I100" s="1">
        <f t="shared" si="10"/>
        <v>8.2568807339449529E-3</v>
      </c>
      <c r="J100" s="1">
        <f t="shared" si="11"/>
        <v>8.8940567006566048E-3</v>
      </c>
      <c r="K100" s="1">
        <f t="shared" si="12"/>
        <v>7.0544629441408855E-6</v>
      </c>
      <c r="L100" s="1">
        <f t="shared" si="13"/>
        <v>6.0012265054408664E-10</v>
      </c>
      <c r="M100" s="1">
        <f t="shared" si="14"/>
        <v>1.2898868322164851E-12</v>
      </c>
      <c r="N100" s="1">
        <f t="shared" si="15"/>
        <v>8.9011117650132834E-3</v>
      </c>
      <c r="O100" s="1">
        <f t="shared" si="16"/>
        <v>4.1503361972939429E-7</v>
      </c>
      <c r="P100" s="1">
        <f t="shared" si="17"/>
        <v>8.9011117650132834E-3</v>
      </c>
      <c r="Q100" s="1">
        <f t="shared" si="18"/>
        <v>19.866433734579648</v>
      </c>
    </row>
    <row r="101" spans="4:17" x14ac:dyDescent="0.2">
      <c r="D101" s="48">
        <v>43993</v>
      </c>
      <c r="E101" s="1">
        <v>99</v>
      </c>
      <c r="F101" s="70">
        <f t="shared" si="19"/>
        <v>-0.21244128109452509</v>
      </c>
      <c r="G101" s="37">
        <f>Warszawa!N101</f>
        <v>12</v>
      </c>
      <c r="H101" s="67">
        <f>Warszawa!O101</f>
        <v>19.571428571428573</v>
      </c>
      <c r="I101" s="1">
        <f t="shared" si="10"/>
        <v>8.7689353531043325E-3</v>
      </c>
      <c r="J101" s="1">
        <f t="shared" si="11"/>
        <v>8.7399431910102875E-3</v>
      </c>
      <c r="K101" s="1">
        <f t="shared" si="12"/>
        <v>9.0714918714257426E-6</v>
      </c>
      <c r="L101" s="1">
        <f t="shared" si="13"/>
        <v>3.4962563026929008E-10</v>
      </c>
      <c r="M101" s="1">
        <f t="shared" si="14"/>
        <v>1.7214263320502631E-12</v>
      </c>
      <c r="N101" s="1">
        <f t="shared" si="15"/>
        <v>8.7490150342287697E-3</v>
      </c>
      <c r="O101" s="1">
        <f t="shared" si="16"/>
        <v>3.9681917268684761E-10</v>
      </c>
      <c r="P101" s="1">
        <f t="shared" si="17"/>
        <v>8.7490150342287697E-3</v>
      </c>
      <c r="Q101" s="1">
        <f t="shared" si="18"/>
        <v>19.526968316871546</v>
      </c>
    </row>
    <row r="102" spans="4:17" x14ac:dyDescent="0.2">
      <c r="D102" s="48">
        <v>43994</v>
      </c>
      <c r="E102" s="1">
        <v>100</v>
      </c>
      <c r="F102" s="70">
        <f t="shared" si="19"/>
        <v>0.23650718152733674</v>
      </c>
      <c r="G102" s="37">
        <f>Warszawa!N102</f>
        <v>33</v>
      </c>
      <c r="H102" s="67">
        <f>Warszawa!O102</f>
        <v>19.142857142857142</v>
      </c>
      <c r="I102" s="1">
        <f t="shared" si="10"/>
        <v>8.5769148709195636E-3</v>
      </c>
      <c r="J102" s="1">
        <f t="shared" si="11"/>
        <v>8.5646559554502146E-3</v>
      </c>
      <c r="K102" s="1">
        <f t="shared" si="12"/>
        <v>1.161948698260161E-5</v>
      </c>
      <c r="L102" s="1">
        <f t="shared" si="13"/>
        <v>2.0196261670407988E-10</v>
      </c>
      <c r="M102" s="1">
        <f t="shared" si="14"/>
        <v>2.2929904231081088E-12</v>
      </c>
      <c r="N102" s="1">
        <f t="shared" si="15"/>
        <v>8.5762756466884228E-3</v>
      </c>
      <c r="O102" s="1">
        <f t="shared" si="16"/>
        <v>4.0861054915291321E-13</v>
      </c>
      <c r="P102" s="1">
        <f t="shared" si="17"/>
        <v>8.5762756466884228E-3</v>
      </c>
      <c r="Q102" s="1">
        <f t="shared" si="18"/>
        <v>19.141430455251733</v>
      </c>
    </row>
    <row r="103" spans="4:17" x14ac:dyDescent="0.2">
      <c r="D103" s="48">
        <v>43995</v>
      </c>
      <c r="E103" s="1">
        <v>101</v>
      </c>
      <c r="F103" s="70">
        <f t="shared" si="19"/>
        <v>-8.940041122931075E-2</v>
      </c>
      <c r="G103" s="37">
        <f>Warszawa!N103</f>
        <v>15</v>
      </c>
      <c r="H103" s="67">
        <f>Warszawa!O103</f>
        <v>18.428571428571427</v>
      </c>
      <c r="I103" s="1">
        <f t="shared" si="10"/>
        <v>8.2568807339449529E-3</v>
      </c>
      <c r="J103" s="1">
        <f t="shared" si="11"/>
        <v>8.3695831875191529E-3</v>
      </c>
      <c r="K103" s="1">
        <f t="shared" si="12"/>
        <v>1.482479410968681E-5</v>
      </c>
      <c r="L103" s="1">
        <f t="shared" si="13"/>
        <v>1.1567598298732153E-10</v>
      </c>
      <c r="M103" s="1">
        <f t="shared" si="14"/>
        <v>3.0485477797410684E-12</v>
      </c>
      <c r="N103" s="1">
        <f t="shared" si="15"/>
        <v>8.3844081003533692E-3</v>
      </c>
      <c r="O103" s="1">
        <f t="shared" si="16"/>
        <v>1.6263228405520003E-8</v>
      </c>
      <c r="P103" s="1">
        <f t="shared" si="17"/>
        <v>8.3844081003533692E-3</v>
      </c>
      <c r="Q103" s="1">
        <f t="shared" si="18"/>
        <v>18.713200364931545</v>
      </c>
    </row>
    <row r="104" spans="4:17" x14ac:dyDescent="0.2">
      <c r="D104" s="48">
        <v>43996</v>
      </c>
      <c r="E104" s="1">
        <v>102</v>
      </c>
      <c r="F104" s="70">
        <f t="shared" si="19"/>
        <v>-4.420366249205343E-2</v>
      </c>
      <c r="G104" s="37">
        <f>Warszawa!N104</f>
        <v>16</v>
      </c>
      <c r="H104" s="67">
        <f>Warszawa!O104</f>
        <v>17.714285714285715</v>
      </c>
      <c r="I104" s="1">
        <f t="shared" si="10"/>
        <v>7.9368465969703438E-3</v>
      </c>
      <c r="J104" s="1">
        <f t="shared" si="11"/>
        <v>8.1562463536084071E-3</v>
      </c>
      <c r="K104" s="1">
        <f t="shared" si="12"/>
        <v>1.8840128735051013E-5</v>
      </c>
      <c r="L104" s="1">
        <f t="shared" si="13"/>
        <v>6.5693120463444287E-11</v>
      </c>
      <c r="M104" s="1">
        <f t="shared" si="14"/>
        <v>4.0453931766727642E-12</v>
      </c>
      <c r="N104" s="1">
        <f t="shared" si="15"/>
        <v>8.175086552081972E-3</v>
      </c>
      <c r="O104" s="1">
        <f t="shared" si="16"/>
        <v>5.6758274284042353E-8</v>
      </c>
      <c r="P104" s="1">
        <f t="shared" si="17"/>
        <v>8.175086552081972E-3</v>
      </c>
      <c r="Q104" s="1">
        <f t="shared" si="18"/>
        <v>18.246014604575336</v>
      </c>
    </row>
    <row r="105" spans="4:17" x14ac:dyDescent="0.2">
      <c r="D105" s="48">
        <v>43997</v>
      </c>
      <c r="E105" s="1">
        <v>103</v>
      </c>
      <c r="F105" s="70">
        <f t="shared" si="19"/>
        <v>-0.2870192812211666</v>
      </c>
      <c r="G105" s="37">
        <f>Warszawa!N105</f>
        <v>9</v>
      </c>
      <c r="H105" s="67">
        <f>Warszawa!O105</f>
        <v>17.428571428571427</v>
      </c>
      <c r="I105" s="1">
        <f t="shared" si="10"/>
        <v>7.8088329421804985E-3</v>
      </c>
      <c r="J105" s="1">
        <f t="shared" si="11"/>
        <v>7.9262804686999391E-3</v>
      </c>
      <c r="K105" s="1">
        <f t="shared" si="12"/>
        <v>2.3849129967051378E-5</v>
      </c>
      <c r="L105" s="1">
        <f t="shared" si="13"/>
        <v>3.6991425502243015E-11</v>
      </c>
      <c r="M105" s="1">
        <f t="shared" si="14"/>
        <v>5.3580336332902485E-12</v>
      </c>
      <c r="N105" s="1">
        <f t="shared" si="15"/>
        <v>7.9501296410164502E-3</v>
      </c>
      <c r="O105" s="1">
        <f t="shared" si="16"/>
        <v>1.9964755587792791E-8</v>
      </c>
      <c r="P105" s="1">
        <f t="shared" si="17"/>
        <v>7.9501296410164502E-3</v>
      </c>
      <c r="Q105" s="1">
        <f t="shared" si="18"/>
        <v>17.743932203544812</v>
      </c>
    </row>
    <row r="106" spans="4:17" x14ac:dyDescent="0.2">
      <c r="D106" s="48">
        <v>43998</v>
      </c>
      <c r="E106" s="1">
        <v>104</v>
      </c>
      <c r="F106" s="70">
        <f t="shared" si="19"/>
        <v>0.11674425799302846</v>
      </c>
      <c r="G106" s="37">
        <f>Warszawa!N106</f>
        <v>20</v>
      </c>
      <c r="H106" s="67">
        <f>Warszawa!O106</f>
        <v>15.285714285714286</v>
      </c>
      <c r="I106" s="1">
        <f t="shared" si="10"/>
        <v>6.8487305312566679E-3</v>
      </c>
      <c r="J106" s="1">
        <f t="shared" si="11"/>
        <v>7.6814132922462738E-3</v>
      </c>
      <c r="K106" s="1">
        <f t="shared" si="12"/>
        <v>3.0071472415173286E-5</v>
      </c>
      <c r="L106" s="1">
        <f t="shared" si="13"/>
        <v>2.0653170329486723E-11</v>
      </c>
      <c r="M106" s="1">
        <f t="shared" si="14"/>
        <v>7.0831607736246825E-12</v>
      </c>
      <c r="N106" s="1">
        <f t="shared" si="15"/>
        <v>7.7114847923977778E-3</v>
      </c>
      <c r="O106" s="1">
        <f t="shared" si="16"/>
        <v>7.4434490289508878E-7</v>
      </c>
      <c r="P106" s="1">
        <f t="shared" si="17"/>
        <v>7.7114847923977778E-3</v>
      </c>
      <c r="Q106" s="1">
        <f t="shared" si="18"/>
        <v>17.211299629508755</v>
      </c>
    </row>
    <row r="107" spans="4:17" x14ac:dyDescent="0.2">
      <c r="D107" s="48">
        <v>43999</v>
      </c>
      <c r="E107" s="1">
        <v>105</v>
      </c>
      <c r="F107" s="70">
        <f t="shared" si="19"/>
        <v>0.12821644636953589</v>
      </c>
      <c r="G107" s="37">
        <f>Warszawa!N107</f>
        <v>19</v>
      </c>
      <c r="H107" s="67">
        <f>Warszawa!O107</f>
        <v>14.142857142857142</v>
      </c>
      <c r="I107" s="1">
        <f t="shared" si="10"/>
        <v>6.33667591209729E-3</v>
      </c>
      <c r="J107" s="1">
        <f t="shared" si="11"/>
        <v>7.4234438132417709E-3</v>
      </c>
      <c r="K107" s="1">
        <f t="shared" si="12"/>
        <v>3.7768551160371515E-5</v>
      </c>
      <c r="L107" s="1">
        <f t="shared" si="13"/>
        <v>1.1433438734861154E-11</v>
      </c>
      <c r="M107" s="1">
        <f t="shared" si="14"/>
        <v>9.345998993776845E-12</v>
      </c>
      <c r="N107" s="1">
        <f t="shared" si="15"/>
        <v>7.4612123851815794E-3</v>
      </c>
      <c r="O107" s="1">
        <f t="shared" si="16"/>
        <v>1.2645822582770197E-6</v>
      </c>
      <c r="P107" s="1">
        <f t="shared" si="17"/>
        <v>7.4612123851815794E-3</v>
      </c>
      <c r="Q107" s="1">
        <f t="shared" si="18"/>
        <v>16.652715452069554</v>
      </c>
    </row>
    <row r="108" spans="4:17" x14ac:dyDescent="0.2">
      <c r="D108" s="48">
        <v>44000</v>
      </c>
      <c r="E108" s="1">
        <v>106</v>
      </c>
      <c r="F108" s="70">
        <f t="shared" si="19"/>
        <v>-0.10429196663065587</v>
      </c>
      <c r="G108" s="37">
        <f>Warszawa!N108</f>
        <v>10</v>
      </c>
      <c r="H108" s="67">
        <f>Warszawa!O108</f>
        <v>12.714285714285714</v>
      </c>
      <c r="I108" s="1">
        <f t="shared" si="10"/>
        <v>5.6966076381480685E-3</v>
      </c>
      <c r="J108" s="1">
        <f t="shared" si="11"/>
        <v>7.1542203972478633E-3</v>
      </c>
      <c r="K108" s="1">
        <f t="shared" si="12"/>
        <v>4.7249741380826672E-5</v>
      </c>
      <c r="L108" s="1">
        <f t="shared" si="13"/>
        <v>6.2758346739594627E-12</v>
      </c>
      <c r="M108" s="1">
        <f t="shared" si="14"/>
        <v>1.2308392207956397E-11</v>
      </c>
      <c r="N108" s="1">
        <f t="shared" si="15"/>
        <v>7.2014701572129169E-3</v>
      </c>
      <c r="O108" s="1">
        <f t="shared" si="16"/>
        <v>2.2646111642413253E-6</v>
      </c>
      <c r="P108" s="1">
        <f t="shared" si="17"/>
        <v>7.2014701572129169E-3</v>
      </c>
      <c r="Q108" s="1">
        <f t="shared" si="18"/>
        <v>16.072995536598544</v>
      </c>
    </row>
    <row r="109" spans="4:17" x14ac:dyDescent="0.2">
      <c r="D109" s="48">
        <v>44001</v>
      </c>
      <c r="E109" s="1">
        <v>107</v>
      </c>
      <c r="F109" s="70">
        <f t="shared" si="19"/>
        <v>0.16085129249894425</v>
      </c>
      <c r="G109" s="37">
        <f>Warszawa!N109</f>
        <v>18</v>
      </c>
      <c r="H109" s="67">
        <f>Warszawa!O109</f>
        <v>12.428571428571429</v>
      </c>
      <c r="I109" s="1">
        <f t="shared" si="10"/>
        <v>5.5685939833582249E-3</v>
      </c>
      <c r="J109" s="1">
        <f t="shared" si="11"/>
        <v>6.8756189635977459E-3</v>
      </c>
      <c r="K109" s="1">
        <f t="shared" si="12"/>
        <v>5.8879216888254891E-5</v>
      </c>
      <c r="L109" s="1">
        <f t="shared" si="13"/>
        <v>3.4156282966188725E-12</v>
      </c>
      <c r="M109" s="1">
        <f t="shared" si="14"/>
        <v>1.6179082502161032E-11</v>
      </c>
      <c r="N109" s="1">
        <f t="shared" si="15"/>
        <v>6.9344982000807114E-3</v>
      </c>
      <c r="O109" s="1">
        <f t="shared" si="16"/>
        <v>1.8656942850621162E-6</v>
      </c>
      <c r="P109" s="1">
        <f t="shared" si="17"/>
        <v>6.9344982000807114E-3</v>
      </c>
      <c r="Q109" s="1">
        <f t="shared" si="18"/>
        <v>15.477139554180141</v>
      </c>
    </row>
    <row r="110" spans="4:17" x14ac:dyDescent="0.2">
      <c r="D110" s="48">
        <v>44002</v>
      </c>
      <c r="E110" s="1">
        <v>108</v>
      </c>
      <c r="F110" s="70">
        <f t="shared" si="19"/>
        <v>-0.23922284568577912</v>
      </c>
      <c r="G110" s="37">
        <f>Warszawa!N110</f>
        <v>7</v>
      </c>
      <c r="H110" s="67">
        <f>Warszawa!O110</f>
        <v>12.142857142857142</v>
      </c>
      <c r="I110" s="1">
        <f t="shared" si="10"/>
        <v>5.4405803285683804E-3</v>
      </c>
      <c r="J110" s="1">
        <f t="shared" si="11"/>
        <v>6.5895215485779054E-3</v>
      </c>
      <c r="K110" s="1">
        <f t="shared" si="12"/>
        <v>7.3083290576834599E-5</v>
      </c>
      <c r="L110" s="1">
        <f t="shared" si="13"/>
        <v>1.8432073535142218E-12</v>
      </c>
      <c r="M110" s="1">
        <f t="shared" si="14"/>
        <v>2.1226745791981243E-11</v>
      </c>
      <c r="N110" s="1">
        <f t="shared" si="15"/>
        <v>6.6626048622246935E-3</v>
      </c>
      <c r="O110" s="1">
        <f t="shared" si="16"/>
        <v>1.4933439089787209E-6</v>
      </c>
      <c r="P110" s="1">
        <f t="shared" si="17"/>
        <v>6.6626048622246935E-3</v>
      </c>
      <c r="Q110" s="1">
        <f t="shared" si="18"/>
        <v>14.870299518689114</v>
      </c>
    </row>
    <row r="111" spans="4:17" x14ac:dyDescent="0.2">
      <c r="D111" s="48">
        <v>44003</v>
      </c>
      <c r="E111" s="1">
        <v>109</v>
      </c>
      <c r="F111" s="70">
        <f t="shared" si="19"/>
        <v>-0.29582880197817341</v>
      </c>
      <c r="G111" s="37">
        <f>Warszawa!N111</f>
        <v>6</v>
      </c>
      <c r="H111" s="67">
        <f>Warszawa!O111</f>
        <v>11.857142857142858</v>
      </c>
      <c r="I111" s="1">
        <f>($C$1*G111+(1-$C$1)*H111)/($C$1*SUM(G:G)+(1-$C$1)*SUM(H:H))</f>
        <v>5.3125666737785368E-3</v>
      </c>
      <c r="J111" s="1">
        <f t="shared" si="11"/>
        <v>6.2977955906228077E-3</v>
      </c>
      <c r="K111" s="1">
        <f t="shared" si="12"/>
        <v>9.0358214408316532E-5</v>
      </c>
      <c r="L111" s="1">
        <f t="shared" si="13"/>
        <v>9.862392196436903E-13</v>
      </c>
      <c r="M111" s="1">
        <f t="shared" si="14"/>
        <v>2.7796487158511094E-11</v>
      </c>
      <c r="N111" s="1">
        <f t="shared" si="15"/>
        <v>6.3881538338138501E-3</v>
      </c>
      <c r="O111" s="1">
        <f t="shared" si="16"/>
        <v>1.1568876790377419E-6</v>
      </c>
      <c r="P111" s="1">
        <f t="shared" si="17"/>
        <v>6.3881538338138501E-3</v>
      </c>
      <c r="Q111" s="1">
        <f t="shared" si="18"/>
        <v>14.257750961469293</v>
      </c>
    </row>
    <row r="112" spans="4:17" x14ac:dyDescent="0.2">
      <c r="D112" s="48">
        <v>44004</v>
      </c>
      <c r="E112" s="1">
        <v>110</v>
      </c>
      <c r="F112" s="70">
        <f t="shared" si="19"/>
        <v>-0.23922284568577912</v>
      </c>
      <c r="G112" s="37">
        <f>Warszawa!N112</f>
        <v>7</v>
      </c>
      <c r="H112" s="67">
        <f>Warszawa!O112</f>
        <v>12.142857142857142</v>
      </c>
      <c r="I112" s="1">
        <f t="shared" si="10"/>
        <v>5.4405803285683804E-3</v>
      </c>
      <c r="J112" s="1">
        <f t="shared" si="11"/>
        <v>6.0022742472044923E-3</v>
      </c>
      <c r="K112" s="1">
        <f t="shared" si="12"/>
        <v>1.1127834701102765E-4</v>
      </c>
      <c r="L112" s="1">
        <f t="shared" si="13"/>
        <v>5.2323263856424752E-13</v>
      </c>
      <c r="M112" s="1">
        <f t="shared" si="14"/>
        <v>3.6330667429694598E-11</v>
      </c>
      <c r="N112" s="1">
        <f t="shared" si="15"/>
        <v>6.1135526310694202E-3</v>
      </c>
      <c r="O112" s="1">
        <f t="shared" si="16"/>
        <v>4.5289167103448626E-7</v>
      </c>
      <c r="P112" s="1">
        <f t="shared" si="17"/>
        <v>6.1135526310694202E-3</v>
      </c>
      <c r="Q112" s="1">
        <f t="shared" si="18"/>
        <v>13.644867229439225</v>
      </c>
    </row>
    <row r="113" spans="4:17" x14ac:dyDescent="0.2">
      <c r="D113" s="48">
        <v>44005</v>
      </c>
      <c r="E113" s="1">
        <v>111</v>
      </c>
      <c r="F113" s="70">
        <f t="shared" si="19"/>
        <v>0.18655669273384623</v>
      </c>
      <c r="G113" s="37">
        <f>Warszawa!N113</f>
        <v>18</v>
      </c>
      <c r="H113" s="67">
        <f>Warszawa!O113</f>
        <v>11.714285714285714</v>
      </c>
      <c r="I113" s="1">
        <f t="shared" si="10"/>
        <v>5.2485598463836141E-3</v>
      </c>
      <c r="J113" s="1">
        <f t="shared" si="11"/>
        <v>5.7047380210422955E-3</v>
      </c>
      <c r="K113" s="1">
        <f t="shared" si="12"/>
        <v>1.365045633870548E-4</v>
      </c>
      <c r="L113" s="1">
        <f t="shared" si="13"/>
        <v>2.7524020193707581E-13</v>
      </c>
      <c r="M113" s="1">
        <f t="shared" si="14"/>
        <v>4.7395139350676801E-11</v>
      </c>
      <c r="N113" s="1">
        <f t="shared" si="15"/>
        <v>5.8412426320997293E-3</v>
      </c>
      <c r="O113" s="1">
        <f t="shared" si="16"/>
        <v>3.5127282830365071E-7</v>
      </c>
      <c r="P113" s="1">
        <f t="shared" si="17"/>
        <v>5.8412426320997293E-3</v>
      </c>
      <c r="Q113" s="1">
        <f t="shared" si="18"/>
        <v>13.037097246024491</v>
      </c>
    </row>
    <row r="114" spans="4:17" x14ac:dyDescent="0.2">
      <c r="D114" s="48">
        <v>44006</v>
      </c>
      <c r="E114" s="1">
        <v>112</v>
      </c>
      <c r="F114" s="70">
        <f t="shared" si="19"/>
        <v>0.1617331090088141</v>
      </c>
      <c r="G114" s="37">
        <f>Warszawa!N114</f>
        <v>17</v>
      </c>
      <c r="H114" s="67">
        <f>Warszawa!O114</f>
        <v>11.714285714285714</v>
      </c>
      <c r="I114" s="1">
        <f t="shared" si="10"/>
        <v>5.2485598463836141E-3</v>
      </c>
      <c r="J114" s="1">
        <f t="shared" si="11"/>
        <v>5.406897936510933E-3</v>
      </c>
      <c r="K114" s="1">
        <f t="shared" si="12"/>
        <v>1.6679274393871236E-4</v>
      </c>
      <c r="L114" s="1">
        <f t="shared" si="13"/>
        <v>1.4355998088880403E-13</v>
      </c>
      <c r="M114" s="1">
        <f t="shared" si="14"/>
        <v>6.171222415160617E-11</v>
      </c>
      <c r="N114" s="1">
        <f t="shared" si="15"/>
        <v>5.573690742305429E-3</v>
      </c>
      <c r="O114" s="1">
        <f t="shared" si="16"/>
        <v>1.0571005935382456E-7</v>
      </c>
      <c r="P114" s="1">
        <f t="shared" si="17"/>
        <v>5.573690742305429E-3</v>
      </c>
      <c r="Q114" s="1">
        <f t="shared" si="18"/>
        <v>12.439946909135974</v>
      </c>
    </row>
    <row r="115" spans="4:17" x14ac:dyDescent="0.2">
      <c r="D115" s="48">
        <v>44007</v>
      </c>
      <c r="E115" s="1">
        <v>113</v>
      </c>
      <c r="F115" s="70">
        <f t="shared" si="19"/>
        <v>2.6652194771440207E-2</v>
      </c>
      <c r="G115" s="37">
        <f>Warszawa!N115</f>
        <v>12</v>
      </c>
      <c r="H115" s="67">
        <f>Warszawa!O115</f>
        <v>11.285714285714286</v>
      </c>
      <c r="I115" s="1">
        <f t="shared" si="10"/>
        <v>5.0565393641988478E-3</v>
      </c>
      <c r="J115" s="1">
        <f t="shared" si="11"/>
        <v>5.1103804667845948E-3</v>
      </c>
      <c r="K115" s="1">
        <f t="shared" si="12"/>
        <v>2.0300213962258181E-4</v>
      </c>
      <c r="L115" s="1">
        <f t="shared" si="13"/>
        <v>7.4243664408544491E-14</v>
      </c>
      <c r="M115" s="1">
        <f t="shared" si="14"/>
        <v>8.0202066720191362E-11</v>
      </c>
      <c r="N115" s="1">
        <f t="shared" si="15"/>
        <v>5.3133826866834863E-3</v>
      </c>
      <c r="O115" s="1">
        <f t="shared" si="16"/>
        <v>6.5968451106224053E-8</v>
      </c>
      <c r="P115" s="1">
        <f t="shared" si="17"/>
        <v>5.3133826866834863E-3</v>
      </c>
      <c r="Q115" s="1">
        <f t="shared" si="18"/>
        <v>11.858964120231191</v>
      </c>
    </row>
    <row r="116" spans="4:17" x14ac:dyDescent="0.2">
      <c r="D116" s="48">
        <v>44008</v>
      </c>
      <c r="E116" s="1">
        <v>114</v>
      </c>
      <c r="F116" s="70">
        <f t="shared" si="19"/>
        <v>0.12356220777949667</v>
      </c>
      <c r="G116" s="37">
        <f>Warszawa!N116</f>
        <v>15</v>
      </c>
      <c r="H116" s="67">
        <f>Warszawa!O116</f>
        <v>11.285714285714286</v>
      </c>
      <c r="I116" s="1">
        <f t="shared" si="10"/>
        <v>5.0565393641988478E-3</v>
      </c>
      <c r="J116" s="1">
        <f t="shared" si="11"/>
        <v>4.8167143694657875E-3</v>
      </c>
      <c r="K116" s="1">
        <f t="shared" si="12"/>
        <v>2.4610336736927434E-4</v>
      </c>
      <c r="L116" s="1">
        <f t="shared" si="13"/>
        <v>3.8070614712929476E-14</v>
      </c>
      <c r="M116" s="1">
        <f t="shared" si="14"/>
        <v>1.040343808301122E-10</v>
      </c>
      <c r="N116" s="1">
        <f t="shared" si="15"/>
        <v>5.0628178409075127E-3</v>
      </c>
      <c r="O116" s="1">
        <f t="shared" si="16"/>
        <v>3.9417963437195777E-11</v>
      </c>
      <c r="P116" s="1">
        <f t="shared" si="17"/>
        <v>5.0628178409075127E-3</v>
      </c>
      <c r="Q116" s="1">
        <f t="shared" si="18"/>
        <v>11.299727247777863</v>
      </c>
    </row>
    <row r="117" spans="4:17" x14ac:dyDescent="0.2">
      <c r="D117" s="48">
        <v>44009</v>
      </c>
      <c r="E117" s="1">
        <v>115</v>
      </c>
      <c r="F117" s="70">
        <f t="shared" si="19"/>
        <v>-0.1790356397024625</v>
      </c>
      <c r="G117" s="37">
        <f>Warszawa!N117</f>
        <v>7</v>
      </c>
      <c r="H117" s="67">
        <f>Warszawa!O117</f>
        <v>10.571428571428571</v>
      </c>
      <c r="I117" s="1">
        <f t="shared" si="10"/>
        <v>4.7365052272242371E-3</v>
      </c>
      <c r="J117" s="1">
        <f t="shared" si="11"/>
        <v>4.5273195443684289E-3</v>
      </c>
      <c r="K117" s="1">
        <f t="shared" si="12"/>
        <v>2.9718574611689119E-4</v>
      </c>
      <c r="L117" s="1">
        <f t="shared" si="13"/>
        <v>1.9356412231421909E-14</v>
      </c>
      <c r="M117" s="1">
        <f t="shared" si="14"/>
        <v>1.3469304779415567E-10</v>
      </c>
      <c r="N117" s="1">
        <f t="shared" si="15"/>
        <v>4.824505425197724E-3</v>
      </c>
      <c r="O117" s="1">
        <f t="shared" si="16"/>
        <v>7.7440111373613477E-9</v>
      </c>
      <c r="P117" s="1">
        <f t="shared" si="17"/>
        <v>4.824505425197724E-3</v>
      </c>
      <c r="Q117" s="1">
        <f t="shared" si="18"/>
        <v>10.767836632334159</v>
      </c>
    </row>
    <row r="118" spans="4:17" x14ac:dyDescent="0.2">
      <c r="D118" s="48">
        <v>44010</v>
      </c>
      <c r="E118" s="1">
        <v>116</v>
      </c>
      <c r="F118" s="70">
        <f t="shared" si="19"/>
        <v>-0.49732464080794941</v>
      </c>
      <c r="G118" s="37">
        <f>Warszawa!N118</f>
        <v>3</v>
      </c>
      <c r="H118" s="67">
        <f>Warszawa!O118</f>
        <v>9.4285714285714288</v>
      </c>
      <c r="I118" s="1">
        <f t="shared" si="10"/>
        <v>4.22445060806486E-3</v>
      </c>
      <c r="J118" s="1">
        <f t="shared" si="11"/>
        <v>4.2434979828907468E-3</v>
      </c>
      <c r="K118" s="1">
        <f t="shared" si="12"/>
        <v>3.5746364035087039E-4</v>
      </c>
      <c r="L118" s="1">
        <f t="shared" si="13"/>
        <v>9.7580787614284311E-15</v>
      </c>
      <c r="M118" s="1">
        <f t="shared" si="14"/>
        <v>1.7405657752989392E-10</v>
      </c>
      <c r="N118" s="1">
        <f t="shared" si="15"/>
        <v>4.6009617973079521E-3</v>
      </c>
      <c r="O118" s="1">
        <f t="shared" si="16"/>
        <v>1.4176054455677994E-7</v>
      </c>
      <c r="P118" s="1">
        <f t="shared" si="17"/>
        <v>4.6009617973079521E-3</v>
      </c>
      <c r="Q118" s="1">
        <f t="shared" si="18"/>
        <v>10.26890854475351</v>
      </c>
    </row>
    <row r="119" spans="4:17" x14ac:dyDescent="0.2">
      <c r="D119" s="48">
        <v>44011</v>
      </c>
      <c r="E119" s="1">
        <v>117</v>
      </c>
      <c r="F119" s="70">
        <f t="shared" si="19"/>
        <v>-0.14865301070874171</v>
      </c>
      <c r="G119" s="37">
        <f>Warszawa!N119</f>
        <v>7</v>
      </c>
      <c r="H119" s="67">
        <f>Warszawa!O119</f>
        <v>9.8571428571428577</v>
      </c>
      <c r="I119" s="1">
        <f t="shared" si="10"/>
        <v>4.4164710902496272E-3</v>
      </c>
      <c r="J119" s="1">
        <f t="shared" si="11"/>
        <v>3.9664268351051035E-3</v>
      </c>
      <c r="K119" s="1">
        <f t="shared" si="12"/>
        <v>4.2828143668454744E-4</v>
      </c>
      <c r="L119" s="1">
        <f t="shared" si="13"/>
        <v>4.8776233243254229E-15</v>
      </c>
      <c r="M119" s="1">
        <f t="shared" si="14"/>
        <v>2.244980978792633E-10</v>
      </c>
      <c r="N119" s="1">
        <f t="shared" si="15"/>
        <v>4.3947084962926266E-3</v>
      </c>
      <c r="O119" s="1">
        <f t="shared" si="16"/>
        <v>4.7362026710958271E-10</v>
      </c>
      <c r="P119" s="1">
        <f t="shared" si="17"/>
        <v>4.3947084962926266E-3</v>
      </c>
      <c r="Q119" s="1">
        <f t="shared" si="18"/>
        <v>9.8085708200588293</v>
      </c>
    </row>
    <row r="120" spans="4:17" x14ac:dyDescent="0.2">
      <c r="D120" s="48">
        <v>44012</v>
      </c>
      <c r="E120" s="1">
        <v>118</v>
      </c>
      <c r="F120" s="70">
        <f t="shared" si="19"/>
        <v>0.1808901419374499</v>
      </c>
      <c r="G120" s="37">
        <f>Warszawa!N120</f>
        <v>13</v>
      </c>
      <c r="H120" s="67">
        <f>Warszawa!O120</f>
        <v>8.5714285714285712</v>
      </c>
      <c r="I120" s="1">
        <f t="shared" si="10"/>
        <v>3.8404096436953274E-3</v>
      </c>
      <c r="J120" s="1">
        <f t="shared" si="11"/>
        <v>3.697153579305753E-3</v>
      </c>
      <c r="K120" s="1">
        <f t="shared" si="12"/>
        <v>5.1111674180624831E-4</v>
      </c>
      <c r="L120" s="1">
        <f t="shared" si="13"/>
        <v>2.4174454419534723E-15</v>
      </c>
      <c r="M120" s="1">
        <f t="shared" si="14"/>
        <v>2.8900932648729851E-10</v>
      </c>
      <c r="N120" s="1">
        <f t="shared" si="15"/>
        <v>4.2082706101237459E-3</v>
      </c>
      <c r="O120" s="1">
        <f t="shared" si="16"/>
        <v>1.3532147799123293E-7</v>
      </c>
      <c r="P120" s="1">
        <f t="shared" si="17"/>
        <v>4.2082706101237459E-3</v>
      </c>
      <c r="Q120" s="1">
        <f t="shared" si="18"/>
        <v>9.3924592141190466</v>
      </c>
    </row>
    <row r="121" spans="4:17" x14ac:dyDescent="0.2">
      <c r="D121" s="48">
        <v>44013</v>
      </c>
      <c r="E121" s="1">
        <v>119</v>
      </c>
      <c r="F121" s="70">
        <f t="shared" si="19"/>
        <v>6.9488599553277908E-3</v>
      </c>
      <c r="G121" s="37">
        <f>Warszawa!N121</f>
        <v>9</v>
      </c>
      <c r="H121" s="67">
        <f>Warszawa!O121</f>
        <v>8.8571428571428577</v>
      </c>
      <c r="I121" s="1">
        <f t="shared" si="10"/>
        <v>3.9684232984851719E-3</v>
      </c>
      <c r="J121" s="1">
        <f t="shared" si="11"/>
        <v>3.4365932401792662E-3</v>
      </c>
      <c r="K121" s="1">
        <f t="shared" si="12"/>
        <v>6.0758135936864448E-4</v>
      </c>
      <c r="L121" s="1">
        <f t="shared" si="13"/>
        <v>1.1879812531526984E-15</v>
      </c>
      <c r="M121" s="1">
        <f t="shared" si="14"/>
        <v>3.7135392320051281E-10</v>
      </c>
      <c r="N121" s="1">
        <f t="shared" si="15"/>
        <v>4.0441749709030222E-3</v>
      </c>
      <c r="O121" s="1">
        <f t="shared" si="16"/>
        <v>5.7382596128777123E-9</v>
      </c>
      <c r="P121" s="1">
        <f t="shared" si="17"/>
        <v>4.0441749709030222E-3</v>
      </c>
      <c r="Q121" s="1">
        <f t="shared" si="18"/>
        <v>9.0262133755345069</v>
      </c>
    </row>
    <row r="122" spans="4:17" x14ac:dyDescent="0.2">
      <c r="D122" s="48">
        <v>44014</v>
      </c>
      <c r="E122" s="1">
        <v>120</v>
      </c>
      <c r="F122" s="70">
        <f t="shared" si="19"/>
        <v>0.14612803567823818</v>
      </c>
      <c r="G122" s="37">
        <f>Warszawa!N122</f>
        <v>15</v>
      </c>
      <c r="H122" s="67">
        <f>Warszawa!O122</f>
        <v>10.714285714285714</v>
      </c>
      <c r="I122" s="1">
        <f t="shared" si="10"/>
        <v>4.8005120546191589E-3</v>
      </c>
      <c r="J122" s="1">
        <f t="shared" si="11"/>
        <v>3.1855275667549703E-3</v>
      </c>
      <c r="K122" s="1">
        <f t="shared" si="12"/>
        <v>7.1941958161325832E-4</v>
      </c>
      <c r="L122" s="1">
        <f t="shared" si="13"/>
        <v>5.7885125112396744E-16</v>
      </c>
      <c r="M122" s="1">
        <f t="shared" si="14"/>
        <v>4.7625674696577936E-10</v>
      </c>
      <c r="N122" s="1">
        <f t="shared" si="15"/>
        <v>3.9049476246255546E-3</v>
      </c>
      <c r="O122" s="1">
        <f t="shared" si="16"/>
        <v>8.0203650130720071E-7</v>
      </c>
      <c r="P122" s="1">
        <f t="shared" si="17"/>
        <v>3.9049476246255546E-3</v>
      </c>
      <c r="Q122" s="1">
        <f t="shared" si="18"/>
        <v>8.715471198390464</v>
      </c>
    </row>
    <row r="123" spans="4:17" x14ac:dyDescent="0.2">
      <c r="D123" s="48">
        <v>44015</v>
      </c>
      <c r="E123" s="1">
        <v>121</v>
      </c>
      <c r="F123" s="70">
        <f t="shared" si="19"/>
        <v>-0.2798406965940432</v>
      </c>
      <c r="G123" s="37">
        <f>Warszawa!N123</f>
        <v>6</v>
      </c>
      <c r="H123" s="67">
        <f>Warszawa!O123</f>
        <v>11.428571428571429</v>
      </c>
      <c r="I123" s="1">
        <f t="shared" si="10"/>
        <v>5.1205461915937705E-3</v>
      </c>
      <c r="J123" s="1">
        <f t="shared" si="11"/>
        <v>2.9446060504705425E-3</v>
      </c>
      <c r="K123" s="1">
        <f t="shared" si="12"/>
        <v>8.485033213389959E-4</v>
      </c>
      <c r="L123" s="1">
        <f t="shared" si="13"/>
        <v>2.7965903091367923E-16</v>
      </c>
      <c r="M123" s="1">
        <f t="shared" si="14"/>
        <v>6.0963688077160828E-10</v>
      </c>
      <c r="N123" s="1">
        <f t="shared" si="15"/>
        <v>3.7931099814466989E-3</v>
      </c>
      <c r="O123" s="1">
        <f t="shared" si="16"/>
        <v>1.7620885105181335E-6</v>
      </c>
      <c r="P123" s="1">
        <f t="shared" si="17"/>
        <v>3.7931099814466989E-3</v>
      </c>
      <c r="Q123" s="1">
        <f t="shared" si="18"/>
        <v>8.4658602300193699</v>
      </c>
    </row>
    <row r="124" spans="4:17" x14ac:dyDescent="0.2">
      <c r="D124" s="48">
        <v>44016</v>
      </c>
      <c r="E124" s="1">
        <v>122</v>
      </c>
      <c r="F124" s="70">
        <f t="shared" si="19"/>
        <v>-9.2754053236898781E-2</v>
      </c>
      <c r="G124" s="37">
        <f>Warszawa!N124</f>
        <v>9</v>
      </c>
      <c r="H124" s="67">
        <f>Warszawa!O124</f>
        <v>11.142857142857142</v>
      </c>
      <c r="I124" s="1">
        <f t="shared" si="10"/>
        <v>4.9925325368039251E-3</v>
      </c>
      <c r="J124" s="1">
        <f t="shared" si="11"/>
        <v>2.7143486375143964E-3</v>
      </c>
      <c r="K124" s="1">
        <f t="shared" si="12"/>
        <v>9.9682361389357289E-4</v>
      </c>
      <c r="L124" s="1">
        <f t="shared" si="13"/>
        <v>1.3396618918753347E-16</v>
      </c>
      <c r="M124" s="1">
        <f t="shared" si="14"/>
        <v>7.788938768771775E-10</v>
      </c>
      <c r="N124" s="1">
        <f t="shared" si="15"/>
        <v>3.7111730303019804E-3</v>
      </c>
      <c r="O124" s="1">
        <f t="shared" si="16"/>
        <v>1.6418841809896613E-6</v>
      </c>
      <c r="P124" s="1">
        <f t="shared" si="17"/>
        <v>3.7111730303019804E-3</v>
      </c>
      <c r="Q124" s="1">
        <f t="shared" si="18"/>
        <v>8.282984758583515</v>
      </c>
    </row>
    <row r="125" spans="4:17" x14ac:dyDescent="0.2">
      <c r="D125" s="48">
        <v>44017</v>
      </c>
      <c r="E125" s="1">
        <v>123</v>
      </c>
      <c r="F125" s="70">
        <f t="shared" si="19"/>
        <v>0.11979909695588886</v>
      </c>
      <c r="G125" s="37">
        <f>Warszawa!N125</f>
        <v>16</v>
      </c>
      <c r="H125" s="67">
        <f>Warszawa!O125</f>
        <v>12.142857142857142</v>
      </c>
      <c r="I125" s="1">
        <f t="shared" si="10"/>
        <v>5.4405803285683804E-3</v>
      </c>
      <c r="J125" s="1">
        <f t="shared" si="11"/>
        <v>2.4951499683902902E-3</v>
      </c>
      <c r="K125" s="1">
        <f t="shared" si="12"/>
        <v>1.1664780397491175E-3</v>
      </c>
      <c r="L125" s="1">
        <f t="shared" si="13"/>
        <v>6.363060343939196E-17</v>
      </c>
      <c r="M125" s="1">
        <f t="shared" si="14"/>
        <v>9.9325855288198565E-10</v>
      </c>
      <c r="N125" s="1">
        <f t="shared" si="15"/>
        <v>3.6616290013980245E-3</v>
      </c>
      <c r="O125" s="1">
        <f t="shared" si="16"/>
        <v>3.1646713583593995E-6</v>
      </c>
      <c r="P125" s="1">
        <f t="shared" si="17"/>
        <v>3.6616290013980245E-3</v>
      </c>
      <c r="Q125" s="1">
        <f t="shared" si="18"/>
        <v>8.1724072045488292</v>
      </c>
    </row>
    <row r="126" spans="4:17" x14ac:dyDescent="0.2">
      <c r="D126" s="48">
        <v>44018</v>
      </c>
      <c r="E126" s="1">
        <v>124</v>
      </c>
      <c r="F126" s="70">
        <f t="shared" si="19"/>
        <v>3.7788560889399747E-2</v>
      </c>
      <c r="G126" s="37">
        <f>Warszawa!N126</f>
        <v>12</v>
      </c>
      <c r="H126" s="67">
        <f>Warszawa!O126</f>
        <v>11</v>
      </c>
      <c r="I126" s="1">
        <f t="shared" si="10"/>
        <v>4.9285257094090033E-3</v>
      </c>
      <c r="J126" s="1">
        <f t="shared" si="11"/>
        <v>2.2872849615447779E-3</v>
      </c>
      <c r="K126" s="1">
        <f t="shared" si="12"/>
        <v>1.3596536582417768E-3</v>
      </c>
      <c r="L126" s="1">
        <f t="shared" si="13"/>
        <v>2.9966868583263986E-17</v>
      </c>
      <c r="M126" s="1">
        <f t="shared" si="14"/>
        <v>1.2642218828540336E-9</v>
      </c>
      <c r="N126" s="1">
        <f t="shared" si="15"/>
        <v>3.6469398840084676E-3</v>
      </c>
      <c r="O126" s="1">
        <f t="shared" si="16"/>
        <v>1.6424654682868615E-6</v>
      </c>
      <c r="P126" s="1">
        <f t="shared" si="17"/>
        <v>3.6469398840084676E-3</v>
      </c>
      <c r="Q126" s="1">
        <f t="shared" si="18"/>
        <v>8.1396224934988997</v>
      </c>
    </row>
    <row r="127" spans="4:17" x14ac:dyDescent="0.2">
      <c r="D127" s="48">
        <v>44019</v>
      </c>
      <c r="E127" s="1">
        <v>125</v>
      </c>
      <c r="F127" s="70">
        <f t="shared" si="19"/>
        <v>-1.6599261819461697E-2</v>
      </c>
      <c r="G127" s="37">
        <f>Warszawa!N127</f>
        <v>11</v>
      </c>
      <c r="H127" s="67">
        <f>Warszawa!O127</f>
        <v>11.428571428571429</v>
      </c>
      <c r="I127" s="1">
        <f t="shared" si="10"/>
        <v>5.1205461915937705E-3</v>
      </c>
      <c r="J127" s="1">
        <f t="shared" si="11"/>
        <v>2.0909155469117247E-3</v>
      </c>
      <c r="K127" s="1">
        <f t="shared" si="12"/>
        <v>1.5786051041463398E-3</v>
      </c>
      <c r="L127" s="1">
        <f t="shared" si="13"/>
        <v>1.3993332956513493E-17</v>
      </c>
      <c r="M127" s="1">
        <f t="shared" si="14"/>
        <v>1.6060581282222198E-9</v>
      </c>
      <c r="N127" s="1">
        <f t="shared" si="15"/>
        <v>3.6695222571162065E-3</v>
      </c>
      <c r="O127" s="1">
        <f t="shared" si="16"/>
        <v>2.1054751192868973E-6</v>
      </c>
      <c r="P127" s="1">
        <f t="shared" si="17"/>
        <v>3.6695222571162065E-3</v>
      </c>
      <c r="Q127" s="1">
        <f t="shared" si="18"/>
        <v>8.1900241995731715</v>
      </c>
    </row>
    <row r="128" spans="4:17" x14ac:dyDescent="0.2">
      <c r="D128" s="48">
        <v>44020</v>
      </c>
      <c r="E128" s="1">
        <v>126</v>
      </c>
      <c r="F128" s="70">
        <f t="shared" si="19"/>
        <v>0.13540417028646501</v>
      </c>
      <c r="G128" s="37">
        <f>Warszawa!N128</f>
        <v>16</v>
      </c>
      <c r="H128" s="67">
        <f>Warszawa!O128</f>
        <v>11.714285714285714</v>
      </c>
      <c r="I128" s="1">
        <f t="shared" si="10"/>
        <v>5.2485598463836141E-3</v>
      </c>
      <c r="J128" s="1">
        <f t="shared" si="11"/>
        <v>1.9060983492301764E-3</v>
      </c>
      <c r="K128" s="1">
        <f t="shared" si="12"/>
        <v>1.8256275823094201E-3</v>
      </c>
      <c r="L128" s="1">
        <f t="shared" si="13"/>
        <v>6.4789623390213018E-18</v>
      </c>
      <c r="M128" s="1">
        <f t="shared" si="14"/>
        <v>2.0364613980155158E-9</v>
      </c>
      <c r="N128" s="1">
        <f t="shared" si="15"/>
        <v>3.7317279680010008E-3</v>
      </c>
      <c r="O128" s="1">
        <f t="shared" si="16"/>
        <v>2.3007851252210093E-6</v>
      </c>
      <c r="P128" s="1">
        <f t="shared" si="17"/>
        <v>3.7317279680010008E-3</v>
      </c>
      <c r="Q128" s="1">
        <f t="shared" si="18"/>
        <v>8.3288614219146151</v>
      </c>
    </row>
    <row r="129" spans="4:17" x14ac:dyDescent="0.2">
      <c r="D129" s="48">
        <v>44021</v>
      </c>
      <c r="E129" s="1">
        <v>127</v>
      </c>
      <c r="F129" s="70">
        <f t="shared" si="19"/>
        <v>-0.16713641640275478</v>
      </c>
      <c r="G129" s="37">
        <f>Warszawa!N129</f>
        <v>7</v>
      </c>
      <c r="H129" s="67">
        <f>Warszawa!O129</f>
        <v>10.285714285714286</v>
      </c>
      <c r="I129" s="1">
        <f t="shared" si="10"/>
        <v>4.6084915724343934E-3</v>
      </c>
      <c r="J129" s="1">
        <f t="shared" si="11"/>
        <v>1.7327931197302264E-3</v>
      </c>
      <c r="K129" s="1">
        <f t="shared" si="12"/>
        <v>2.10302460225858E-3</v>
      </c>
      <c r="L129" s="1">
        <f t="shared" si="13"/>
        <v>2.9743647549892475E-18</v>
      </c>
      <c r="M129" s="1">
        <f t="shared" si="14"/>
        <v>2.5773183813089213E-9</v>
      </c>
      <c r="N129" s="1">
        <f t="shared" si="15"/>
        <v>3.8358202993071908E-3</v>
      </c>
      <c r="O129" s="1">
        <f t="shared" si="16"/>
        <v>5.9702487916240459E-7</v>
      </c>
      <c r="P129" s="1">
        <f t="shared" si="17"/>
        <v>3.8358202993071908E-3</v>
      </c>
      <c r="Q129" s="1">
        <f t="shared" si="18"/>
        <v>8.5611855918346684</v>
      </c>
    </row>
    <row r="130" spans="4:17" x14ac:dyDescent="0.2">
      <c r="D130" s="48">
        <v>44022</v>
      </c>
      <c r="E130" s="1">
        <v>128</v>
      </c>
      <c r="F130" s="70">
        <f t="shared" si="19"/>
        <v>-6.8394245303053935E-3</v>
      </c>
      <c r="G130" s="37">
        <f>Warszawa!N130</f>
        <v>9</v>
      </c>
      <c r="H130" s="67">
        <f>Warszawa!O130</f>
        <v>9.1428571428571423</v>
      </c>
      <c r="I130" s="1">
        <f t="shared" si="10"/>
        <v>4.0964369532750155E-3</v>
      </c>
      <c r="J130" s="1">
        <f t="shared" si="11"/>
        <v>1.5708717178984613E-3</v>
      </c>
      <c r="K130" s="1">
        <f t="shared" si="12"/>
        <v>2.4130704243574817E-3</v>
      </c>
      <c r="L130" s="1">
        <f t="shared" si="13"/>
        <v>1.3539027804277803E-18</v>
      </c>
      <c r="M130" s="1">
        <f t="shared" si="14"/>
        <v>3.255644127142726E-9</v>
      </c>
      <c r="N130" s="1">
        <f t="shared" si="15"/>
        <v>3.9839453979000723E-3</v>
      </c>
      <c r="O130" s="1">
        <f t="shared" si="16"/>
        <v>1.2655082506216451E-8</v>
      </c>
      <c r="P130" s="1">
        <f t="shared" si="17"/>
        <v>3.9839453979000723E-3</v>
      </c>
      <c r="Q130" s="1">
        <f t="shared" si="18"/>
        <v>8.8917867047417332</v>
      </c>
    </row>
    <row r="131" spans="4:17" x14ac:dyDescent="0.2">
      <c r="D131" s="48">
        <v>44023</v>
      </c>
      <c r="E131" s="1">
        <v>129</v>
      </c>
      <c r="F131" s="70">
        <f t="shared" si="19"/>
        <v>0.10833947478883832</v>
      </c>
      <c r="G131" s="37">
        <f>Warszawa!N131</f>
        <v>11</v>
      </c>
      <c r="H131" s="67">
        <f>Warszawa!O131</f>
        <v>8.5714285714285712</v>
      </c>
      <c r="I131" s="1">
        <f t="shared" ref="I131:I151" si="20">($C$1*G131+(1-$C$1)*H131)/($C$1*SUM(G:G)+(1-$C$1)*SUM(H:H))</f>
        <v>3.8404096436953274E-3</v>
      </c>
      <c r="J131" s="1">
        <f t="shared" ref="J131:J194" si="21">_xlfn.NORM.DIST(E131,$A$1,$A$2,FALSE)*$B$1</f>
        <v>1.4201274520862302E-3</v>
      </c>
      <c r="K131" s="1">
        <f t="shared" ref="K131:K194" si="22">_xlfn.NORM.DIST(E131,$A$3,$A$4,FALSE)*$B$2</f>
        <v>2.7579673405078958E-3</v>
      </c>
      <c r="L131" s="1">
        <f t="shared" ref="L131:L194" si="23">_xlfn.NORM.DIST(E131,$A$5,$A$6,FALSE)*$B$3</f>
        <v>6.1106191550896101E-19</v>
      </c>
      <c r="M131" s="1">
        <f t="shared" ref="M131:M194" si="24">_xlfn.NORM.DIST(E131,$A$7,$A$8,FALSE)*$B$4</f>
        <v>4.1047125363367237E-9</v>
      </c>
      <c r="N131" s="1">
        <f t="shared" ref="N131:N194" si="25">SUM(J131:M131)</f>
        <v>4.1780988973066629E-3</v>
      </c>
      <c r="O131" s="1">
        <f t="shared" ref="O131:O151" si="26">(SUM(J131:L131)-I131)^2</f>
        <v>1.1403125978680435E-7</v>
      </c>
      <c r="P131" s="1">
        <f t="shared" ref="P131:P194" si="27">IF(O131="",0,N131)</f>
        <v>4.1780988973066629E-3</v>
      </c>
      <c r="Q131" s="1">
        <f t="shared" ref="Q131:Q194" si="28">N131*($C$1*SUM(G:G)+(1-$C$1)*SUM(H:H))</f>
        <v>9.3251188246077756</v>
      </c>
    </row>
    <row r="132" spans="4:17" x14ac:dyDescent="0.2">
      <c r="D132" s="48">
        <v>44024</v>
      </c>
      <c r="E132" s="1">
        <v>130</v>
      </c>
      <c r="F132" s="70">
        <f t="shared" si="19"/>
        <v>-6.6946789630613179E-2</v>
      </c>
      <c r="G132" s="37">
        <f>Warszawa!N132</f>
        <v>6</v>
      </c>
      <c r="H132" s="67">
        <f>Warszawa!O132</f>
        <v>7</v>
      </c>
      <c r="I132" s="1">
        <f t="shared" si="20"/>
        <v>3.1363345423511841E-3</v>
      </c>
      <c r="J132" s="1">
        <f t="shared" si="21"/>
        <v>1.2802845982002528E-3</v>
      </c>
      <c r="K132" s="1">
        <f t="shared" si="22"/>
        <v>3.1397980833218196E-3</v>
      </c>
      <c r="L132" s="1">
        <f t="shared" si="23"/>
        <v>2.7345598765617985E-19</v>
      </c>
      <c r="M132" s="1">
        <f t="shared" si="24"/>
        <v>5.1654187600849254E-9</v>
      </c>
      <c r="N132" s="1">
        <f t="shared" si="25"/>
        <v>4.4200878469408322E-3</v>
      </c>
      <c r="O132" s="1">
        <f t="shared" si="26"/>
        <v>1.6480092848247172E-6</v>
      </c>
      <c r="P132" s="1">
        <f t="shared" si="27"/>
        <v>4.4200878469408322E-3</v>
      </c>
      <c r="Q132" s="1">
        <f t="shared" si="28"/>
        <v>9.8652151136246093</v>
      </c>
    </row>
    <row r="133" spans="4:17" x14ac:dyDescent="0.2">
      <c r="D133" s="48">
        <v>44025</v>
      </c>
      <c r="E133" s="1">
        <v>131</v>
      </c>
      <c r="F133" s="70">
        <f t="shared" si="19"/>
        <v>-0.29320465815202457</v>
      </c>
      <c r="G133" s="37">
        <f>Warszawa!N133</f>
        <v>4</v>
      </c>
      <c r="H133" s="67">
        <f>Warszawa!O133</f>
        <v>7.8571428571428568</v>
      </c>
      <c r="I133" s="1">
        <f t="shared" si="20"/>
        <v>3.5203755067207167E-3</v>
      </c>
      <c r="J133" s="1">
        <f t="shared" si="21"/>
        <v>1.151007929060494E-3</v>
      </c>
      <c r="K133" s="1">
        <f t="shared" si="22"/>
        <v>3.5604738446395052E-3</v>
      </c>
      <c r="L133" s="1">
        <f t="shared" si="23"/>
        <v>1.2133724794027336E-19</v>
      </c>
      <c r="M133" s="1">
        <f t="shared" si="24"/>
        <v>6.487917063365509E-9</v>
      </c>
      <c r="N133" s="1">
        <f t="shared" si="25"/>
        <v>4.711488261617062E-3</v>
      </c>
      <c r="O133" s="1">
        <f t="shared" si="26"/>
        <v>1.4187341392373214E-6</v>
      </c>
      <c r="P133" s="1">
        <f t="shared" si="27"/>
        <v>4.711488261617062E-3</v>
      </c>
      <c r="Q133" s="1">
        <f t="shared" si="28"/>
        <v>10.515593086761509</v>
      </c>
    </row>
    <row r="134" spans="4:17" x14ac:dyDescent="0.2">
      <c r="D134" s="48">
        <v>44026</v>
      </c>
      <c r="E134" s="1">
        <v>132</v>
      </c>
      <c r="F134" s="70">
        <f t="shared" si="19"/>
        <v>-6.5678775643977727E-2</v>
      </c>
      <c r="G134" s="37">
        <f>Warszawa!N134</f>
        <v>7</v>
      </c>
      <c r="H134" s="67">
        <f>Warszawa!O134</f>
        <v>8.1428571428571423</v>
      </c>
      <c r="I134" s="1">
        <f t="shared" si="20"/>
        <v>3.6483891615105607E-3</v>
      </c>
      <c r="J134" s="1">
        <f t="shared" si="21"/>
        <v>1.0319121026438325E-3</v>
      </c>
      <c r="K134" s="1">
        <f t="shared" si="22"/>
        <v>4.0216785825941534E-3</v>
      </c>
      <c r="L134" s="1">
        <f t="shared" si="23"/>
        <v>5.3383288899240724E-20</v>
      </c>
      <c r="M134" s="1">
        <f t="shared" si="24"/>
        <v>8.1335850049093222E-9</v>
      </c>
      <c r="N134" s="1">
        <f t="shared" si="25"/>
        <v>5.0535988188229915E-3</v>
      </c>
      <c r="O134" s="1">
        <f t="shared" si="26"/>
        <v>1.9745913222858785E-6</v>
      </c>
      <c r="P134" s="1">
        <f t="shared" si="27"/>
        <v>5.0535988188229915E-3</v>
      </c>
      <c r="Q134" s="1">
        <f t="shared" si="28"/>
        <v>11.279151268487315</v>
      </c>
    </row>
    <row r="135" spans="4:17" x14ac:dyDescent="0.2">
      <c r="D135" s="48">
        <v>44027</v>
      </c>
      <c r="E135" s="1">
        <v>133</v>
      </c>
      <c r="F135" s="70">
        <f t="shared" ref="F135:F151" si="29">IFERROR(LOG(G135)-LOG(H135),0)</f>
        <v>-0.20411998265592468</v>
      </c>
      <c r="G135" s="37">
        <f>Warszawa!N135</f>
        <v>5</v>
      </c>
      <c r="H135" s="67">
        <f>Warszawa!O135</f>
        <v>8</v>
      </c>
      <c r="I135" s="1">
        <f t="shared" si="20"/>
        <v>3.5843823341156389E-3</v>
      </c>
      <c r="J135" s="1">
        <f t="shared" si="21"/>
        <v>9.2257077476686725E-4</v>
      </c>
      <c r="K135" s="1">
        <f t="shared" si="22"/>
        <v>4.5248105003040584E-3</v>
      </c>
      <c r="L135" s="1">
        <f t="shared" si="23"/>
        <v>2.3287399639130314E-20</v>
      </c>
      <c r="M135" s="1">
        <f t="shared" si="24"/>
        <v>1.0177373113527082E-8</v>
      </c>
      <c r="N135" s="1">
        <f t="shared" si="25"/>
        <v>5.447391452444039E-3</v>
      </c>
      <c r="O135" s="1">
        <f t="shared" si="26"/>
        <v>3.4707650540005196E-6</v>
      </c>
      <c r="P135" s="1">
        <f t="shared" si="27"/>
        <v>5.447391452444039E-3</v>
      </c>
      <c r="Q135" s="1">
        <f t="shared" si="28"/>
        <v>12.158058922669149</v>
      </c>
    </row>
    <row r="136" spans="4:17" x14ac:dyDescent="0.2">
      <c r="D136" s="48">
        <v>44028</v>
      </c>
      <c r="E136" s="1">
        <v>134</v>
      </c>
      <c r="F136" s="70">
        <f t="shared" si="29"/>
        <v>0.1956133987581562</v>
      </c>
      <c r="G136" s="37">
        <f>Warszawa!N136</f>
        <v>13</v>
      </c>
      <c r="H136" s="67">
        <f>Warszawa!O136</f>
        <v>8.2857142857142865</v>
      </c>
      <c r="I136" s="1">
        <f t="shared" si="20"/>
        <v>3.7123959889054834E-3</v>
      </c>
      <c r="J136" s="1">
        <f t="shared" si="21"/>
        <v>8.2252532022162358E-4</v>
      </c>
      <c r="K136" s="1">
        <f t="shared" si="22"/>
        <v>5.0709217818301847E-3</v>
      </c>
      <c r="L136" s="1">
        <f t="shared" si="23"/>
        <v>1.0072589820349587E-20</v>
      </c>
      <c r="M136" s="1">
        <f t="shared" si="24"/>
        <v>1.2710608711831002E-8</v>
      </c>
      <c r="N136" s="1">
        <f t="shared" si="25"/>
        <v>5.8934598126605207E-3</v>
      </c>
      <c r="O136" s="1">
        <f t="shared" si="26"/>
        <v>4.7569839581568239E-6</v>
      </c>
      <c r="P136" s="1">
        <f t="shared" si="27"/>
        <v>5.8934598126605207E-3</v>
      </c>
      <c r="Q136" s="1">
        <f t="shared" si="28"/>
        <v>13.153641019971362</v>
      </c>
    </row>
    <row r="137" spans="4:17" x14ac:dyDescent="0.2">
      <c r="D137" s="48">
        <v>44029</v>
      </c>
      <c r="E137" s="1">
        <v>135</v>
      </c>
      <c r="F137" s="70">
        <f t="shared" si="29"/>
        <v>1.1429461780781969E-2</v>
      </c>
      <c r="G137" s="37">
        <f>Warszawa!N137</f>
        <v>11</v>
      </c>
      <c r="H137" s="67">
        <f>Warszawa!O137</f>
        <v>10.714285714285714</v>
      </c>
      <c r="I137" s="1">
        <f t="shared" si="20"/>
        <v>4.8005120546191589E-3</v>
      </c>
      <c r="J137" s="1">
        <f t="shared" si="21"/>
        <v>7.3129306541529183E-4</v>
      </c>
      <c r="K137" s="1">
        <f t="shared" si="22"/>
        <v>5.6606578644995938E-3</v>
      </c>
      <c r="L137" s="1">
        <f t="shared" si="23"/>
        <v>4.3198213295127385E-21</v>
      </c>
      <c r="M137" s="1">
        <f t="shared" si="24"/>
        <v>1.5844333265427624E-8</v>
      </c>
      <c r="N137" s="1">
        <f t="shared" si="25"/>
        <v>6.3919667742481515E-3</v>
      </c>
      <c r="O137" s="1">
        <f t="shared" si="26"/>
        <v>2.5326776938025288E-6</v>
      </c>
      <c r="P137" s="1">
        <f t="shared" si="27"/>
        <v>6.3919667742481515E-3</v>
      </c>
      <c r="Q137" s="1">
        <f t="shared" si="28"/>
        <v>14.266261081381471</v>
      </c>
    </row>
    <row r="138" spans="4:17" x14ac:dyDescent="0.2">
      <c r="D138" s="48">
        <v>44030</v>
      </c>
      <c r="E138" s="1">
        <v>136</v>
      </c>
      <c r="F138" s="70">
        <f t="shared" si="29"/>
        <v>-6.8715812369459783E-2</v>
      </c>
      <c r="G138" s="37">
        <f>Warszawa!N138</f>
        <v>10</v>
      </c>
      <c r="H138" s="67">
        <f>Warszawa!O138</f>
        <v>11.714285714285714</v>
      </c>
      <c r="I138" s="1">
        <f t="shared" si="20"/>
        <v>5.2485598463836141E-3</v>
      </c>
      <c r="J138" s="1">
        <f t="shared" si="21"/>
        <v>6.4837495467106254E-4</v>
      </c>
      <c r="K138" s="1">
        <f t="shared" si="22"/>
        <v>6.2941977026318143E-3</v>
      </c>
      <c r="L138" s="1">
        <f t="shared" si="23"/>
        <v>1.8369397129129268E-21</v>
      </c>
      <c r="M138" s="1">
        <f t="shared" si="24"/>
        <v>1.9713264733288417E-8</v>
      </c>
      <c r="N138" s="1">
        <f t="shared" si="25"/>
        <v>6.9425923705676105E-3</v>
      </c>
      <c r="O138" s="1">
        <f t="shared" si="26"/>
        <v>2.8696794035585832E-6</v>
      </c>
      <c r="P138" s="1">
        <f t="shared" si="27"/>
        <v>6.9425923705676105E-3</v>
      </c>
      <c r="Q138" s="1">
        <f t="shared" si="28"/>
        <v>15.49520497183352</v>
      </c>
    </row>
    <row r="139" spans="4:17" x14ac:dyDescent="0.2">
      <c r="D139" s="48">
        <v>44031</v>
      </c>
      <c r="E139" s="1">
        <v>137</v>
      </c>
      <c r="F139" s="70">
        <f t="shared" si="29"/>
        <v>-0.33099321904142442</v>
      </c>
      <c r="G139" s="37">
        <f>Warszawa!N139</f>
        <v>8</v>
      </c>
      <c r="H139" s="67">
        <f>Warszawa!O139</f>
        <v>17.142857142857142</v>
      </c>
      <c r="I139" s="1">
        <f t="shared" si="20"/>
        <v>7.6808192873906549E-3</v>
      </c>
      <c r="J139" s="1">
        <f t="shared" si="21"/>
        <v>5.7326259106367148E-4</v>
      </c>
      <c r="K139" s="1">
        <f t="shared" si="22"/>
        <v>6.9711966273234959E-3</v>
      </c>
      <c r="L139" s="1">
        <f t="shared" si="23"/>
        <v>7.7451263179027321E-22</v>
      </c>
      <c r="M139" s="1">
        <f t="shared" si="24"/>
        <v>2.448048997801958E-8</v>
      </c>
      <c r="N139" s="1">
        <f t="shared" si="25"/>
        <v>7.5444836988771457E-3</v>
      </c>
      <c r="O139" s="1">
        <f t="shared" si="26"/>
        <v>1.8594068418635806E-8</v>
      </c>
      <c r="P139" s="1">
        <f t="shared" si="27"/>
        <v>7.5444836988771457E-3</v>
      </c>
      <c r="Q139" s="1">
        <f t="shared" si="28"/>
        <v>16.838569093636753</v>
      </c>
    </row>
    <row r="140" spans="4:17" x14ac:dyDescent="0.2">
      <c r="D140" s="48">
        <v>44032</v>
      </c>
      <c r="E140" s="1">
        <v>138</v>
      </c>
      <c r="F140" s="70">
        <f t="shared" si="29"/>
        <v>5.6727624448927205E-2</v>
      </c>
      <c r="G140" s="37">
        <f>Warszawa!N140</f>
        <v>21</v>
      </c>
      <c r="H140" s="67">
        <f>Warszawa!O140</f>
        <v>18.428571428571427</v>
      </c>
      <c r="I140" s="1">
        <f t="shared" si="20"/>
        <v>8.2568807339449529E-3</v>
      </c>
      <c r="J140" s="1">
        <f t="shared" si="21"/>
        <v>5.0544461059138298E-4</v>
      </c>
      <c r="K140" s="1">
        <f t="shared" si="22"/>
        <v>7.6907335214479299E-3</v>
      </c>
      <c r="L140" s="1">
        <f t="shared" si="23"/>
        <v>3.2379235480945473E-22</v>
      </c>
      <c r="M140" s="1">
        <f t="shared" si="24"/>
        <v>3.034300747530313E-8</v>
      </c>
      <c r="N140" s="1">
        <f t="shared" si="25"/>
        <v>8.1962084750467883E-3</v>
      </c>
      <c r="O140" s="1">
        <f t="shared" si="26"/>
        <v>3.6848058781145113E-9</v>
      </c>
      <c r="P140" s="1">
        <f t="shared" si="27"/>
        <v>8.1962084750467883E-3</v>
      </c>
      <c r="Q140" s="1">
        <f t="shared" si="28"/>
        <v>18.293156725021095</v>
      </c>
    </row>
    <row r="141" spans="4:17" x14ac:dyDescent="0.2">
      <c r="D141" s="48">
        <v>44033</v>
      </c>
      <c r="E141" s="1">
        <v>139</v>
      </c>
      <c r="F141" s="70">
        <f t="shared" si="29"/>
        <v>-0.14865301070874182</v>
      </c>
      <c r="G141" s="37">
        <f>Warszawa!N141</f>
        <v>14</v>
      </c>
      <c r="H141" s="67">
        <f>Warszawa!O141</f>
        <v>19.714285714285715</v>
      </c>
      <c r="I141" s="1">
        <f t="shared" si="20"/>
        <v>8.8329421804992543E-3</v>
      </c>
      <c r="J141" s="1">
        <f t="shared" si="21"/>
        <v>4.4441236529037736E-4</v>
      </c>
      <c r="K141" s="1">
        <f t="shared" si="22"/>
        <v>8.4512641000047753E-3</v>
      </c>
      <c r="L141" s="1">
        <f t="shared" si="23"/>
        <v>1.3421750408084856E-22</v>
      </c>
      <c r="M141" s="1">
        <f t="shared" si="24"/>
        <v>3.7538257446104527E-8</v>
      </c>
      <c r="N141" s="1">
        <f t="shared" si="25"/>
        <v>8.8957140035525999E-3</v>
      </c>
      <c r="O141" s="1">
        <f t="shared" si="26"/>
        <v>3.9355904888529296E-9</v>
      </c>
      <c r="P141" s="1">
        <f t="shared" si="27"/>
        <v>8.8957140035525999E-3</v>
      </c>
      <c r="Q141" s="1">
        <f t="shared" si="28"/>
        <v>19.854386445071921</v>
      </c>
    </row>
    <row r="142" spans="4:17" x14ac:dyDescent="0.2">
      <c r="D142" s="48">
        <v>44034</v>
      </c>
      <c r="E142" s="1">
        <v>140</v>
      </c>
      <c r="F142" s="70">
        <f t="shared" si="29"/>
        <v>0.29672290764907072</v>
      </c>
      <c r="G142" s="37">
        <f>Warszawa!N142</f>
        <v>43</v>
      </c>
      <c r="H142" s="67">
        <f>Warszawa!O142</f>
        <v>21.714285714285715</v>
      </c>
      <c r="I142" s="1">
        <f t="shared" si="20"/>
        <v>9.7290377640281631E-3</v>
      </c>
      <c r="J142" s="1">
        <f t="shared" si="21"/>
        <v>3.8966490630887134E-4</v>
      </c>
      <c r="K142" s="1">
        <f t="shared" si="22"/>
        <v>9.2505821058261398E-3</v>
      </c>
      <c r="L142" s="1">
        <f t="shared" si="23"/>
        <v>5.5164058409036267E-23</v>
      </c>
      <c r="M142" s="1">
        <f t="shared" si="24"/>
        <v>4.6351795219707861E-8</v>
      </c>
      <c r="N142" s="1">
        <f t="shared" si="25"/>
        <v>9.6402933639302309E-3</v>
      </c>
      <c r="O142" s="1">
        <f t="shared" si="26"/>
        <v>7.8837976217512681E-9</v>
      </c>
      <c r="P142" s="1">
        <f t="shared" si="27"/>
        <v>9.6402933639302309E-3</v>
      </c>
      <c r="Q142" s="1">
        <f t="shared" si="28"/>
        <v>21.516216665114758</v>
      </c>
    </row>
    <row r="143" spans="4:17" x14ac:dyDescent="0.2">
      <c r="D143" s="48">
        <v>44035</v>
      </c>
      <c r="E143" s="1">
        <v>141</v>
      </c>
      <c r="F143" s="70">
        <f t="shared" si="29"/>
        <v>-1.3876403483988442E-2</v>
      </c>
      <c r="G143" s="37">
        <f>Warszawa!N143</f>
        <v>22</v>
      </c>
      <c r="H143" s="67">
        <f>Warszawa!O143</f>
        <v>22.714285714285715</v>
      </c>
      <c r="I143" s="1">
        <f t="shared" si="20"/>
        <v>1.0177085555792617E-2</v>
      </c>
      <c r="J143" s="1">
        <f t="shared" si="21"/>
        <v>3.4071327177475876E-4</v>
      </c>
      <c r="K143" s="1">
        <f t="shared" si="22"/>
        <v>1.0085790193082216E-2</v>
      </c>
      <c r="L143" s="1">
        <f t="shared" si="23"/>
        <v>2.2480592017075211E-23</v>
      </c>
      <c r="M143" s="1">
        <f t="shared" si="24"/>
        <v>5.7126284202139128E-8</v>
      </c>
      <c r="N143" s="1">
        <f t="shared" si="25"/>
        <v>1.0426560591141176E-2</v>
      </c>
      <c r="O143" s="1">
        <f t="shared" si="26"/>
        <v>6.2209293362035767E-8</v>
      </c>
      <c r="P143" s="1">
        <f t="shared" si="27"/>
        <v>1.0426560591141176E-2</v>
      </c>
      <c r="Q143" s="1">
        <f t="shared" si="28"/>
        <v>23.271090233656519</v>
      </c>
    </row>
    <row r="144" spans="4:17" x14ac:dyDescent="0.2">
      <c r="D144" s="48">
        <v>44036</v>
      </c>
      <c r="E144" s="1">
        <v>142</v>
      </c>
      <c r="F144" s="70">
        <f t="shared" si="29"/>
        <v>-0.12104369272477578</v>
      </c>
      <c r="G144" s="37">
        <f>Warszawa!N144</f>
        <v>20</v>
      </c>
      <c r="H144" s="67">
        <f>Warszawa!O144</f>
        <v>26.428571428571427</v>
      </c>
      <c r="I144" s="1">
        <f t="shared" si="20"/>
        <v>1.1841263068060593E-2</v>
      </c>
      <c r="J144" s="1">
        <f t="shared" si="21"/>
        <v>2.970840963746173E-4</v>
      </c>
      <c r="K144" s="1">
        <f t="shared" si="22"/>
        <v>1.0953282171386176E-2</v>
      </c>
      <c r="L144" s="1">
        <f t="shared" si="23"/>
        <v>9.0837204727714407E-24</v>
      </c>
      <c r="M144" s="1">
        <f t="shared" si="24"/>
        <v>7.0272007335018108E-8</v>
      </c>
      <c r="N144" s="1">
        <f t="shared" si="25"/>
        <v>1.1250436539768129E-2</v>
      </c>
      <c r="O144" s="1">
        <f t="shared" si="26"/>
        <v>3.4915902860454071E-7</v>
      </c>
      <c r="P144" s="1">
        <f t="shared" si="27"/>
        <v>1.1250436539768129E-2</v>
      </c>
      <c r="Q144" s="1">
        <f t="shared" si="28"/>
        <v>25.109902886615817</v>
      </c>
    </row>
    <row r="145" spans="4:17" x14ac:dyDescent="0.2">
      <c r="D145" s="48">
        <v>44037</v>
      </c>
      <c r="E145" s="1">
        <v>143</v>
      </c>
      <c r="F145" s="70">
        <f t="shared" si="29"/>
        <v>-5.7991946977686837E-2</v>
      </c>
      <c r="G145" s="37">
        <f>Warszawa!N145</f>
        <v>24</v>
      </c>
      <c r="H145" s="67">
        <f>Warszawa!O145</f>
        <v>27.428571428571427</v>
      </c>
      <c r="I145" s="1">
        <f t="shared" si="20"/>
        <v>1.2289310859825047E-2</v>
      </c>
      <c r="J145" s="1">
        <f t="shared" si="21"/>
        <v>2.5832256983773289E-4</v>
      </c>
      <c r="K145" s="1">
        <f t="shared" si="22"/>
        <v>1.1848738118996451E-2</v>
      </c>
      <c r="L145" s="1">
        <f t="shared" si="23"/>
        <v>3.6393536701198666E-24</v>
      </c>
      <c r="M145" s="1">
        <f t="shared" si="24"/>
        <v>8.6279120420168801E-8</v>
      </c>
      <c r="N145" s="1">
        <f t="shared" si="25"/>
        <v>1.2107146967954603E-2</v>
      </c>
      <c r="O145" s="1">
        <f t="shared" si="26"/>
        <v>3.3215124826199149E-8</v>
      </c>
      <c r="P145" s="1">
        <f t="shared" si="27"/>
        <v>1.2107146967954603E-2</v>
      </c>
      <c r="Q145" s="1">
        <f t="shared" si="28"/>
        <v>27.021998970858679</v>
      </c>
    </row>
    <row r="146" spans="4:17" x14ac:dyDescent="0.2">
      <c r="D146" s="48">
        <v>44038</v>
      </c>
      <c r="E146" s="1">
        <v>144</v>
      </c>
      <c r="F146" s="70">
        <f t="shared" si="29"/>
        <v>-0.23888208891513663</v>
      </c>
      <c r="G146" s="37">
        <f>Warszawa!N146</f>
        <v>15</v>
      </c>
      <c r="H146" s="67">
        <f>Warszawa!O146</f>
        <v>26</v>
      </c>
      <c r="I146" s="1">
        <f t="shared" si="20"/>
        <v>1.1649242585875826E-2</v>
      </c>
      <c r="J146" s="1">
        <f t="shared" si="21"/>
        <v>2.2399477996625446E-4</v>
      </c>
      <c r="K146" s="1">
        <f t="shared" si="22"/>
        <v>1.2767133644468102E-2</v>
      </c>
      <c r="L146" s="1">
        <f t="shared" si="23"/>
        <v>1.4457368335018985E-24</v>
      </c>
      <c r="M146" s="1">
        <f t="shared" si="24"/>
        <v>1.0573189715803772E-7</v>
      </c>
      <c r="N146" s="1">
        <f t="shared" si="25"/>
        <v>1.2991234156331515E-2</v>
      </c>
      <c r="O146" s="1">
        <f t="shared" si="26"/>
        <v>1.8006576037239316E-6</v>
      </c>
      <c r="P146" s="1">
        <f t="shared" si="27"/>
        <v>1.2991234156331515E-2</v>
      </c>
      <c r="Q146" s="1">
        <f t="shared" si="28"/>
        <v>28.995197376536101</v>
      </c>
    </row>
    <row r="147" spans="4:17" x14ac:dyDescent="0.2">
      <c r="D147" s="48">
        <v>44039</v>
      </c>
      <c r="E147" s="1">
        <v>145</v>
      </c>
      <c r="F147" s="70">
        <f t="shared" si="29"/>
        <v>0.2139998405294854</v>
      </c>
      <c r="G147" s="37">
        <f>Warszawa!N147</f>
        <v>47</v>
      </c>
      <c r="H147" s="67">
        <f>Warszawa!O147</f>
        <v>28.714285714285715</v>
      </c>
      <c r="I147" s="1">
        <f t="shared" si="20"/>
        <v>1.2865372306379347E-2</v>
      </c>
      <c r="J147" s="1">
        <f t="shared" si="21"/>
        <v>1.9368948250173446E-4</v>
      </c>
      <c r="K147" s="1">
        <f t="shared" si="22"/>
        <v>1.3702764284557451E-2</v>
      </c>
      <c r="L147" s="1">
        <f t="shared" si="23"/>
        <v>5.6945408490673417E-25</v>
      </c>
      <c r="M147" s="1">
        <f t="shared" si="24"/>
        <v>1.2932524416471933E-7</v>
      </c>
      <c r="N147" s="1">
        <f t="shared" si="25"/>
        <v>1.3896583092303351E-2</v>
      </c>
      <c r="O147" s="1">
        <f t="shared" si="26"/>
        <v>1.0631289785576712E-6</v>
      </c>
      <c r="P147" s="1">
        <f t="shared" si="27"/>
        <v>1.3896583092303351E-2</v>
      </c>
      <c r="Q147" s="1">
        <f t="shared" si="28"/>
        <v>31.01584997791705</v>
      </c>
    </row>
    <row r="148" spans="4:17" x14ac:dyDescent="0.2">
      <c r="D148" s="48">
        <v>44040</v>
      </c>
      <c r="E148" s="1">
        <v>146</v>
      </c>
      <c r="F148" s="70">
        <f t="shared" si="29"/>
        <v>-0.19251814759171193</v>
      </c>
      <c r="G148" s="37">
        <f>Warszawa!N148</f>
        <v>21</v>
      </c>
      <c r="H148" s="67">
        <f>Warszawa!O148</f>
        <v>32.714285714285715</v>
      </c>
      <c r="I148" s="1">
        <f t="shared" si="20"/>
        <v>1.4657563473437166E-2</v>
      </c>
      <c r="J148" s="1">
        <f t="shared" si="21"/>
        <v>1.6701934504184012E-4</v>
      </c>
      <c r="K148" s="1">
        <f t="shared" si="22"/>
        <v>1.4649285677442449E-2</v>
      </c>
      <c r="L148" s="1">
        <f t="shared" si="23"/>
        <v>2.2239891420393944E-25</v>
      </c>
      <c r="M148" s="1">
        <f t="shared" si="24"/>
        <v>1.5788379450493842E-7</v>
      </c>
      <c r="N148" s="1">
        <f t="shared" si="25"/>
        <v>1.4816462906278794E-2</v>
      </c>
      <c r="O148" s="1">
        <f t="shared" si="26"/>
        <v>2.5198879393879979E-8</v>
      </c>
      <c r="P148" s="1">
        <f t="shared" si="27"/>
        <v>1.4816462906278794E-2</v>
      </c>
      <c r="Q148" s="1">
        <f t="shared" si="28"/>
        <v>33.06893411510891</v>
      </c>
    </row>
    <row r="149" spans="4:17" x14ac:dyDescent="0.2">
      <c r="D149" s="48">
        <v>44041</v>
      </c>
      <c r="E149" s="1">
        <v>147</v>
      </c>
      <c r="F149" s="70">
        <f t="shared" si="29"/>
        <v>-1.2964977164367619E-2</v>
      </c>
      <c r="G149" s="37">
        <f>Warszawa!N149</f>
        <v>33</v>
      </c>
      <c r="H149" s="67">
        <f>Warszawa!O149</f>
        <v>34</v>
      </c>
      <c r="I149" s="1">
        <f t="shared" si="20"/>
        <v>1.5233624919991466E-2</v>
      </c>
      <c r="J149" s="1">
        <f t="shared" si="21"/>
        <v>1.4362171552697391E-4</v>
      </c>
      <c r="K149" s="1">
        <f t="shared" si="22"/>
        <v>1.559976975236535E-2</v>
      </c>
      <c r="L149" s="1">
        <f t="shared" si="23"/>
        <v>8.6121402877798986E-26</v>
      </c>
      <c r="M149" s="1">
        <f t="shared" si="24"/>
        <v>1.9238392025938739E-7</v>
      </c>
      <c r="N149" s="1">
        <f t="shared" si="25"/>
        <v>1.5743583851812584E-2</v>
      </c>
      <c r="O149" s="1">
        <f t="shared" si="26"/>
        <v>2.5986193335875818E-7</v>
      </c>
      <c r="P149" s="1">
        <f t="shared" si="27"/>
        <v>1.5743583851812584E-2</v>
      </c>
      <c r="Q149" s="1">
        <f t="shared" si="28"/>
        <v>35.138179768307424</v>
      </c>
    </row>
    <row r="150" spans="4:17" x14ac:dyDescent="0.2">
      <c r="D150" s="48">
        <v>44042</v>
      </c>
      <c r="E150" s="1">
        <v>148</v>
      </c>
      <c r="F150" s="70">
        <f t="shared" si="29"/>
        <v>3.9580605414246905E-2</v>
      </c>
      <c r="G150" s="37">
        <f>Warszawa!N150</f>
        <v>41</v>
      </c>
      <c r="H150" s="67">
        <f>Warszawa!O150</f>
        <v>37.428571428571431</v>
      </c>
      <c r="I150" s="1">
        <f t="shared" si="20"/>
        <v>1.6769788777469596E-2</v>
      </c>
      <c r="J150" s="1">
        <f t="shared" si="21"/>
        <v>1.2315896764075954E-4</v>
      </c>
      <c r="K150" s="1">
        <f t="shared" si="22"/>
        <v>1.6546776740261452E-2</v>
      </c>
      <c r="L150" s="1">
        <f t="shared" si="23"/>
        <v>3.3066940341782086E-26</v>
      </c>
      <c r="M150" s="1">
        <f t="shared" si="24"/>
        <v>2.3397903811759291E-7</v>
      </c>
      <c r="N150" s="1">
        <f t="shared" si="25"/>
        <v>1.667016968694033E-2</v>
      </c>
      <c r="O150" s="1">
        <f t="shared" si="26"/>
        <v>9.9706355020287382E-9</v>
      </c>
      <c r="P150" s="1">
        <f t="shared" si="27"/>
        <v>1.667016968694033E-2</v>
      </c>
      <c r="Q150" s="1">
        <f t="shared" si="28"/>
        <v>37.206231106042537</v>
      </c>
    </row>
    <row r="151" spans="4:17" x14ac:dyDescent="0.2">
      <c r="D151" s="48">
        <v>44043</v>
      </c>
      <c r="E151" s="1">
        <v>149</v>
      </c>
      <c r="F151" s="70">
        <f t="shared" si="29"/>
        <v>0.12695402784362542</v>
      </c>
      <c r="G151" s="37">
        <f>Warszawa!N151</f>
        <v>48</v>
      </c>
      <c r="H151" s="67">
        <f>Warszawa!O151</f>
        <v>35.833333333333336</v>
      </c>
      <c r="I151" s="1">
        <f t="shared" si="20"/>
        <v>1.6055045871559634E-2</v>
      </c>
      <c r="J151" s="1">
        <f t="shared" si="21"/>
        <v>1.0531847596672539E-4</v>
      </c>
      <c r="K151" s="1">
        <f t="shared" si="22"/>
        <v>1.7482442347819954E-2</v>
      </c>
      <c r="L151" s="1">
        <f t="shared" si="23"/>
        <v>1.2588715278645508E-26</v>
      </c>
      <c r="M151" s="1">
        <f t="shared" si="24"/>
        <v>2.8402861665533525E-7</v>
      </c>
      <c r="N151" s="1">
        <f t="shared" si="25"/>
        <v>1.7588044852403333E-2</v>
      </c>
      <c r="O151" s="1">
        <f t="shared" si="26"/>
        <v>2.3492151247803521E-6</v>
      </c>
      <c r="P151" s="1">
        <f t="shared" si="27"/>
        <v>1.7588044852403333E-2</v>
      </c>
      <c r="Q151" s="1">
        <f t="shared" si="28"/>
        <v>39.254841058673534</v>
      </c>
    </row>
    <row r="152" spans="4:17" x14ac:dyDescent="0.2">
      <c r="D152" s="48">
        <v>44044</v>
      </c>
      <c r="E152" s="1">
        <v>150</v>
      </c>
      <c r="J152" s="1">
        <f t="shared" si="21"/>
        <v>8.9812273085201167E-5</v>
      </c>
      <c r="K152" s="1">
        <f t="shared" si="22"/>
        <v>1.8398578964726787E-2</v>
      </c>
      <c r="L152" s="1">
        <f t="shared" si="23"/>
        <v>4.7519656597817244E-27</v>
      </c>
      <c r="M152" s="1">
        <f t="shared" si="24"/>
        <v>3.4413132943070641E-7</v>
      </c>
      <c r="N152" s="1">
        <f t="shared" si="25"/>
        <v>1.8488735369141418E-2</v>
      </c>
      <c r="Q152" s="1">
        <f t="shared" si="28"/>
        <v>41.265096511983728</v>
      </c>
    </row>
    <row r="153" spans="4:17" x14ac:dyDescent="0.2">
      <c r="D153" s="48">
        <v>44045</v>
      </c>
      <c r="E153" s="1">
        <v>151</v>
      </c>
      <c r="H153" s="67">
        <f>Mazowsze!D153</f>
        <v>82.5</v>
      </c>
      <c r="J153" s="1">
        <f t="shared" si="21"/>
        <v>7.6376439154951203E-5</v>
      </c>
      <c r="K153" s="1">
        <f t="shared" si="22"/>
        <v>1.928678930702013E-2</v>
      </c>
      <c r="L153" s="1">
        <f t="shared" si="23"/>
        <v>1.7785646616856125E-27</v>
      </c>
      <c r="M153" s="1">
        <f t="shared" si="24"/>
        <v>4.1616283382506959E-7</v>
      </c>
      <c r="N153" s="1">
        <f t="shared" si="25"/>
        <v>1.9363581909008908E-2</v>
      </c>
      <c r="P153" s="1">
        <f t="shared" si="27"/>
        <v>0</v>
      </c>
      <c r="Q153" s="1">
        <f t="shared" si="28"/>
        <v>43.217670670249881</v>
      </c>
    </row>
    <row r="154" spans="4:17" x14ac:dyDescent="0.2">
      <c r="D154" s="48">
        <v>44046</v>
      </c>
      <c r="E154" s="1">
        <v>152</v>
      </c>
      <c r="H154" s="67">
        <f>Mazowsze!D154</f>
        <v>0</v>
      </c>
      <c r="J154" s="1">
        <f t="shared" si="21"/>
        <v>6.4770272079691315E-5</v>
      </c>
      <c r="K154" s="1">
        <f t="shared" si="22"/>
        <v>2.0138590455830038E-2</v>
      </c>
      <c r="L154" s="1">
        <f t="shared" si="23"/>
        <v>6.6004038311143002E-28</v>
      </c>
      <c r="M154" s="1">
        <f t="shared" si="24"/>
        <v>5.0231869106063695E-7</v>
      </c>
      <c r="N154" s="1">
        <f t="shared" si="25"/>
        <v>2.0203863046600788E-2</v>
      </c>
      <c r="P154" s="1">
        <f t="shared" si="27"/>
        <v>0</v>
      </c>
      <c r="Q154" s="1">
        <f t="shared" si="28"/>
        <v>45.093098142579947</v>
      </c>
    </row>
    <row r="155" spans="4:17" x14ac:dyDescent="0.2">
      <c r="D155" s="48">
        <v>44047</v>
      </c>
      <c r="E155" s="1">
        <v>153</v>
      </c>
      <c r="H155" s="67">
        <f>Mazowsze!D155</f>
        <v>0</v>
      </c>
      <c r="J155" s="1">
        <f t="shared" si="21"/>
        <v>5.4775283282185954E-5</v>
      </c>
      <c r="K155" s="1">
        <f t="shared" si="22"/>
        <v>2.0945545847672154E-2</v>
      </c>
      <c r="L155" s="1">
        <f t="shared" si="23"/>
        <v>2.4287109980335891E-28</v>
      </c>
      <c r="M155" s="1">
        <f t="shared" si="24"/>
        <v>6.0516297731724528E-7</v>
      </c>
      <c r="N155" s="1">
        <f t="shared" si="25"/>
        <v>2.1000926293931656E-2</v>
      </c>
      <c r="P155" s="1">
        <f t="shared" si="27"/>
        <v>0</v>
      </c>
      <c r="Q155" s="1">
        <f t="shared" si="28"/>
        <v>46.872067399836986</v>
      </c>
    </row>
    <row r="156" spans="4:17" x14ac:dyDescent="0.2">
      <c r="D156" s="48">
        <v>44048</v>
      </c>
      <c r="E156" s="1">
        <v>154</v>
      </c>
      <c r="H156" s="67">
        <f>Mazowsze!D156</f>
        <v>0</v>
      </c>
      <c r="J156" s="1">
        <f t="shared" si="21"/>
        <v>4.6194060561300554E-5</v>
      </c>
      <c r="K156" s="1">
        <f t="shared" si="22"/>
        <v>2.169940242667294E-2</v>
      </c>
      <c r="L156" s="1">
        <f t="shared" si="23"/>
        <v>8.8610595319562207E-29</v>
      </c>
      <c r="M156" s="1">
        <f t="shared" si="24"/>
        <v>7.2768316848465687E-7</v>
      </c>
      <c r="N156" s="1">
        <f t="shared" si="25"/>
        <v>2.1746324170402728E-2</v>
      </c>
      <c r="P156" s="1">
        <f t="shared" si="27"/>
        <v>0</v>
      </c>
      <c r="Q156" s="1">
        <f t="shared" si="28"/>
        <v>48.535724469846471</v>
      </c>
    </row>
    <row r="157" spans="4:17" x14ac:dyDescent="0.2">
      <c r="D157" s="48">
        <v>44049</v>
      </c>
      <c r="E157" s="1">
        <v>155</v>
      </c>
      <c r="H157" s="67">
        <f>Mazowsze!D157</f>
        <v>0</v>
      </c>
      <c r="J157" s="1">
        <f t="shared" si="21"/>
        <v>3.8849035641466294E-5</v>
      </c>
      <c r="K157" s="1">
        <f t="shared" si="22"/>
        <v>2.2392229895951979E-2</v>
      </c>
      <c r="L157" s="1">
        <f t="shared" si="23"/>
        <v>3.2055307866533943E-29</v>
      </c>
      <c r="M157" s="1">
        <f t="shared" si="24"/>
        <v>8.7335191081799678E-7</v>
      </c>
      <c r="N157" s="1">
        <f t="shared" si="25"/>
        <v>2.2431952283504263E-2</v>
      </c>
      <c r="P157" s="1">
        <f t="shared" si="27"/>
        <v>0</v>
      </c>
      <c r="Q157" s="1">
        <f t="shared" si="28"/>
        <v>50.065981120373564</v>
      </c>
    </row>
    <row r="158" spans="4:17" x14ac:dyDescent="0.2">
      <c r="D158" s="48">
        <v>44050</v>
      </c>
      <c r="E158" s="1">
        <v>156</v>
      </c>
      <c r="H158" s="67">
        <f>Mazowsze!D158</f>
        <v>0</v>
      </c>
      <c r="J158" s="1">
        <f t="shared" si="21"/>
        <v>3.2581189976282364E-5</v>
      </c>
      <c r="K158" s="1">
        <f t="shared" si="22"/>
        <v>2.3016558818042519E-2</v>
      </c>
      <c r="L158" s="1">
        <f t="shared" si="23"/>
        <v>1.1497905460122532E-29</v>
      </c>
      <c r="M158" s="1">
        <f t="shared" si="24"/>
        <v>1.0461963154572605E-6</v>
      </c>
      <c r="N158" s="1">
        <f t="shared" si="25"/>
        <v>2.3050186204334258E-2</v>
      </c>
      <c r="P158" s="1">
        <f t="shared" si="27"/>
        <v>0</v>
      </c>
      <c r="Q158" s="1">
        <f t="shared" si="28"/>
        <v>51.445820352245079</v>
      </c>
    </row>
    <row r="159" spans="4:17" x14ac:dyDescent="0.2">
      <c r="D159" s="48">
        <v>44051</v>
      </c>
      <c r="E159" s="1">
        <v>157</v>
      </c>
      <c r="H159" s="67">
        <f>Mazowsze!D159</f>
        <v>0</v>
      </c>
      <c r="J159" s="1">
        <f t="shared" si="21"/>
        <v>2.7248728259164162E-5</v>
      </c>
      <c r="K159" s="1">
        <f t="shared" si="22"/>
        <v>2.3565514223019179E-2</v>
      </c>
      <c r="L159" s="1">
        <f t="shared" si="23"/>
        <v>4.0892343250965247E-30</v>
      </c>
      <c r="M159" s="1">
        <f t="shared" si="24"/>
        <v>1.2508754351164121E-6</v>
      </c>
      <c r="N159" s="1">
        <f t="shared" si="25"/>
        <v>2.3594013826713462E-2</v>
      </c>
      <c r="P159" s="1">
        <f t="shared" si="27"/>
        <v>0</v>
      </c>
      <c r="Q159" s="1">
        <f t="shared" si="28"/>
        <v>52.659591812288568</v>
      </c>
    </row>
    <row r="160" spans="4:17" x14ac:dyDescent="0.2">
      <c r="D160" s="48">
        <v>44052</v>
      </c>
      <c r="E160" s="1">
        <v>158</v>
      </c>
      <c r="H160" s="67">
        <f>Mazowsze!D160</f>
        <v>0</v>
      </c>
      <c r="J160" s="1">
        <f t="shared" si="21"/>
        <v>2.2725745027698267E-5</v>
      </c>
      <c r="K160" s="1">
        <f t="shared" si="22"/>
        <v>2.4032941394832748E-2</v>
      </c>
      <c r="L160" s="1">
        <f t="shared" si="23"/>
        <v>1.4420148902717207E-30</v>
      </c>
      <c r="M160" s="1">
        <f t="shared" si="24"/>
        <v>1.492766594776606E-6</v>
      </c>
      <c r="N160" s="1">
        <f t="shared" si="25"/>
        <v>2.4057159906455221E-2</v>
      </c>
      <c r="P160" s="1">
        <f t="shared" si="27"/>
        <v>0</v>
      </c>
      <c r="Q160" s="1">
        <f t="shared" si="28"/>
        <v>53.693289753121725</v>
      </c>
    </row>
    <row r="161" spans="4:17" x14ac:dyDescent="0.2">
      <c r="D161" s="48">
        <v>44053</v>
      </c>
      <c r="E161" s="1">
        <v>159</v>
      </c>
      <c r="H161" s="67">
        <f>Mazowsze!D161</f>
        <v>0</v>
      </c>
      <c r="J161" s="1">
        <f t="shared" si="21"/>
        <v>1.8900905811081505E-5</v>
      </c>
      <c r="K161" s="1">
        <f t="shared" si="22"/>
        <v>2.4413520624291623E-2</v>
      </c>
      <c r="L161" s="1">
        <f t="shared" si="23"/>
        <v>5.0419899465365784E-31</v>
      </c>
      <c r="M161" s="1">
        <f t="shared" si="24"/>
        <v>1.7780612533085171E-6</v>
      </c>
      <c r="N161" s="1">
        <f t="shared" si="25"/>
        <v>2.4434199591356013E-2</v>
      </c>
      <c r="P161" s="1">
        <f t="shared" si="27"/>
        <v>0</v>
      </c>
      <c r="Q161" s="1">
        <f t="shared" si="28"/>
        <v>54.534806421278873</v>
      </c>
    </row>
    <row r="162" spans="4:17" x14ac:dyDescent="0.2">
      <c r="D162" s="48">
        <v>44054</v>
      </c>
      <c r="E162" s="1">
        <v>160</v>
      </c>
      <c r="H162" s="67">
        <f>Mazowsze!D162</f>
        <v>0</v>
      </c>
      <c r="J162" s="1">
        <f t="shared" si="21"/>
        <v>1.5676160531097845E-5</v>
      </c>
      <c r="K162" s="1">
        <f t="shared" si="22"/>
        <v>2.4702867940135226E-2</v>
      </c>
      <c r="L162" s="1">
        <f t="shared" si="23"/>
        <v>1.7479889743297227E-31</v>
      </c>
      <c r="M162" s="1">
        <f t="shared" si="24"/>
        <v>2.113871067829083E-6</v>
      </c>
      <c r="N162" s="1">
        <f t="shared" si="25"/>
        <v>2.4720657971734155E-2</v>
      </c>
      <c r="P162" s="1">
        <f t="shared" si="27"/>
        <v>0</v>
      </c>
      <c r="Q162" s="1">
        <f t="shared" si="28"/>
        <v>55.174154244532374</v>
      </c>
    </row>
    <row r="163" spans="4:17" x14ac:dyDescent="0.2">
      <c r="D163" s="48">
        <v>44055</v>
      </c>
      <c r="E163" s="1">
        <v>161</v>
      </c>
      <c r="H163" s="67">
        <f>Mazowsze!D163</f>
        <v>0</v>
      </c>
      <c r="J163" s="1">
        <f t="shared" si="21"/>
        <v>1.2965503379714926E-5</v>
      </c>
      <c r="K163" s="1">
        <f t="shared" si="22"/>
        <v>2.4897619152487224E-2</v>
      </c>
      <c r="L163" s="1">
        <f t="shared" si="23"/>
        <v>6.0086912052748055E-32</v>
      </c>
      <c r="M163" s="1">
        <f t="shared" si="24"/>
        <v>2.5083448153574748E-6</v>
      </c>
      <c r="N163" s="1">
        <f t="shared" si="25"/>
        <v>2.4913093000682299E-2</v>
      </c>
      <c r="P163" s="1">
        <f t="shared" si="27"/>
        <v>0</v>
      </c>
      <c r="Q163" s="1">
        <f t="shared" si="28"/>
        <v>55.603650901999018</v>
      </c>
    </row>
    <row r="164" spans="4:17" x14ac:dyDescent="0.2">
      <c r="D164" s="48">
        <v>44056</v>
      </c>
      <c r="E164" s="1">
        <v>162</v>
      </c>
      <c r="H164" s="67">
        <f>Mazowsze!D164</f>
        <v>0</v>
      </c>
      <c r="J164" s="1">
        <f t="shared" si="21"/>
        <v>1.0693790198698478E-5</v>
      </c>
      <c r="K164" s="1">
        <f t="shared" si="22"/>
        <v>2.4995494956360182E-2</v>
      </c>
      <c r="L164" s="1">
        <f t="shared" si="23"/>
        <v>2.0479793127858073E-32</v>
      </c>
      <c r="M164" s="1">
        <f t="shared" si="24"/>
        <v>2.9707967949402735E-6</v>
      </c>
      <c r="N164" s="1">
        <f t="shared" si="25"/>
        <v>2.500915954335382E-2</v>
      </c>
      <c r="P164" s="1">
        <f t="shared" si="27"/>
        <v>0</v>
      </c>
      <c r="Q164" s="1">
        <f t="shared" si="28"/>
        <v>55.818062276047314</v>
      </c>
    </row>
    <row r="165" spans="4:17" x14ac:dyDescent="0.2">
      <c r="D165" s="48">
        <v>44057</v>
      </c>
      <c r="E165" s="1">
        <v>163</v>
      </c>
      <c r="H165" s="67">
        <f>Mazowsze!D165</f>
        <v>0</v>
      </c>
      <c r="J165" s="1">
        <f t="shared" si="21"/>
        <v>8.7956215031255378E-6</v>
      </c>
      <c r="K165" s="1">
        <f t="shared" si="22"/>
        <v>2.4995345333760695E-2</v>
      </c>
      <c r="L165" s="1">
        <f t="shared" si="23"/>
        <v>6.9211096268215994E-33</v>
      </c>
      <c r="M165" s="1">
        <f t="shared" si="24"/>
        <v>3.511847285734175E-6</v>
      </c>
      <c r="N165" s="1">
        <f t="shared" si="25"/>
        <v>2.5007652802549556E-2</v>
      </c>
      <c r="P165" s="1">
        <f t="shared" si="27"/>
        <v>0</v>
      </c>
      <c r="Q165" s="1">
        <f t="shared" si="28"/>
        <v>55.814699374071317</v>
      </c>
    </row>
    <row r="166" spans="4:17" x14ac:dyDescent="0.2">
      <c r="D166" s="48">
        <v>44058</v>
      </c>
      <c r="E166" s="1">
        <v>164</v>
      </c>
      <c r="H166" s="67">
        <f>Mazowsze!D166</f>
        <v>0</v>
      </c>
      <c r="J166" s="1">
        <f t="shared" si="21"/>
        <v>7.2142967337656386E-6</v>
      </c>
      <c r="K166" s="1">
        <f t="shared" si="22"/>
        <v>2.4897172045013752E-2</v>
      </c>
      <c r="L166" s="1">
        <f t="shared" si="23"/>
        <v>2.3191581974595211E-33</v>
      </c>
      <c r="M166" s="1">
        <f t="shared" si="24"/>
        <v>4.1435755703608637E-6</v>
      </c>
      <c r="N166" s="1">
        <f t="shared" si="25"/>
        <v>2.4908529917317877E-2</v>
      </c>
      <c r="P166" s="1">
        <f t="shared" si="27"/>
        <v>0</v>
      </c>
      <c r="Q166" s="1">
        <f t="shared" si="28"/>
        <v>55.593466534508991</v>
      </c>
    </row>
    <row r="167" spans="4:17" x14ac:dyDescent="0.2">
      <c r="D167" s="48">
        <v>44059</v>
      </c>
      <c r="E167" s="1">
        <v>165</v>
      </c>
      <c r="H167" s="67">
        <f>Mazowsze!D167</f>
        <v>0</v>
      </c>
      <c r="J167" s="1">
        <f t="shared" si="21"/>
        <v>5.9008430950602457E-6</v>
      </c>
      <c r="K167" s="1">
        <f t="shared" si="22"/>
        <v>2.4702128594290509E-2</v>
      </c>
      <c r="L167" s="1">
        <f t="shared" si="23"/>
        <v>7.705299133031227E-34</v>
      </c>
      <c r="M167" s="1">
        <f t="shared" si="24"/>
        <v>4.8796859459455736E-6</v>
      </c>
      <c r="N167" s="1">
        <f t="shared" si="25"/>
        <v>2.4712909123331513E-2</v>
      </c>
      <c r="P167" s="1">
        <f t="shared" si="27"/>
        <v>0</v>
      </c>
      <c r="Q167" s="1">
        <f t="shared" si="28"/>
        <v>55.15685955288324</v>
      </c>
    </row>
    <row r="168" spans="4:17" x14ac:dyDescent="0.2">
      <c r="D168" s="48">
        <v>44060</v>
      </c>
      <c r="E168" s="1">
        <v>166</v>
      </c>
      <c r="H168" s="67">
        <f>Mazowsze!D168</f>
        <v>0</v>
      </c>
      <c r="J168" s="1">
        <f t="shared" si="21"/>
        <v>4.813120429299427E-6</v>
      </c>
      <c r="K168" s="1">
        <f t="shared" si="22"/>
        <v>2.4412497670283376E-2</v>
      </c>
      <c r="L168" s="1">
        <f t="shared" si="23"/>
        <v>2.5383594169586432E-34</v>
      </c>
      <c r="M168" s="1">
        <f t="shared" si="24"/>
        <v>5.7356870353893146E-6</v>
      </c>
      <c r="N168" s="1">
        <f t="shared" si="25"/>
        <v>2.4423046477748064E-2</v>
      </c>
      <c r="P168" s="1">
        <f t="shared" si="27"/>
        <v>0</v>
      </c>
      <c r="Q168" s="1">
        <f t="shared" si="28"/>
        <v>54.509913733907226</v>
      </c>
    </row>
    <row r="169" spans="4:17" x14ac:dyDescent="0.2">
      <c r="D169" s="48">
        <v>44061</v>
      </c>
      <c r="E169" s="1">
        <v>167</v>
      </c>
      <c r="H169" s="67">
        <f>Mazowsze!D169</f>
        <v>0</v>
      </c>
      <c r="J169" s="1">
        <f t="shared" si="21"/>
        <v>3.9150019800418483E-6</v>
      </c>
      <c r="K169" s="1">
        <f t="shared" si="22"/>
        <v>2.4031646678898677E-2</v>
      </c>
      <c r="L169" s="1">
        <f t="shared" si="23"/>
        <v>8.2912729238225946E-35</v>
      </c>
      <c r="M169" s="1">
        <f t="shared" si="24"/>
        <v>6.729084576438224E-6</v>
      </c>
      <c r="N169" s="1">
        <f t="shared" si="25"/>
        <v>2.4042290765455155E-2</v>
      </c>
      <c r="P169" s="1">
        <f t="shared" si="27"/>
        <v>0</v>
      </c>
      <c r="Q169" s="1">
        <f t="shared" si="28"/>
        <v>53.660103246518247</v>
      </c>
    </row>
    <row r="170" spans="4:17" x14ac:dyDescent="0.2">
      <c r="D170" s="48">
        <v>44062</v>
      </c>
      <c r="E170" s="1">
        <v>168</v>
      </c>
      <c r="H170" s="67">
        <f>Mazowsze!D170</f>
        <v>0</v>
      </c>
      <c r="J170" s="1">
        <f t="shared" si="21"/>
        <v>3.1756295899604335E-6</v>
      </c>
      <c r="K170" s="1">
        <f t="shared" si="22"/>
        <v>2.356396257910465E-2</v>
      </c>
      <c r="L170" s="1">
        <f t="shared" si="23"/>
        <v>2.6853060451260811E-35</v>
      </c>
      <c r="M170" s="1">
        <f t="shared" si="24"/>
        <v>7.8795877039597119E-6</v>
      </c>
      <c r="N170" s="1">
        <f t="shared" si="25"/>
        <v>2.3575017796398572E-2</v>
      </c>
      <c r="P170" s="1">
        <f t="shared" si="27"/>
        <v>0</v>
      </c>
      <c r="Q170" s="1">
        <f t="shared" si="28"/>
        <v>52.617194481771477</v>
      </c>
    </row>
    <row r="171" spans="4:17" x14ac:dyDescent="0.2">
      <c r="D171" s="48">
        <v>44063</v>
      </c>
      <c r="E171" s="1">
        <v>169</v>
      </c>
      <c r="H171" s="67">
        <f>Mazowsze!D171</f>
        <v>0</v>
      </c>
      <c r="J171" s="1">
        <f t="shared" si="21"/>
        <v>2.5687408373516045E-6</v>
      </c>
      <c r="K171" s="1">
        <f t="shared" si="22"/>
        <v>2.3014767784983098E-2</v>
      </c>
      <c r="L171" s="1">
        <f t="shared" si="23"/>
        <v>8.6232474988569748E-36</v>
      </c>
      <c r="M171" s="1">
        <f t="shared" si="24"/>
        <v>9.2093285496601099E-6</v>
      </c>
      <c r="N171" s="1">
        <f t="shared" si="25"/>
        <v>2.3026545854370108E-2</v>
      </c>
      <c r="P171" s="1">
        <f t="shared" si="27"/>
        <v>0</v>
      </c>
      <c r="Q171" s="1">
        <f t="shared" si="28"/>
        <v>51.393057342586999</v>
      </c>
    </row>
    <row r="172" spans="4:17" x14ac:dyDescent="0.2">
      <c r="D172" s="48">
        <v>44064</v>
      </c>
      <c r="E172" s="1">
        <v>170</v>
      </c>
      <c r="H172" s="67">
        <f>Mazowsze!D172</f>
        <v>0</v>
      </c>
      <c r="J172" s="1">
        <f t="shared" si="21"/>
        <v>2.0720648161921565E-6</v>
      </c>
      <c r="K172" s="1">
        <f t="shared" si="22"/>
        <v>2.2390219387697953E-2</v>
      </c>
      <c r="L172" s="1">
        <f t="shared" si="23"/>
        <v>2.7456956510078947E-36</v>
      </c>
      <c r="M172" s="1">
        <f t="shared" si="24"/>
        <v>1.0743094761697411E-5</v>
      </c>
      <c r="N172" s="1">
        <f t="shared" si="25"/>
        <v>2.2403034547275845E-2</v>
      </c>
      <c r="P172" s="1">
        <f t="shared" si="27"/>
        <v>0</v>
      </c>
      <c r="Q172" s="1">
        <f t="shared" si="28"/>
        <v>50.001439487181848</v>
      </c>
    </row>
    <row r="173" spans="4:17" x14ac:dyDescent="0.2">
      <c r="D173" s="48">
        <v>44065</v>
      </c>
      <c r="E173" s="1">
        <v>171</v>
      </c>
      <c r="H173" s="67">
        <f>Mazowsze!D173</f>
        <v>0</v>
      </c>
      <c r="J173" s="1">
        <f t="shared" si="21"/>
        <v>1.6667826801512063E-6</v>
      </c>
      <c r="K173" s="1">
        <f t="shared" si="22"/>
        <v>2.1697194364219595E-2</v>
      </c>
      <c r="L173" s="1">
        <f t="shared" si="23"/>
        <v>8.6683896245739365E-37</v>
      </c>
      <c r="M173" s="1">
        <f t="shared" si="24"/>
        <v>1.2508574293020235E-5</v>
      </c>
      <c r="N173" s="1">
        <f t="shared" si="25"/>
        <v>2.1711369721192766E-2</v>
      </c>
      <c r="P173" s="1">
        <f t="shared" si="27"/>
        <v>0</v>
      </c>
      <c r="Q173" s="1">
        <f t="shared" si="28"/>
        <v>48.457709468204996</v>
      </c>
    </row>
    <row r="174" spans="4:17" x14ac:dyDescent="0.2">
      <c r="D174" s="48">
        <v>44066</v>
      </c>
      <c r="E174" s="1">
        <v>172</v>
      </c>
      <c r="H174" s="67">
        <f>Mazowsze!D174</f>
        <v>0</v>
      </c>
      <c r="J174" s="1">
        <f t="shared" si="21"/>
        <v>1.3370486742494243E-6</v>
      </c>
      <c r="K174" s="1">
        <f t="shared" si="22"/>
        <v>2.0943163762194548E-2</v>
      </c>
      <c r="L174" s="1">
        <f t="shared" si="23"/>
        <v>2.7134944308844703E-37</v>
      </c>
      <c r="M174" s="1">
        <f t="shared" si="24"/>
        <v>1.4536611521000737E-5</v>
      </c>
      <c r="N174" s="1">
        <f t="shared" si="25"/>
        <v>2.0959037422389797E-2</v>
      </c>
      <c r="P174" s="1">
        <f t="shared" si="27"/>
        <v>0</v>
      </c>
      <c r="Q174" s="1">
        <f t="shared" si="28"/>
        <v>46.778575427971894</v>
      </c>
    </row>
    <row r="175" spans="4:17" x14ac:dyDescent="0.2">
      <c r="D175" s="48">
        <v>44067</v>
      </c>
      <c r="E175" s="1">
        <v>173</v>
      </c>
      <c r="H175" s="67">
        <f>Mazowsze!D175</f>
        <v>0</v>
      </c>
      <c r="J175" s="1">
        <f t="shared" si="21"/>
        <v>1.0695671422135452E-6</v>
      </c>
      <c r="K175" s="1">
        <f t="shared" si="22"/>
        <v>2.0136059073041279E-2</v>
      </c>
      <c r="L175" s="1">
        <f t="shared" si="23"/>
        <v>8.4221685513837492E-38</v>
      </c>
      <c r="M175" s="1">
        <f t="shared" si="24"/>
        <v>1.6861473441761547E-5</v>
      </c>
      <c r="N175" s="1">
        <f t="shared" si="25"/>
        <v>2.0153990113625255E-2</v>
      </c>
      <c r="P175" s="1">
        <f t="shared" si="27"/>
        <v>0</v>
      </c>
      <c r="Q175" s="1">
        <f t="shared" si="28"/>
        <v>44.981786505981702</v>
      </c>
    </row>
    <row r="176" spans="4:17" x14ac:dyDescent="0.2">
      <c r="D176" s="48">
        <v>44068</v>
      </c>
      <c r="E176" s="1">
        <v>174</v>
      </c>
      <c r="H176" s="67">
        <f>Mazowsze!D176</f>
        <v>0</v>
      </c>
      <c r="J176" s="1">
        <f t="shared" si="21"/>
        <v>8.5322089738213165E-7</v>
      </c>
      <c r="K176" s="1">
        <f t="shared" si="22"/>
        <v>1.9284134122969077E-2</v>
      </c>
      <c r="L176" s="1">
        <f t="shared" si="23"/>
        <v>2.591930819948952E-38</v>
      </c>
      <c r="M176" s="1">
        <f t="shared" si="24"/>
        <v>1.9521124330884399E-5</v>
      </c>
      <c r="N176" s="1">
        <f t="shared" si="25"/>
        <v>1.9304508468197343E-2</v>
      </c>
      <c r="P176" s="1">
        <f t="shared" si="27"/>
        <v>0</v>
      </c>
      <c r="Q176" s="1">
        <f t="shared" si="28"/>
        <v>43.085824376400453</v>
      </c>
    </row>
    <row r="177" spans="4:17" x14ac:dyDescent="0.2">
      <c r="D177" s="48">
        <v>44069</v>
      </c>
      <c r="E177" s="1">
        <v>175</v>
      </c>
      <c r="H177" s="67">
        <f>Mazowsze!D177</f>
        <v>0</v>
      </c>
      <c r="J177" s="1">
        <f t="shared" si="21"/>
        <v>6.7874635623138683E-7</v>
      </c>
      <c r="K177" s="1">
        <f t="shared" si="22"/>
        <v>1.8395825823126936E-2</v>
      </c>
      <c r="L177" s="1">
        <f t="shared" si="23"/>
        <v>7.909105452983033E-39</v>
      </c>
      <c r="M177" s="1">
        <f t="shared" si="24"/>
        <v>2.2557506879018729E-5</v>
      </c>
      <c r="N177" s="1">
        <f t="shared" si="25"/>
        <v>1.8419062076362184E-2</v>
      </c>
      <c r="P177" s="1">
        <f t="shared" si="27"/>
        <v>0</v>
      </c>
      <c r="Q177" s="1">
        <f t="shared" si="28"/>
        <v>41.109592358052168</v>
      </c>
    </row>
    <row r="178" spans="4:17" x14ac:dyDescent="0.2">
      <c r="D178" s="48">
        <v>44070</v>
      </c>
      <c r="E178" s="1">
        <v>176</v>
      </c>
      <c r="H178" s="67">
        <f>Mazowsze!D178</f>
        <v>0</v>
      </c>
      <c r="J178" s="1">
        <f t="shared" si="21"/>
        <v>5.3845093408235194E-7</v>
      </c>
      <c r="K178" s="1">
        <f t="shared" si="22"/>
        <v>1.7479617028572106E-2</v>
      </c>
      <c r="L178" s="1">
        <f t="shared" si="23"/>
        <v>2.3929620405362542E-39</v>
      </c>
      <c r="M178" s="1">
        <f t="shared" si="24"/>
        <v>2.6016827398187619E-5</v>
      </c>
      <c r="N178" s="1">
        <f t="shared" si="25"/>
        <v>1.7506172306904377E-2</v>
      </c>
      <c r="P178" s="1">
        <f t="shared" si="27"/>
        <v>0</v>
      </c>
      <c r="Q178" s="1">
        <f t="shared" si="28"/>
        <v>39.07210933450515</v>
      </c>
    </row>
    <row r="179" spans="4:17" x14ac:dyDescent="0.2">
      <c r="D179" s="48">
        <v>44071</v>
      </c>
      <c r="E179" s="1">
        <v>177</v>
      </c>
      <c r="H179" s="67">
        <f>Mazowsze!D179</f>
        <v>0</v>
      </c>
      <c r="J179" s="1">
        <f t="shared" si="21"/>
        <v>4.2596837234950127E-7</v>
      </c>
      <c r="K179" s="1">
        <f t="shared" si="22"/>
        <v>1.6543904568124868E-2</v>
      </c>
      <c r="L179" s="1">
        <f t="shared" si="23"/>
        <v>7.1787484576578689E-40</v>
      </c>
      <c r="M179" s="1">
        <f t="shared" si="24"/>
        <v>2.9949842255134879E-5</v>
      </c>
      <c r="N179" s="1">
        <f t="shared" si="25"/>
        <v>1.6574280378752353E-2</v>
      </c>
      <c r="P179" s="1">
        <f t="shared" si="27"/>
        <v>0</v>
      </c>
      <c r="Q179" s="1">
        <f t="shared" si="28"/>
        <v>36.992215302482037</v>
      </c>
    </row>
    <row r="180" spans="4:17" x14ac:dyDescent="0.2">
      <c r="D180" s="48">
        <v>44072</v>
      </c>
      <c r="E180" s="1">
        <v>178</v>
      </c>
      <c r="H180" s="67">
        <f>Mazowsze!D180</f>
        <v>0</v>
      </c>
      <c r="J180" s="1">
        <f t="shared" si="21"/>
        <v>3.3604788808964066E-7</v>
      </c>
      <c r="K180" s="1">
        <f t="shared" si="22"/>
        <v>1.5596875233781468E-2</v>
      </c>
      <c r="L180" s="1">
        <f t="shared" si="23"/>
        <v>2.1353356245509317E-40</v>
      </c>
      <c r="M180" s="1">
        <f t="shared" si="24"/>
        <v>3.441214222567836E-5</v>
      </c>
      <c r="N180" s="1">
        <f t="shared" si="25"/>
        <v>1.5631623423895236E-2</v>
      </c>
      <c r="P180" s="1">
        <f t="shared" si="27"/>
        <v>0</v>
      </c>
      <c r="Q180" s="1">
        <f t="shared" si="28"/>
        <v>34.888294756093792</v>
      </c>
    </row>
    <row r="181" spans="4:17" x14ac:dyDescent="0.2">
      <c r="D181" s="48">
        <v>44073</v>
      </c>
      <c r="E181" s="1">
        <v>179</v>
      </c>
      <c r="H181" s="67">
        <f>Mazowsze!D181</f>
        <v>0</v>
      </c>
      <c r="J181" s="1">
        <f t="shared" si="21"/>
        <v>2.6437329419974722E-7</v>
      </c>
      <c r="K181" s="1">
        <f t="shared" si="22"/>
        <v>1.464639217236597E-2</v>
      </c>
      <c r="L181" s="1">
        <f t="shared" si="23"/>
        <v>6.2977880186681907E-41</v>
      </c>
      <c r="M181" s="1">
        <f t="shared" si="24"/>
        <v>3.9464430983613171E-5</v>
      </c>
      <c r="N181" s="1">
        <f t="shared" si="25"/>
        <v>1.4686120976643782E-2</v>
      </c>
      <c r="P181" s="1">
        <f t="shared" si="27"/>
        <v>0</v>
      </c>
      <c r="Q181" s="1">
        <f t="shared" si="28"/>
        <v>32.778023341680672</v>
      </c>
    </row>
    <row r="182" spans="4:17" x14ac:dyDescent="0.2">
      <c r="D182" s="48">
        <v>44074</v>
      </c>
      <c r="E182" s="1">
        <v>180</v>
      </c>
      <c r="H182" s="67">
        <f>Mazowsze!D182</f>
        <v>0</v>
      </c>
      <c r="J182" s="1">
        <f t="shared" si="21"/>
        <v>2.074085192327389E-7</v>
      </c>
      <c r="K182" s="1">
        <f t="shared" si="22"/>
        <v>1.3699893718850687E-2</v>
      </c>
      <c r="L182" s="1">
        <f t="shared" si="23"/>
        <v>1.8416810277677295E-41</v>
      </c>
      <c r="M182" s="1">
        <f t="shared" si="24"/>
        <v>4.5172793445242038E-5</v>
      </c>
      <c r="N182" s="1">
        <f t="shared" si="25"/>
        <v>1.3745273920815161E-2</v>
      </c>
      <c r="P182" s="1">
        <f t="shared" si="27"/>
        <v>0</v>
      </c>
      <c r="Q182" s="1">
        <f t="shared" si="28"/>
        <v>30.678142317552695</v>
      </c>
    </row>
    <row r="183" spans="4:17" x14ac:dyDescent="0.2">
      <c r="D183" s="48">
        <v>44075</v>
      </c>
      <c r="E183" s="1">
        <v>181</v>
      </c>
      <c r="H183" s="67">
        <f>Mazowsze!D183</f>
        <v>0</v>
      </c>
      <c r="J183" s="1">
        <f t="shared" si="21"/>
        <v>1.6226624843638961E-7</v>
      </c>
      <c r="K183" s="1">
        <f t="shared" si="22"/>
        <v>1.276430626701849E-2</v>
      </c>
      <c r="L183" s="1">
        <f t="shared" si="23"/>
        <v>5.3400493819380644E-42</v>
      </c>
      <c r="M183" s="1">
        <f t="shared" si="24"/>
        <v>5.1608949193264438E-5</v>
      </c>
      <c r="N183" s="1">
        <f t="shared" si="25"/>
        <v>1.281607748246019E-2</v>
      </c>
      <c r="P183" s="1">
        <f t="shared" si="27"/>
        <v>0</v>
      </c>
      <c r="Q183" s="1">
        <f t="shared" si="28"/>
        <v>28.604264362043292</v>
      </c>
    </row>
    <row r="184" spans="4:17" x14ac:dyDescent="0.2">
      <c r="D184" s="48">
        <v>44076</v>
      </c>
      <c r="E184" s="1">
        <v>182</v>
      </c>
      <c r="H184" s="67">
        <f>Mazowsze!D184</f>
        <v>0</v>
      </c>
      <c r="J184" s="1">
        <f t="shared" si="21"/>
        <v>1.2659670325814315E-7</v>
      </c>
      <c r="K184" s="1">
        <f t="shared" si="22"/>
        <v>1.1845972306277232E-2</v>
      </c>
      <c r="L184" s="1">
        <f t="shared" si="23"/>
        <v>1.5352553351050746E-42</v>
      </c>
      <c r="M184" s="1">
        <f t="shared" si="24"/>
        <v>5.8850485709877829E-5</v>
      </c>
      <c r="N184" s="1">
        <f t="shared" si="25"/>
        <v>1.1904949388690368E-2</v>
      </c>
      <c r="P184" s="1">
        <f t="shared" si="27"/>
        <v>0</v>
      </c>
      <c r="Q184" s="1">
        <f t="shared" si="28"/>
        <v>26.570713230853215</v>
      </c>
    </row>
    <row r="185" spans="4:17" x14ac:dyDescent="0.2">
      <c r="D185" s="48">
        <v>44077</v>
      </c>
      <c r="E185" s="1">
        <v>183</v>
      </c>
      <c r="H185" s="67">
        <f>Mazowsze!D185</f>
        <v>0</v>
      </c>
      <c r="J185" s="1">
        <f t="shared" si="21"/>
        <v>9.8493868007607738E-8</v>
      </c>
      <c r="K185" s="1">
        <f t="shared" si="22"/>
        <v>1.0950594280748179E-2</v>
      </c>
      <c r="L185" s="1">
        <f t="shared" si="23"/>
        <v>4.3764345753920391E-43</v>
      </c>
      <c r="M185" s="1">
        <f t="shared" si="24"/>
        <v>6.6981065668049491E-5</v>
      </c>
      <c r="N185" s="1">
        <f t="shared" si="25"/>
        <v>1.1017673840284237E-2</v>
      </c>
      <c r="P185" s="1">
        <f t="shared" si="27"/>
        <v>0</v>
      </c>
      <c r="Q185" s="1">
        <f t="shared" si="28"/>
        <v>24.590398709243914</v>
      </c>
    </row>
    <row r="186" spans="4:17" x14ac:dyDescent="0.2">
      <c r="D186" s="48">
        <v>44078</v>
      </c>
      <c r="E186" s="1">
        <v>184</v>
      </c>
      <c r="H186" s="67">
        <f>Mazowsze!D186</f>
        <v>0</v>
      </c>
      <c r="J186" s="1">
        <f t="shared" si="21"/>
        <v>7.6416754072915491E-8</v>
      </c>
      <c r="K186" s="1">
        <f t="shared" si="22"/>
        <v>1.0083194464688586E-2</v>
      </c>
      <c r="L186" s="1">
        <f t="shared" si="23"/>
        <v>1.2369858985612874E-43</v>
      </c>
      <c r="M186" s="1">
        <f t="shared" si="24"/>
        <v>7.6090602072648639E-5</v>
      </c>
      <c r="N186" s="1">
        <f t="shared" si="25"/>
        <v>1.0159361483515306E-2</v>
      </c>
      <c r="P186" s="1">
        <f t="shared" si="27"/>
        <v>0</v>
      </c>
      <c r="Q186" s="1">
        <f t="shared" si="28"/>
        <v>22.674727272969637</v>
      </c>
    </row>
    <row r="187" spans="4:17" x14ac:dyDescent="0.2">
      <c r="D187" s="48">
        <v>44079</v>
      </c>
      <c r="E187" s="1">
        <v>185</v>
      </c>
      <c r="H187" s="67">
        <f>Mazowsze!D187</f>
        <v>0</v>
      </c>
      <c r="J187" s="1">
        <f t="shared" si="21"/>
        <v>5.9123559924715109E-8</v>
      </c>
      <c r="K187" s="1">
        <f t="shared" si="22"/>
        <v>9.2480906118648301E-3</v>
      </c>
      <c r="L187" s="1">
        <f t="shared" si="23"/>
        <v>3.4666782858826167E-44</v>
      </c>
      <c r="M187" s="1">
        <f t="shared" si="24"/>
        <v>8.6275394621207317E-5</v>
      </c>
      <c r="N187" s="1">
        <f t="shared" si="25"/>
        <v>9.3344251300459622E-3</v>
      </c>
      <c r="P187" s="1">
        <f t="shared" si="27"/>
        <v>0</v>
      </c>
      <c r="Q187" s="1">
        <f t="shared" si="28"/>
        <v>20.833547897393061</v>
      </c>
    </row>
    <row r="188" spans="4:17" x14ac:dyDescent="0.2">
      <c r="D188" s="48">
        <v>44080</v>
      </c>
      <c r="E188" s="1">
        <v>186</v>
      </c>
      <c r="H188" s="67">
        <f>Mazowsze!D188</f>
        <v>0</v>
      </c>
      <c r="J188" s="1">
        <f t="shared" si="21"/>
        <v>4.5616836226033744E-8</v>
      </c>
      <c r="K188" s="1">
        <f t="shared" si="22"/>
        <v>8.4488867386714947E-3</v>
      </c>
      <c r="L188" s="1">
        <f t="shared" si="23"/>
        <v>9.633116548807724E-45</v>
      </c>
      <c r="M188" s="1">
        <f t="shared" si="24"/>
        <v>9.763822028014306E-5</v>
      </c>
      <c r="N188" s="1">
        <f t="shared" si="25"/>
        <v>8.5465705757878652E-3</v>
      </c>
      <c r="P188" s="1">
        <f t="shared" si="27"/>
        <v>0</v>
      </c>
      <c r="Q188" s="1">
        <f t="shared" si="28"/>
        <v>19.075131566056058</v>
      </c>
    </row>
    <row r="189" spans="4:17" x14ac:dyDescent="0.2">
      <c r="D189" s="48">
        <v>44081</v>
      </c>
      <c r="E189" s="1">
        <v>187</v>
      </c>
      <c r="H189" s="67">
        <f>Mazowsze!D189</f>
        <v>0</v>
      </c>
      <c r="J189" s="1">
        <f t="shared" si="21"/>
        <v>3.5097997854852117E-8</v>
      </c>
      <c r="K189" s="1">
        <f t="shared" si="22"/>
        <v>7.6884780522138195E-3</v>
      </c>
      <c r="L189" s="1">
        <f t="shared" si="23"/>
        <v>2.6541445542086795E-45</v>
      </c>
      <c r="M189" s="1">
        <f t="shared" si="24"/>
        <v>1.1028837075981533E-4</v>
      </c>
      <c r="N189" s="1">
        <f t="shared" si="25"/>
        <v>7.7988015209714901E-3</v>
      </c>
      <c r="P189" s="1">
        <f t="shared" si="27"/>
        <v>0</v>
      </c>
      <c r="Q189" s="1">
        <f t="shared" si="28"/>
        <v>17.406182251806367</v>
      </c>
    </row>
    <row r="190" spans="4:17" x14ac:dyDescent="0.2">
      <c r="D190" s="48">
        <v>44082</v>
      </c>
      <c r="E190" s="1">
        <v>188</v>
      </c>
      <c r="H190" s="67">
        <f>Mazowsze!D190</f>
        <v>0</v>
      </c>
      <c r="J190" s="1">
        <f t="shared" si="21"/>
        <v>2.6929737559701858E-8</v>
      </c>
      <c r="K190" s="1">
        <f t="shared" si="22"/>
        <v>6.9690687432069041E-3</v>
      </c>
      <c r="L190" s="1">
        <f t="shared" si="23"/>
        <v>7.2508148106881428E-46</v>
      </c>
      <c r="M190" s="1">
        <f t="shared" si="24"/>
        <v>1.2434162933486236E-4</v>
      </c>
      <c r="N190" s="1">
        <f t="shared" si="25"/>
        <v>7.0934373022793259E-3</v>
      </c>
      <c r="P190" s="1">
        <f t="shared" si="27"/>
        <v>0</v>
      </c>
      <c r="Q190" s="1">
        <f t="shared" si="28"/>
        <v>15.831876493230096</v>
      </c>
    </row>
    <row r="191" spans="4:17" x14ac:dyDescent="0.2">
      <c r="D191" s="48">
        <v>44083</v>
      </c>
      <c r="E191" s="1">
        <v>189</v>
      </c>
      <c r="H191" s="67">
        <f>Mazowsze!D191</f>
        <v>0</v>
      </c>
      <c r="J191" s="1">
        <f t="shared" si="21"/>
        <v>2.0605089025125413E-8</v>
      </c>
      <c r="K191" s="1">
        <f t="shared" si="22"/>
        <v>6.292201134593973E-3</v>
      </c>
      <c r="L191" s="1">
        <f t="shared" si="23"/>
        <v>1.9640545105500966E-46</v>
      </c>
      <c r="M191" s="1">
        <f t="shared" si="24"/>
        <v>1.3992017930935529E-4</v>
      </c>
      <c r="N191" s="1">
        <f t="shared" si="25"/>
        <v>6.4321419189923533E-3</v>
      </c>
      <c r="P191" s="1">
        <f t="shared" si="27"/>
        <v>0</v>
      </c>
      <c r="Q191" s="1">
        <f t="shared" si="28"/>
        <v>14.355928178246266</v>
      </c>
    </row>
    <row r="192" spans="4:17" x14ac:dyDescent="0.2">
      <c r="D192" s="48">
        <v>44084</v>
      </c>
      <c r="E192" s="1">
        <v>190</v>
      </c>
      <c r="H192" s="67">
        <f>Mazowsze!D192</f>
        <v>0</v>
      </c>
      <c r="J192" s="1">
        <f t="shared" si="21"/>
        <v>1.5722060589954847E-8</v>
      </c>
      <c r="K192" s="1">
        <f t="shared" si="22"/>
        <v>5.6587945126828215E-3</v>
      </c>
      <c r="L192" s="1">
        <f t="shared" si="23"/>
        <v>5.2750276944986486E-47</v>
      </c>
      <c r="M192" s="1">
        <f t="shared" si="24"/>
        <v>1.5715243638401237E-4</v>
      </c>
      <c r="N192" s="1">
        <f t="shared" si="25"/>
        <v>5.8159626711274236E-3</v>
      </c>
      <c r="P192" s="1">
        <f t="shared" si="27"/>
        <v>0</v>
      </c>
      <c r="Q192" s="1">
        <f t="shared" si="28"/>
        <v>12.980674780749636</v>
      </c>
    </row>
    <row r="193" spans="4:17" x14ac:dyDescent="0.2">
      <c r="D193" s="48">
        <v>44085</v>
      </c>
      <c r="E193" s="1">
        <v>191</v>
      </c>
      <c r="H193" s="67">
        <f>Mazowsze!D193</f>
        <v>0</v>
      </c>
      <c r="J193" s="1">
        <f t="shared" si="21"/>
        <v>1.1962915420432536E-8</v>
      </c>
      <c r="K193" s="1">
        <f t="shared" si="22"/>
        <v>5.0691918681505625E-3</v>
      </c>
      <c r="L193" s="1">
        <f t="shared" si="23"/>
        <v>1.4047545071140299E-47</v>
      </c>
      <c r="M193" s="1">
        <f t="shared" si="24"/>
        <v>1.7617279725943595E-4</v>
      </c>
      <c r="N193" s="1">
        <f t="shared" si="25"/>
        <v>5.245376628325419E-3</v>
      </c>
      <c r="P193" s="1">
        <f t="shared" si="27"/>
        <v>0</v>
      </c>
      <c r="Q193" s="1">
        <f t="shared" si="28"/>
        <v>11.707181074743447</v>
      </c>
    </row>
    <row r="194" spans="4:17" x14ac:dyDescent="0.2">
      <c r="D194" s="48">
        <v>44086</v>
      </c>
      <c r="E194" s="1">
        <v>192</v>
      </c>
      <c r="H194" s="67">
        <f>Mazowsze!D194</f>
        <v>0</v>
      </c>
      <c r="J194" s="1">
        <f t="shared" si="21"/>
        <v>9.0773105785662735E-9</v>
      </c>
      <c r="K194" s="1">
        <f t="shared" si="22"/>
        <v>4.5232127368864793E-3</v>
      </c>
      <c r="L194" s="1">
        <f t="shared" si="23"/>
        <v>3.7092030431843785E-48</v>
      </c>
      <c r="M194" s="1">
        <f t="shared" si="24"/>
        <v>1.9712129701895961E-4</v>
      </c>
      <c r="N194" s="1">
        <f t="shared" si="25"/>
        <v>4.7203431112160174E-3</v>
      </c>
      <c r="P194" s="1">
        <f t="shared" si="27"/>
        <v>0</v>
      </c>
      <c r="Q194" s="1">
        <f t="shared" si="28"/>
        <v>10.535356267747369</v>
      </c>
    </row>
    <row r="195" spans="4:17" x14ac:dyDescent="0.2">
      <c r="D195" s="48">
        <v>44087</v>
      </c>
      <c r="E195" s="1">
        <v>193</v>
      </c>
      <c r="H195" s="67">
        <f>Mazowsze!D195</f>
        <v>0</v>
      </c>
      <c r="J195" s="1">
        <f t="shared" ref="J195:J212" si="30">_xlfn.NORM.DIST(E195,$A$1,$A$2,FALSE)*$B$1</f>
        <v>6.8686273367699902E-9</v>
      </c>
      <c r="K195" s="1">
        <f t="shared" ref="K195:K212" si="31">_xlfn.NORM.DIST(E195,$A$3,$A$4,FALSE)*$B$2</f>
        <v>4.0202103506800013E-3</v>
      </c>
      <c r="L195" s="1">
        <f t="shared" ref="L195:L212" si="32">_xlfn.NORM.DIST(E195,$A$5,$A$6,FALSE)*$B$3</f>
        <v>9.7110292843675083E-49</v>
      </c>
      <c r="M195" s="1">
        <f t="shared" ref="M195:M212" si="33">_xlfn.NORM.DIST(E195,$A$7,$A$8,FALSE)*$B$4</f>
        <v>2.2014316819020315E-4</v>
      </c>
      <c r="N195" s="1">
        <f t="shared" ref="N195:N212" si="34">SUM(J195:M195)</f>
        <v>4.2403603874975413E-3</v>
      </c>
      <c r="P195" s="1">
        <f t="shared" ref="P195:P212" si="35">IF(O195="",0,N195)</f>
        <v>0</v>
      </c>
      <c r="Q195" s="1">
        <f t="shared" ref="Q195:Q212" si="36">N195*($C$1*SUM(G:G)+(1-$C$1)*SUM(H:H))</f>
        <v>9.4640805410480837</v>
      </c>
    </row>
    <row r="196" spans="4:17" x14ac:dyDescent="0.2">
      <c r="D196" s="48">
        <v>44088</v>
      </c>
      <c r="E196" s="1">
        <v>194</v>
      </c>
      <c r="H196" s="67">
        <f>Mazowsze!D196</f>
        <v>0</v>
      </c>
      <c r="J196" s="1">
        <f t="shared" si="30"/>
        <v>5.1829295923132867E-9</v>
      </c>
      <c r="K196" s="1">
        <f t="shared" si="31"/>
        <v>3.5591313788840063E-3</v>
      </c>
      <c r="L196" s="1">
        <f t="shared" si="32"/>
        <v>2.5208929472861224E-49</v>
      </c>
      <c r="M196" s="1">
        <f t="shared" si="33"/>
        <v>2.4538829489751708E-4</v>
      </c>
      <c r="N196" s="1">
        <f t="shared" si="34"/>
        <v>3.8045248567111158E-3</v>
      </c>
      <c r="P196" s="1">
        <f t="shared" si="35"/>
        <v>0</v>
      </c>
      <c r="Q196" s="1">
        <f t="shared" si="36"/>
        <v>8.491337144478571</v>
      </c>
    </row>
    <row r="197" spans="4:17" x14ac:dyDescent="0.2">
      <c r="D197" s="48">
        <v>44089</v>
      </c>
      <c r="E197" s="1">
        <v>195</v>
      </c>
      <c r="H197" s="67">
        <f>Mazowsze!D197</f>
        <v>0</v>
      </c>
      <c r="J197" s="1">
        <f t="shared" si="30"/>
        <v>3.9000777104502931E-9</v>
      </c>
      <c r="K197" s="1">
        <f t="shared" si="31"/>
        <v>3.1385766568050697E-3</v>
      </c>
      <c r="L197" s="1">
        <f t="shared" si="32"/>
        <v>6.4885555311068265E-50</v>
      </c>
      <c r="M197" s="1">
        <f t="shared" si="33"/>
        <v>2.7301055619809601E-4</v>
      </c>
      <c r="N197" s="1">
        <f t="shared" si="34"/>
        <v>3.4115911130808761E-3</v>
      </c>
      <c r="P197" s="1">
        <f t="shared" si="35"/>
        <v>0</v>
      </c>
      <c r="Q197" s="1">
        <f t="shared" si="36"/>
        <v>7.6143464509571741</v>
      </c>
    </row>
    <row r="198" spans="4:17" x14ac:dyDescent="0.2">
      <c r="D198" s="48">
        <v>44090</v>
      </c>
      <c r="E198" s="1">
        <v>196</v>
      </c>
      <c r="H198" s="67">
        <f>Mazowsze!D198</f>
        <v>0</v>
      </c>
      <c r="J198" s="1">
        <f t="shared" si="30"/>
        <v>2.9266029645310933E-9</v>
      </c>
      <c r="K198" s="1">
        <f t="shared" si="31"/>
        <v>2.7568614462841288E-3</v>
      </c>
      <c r="L198" s="1">
        <f t="shared" si="32"/>
        <v>1.6559458515531433E-50</v>
      </c>
      <c r="M198" s="1">
        <f t="shared" si="33"/>
        <v>3.0316705355050899E-4</v>
      </c>
      <c r="N198" s="1">
        <f t="shared" si="34"/>
        <v>3.0600314264376026E-3</v>
      </c>
      <c r="P198" s="1">
        <f t="shared" si="35"/>
        <v>0</v>
      </c>
      <c r="Q198" s="1">
        <f t="shared" si="36"/>
        <v>6.8296987122443067</v>
      </c>
    </row>
    <row r="199" spans="4:17" x14ac:dyDescent="0.2">
      <c r="D199" s="48">
        <v>44091</v>
      </c>
      <c r="E199" s="1">
        <v>197</v>
      </c>
      <c r="H199" s="67">
        <f>Mazowsze!D199</f>
        <v>0</v>
      </c>
      <c r="J199" s="1">
        <f t="shared" si="30"/>
        <v>2.1900143068031561E-9</v>
      </c>
      <c r="K199" s="1">
        <f t="shared" si="31"/>
        <v>2.4120739499343593E-3</v>
      </c>
      <c r="L199" s="1">
        <f t="shared" si="32"/>
        <v>4.1903347675735003E-51</v>
      </c>
      <c r="M199" s="1">
        <f t="shared" si="33"/>
        <v>3.3601721840091701E-4</v>
      </c>
      <c r="N199" s="1">
        <f t="shared" si="34"/>
        <v>2.7480933583495827E-3</v>
      </c>
      <c r="P199" s="1">
        <f t="shared" si="35"/>
        <v>0</v>
      </c>
      <c r="Q199" s="1">
        <f t="shared" si="36"/>
        <v>6.1334826526592829</v>
      </c>
    </row>
    <row r="200" spans="4:17" x14ac:dyDescent="0.2">
      <c r="D200" s="48">
        <v>44092</v>
      </c>
      <c r="E200" s="1">
        <v>198</v>
      </c>
      <c r="H200" s="67">
        <f>Mazowsze!D200</f>
        <v>0</v>
      </c>
      <c r="J200" s="1">
        <f t="shared" si="30"/>
        <v>1.6342657984612028E-9</v>
      </c>
      <c r="K200" s="1">
        <f t="shared" si="31"/>
        <v>2.102130994005779E-3</v>
      </c>
      <c r="L200" s="1">
        <f t="shared" si="32"/>
        <v>1.0513705123206233E-51</v>
      </c>
      <c r="M200" s="1">
        <f t="shared" si="33"/>
        <v>3.7172179709161725E-4</v>
      </c>
      <c r="N200" s="1">
        <f t="shared" si="34"/>
        <v>2.4738544253631949E-3</v>
      </c>
      <c r="P200" s="1">
        <f t="shared" si="35"/>
        <v>0</v>
      </c>
      <c r="Q200" s="1">
        <f t="shared" si="36"/>
        <v>5.521407472227283</v>
      </c>
    </row>
    <row r="201" spans="4:17" x14ac:dyDescent="0.2">
      <c r="D201" s="48">
        <v>44093</v>
      </c>
      <c r="E201" s="1">
        <v>199</v>
      </c>
      <c r="H201" s="67">
        <f>Mazowsze!D201</f>
        <v>0</v>
      </c>
      <c r="J201" s="1">
        <f t="shared" si="30"/>
        <v>1.2161608765071034E-9</v>
      </c>
      <c r="K201" s="1">
        <f t="shared" si="31"/>
        <v>1.8248299974186989E-3</v>
      </c>
      <c r="L201" s="1">
        <f t="shared" si="32"/>
        <v>2.6155760214965343E-52</v>
      </c>
      <c r="M201" s="1">
        <f t="shared" si="33"/>
        <v>4.1044171169758796E-4</v>
      </c>
      <c r="N201" s="1">
        <f t="shared" si="34"/>
        <v>2.2352729252771634E-3</v>
      </c>
      <c r="P201" s="1">
        <f t="shared" si="35"/>
        <v>0</v>
      </c>
      <c r="Q201" s="1">
        <f t="shared" si="36"/>
        <v>4.9889162860828877</v>
      </c>
    </row>
    <row r="202" spans="4:17" x14ac:dyDescent="0.2">
      <c r="D202" s="48">
        <v>44094</v>
      </c>
      <c r="E202" s="1">
        <v>200</v>
      </c>
      <c r="H202" s="67">
        <f>Mazowsze!D202</f>
        <v>0</v>
      </c>
      <c r="J202" s="1">
        <f t="shared" si="30"/>
        <v>9.0250987099277623E-10</v>
      </c>
      <c r="K202" s="1">
        <f t="shared" si="31"/>
        <v>1.5778965483811422E-3</v>
      </c>
      <c r="L202" s="1">
        <f t="shared" si="32"/>
        <v>6.4518369798864204E-53</v>
      </c>
      <c r="M202" s="1">
        <f t="shared" si="33"/>
        <v>4.5233679697451808E-4</v>
      </c>
      <c r="N202" s="1">
        <f t="shared" si="34"/>
        <v>2.0302342478655316E-3</v>
      </c>
      <c r="P202" s="1">
        <f t="shared" si="35"/>
        <v>0</v>
      </c>
      <c r="Q202" s="1">
        <f t="shared" si="36"/>
        <v>4.5312894855932129</v>
      </c>
    </row>
    <row r="203" spans="4:17" x14ac:dyDescent="0.2">
      <c r="D203" s="48">
        <v>44095</v>
      </c>
      <c r="E203" s="1">
        <v>201</v>
      </c>
      <c r="H203" s="67">
        <f>Mazowsze!D203</f>
        <v>0</v>
      </c>
      <c r="J203" s="1">
        <f t="shared" si="30"/>
        <v>6.6789084303301754E-10</v>
      </c>
      <c r="K203" s="1">
        <f t="shared" si="31"/>
        <v>1.359027108304026E-3</v>
      </c>
      <c r="L203" s="1">
        <f t="shared" si="32"/>
        <v>1.5779887646949524E-53</v>
      </c>
      <c r="M203" s="1">
        <f t="shared" si="33"/>
        <v>4.975644153474314E-4</v>
      </c>
      <c r="N203" s="1">
        <f t="shared" si="34"/>
        <v>1.8565921915423005E-3</v>
      </c>
      <c r="P203" s="1">
        <f t="shared" si="35"/>
        <v>0</v>
      </c>
      <c r="Q203" s="1">
        <f t="shared" si="36"/>
        <v>4.1437369532184585</v>
      </c>
    </row>
    <row r="204" spans="4:17" x14ac:dyDescent="0.2">
      <c r="D204" s="48">
        <v>44096</v>
      </c>
      <c r="E204" s="1">
        <v>202</v>
      </c>
      <c r="H204" s="67">
        <f>Mazowsze!D204</f>
        <v>0</v>
      </c>
      <c r="J204" s="1">
        <f t="shared" si="30"/>
        <v>4.92891823778253E-10</v>
      </c>
      <c r="K204" s="1">
        <f t="shared" si="31"/>
        <v>1.1659265496380159E-3</v>
      </c>
      <c r="L204" s="1">
        <f t="shared" si="32"/>
        <v>3.8267396044105337E-54</v>
      </c>
      <c r="M204" s="1">
        <f t="shared" si="33"/>
        <v>5.4627795376921309E-4</v>
      </c>
      <c r="N204" s="1">
        <f t="shared" si="34"/>
        <v>1.7122049962990527E-3</v>
      </c>
      <c r="P204" s="1">
        <f t="shared" si="35"/>
        <v>0</v>
      </c>
      <c r="Q204" s="1">
        <f t="shared" si="36"/>
        <v>3.8214784845969811</v>
      </c>
    </row>
    <row r="205" spans="4:17" x14ac:dyDescent="0.2">
      <c r="D205" s="48">
        <v>44097</v>
      </c>
      <c r="E205" s="1">
        <v>203</v>
      </c>
      <c r="H205" s="67">
        <f>Mazowsze!D205</f>
        <v>0</v>
      </c>
      <c r="J205" s="1">
        <f t="shared" si="30"/>
        <v>3.6273572891978151E-10</v>
      </c>
      <c r="K205" s="1">
        <f t="shared" si="31"/>
        <v>9.9634040512360184E-4</v>
      </c>
      <c r="L205" s="1">
        <f t="shared" si="32"/>
        <v>9.2014950872159612E-55</v>
      </c>
      <c r="M205" s="1">
        <f t="shared" si="33"/>
        <v>5.9862520831530433E-4</v>
      </c>
      <c r="N205" s="1">
        <f t="shared" si="34"/>
        <v>1.5949659761746349E-3</v>
      </c>
      <c r="P205" s="1">
        <f t="shared" si="35"/>
        <v>0</v>
      </c>
      <c r="Q205" s="1">
        <f t="shared" si="36"/>
        <v>3.5598121573002448</v>
      </c>
    </row>
    <row r="206" spans="4:17" x14ac:dyDescent="0.2">
      <c r="D206" s="48">
        <v>44098</v>
      </c>
      <c r="E206" s="1">
        <v>204</v>
      </c>
      <c r="H206" s="67">
        <f>Mazowsze!D206</f>
        <v>0</v>
      </c>
      <c r="J206" s="1">
        <f t="shared" si="30"/>
        <v>2.6620833690845997E-10</v>
      </c>
      <c r="K206" s="1">
        <f t="shared" si="31"/>
        <v>8.4808185731333533E-4</v>
      </c>
      <c r="L206" s="1">
        <f t="shared" si="32"/>
        <v>2.1937764456383826E-55</v>
      </c>
      <c r="M206" s="1">
        <f t="shared" si="33"/>
        <v>6.5474666453234321E-4</v>
      </c>
      <c r="N206" s="1">
        <f t="shared" si="34"/>
        <v>1.5028287880540156E-3</v>
      </c>
      <c r="P206" s="1">
        <f t="shared" si="35"/>
        <v>0</v>
      </c>
      <c r="Q206" s="1">
        <f t="shared" si="36"/>
        <v>3.3541707283853195</v>
      </c>
    </row>
    <row r="207" spans="4:17" x14ac:dyDescent="0.2">
      <c r="D207" s="48">
        <v>44099</v>
      </c>
      <c r="E207" s="1">
        <v>205</v>
      </c>
      <c r="H207" s="67">
        <f>Mazowsze!D207</f>
        <v>0</v>
      </c>
      <c r="J207" s="1">
        <f t="shared" si="30"/>
        <v>1.9482539511096832E-10</v>
      </c>
      <c r="K207" s="1">
        <f t="shared" si="31"/>
        <v>7.1905362680910829E-4</v>
      </c>
      <c r="L207" s="1">
        <f t="shared" si="32"/>
        <v>5.1859798252432747E-56</v>
      </c>
      <c r="M207" s="1">
        <f t="shared" si="33"/>
        <v>7.1477368379765168E-4</v>
      </c>
      <c r="N207" s="1">
        <f t="shared" si="34"/>
        <v>1.433827505432155E-3</v>
      </c>
      <c r="P207" s="1">
        <f t="shared" si="35"/>
        <v>0</v>
      </c>
      <c r="Q207" s="1">
        <f t="shared" si="36"/>
        <v>3.2001664371240528</v>
      </c>
    </row>
    <row r="208" spans="4:17" x14ac:dyDescent="0.2">
      <c r="D208" s="48">
        <v>44100</v>
      </c>
      <c r="E208" s="1">
        <v>206</v>
      </c>
      <c r="H208" s="67">
        <f>Mazowsze!D208</f>
        <v>0</v>
      </c>
      <c r="J208" s="1">
        <f t="shared" si="30"/>
        <v>1.4218771508725272E-10</v>
      </c>
      <c r="K208" s="1">
        <f t="shared" si="31"/>
        <v>6.0726502428046128E-4</v>
      </c>
      <c r="L208" s="1">
        <f t="shared" si="32"/>
        <v>1.2155526088763957E-56</v>
      </c>
      <c r="M208" s="1">
        <f t="shared" si="33"/>
        <v>7.7882660824197159E-4</v>
      </c>
      <c r="N208" s="1">
        <f t="shared" si="34"/>
        <v>1.3860917747101479E-3</v>
      </c>
      <c r="P208" s="1">
        <f t="shared" si="35"/>
        <v>0</v>
      </c>
      <c r="Q208" s="1">
        <f t="shared" si="36"/>
        <v>3.0936248324126017</v>
      </c>
    </row>
    <row r="209" spans="4:17" x14ac:dyDescent="0.2">
      <c r="D209" s="48">
        <v>44101</v>
      </c>
      <c r="E209" s="1">
        <v>207</v>
      </c>
      <c r="H209" s="67">
        <f>Mazowsze!D209</f>
        <v>0</v>
      </c>
      <c r="J209" s="1">
        <f t="shared" si="30"/>
        <v>1.0348351720324197E-10</v>
      </c>
      <c r="K209" s="1">
        <f t="shared" si="31"/>
        <v>5.1084451481265745E-4</v>
      </c>
      <c r="L209" s="1">
        <f t="shared" si="32"/>
        <v>2.825017742345087E-57</v>
      </c>
      <c r="M209" s="1">
        <f t="shared" si="33"/>
        <v>8.4701279910432662E-4</v>
      </c>
      <c r="N209" s="1">
        <f t="shared" si="34"/>
        <v>1.3578574174005014E-3</v>
      </c>
      <c r="P209" s="1">
        <f t="shared" si="35"/>
        <v>0</v>
      </c>
      <c r="Q209" s="1">
        <f t="shared" si="36"/>
        <v>3.030608435883881</v>
      </c>
    </row>
    <row r="210" spans="4:17" x14ac:dyDescent="0.2">
      <c r="D210" s="48">
        <v>44102</v>
      </c>
      <c r="E210" s="1">
        <v>208</v>
      </c>
      <c r="H210" s="67">
        <f>Mazowsze!D210</f>
        <v>0</v>
      </c>
      <c r="J210" s="1">
        <f t="shared" si="30"/>
        <v>7.5105697399366422E-11</v>
      </c>
      <c r="K210" s="1">
        <f t="shared" si="31"/>
        <v>4.2804820415774837E-4</v>
      </c>
      <c r="L210" s="1">
        <f t="shared" si="32"/>
        <v>6.5098814948997704E-58</v>
      </c>
      <c r="M210" s="1">
        <f t="shared" si="33"/>
        <v>9.194246256860124E-4</v>
      </c>
      <c r="N210" s="1">
        <f t="shared" si="34"/>
        <v>1.3474729049494582E-3</v>
      </c>
      <c r="P210" s="1">
        <f t="shared" si="35"/>
        <v>0</v>
      </c>
      <c r="Q210" s="1">
        <f t="shared" si="36"/>
        <v>3.0074311930943383</v>
      </c>
    </row>
    <row r="211" spans="4:17" x14ac:dyDescent="0.2">
      <c r="D211" s="48">
        <v>44103</v>
      </c>
      <c r="E211" s="1">
        <v>209</v>
      </c>
      <c r="H211" s="67">
        <f>Mazowsze!D211</f>
        <v>0</v>
      </c>
      <c r="J211" s="1">
        <f t="shared" si="30"/>
        <v>5.4358464618796483E-11</v>
      </c>
      <c r="K211" s="1">
        <f t="shared" si="31"/>
        <v>3.5726469641892197E-4</v>
      </c>
      <c r="L211" s="1">
        <f t="shared" si="32"/>
        <v>1.4874057943063469E-58</v>
      </c>
      <c r="M211" s="1">
        <f t="shared" si="33"/>
        <v>9.961374243080078E-4</v>
      </c>
      <c r="N211" s="1">
        <f t="shared" si="34"/>
        <v>1.3534021750853944E-3</v>
      </c>
      <c r="P211" s="1">
        <f t="shared" si="35"/>
        <v>0</v>
      </c>
      <c r="Q211" s="1">
        <f t="shared" si="36"/>
        <v>3.0206647593453542</v>
      </c>
    </row>
    <row r="212" spans="4:17" x14ac:dyDescent="0.2">
      <c r="D212" s="48">
        <v>44104</v>
      </c>
      <c r="E212" s="1">
        <v>210</v>
      </c>
      <c r="H212" s="67">
        <f>Mazowsze!D212</f>
        <v>0</v>
      </c>
      <c r="J212" s="1">
        <f t="shared" si="30"/>
        <v>3.9233231042147567E-11</v>
      </c>
      <c r="K212" s="1">
        <f t="shared" si="31"/>
        <v>2.9701679352596552E-4</v>
      </c>
      <c r="L212" s="1">
        <f t="shared" si="32"/>
        <v>3.3696930197198496E-59</v>
      </c>
      <c r="M212" s="1">
        <f t="shared" si="33"/>
        <v>1.0772074488072738E-3</v>
      </c>
      <c r="N212" s="1">
        <f t="shared" si="34"/>
        <v>1.3742242815664705E-3</v>
      </c>
      <c r="P212" s="1">
        <f t="shared" si="35"/>
        <v>0</v>
      </c>
      <c r="Q212" s="1">
        <f t="shared" si="36"/>
        <v>3.0671377179533557</v>
      </c>
    </row>
    <row r="213" spans="4:17" x14ac:dyDescent="0.2">
      <c r="D213" s="48"/>
    </row>
    <row r="214" spans="4:17" x14ac:dyDescent="0.2">
      <c r="D214" s="48"/>
    </row>
    <row r="215" spans="4:17" x14ac:dyDescent="0.2">
      <c r="D215" s="48"/>
    </row>
    <row r="216" spans="4:17" x14ac:dyDescent="0.2">
      <c r="D216" s="48"/>
    </row>
    <row r="217" spans="4:17" x14ac:dyDescent="0.2">
      <c r="D217" s="48"/>
    </row>
    <row r="218" spans="4:17" x14ac:dyDescent="0.2">
      <c r="D218" s="48"/>
    </row>
    <row r="219" spans="4:17" x14ac:dyDescent="0.2">
      <c r="D219" s="48"/>
    </row>
    <row r="220" spans="4:17" x14ac:dyDescent="0.2">
      <c r="D220" s="48"/>
    </row>
    <row r="221" spans="4:17" x14ac:dyDescent="0.2">
      <c r="D221" s="48"/>
    </row>
    <row r="222" spans="4:17" x14ac:dyDescent="0.2">
      <c r="D222" s="48"/>
    </row>
    <row r="223" spans="4:17" x14ac:dyDescent="0.2">
      <c r="D223" s="48"/>
    </row>
    <row r="224" spans="4:17" x14ac:dyDescent="0.2">
      <c r="D224" s="48"/>
    </row>
    <row r="225" spans="4:4" x14ac:dyDescent="0.2">
      <c r="D225" s="48"/>
    </row>
    <row r="226" spans="4:4" x14ac:dyDescent="0.2">
      <c r="D226" s="48"/>
    </row>
    <row r="227" spans="4:4" x14ac:dyDescent="0.2">
      <c r="D227" s="48"/>
    </row>
    <row r="228" spans="4:4" x14ac:dyDescent="0.2">
      <c r="D228" s="48"/>
    </row>
    <row r="229" spans="4:4" x14ac:dyDescent="0.2">
      <c r="D229" s="48"/>
    </row>
    <row r="230" spans="4:4" x14ac:dyDescent="0.2">
      <c r="D230" s="48"/>
    </row>
    <row r="231" spans="4:4" x14ac:dyDescent="0.2">
      <c r="D231" s="48"/>
    </row>
    <row r="232" spans="4:4" x14ac:dyDescent="0.2">
      <c r="D232" s="48"/>
    </row>
    <row r="233" spans="4:4" x14ac:dyDescent="0.2">
      <c r="D233" s="48"/>
    </row>
    <row r="234" spans="4:4" x14ac:dyDescent="0.2">
      <c r="D234" s="48"/>
    </row>
    <row r="235" spans="4:4" x14ac:dyDescent="0.2">
      <c r="D235" s="48"/>
    </row>
    <row r="236" spans="4:4" x14ac:dyDescent="0.2">
      <c r="D236" s="48"/>
    </row>
    <row r="237" spans="4:4" x14ac:dyDescent="0.2">
      <c r="D237" s="48"/>
    </row>
    <row r="238" spans="4:4" x14ac:dyDescent="0.2">
      <c r="D238" s="48"/>
    </row>
    <row r="239" spans="4:4" x14ac:dyDescent="0.2">
      <c r="D239" s="48"/>
    </row>
    <row r="240" spans="4:4" x14ac:dyDescent="0.2">
      <c r="D240" s="48"/>
    </row>
    <row r="241" spans="4:4" x14ac:dyDescent="0.2">
      <c r="D241" s="48"/>
    </row>
    <row r="242" spans="4:4" x14ac:dyDescent="0.2">
      <c r="D242" s="48"/>
    </row>
    <row r="243" spans="4:4" x14ac:dyDescent="0.2">
      <c r="D243" s="48"/>
    </row>
    <row r="244" spans="4:4" x14ac:dyDescent="0.2">
      <c r="D244" s="48"/>
    </row>
    <row r="245" spans="4:4" x14ac:dyDescent="0.2">
      <c r="D245" s="48"/>
    </row>
    <row r="246" spans="4:4" x14ac:dyDescent="0.2">
      <c r="D246" s="48"/>
    </row>
    <row r="247" spans="4:4" x14ac:dyDescent="0.2">
      <c r="D247" s="48"/>
    </row>
    <row r="248" spans="4:4" x14ac:dyDescent="0.2">
      <c r="D248" s="48"/>
    </row>
    <row r="249" spans="4:4" x14ac:dyDescent="0.2">
      <c r="D249" s="48"/>
    </row>
    <row r="250" spans="4:4" x14ac:dyDescent="0.2">
      <c r="D250" s="48"/>
    </row>
    <row r="251" spans="4:4" x14ac:dyDescent="0.2">
      <c r="D251" s="48"/>
    </row>
    <row r="252" spans="4:4" x14ac:dyDescent="0.2">
      <c r="D252" s="48"/>
    </row>
    <row r="253" spans="4:4" x14ac:dyDescent="0.2">
      <c r="D253" s="48"/>
    </row>
    <row r="254" spans="4:4" x14ac:dyDescent="0.2">
      <c r="D254" s="48"/>
    </row>
    <row r="255" spans="4:4" x14ac:dyDescent="0.2">
      <c r="D255" s="48"/>
    </row>
    <row r="256" spans="4:4" x14ac:dyDescent="0.2">
      <c r="D256" s="48"/>
    </row>
    <row r="257" spans="4:4" x14ac:dyDescent="0.2">
      <c r="D257" s="48"/>
    </row>
    <row r="258" spans="4:4" x14ac:dyDescent="0.2">
      <c r="D258" s="48"/>
    </row>
    <row r="259" spans="4:4" x14ac:dyDescent="0.2">
      <c r="D259" s="48"/>
    </row>
    <row r="260" spans="4:4" x14ac:dyDescent="0.2">
      <c r="D260" s="48"/>
    </row>
    <row r="261" spans="4:4" x14ac:dyDescent="0.2">
      <c r="D261" s="48"/>
    </row>
    <row r="262" spans="4:4" x14ac:dyDescent="0.2">
      <c r="D262" s="48"/>
    </row>
    <row r="263" spans="4:4" x14ac:dyDescent="0.2">
      <c r="D263" s="48"/>
    </row>
    <row r="264" spans="4:4" x14ac:dyDescent="0.2">
      <c r="D264" s="48"/>
    </row>
    <row r="265" spans="4:4" x14ac:dyDescent="0.2">
      <c r="D265" s="48"/>
    </row>
    <row r="266" spans="4:4" x14ac:dyDescent="0.2">
      <c r="D266" s="48"/>
    </row>
    <row r="267" spans="4:4" x14ac:dyDescent="0.2">
      <c r="D267" s="48"/>
    </row>
    <row r="268" spans="4:4" x14ac:dyDescent="0.2">
      <c r="D268" s="48"/>
    </row>
    <row r="269" spans="4:4" x14ac:dyDescent="0.2">
      <c r="D269" s="48"/>
    </row>
    <row r="270" spans="4:4" x14ac:dyDescent="0.2">
      <c r="D270" s="48"/>
    </row>
    <row r="271" spans="4:4" x14ac:dyDescent="0.2">
      <c r="D271" s="48"/>
    </row>
    <row r="272" spans="4:4" x14ac:dyDescent="0.2">
      <c r="D272" s="48"/>
    </row>
    <row r="273" spans="4:4" x14ac:dyDescent="0.2">
      <c r="D273" s="48"/>
    </row>
    <row r="274" spans="4:4" x14ac:dyDescent="0.2">
      <c r="D274" s="48"/>
    </row>
    <row r="275" spans="4:4" x14ac:dyDescent="0.2">
      <c r="D275" s="48"/>
    </row>
    <row r="276" spans="4:4" x14ac:dyDescent="0.2">
      <c r="D276" s="48"/>
    </row>
    <row r="277" spans="4:4" x14ac:dyDescent="0.2">
      <c r="D277" s="48"/>
    </row>
    <row r="278" spans="4:4" x14ac:dyDescent="0.2">
      <c r="D278" s="48"/>
    </row>
    <row r="279" spans="4:4" x14ac:dyDescent="0.2">
      <c r="D279" s="48"/>
    </row>
    <row r="280" spans="4:4" x14ac:dyDescent="0.2">
      <c r="D280" s="48"/>
    </row>
    <row r="281" spans="4:4" x14ac:dyDescent="0.2">
      <c r="D281" s="48"/>
    </row>
    <row r="282" spans="4:4" x14ac:dyDescent="0.2">
      <c r="D282" s="48"/>
    </row>
    <row r="283" spans="4:4" x14ac:dyDescent="0.2">
      <c r="D283" s="48"/>
    </row>
    <row r="284" spans="4:4" x14ac:dyDescent="0.2">
      <c r="D284" s="48"/>
    </row>
    <row r="285" spans="4:4" x14ac:dyDescent="0.2">
      <c r="D285" s="48"/>
    </row>
    <row r="286" spans="4:4" x14ac:dyDescent="0.2">
      <c r="D286" s="48"/>
    </row>
    <row r="287" spans="4:4" x14ac:dyDescent="0.2">
      <c r="D287" s="48"/>
    </row>
    <row r="288" spans="4:4" x14ac:dyDescent="0.2">
      <c r="D288" s="48"/>
    </row>
    <row r="289" spans="4:4" x14ac:dyDescent="0.2">
      <c r="D289" s="48"/>
    </row>
    <row r="290" spans="4:4" x14ac:dyDescent="0.2">
      <c r="D290" s="48"/>
    </row>
    <row r="291" spans="4:4" x14ac:dyDescent="0.2">
      <c r="D291" s="48"/>
    </row>
    <row r="292" spans="4:4" x14ac:dyDescent="0.2">
      <c r="D292" s="48"/>
    </row>
    <row r="293" spans="4:4" x14ac:dyDescent="0.2">
      <c r="D293" s="48"/>
    </row>
    <row r="294" spans="4:4" x14ac:dyDescent="0.2">
      <c r="D294" s="48"/>
    </row>
    <row r="295" spans="4:4" x14ac:dyDescent="0.2">
      <c r="D295" s="48"/>
    </row>
    <row r="296" spans="4:4" x14ac:dyDescent="0.2">
      <c r="D296" s="48"/>
    </row>
    <row r="297" spans="4:4" x14ac:dyDescent="0.2">
      <c r="D297" s="48"/>
    </row>
    <row r="298" spans="4:4" x14ac:dyDescent="0.2">
      <c r="D298" s="48"/>
    </row>
    <row r="299" spans="4:4" x14ac:dyDescent="0.2">
      <c r="D299" s="48"/>
    </row>
    <row r="300" spans="4:4" x14ac:dyDescent="0.2">
      <c r="D300" s="48"/>
    </row>
    <row r="301" spans="4:4" x14ac:dyDescent="0.2">
      <c r="D301" s="48"/>
    </row>
    <row r="302" spans="4:4" x14ac:dyDescent="0.2">
      <c r="D302" s="48"/>
    </row>
    <row r="303" spans="4:4" x14ac:dyDescent="0.2">
      <c r="D303" s="48"/>
    </row>
    <row r="304" spans="4:4" x14ac:dyDescent="0.2">
      <c r="D304" s="48"/>
    </row>
    <row r="305" spans="4:4" x14ac:dyDescent="0.2">
      <c r="D305" s="48"/>
    </row>
    <row r="306" spans="4:4" x14ac:dyDescent="0.2">
      <c r="D306" s="48"/>
    </row>
    <row r="307" spans="4:4" x14ac:dyDescent="0.2">
      <c r="D307" s="48"/>
    </row>
    <row r="308" spans="4:4" x14ac:dyDescent="0.2">
      <c r="D308" s="48"/>
    </row>
    <row r="309" spans="4:4" x14ac:dyDescent="0.2">
      <c r="D309" s="48"/>
    </row>
    <row r="310" spans="4:4" x14ac:dyDescent="0.2">
      <c r="D310" s="48"/>
    </row>
    <row r="311" spans="4:4" x14ac:dyDescent="0.2">
      <c r="D311" s="48"/>
    </row>
    <row r="312" spans="4:4" x14ac:dyDescent="0.2">
      <c r="D312" s="48"/>
    </row>
    <row r="313" spans="4:4" x14ac:dyDescent="0.2">
      <c r="D313" s="48"/>
    </row>
    <row r="314" spans="4:4" x14ac:dyDescent="0.2">
      <c r="D314" s="48"/>
    </row>
    <row r="315" spans="4:4" x14ac:dyDescent="0.2">
      <c r="D315" s="48"/>
    </row>
    <row r="316" spans="4:4" x14ac:dyDescent="0.2">
      <c r="D316" s="48"/>
    </row>
    <row r="317" spans="4:4" x14ac:dyDescent="0.2">
      <c r="D317" s="48"/>
    </row>
    <row r="318" spans="4:4" x14ac:dyDescent="0.2">
      <c r="D318" s="48"/>
    </row>
    <row r="319" spans="4:4" x14ac:dyDescent="0.2">
      <c r="D319" s="48"/>
    </row>
    <row r="320" spans="4:4" x14ac:dyDescent="0.2">
      <c r="D320" s="48"/>
    </row>
    <row r="321" spans="4:4" x14ac:dyDescent="0.2">
      <c r="D321" s="48"/>
    </row>
    <row r="322" spans="4:4" x14ac:dyDescent="0.2">
      <c r="D322" s="48"/>
    </row>
    <row r="323" spans="4:4" x14ac:dyDescent="0.2">
      <c r="D323" s="48"/>
    </row>
    <row r="324" spans="4:4" x14ac:dyDescent="0.2">
      <c r="D324" s="48"/>
    </row>
    <row r="325" spans="4:4" x14ac:dyDescent="0.2">
      <c r="D325" s="48"/>
    </row>
    <row r="326" spans="4:4" x14ac:dyDescent="0.2">
      <c r="D326" s="48"/>
    </row>
    <row r="327" spans="4:4" x14ac:dyDescent="0.2">
      <c r="D327" s="48"/>
    </row>
    <row r="328" spans="4:4" x14ac:dyDescent="0.2">
      <c r="D328" s="48"/>
    </row>
    <row r="329" spans="4:4" x14ac:dyDescent="0.2">
      <c r="D329" s="48"/>
    </row>
    <row r="330" spans="4:4" x14ac:dyDescent="0.2">
      <c r="D330" s="48"/>
    </row>
    <row r="331" spans="4:4" x14ac:dyDescent="0.2">
      <c r="D331" s="48"/>
    </row>
    <row r="332" spans="4:4" x14ac:dyDescent="0.2">
      <c r="D332" s="48"/>
    </row>
    <row r="333" spans="4:4" x14ac:dyDescent="0.2">
      <c r="D333" s="48"/>
    </row>
    <row r="334" spans="4:4" x14ac:dyDescent="0.2">
      <c r="D334" s="48"/>
    </row>
    <row r="335" spans="4:4" x14ac:dyDescent="0.2">
      <c r="D335" s="48"/>
    </row>
    <row r="336" spans="4:4" x14ac:dyDescent="0.2">
      <c r="D336" s="48"/>
    </row>
    <row r="337" spans="4:4" x14ac:dyDescent="0.2">
      <c r="D337" s="48"/>
    </row>
    <row r="338" spans="4:4" x14ac:dyDescent="0.2">
      <c r="D338" s="48"/>
    </row>
    <row r="339" spans="4:4" x14ac:dyDescent="0.2">
      <c r="D339" s="48"/>
    </row>
    <row r="340" spans="4:4" x14ac:dyDescent="0.2">
      <c r="D340" s="48"/>
    </row>
    <row r="341" spans="4:4" x14ac:dyDescent="0.2">
      <c r="D341" s="48"/>
    </row>
    <row r="342" spans="4:4" x14ac:dyDescent="0.2">
      <c r="D342" s="48"/>
    </row>
    <row r="343" spans="4:4" x14ac:dyDescent="0.2">
      <c r="D343" s="48"/>
    </row>
    <row r="344" spans="4:4" x14ac:dyDescent="0.2">
      <c r="D344" s="48"/>
    </row>
    <row r="345" spans="4:4" x14ac:dyDescent="0.2">
      <c r="D345" s="48"/>
    </row>
    <row r="346" spans="4:4" x14ac:dyDescent="0.2">
      <c r="D346" s="48"/>
    </row>
    <row r="347" spans="4:4" x14ac:dyDescent="0.2">
      <c r="D347" s="48"/>
    </row>
    <row r="348" spans="4:4" x14ac:dyDescent="0.2">
      <c r="D348" s="48"/>
    </row>
    <row r="349" spans="4:4" x14ac:dyDescent="0.2">
      <c r="D349" s="48"/>
    </row>
    <row r="350" spans="4:4" x14ac:dyDescent="0.2">
      <c r="D350" s="48"/>
    </row>
    <row r="351" spans="4:4" x14ac:dyDescent="0.2">
      <c r="D351" s="48"/>
    </row>
    <row r="352" spans="4:4" x14ac:dyDescent="0.2">
      <c r="D352" s="48"/>
    </row>
    <row r="353" spans="4:4" x14ac:dyDescent="0.2">
      <c r="D353" s="48"/>
    </row>
    <row r="354" spans="4:4" x14ac:dyDescent="0.2">
      <c r="D354" s="48"/>
    </row>
    <row r="355" spans="4:4" x14ac:dyDescent="0.2">
      <c r="D355" s="48"/>
    </row>
    <row r="356" spans="4:4" x14ac:dyDescent="0.2">
      <c r="D356" s="48"/>
    </row>
    <row r="357" spans="4:4" x14ac:dyDescent="0.2">
      <c r="D357" s="48"/>
    </row>
    <row r="358" spans="4:4" x14ac:dyDescent="0.2">
      <c r="D358" s="48"/>
    </row>
    <row r="359" spans="4:4" x14ac:dyDescent="0.2">
      <c r="D359" s="48"/>
    </row>
    <row r="360" spans="4:4" x14ac:dyDescent="0.2">
      <c r="D360" s="48"/>
    </row>
    <row r="361" spans="4:4" x14ac:dyDescent="0.2">
      <c r="D361" s="48"/>
    </row>
    <row r="362" spans="4:4" x14ac:dyDescent="0.2">
      <c r="D362" s="48"/>
    </row>
    <row r="363" spans="4:4" x14ac:dyDescent="0.2">
      <c r="D363" s="48"/>
    </row>
    <row r="364" spans="4:4" x14ac:dyDescent="0.2">
      <c r="D364" s="48"/>
    </row>
    <row r="365" spans="4:4" x14ac:dyDescent="0.2">
      <c r="D365" s="48"/>
    </row>
    <row r="366" spans="4:4" x14ac:dyDescent="0.2">
      <c r="D366" s="48"/>
    </row>
    <row r="367" spans="4:4" x14ac:dyDescent="0.2">
      <c r="D367" s="48"/>
    </row>
    <row r="368" spans="4:4" x14ac:dyDescent="0.2">
      <c r="D368" s="48"/>
    </row>
    <row r="369" spans="4:4" x14ac:dyDescent="0.2">
      <c r="D369" s="48"/>
    </row>
    <row r="370" spans="4:4" x14ac:dyDescent="0.2">
      <c r="D370" s="48"/>
    </row>
    <row r="371" spans="4:4" x14ac:dyDescent="0.2">
      <c r="D371" s="48"/>
    </row>
    <row r="372" spans="4:4" x14ac:dyDescent="0.2">
      <c r="D372" s="48"/>
    </row>
    <row r="373" spans="4:4" x14ac:dyDescent="0.2">
      <c r="D373" s="48"/>
    </row>
    <row r="374" spans="4:4" x14ac:dyDescent="0.2">
      <c r="D374" s="48"/>
    </row>
    <row r="375" spans="4:4" x14ac:dyDescent="0.2">
      <c r="D375" s="48"/>
    </row>
    <row r="376" spans="4:4" x14ac:dyDescent="0.2">
      <c r="D376" s="48"/>
    </row>
    <row r="377" spans="4:4" x14ac:dyDescent="0.2">
      <c r="D377" s="48"/>
    </row>
    <row r="378" spans="4:4" x14ac:dyDescent="0.2">
      <c r="D378" s="48"/>
    </row>
    <row r="379" spans="4:4" x14ac:dyDescent="0.2">
      <c r="D379" s="48"/>
    </row>
    <row r="380" spans="4:4" x14ac:dyDescent="0.2">
      <c r="D380" s="48"/>
    </row>
    <row r="381" spans="4:4" x14ac:dyDescent="0.2">
      <c r="D381" s="48"/>
    </row>
    <row r="382" spans="4:4" x14ac:dyDescent="0.2">
      <c r="D382" s="48"/>
    </row>
    <row r="383" spans="4:4" x14ac:dyDescent="0.2">
      <c r="D383" s="48"/>
    </row>
    <row r="384" spans="4:4" x14ac:dyDescent="0.2">
      <c r="D384" s="48"/>
    </row>
    <row r="385" spans="4:4" x14ac:dyDescent="0.2">
      <c r="D385" s="48"/>
    </row>
    <row r="386" spans="4:4" x14ac:dyDescent="0.2">
      <c r="D386" s="48"/>
    </row>
    <row r="387" spans="4:4" x14ac:dyDescent="0.2">
      <c r="D387" s="48"/>
    </row>
    <row r="388" spans="4:4" x14ac:dyDescent="0.2">
      <c r="D388" s="48"/>
    </row>
    <row r="389" spans="4:4" x14ac:dyDescent="0.2">
      <c r="D389" s="48"/>
    </row>
    <row r="390" spans="4:4" x14ac:dyDescent="0.2">
      <c r="D390" s="48"/>
    </row>
    <row r="391" spans="4:4" x14ac:dyDescent="0.2">
      <c r="D391" s="48"/>
    </row>
    <row r="392" spans="4:4" x14ac:dyDescent="0.2">
      <c r="D392" s="48"/>
    </row>
    <row r="393" spans="4:4" x14ac:dyDescent="0.2">
      <c r="D393" s="48"/>
    </row>
    <row r="394" spans="4:4" x14ac:dyDescent="0.2">
      <c r="D394" s="48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7"/>
  <sheetViews>
    <sheetView workbookViewId="0">
      <selection activeCell="K38" sqref="K38"/>
    </sheetView>
  </sheetViews>
  <sheetFormatPr defaultRowHeight="12.75" x14ac:dyDescent="0.2"/>
  <cols>
    <col min="1" max="1" width="13.85546875" customWidth="1"/>
    <col min="2" max="2" width="17" style="1" bestFit="1" customWidth="1"/>
    <col min="3" max="3" width="9.28515625" customWidth="1"/>
    <col min="4" max="4" width="7" customWidth="1"/>
    <col min="5" max="5" width="7.42578125" customWidth="1"/>
    <col min="6" max="6" width="6.28515625" customWidth="1"/>
    <col min="7" max="7" width="15.7109375" style="1" bestFit="1" customWidth="1"/>
    <col min="8" max="8" width="6" customWidth="1"/>
    <col min="9" max="9" width="11.7109375" customWidth="1"/>
    <col min="10" max="10" width="9" customWidth="1"/>
    <col min="11" max="11" width="7.28515625" customWidth="1"/>
    <col min="12" max="12" width="10.85546875" style="1" bestFit="1" customWidth="1"/>
    <col min="13" max="13" width="8.140625" customWidth="1"/>
    <col min="14" max="14" width="11.7109375" bestFit="1" customWidth="1"/>
    <col min="15" max="15" width="7.85546875" customWidth="1"/>
    <col min="16" max="16" width="8.5703125" customWidth="1"/>
    <col min="17" max="17" width="7.42578125" style="1" customWidth="1"/>
    <col min="18" max="18" width="7.28515625" customWidth="1"/>
    <col min="19" max="19" width="23.5703125" bestFit="1" customWidth="1"/>
    <col min="20" max="20" width="6.28515625" customWidth="1"/>
    <col min="21" max="21" width="7" customWidth="1"/>
    <col min="22" max="22" width="8.7109375" customWidth="1"/>
    <col min="23" max="23" width="12.85546875" bestFit="1" customWidth="1"/>
    <col min="24" max="24" width="10.28515625" customWidth="1"/>
    <col min="25" max="25" width="10.42578125" bestFit="1" customWidth="1"/>
    <col min="26" max="26" width="8" customWidth="1"/>
    <col min="27" max="27" width="15.42578125" bestFit="1" customWidth="1"/>
    <col min="28" max="28" width="23.5703125" bestFit="1" customWidth="1"/>
    <col min="29" max="29" width="5.7109375" customWidth="1"/>
    <col min="30" max="30" width="6.28515625" customWidth="1"/>
    <col min="31" max="31" width="9.7109375" bestFit="1" customWidth="1"/>
    <col min="32" max="32" width="19" bestFit="1" customWidth="1"/>
    <col min="33" max="33" width="16.85546875" bestFit="1" customWidth="1"/>
    <col min="34" max="34" width="10.5703125" bestFit="1" customWidth="1"/>
    <col min="35" max="35" width="12.42578125" bestFit="1" customWidth="1"/>
    <col min="36" max="36" width="7.5703125" customWidth="1"/>
    <col min="37" max="37" width="11.42578125" bestFit="1" customWidth="1"/>
    <col min="38" max="38" width="5.7109375" customWidth="1"/>
    <col min="39" max="39" width="8.5703125" customWidth="1"/>
    <col min="40" max="40" width="7.140625" customWidth="1"/>
    <col min="41" max="41" width="8.28515625" customWidth="1"/>
    <col min="43" max="43" width="19.5703125" bestFit="1" customWidth="1"/>
    <col min="44" max="44" width="8.42578125" customWidth="1"/>
    <col min="45" max="45" width="6" customWidth="1"/>
    <col min="46" max="46" width="17.7109375" bestFit="1" customWidth="1"/>
    <col min="47" max="47" width="7.5703125" customWidth="1"/>
    <col min="48" max="48" width="8.5703125" customWidth="1"/>
    <col min="49" max="49" width="8.42578125" customWidth="1"/>
    <col min="50" max="50" width="7.85546875" customWidth="1"/>
    <col min="51" max="51" width="7.28515625" customWidth="1"/>
    <col min="52" max="52" width="7" customWidth="1"/>
    <col min="53" max="53" width="8.28515625" customWidth="1"/>
    <col min="54" max="54" width="9.28515625" bestFit="1" customWidth="1"/>
    <col min="55" max="55" width="7" customWidth="1"/>
    <col min="56" max="56" width="7.5703125" customWidth="1"/>
    <col min="57" max="57" width="12.140625" bestFit="1" customWidth="1"/>
    <col min="58" max="58" width="11" bestFit="1" customWidth="1"/>
    <col min="59" max="59" width="9.5703125" bestFit="1" customWidth="1"/>
    <col min="60" max="60" width="7.5703125" customWidth="1"/>
    <col min="61" max="61" width="8" customWidth="1"/>
    <col min="63" max="63" width="9.5703125" bestFit="1" customWidth="1"/>
    <col min="64" max="64" width="8.5703125" customWidth="1"/>
    <col min="65" max="65" width="7.7109375" customWidth="1"/>
    <col min="66" max="66" width="5.5703125" customWidth="1"/>
    <col min="67" max="67" width="9.85546875" bestFit="1" customWidth="1"/>
    <col min="68" max="69" width="4.5703125" customWidth="1"/>
    <col min="70" max="70" width="7.42578125" customWidth="1"/>
    <col min="71" max="71" width="6" customWidth="1"/>
    <col min="72" max="72" width="4.85546875" customWidth="1"/>
    <col min="73" max="73" width="8.7109375" customWidth="1"/>
    <col min="74" max="74" width="6.5703125" customWidth="1"/>
    <col min="75" max="75" width="6.85546875" customWidth="1"/>
    <col min="76" max="76" width="7.28515625" customWidth="1"/>
    <col min="77" max="77" width="11.42578125" bestFit="1" customWidth="1"/>
    <col min="78" max="78" width="6.7109375" customWidth="1"/>
    <col min="79" max="79" width="12.85546875" bestFit="1" customWidth="1"/>
    <col min="80" max="80" width="7.5703125" customWidth="1"/>
    <col min="81" max="81" width="7.28515625" customWidth="1"/>
    <col min="82" max="82" width="6.5703125" customWidth="1"/>
    <col min="83" max="83" width="9" customWidth="1"/>
    <col min="84" max="84" width="13.28515625" bestFit="1" customWidth="1"/>
    <col min="85" max="85" width="9.5703125" bestFit="1" customWidth="1"/>
    <col min="86" max="86" width="12.5703125" bestFit="1" customWidth="1"/>
    <col min="87" max="88" width="9" customWidth="1"/>
    <col min="89" max="89" width="6" customWidth="1"/>
    <col min="90" max="91" width="10.7109375" bestFit="1" customWidth="1"/>
    <col min="92" max="92" width="7.5703125" customWidth="1"/>
    <col min="93" max="93" width="8.7109375" customWidth="1"/>
    <col min="94" max="94" width="8.140625" customWidth="1"/>
    <col min="95" max="95" width="9.42578125" bestFit="1" customWidth="1"/>
    <col min="96" max="96" width="8.7109375" customWidth="1"/>
    <col min="97" max="97" width="8.5703125" customWidth="1"/>
    <col min="98" max="98" width="6.28515625" customWidth="1"/>
    <col min="99" max="99" width="11.85546875" bestFit="1" customWidth="1"/>
    <col min="100" max="100" width="12.85546875" bestFit="1" customWidth="1"/>
    <col min="101" max="101" width="7.5703125" customWidth="1"/>
    <col min="102" max="102" width="16.5703125" bestFit="1" customWidth="1"/>
    <col min="103" max="103" width="7.85546875" customWidth="1"/>
    <col min="104" max="104" width="28.28515625" bestFit="1" customWidth="1"/>
    <col min="105" max="105" width="6.42578125" customWidth="1"/>
    <col min="106" max="106" width="8.7109375" customWidth="1"/>
    <col min="107" max="107" width="8.5703125" customWidth="1"/>
    <col min="108" max="108" width="9.7109375" bestFit="1" customWidth="1"/>
    <col min="109" max="109" width="5.28515625" customWidth="1"/>
    <col min="110" max="110" width="11.140625" bestFit="1" customWidth="1"/>
    <col min="111" max="111" width="7.42578125" customWidth="1"/>
    <col min="112" max="112" width="8.7109375" customWidth="1"/>
    <col min="113" max="113" width="6" customWidth="1"/>
    <col min="114" max="114" width="8.5703125" customWidth="1"/>
    <col min="116" max="116" width="6.85546875" customWidth="1"/>
    <col min="117" max="117" width="8.42578125" customWidth="1"/>
    <col min="118" max="118" width="11.28515625" bestFit="1" customWidth="1"/>
    <col min="119" max="119" width="32.28515625" bestFit="1" customWidth="1"/>
    <col min="120" max="120" width="11.42578125" bestFit="1" customWidth="1"/>
    <col min="121" max="121" width="12.85546875" bestFit="1" customWidth="1"/>
    <col min="122" max="122" width="8.5703125" customWidth="1"/>
    <col min="123" max="123" width="7" customWidth="1"/>
    <col min="124" max="124" width="10.85546875" bestFit="1" customWidth="1"/>
    <col min="125" max="125" width="10.42578125" bestFit="1" customWidth="1"/>
    <col min="126" max="126" width="8.85546875" customWidth="1"/>
    <col min="127" max="127" width="9" customWidth="1"/>
    <col min="128" max="128" width="12.140625" bestFit="1" customWidth="1"/>
    <col min="129" max="129" width="6.28515625" customWidth="1"/>
    <col min="130" max="130" width="9.7109375" bestFit="1" customWidth="1"/>
    <col min="131" max="131" width="6.85546875" customWidth="1"/>
    <col min="132" max="132" width="9.85546875" bestFit="1" customWidth="1"/>
    <col min="133" max="133" width="8.42578125" customWidth="1"/>
    <col min="134" max="134" width="11.85546875" bestFit="1" customWidth="1"/>
    <col min="135" max="135" width="8.42578125" customWidth="1"/>
    <col min="136" max="136" width="9" customWidth="1"/>
    <col min="137" max="137" width="5.5703125" customWidth="1"/>
    <col min="138" max="138" width="20.28515625" bestFit="1" customWidth="1"/>
    <col min="139" max="139" width="7.5703125" customWidth="1"/>
    <col min="140" max="140" width="7.140625" customWidth="1"/>
    <col min="141" max="141" width="8" customWidth="1"/>
    <col min="142" max="142" width="20.42578125" bestFit="1" customWidth="1"/>
    <col min="143" max="143" width="15.7109375" bestFit="1" customWidth="1"/>
    <col min="144" max="144" width="8.5703125" customWidth="1"/>
    <col min="145" max="145" width="3.5703125" customWidth="1"/>
    <col min="146" max="146" width="10.85546875" bestFit="1" customWidth="1"/>
    <col min="147" max="147" width="10.7109375" bestFit="1" customWidth="1"/>
    <col min="148" max="148" width="8.5703125" customWidth="1"/>
    <col min="149" max="149" width="11.7109375" bestFit="1" customWidth="1"/>
  </cols>
  <sheetData>
    <row r="1" spans="1:17" x14ac:dyDescent="0.2">
      <c r="A1" s="42" t="s">
        <v>496</v>
      </c>
      <c r="B1" s="42" t="s">
        <v>495</v>
      </c>
      <c r="G1"/>
      <c r="L1"/>
      <c r="Q1"/>
    </row>
    <row r="2" spans="1:17" x14ac:dyDescent="0.2">
      <c r="A2" s="42" t="s">
        <v>493</v>
      </c>
      <c r="B2" s="1" t="s">
        <v>14</v>
      </c>
      <c r="C2" s="1" t="s">
        <v>13</v>
      </c>
      <c r="D2" s="1" t="s">
        <v>16</v>
      </c>
      <c r="E2" s="1" t="s">
        <v>117</v>
      </c>
      <c r="F2" s="1" t="s">
        <v>15</v>
      </c>
      <c r="G2" s="1" t="s">
        <v>17</v>
      </c>
      <c r="H2" s="1" t="s">
        <v>143</v>
      </c>
      <c r="I2" s="1" t="s">
        <v>494</v>
      </c>
      <c r="L2"/>
      <c r="Q2"/>
    </row>
    <row r="3" spans="1:17" x14ac:dyDescent="0.2">
      <c r="A3" s="45">
        <v>43852</v>
      </c>
      <c r="B3" s="34">
        <v>0</v>
      </c>
      <c r="C3" s="34">
        <v>0</v>
      </c>
      <c r="D3" s="34">
        <v>0</v>
      </c>
      <c r="E3" s="34">
        <v>0</v>
      </c>
      <c r="F3" s="34">
        <v>0</v>
      </c>
      <c r="G3" s="34">
        <v>0</v>
      </c>
      <c r="H3" s="34">
        <v>1</v>
      </c>
      <c r="I3" s="34">
        <v>1</v>
      </c>
      <c r="L3"/>
      <c r="Q3"/>
    </row>
    <row r="4" spans="1:17" x14ac:dyDescent="0.2">
      <c r="A4" s="45">
        <v>43853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4">
        <v>1</v>
      </c>
      <c r="I4" s="34">
        <v>1</v>
      </c>
      <c r="L4"/>
      <c r="Q4"/>
    </row>
    <row r="5" spans="1:17" x14ac:dyDescent="0.2">
      <c r="A5" s="45">
        <v>43854</v>
      </c>
      <c r="B5" s="34">
        <v>2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4">
        <v>2</v>
      </c>
      <c r="I5" s="34">
        <v>4</v>
      </c>
      <c r="L5"/>
      <c r="Q5"/>
    </row>
    <row r="6" spans="1:17" x14ac:dyDescent="0.2">
      <c r="A6" s="45">
        <v>43855</v>
      </c>
      <c r="B6" s="34">
        <v>3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2</v>
      </c>
      <c r="I6" s="34">
        <v>5</v>
      </c>
      <c r="L6"/>
      <c r="Q6"/>
    </row>
    <row r="7" spans="1:17" x14ac:dyDescent="0.2">
      <c r="A7" s="45">
        <v>43856</v>
      </c>
      <c r="B7" s="34">
        <v>3</v>
      </c>
      <c r="C7" s="34">
        <v>0</v>
      </c>
      <c r="D7" s="34">
        <v>0</v>
      </c>
      <c r="E7" s="34">
        <v>0</v>
      </c>
      <c r="F7" s="34">
        <v>0</v>
      </c>
      <c r="G7" s="34">
        <v>0</v>
      </c>
      <c r="H7" s="34">
        <v>5</v>
      </c>
      <c r="I7" s="34">
        <v>8</v>
      </c>
      <c r="L7"/>
      <c r="Q7"/>
    </row>
    <row r="8" spans="1:17" x14ac:dyDescent="0.2">
      <c r="A8" s="45">
        <v>43857</v>
      </c>
      <c r="B8" s="34">
        <v>3</v>
      </c>
      <c r="C8" s="34">
        <v>1</v>
      </c>
      <c r="D8" s="34">
        <v>0</v>
      </c>
      <c r="E8" s="34">
        <v>0</v>
      </c>
      <c r="F8" s="34">
        <v>0</v>
      </c>
      <c r="G8" s="34">
        <v>0</v>
      </c>
      <c r="H8" s="34">
        <v>5</v>
      </c>
      <c r="I8" s="34">
        <v>9</v>
      </c>
      <c r="L8"/>
      <c r="Q8"/>
    </row>
    <row r="9" spans="1:17" x14ac:dyDescent="0.2">
      <c r="A9" s="45">
        <v>43858</v>
      </c>
      <c r="B9" s="34">
        <v>4</v>
      </c>
      <c r="C9" s="34">
        <v>4</v>
      </c>
      <c r="D9" s="34">
        <v>0</v>
      </c>
      <c r="E9" s="34">
        <v>0</v>
      </c>
      <c r="F9" s="34">
        <v>0</v>
      </c>
      <c r="G9" s="34">
        <v>0</v>
      </c>
      <c r="H9" s="34">
        <v>5</v>
      </c>
      <c r="I9" s="34">
        <v>13</v>
      </c>
      <c r="L9"/>
      <c r="Q9"/>
    </row>
    <row r="10" spans="1:17" x14ac:dyDescent="0.2">
      <c r="A10" s="45">
        <v>43859</v>
      </c>
      <c r="B10" s="34">
        <v>5</v>
      </c>
      <c r="C10" s="34">
        <v>4</v>
      </c>
      <c r="D10" s="34">
        <v>0</v>
      </c>
      <c r="E10" s="34">
        <v>0</v>
      </c>
      <c r="F10" s="34">
        <v>0</v>
      </c>
      <c r="G10" s="34">
        <v>0</v>
      </c>
      <c r="H10" s="34">
        <v>5</v>
      </c>
      <c r="I10" s="34">
        <v>14</v>
      </c>
      <c r="L10"/>
      <c r="Q10"/>
    </row>
    <row r="11" spans="1:17" x14ac:dyDescent="0.2">
      <c r="A11" s="45">
        <v>43860</v>
      </c>
      <c r="B11" s="34">
        <v>5</v>
      </c>
      <c r="C11" s="34">
        <v>4</v>
      </c>
      <c r="D11" s="34">
        <v>0</v>
      </c>
      <c r="E11" s="34">
        <v>0</v>
      </c>
      <c r="F11" s="34">
        <v>0</v>
      </c>
      <c r="G11" s="34">
        <v>0</v>
      </c>
      <c r="H11" s="34">
        <v>5</v>
      </c>
      <c r="I11" s="34">
        <v>14</v>
      </c>
      <c r="L11"/>
      <c r="Q11"/>
    </row>
    <row r="12" spans="1:17" x14ac:dyDescent="0.2">
      <c r="A12" s="45">
        <v>43861</v>
      </c>
      <c r="B12" s="34">
        <v>5</v>
      </c>
      <c r="C12" s="34">
        <v>5</v>
      </c>
      <c r="D12" s="34">
        <v>2</v>
      </c>
      <c r="E12" s="34">
        <v>0</v>
      </c>
      <c r="F12" s="34">
        <v>0</v>
      </c>
      <c r="G12" s="34">
        <v>2</v>
      </c>
      <c r="H12" s="34">
        <v>7</v>
      </c>
      <c r="I12" s="34">
        <v>21</v>
      </c>
      <c r="L12"/>
      <c r="Q12"/>
    </row>
    <row r="13" spans="1:17" x14ac:dyDescent="0.2">
      <c r="A13" s="45">
        <v>43862</v>
      </c>
      <c r="B13" s="34">
        <v>6</v>
      </c>
      <c r="C13" s="34">
        <v>8</v>
      </c>
      <c r="D13" s="34">
        <v>2</v>
      </c>
      <c r="E13" s="34">
        <v>0</v>
      </c>
      <c r="F13" s="34">
        <v>1</v>
      </c>
      <c r="G13" s="34">
        <v>2</v>
      </c>
      <c r="H13" s="34">
        <v>8</v>
      </c>
      <c r="I13" s="34">
        <v>27</v>
      </c>
      <c r="L13"/>
      <c r="Q13"/>
    </row>
    <row r="14" spans="1:17" x14ac:dyDescent="0.2">
      <c r="A14" s="45">
        <v>43863</v>
      </c>
      <c r="B14" s="34">
        <v>6</v>
      </c>
      <c r="C14" s="34">
        <v>10</v>
      </c>
      <c r="D14" s="34">
        <v>2</v>
      </c>
      <c r="E14" s="34">
        <v>0</v>
      </c>
      <c r="F14" s="34">
        <v>1</v>
      </c>
      <c r="G14" s="34">
        <v>2</v>
      </c>
      <c r="H14" s="34">
        <v>8</v>
      </c>
      <c r="I14" s="34">
        <v>29</v>
      </c>
      <c r="L14"/>
      <c r="Q14"/>
    </row>
    <row r="15" spans="1:17" x14ac:dyDescent="0.2">
      <c r="A15" s="45">
        <v>43864</v>
      </c>
      <c r="B15" s="34">
        <v>6</v>
      </c>
      <c r="C15" s="34">
        <v>12</v>
      </c>
      <c r="D15" s="34">
        <v>2</v>
      </c>
      <c r="E15" s="34">
        <v>0</v>
      </c>
      <c r="F15" s="34">
        <v>1</v>
      </c>
      <c r="G15" s="34">
        <v>2</v>
      </c>
      <c r="H15" s="34">
        <v>11</v>
      </c>
      <c r="I15" s="34">
        <v>34</v>
      </c>
      <c r="L15"/>
      <c r="Q15"/>
    </row>
    <row r="16" spans="1:17" x14ac:dyDescent="0.2">
      <c r="A16" s="45">
        <v>43865</v>
      </c>
      <c r="B16" s="34">
        <v>6</v>
      </c>
      <c r="C16" s="34">
        <v>12</v>
      </c>
      <c r="D16" s="34">
        <v>2</v>
      </c>
      <c r="E16" s="34">
        <v>0</v>
      </c>
      <c r="F16" s="34">
        <v>1</v>
      </c>
      <c r="G16" s="34">
        <v>2</v>
      </c>
      <c r="H16" s="34">
        <v>11</v>
      </c>
      <c r="I16" s="34">
        <v>34</v>
      </c>
      <c r="L16"/>
      <c r="Q16"/>
    </row>
    <row r="17" spans="1:17" x14ac:dyDescent="0.2">
      <c r="A17" s="45">
        <v>43866</v>
      </c>
      <c r="B17" s="34">
        <v>6</v>
      </c>
      <c r="C17" s="34">
        <v>12</v>
      </c>
      <c r="D17" s="34">
        <v>2</v>
      </c>
      <c r="E17" s="34">
        <v>0</v>
      </c>
      <c r="F17" s="34">
        <v>1</v>
      </c>
      <c r="G17" s="34">
        <v>2</v>
      </c>
      <c r="H17" s="34">
        <v>11</v>
      </c>
      <c r="I17" s="34">
        <v>34</v>
      </c>
      <c r="L17"/>
      <c r="Q17"/>
    </row>
    <row r="18" spans="1:17" x14ac:dyDescent="0.2">
      <c r="A18" s="45">
        <v>43867</v>
      </c>
      <c r="B18" s="34">
        <v>6</v>
      </c>
      <c r="C18" s="34">
        <v>12</v>
      </c>
      <c r="D18" s="34">
        <v>2</v>
      </c>
      <c r="E18" s="34">
        <v>0</v>
      </c>
      <c r="F18" s="34">
        <v>1</v>
      </c>
      <c r="G18" s="34">
        <v>2</v>
      </c>
      <c r="H18" s="34">
        <v>11</v>
      </c>
      <c r="I18" s="34">
        <v>34</v>
      </c>
      <c r="L18"/>
      <c r="Q18"/>
    </row>
    <row r="19" spans="1:17" x14ac:dyDescent="0.2">
      <c r="A19" s="45">
        <v>43868</v>
      </c>
      <c r="B19" s="34">
        <v>6</v>
      </c>
      <c r="C19" s="34">
        <v>13</v>
      </c>
      <c r="D19" s="34">
        <v>3</v>
      </c>
      <c r="E19" s="34">
        <v>0</v>
      </c>
      <c r="F19" s="34">
        <v>1</v>
      </c>
      <c r="G19" s="34">
        <v>3</v>
      </c>
      <c r="H19" s="34">
        <v>11</v>
      </c>
      <c r="I19" s="34">
        <v>37</v>
      </c>
      <c r="L19"/>
      <c r="Q19"/>
    </row>
    <row r="20" spans="1:17" x14ac:dyDescent="0.2">
      <c r="A20" s="45">
        <v>43869</v>
      </c>
      <c r="B20" s="34">
        <v>11</v>
      </c>
      <c r="C20" s="34">
        <v>13</v>
      </c>
      <c r="D20" s="34">
        <v>3</v>
      </c>
      <c r="E20" s="34">
        <v>0</v>
      </c>
      <c r="F20" s="34">
        <v>1</v>
      </c>
      <c r="G20" s="34">
        <v>3</v>
      </c>
      <c r="H20" s="34">
        <v>11</v>
      </c>
      <c r="I20" s="34">
        <v>42</v>
      </c>
      <c r="L20"/>
      <c r="Q20"/>
    </row>
    <row r="21" spans="1:17" x14ac:dyDescent="0.2">
      <c r="A21" s="45">
        <v>43870</v>
      </c>
      <c r="B21" s="34">
        <v>11</v>
      </c>
      <c r="C21" s="34">
        <v>14</v>
      </c>
      <c r="D21" s="34">
        <v>3</v>
      </c>
      <c r="E21" s="34">
        <v>0</v>
      </c>
      <c r="F21" s="34">
        <v>2</v>
      </c>
      <c r="G21" s="34">
        <v>3</v>
      </c>
      <c r="H21" s="34">
        <v>11</v>
      </c>
      <c r="I21" s="34">
        <v>44</v>
      </c>
      <c r="L21"/>
      <c r="Q21"/>
    </row>
    <row r="22" spans="1:17" x14ac:dyDescent="0.2">
      <c r="A22" s="45">
        <v>43871</v>
      </c>
      <c r="B22" s="34">
        <v>11</v>
      </c>
      <c r="C22" s="34">
        <v>14</v>
      </c>
      <c r="D22" s="34">
        <v>3</v>
      </c>
      <c r="E22" s="34">
        <v>0</v>
      </c>
      <c r="F22" s="34">
        <v>2</v>
      </c>
      <c r="G22" s="34">
        <v>8</v>
      </c>
      <c r="H22" s="34">
        <v>11</v>
      </c>
      <c r="I22" s="34">
        <v>49</v>
      </c>
      <c r="L22"/>
      <c r="Q22"/>
    </row>
    <row r="23" spans="1:17" x14ac:dyDescent="0.2">
      <c r="A23" s="45">
        <v>43872</v>
      </c>
      <c r="B23" s="34">
        <v>11</v>
      </c>
      <c r="C23" s="34">
        <v>16</v>
      </c>
      <c r="D23" s="34">
        <v>3</v>
      </c>
      <c r="E23" s="34">
        <v>0</v>
      </c>
      <c r="F23" s="34">
        <v>2</v>
      </c>
      <c r="G23" s="34">
        <v>8</v>
      </c>
      <c r="H23" s="34">
        <v>12</v>
      </c>
      <c r="I23" s="34">
        <v>52</v>
      </c>
      <c r="L23"/>
      <c r="Q23"/>
    </row>
    <row r="24" spans="1:17" x14ac:dyDescent="0.2">
      <c r="A24" s="45">
        <v>43873</v>
      </c>
      <c r="B24" s="34">
        <v>11</v>
      </c>
      <c r="C24" s="34">
        <v>16</v>
      </c>
      <c r="D24" s="34">
        <v>3</v>
      </c>
      <c r="E24" s="34">
        <v>0</v>
      </c>
      <c r="F24" s="34">
        <v>2</v>
      </c>
      <c r="G24" s="34">
        <v>9</v>
      </c>
      <c r="H24" s="34">
        <v>12</v>
      </c>
      <c r="I24" s="34">
        <v>53</v>
      </c>
      <c r="L24"/>
      <c r="Q24"/>
    </row>
    <row r="25" spans="1:17" x14ac:dyDescent="0.2">
      <c r="A25" s="45">
        <v>43874</v>
      </c>
      <c r="B25" s="34">
        <v>11</v>
      </c>
      <c r="C25" s="34">
        <v>16</v>
      </c>
      <c r="D25" s="34">
        <v>3</v>
      </c>
      <c r="E25" s="34">
        <v>0</v>
      </c>
      <c r="F25" s="34">
        <v>2</v>
      </c>
      <c r="G25" s="34">
        <v>9</v>
      </c>
      <c r="H25" s="34">
        <v>13</v>
      </c>
      <c r="I25" s="34">
        <v>54</v>
      </c>
      <c r="L25"/>
      <c r="Q25"/>
    </row>
    <row r="26" spans="1:17" x14ac:dyDescent="0.2">
      <c r="A26" s="45">
        <v>43875</v>
      </c>
      <c r="B26" s="34">
        <v>11</v>
      </c>
      <c r="C26" s="34">
        <v>16</v>
      </c>
      <c r="D26" s="34">
        <v>3</v>
      </c>
      <c r="E26" s="34">
        <v>0</v>
      </c>
      <c r="F26" s="34">
        <v>2</v>
      </c>
      <c r="G26" s="34">
        <v>9</v>
      </c>
      <c r="H26" s="34">
        <v>13</v>
      </c>
      <c r="I26" s="34">
        <v>54</v>
      </c>
      <c r="L26"/>
      <c r="Q26"/>
    </row>
    <row r="27" spans="1:17" x14ac:dyDescent="0.2">
      <c r="A27" s="45">
        <v>43876</v>
      </c>
      <c r="B27" s="34">
        <v>12</v>
      </c>
      <c r="C27" s="34">
        <v>16</v>
      </c>
      <c r="D27" s="34">
        <v>3</v>
      </c>
      <c r="E27" s="34">
        <v>0</v>
      </c>
      <c r="F27" s="34">
        <v>2</v>
      </c>
      <c r="G27" s="34">
        <v>9</v>
      </c>
      <c r="H27" s="34">
        <v>13</v>
      </c>
      <c r="I27" s="34">
        <v>55</v>
      </c>
      <c r="L27"/>
      <c r="Q27"/>
    </row>
    <row r="28" spans="1:17" x14ac:dyDescent="0.2">
      <c r="A28" s="45">
        <v>43877</v>
      </c>
      <c r="B28" s="34">
        <v>12</v>
      </c>
      <c r="C28" s="34">
        <v>16</v>
      </c>
      <c r="D28" s="34">
        <v>3</v>
      </c>
      <c r="E28" s="34">
        <v>0</v>
      </c>
      <c r="F28" s="34">
        <v>2</v>
      </c>
      <c r="G28" s="34">
        <v>9</v>
      </c>
      <c r="H28" s="34">
        <v>13</v>
      </c>
      <c r="I28" s="34">
        <v>55</v>
      </c>
      <c r="L28"/>
      <c r="Q28"/>
    </row>
    <row r="29" spans="1:17" x14ac:dyDescent="0.2">
      <c r="A29" s="45">
        <v>43878</v>
      </c>
      <c r="B29" s="34">
        <v>12</v>
      </c>
      <c r="C29" s="34">
        <v>16</v>
      </c>
      <c r="D29" s="34">
        <v>3</v>
      </c>
      <c r="E29" s="34">
        <v>0</v>
      </c>
      <c r="F29" s="34">
        <v>2</v>
      </c>
      <c r="G29" s="34">
        <v>9</v>
      </c>
      <c r="H29" s="34">
        <v>13</v>
      </c>
      <c r="I29" s="34">
        <v>55</v>
      </c>
      <c r="L29"/>
      <c r="Q29"/>
    </row>
    <row r="30" spans="1:17" x14ac:dyDescent="0.2">
      <c r="A30" s="45">
        <v>43879</v>
      </c>
      <c r="B30" s="34">
        <v>12</v>
      </c>
      <c r="C30" s="34">
        <v>16</v>
      </c>
      <c r="D30" s="34">
        <v>3</v>
      </c>
      <c r="E30" s="34">
        <v>0</v>
      </c>
      <c r="F30" s="34">
        <v>2</v>
      </c>
      <c r="G30" s="34">
        <v>9</v>
      </c>
      <c r="H30" s="34">
        <v>13</v>
      </c>
      <c r="I30" s="34">
        <v>55</v>
      </c>
      <c r="L30"/>
      <c r="Q30"/>
    </row>
    <row r="31" spans="1:17" x14ac:dyDescent="0.2">
      <c r="A31" s="45">
        <v>43880</v>
      </c>
      <c r="B31" s="34">
        <v>12</v>
      </c>
      <c r="C31" s="34">
        <v>16</v>
      </c>
      <c r="D31" s="34">
        <v>3</v>
      </c>
      <c r="E31" s="34">
        <v>0</v>
      </c>
      <c r="F31" s="34">
        <v>2</v>
      </c>
      <c r="G31" s="34">
        <v>9</v>
      </c>
      <c r="H31" s="34">
        <v>13</v>
      </c>
      <c r="I31" s="34">
        <v>55</v>
      </c>
      <c r="L31"/>
      <c r="Q31"/>
    </row>
    <row r="32" spans="1:17" x14ac:dyDescent="0.2">
      <c r="A32" s="45">
        <v>43881</v>
      </c>
      <c r="B32" s="34">
        <v>12</v>
      </c>
      <c r="C32" s="34">
        <v>16</v>
      </c>
      <c r="D32" s="34">
        <v>3</v>
      </c>
      <c r="E32" s="34">
        <v>0</v>
      </c>
      <c r="F32" s="34">
        <v>2</v>
      </c>
      <c r="G32" s="34">
        <v>9</v>
      </c>
      <c r="H32" s="34">
        <v>13</v>
      </c>
      <c r="I32" s="34">
        <v>55</v>
      </c>
      <c r="L32"/>
      <c r="Q32"/>
    </row>
    <row r="33" spans="1:17" x14ac:dyDescent="0.2">
      <c r="A33" s="45">
        <v>43882</v>
      </c>
      <c r="B33" s="34">
        <v>12</v>
      </c>
      <c r="C33" s="34">
        <v>16</v>
      </c>
      <c r="D33" s="34">
        <v>20</v>
      </c>
      <c r="E33" s="34">
        <v>0</v>
      </c>
      <c r="F33" s="34">
        <v>2</v>
      </c>
      <c r="G33" s="34">
        <v>9</v>
      </c>
      <c r="H33" s="34">
        <v>15</v>
      </c>
      <c r="I33" s="34">
        <v>74</v>
      </c>
      <c r="L33"/>
      <c r="Q33"/>
    </row>
    <row r="34" spans="1:17" x14ac:dyDescent="0.2">
      <c r="A34" s="45">
        <v>43883</v>
      </c>
      <c r="B34" s="34">
        <v>12</v>
      </c>
      <c r="C34" s="34">
        <v>16</v>
      </c>
      <c r="D34" s="34">
        <v>62</v>
      </c>
      <c r="E34" s="34">
        <v>0</v>
      </c>
      <c r="F34" s="34">
        <v>2</v>
      </c>
      <c r="G34" s="34">
        <v>9</v>
      </c>
      <c r="H34" s="34">
        <v>15</v>
      </c>
      <c r="I34" s="34">
        <v>116</v>
      </c>
      <c r="L34"/>
      <c r="Q34"/>
    </row>
    <row r="35" spans="1:17" x14ac:dyDescent="0.2">
      <c r="A35" s="45">
        <v>43884</v>
      </c>
      <c r="B35" s="34">
        <v>12</v>
      </c>
      <c r="C35" s="34">
        <v>16</v>
      </c>
      <c r="D35" s="34">
        <v>155</v>
      </c>
      <c r="E35" s="34">
        <v>0</v>
      </c>
      <c r="F35" s="34">
        <v>2</v>
      </c>
      <c r="G35" s="34">
        <v>9</v>
      </c>
      <c r="H35" s="34">
        <v>15</v>
      </c>
      <c r="I35" s="34">
        <v>209</v>
      </c>
      <c r="L35"/>
      <c r="Q35"/>
    </row>
    <row r="36" spans="1:17" x14ac:dyDescent="0.2">
      <c r="A36" s="45">
        <v>43885</v>
      </c>
      <c r="B36" s="34">
        <v>12</v>
      </c>
      <c r="C36" s="34">
        <v>16</v>
      </c>
      <c r="D36" s="34">
        <v>229</v>
      </c>
      <c r="E36" s="34">
        <v>0</v>
      </c>
      <c r="F36" s="34">
        <v>2</v>
      </c>
      <c r="G36" s="34">
        <v>13</v>
      </c>
      <c r="H36" s="34">
        <v>51</v>
      </c>
      <c r="I36" s="34">
        <v>323</v>
      </c>
      <c r="L36"/>
      <c r="Q36"/>
    </row>
    <row r="37" spans="1:17" x14ac:dyDescent="0.2">
      <c r="A37" s="45">
        <v>43886</v>
      </c>
      <c r="B37" s="34">
        <v>14</v>
      </c>
      <c r="C37" s="34">
        <v>17</v>
      </c>
      <c r="D37" s="34">
        <v>322</v>
      </c>
      <c r="E37" s="34">
        <v>0</v>
      </c>
      <c r="F37" s="34">
        <v>6</v>
      </c>
      <c r="G37" s="34">
        <v>13</v>
      </c>
      <c r="H37" s="34">
        <v>51</v>
      </c>
      <c r="I37" s="34">
        <v>423</v>
      </c>
      <c r="L37"/>
      <c r="Q37"/>
    </row>
    <row r="38" spans="1:17" x14ac:dyDescent="0.2">
      <c r="A38" s="45">
        <v>43887</v>
      </c>
      <c r="B38" s="34">
        <v>18</v>
      </c>
      <c r="C38" s="34">
        <v>27</v>
      </c>
      <c r="D38" s="34">
        <v>453</v>
      </c>
      <c r="E38" s="34">
        <v>0</v>
      </c>
      <c r="F38" s="34">
        <v>13</v>
      </c>
      <c r="G38" s="34">
        <v>13</v>
      </c>
      <c r="H38" s="34">
        <v>57</v>
      </c>
      <c r="I38" s="34">
        <v>581</v>
      </c>
      <c r="L38"/>
      <c r="Q38"/>
    </row>
    <row r="39" spans="1:17" x14ac:dyDescent="0.2">
      <c r="A39" s="45">
        <v>43888</v>
      </c>
      <c r="B39" s="34">
        <v>38</v>
      </c>
      <c r="C39" s="34">
        <v>46</v>
      </c>
      <c r="D39" s="34">
        <v>655</v>
      </c>
      <c r="E39" s="34">
        <v>0</v>
      </c>
      <c r="F39" s="34">
        <v>15</v>
      </c>
      <c r="G39" s="34">
        <v>15</v>
      </c>
      <c r="H39" s="34">
        <v>58</v>
      </c>
      <c r="I39" s="34">
        <v>827</v>
      </c>
      <c r="L39"/>
      <c r="Q39"/>
    </row>
    <row r="40" spans="1:17" x14ac:dyDescent="0.2">
      <c r="A40" s="45">
        <v>43889</v>
      </c>
      <c r="B40" s="34">
        <v>57</v>
      </c>
      <c r="C40" s="34">
        <v>48</v>
      </c>
      <c r="D40" s="34">
        <v>888</v>
      </c>
      <c r="E40" s="34">
        <v>0</v>
      </c>
      <c r="F40" s="34">
        <v>32</v>
      </c>
      <c r="G40" s="34">
        <v>20</v>
      </c>
      <c r="H40" s="34">
        <v>60</v>
      </c>
      <c r="I40" s="34">
        <v>1105</v>
      </c>
      <c r="L40"/>
      <c r="Q40"/>
    </row>
    <row r="41" spans="1:17" x14ac:dyDescent="0.2">
      <c r="A41" s="45">
        <v>43890</v>
      </c>
      <c r="B41" s="34">
        <v>100</v>
      </c>
      <c r="C41" s="34">
        <v>79</v>
      </c>
      <c r="D41" s="34">
        <v>1128</v>
      </c>
      <c r="E41" s="34">
        <v>0</v>
      </c>
      <c r="F41" s="34">
        <v>45</v>
      </c>
      <c r="G41" s="34">
        <v>23</v>
      </c>
      <c r="H41" s="34">
        <v>68</v>
      </c>
      <c r="I41" s="34">
        <v>1443</v>
      </c>
      <c r="L41"/>
      <c r="Q41"/>
    </row>
    <row r="42" spans="1:17" x14ac:dyDescent="0.2">
      <c r="A42" s="45">
        <v>43891</v>
      </c>
      <c r="B42" s="34">
        <v>130</v>
      </c>
      <c r="C42" s="34">
        <v>130</v>
      </c>
      <c r="D42" s="34">
        <v>1694</v>
      </c>
      <c r="E42" s="34">
        <v>0</v>
      </c>
      <c r="F42" s="34">
        <v>84</v>
      </c>
      <c r="G42" s="34">
        <v>36</v>
      </c>
      <c r="H42" s="34">
        <v>74</v>
      </c>
      <c r="I42" s="34">
        <v>2148</v>
      </c>
      <c r="L42"/>
      <c r="Q42"/>
    </row>
    <row r="43" spans="1:17" x14ac:dyDescent="0.2">
      <c r="A43" s="45">
        <v>43892</v>
      </c>
      <c r="B43" s="34">
        <v>191</v>
      </c>
      <c r="C43" s="34">
        <v>159</v>
      </c>
      <c r="D43" s="34">
        <v>2036</v>
      </c>
      <c r="E43" s="34">
        <v>0</v>
      </c>
      <c r="F43" s="34">
        <v>120</v>
      </c>
      <c r="G43" s="34">
        <v>40</v>
      </c>
      <c r="H43" s="34">
        <v>98</v>
      </c>
      <c r="I43" s="34">
        <v>2644</v>
      </c>
      <c r="L43"/>
      <c r="Q43"/>
    </row>
    <row r="44" spans="1:17" x14ac:dyDescent="0.2">
      <c r="A44" s="45">
        <v>43893</v>
      </c>
      <c r="B44" s="34">
        <v>204</v>
      </c>
      <c r="C44" s="34">
        <v>196</v>
      </c>
      <c r="D44" s="34">
        <v>2502</v>
      </c>
      <c r="E44" s="34">
        <v>0</v>
      </c>
      <c r="F44" s="34">
        <v>165</v>
      </c>
      <c r="G44" s="34">
        <v>51</v>
      </c>
      <c r="H44" s="34">
        <v>118</v>
      </c>
      <c r="I44" s="34">
        <v>3236</v>
      </c>
      <c r="L44"/>
      <c r="Q44"/>
    </row>
    <row r="45" spans="1:17" x14ac:dyDescent="0.2">
      <c r="A45" s="45">
        <v>43894</v>
      </c>
      <c r="B45" s="34">
        <v>288</v>
      </c>
      <c r="C45" s="34">
        <v>262</v>
      </c>
      <c r="D45" s="34">
        <v>3089</v>
      </c>
      <c r="E45" s="34">
        <v>1</v>
      </c>
      <c r="F45" s="34">
        <v>222</v>
      </c>
      <c r="G45" s="34">
        <v>86</v>
      </c>
      <c r="H45" s="34">
        <v>149</v>
      </c>
      <c r="I45" s="34">
        <v>4097</v>
      </c>
      <c r="L45"/>
      <c r="Q45"/>
    </row>
    <row r="46" spans="1:17" x14ac:dyDescent="0.2">
      <c r="A46" s="45">
        <v>43895</v>
      </c>
      <c r="B46" s="34">
        <v>380</v>
      </c>
      <c r="C46" s="34">
        <v>482</v>
      </c>
      <c r="D46" s="34">
        <v>3858</v>
      </c>
      <c r="E46" s="34">
        <v>1</v>
      </c>
      <c r="F46" s="34">
        <v>259</v>
      </c>
      <c r="G46" s="34">
        <v>116</v>
      </c>
      <c r="H46" s="34">
        <v>217</v>
      </c>
      <c r="I46" s="34">
        <v>5313</v>
      </c>
      <c r="L46"/>
      <c r="Q46"/>
    </row>
    <row r="47" spans="1:17" x14ac:dyDescent="0.2">
      <c r="A47" s="45">
        <v>43896</v>
      </c>
      <c r="B47" s="34">
        <v>656</v>
      </c>
      <c r="C47" s="34">
        <v>670</v>
      </c>
      <c r="D47" s="34">
        <v>4636</v>
      </c>
      <c r="E47" s="34">
        <v>5</v>
      </c>
      <c r="F47" s="34">
        <v>400</v>
      </c>
      <c r="G47" s="34">
        <v>164</v>
      </c>
      <c r="H47" s="34">
        <v>262</v>
      </c>
      <c r="I47" s="34">
        <v>6793</v>
      </c>
      <c r="L47"/>
      <c r="Q47"/>
    </row>
    <row r="48" spans="1:17" x14ac:dyDescent="0.2">
      <c r="A48" s="45">
        <v>43897</v>
      </c>
      <c r="B48" s="34">
        <v>957</v>
      </c>
      <c r="C48" s="34">
        <v>799</v>
      </c>
      <c r="D48" s="34">
        <v>5883</v>
      </c>
      <c r="E48" s="34">
        <v>5</v>
      </c>
      <c r="F48" s="34">
        <v>500</v>
      </c>
      <c r="G48" s="34">
        <v>207</v>
      </c>
      <c r="H48" s="34">
        <v>402</v>
      </c>
      <c r="I48" s="34">
        <v>8753</v>
      </c>
      <c r="L48"/>
      <c r="Q48"/>
    </row>
    <row r="49" spans="1:26" x14ac:dyDescent="0.2">
      <c r="A49" s="45">
        <v>43898</v>
      </c>
      <c r="B49" s="34">
        <v>1134</v>
      </c>
      <c r="C49" s="34">
        <v>1040</v>
      </c>
      <c r="D49" s="34">
        <v>7375</v>
      </c>
      <c r="E49" s="34">
        <v>11</v>
      </c>
      <c r="F49" s="34">
        <v>673</v>
      </c>
      <c r="G49" s="34">
        <v>274</v>
      </c>
      <c r="H49" s="34">
        <v>518</v>
      </c>
      <c r="I49" s="34">
        <v>11025</v>
      </c>
      <c r="L49"/>
      <c r="Q49"/>
    </row>
    <row r="50" spans="1:26" x14ac:dyDescent="0.2">
      <c r="A50" s="45">
        <v>43899</v>
      </c>
      <c r="B50" s="34">
        <v>1217</v>
      </c>
      <c r="C50" s="34">
        <v>1176</v>
      </c>
      <c r="D50" s="34">
        <v>9172</v>
      </c>
      <c r="E50" s="34">
        <v>16</v>
      </c>
      <c r="F50" s="34">
        <v>1073</v>
      </c>
      <c r="G50" s="34">
        <v>322</v>
      </c>
      <c r="H50" s="34">
        <v>583</v>
      </c>
      <c r="I50" s="34">
        <v>13559</v>
      </c>
      <c r="L50"/>
      <c r="Q50"/>
    </row>
    <row r="51" spans="1:26" x14ac:dyDescent="0.2">
      <c r="A51" s="45">
        <v>43900</v>
      </c>
      <c r="B51" s="34">
        <v>1792</v>
      </c>
      <c r="C51" s="34">
        <v>1457</v>
      </c>
      <c r="D51" s="34">
        <v>10149</v>
      </c>
      <c r="E51" s="34">
        <v>22</v>
      </c>
      <c r="F51" s="34">
        <v>1695</v>
      </c>
      <c r="G51" s="34">
        <v>384</v>
      </c>
      <c r="H51" s="34">
        <v>959</v>
      </c>
      <c r="I51" s="34">
        <v>16458</v>
      </c>
      <c r="L51"/>
      <c r="Q51"/>
    </row>
    <row r="52" spans="1:26" x14ac:dyDescent="0.2">
      <c r="A52" s="45">
        <v>43901</v>
      </c>
      <c r="B52" s="34">
        <v>2289</v>
      </c>
      <c r="C52" s="34">
        <v>1908</v>
      </c>
      <c r="D52" s="34">
        <v>12462</v>
      </c>
      <c r="E52" s="34">
        <v>31</v>
      </c>
      <c r="F52" s="34">
        <v>2277</v>
      </c>
      <c r="G52" s="34">
        <v>459</v>
      </c>
      <c r="H52" s="34">
        <v>1281</v>
      </c>
      <c r="I52" s="34">
        <v>20707</v>
      </c>
      <c r="L52"/>
      <c r="Q52"/>
    </row>
    <row r="53" spans="1:26" x14ac:dyDescent="0.2">
      <c r="A53" s="45">
        <v>43902</v>
      </c>
      <c r="B53" s="34">
        <v>2289</v>
      </c>
      <c r="C53" s="34">
        <v>2078</v>
      </c>
      <c r="D53" s="34">
        <v>12462</v>
      </c>
      <c r="E53" s="34">
        <v>49</v>
      </c>
      <c r="F53" s="34">
        <v>2277</v>
      </c>
      <c r="G53" s="34">
        <v>459</v>
      </c>
      <c r="H53" s="34">
        <v>1663</v>
      </c>
      <c r="I53" s="34">
        <v>21277</v>
      </c>
      <c r="L53"/>
      <c r="Q53"/>
    </row>
    <row r="54" spans="1:26" x14ac:dyDescent="0.2">
      <c r="A54" s="45">
        <v>43903</v>
      </c>
      <c r="B54" s="34">
        <v>3672</v>
      </c>
      <c r="C54" s="34">
        <v>3675</v>
      </c>
      <c r="D54" s="34">
        <v>17660</v>
      </c>
      <c r="E54" s="34">
        <v>68</v>
      </c>
      <c r="F54" s="34">
        <v>5232</v>
      </c>
      <c r="G54" s="34">
        <v>801</v>
      </c>
      <c r="H54" s="34">
        <v>2179</v>
      </c>
      <c r="I54" s="34">
        <v>33287</v>
      </c>
      <c r="L54"/>
      <c r="Q54"/>
    </row>
    <row r="55" spans="1:26" x14ac:dyDescent="0.2">
      <c r="A55" s="45">
        <v>43904</v>
      </c>
      <c r="B55" s="34">
        <v>4480</v>
      </c>
      <c r="C55" s="34">
        <v>4585</v>
      </c>
      <c r="D55" s="34">
        <v>21157</v>
      </c>
      <c r="E55" s="34">
        <v>103</v>
      </c>
      <c r="F55" s="34">
        <v>6391</v>
      </c>
      <c r="G55" s="34">
        <v>1143</v>
      </c>
      <c r="H55" s="34">
        <v>2727</v>
      </c>
      <c r="I55" s="34">
        <v>40586</v>
      </c>
      <c r="L55"/>
      <c r="Q55"/>
    </row>
    <row r="56" spans="1:26" x14ac:dyDescent="0.2">
      <c r="A56" s="45">
        <v>43905</v>
      </c>
      <c r="B56" s="34">
        <v>4513</v>
      </c>
      <c r="C56" s="34">
        <v>5795</v>
      </c>
      <c r="D56" s="34">
        <v>24747</v>
      </c>
      <c r="E56" s="34">
        <v>119</v>
      </c>
      <c r="F56" s="34">
        <v>7798</v>
      </c>
      <c r="G56" s="34">
        <v>1144</v>
      </c>
      <c r="H56" s="34">
        <v>3499</v>
      </c>
      <c r="I56" s="34">
        <v>47615</v>
      </c>
      <c r="L56"/>
      <c r="Q56"/>
    </row>
    <row r="57" spans="1:26" x14ac:dyDescent="0.2">
      <c r="A57" s="43" t="s">
        <v>494</v>
      </c>
      <c r="B57" s="34">
        <v>24688</v>
      </c>
      <c r="C57" s="34">
        <v>24991</v>
      </c>
      <c r="D57" s="34">
        <v>142850</v>
      </c>
      <c r="E57" s="34">
        <v>431</v>
      </c>
      <c r="F57" s="34">
        <v>29317</v>
      </c>
      <c r="G57" s="34">
        <v>5930</v>
      </c>
      <c r="H57" s="34">
        <v>15389</v>
      </c>
      <c r="I57" s="34">
        <v>243596</v>
      </c>
      <c r="L57"/>
      <c r="Q57"/>
    </row>
    <row r="58" spans="1:26" x14ac:dyDescent="0.2">
      <c r="A58" s="1"/>
      <c r="C58" s="33"/>
      <c r="D58" s="34"/>
      <c r="E58" s="34"/>
      <c r="F58" s="1"/>
      <c r="H58" s="33"/>
      <c r="I58" s="34"/>
      <c r="J58" s="34"/>
      <c r="K58" s="1"/>
      <c r="M58" s="33"/>
      <c r="N58" s="34"/>
      <c r="O58" s="34"/>
      <c r="P58" s="1"/>
      <c r="R58" s="33"/>
      <c r="S58" s="34"/>
      <c r="T58" s="34"/>
      <c r="U58" s="1"/>
      <c r="W58" s="33"/>
      <c r="X58" s="34"/>
      <c r="Y58" s="34"/>
      <c r="Z58" s="1"/>
    </row>
    <row r="59" spans="1:26" x14ac:dyDescent="0.2">
      <c r="A59" s="1"/>
      <c r="C59" s="33"/>
      <c r="D59" s="34"/>
      <c r="E59" s="34"/>
      <c r="F59" s="1"/>
      <c r="H59" s="33"/>
      <c r="I59" s="34"/>
      <c r="J59" s="34"/>
      <c r="K59" s="1"/>
      <c r="M59" s="33"/>
      <c r="N59" s="34"/>
      <c r="O59" s="34"/>
      <c r="P59" s="1"/>
      <c r="R59" s="33"/>
      <c r="S59" s="34"/>
      <c r="T59" s="34"/>
      <c r="U59" s="1"/>
      <c r="W59" s="33"/>
      <c r="X59" s="34"/>
      <c r="Y59" s="34"/>
      <c r="Z59" s="1"/>
    </row>
    <row r="60" spans="1:26" x14ac:dyDescent="0.2">
      <c r="A60" s="1"/>
      <c r="C60" s="33"/>
      <c r="D60" s="34"/>
      <c r="E60" s="34"/>
      <c r="F60" s="1"/>
      <c r="H60" s="33"/>
      <c r="I60" s="34"/>
      <c r="J60" s="34"/>
      <c r="K60" s="1"/>
      <c r="M60" s="33"/>
      <c r="N60" s="34"/>
      <c r="O60" s="34"/>
      <c r="P60" s="1"/>
      <c r="R60" s="33"/>
      <c r="S60" s="34"/>
      <c r="T60" s="34"/>
      <c r="U60" s="1"/>
      <c r="W60" s="33"/>
      <c r="X60" s="34"/>
      <c r="Y60" s="34"/>
      <c r="Z60" s="1"/>
    </row>
    <row r="61" spans="1:26" x14ac:dyDescent="0.2">
      <c r="A61" s="1"/>
      <c r="C61" s="33"/>
      <c r="D61" s="34"/>
      <c r="E61" s="34"/>
      <c r="F61" s="1"/>
      <c r="H61" s="33"/>
      <c r="I61" s="34"/>
      <c r="J61" s="34"/>
      <c r="K61" s="1"/>
      <c r="M61" s="33"/>
      <c r="N61" s="34"/>
      <c r="O61" s="34"/>
      <c r="P61" s="1"/>
      <c r="R61" s="33"/>
      <c r="S61" s="34"/>
      <c r="T61" s="34"/>
      <c r="U61" s="1"/>
      <c r="W61" s="33"/>
      <c r="X61" s="34"/>
      <c r="Y61" s="34"/>
      <c r="Z61" s="1"/>
    </row>
    <row r="62" spans="1:26" x14ac:dyDescent="0.2">
      <c r="A62" s="1"/>
      <c r="C62" s="33"/>
      <c r="D62" s="34"/>
      <c r="E62" s="34"/>
      <c r="F62" s="1"/>
      <c r="H62" s="33"/>
      <c r="I62" s="34"/>
      <c r="J62" s="34"/>
      <c r="K62" s="1"/>
      <c r="M62" s="33"/>
      <c r="N62" s="34"/>
      <c r="O62" s="34"/>
      <c r="P62" s="1"/>
      <c r="R62" s="33"/>
      <c r="S62" s="34"/>
      <c r="T62" s="34"/>
      <c r="U62" s="1"/>
      <c r="W62" s="33"/>
      <c r="X62" s="34"/>
      <c r="Y62" s="34"/>
      <c r="Z62" s="1"/>
    </row>
    <row r="63" spans="1:26" x14ac:dyDescent="0.2">
      <c r="A63" s="1"/>
      <c r="C63" s="33"/>
      <c r="D63" s="34"/>
      <c r="E63" s="34"/>
      <c r="F63" s="1"/>
      <c r="H63" s="33"/>
      <c r="I63" s="34"/>
      <c r="J63" s="34"/>
      <c r="K63" s="1"/>
      <c r="M63" s="33"/>
      <c r="N63" s="34"/>
      <c r="O63" s="34"/>
      <c r="P63" s="1"/>
      <c r="R63" s="33"/>
      <c r="S63" s="34"/>
      <c r="T63" s="34"/>
      <c r="U63" s="1"/>
      <c r="W63" s="33"/>
      <c r="X63" s="34"/>
      <c r="Y63" s="34"/>
      <c r="Z63" s="1"/>
    </row>
    <row r="64" spans="1:26" x14ac:dyDescent="0.2">
      <c r="A64" s="1"/>
      <c r="C64" s="33"/>
      <c r="D64" s="34"/>
      <c r="E64" s="34"/>
      <c r="F64" s="1"/>
      <c r="H64" s="33"/>
      <c r="I64" s="34"/>
      <c r="J64" s="34"/>
      <c r="K64" s="1"/>
      <c r="M64" s="33"/>
      <c r="N64" s="34"/>
      <c r="O64" s="34"/>
      <c r="P64" s="1"/>
      <c r="R64" s="33"/>
      <c r="S64" s="34"/>
      <c r="T64" s="34"/>
      <c r="U64" s="1"/>
      <c r="W64" s="33"/>
      <c r="X64" s="34"/>
      <c r="Y64" s="34"/>
      <c r="Z64" s="1"/>
    </row>
    <row r="65" spans="1:26" x14ac:dyDescent="0.2">
      <c r="A65" s="1"/>
      <c r="C65" s="33"/>
      <c r="D65" s="34"/>
      <c r="E65" s="34"/>
      <c r="F65" s="1"/>
      <c r="H65" s="33"/>
      <c r="I65" s="34"/>
      <c r="J65" s="34"/>
      <c r="K65" s="1"/>
      <c r="M65" s="33"/>
      <c r="N65" s="34"/>
      <c r="O65" s="34"/>
      <c r="P65" s="1"/>
      <c r="R65" s="33"/>
      <c r="S65" s="34"/>
      <c r="T65" s="34"/>
      <c r="U65" s="1"/>
      <c r="W65" s="33"/>
      <c r="X65" s="34"/>
      <c r="Y65" s="34"/>
      <c r="Z65" s="1"/>
    </row>
    <row r="66" spans="1:26" x14ac:dyDescent="0.2">
      <c r="A66" s="1"/>
      <c r="C66" s="33"/>
      <c r="D66" s="34"/>
      <c r="E66" s="34"/>
      <c r="F66" s="1"/>
      <c r="H66" s="33"/>
      <c r="I66" s="34"/>
      <c r="J66" s="34"/>
      <c r="K66" s="1"/>
      <c r="M66" s="33"/>
      <c r="N66" s="34"/>
      <c r="O66" s="34"/>
      <c r="P66" s="1"/>
      <c r="R66" s="33"/>
      <c r="S66" s="34"/>
      <c r="T66" s="34"/>
      <c r="U66" s="1"/>
      <c r="W66" s="33"/>
      <c r="X66" s="34"/>
      <c r="Y66" s="34"/>
      <c r="Z66" s="1"/>
    </row>
    <row r="67" spans="1:26" x14ac:dyDescent="0.2">
      <c r="A67" s="1"/>
      <c r="C67" s="33"/>
      <c r="D67" s="34"/>
      <c r="E67" s="34"/>
      <c r="F67" s="1"/>
      <c r="H67" s="33"/>
      <c r="I67" s="34"/>
      <c r="J67" s="34"/>
      <c r="K67" s="1"/>
      <c r="M67" s="33"/>
      <c r="N67" s="34"/>
      <c r="O67" s="34"/>
      <c r="P67" s="1"/>
      <c r="R67" s="33"/>
      <c r="S67" s="34"/>
      <c r="T67" s="34"/>
      <c r="U67" s="1"/>
      <c r="W67" s="33"/>
      <c r="X67" s="34"/>
      <c r="Y67" s="34"/>
      <c r="Z67" s="1"/>
    </row>
    <row r="68" spans="1:26" x14ac:dyDescent="0.2">
      <c r="A68" s="1"/>
      <c r="C68" s="33"/>
      <c r="D68" s="34"/>
      <c r="E68" s="34"/>
      <c r="F68" s="1"/>
      <c r="H68" s="33"/>
      <c r="I68" s="34"/>
      <c r="J68" s="34"/>
      <c r="K68" s="1"/>
      <c r="M68" s="33"/>
      <c r="N68" s="34"/>
      <c r="O68" s="34"/>
      <c r="P68" s="1"/>
      <c r="R68" s="33"/>
      <c r="S68" s="34"/>
      <c r="T68" s="34"/>
      <c r="U68" s="1"/>
      <c r="W68" s="33"/>
      <c r="X68" s="34"/>
      <c r="Y68" s="34"/>
      <c r="Z68" s="1"/>
    </row>
    <row r="69" spans="1:26" x14ac:dyDescent="0.2">
      <c r="A69" s="1"/>
      <c r="C69" s="33"/>
      <c r="D69" s="34"/>
      <c r="E69" s="34"/>
      <c r="F69" s="1"/>
      <c r="H69" s="33"/>
      <c r="I69" s="34"/>
      <c r="J69" s="34"/>
      <c r="K69" s="1"/>
      <c r="M69" s="33"/>
      <c r="N69" s="34"/>
      <c r="O69" s="34"/>
      <c r="P69" s="1"/>
      <c r="R69" s="33"/>
      <c r="S69" s="34"/>
      <c r="T69" s="34"/>
      <c r="U69" s="1"/>
      <c r="W69" s="33"/>
      <c r="X69" s="34"/>
      <c r="Y69" s="34"/>
      <c r="Z69" s="1"/>
    </row>
    <row r="70" spans="1:26" x14ac:dyDescent="0.2">
      <c r="A70" s="1"/>
      <c r="C70" s="33"/>
      <c r="D70" s="34"/>
      <c r="E70" s="34"/>
      <c r="F70" s="1"/>
      <c r="H70" s="33"/>
      <c r="I70" s="34"/>
      <c r="J70" s="34"/>
      <c r="K70" s="1"/>
      <c r="M70" s="33"/>
      <c r="N70" s="34"/>
      <c r="O70" s="34"/>
      <c r="P70" s="1"/>
      <c r="R70" s="33"/>
      <c r="S70" s="34"/>
      <c r="T70" s="34"/>
      <c r="U70" s="1"/>
      <c r="W70" s="33"/>
      <c r="X70" s="34"/>
      <c r="Y70" s="34"/>
      <c r="Z70" s="1"/>
    </row>
    <row r="71" spans="1:26" x14ac:dyDescent="0.2">
      <c r="A71" s="1"/>
      <c r="C71" s="33"/>
      <c r="D71" s="34"/>
      <c r="E71" s="34"/>
      <c r="F71" s="1"/>
      <c r="H71" s="33"/>
      <c r="I71" s="34"/>
      <c r="J71" s="34"/>
      <c r="K71" s="1"/>
      <c r="M71" s="33"/>
      <c r="N71" s="34"/>
      <c r="O71" s="34"/>
      <c r="P71" s="1"/>
      <c r="R71" s="33"/>
      <c r="S71" s="34"/>
      <c r="T71" s="34"/>
      <c r="U71" s="1"/>
      <c r="W71" s="33"/>
      <c r="X71" s="34"/>
      <c r="Y71" s="34"/>
      <c r="Z71" s="1"/>
    </row>
    <row r="72" spans="1:26" x14ac:dyDescent="0.2">
      <c r="A72" s="1"/>
      <c r="C72" s="33"/>
      <c r="D72" s="34"/>
      <c r="E72" s="34"/>
      <c r="F72" s="1"/>
      <c r="H72" s="33"/>
      <c r="I72" s="34"/>
      <c r="J72" s="34"/>
      <c r="K72" s="1"/>
      <c r="M72" s="33"/>
      <c r="N72" s="34"/>
      <c r="O72" s="34"/>
      <c r="P72" s="1"/>
      <c r="R72" s="33"/>
      <c r="S72" s="34"/>
      <c r="T72" s="34"/>
      <c r="U72" s="1"/>
      <c r="W72" s="33"/>
      <c r="X72" s="34"/>
      <c r="Y72" s="34"/>
      <c r="Z72" s="1"/>
    </row>
    <row r="73" spans="1:26" x14ac:dyDescent="0.2">
      <c r="A73" s="1"/>
      <c r="C73" s="33"/>
      <c r="D73" s="34"/>
      <c r="E73" s="34"/>
      <c r="F73" s="1"/>
      <c r="H73" s="33"/>
      <c r="I73" s="34"/>
      <c r="J73" s="34"/>
      <c r="K73" s="1"/>
      <c r="M73" s="33"/>
      <c r="N73" s="34"/>
      <c r="O73" s="34"/>
      <c r="P73" s="1"/>
      <c r="R73" s="33"/>
      <c r="S73" s="34"/>
      <c r="T73" s="34"/>
      <c r="U73" s="1"/>
      <c r="W73" s="33"/>
      <c r="X73" s="34"/>
      <c r="Y73" s="34"/>
      <c r="Z73" s="1"/>
    </row>
    <row r="74" spans="1:26" x14ac:dyDescent="0.2">
      <c r="A74" s="1"/>
      <c r="C74" s="33"/>
      <c r="D74" s="34"/>
      <c r="E74" s="34"/>
      <c r="F74" s="1"/>
      <c r="H74" s="33"/>
      <c r="I74" s="34"/>
      <c r="J74" s="34"/>
      <c r="K74" s="1"/>
      <c r="M74" s="33"/>
      <c r="N74" s="34"/>
      <c r="O74" s="34"/>
      <c r="P74" s="1"/>
      <c r="R74" s="33"/>
      <c r="S74" s="34"/>
      <c r="T74" s="34"/>
      <c r="U74" s="1"/>
      <c r="W74" s="33"/>
      <c r="X74" s="34"/>
      <c r="Y74" s="34"/>
      <c r="Z74" s="1"/>
    </row>
    <row r="75" spans="1:26" x14ac:dyDescent="0.2">
      <c r="A75" s="1"/>
      <c r="C75" s="33"/>
      <c r="D75" s="34"/>
      <c r="E75" s="34"/>
      <c r="F75" s="1"/>
      <c r="H75" s="33"/>
      <c r="I75" s="34"/>
      <c r="J75" s="34"/>
      <c r="K75" s="1"/>
      <c r="M75" s="33"/>
      <c r="N75" s="34"/>
      <c r="O75" s="34"/>
      <c r="P75" s="1"/>
      <c r="R75" s="33"/>
      <c r="S75" s="34"/>
      <c r="T75" s="34"/>
      <c r="U75" s="1"/>
      <c r="W75" s="33"/>
      <c r="X75" s="34"/>
      <c r="Y75" s="34"/>
      <c r="Z75" s="1"/>
    </row>
    <row r="76" spans="1:26" x14ac:dyDescent="0.2">
      <c r="A76" s="1"/>
      <c r="C76" s="33"/>
      <c r="D76" s="34"/>
      <c r="E76" s="34"/>
      <c r="F76" s="1"/>
      <c r="H76" s="33"/>
      <c r="I76" s="34"/>
      <c r="K76" s="1"/>
      <c r="M76" s="33"/>
      <c r="N76" s="34"/>
      <c r="P76" s="1"/>
      <c r="R76" s="33"/>
      <c r="S76" s="34"/>
      <c r="T76" s="34"/>
      <c r="U76" s="1"/>
      <c r="W76" s="33"/>
      <c r="X76" s="34"/>
      <c r="Y76" s="34"/>
      <c r="Z76" s="1"/>
    </row>
    <row r="77" spans="1:26" x14ac:dyDescent="0.2">
      <c r="A77" s="1"/>
      <c r="C77" s="33"/>
      <c r="D77" s="34"/>
      <c r="E77" s="34"/>
      <c r="F77" s="1"/>
      <c r="H77" s="33"/>
      <c r="I77" s="34"/>
      <c r="J77" s="34"/>
      <c r="K77" s="1"/>
      <c r="M77" s="33"/>
      <c r="R77" s="33"/>
      <c r="S77" s="34"/>
      <c r="T77" s="34"/>
      <c r="U77" s="1"/>
      <c r="W77" s="33"/>
      <c r="X77" s="34"/>
      <c r="Y77" s="34"/>
      <c r="Z77" s="1"/>
    </row>
  </sheetData>
  <pageMargins left="0.2361111111111111" right="0.2361111111111111" top="0.75" bottom="0.75" header="0.31944444444444442" footer="0.31944444444444442"/>
  <pageSetup orientation="landscape" r:id="rId2"/>
  <headerFooter>
    <oddFooter>&amp;CPage &amp;P of &amp;N</oddFooter>
  </headerFooter>
  <customProperties>
    <customPr name="SheetId" r:id="rId3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301"/>
  <sheetViews>
    <sheetView workbookViewId="0">
      <selection activeCell="N32" sqref="N32"/>
    </sheetView>
  </sheetViews>
  <sheetFormatPr defaultRowHeight="12.75" x14ac:dyDescent="0.2"/>
  <sheetData>
    <row r="1" spans="1:4" x14ac:dyDescent="0.2">
      <c r="A1" t="s">
        <v>42</v>
      </c>
      <c r="B1" t="s">
        <v>43</v>
      </c>
      <c r="C1" t="s">
        <v>491</v>
      </c>
      <c r="D1" t="s">
        <v>490</v>
      </c>
    </row>
    <row r="2" spans="1:4" x14ac:dyDescent="0.2">
      <c r="B2" t="s">
        <v>44</v>
      </c>
      <c r="C2" s="44">
        <v>2</v>
      </c>
      <c r="D2" s="33">
        <v>43852</v>
      </c>
    </row>
    <row r="3" spans="1:4" x14ac:dyDescent="0.2">
      <c r="B3" t="s">
        <v>44</v>
      </c>
      <c r="C3" s="44">
        <v>3</v>
      </c>
      <c r="D3" s="33">
        <v>43853</v>
      </c>
    </row>
    <row r="4" spans="1:4" x14ac:dyDescent="0.2">
      <c r="B4" t="s">
        <v>44</v>
      </c>
      <c r="C4" s="44">
        <v>5</v>
      </c>
      <c r="D4" s="33">
        <v>43854</v>
      </c>
    </row>
    <row r="5" spans="1:4" x14ac:dyDescent="0.2">
      <c r="B5" t="s">
        <v>44</v>
      </c>
      <c r="C5" s="44">
        <v>7</v>
      </c>
      <c r="D5" s="33">
        <v>43855</v>
      </c>
    </row>
    <row r="6" spans="1:4" x14ac:dyDescent="0.2">
      <c r="B6" t="s">
        <v>44</v>
      </c>
      <c r="C6" s="44">
        <v>8</v>
      </c>
      <c r="D6" s="33">
        <v>43856</v>
      </c>
    </row>
    <row r="7" spans="1:4" x14ac:dyDescent="0.2">
      <c r="B7" t="s">
        <v>44</v>
      </c>
      <c r="C7" s="44">
        <v>8</v>
      </c>
      <c r="D7" s="33">
        <v>43857</v>
      </c>
    </row>
    <row r="8" spans="1:4" x14ac:dyDescent="0.2">
      <c r="B8" t="s">
        <v>44</v>
      </c>
      <c r="C8" s="44">
        <v>14</v>
      </c>
      <c r="D8" s="33">
        <v>43858</v>
      </c>
    </row>
    <row r="9" spans="1:4" x14ac:dyDescent="0.2">
      <c r="B9" t="s">
        <v>44</v>
      </c>
      <c r="C9" s="44">
        <v>14</v>
      </c>
      <c r="D9" s="33">
        <v>43859</v>
      </c>
    </row>
    <row r="10" spans="1:4" x14ac:dyDescent="0.2">
      <c r="B10" t="s">
        <v>44</v>
      </c>
      <c r="C10" s="44">
        <v>14</v>
      </c>
      <c r="D10" s="33">
        <v>43860</v>
      </c>
    </row>
    <row r="11" spans="1:4" x14ac:dyDescent="0.2">
      <c r="B11" t="s">
        <v>44</v>
      </c>
      <c r="C11" s="44">
        <v>19</v>
      </c>
      <c r="D11" s="33">
        <v>43861</v>
      </c>
    </row>
    <row r="12" spans="1:4" x14ac:dyDescent="0.2">
      <c r="B12" t="s">
        <v>44</v>
      </c>
      <c r="C12" s="44">
        <v>19</v>
      </c>
      <c r="D12" s="33">
        <v>43862</v>
      </c>
    </row>
    <row r="13" spans="1:4" x14ac:dyDescent="0.2">
      <c r="B13" t="s">
        <v>44</v>
      </c>
      <c r="C13" s="44">
        <v>19</v>
      </c>
      <c r="D13" s="33">
        <v>43863</v>
      </c>
    </row>
    <row r="14" spans="1:4" x14ac:dyDescent="0.2">
      <c r="B14" t="s">
        <v>44</v>
      </c>
      <c r="C14" s="44">
        <v>19</v>
      </c>
      <c r="D14" s="33">
        <v>43864</v>
      </c>
    </row>
    <row r="15" spans="1:4" x14ac:dyDescent="0.2">
      <c r="B15" t="s">
        <v>44</v>
      </c>
      <c r="C15" s="44">
        <v>25</v>
      </c>
      <c r="D15" s="33">
        <v>43865</v>
      </c>
    </row>
    <row r="16" spans="1:4" x14ac:dyDescent="0.2">
      <c r="B16" t="s">
        <v>44</v>
      </c>
      <c r="C16" s="44">
        <v>25</v>
      </c>
      <c r="D16" s="33">
        <v>43866</v>
      </c>
    </row>
    <row r="17" spans="2:4" x14ac:dyDescent="0.2">
      <c r="B17" t="s">
        <v>44</v>
      </c>
      <c r="C17" s="44">
        <v>25</v>
      </c>
      <c r="D17" s="33">
        <v>43867</v>
      </c>
    </row>
    <row r="18" spans="2:4" x14ac:dyDescent="0.2">
      <c r="B18" t="s">
        <v>44</v>
      </c>
      <c r="C18" s="44">
        <v>25</v>
      </c>
      <c r="D18" s="33">
        <v>43868</v>
      </c>
    </row>
    <row r="19" spans="2:4" x14ac:dyDescent="0.2">
      <c r="B19" t="s">
        <v>44</v>
      </c>
      <c r="C19" s="44">
        <v>32</v>
      </c>
      <c r="D19" s="33">
        <v>43869</v>
      </c>
    </row>
    <row r="20" spans="2:4" x14ac:dyDescent="0.2">
      <c r="B20" t="s">
        <v>44</v>
      </c>
      <c r="C20" s="44">
        <v>32</v>
      </c>
      <c r="D20" s="33">
        <v>43870</v>
      </c>
    </row>
    <row r="21" spans="2:4" x14ac:dyDescent="0.2">
      <c r="B21" t="s">
        <v>44</v>
      </c>
      <c r="C21" s="44">
        <v>32</v>
      </c>
      <c r="D21" s="33">
        <v>43871</v>
      </c>
    </row>
    <row r="22" spans="2:4" x14ac:dyDescent="0.2">
      <c r="B22" t="s">
        <v>44</v>
      </c>
      <c r="C22" s="44">
        <v>33</v>
      </c>
      <c r="D22" s="33">
        <v>43872</v>
      </c>
    </row>
    <row r="23" spans="2:4" x14ac:dyDescent="0.2">
      <c r="B23" t="s">
        <v>44</v>
      </c>
      <c r="C23" s="44">
        <v>33</v>
      </c>
      <c r="D23" s="33">
        <v>43873</v>
      </c>
    </row>
    <row r="24" spans="2:4" x14ac:dyDescent="0.2">
      <c r="B24" t="s">
        <v>44</v>
      </c>
      <c r="C24" s="44">
        <v>33</v>
      </c>
      <c r="D24" s="33">
        <v>43874</v>
      </c>
    </row>
    <row r="25" spans="2:4" x14ac:dyDescent="0.2">
      <c r="B25" t="s">
        <v>44</v>
      </c>
      <c r="C25" s="44">
        <v>33</v>
      </c>
      <c r="D25" s="33">
        <v>43875</v>
      </c>
    </row>
    <row r="26" spans="2:4" x14ac:dyDescent="0.2">
      <c r="B26" t="s">
        <v>44</v>
      </c>
      <c r="C26" s="44">
        <v>33</v>
      </c>
      <c r="D26" s="33">
        <v>43876</v>
      </c>
    </row>
    <row r="27" spans="2:4" x14ac:dyDescent="0.2">
      <c r="B27" t="s">
        <v>44</v>
      </c>
      <c r="C27" s="44">
        <v>34</v>
      </c>
      <c r="D27" s="33">
        <v>43877</v>
      </c>
    </row>
    <row r="28" spans="2:4" x14ac:dyDescent="0.2">
      <c r="B28" t="s">
        <v>44</v>
      </c>
      <c r="C28" s="44">
        <v>35</v>
      </c>
      <c r="D28" s="33">
        <v>43878</v>
      </c>
    </row>
    <row r="29" spans="2:4" x14ac:dyDescent="0.2">
      <c r="B29" t="s">
        <v>44</v>
      </c>
      <c r="C29" s="44">
        <v>35</v>
      </c>
      <c r="D29" s="33">
        <v>43879</v>
      </c>
    </row>
    <row r="30" spans="2:4" x14ac:dyDescent="0.2">
      <c r="B30" t="s">
        <v>44</v>
      </c>
      <c r="C30" s="44">
        <v>35</v>
      </c>
      <c r="D30" s="33">
        <v>43880</v>
      </c>
    </row>
    <row r="31" spans="2:4" x14ac:dyDescent="0.2">
      <c r="B31" t="s">
        <v>44</v>
      </c>
      <c r="C31" s="44">
        <v>35</v>
      </c>
      <c r="D31" s="33">
        <v>43881</v>
      </c>
    </row>
    <row r="32" spans="2:4" x14ac:dyDescent="0.2">
      <c r="B32" t="s">
        <v>44</v>
      </c>
      <c r="C32" s="44">
        <v>35</v>
      </c>
      <c r="D32" s="33">
        <v>43882</v>
      </c>
    </row>
    <row r="33" spans="2:4" x14ac:dyDescent="0.2">
      <c r="B33" t="s">
        <v>44</v>
      </c>
      <c r="C33" s="44">
        <v>35</v>
      </c>
      <c r="D33" s="33">
        <v>43883</v>
      </c>
    </row>
    <row r="34" spans="2:4" x14ac:dyDescent="0.2">
      <c r="B34" t="s">
        <v>44</v>
      </c>
      <c r="C34" s="44">
        <v>35</v>
      </c>
      <c r="D34" s="33">
        <v>43884</v>
      </c>
    </row>
    <row r="35" spans="2:4" x14ac:dyDescent="0.2">
      <c r="B35" t="s">
        <v>44</v>
      </c>
      <c r="C35" s="44">
        <v>35</v>
      </c>
      <c r="D35" s="33">
        <v>43885</v>
      </c>
    </row>
    <row r="36" spans="2:4" x14ac:dyDescent="0.2">
      <c r="B36" t="s">
        <v>44</v>
      </c>
      <c r="C36" s="44">
        <v>37</v>
      </c>
      <c r="D36" s="33">
        <v>43886</v>
      </c>
    </row>
    <row r="37" spans="2:4" x14ac:dyDescent="0.2">
      <c r="B37" t="s">
        <v>44</v>
      </c>
      <c r="C37" s="44">
        <v>40</v>
      </c>
      <c r="D37" s="33">
        <v>43887</v>
      </c>
    </row>
    <row r="38" spans="2:4" x14ac:dyDescent="0.2">
      <c r="B38" t="s">
        <v>44</v>
      </c>
      <c r="C38" s="44">
        <v>40</v>
      </c>
      <c r="D38" s="33">
        <v>43888</v>
      </c>
    </row>
    <row r="39" spans="2:4" x14ac:dyDescent="0.2">
      <c r="B39" t="s">
        <v>44</v>
      </c>
      <c r="C39" s="44">
        <v>41</v>
      </c>
      <c r="D39" s="33">
        <v>43889</v>
      </c>
    </row>
    <row r="40" spans="2:4" x14ac:dyDescent="0.2">
      <c r="B40" t="s">
        <v>44</v>
      </c>
      <c r="C40" s="44">
        <v>42</v>
      </c>
      <c r="D40" s="33">
        <v>43890</v>
      </c>
    </row>
    <row r="41" spans="2:4" x14ac:dyDescent="0.2">
      <c r="B41" t="s">
        <v>44</v>
      </c>
      <c r="C41" s="44">
        <v>42</v>
      </c>
      <c r="D41" s="33">
        <v>43891</v>
      </c>
    </row>
    <row r="42" spans="2:4" x14ac:dyDescent="0.2">
      <c r="B42" t="s">
        <v>44</v>
      </c>
      <c r="C42" s="44">
        <v>43</v>
      </c>
      <c r="D42" s="33">
        <v>43892</v>
      </c>
    </row>
    <row r="43" spans="2:4" x14ac:dyDescent="0.2">
      <c r="B43" t="s">
        <v>44</v>
      </c>
      <c r="C43" s="44">
        <v>43</v>
      </c>
      <c r="D43" s="33">
        <v>43893</v>
      </c>
    </row>
    <row r="44" spans="2:4" x14ac:dyDescent="0.2">
      <c r="B44" t="s">
        <v>44</v>
      </c>
      <c r="C44" s="44">
        <v>43</v>
      </c>
      <c r="D44" s="33">
        <v>43894</v>
      </c>
    </row>
    <row r="45" spans="2:4" x14ac:dyDescent="0.2">
      <c r="B45" t="s">
        <v>44</v>
      </c>
      <c r="C45" s="44">
        <v>47</v>
      </c>
      <c r="D45" s="33">
        <v>43895</v>
      </c>
    </row>
    <row r="46" spans="2:4" x14ac:dyDescent="0.2">
      <c r="B46" t="s">
        <v>44</v>
      </c>
      <c r="C46" s="44">
        <v>48</v>
      </c>
      <c r="D46" s="33">
        <v>43896</v>
      </c>
    </row>
    <row r="47" spans="2:4" x14ac:dyDescent="0.2">
      <c r="B47" t="s">
        <v>44</v>
      </c>
      <c r="C47" s="44">
        <v>50</v>
      </c>
      <c r="D47" s="33">
        <v>43897</v>
      </c>
    </row>
    <row r="48" spans="2:4" x14ac:dyDescent="0.2">
      <c r="B48" t="s">
        <v>44</v>
      </c>
      <c r="C48" s="44">
        <v>50</v>
      </c>
      <c r="D48" s="33">
        <v>43898</v>
      </c>
    </row>
    <row r="49" spans="2:4" x14ac:dyDescent="0.2">
      <c r="B49" t="s">
        <v>44</v>
      </c>
      <c r="C49" s="44">
        <v>50</v>
      </c>
      <c r="D49" s="33">
        <v>43899</v>
      </c>
    </row>
    <row r="50" spans="2:4" x14ac:dyDescent="0.2">
      <c r="B50" t="s">
        <v>44</v>
      </c>
      <c r="C50" s="44">
        <v>53</v>
      </c>
      <c r="D50" s="33">
        <v>43900</v>
      </c>
    </row>
    <row r="51" spans="2:4" x14ac:dyDescent="0.2">
      <c r="B51" t="s">
        <v>44</v>
      </c>
      <c r="C51" s="44">
        <v>59</v>
      </c>
      <c r="D51" s="33">
        <v>43901</v>
      </c>
    </row>
    <row r="52" spans="2:4" x14ac:dyDescent="0.2">
      <c r="B52" t="s">
        <v>44</v>
      </c>
      <c r="C52" s="44">
        <v>70</v>
      </c>
      <c r="D52" s="33">
        <v>43902</v>
      </c>
    </row>
    <row r="53" spans="2:4" x14ac:dyDescent="0.2">
      <c r="B53" t="s">
        <v>44</v>
      </c>
      <c r="C53" s="44">
        <v>75</v>
      </c>
      <c r="D53" s="33">
        <v>43903</v>
      </c>
    </row>
    <row r="54" spans="2:4" x14ac:dyDescent="0.2">
      <c r="B54" t="s">
        <v>44</v>
      </c>
      <c r="C54" s="44">
        <v>82</v>
      </c>
      <c r="D54" s="33">
        <v>43904</v>
      </c>
    </row>
    <row r="55" spans="2:4" x14ac:dyDescent="0.2">
      <c r="B55" t="s">
        <v>44</v>
      </c>
      <c r="C55" s="44">
        <v>114</v>
      </c>
      <c r="D55" s="33">
        <v>43905</v>
      </c>
    </row>
    <row r="56" spans="2:4" x14ac:dyDescent="0.2">
      <c r="B56" t="s">
        <v>45</v>
      </c>
      <c r="C56" s="44">
        <v>2</v>
      </c>
      <c r="D56" s="33">
        <v>43852</v>
      </c>
    </row>
    <row r="57" spans="2:4" x14ac:dyDescent="0.2">
      <c r="B57" t="s">
        <v>45</v>
      </c>
      <c r="C57" s="44">
        <v>1</v>
      </c>
      <c r="D57" s="33">
        <v>43853</v>
      </c>
    </row>
    <row r="58" spans="2:4" x14ac:dyDescent="0.2">
      <c r="B58" t="s">
        <v>45</v>
      </c>
      <c r="C58" s="44">
        <v>2</v>
      </c>
      <c r="D58" s="33">
        <v>43854</v>
      </c>
    </row>
    <row r="59" spans="2:4" x14ac:dyDescent="0.2">
      <c r="B59" t="s">
        <v>45</v>
      </c>
      <c r="C59" s="44">
        <v>2</v>
      </c>
      <c r="D59" s="33">
        <v>43855</v>
      </c>
    </row>
    <row r="60" spans="2:4" x14ac:dyDescent="0.2">
      <c r="B60" t="s">
        <v>45</v>
      </c>
      <c r="C60" s="44">
        <v>4</v>
      </c>
      <c r="D60" s="33">
        <v>43856</v>
      </c>
    </row>
    <row r="61" spans="2:4" x14ac:dyDescent="0.2">
      <c r="B61" t="s">
        <v>45</v>
      </c>
      <c r="C61" s="44">
        <v>4</v>
      </c>
      <c r="D61" s="33">
        <v>43857</v>
      </c>
    </row>
    <row r="62" spans="2:4" x14ac:dyDescent="0.2">
      <c r="B62" t="s">
        <v>45</v>
      </c>
      <c r="C62" s="44">
        <v>7</v>
      </c>
      <c r="D62" s="33">
        <v>43858</v>
      </c>
    </row>
    <row r="63" spans="2:4" x14ac:dyDescent="0.2">
      <c r="B63" t="s">
        <v>45</v>
      </c>
      <c r="C63" s="44">
        <v>7</v>
      </c>
      <c r="D63" s="33">
        <v>43859</v>
      </c>
    </row>
    <row r="64" spans="2:4" x14ac:dyDescent="0.2">
      <c r="B64" t="s">
        <v>45</v>
      </c>
      <c r="C64" s="44">
        <v>11</v>
      </c>
      <c r="D64" s="33">
        <v>43860</v>
      </c>
    </row>
    <row r="65" spans="2:4" x14ac:dyDescent="0.2">
      <c r="B65" t="s">
        <v>45</v>
      </c>
      <c r="C65" s="44">
        <v>15</v>
      </c>
      <c r="D65" s="33">
        <v>43861</v>
      </c>
    </row>
    <row r="66" spans="2:4" x14ac:dyDescent="0.2">
      <c r="B66" t="s">
        <v>45</v>
      </c>
      <c r="C66" s="44">
        <v>20</v>
      </c>
      <c r="D66" s="33">
        <v>43862</v>
      </c>
    </row>
    <row r="67" spans="2:4" x14ac:dyDescent="0.2">
      <c r="B67" t="s">
        <v>45</v>
      </c>
      <c r="C67" s="44">
        <v>20</v>
      </c>
      <c r="D67" s="33">
        <v>43863</v>
      </c>
    </row>
    <row r="68" spans="2:4" x14ac:dyDescent="0.2">
      <c r="B68" t="s">
        <v>45</v>
      </c>
      <c r="C68" s="44">
        <v>20</v>
      </c>
      <c r="D68" s="33">
        <v>43864</v>
      </c>
    </row>
    <row r="69" spans="2:4" x14ac:dyDescent="0.2">
      <c r="B69" t="s">
        <v>45</v>
      </c>
      <c r="C69" s="44">
        <v>22</v>
      </c>
      <c r="D69" s="33">
        <v>43865</v>
      </c>
    </row>
    <row r="70" spans="2:4" x14ac:dyDescent="0.2">
      <c r="B70" t="s">
        <v>45</v>
      </c>
      <c r="C70" s="44">
        <v>22</v>
      </c>
      <c r="D70" s="33">
        <v>43866</v>
      </c>
    </row>
    <row r="71" spans="2:4" x14ac:dyDescent="0.2">
      <c r="B71" t="s">
        <v>45</v>
      </c>
      <c r="C71" s="44">
        <v>45</v>
      </c>
      <c r="D71" s="33">
        <v>43867</v>
      </c>
    </row>
    <row r="72" spans="2:4" x14ac:dyDescent="0.2">
      <c r="B72" t="s">
        <v>45</v>
      </c>
      <c r="C72" s="44">
        <v>25</v>
      </c>
      <c r="D72" s="33">
        <v>43868</v>
      </c>
    </row>
    <row r="73" spans="2:4" x14ac:dyDescent="0.2">
      <c r="B73" t="s">
        <v>45</v>
      </c>
      <c r="C73" s="44">
        <v>25</v>
      </c>
      <c r="D73" s="33">
        <v>43869</v>
      </c>
    </row>
    <row r="74" spans="2:4" x14ac:dyDescent="0.2">
      <c r="B74" t="s">
        <v>45</v>
      </c>
      <c r="C74" s="44">
        <v>26</v>
      </c>
      <c r="D74" s="33">
        <v>43870</v>
      </c>
    </row>
    <row r="75" spans="2:4" x14ac:dyDescent="0.2">
      <c r="B75" t="s">
        <v>45</v>
      </c>
      <c r="C75" s="44">
        <v>26</v>
      </c>
      <c r="D75" s="33">
        <v>43871</v>
      </c>
    </row>
    <row r="76" spans="2:4" x14ac:dyDescent="0.2">
      <c r="B76" t="s">
        <v>45</v>
      </c>
      <c r="C76" s="44">
        <v>26</v>
      </c>
      <c r="D76" s="33">
        <v>43872</v>
      </c>
    </row>
    <row r="77" spans="2:4" x14ac:dyDescent="0.2">
      <c r="B77" t="s">
        <v>45</v>
      </c>
      <c r="C77" s="44">
        <v>28</v>
      </c>
      <c r="D77" s="33">
        <v>43873</v>
      </c>
    </row>
    <row r="78" spans="2:4" x14ac:dyDescent="0.2">
      <c r="B78" t="s">
        <v>45</v>
      </c>
      <c r="C78" s="44">
        <v>28</v>
      </c>
      <c r="D78" s="33">
        <v>43874</v>
      </c>
    </row>
    <row r="79" spans="2:4" x14ac:dyDescent="0.2">
      <c r="B79" t="s">
        <v>45</v>
      </c>
      <c r="C79" s="44">
        <v>29</v>
      </c>
      <c r="D79" s="33">
        <v>43875</v>
      </c>
    </row>
    <row r="80" spans="2:4" x14ac:dyDescent="0.2">
      <c r="B80" t="s">
        <v>45</v>
      </c>
      <c r="C80" s="44">
        <v>43</v>
      </c>
      <c r="D80" s="33">
        <v>43876</v>
      </c>
    </row>
    <row r="81" spans="2:4" x14ac:dyDescent="0.2">
      <c r="B81" t="s">
        <v>45</v>
      </c>
      <c r="C81" s="44">
        <v>59</v>
      </c>
      <c r="D81" s="33">
        <v>43877</v>
      </c>
    </row>
    <row r="82" spans="2:4" x14ac:dyDescent="0.2">
      <c r="B82" t="s">
        <v>45</v>
      </c>
      <c r="C82" s="44">
        <v>66</v>
      </c>
      <c r="D82" s="33">
        <v>43878</v>
      </c>
    </row>
    <row r="83" spans="2:4" x14ac:dyDescent="0.2">
      <c r="B83" t="s">
        <v>45</v>
      </c>
      <c r="C83" s="44">
        <v>74</v>
      </c>
      <c r="D83" s="33">
        <v>43879</v>
      </c>
    </row>
    <row r="84" spans="2:4" x14ac:dyDescent="0.2">
      <c r="B84" t="s">
        <v>45</v>
      </c>
      <c r="C84" s="44">
        <v>84</v>
      </c>
      <c r="D84" s="33">
        <v>43880</v>
      </c>
    </row>
    <row r="85" spans="2:4" x14ac:dyDescent="0.2">
      <c r="B85" t="s">
        <v>45</v>
      </c>
      <c r="C85" s="44">
        <v>94</v>
      </c>
      <c r="D85" s="33">
        <v>43881</v>
      </c>
    </row>
    <row r="86" spans="2:4" x14ac:dyDescent="0.2">
      <c r="B86" t="s">
        <v>45</v>
      </c>
      <c r="C86" s="44">
        <v>105</v>
      </c>
      <c r="D86" s="33">
        <v>43882</v>
      </c>
    </row>
    <row r="87" spans="2:4" x14ac:dyDescent="0.2">
      <c r="B87" t="s">
        <v>45</v>
      </c>
      <c r="C87" s="44">
        <v>122</v>
      </c>
      <c r="D87" s="33">
        <v>43883</v>
      </c>
    </row>
    <row r="88" spans="2:4" x14ac:dyDescent="0.2">
      <c r="B88" t="s">
        <v>45</v>
      </c>
      <c r="C88" s="44">
        <v>147</v>
      </c>
      <c r="D88" s="33">
        <v>43884</v>
      </c>
    </row>
    <row r="89" spans="2:4" x14ac:dyDescent="0.2">
      <c r="B89" t="s">
        <v>45</v>
      </c>
      <c r="C89" s="44">
        <v>159</v>
      </c>
      <c r="D89" s="33">
        <v>43885</v>
      </c>
    </row>
    <row r="90" spans="2:4" x14ac:dyDescent="0.2">
      <c r="B90" t="s">
        <v>45</v>
      </c>
      <c r="C90" s="44">
        <v>170</v>
      </c>
      <c r="D90" s="33">
        <v>43886</v>
      </c>
    </row>
    <row r="91" spans="2:4" x14ac:dyDescent="0.2">
      <c r="B91" t="s">
        <v>45</v>
      </c>
      <c r="C91" s="44">
        <v>189</v>
      </c>
      <c r="D91" s="33">
        <v>43887</v>
      </c>
    </row>
    <row r="92" spans="2:4" x14ac:dyDescent="0.2">
      <c r="B92" t="s">
        <v>45</v>
      </c>
      <c r="C92" s="44">
        <v>214</v>
      </c>
      <c r="D92" s="33">
        <v>43888</v>
      </c>
    </row>
    <row r="93" spans="2:4" x14ac:dyDescent="0.2">
      <c r="B93" t="s">
        <v>45</v>
      </c>
      <c r="C93" s="44">
        <v>228</v>
      </c>
      <c r="D93" s="33">
        <v>43889</v>
      </c>
    </row>
    <row r="94" spans="2:4" x14ac:dyDescent="0.2">
      <c r="B94" t="s">
        <v>45</v>
      </c>
      <c r="C94" s="44">
        <v>241</v>
      </c>
      <c r="D94" s="33">
        <v>43890</v>
      </c>
    </row>
    <row r="95" spans="2:4" x14ac:dyDescent="0.2">
      <c r="B95" t="s">
        <v>45</v>
      </c>
      <c r="C95" s="44">
        <v>256</v>
      </c>
      <c r="D95" s="33">
        <v>43891</v>
      </c>
    </row>
    <row r="96" spans="2:4" x14ac:dyDescent="0.2">
      <c r="B96" t="s">
        <v>45</v>
      </c>
      <c r="C96" s="44">
        <v>274</v>
      </c>
      <c r="D96" s="33">
        <v>43892</v>
      </c>
    </row>
    <row r="97" spans="2:4" x14ac:dyDescent="0.2">
      <c r="B97" t="s">
        <v>45</v>
      </c>
      <c r="C97" s="44">
        <v>293</v>
      </c>
      <c r="D97" s="33">
        <v>43893</v>
      </c>
    </row>
    <row r="98" spans="2:4" x14ac:dyDescent="0.2">
      <c r="B98" t="s">
        <v>45</v>
      </c>
      <c r="C98" s="44">
        <v>331</v>
      </c>
      <c r="D98" s="33">
        <v>43894</v>
      </c>
    </row>
    <row r="99" spans="2:4" x14ac:dyDescent="0.2">
      <c r="B99" t="s">
        <v>45</v>
      </c>
      <c r="C99" s="44">
        <v>360</v>
      </c>
      <c r="D99" s="33">
        <v>43895</v>
      </c>
    </row>
    <row r="100" spans="2:4" x14ac:dyDescent="0.2">
      <c r="B100" t="s">
        <v>45</v>
      </c>
      <c r="C100" s="44">
        <v>420</v>
      </c>
      <c r="D100" s="33">
        <v>43896</v>
      </c>
    </row>
    <row r="101" spans="2:4" x14ac:dyDescent="0.2">
      <c r="B101" t="s">
        <v>45</v>
      </c>
      <c r="C101" s="44">
        <v>461</v>
      </c>
      <c r="D101" s="33">
        <v>43897</v>
      </c>
    </row>
    <row r="102" spans="2:4" x14ac:dyDescent="0.2">
      <c r="B102" t="s">
        <v>45</v>
      </c>
      <c r="C102" s="44">
        <v>502</v>
      </c>
      <c r="D102" s="33">
        <v>43898</v>
      </c>
    </row>
    <row r="103" spans="2:4" x14ac:dyDescent="0.2">
      <c r="B103" t="s">
        <v>45</v>
      </c>
      <c r="C103" s="44">
        <v>511</v>
      </c>
      <c r="D103" s="33">
        <v>43899</v>
      </c>
    </row>
    <row r="104" spans="2:4" x14ac:dyDescent="0.2">
      <c r="B104" t="s">
        <v>45</v>
      </c>
      <c r="C104" s="44">
        <v>581</v>
      </c>
      <c r="D104" s="33">
        <v>43900</v>
      </c>
    </row>
    <row r="105" spans="2:4" x14ac:dyDescent="0.2">
      <c r="B105" t="s">
        <v>45</v>
      </c>
      <c r="C105" s="44">
        <v>639</v>
      </c>
      <c r="D105" s="33">
        <v>43901</v>
      </c>
    </row>
    <row r="106" spans="2:4" x14ac:dyDescent="0.2">
      <c r="B106" t="s">
        <v>45</v>
      </c>
      <c r="C106" s="44">
        <v>639</v>
      </c>
      <c r="D106" s="33">
        <v>43902</v>
      </c>
    </row>
    <row r="107" spans="2:4" x14ac:dyDescent="0.2">
      <c r="B107" t="s">
        <v>45</v>
      </c>
      <c r="C107" s="44">
        <v>701</v>
      </c>
      <c r="D107" s="33">
        <v>43903</v>
      </c>
    </row>
    <row r="108" spans="2:4" x14ac:dyDescent="0.2">
      <c r="B108" t="s">
        <v>45</v>
      </c>
      <c r="C108" s="44">
        <v>773</v>
      </c>
      <c r="D108" s="33">
        <v>43904</v>
      </c>
    </row>
    <row r="109" spans="2:4" x14ac:dyDescent="0.2">
      <c r="B109" t="s">
        <v>45</v>
      </c>
      <c r="C109" s="44">
        <v>839</v>
      </c>
      <c r="D109" s="33">
        <v>43905</v>
      </c>
    </row>
    <row r="110" spans="2:4" x14ac:dyDescent="0.2">
      <c r="B110" t="s">
        <v>46</v>
      </c>
      <c r="C110" s="44">
        <v>0</v>
      </c>
      <c r="D110" s="33">
        <v>43852</v>
      </c>
    </row>
    <row r="111" spans="2:4" x14ac:dyDescent="0.2">
      <c r="B111" t="s">
        <v>46</v>
      </c>
      <c r="C111" s="44">
        <v>1</v>
      </c>
      <c r="D111" s="33">
        <v>43853</v>
      </c>
    </row>
    <row r="112" spans="2:4" x14ac:dyDescent="0.2">
      <c r="B112" t="s">
        <v>46</v>
      </c>
      <c r="C112" s="44">
        <v>3</v>
      </c>
      <c r="D112" s="33">
        <v>43854</v>
      </c>
    </row>
    <row r="113" spans="2:4" x14ac:dyDescent="0.2">
      <c r="B113" t="s">
        <v>46</v>
      </c>
      <c r="C113" s="44">
        <v>3</v>
      </c>
      <c r="D113" s="33">
        <v>43855</v>
      </c>
    </row>
    <row r="114" spans="2:4" x14ac:dyDescent="0.2">
      <c r="B114" t="s">
        <v>46</v>
      </c>
      <c r="C114" s="44">
        <v>4</v>
      </c>
      <c r="D114" s="33">
        <v>43856</v>
      </c>
    </row>
    <row r="115" spans="2:4" x14ac:dyDescent="0.2">
      <c r="B115" t="s">
        <v>46</v>
      </c>
      <c r="C115" s="44">
        <v>5</v>
      </c>
      <c r="D115" s="33">
        <v>43857</v>
      </c>
    </row>
    <row r="116" spans="2:4" x14ac:dyDescent="0.2">
      <c r="B116" t="s">
        <v>46</v>
      </c>
      <c r="C116" s="44">
        <v>7</v>
      </c>
      <c r="D116" s="33">
        <v>43858</v>
      </c>
    </row>
    <row r="117" spans="2:4" x14ac:dyDescent="0.2">
      <c r="B117" t="s">
        <v>46</v>
      </c>
      <c r="C117" s="44">
        <v>7</v>
      </c>
      <c r="D117" s="33">
        <v>43859</v>
      </c>
    </row>
    <row r="118" spans="2:4" x14ac:dyDescent="0.2">
      <c r="B118" t="s">
        <v>46</v>
      </c>
      <c r="C118" s="44">
        <v>10</v>
      </c>
      <c r="D118" s="33">
        <v>43860</v>
      </c>
    </row>
    <row r="119" spans="2:4" x14ac:dyDescent="0.2">
      <c r="B119" t="s">
        <v>46</v>
      </c>
      <c r="C119" s="44">
        <v>13</v>
      </c>
      <c r="D119" s="33">
        <v>43861</v>
      </c>
    </row>
    <row r="120" spans="2:4" x14ac:dyDescent="0.2">
      <c r="B120" t="s">
        <v>46</v>
      </c>
      <c r="C120" s="44">
        <v>16</v>
      </c>
      <c r="D120" s="33">
        <v>43862</v>
      </c>
    </row>
    <row r="121" spans="2:4" x14ac:dyDescent="0.2">
      <c r="B121" t="s">
        <v>46</v>
      </c>
      <c r="C121" s="44">
        <v>18</v>
      </c>
      <c r="D121" s="33">
        <v>43863</v>
      </c>
    </row>
    <row r="122" spans="2:4" x14ac:dyDescent="0.2">
      <c r="B122" t="s">
        <v>46</v>
      </c>
      <c r="C122" s="44">
        <v>18</v>
      </c>
      <c r="D122" s="33">
        <v>43864</v>
      </c>
    </row>
    <row r="123" spans="2:4" x14ac:dyDescent="0.2">
      <c r="B123" t="s">
        <v>46</v>
      </c>
      <c r="C123" s="44">
        <v>24</v>
      </c>
      <c r="D123" s="33">
        <v>43865</v>
      </c>
    </row>
    <row r="124" spans="2:4" x14ac:dyDescent="0.2">
      <c r="B124" t="s">
        <v>46</v>
      </c>
      <c r="C124" s="44">
        <v>28</v>
      </c>
      <c r="D124" s="33">
        <v>43866</v>
      </c>
    </row>
    <row r="125" spans="2:4" x14ac:dyDescent="0.2">
      <c r="B125" t="s">
        <v>46</v>
      </c>
      <c r="C125" s="44">
        <v>28</v>
      </c>
      <c r="D125" s="33">
        <v>43867</v>
      </c>
    </row>
    <row r="126" spans="2:4" x14ac:dyDescent="0.2">
      <c r="B126" t="s">
        <v>46</v>
      </c>
      <c r="C126" s="44">
        <v>30</v>
      </c>
      <c r="D126" s="33">
        <v>43868</v>
      </c>
    </row>
    <row r="127" spans="2:4" x14ac:dyDescent="0.2">
      <c r="B127" t="s">
        <v>46</v>
      </c>
      <c r="C127" s="44">
        <v>33</v>
      </c>
      <c r="D127" s="33">
        <v>43869</v>
      </c>
    </row>
    <row r="128" spans="2:4" x14ac:dyDescent="0.2">
      <c r="B128" t="s">
        <v>46</v>
      </c>
      <c r="C128" s="44">
        <v>40</v>
      </c>
      <c r="D128" s="33">
        <v>43870</v>
      </c>
    </row>
    <row r="129" spans="2:4" x14ac:dyDescent="0.2">
      <c r="B129" t="s">
        <v>46</v>
      </c>
      <c r="C129" s="44">
        <v>45</v>
      </c>
      <c r="D129" s="33">
        <v>43871</v>
      </c>
    </row>
    <row r="130" spans="2:4" x14ac:dyDescent="0.2">
      <c r="B130" t="s">
        <v>46</v>
      </c>
      <c r="C130" s="44">
        <v>47</v>
      </c>
      <c r="D130" s="33">
        <v>43872</v>
      </c>
    </row>
    <row r="131" spans="2:4" x14ac:dyDescent="0.2">
      <c r="B131" t="s">
        <v>46</v>
      </c>
      <c r="C131" s="44">
        <v>50</v>
      </c>
      <c r="D131" s="33">
        <v>43873</v>
      </c>
    </row>
    <row r="132" spans="2:4" x14ac:dyDescent="0.2">
      <c r="B132" t="s">
        <v>46</v>
      </c>
      <c r="C132" s="44">
        <v>58</v>
      </c>
      <c r="D132" s="33">
        <v>43874</v>
      </c>
    </row>
    <row r="133" spans="2:4" x14ac:dyDescent="0.2">
      <c r="B133" t="s">
        <v>46</v>
      </c>
      <c r="C133" s="44">
        <v>67</v>
      </c>
      <c r="D133" s="33">
        <v>43875</v>
      </c>
    </row>
    <row r="134" spans="2:4" x14ac:dyDescent="0.2">
      <c r="B134" t="s">
        <v>46</v>
      </c>
      <c r="C134" s="44">
        <v>72</v>
      </c>
      <c r="D134" s="33">
        <v>43876</v>
      </c>
    </row>
    <row r="135" spans="2:4" x14ac:dyDescent="0.2">
      <c r="B135" t="s">
        <v>46</v>
      </c>
      <c r="C135" s="44">
        <v>75</v>
      </c>
      <c r="D135" s="33">
        <v>43877</v>
      </c>
    </row>
    <row r="136" spans="2:4" x14ac:dyDescent="0.2">
      <c r="B136" t="s">
        <v>46</v>
      </c>
      <c r="C136" s="44">
        <v>77</v>
      </c>
      <c r="D136" s="33">
        <v>43878</v>
      </c>
    </row>
    <row r="137" spans="2:4" x14ac:dyDescent="0.2">
      <c r="B137" t="s">
        <v>46</v>
      </c>
      <c r="C137" s="44">
        <v>81</v>
      </c>
      <c r="D137" s="33">
        <v>43879</v>
      </c>
    </row>
    <row r="138" spans="2:4" x14ac:dyDescent="0.2">
      <c r="B138" t="s">
        <v>46</v>
      </c>
      <c r="C138" s="44">
        <v>84</v>
      </c>
      <c r="D138" s="33">
        <v>43880</v>
      </c>
    </row>
    <row r="139" spans="2:4" x14ac:dyDescent="0.2">
      <c r="B139" t="s">
        <v>46</v>
      </c>
      <c r="C139" s="44">
        <v>84</v>
      </c>
      <c r="D139" s="33">
        <v>43881</v>
      </c>
    </row>
    <row r="140" spans="2:4" x14ac:dyDescent="0.2">
      <c r="B140" t="s">
        <v>46</v>
      </c>
      <c r="C140" s="44">
        <v>85</v>
      </c>
      <c r="D140" s="33">
        <v>43882</v>
      </c>
    </row>
    <row r="141" spans="2:4" x14ac:dyDescent="0.2">
      <c r="B141" t="s">
        <v>46</v>
      </c>
      <c r="C141" s="44">
        <v>85</v>
      </c>
      <c r="D141" s="33">
        <v>43883</v>
      </c>
    </row>
    <row r="142" spans="2:4" x14ac:dyDescent="0.2">
      <c r="B142" t="s">
        <v>46</v>
      </c>
      <c r="C142" s="44">
        <v>89</v>
      </c>
      <c r="D142" s="33">
        <v>43884</v>
      </c>
    </row>
    <row r="143" spans="2:4" x14ac:dyDescent="0.2">
      <c r="B143" t="s">
        <v>46</v>
      </c>
      <c r="C143" s="44">
        <v>89</v>
      </c>
      <c r="D143" s="33">
        <v>43885</v>
      </c>
    </row>
    <row r="144" spans="2:4" x14ac:dyDescent="0.2">
      <c r="B144" t="s">
        <v>46</v>
      </c>
      <c r="C144" s="44">
        <v>91</v>
      </c>
      <c r="D144" s="33">
        <v>43886</v>
      </c>
    </row>
    <row r="145" spans="2:4" x14ac:dyDescent="0.2">
      <c r="B145" t="s">
        <v>46</v>
      </c>
      <c r="C145" s="44">
        <v>93</v>
      </c>
      <c r="D145" s="33">
        <v>43887</v>
      </c>
    </row>
    <row r="146" spans="2:4" x14ac:dyDescent="0.2">
      <c r="B146" t="s">
        <v>46</v>
      </c>
      <c r="C146" s="44">
        <v>93</v>
      </c>
      <c r="D146" s="33">
        <v>43888</v>
      </c>
    </row>
    <row r="147" spans="2:4" x14ac:dyDescent="0.2">
      <c r="B147" t="s">
        <v>46</v>
      </c>
      <c r="C147" s="44">
        <v>93</v>
      </c>
      <c r="D147" s="33">
        <v>43889</v>
      </c>
    </row>
    <row r="148" spans="2:4" x14ac:dyDescent="0.2">
      <c r="B148" t="s">
        <v>46</v>
      </c>
      <c r="C148" s="44">
        <v>102</v>
      </c>
      <c r="D148" s="33">
        <v>43890</v>
      </c>
    </row>
    <row r="149" spans="2:4" x14ac:dyDescent="0.2">
      <c r="B149" t="s">
        <v>46</v>
      </c>
      <c r="C149" s="44">
        <v>106</v>
      </c>
      <c r="D149" s="33">
        <v>43891</v>
      </c>
    </row>
    <row r="150" spans="2:4" x14ac:dyDescent="0.2">
      <c r="B150" t="s">
        <v>46</v>
      </c>
      <c r="C150" s="44">
        <v>108</v>
      </c>
      <c r="D150" s="33">
        <v>43892</v>
      </c>
    </row>
    <row r="151" spans="2:4" x14ac:dyDescent="0.2">
      <c r="B151" t="s">
        <v>46</v>
      </c>
      <c r="C151" s="44">
        <v>110</v>
      </c>
      <c r="D151" s="33">
        <v>43893</v>
      </c>
    </row>
    <row r="152" spans="2:4" x14ac:dyDescent="0.2">
      <c r="B152" t="s">
        <v>46</v>
      </c>
      <c r="C152" s="44">
        <v>110</v>
      </c>
      <c r="D152" s="33">
        <v>43894</v>
      </c>
    </row>
    <row r="153" spans="2:4" x14ac:dyDescent="0.2">
      <c r="B153" t="s">
        <v>46</v>
      </c>
      <c r="C153" s="44">
        <v>117</v>
      </c>
      <c r="D153" s="33">
        <v>43895</v>
      </c>
    </row>
    <row r="154" spans="2:4" x14ac:dyDescent="0.2">
      <c r="B154" t="s">
        <v>46</v>
      </c>
      <c r="C154" s="44">
        <v>130</v>
      </c>
      <c r="D154" s="33">
        <v>43896</v>
      </c>
    </row>
    <row r="155" spans="2:4" x14ac:dyDescent="0.2">
      <c r="B155" t="s">
        <v>46</v>
      </c>
      <c r="C155" s="44">
        <v>138</v>
      </c>
      <c r="D155" s="33">
        <v>43897</v>
      </c>
    </row>
    <row r="156" spans="2:4" x14ac:dyDescent="0.2">
      <c r="B156" t="s">
        <v>46</v>
      </c>
      <c r="C156" s="44">
        <v>150</v>
      </c>
      <c r="D156" s="33">
        <v>43898</v>
      </c>
    </row>
    <row r="157" spans="2:4" x14ac:dyDescent="0.2">
      <c r="B157" t="s">
        <v>46</v>
      </c>
      <c r="C157" s="44">
        <v>150</v>
      </c>
      <c r="D157" s="33">
        <v>43899</v>
      </c>
    </row>
    <row r="158" spans="2:4" x14ac:dyDescent="0.2">
      <c r="B158" t="s">
        <v>46</v>
      </c>
      <c r="C158" s="44">
        <v>160</v>
      </c>
      <c r="D158" s="33">
        <v>43900</v>
      </c>
    </row>
    <row r="159" spans="2:4" x14ac:dyDescent="0.2">
      <c r="B159" t="s">
        <v>46</v>
      </c>
      <c r="C159" s="44">
        <v>178</v>
      </c>
      <c r="D159" s="33">
        <v>43901</v>
      </c>
    </row>
    <row r="160" spans="2:4" x14ac:dyDescent="0.2">
      <c r="B160" t="s">
        <v>46</v>
      </c>
      <c r="C160" s="44">
        <v>178</v>
      </c>
      <c r="D160" s="33">
        <v>43902</v>
      </c>
    </row>
    <row r="161" spans="2:4" x14ac:dyDescent="0.2">
      <c r="B161" t="s">
        <v>46</v>
      </c>
      <c r="C161" s="44">
        <v>200</v>
      </c>
      <c r="D161" s="33">
        <v>43903</v>
      </c>
    </row>
    <row r="162" spans="2:4" x14ac:dyDescent="0.2">
      <c r="B162" t="s">
        <v>46</v>
      </c>
      <c r="C162" s="44">
        <v>212</v>
      </c>
      <c r="D162" s="33">
        <v>43904</v>
      </c>
    </row>
    <row r="163" spans="2:4" x14ac:dyDescent="0.2">
      <c r="B163" t="s">
        <v>46</v>
      </c>
      <c r="C163" s="44">
        <v>226</v>
      </c>
      <c r="D163" s="33">
        <v>43905</v>
      </c>
    </row>
    <row r="164" spans="2:4" x14ac:dyDescent="0.2">
      <c r="B164" t="s">
        <v>47</v>
      </c>
      <c r="C164" s="44">
        <v>0</v>
      </c>
      <c r="D164" s="33">
        <v>43852</v>
      </c>
    </row>
    <row r="165" spans="2:4" x14ac:dyDescent="0.2">
      <c r="B165" t="s">
        <v>47</v>
      </c>
      <c r="C165" s="44">
        <v>0</v>
      </c>
      <c r="D165" s="33">
        <v>43853</v>
      </c>
    </row>
    <row r="166" spans="2:4" x14ac:dyDescent="0.2">
      <c r="B166" t="s">
        <v>47</v>
      </c>
      <c r="C166" s="44">
        <v>0</v>
      </c>
      <c r="D166" s="33">
        <v>43854</v>
      </c>
    </row>
    <row r="167" spans="2:4" x14ac:dyDescent="0.2">
      <c r="B167" t="s">
        <v>47</v>
      </c>
      <c r="C167" s="44">
        <v>1</v>
      </c>
      <c r="D167" s="33">
        <v>43855</v>
      </c>
    </row>
    <row r="168" spans="2:4" x14ac:dyDescent="0.2">
      <c r="B168" t="s">
        <v>47</v>
      </c>
      <c r="C168" s="44">
        <v>1</v>
      </c>
      <c r="D168" s="33">
        <v>43856</v>
      </c>
    </row>
    <row r="169" spans="2:4" x14ac:dyDescent="0.2">
      <c r="B169" t="s">
        <v>47</v>
      </c>
      <c r="C169" s="44">
        <v>1</v>
      </c>
      <c r="D169" s="33">
        <v>43857</v>
      </c>
    </row>
    <row r="170" spans="2:4" x14ac:dyDescent="0.2">
      <c r="B170" t="s">
        <v>47</v>
      </c>
      <c r="C170" s="44">
        <v>1</v>
      </c>
      <c r="D170" s="33">
        <v>43858</v>
      </c>
    </row>
    <row r="171" spans="2:4" x14ac:dyDescent="0.2">
      <c r="B171" t="s">
        <v>47</v>
      </c>
      <c r="C171" s="44">
        <v>1</v>
      </c>
      <c r="D171" s="33">
        <v>43859</v>
      </c>
    </row>
    <row r="172" spans="2:4" x14ac:dyDescent="0.2">
      <c r="B172" t="s">
        <v>47</v>
      </c>
      <c r="C172" s="44">
        <v>1</v>
      </c>
      <c r="D172" s="33">
        <v>43860</v>
      </c>
    </row>
    <row r="173" spans="2:4" x14ac:dyDescent="0.2">
      <c r="B173" t="s">
        <v>47</v>
      </c>
      <c r="C173" s="44">
        <v>1</v>
      </c>
      <c r="D173" s="33">
        <v>43861</v>
      </c>
    </row>
    <row r="174" spans="2:4" x14ac:dyDescent="0.2">
      <c r="B174" t="s">
        <v>47</v>
      </c>
      <c r="C174" s="44">
        <v>1</v>
      </c>
      <c r="D174" s="33">
        <v>43862</v>
      </c>
    </row>
    <row r="175" spans="2:4" x14ac:dyDescent="0.2">
      <c r="B175" t="s">
        <v>47</v>
      </c>
      <c r="C175" s="44">
        <v>1</v>
      </c>
      <c r="D175" s="33">
        <v>43863</v>
      </c>
    </row>
    <row r="176" spans="2:4" x14ac:dyDescent="0.2">
      <c r="B176" t="s">
        <v>47</v>
      </c>
      <c r="C176" s="44">
        <v>1</v>
      </c>
      <c r="D176" s="33">
        <v>43864</v>
      </c>
    </row>
    <row r="177" spans="2:4" x14ac:dyDescent="0.2">
      <c r="B177" t="s">
        <v>47</v>
      </c>
      <c r="C177" s="44">
        <v>1</v>
      </c>
      <c r="D177" s="33">
        <v>43865</v>
      </c>
    </row>
    <row r="178" spans="2:4" x14ac:dyDescent="0.2">
      <c r="B178" t="s">
        <v>47</v>
      </c>
      <c r="C178" s="44">
        <v>1</v>
      </c>
      <c r="D178" s="33">
        <v>43866</v>
      </c>
    </row>
    <row r="179" spans="2:4" x14ac:dyDescent="0.2">
      <c r="B179" t="s">
        <v>47</v>
      </c>
      <c r="C179" s="44">
        <v>1</v>
      </c>
      <c r="D179" s="33">
        <v>43867</v>
      </c>
    </row>
    <row r="180" spans="2:4" x14ac:dyDescent="0.2">
      <c r="B180" t="s">
        <v>47</v>
      </c>
      <c r="C180" s="44">
        <v>1</v>
      </c>
      <c r="D180" s="33">
        <v>43868</v>
      </c>
    </row>
    <row r="181" spans="2:4" x14ac:dyDescent="0.2">
      <c r="B181" t="s">
        <v>47</v>
      </c>
      <c r="C181" s="44">
        <v>1</v>
      </c>
      <c r="D181" s="33">
        <v>43869</v>
      </c>
    </row>
    <row r="182" spans="2:4" x14ac:dyDescent="0.2">
      <c r="B182" t="s">
        <v>47</v>
      </c>
      <c r="C182" s="44">
        <v>1</v>
      </c>
      <c r="D182" s="33">
        <v>43870</v>
      </c>
    </row>
    <row r="183" spans="2:4" x14ac:dyDescent="0.2">
      <c r="B183" t="s">
        <v>47</v>
      </c>
      <c r="C183" s="44">
        <v>1</v>
      </c>
      <c r="D183" s="33">
        <v>43871</v>
      </c>
    </row>
    <row r="184" spans="2:4" x14ac:dyDescent="0.2">
      <c r="B184" t="s">
        <v>47</v>
      </c>
      <c r="C184" s="44">
        <v>1</v>
      </c>
      <c r="D184" s="33">
        <v>43872</v>
      </c>
    </row>
    <row r="185" spans="2:4" x14ac:dyDescent="0.2">
      <c r="B185" t="s">
        <v>47</v>
      </c>
      <c r="C185" s="44">
        <v>1</v>
      </c>
      <c r="D185" s="33">
        <v>43873</v>
      </c>
    </row>
    <row r="186" spans="2:4" x14ac:dyDescent="0.2">
      <c r="B186" t="s">
        <v>47</v>
      </c>
      <c r="C186" s="44">
        <v>1</v>
      </c>
      <c r="D186" s="33">
        <v>43874</v>
      </c>
    </row>
    <row r="187" spans="2:4" x14ac:dyDescent="0.2">
      <c r="B187" t="s">
        <v>47</v>
      </c>
      <c r="C187" s="44">
        <v>1</v>
      </c>
      <c r="D187" s="33">
        <v>43875</v>
      </c>
    </row>
    <row r="188" spans="2:4" x14ac:dyDescent="0.2">
      <c r="B188" t="s">
        <v>47</v>
      </c>
      <c r="C188" s="44">
        <v>1</v>
      </c>
      <c r="D188" s="33">
        <v>43876</v>
      </c>
    </row>
    <row r="189" spans="2:4" x14ac:dyDescent="0.2">
      <c r="B189" t="s">
        <v>47</v>
      </c>
      <c r="C189" s="44">
        <v>1</v>
      </c>
      <c r="D189" s="33">
        <v>43877</v>
      </c>
    </row>
    <row r="190" spans="2:4" x14ac:dyDescent="0.2">
      <c r="B190" t="s">
        <v>47</v>
      </c>
      <c r="C190" s="44">
        <v>1</v>
      </c>
      <c r="D190" s="33">
        <v>43878</v>
      </c>
    </row>
    <row r="191" spans="2:4" x14ac:dyDescent="0.2">
      <c r="B191" t="s">
        <v>47</v>
      </c>
      <c r="C191" s="44">
        <v>1</v>
      </c>
      <c r="D191" s="33">
        <v>43879</v>
      </c>
    </row>
    <row r="192" spans="2:4" x14ac:dyDescent="0.2">
      <c r="B192" t="s">
        <v>47</v>
      </c>
      <c r="C192" s="44">
        <v>1</v>
      </c>
      <c r="D192" s="33">
        <v>43880</v>
      </c>
    </row>
    <row r="193" spans="2:4" x14ac:dyDescent="0.2">
      <c r="B193" t="s">
        <v>47</v>
      </c>
      <c r="C193" s="44">
        <v>1</v>
      </c>
      <c r="D193" s="33">
        <v>43881</v>
      </c>
    </row>
    <row r="194" spans="2:4" x14ac:dyDescent="0.2">
      <c r="B194" t="s">
        <v>47</v>
      </c>
      <c r="C194" s="44">
        <v>1</v>
      </c>
      <c r="D194" s="33">
        <v>43882</v>
      </c>
    </row>
    <row r="195" spans="2:4" x14ac:dyDescent="0.2">
      <c r="B195" t="s">
        <v>47</v>
      </c>
      <c r="C195" s="44">
        <v>1</v>
      </c>
      <c r="D195" s="33">
        <v>43883</v>
      </c>
    </row>
    <row r="196" spans="2:4" x14ac:dyDescent="0.2">
      <c r="B196" t="s">
        <v>47</v>
      </c>
      <c r="C196" s="44">
        <v>1</v>
      </c>
      <c r="D196" s="33">
        <v>43884</v>
      </c>
    </row>
    <row r="197" spans="2:4" x14ac:dyDescent="0.2">
      <c r="B197" t="s">
        <v>47</v>
      </c>
      <c r="C197" s="44">
        <v>1</v>
      </c>
      <c r="D197" s="33">
        <v>43885</v>
      </c>
    </row>
    <row r="198" spans="2:4" x14ac:dyDescent="0.2">
      <c r="B198" t="s">
        <v>47</v>
      </c>
      <c r="C198" s="44">
        <v>1</v>
      </c>
      <c r="D198" s="33">
        <v>43886</v>
      </c>
    </row>
    <row r="199" spans="2:4" x14ac:dyDescent="0.2">
      <c r="B199" t="s">
        <v>47</v>
      </c>
      <c r="C199" s="44">
        <v>1</v>
      </c>
      <c r="D199" s="33">
        <v>43887</v>
      </c>
    </row>
    <row r="200" spans="2:4" x14ac:dyDescent="0.2">
      <c r="B200" t="s">
        <v>47</v>
      </c>
      <c r="C200" s="44">
        <v>1</v>
      </c>
      <c r="D200" s="33">
        <v>43888</v>
      </c>
    </row>
    <row r="201" spans="2:4" x14ac:dyDescent="0.2">
      <c r="B201" t="s">
        <v>47</v>
      </c>
      <c r="C201" s="44">
        <v>1</v>
      </c>
      <c r="D201" s="33">
        <v>43889</v>
      </c>
    </row>
    <row r="202" spans="2:4" x14ac:dyDescent="0.2">
      <c r="B202" t="s">
        <v>47</v>
      </c>
      <c r="C202" s="44">
        <v>1</v>
      </c>
      <c r="D202" s="33">
        <v>43890</v>
      </c>
    </row>
    <row r="203" spans="2:4" x14ac:dyDescent="0.2">
      <c r="B203" t="s">
        <v>47</v>
      </c>
      <c r="C203" s="44">
        <v>1</v>
      </c>
      <c r="D203" s="33">
        <v>43891</v>
      </c>
    </row>
    <row r="204" spans="2:4" x14ac:dyDescent="0.2">
      <c r="B204" t="s">
        <v>47</v>
      </c>
      <c r="C204" s="44">
        <v>1</v>
      </c>
      <c r="D204" s="33">
        <v>43892</v>
      </c>
    </row>
    <row r="205" spans="2:4" x14ac:dyDescent="0.2">
      <c r="B205" t="s">
        <v>47</v>
      </c>
      <c r="C205" s="44">
        <v>1</v>
      </c>
      <c r="D205" s="33">
        <v>43893</v>
      </c>
    </row>
    <row r="206" spans="2:4" x14ac:dyDescent="0.2">
      <c r="B206" t="s">
        <v>47</v>
      </c>
      <c r="C206" s="44">
        <v>1</v>
      </c>
      <c r="D206" s="33">
        <v>43894</v>
      </c>
    </row>
    <row r="207" spans="2:4" x14ac:dyDescent="0.2">
      <c r="B207" t="s">
        <v>47</v>
      </c>
      <c r="C207" s="44">
        <v>1</v>
      </c>
      <c r="D207" s="33">
        <v>43895</v>
      </c>
    </row>
    <row r="208" spans="2:4" x14ac:dyDescent="0.2">
      <c r="B208" t="s">
        <v>47</v>
      </c>
      <c r="C208" s="44">
        <v>1</v>
      </c>
      <c r="D208" s="33">
        <v>43896</v>
      </c>
    </row>
    <row r="209" spans="2:4" x14ac:dyDescent="0.2">
      <c r="B209" t="s">
        <v>47</v>
      </c>
      <c r="C209" s="44">
        <v>1</v>
      </c>
      <c r="D209" s="33">
        <v>43897</v>
      </c>
    </row>
    <row r="210" spans="2:4" x14ac:dyDescent="0.2">
      <c r="B210" t="s">
        <v>47</v>
      </c>
      <c r="C210" s="44">
        <v>1</v>
      </c>
      <c r="D210" s="33">
        <v>43898</v>
      </c>
    </row>
    <row r="211" spans="2:4" x14ac:dyDescent="0.2">
      <c r="B211" t="s">
        <v>47</v>
      </c>
      <c r="C211" s="44">
        <v>1</v>
      </c>
      <c r="D211" s="33">
        <v>43899</v>
      </c>
    </row>
    <row r="212" spans="2:4" x14ac:dyDescent="0.2">
      <c r="B212" t="s">
        <v>47</v>
      </c>
      <c r="C212" s="44">
        <v>1</v>
      </c>
      <c r="D212" s="33">
        <v>43900</v>
      </c>
    </row>
    <row r="213" spans="2:4" x14ac:dyDescent="0.2">
      <c r="B213" t="s">
        <v>47</v>
      </c>
      <c r="C213" s="44">
        <v>1</v>
      </c>
      <c r="D213" s="33">
        <v>43901</v>
      </c>
    </row>
    <row r="214" spans="2:4" x14ac:dyDescent="0.2">
      <c r="B214" t="s">
        <v>47</v>
      </c>
      <c r="C214" s="44">
        <v>1</v>
      </c>
      <c r="D214" s="33">
        <v>43902</v>
      </c>
    </row>
    <row r="215" spans="2:4" x14ac:dyDescent="0.2">
      <c r="B215" t="s">
        <v>47</v>
      </c>
      <c r="C215" s="44">
        <v>1</v>
      </c>
      <c r="D215" s="33">
        <v>43903</v>
      </c>
    </row>
    <row r="216" spans="2:4" x14ac:dyDescent="0.2">
      <c r="B216" t="s">
        <v>47</v>
      </c>
      <c r="C216" s="44">
        <v>1</v>
      </c>
      <c r="D216" s="33">
        <v>43904</v>
      </c>
    </row>
    <row r="217" spans="2:4" x14ac:dyDescent="0.2">
      <c r="B217" t="s">
        <v>47</v>
      </c>
      <c r="C217" s="44">
        <v>1</v>
      </c>
      <c r="D217" s="33">
        <v>43905</v>
      </c>
    </row>
    <row r="218" spans="2:4" x14ac:dyDescent="0.2">
      <c r="B218" t="s">
        <v>48</v>
      </c>
      <c r="C218" s="44">
        <v>0</v>
      </c>
      <c r="D218" s="33">
        <v>43852</v>
      </c>
    </row>
    <row r="219" spans="2:4" x14ac:dyDescent="0.2">
      <c r="B219" t="s">
        <v>48</v>
      </c>
      <c r="C219" s="44">
        <v>0</v>
      </c>
      <c r="D219" s="33">
        <v>43853</v>
      </c>
    </row>
    <row r="220" spans="2:4" x14ac:dyDescent="0.2">
      <c r="B220" t="s">
        <v>48</v>
      </c>
      <c r="C220" s="44">
        <v>0</v>
      </c>
      <c r="D220" s="33">
        <v>43854</v>
      </c>
    </row>
    <row r="221" spans="2:4" x14ac:dyDescent="0.2">
      <c r="B221" t="s">
        <v>48</v>
      </c>
      <c r="C221" s="44">
        <v>3</v>
      </c>
      <c r="D221" s="33">
        <v>43855</v>
      </c>
    </row>
    <row r="222" spans="2:4" x14ac:dyDescent="0.2">
      <c r="B222" t="s">
        <v>48</v>
      </c>
      <c r="C222" s="44">
        <v>4</v>
      </c>
      <c r="D222" s="33">
        <v>43856</v>
      </c>
    </row>
    <row r="223" spans="2:4" x14ac:dyDescent="0.2">
      <c r="B223" t="s">
        <v>48</v>
      </c>
      <c r="C223" s="44">
        <v>4</v>
      </c>
      <c r="D223" s="33">
        <v>43857</v>
      </c>
    </row>
    <row r="224" spans="2:4" x14ac:dyDescent="0.2">
      <c r="B224" t="s">
        <v>48</v>
      </c>
      <c r="C224" s="44">
        <v>4</v>
      </c>
      <c r="D224" s="33">
        <v>43858</v>
      </c>
    </row>
    <row r="225" spans="2:4" x14ac:dyDescent="0.2">
      <c r="B225" t="s">
        <v>48</v>
      </c>
      <c r="C225" s="44">
        <v>7</v>
      </c>
      <c r="D225" s="33">
        <v>43859</v>
      </c>
    </row>
    <row r="226" spans="2:4" x14ac:dyDescent="0.2">
      <c r="B226" t="s">
        <v>48</v>
      </c>
      <c r="C226" s="44">
        <v>8</v>
      </c>
      <c r="D226" s="33">
        <v>43860</v>
      </c>
    </row>
    <row r="227" spans="2:4" x14ac:dyDescent="0.2">
      <c r="B227" t="s">
        <v>48</v>
      </c>
      <c r="C227" s="44">
        <v>8</v>
      </c>
      <c r="D227" s="33">
        <v>43861</v>
      </c>
    </row>
    <row r="228" spans="2:4" x14ac:dyDescent="0.2">
      <c r="B228" t="s">
        <v>48</v>
      </c>
      <c r="C228" s="44">
        <v>8</v>
      </c>
      <c r="D228" s="33">
        <v>43862</v>
      </c>
    </row>
    <row r="229" spans="2:4" x14ac:dyDescent="0.2">
      <c r="B229" t="s">
        <v>48</v>
      </c>
      <c r="C229" s="44">
        <v>8</v>
      </c>
      <c r="D229" s="33">
        <v>43863</v>
      </c>
    </row>
    <row r="230" spans="2:4" x14ac:dyDescent="0.2">
      <c r="B230" t="s">
        <v>48</v>
      </c>
      <c r="C230" s="44">
        <v>8</v>
      </c>
      <c r="D230" s="33">
        <v>43864</v>
      </c>
    </row>
    <row r="231" spans="2:4" x14ac:dyDescent="0.2">
      <c r="B231" t="s">
        <v>48</v>
      </c>
      <c r="C231" s="44">
        <v>10</v>
      </c>
      <c r="D231" s="33">
        <v>43865</v>
      </c>
    </row>
    <row r="232" spans="2:4" x14ac:dyDescent="0.2">
      <c r="B232" t="s">
        <v>48</v>
      </c>
      <c r="C232" s="44">
        <v>12</v>
      </c>
      <c r="D232" s="33">
        <v>43866</v>
      </c>
    </row>
    <row r="233" spans="2:4" x14ac:dyDescent="0.2">
      <c r="B233" t="s">
        <v>48</v>
      </c>
      <c r="C233" s="44">
        <v>12</v>
      </c>
      <c r="D233" s="33">
        <v>43867</v>
      </c>
    </row>
    <row r="234" spans="2:4" x14ac:dyDescent="0.2">
      <c r="B234" t="s">
        <v>48</v>
      </c>
      <c r="C234" s="44">
        <v>12</v>
      </c>
      <c r="D234" s="33">
        <v>43868</v>
      </c>
    </row>
    <row r="235" spans="2:4" x14ac:dyDescent="0.2">
      <c r="B235" t="s">
        <v>48</v>
      </c>
      <c r="C235" s="44">
        <v>16</v>
      </c>
      <c r="D235" s="33">
        <v>43869</v>
      </c>
    </row>
    <row r="236" spans="2:4" x14ac:dyDescent="0.2">
      <c r="B236" t="s">
        <v>48</v>
      </c>
      <c r="C236" s="44">
        <v>16</v>
      </c>
      <c r="D236" s="33">
        <v>43870</v>
      </c>
    </row>
    <row r="237" spans="2:4" x14ac:dyDescent="0.2">
      <c r="B237" t="s">
        <v>48</v>
      </c>
      <c r="C237" s="44">
        <v>18</v>
      </c>
      <c r="D237" s="33">
        <v>43871</v>
      </c>
    </row>
    <row r="238" spans="2:4" x14ac:dyDescent="0.2">
      <c r="B238" t="s">
        <v>48</v>
      </c>
      <c r="C238" s="44">
        <v>18</v>
      </c>
      <c r="D238" s="33">
        <v>43872</v>
      </c>
    </row>
    <row r="239" spans="2:4" x14ac:dyDescent="0.2">
      <c r="B239" t="s">
        <v>48</v>
      </c>
      <c r="C239" s="44">
        <v>18</v>
      </c>
      <c r="D239" s="33">
        <v>43873</v>
      </c>
    </row>
    <row r="240" spans="2:4" x14ac:dyDescent="0.2">
      <c r="B240" t="s">
        <v>48</v>
      </c>
      <c r="C240" s="44">
        <v>19</v>
      </c>
      <c r="D240" s="33">
        <v>43874</v>
      </c>
    </row>
    <row r="241" spans="2:4" x14ac:dyDescent="0.2">
      <c r="B241" t="s">
        <v>48</v>
      </c>
      <c r="C241" s="44">
        <v>19</v>
      </c>
      <c r="D241" s="33">
        <v>43875</v>
      </c>
    </row>
    <row r="242" spans="2:4" x14ac:dyDescent="0.2">
      <c r="B242" t="s">
        <v>48</v>
      </c>
      <c r="C242" s="44">
        <v>22</v>
      </c>
      <c r="D242" s="33">
        <v>43876</v>
      </c>
    </row>
    <row r="243" spans="2:4" x14ac:dyDescent="0.2">
      <c r="B243" t="s">
        <v>48</v>
      </c>
      <c r="C243" s="44">
        <v>22</v>
      </c>
      <c r="D243" s="33">
        <v>43877</v>
      </c>
    </row>
    <row r="244" spans="2:4" x14ac:dyDescent="0.2">
      <c r="B244" t="s">
        <v>48</v>
      </c>
      <c r="C244" s="44">
        <v>22</v>
      </c>
      <c r="D244" s="33">
        <v>43878</v>
      </c>
    </row>
    <row r="245" spans="2:4" x14ac:dyDescent="0.2">
      <c r="B245" t="s">
        <v>48</v>
      </c>
      <c r="C245" s="44">
        <v>22</v>
      </c>
      <c r="D245" s="33">
        <v>43879</v>
      </c>
    </row>
    <row r="246" spans="2:4" x14ac:dyDescent="0.2">
      <c r="B246" t="s">
        <v>48</v>
      </c>
      <c r="C246" s="44">
        <v>22</v>
      </c>
      <c r="D246" s="33">
        <v>43880</v>
      </c>
    </row>
    <row r="247" spans="2:4" x14ac:dyDescent="0.2">
      <c r="B247" t="s">
        <v>48</v>
      </c>
      <c r="C247" s="44">
        <v>22</v>
      </c>
      <c r="D247" s="33">
        <v>43881</v>
      </c>
    </row>
    <row r="248" spans="2:4" x14ac:dyDescent="0.2">
      <c r="B248" t="s">
        <v>48</v>
      </c>
      <c r="C248" s="44">
        <v>22</v>
      </c>
      <c r="D248" s="33">
        <v>43882</v>
      </c>
    </row>
    <row r="249" spans="2:4" x14ac:dyDescent="0.2">
      <c r="B249" t="s">
        <v>48</v>
      </c>
      <c r="C249" s="44">
        <v>22</v>
      </c>
      <c r="D249" s="33">
        <v>43883</v>
      </c>
    </row>
    <row r="250" spans="2:4" x14ac:dyDescent="0.2">
      <c r="B250" t="s">
        <v>48</v>
      </c>
      <c r="C250" s="44">
        <v>22</v>
      </c>
      <c r="D250" s="33">
        <v>43884</v>
      </c>
    </row>
    <row r="251" spans="2:4" x14ac:dyDescent="0.2">
      <c r="B251" t="s">
        <v>48</v>
      </c>
      <c r="C251" s="44">
        <v>22</v>
      </c>
      <c r="D251" s="33">
        <v>43885</v>
      </c>
    </row>
    <row r="252" spans="2:4" x14ac:dyDescent="0.2">
      <c r="B252" t="s">
        <v>48</v>
      </c>
      <c r="C252" s="44">
        <v>22</v>
      </c>
      <c r="D252" s="33">
        <v>43886</v>
      </c>
    </row>
    <row r="253" spans="2:4" x14ac:dyDescent="0.2">
      <c r="B253" t="s">
        <v>48</v>
      </c>
      <c r="C253" s="44">
        <v>22</v>
      </c>
      <c r="D253" s="33">
        <v>43887</v>
      </c>
    </row>
    <row r="254" spans="2:4" x14ac:dyDescent="0.2">
      <c r="B254" t="s">
        <v>48</v>
      </c>
      <c r="C254" s="44">
        <v>23</v>
      </c>
      <c r="D254" s="33">
        <v>43888</v>
      </c>
    </row>
    <row r="255" spans="2:4" x14ac:dyDescent="0.2">
      <c r="B255" t="s">
        <v>48</v>
      </c>
      <c r="C255" s="44">
        <v>23</v>
      </c>
      <c r="D255" s="33">
        <v>43889</v>
      </c>
    </row>
    <row r="256" spans="2:4" x14ac:dyDescent="0.2">
      <c r="B256" t="s">
        <v>48</v>
      </c>
      <c r="C256" s="44">
        <v>25</v>
      </c>
      <c r="D256" s="33">
        <v>43890</v>
      </c>
    </row>
    <row r="257" spans="1:4" x14ac:dyDescent="0.2">
      <c r="B257" t="s">
        <v>48</v>
      </c>
      <c r="C257" s="44">
        <v>29</v>
      </c>
      <c r="D257" s="33">
        <v>43891</v>
      </c>
    </row>
    <row r="258" spans="1:4" x14ac:dyDescent="0.2">
      <c r="B258" t="s">
        <v>48</v>
      </c>
      <c r="C258" s="44">
        <v>29</v>
      </c>
      <c r="D258" s="33">
        <v>43892</v>
      </c>
    </row>
    <row r="259" spans="1:4" x14ac:dyDescent="0.2">
      <c r="B259" t="s">
        <v>48</v>
      </c>
      <c r="C259" s="44">
        <v>36</v>
      </c>
      <c r="D259" s="33">
        <v>43893</v>
      </c>
    </row>
    <row r="260" spans="1:4" x14ac:dyDescent="0.2">
      <c r="B260" t="s">
        <v>48</v>
      </c>
      <c r="C260" s="44">
        <v>50</v>
      </c>
      <c r="D260" s="33">
        <v>43894</v>
      </c>
    </row>
    <row r="261" spans="1:4" x14ac:dyDescent="0.2">
      <c r="B261" t="s">
        <v>48</v>
      </c>
      <c r="C261" s="44">
        <v>50</v>
      </c>
      <c r="D261" s="33">
        <v>43895</v>
      </c>
    </row>
    <row r="262" spans="1:4" x14ac:dyDescent="0.2">
      <c r="B262" t="s">
        <v>48</v>
      </c>
      <c r="C262" s="44">
        <v>83</v>
      </c>
      <c r="D262" s="33">
        <v>43896</v>
      </c>
    </row>
    <row r="263" spans="1:4" x14ac:dyDescent="0.2">
      <c r="B263" t="s">
        <v>48</v>
      </c>
      <c r="C263" s="44">
        <v>93</v>
      </c>
      <c r="D263" s="33">
        <v>43897</v>
      </c>
    </row>
    <row r="264" spans="1:4" x14ac:dyDescent="0.2">
      <c r="B264" t="s">
        <v>48</v>
      </c>
      <c r="C264" s="44">
        <v>99</v>
      </c>
      <c r="D264" s="33">
        <v>43898</v>
      </c>
    </row>
    <row r="265" spans="1:4" x14ac:dyDescent="0.2">
      <c r="B265" t="s">
        <v>48</v>
      </c>
      <c r="C265" s="44">
        <v>117</v>
      </c>
      <c r="D265" s="33">
        <v>43899</v>
      </c>
    </row>
    <row r="266" spans="1:4" x14ac:dyDescent="0.2">
      <c r="B266" t="s">
        <v>48</v>
      </c>
      <c r="C266" s="44">
        <v>129</v>
      </c>
      <c r="D266" s="33">
        <v>43900</v>
      </c>
    </row>
    <row r="267" spans="1:4" x14ac:dyDescent="0.2">
      <c r="B267" t="s">
        <v>48</v>
      </c>
      <c r="C267" s="44">
        <v>149</v>
      </c>
      <c r="D267" s="33">
        <v>43901</v>
      </c>
    </row>
    <row r="268" spans="1:4" x14ac:dyDescent="0.2">
      <c r="B268" t="s">
        <v>48</v>
      </c>
      <c r="C268" s="44">
        <v>149</v>
      </c>
      <c r="D268" s="33">
        <v>43902</v>
      </c>
    </row>
    <row r="269" spans="1:4" x14ac:dyDescent="0.2">
      <c r="B269" t="s">
        <v>48</v>
      </c>
      <c r="C269" s="44">
        <v>197</v>
      </c>
      <c r="D269" s="33">
        <v>43903</v>
      </c>
    </row>
    <row r="270" spans="1:4" x14ac:dyDescent="0.2">
      <c r="B270" t="s">
        <v>48</v>
      </c>
      <c r="C270" s="44">
        <v>238</v>
      </c>
      <c r="D270" s="33">
        <v>43904</v>
      </c>
    </row>
    <row r="271" spans="1:4" x14ac:dyDescent="0.2">
      <c r="B271" t="s">
        <v>48</v>
      </c>
      <c r="C271" s="44">
        <v>428</v>
      </c>
      <c r="D271" s="33">
        <v>43905</v>
      </c>
    </row>
    <row r="272" spans="1:4" x14ac:dyDescent="0.2">
      <c r="A272" t="s">
        <v>49</v>
      </c>
      <c r="B272" t="s">
        <v>50</v>
      </c>
      <c r="C272" s="44">
        <v>0</v>
      </c>
      <c r="D272" s="33">
        <v>43852</v>
      </c>
    </row>
    <row r="273" spans="1:4" x14ac:dyDescent="0.2">
      <c r="A273" t="s">
        <v>49</v>
      </c>
      <c r="B273" t="s">
        <v>50</v>
      </c>
      <c r="C273" s="44">
        <v>0</v>
      </c>
      <c r="D273" s="33">
        <v>43853</v>
      </c>
    </row>
    <row r="274" spans="1:4" x14ac:dyDescent="0.2">
      <c r="A274" t="s">
        <v>49</v>
      </c>
      <c r="B274" t="s">
        <v>50</v>
      </c>
      <c r="C274" s="44">
        <v>0</v>
      </c>
      <c r="D274" s="33">
        <v>43854</v>
      </c>
    </row>
    <row r="275" spans="1:4" x14ac:dyDescent="0.2">
      <c r="A275" t="s">
        <v>49</v>
      </c>
      <c r="B275" t="s">
        <v>50</v>
      </c>
      <c r="C275" s="44">
        <v>0</v>
      </c>
      <c r="D275" s="33">
        <v>43855</v>
      </c>
    </row>
    <row r="276" spans="1:4" x14ac:dyDescent="0.2">
      <c r="A276" t="s">
        <v>49</v>
      </c>
      <c r="B276" t="s">
        <v>50</v>
      </c>
      <c r="C276" s="44">
        <v>0</v>
      </c>
      <c r="D276" s="33">
        <v>43856</v>
      </c>
    </row>
    <row r="277" spans="1:4" x14ac:dyDescent="0.2">
      <c r="A277" t="s">
        <v>49</v>
      </c>
      <c r="B277" t="s">
        <v>50</v>
      </c>
      <c r="C277" s="44">
        <v>0</v>
      </c>
      <c r="D277" s="33">
        <v>43857</v>
      </c>
    </row>
    <row r="278" spans="1:4" x14ac:dyDescent="0.2">
      <c r="A278" t="s">
        <v>49</v>
      </c>
      <c r="B278" t="s">
        <v>50</v>
      </c>
      <c r="C278" s="44">
        <v>1</v>
      </c>
      <c r="D278" s="33">
        <v>43858</v>
      </c>
    </row>
    <row r="279" spans="1:4" x14ac:dyDescent="0.2">
      <c r="A279" t="s">
        <v>49</v>
      </c>
      <c r="B279" t="s">
        <v>50</v>
      </c>
      <c r="C279" s="44">
        <v>1</v>
      </c>
      <c r="D279" s="33">
        <v>43859</v>
      </c>
    </row>
    <row r="280" spans="1:4" x14ac:dyDescent="0.2">
      <c r="A280" t="s">
        <v>49</v>
      </c>
      <c r="B280" t="s">
        <v>50</v>
      </c>
      <c r="C280" s="44">
        <v>1</v>
      </c>
      <c r="D280" s="33">
        <v>43860</v>
      </c>
    </row>
    <row r="281" spans="1:4" x14ac:dyDescent="0.2">
      <c r="A281" t="s">
        <v>49</v>
      </c>
      <c r="B281" t="s">
        <v>50</v>
      </c>
      <c r="C281" s="44">
        <v>1</v>
      </c>
      <c r="D281" s="33">
        <v>43861</v>
      </c>
    </row>
    <row r="282" spans="1:4" x14ac:dyDescent="0.2">
      <c r="A282" t="s">
        <v>49</v>
      </c>
      <c r="B282" t="s">
        <v>50</v>
      </c>
      <c r="C282" s="44">
        <v>1</v>
      </c>
      <c r="D282" s="33">
        <v>43862</v>
      </c>
    </row>
    <row r="283" spans="1:4" x14ac:dyDescent="0.2">
      <c r="A283" t="s">
        <v>49</v>
      </c>
      <c r="B283" t="s">
        <v>50</v>
      </c>
      <c r="C283" s="44">
        <v>1</v>
      </c>
      <c r="D283" s="33">
        <v>43863</v>
      </c>
    </row>
    <row r="284" spans="1:4" x14ac:dyDescent="0.2">
      <c r="A284" t="s">
        <v>49</v>
      </c>
      <c r="B284" t="s">
        <v>50</v>
      </c>
      <c r="C284" s="44">
        <v>1</v>
      </c>
      <c r="D284" s="33">
        <v>43864</v>
      </c>
    </row>
    <row r="285" spans="1:4" x14ac:dyDescent="0.2">
      <c r="A285" t="s">
        <v>49</v>
      </c>
      <c r="B285" t="s">
        <v>50</v>
      </c>
      <c r="C285" s="44">
        <v>1</v>
      </c>
      <c r="D285" s="33">
        <v>43865</v>
      </c>
    </row>
    <row r="286" spans="1:4" x14ac:dyDescent="0.2">
      <c r="A286" t="s">
        <v>49</v>
      </c>
      <c r="B286" t="s">
        <v>50</v>
      </c>
      <c r="C286" s="44">
        <v>2</v>
      </c>
      <c r="D286" s="33">
        <v>43866</v>
      </c>
    </row>
    <row r="287" spans="1:4" x14ac:dyDescent="0.2">
      <c r="A287" t="s">
        <v>49</v>
      </c>
      <c r="B287" t="s">
        <v>50</v>
      </c>
      <c r="C287" s="44">
        <v>2</v>
      </c>
      <c r="D287" s="33">
        <v>43867</v>
      </c>
    </row>
    <row r="288" spans="1:4" x14ac:dyDescent="0.2">
      <c r="A288" t="s">
        <v>49</v>
      </c>
      <c r="B288" t="s">
        <v>50</v>
      </c>
      <c r="C288" s="44">
        <v>4</v>
      </c>
      <c r="D288" s="33">
        <v>43868</v>
      </c>
    </row>
    <row r="289" spans="1:4" x14ac:dyDescent="0.2">
      <c r="A289" t="s">
        <v>49</v>
      </c>
      <c r="B289" t="s">
        <v>50</v>
      </c>
      <c r="C289" s="44">
        <v>4</v>
      </c>
      <c r="D289" s="33">
        <v>43869</v>
      </c>
    </row>
    <row r="290" spans="1:4" x14ac:dyDescent="0.2">
      <c r="A290" t="s">
        <v>49</v>
      </c>
      <c r="B290" t="s">
        <v>50</v>
      </c>
      <c r="C290" s="44">
        <v>4</v>
      </c>
      <c r="D290" s="33">
        <v>43870</v>
      </c>
    </row>
    <row r="291" spans="1:4" x14ac:dyDescent="0.2">
      <c r="A291" t="s">
        <v>49</v>
      </c>
      <c r="B291" t="s">
        <v>50</v>
      </c>
      <c r="C291" s="44">
        <v>4</v>
      </c>
      <c r="D291" s="33">
        <v>43871</v>
      </c>
    </row>
    <row r="292" spans="1:4" x14ac:dyDescent="0.2">
      <c r="A292" t="s">
        <v>49</v>
      </c>
      <c r="B292" t="s">
        <v>50</v>
      </c>
      <c r="C292" s="44">
        <v>4</v>
      </c>
      <c r="D292" s="33">
        <v>43872</v>
      </c>
    </row>
    <row r="293" spans="1:4" x14ac:dyDescent="0.2">
      <c r="A293" t="s">
        <v>49</v>
      </c>
      <c r="B293" t="s">
        <v>50</v>
      </c>
      <c r="C293" s="44">
        <v>4</v>
      </c>
      <c r="D293" s="33">
        <v>43873</v>
      </c>
    </row>
    <row r="294" spans="1:4" x14ac:dyDescent="0.2">
      <c r="A294" t="s">
        <v>49</v>
      </c>
      <c r="B294" t="s">
        <v>50</v>
      </c>
      <c r="C294" s="44">
        <v>4</v>
      </c>
      <c r="D294" s="33">
        <v>43874</v>
      </c>
    </row>
    <row r="295" spans="1:4" x14ac:dyDescent="0.2">
      <c r="A295" t="s">
        <v>49</v>
      </c>
      <c r="B295" t="s">
        <v>50</v>
      </c>
      <c r="C295" s="44">
        <v>4</v>
      </c>
      <c r="D295" s="33">
        <v>43875</v>
      </c>
    </row>
    <row r="296" spans="1:4" x14ac:dyDescent="0.2">
      <c r="A296" t="s">
        <v>49</v>
      </c>
      <c r="B296" t="s">
        <v>50</v>
      </c>
      <c r="C296" s="44">
        <v>4</v>
      </c>
      <c r="D296" s="33">
        <v>43876</v>
      </c>
    </row>
    <row r="297" spans="1:4" x14ac:dyDescent="0.2">
      <c r="A297" t="s">
        <v>49</v>
      </c>
      <c r="B297" t="s">
        <v>50</v>
      </c>
      <c r="C297" s="44">
        <v>4</v>
      </c>
      <c r="D297" s="33">
        <v>43877</v>
      </c>
    </row>
    <row r="298" spans="1:4" x14ac:dyDescent="0.2">
      <c r="A298" t="s">
        <v>49</v>
      </c>
      <c r="B298" t="s">
        <v>50</v>
      </c>
      <c r="C298" s="44">
        <v>5</v>
      </c>
      <c r="D298" s="33">
        <v>43878</v>
      </c>
    </row>
    <row r="299" spans="1:4" x14ac:dyDescent="0.2">
      <c r="A299" t="s">
        <v>49</v>
      </c>
      <c r="B299" t="s">
        <v>50</v>
      </c>
      <c r="C299" s="44">
        <v>5</v>
      </c>
      <c r="D299" s="33">
        <v>43879</v>
      </c>
    </row>
    <row r="300" spans="1:4" x14ac:dyDescent="0.2">
      <c r="A300" t="s">
        <v>49</v>
      </c>
      <c r="B300" t="s">
        <v>50</v>
      </c>
      <c r="C300" s="44">
        <v>5</v>
      </c>
      <c r="D300" s="33">
        <v>43880</v>
      </c>
    </row>
    <row r="301" spans="1:4" x14ac:dyDescent="0.2">
      <c r="A301" t="s">
        <v>49</v>
      </c>
      <c r="B301" t="s">
        <v>50</v>
      </c>
      <c r="C301" s="44">
        <v>5</v>
      </c>
      <c r="D301" s="33">
        <v>43881</v>
      </c>
    </row>
    <row r="302" spans="1:4" x14ac:dyDescent="0.2">
      <c r="A302" t="s">
        <v>49</v>
      </c>
      <c r="B302" t="s">
        <v>50</v>
      </c>
      <c r="C302" s="44">
        <v>6</v>
      </c>
      <c r="D302" s="33">
        <v>43882</v>
      </c>
    </row>
    <row r="303" spans="1:4" x14ac:dyDescent="0.2">
      <c r="A303" t="s">
        <v>49</v>
      </c>
      <c r="B303" t="s">
        <v>50</v>
      </c>
      <c r="C303" s="44">
        <v>6</v>
      </c>
      <c r="D303" s="33">
        <v>43883</v>
      </c>
    </row>
    <row r="304" spans="1:4" x14ac:dyDescent="0.2">
      <c r="A304" t="s">
        <v>49</v>
      </c>
      <c r="B304" t="s">
        <v>50</v>
      </c>
      <c r="C304" s="44">
        <v>6</v>
      </c>
      <c r="D304" s="33">
        <v>43884</v>
      </c>
    </row>
    <row r="305" spans="1:4" x14ac:dyDescent="0.2">
      <c r="A305" t="s">
        <v>49</v>
      </c>
      <c r="B305" t="s">
        <v>50</v>
      </c>
      <c r="C305" s="44">
        <v>6</v>
      </c>
      <c r="D305" s="33">
        <v>43885</v>
      </c>
    </row>
    <row r="306" spans="1:4" x14ac:dyDescent="0.2">
      <c r="A306" t="s">
        <v>49</v>
      </c>
      <c r="B306" t="s">
        <v>50</v>
      </c>
      <c r="C306" s="44">
        <v>7</v>
      </c>
      <c r="D306" s="33">
        <v>43886</v>
      </c>
    </row>
    <row r="307" spans="1:4" x14ac:dyDescent="0.2">
      <c r="A307" t="s">
        <v>49</v>
      </c>
      <c r="B307" t="s">
        <v>50</v>
      </c>
      <c r="C307" s="44">
        <v>7</v>
      </c>
      <c r="D307" s="33">
        <v>43887</v>
      </c>
    </row>
    <row r="308" spans="1:4" x14ac:dyDescent="0.2">
      <c r="A308" t="s">
        <v>49</v>
      </c>
      <c r="B308" t="s">
        <v>50</v>
      </c>
      <c r="C308" s="44">
        <v>7</v>
      </c>
      <c r="D308" s="33">
        <v>43888</v>
      </c>
    </row>
    <row r="309" spans="1:4" x14ac:dyDescent="0.2">
      <c r="A309" t="s">
        <v>49</v>
      </c>
      <c r="B309" t="s">
        <v>50</v>
      </c>
      <c r="C309" s="44">
        <v>7</v>
      </c>
      <c r="D309" s="33">
        <v>43889</v>
      </c>
    </row>
    <row r="310" spans="1:4" x14ac:dyDescent="0.2">
      <c r="A310" t="s">
        <v>49</v>
      </c>
      <c r="B310" t="s">
        <v>50</v>
      </c>
      <c r="C310" s="44">
        <v>8</v>
      </c>
      <c r="D310" s="33">
        <v>43890</v>
      </c>
    </row>
    <row r="311" spans="1:4" x14ac:dyDescent="0.2">
      <c r="A311" t="s">
        <v>49</v>
      </c>
      <c r="B311" t="s">
        <v>50</v>
      </c>
      <c r="C311" s="44">
        <v>8</v>
      </c>
      <c r="D311" s="33">
        <v>43891</v>
      </c>
    </row>
    <row r="312" spans="1:4" x14ac:dyDescent="0.2">
      <c r="A312" t="s">
        <v>49</v>
      </c>
      <c r="B312" t="s">
        <v>50</v>
      </c>
      <c r="C312" s="44">
        <v>8</v>
      </c>
      <c r="D312" s="33">
        <v>43892</v>
      </c>
    </row>
    <row r="313" spans="1:4" x14ac:dyDescent="0.2">
      <c r="A313" t="s">
        <v>49</v>
      </c>
      <c r="B313" t="s">
        <v>50</v>
      </c>
      <c r="C313" s="44">
        <v>9</v>
      </c>
      <c r="D313" s="33">
        <v>43893</v>
      </c>
    </row>
    <row r="314" spans="1:4" x14ac:dyDescent="0.2">
      <c r="A314" t="s">
        <v>49</v>
      </c>
      <c r="B314" t="s">
        <v>50</v>
      </c>
      <c r="C314" s="44">
        <v>12</v>
      </c>
      <c r="D314" s="33">
        <v>43894</v>
      </c>
    </row>
    <row r="315" spans="1:4" x14ac:dyDescent="0.2">
      <c r="A315" t="s">
        <v>49</v>
      </c>
      <c r="B315" t="s">
        <v>50</v>
      </c>
      <c r="C315" s="44">
        <v>13</v>
      </c>
      <c r="D315" s="33">
        <v>43895</v>
      </c>
    </row>
    <row r="316" spans="1:4" x14ac:dyDescent="0.2">
      <c r="A316" t="s">
        <v>49</v>
      </c>
      <c r="B316" t="s">
        <v>50</v>
      </c>
      <c r="C316" s="44">
        <v>21</v>
      </c>
      <c r="D316" s="33">
        <v>43896</v>
      </c>
    </row>
    <row r="317" spans="1:4" x14ac:dyDescent="0.2">
      <c r="A317" t="s">
        <v>49</v>
      </c>
      <c r="B317" t="s">
        <v>50</v>
      </c>
      <c r="C317" s="44">
        <v>21</v>
      </c>
      <c r="D317" s="33">
        <v>43897</v>
      </c>
    </row>
    <row r="318" spans="1:4" x14ac:dyDescent="0.2">
      <c r="A318" t="s">
        <v>49</v>
      </c>
      <c r="B318" t="s">
        <v>50</v>
      </c>
      <c r="C318" s="44">
        <v>27</v>
      </c>
      <c r="D318" s="33">
        <v>43898</v>
      </c>
    </row>
    <row r="319" spans="1:4" x14ac:dyDescent="0.2">
      <c r="A319" t="s">
        <v>49</v>
      </c>
      <c r="B319" t="s">
        <v>50</v>
      </c>
      <c r="C319" s="44">
        <v>32</v>
      </c>
      <c r="D319" s="33">
        <v>43899</v>
      </c>
    </row>
    <row r="320" spans="1:4" x14ac:dyDescent="0.2">
      <c r="A320" t="s">
        <v>49</v>
      </c>
      <c r="B320" t="s">
        <v>50</v>
      </c>
      <c r="C320" s="44">
        <v>32</v>
      </c>
      <c r="D320" s="33">
        <v>43900</v>
      </c>
    </row>
    <row r="321" spans="1:4" x14ac:dyDescent="0.2">
      <c r="A321" t="s">
        <v>49</v>
      </c>
      <c r="B321" t="s">
        <v>50</v>
      </c>
      <c r="C321" s="44">
        <v>39</v>
      </c>
      <c r="D321" s="33">
        <v>43901</v>
      </c>
    </row>
    <row r="322" spans="1:4" x14ac:dyDescent="0.2">
      <c r="A322" t="s">
        <v>49</v>
      </c>
      <c r="B322" t="s">
        <v>50</v>
      </c>
      <c r="C322" s="44">
        <v>46</v>
      </c>
      <c r="D322" s="33">
        <v>43902</v>
      </c>
    </row>
    <row r="323" spans="1:4" x14ac:dyDescent="0.2">
      <c r="A323" t="s">
        <v>49</v>
      </c>
      <c r="B323" t="s">
        <v>50</v>
      </c>
      <c r="C323" s="44">
        <v>64</v>
      </c>
      <c r="D323" s="33">
        <v>43903</v>
      </c>
    </row>
    <row r="324" spans="1:4" x14ac:dyDescent="0.2">
      <c r="A324" t="s">
        <v>49</v>
      </c>
      <c r="B324" t="s">
        <v>50</v>
      </c>
      <c r="C324" s="44">
        <v>64</v>
      </c>
      <c r="D324" s="33">
        <v>43904</v>
      </c>
    </row>
    <row r="325" spans="1:4" x14ac:dyDescent="0.2">
      <c r="A325" t="s">
        <v>49</v>
      </c>
      <c r="B325" t="s">
        <v>50</v>
      </c>
      <c r="C325" s="44">
        <v>73</v>
      </c>
      <c r="D325" s="33">
        <v>43905</v>
      </c>
    </row>
    <row r="326" spans="1:4" x14ac:dyDescent="0.2">
      <c r="A326" t="s">
        <v>51</v>
      </c>
      <c r="B326" t="s">
        <v>52</v>
      </c>
      <c r="C326" s="44">
        <v>0</v>
      </c>
      <c r="D326" s="33">
        <v>43852</v>
      </c>
    </row>
    <row r="327" spans="1:4" x14ac:dyDescent="0.2">
      <c r="A327" t="s">
        <v>51</v>
      </c>
      <c r="B327" t="s">
        <v>52</v>
      </c>
      <c r="C327" s="44">
        <v>0</v>
      </c>
      <c r="D327" s="33">
        <v>43853</v>
      </c>
    </row>
    <row r="328" spans="1:4" x14ac:dyDescent="0.2">
      <c r="A328" t="s">
        <v>51</v>
      </c>
      <c r="B328" t="s">
        <v>52</v>
      </c>
      <c r="C328" s="44">
        <v>0</v>
      </c>
      <c r="D328" s="33">
        <v>43854</v>
      </c>
    </row>
    <row r="329" spans="1:4" x14ac:dyDescent="0.2">
      <c r="A329" t="s">
        <v>51</v>
      </c>
      <c r="B329" t="s">
        <v>52</v>
      </c>
      <c r="C329" s="44">
        <v>0</v>
      </c>
      <c r="D329" s="33">
        <v>43855</v>
      </c>
    </row>
    <row r="330" spans="1:4" x14ac:dyDescent="0.2">
      <c r="A330" t="s">
        <v>51</v>
      </c>
      <c r="B330" t="s">
        <v>52</v>
      </c>
      <c r="C330" s="44">
        <v>3</v>
      </c>
      <c r="D330" s="33">
        <v>43856</v>
      </c>
    </row>
    <row r="331" spans="1:4" x14ac:dyDescent="0.2">
      <c r="A331" t="s">
        <v>51</v>
      </c>
      <c r="B331" t="s">
        <v>52</v>
      </c>
      <c r="C331" s="44">
        <v>4</v>
      </c>
      <c r="D331" s="33">
        <v>43857</v>
      </c>
    </row>
    <row r="332" spans="1:4" x14ac:dyDescent="0.2">
      <c r="A332" t="s">
        <v>51</v>
      </c>
      <c r="B332" t="s">
        <v>52</v>
      </c>
      <c r="C332" s="44">
        <v>4</v>
      </c>
      <c r="D332" s="33">
        <v>43858</v>
      </c>
    </row>
    <row r="333" spans="1:4" x14ac:dyDescent="0.2">
      <c r="A333" t="s">
        <v>51</v>
      </c>
      <c r="B333" t="s">
        <v>52</v>
      </c>
      <c r="C333" s="44">
        <v>4</v>
      </c>
      <c r="D333" s="33">
        <v>43859</v>
      </c>
    </row>
    <row r="334" spans="1:4" x14ac:dyDescent="0.2">
      <c r="A334" t="s">
        <v>51</v>
      </c>
      <c r="B334" t="s">
        <v>52</v>
      </c>
      <c r="C334" s="44">
        <v>4</v>
      </c>
      <c r="D334" s="33">
        <v>43860</v>
      </c>
    </row>
    <row r="335" spans="1:4" x14ac:dyDescent="0.2">
      <c r="A335" t="s">
        <v>51</v>
      </c>
      <c r="B335" t="s">
        <v>52</v>
      </c>
      <c r="C335" s="44">
        <v>4</v>
      </c>
      <c r="D335" s="33">
        <v>43861</v>
      </c>
    </row>
    <row r="336" spans="1:4" x14ac:dyDescent="0.2">
      <c r="A336" t="s">
        <v>51</v>
      </c>
      <c r="B336" t="s">
        <v>52</v>
      </c>
      <c r="C336" s="44">
        <v>4</v>
      </c>
      <c r="D336" s="33">
        <v>43862</v>
      </c>
    </row>
    <row r="337" spans="1:4" x14ac:dyDescent="0.2">
      <c r="A337" t="s">
        <v>51</v>
      </c>
      <c r="B337" t="s">
        <v>52</v>
      </c>
      <c r="C337" s="44">
        <v>4</v>
      </c>
      <c r="D337" s="33">
        <v>43863</v>
      </c>
    </row>
    <row r="338" spans="1:4" x14ac:dyDescent="0.2">
      <c r="A338" t="s">
        <v>51</v>
      </c>
      <c r="B338" t="s">
        <v>52</v>
      </c>
      <c r="C338" s="44">
        <v>4</v>
      </c>
      <c r="D338" s="33">
        <v>43864</v>
      </c>
    </row>
    <row r="339" spans="1:4" x14ac:dyDescent="0.2">
      <c r="A339" t="s">
        <v>51</v>
      </c>
      <c r="B339" t="s">
        <v>52</v>
      </c>
      <c r="C339" s="44">
        <v>4</v>
      </c>
      <c r="D339" s="33">
        <v>43865</v>
      </c>
    </row>
    <row r="340" spans="1:4" x14ac:dyDescent="0.2">
      <c r="A340" t="s">
        <v>51</v>
      </c>
      <c r="B340" t="s">
        <v>52</v>
      </c>
      <c r="C340" s="44">
        <v>4</v>
      </c>
      <c r="D340" s="33">
        <v>43866</v>
      </c>
    </row>
    <row r="341" spans="1:4" x14ac:dyDescent="0.2">
      <c r="A341" t="s">
        <v>51</v>
      </c>
      <c r="B341" t="s">
        <v>52</v>
      </c>
      <c r="C341" s="44">
        <v>4</v>
      </c>
      <c r="D341" s="33">
        <v>43867</v>
      </c>
    </row>
    <row r="342" spans="1:4" x14ac:dyDescent="0.2">
      <c r="A342" t="s">
        <v>51</v>
      </c>
      <c r="B342" t="s">
        <v>52</v>
      </c>
      <c r="C342" s="44">
        <v>4</v>
      </c>
      <c r="D342" s="33">
        <v>43868</v>
      </c>
    </row>
    <row r="343" spans="1:4" x14ac:dyDescent="0.2">
      <c r="A343" t="s">
        <v>51</v>
      </c>
      <c r="B343" t="s">
        <v>52</v>
      </c>
      <c r="C343" s="44">
        <v>4</v>
      </c>
      <c r="D343" s="33">
        <v>43869</v>
      </c>
    </row>
    <row r="344" spans="1:4" x14ac:dyDescent="0.2">
      <c r="A344" t="s">
        <v>51</v>
      </c>
      <c r="B344" t="s">
        <v>52</v>
      </c>
      <c r="C344" s="44">
        <v>4</v>
      </c>
      <c r="D344" s="33">
        <v>43870</v>
      </c>
    </row>
    <row r="345" spans="1:4" x14ac:dyDescent="0.2">
      <c r="A345" t="s">
        <v>51</v>
      </c>
      <c r="B345" t="s">
        <v>52</v>
      </c>
      <c r="C345" s="44">
        <v>4</v>
      </c>
      <c r="D345" s="33">
        <v>43871</v>
      </c>
    </row>
    <row r="346" spans="1:4" x14ac:dyDescent="0.2">
      <c r="A346" t="s">
        <v>51</v>
      </c>
      <c r="B346" t="s">
        <v>52</v>
      </c>
      <c r="C346" s="44">
        <v>4</v>
      </c>
      <c r="D346" s="33">
        <v>43872</v>
      </c>
    </row>
    <row r="347" spans="1:4" x14ac:dyDescent="0.2">
      <c r="A347" t="s">
        <v>51</v>
      </c>
      <c r="B347" t="s">
        <v>52</v>
      </c>
      <c r="C347" s="44">
        <v>4</v>
      </c>
      <c r="D347" s="33">
        <v>43873</v>
      </c>
    </row>
    <row r="348" spans="1:4" x14ac:dyDescent="0.2">
      <c r="A348" t="s">
        <v>51</v>
      </c>
      <c r="B348" t="s">
        <v>52</v>
      </c>
      <c r="C348" s="44">
        <v>4</v>
      </c>
      <c r="D348" s="33">
        <v>43874</v>
      </c>
    </row>
    <row r="349" spans="1:4" x14ac:dyDescent="0.2">
      <c r="A349" t="s">
        <v>51</v>
      </c>
      <c r="B349" t="s">
        <v>52</v>
      </c>
      <c r="C349" s="44">
        <v>4</v>
      </c>
      <c r="D349" s="33">
        <v>43875</v>
      </c>
    </row>
    <row r="350" spans="1:4" x14ac:dyDescent="0.2">
      <c r="A350" t="s">
        <v>51</v>
      </c>
      <c r="B350" t="s">
        <v>52</v>
      </c>
      <c r="C350" s="44">
        <v>4</v>
      </c>
      <c r="D350" s="33">
        <v>43876</v>
      </c>
    </row>
    <row r="351" spans="1:4" x14ac:dyDescent="0.2">
      <c r="A351" t="s">
        <v>51</v>
      </c>
      <c r="B351" t="s">
        <v>52</v>
      </c>
      <c r="C351" s="44">
        <v>4</v>
      </c>
      <c r="D351" s="33">
        <v>43877</v>
      </c>
    </row>
    <row r="352" spans="1:4" x14ac:dyDescent="0.2">
      <c r="A352" t="s">
        <v>51</v>
      </c>
      <c r="B352" t="s">
        <v>52</v>
      </c>
      <c r="C352" s="44">
        <v>4</v>
      </c>
      <c r="D352" s="33">
        <v>43878</v>
      </c>
    </row>
    <row r="353" spans="1:4" x14ac:dyDescent="0.2">
      <c r="A353" t="s">
        <v>51</v>
      </c>
      <c r="B353" t="s">
        <v>52</v>
      </c>
      <c r="C353" s="44">
        <v>4</v>
      </c>
      <c r="D353" s="33">
        <v>43879</v>
      </c>
    </row>
    <row r="354" spans="1:4" x14ac:dyDescent="0.2">
      <c r="A354" t="s">
        <v>51</v>
      </c>
      <c r="B354" t="s">
        <v>52</v>
      </c>
      <c r="C354" s="44">
        <v>4</v>
      </c>
      <c r="D354" s="33">
        <v>43880</v>
      </c>
    </row>
    <row r="355" spans="1:4" x14ac:dyDescent="0.2">
      <c r="A355" t="s">
        <v>51</v>
      </c>
      <c r="B355" t="s">
        <v>52</v>
      </c>
      <c r="C355" s="44">
        <v>4</v>
      </c>
      <c r="D355" s="33">
        <v>43881</v>
      </c>
    </row>
    <row r="356" spans="1:4" x14ac:dyDescent="0.2">
      <c r="A356" t="s">
        <v>51</v>
      </c>
      <c r="B356" t="s">
        <v>52</v>
      </c>
      <c r="C356" s="44">
        <v>4</v>
      </c>
      <c r="D356" s="33">
        <v>43882</v>
      </c>
    </row>
    <row r="357" spans="1:4" x14ac:dyDescent="0.2">
      <c r="A357" t="s">
        <v>51</v>
      </c>
      <c r="B357" t="s">
        <v>52</v>
      </c>
      <c r="C357" s="44">
        <v>4</v>
      </c>
      <c r="D357" s="33">
        <v>43883</v>
      </c>
    </row>
    <row r="358" spans="1:4" x14ac:dyDescent="0.2">
      <c r="A358" t="s">
        <v>51</v>
      </c>
      <c r="B358" t="s">
        <v>52</v>
      </c>
      <c r="C358" s="44">
        <v>4</v>
      </c>
      <c r="D358" s="33">
        <v>43884</v>
      </c>
    </row>
    <row r="359" spans="1:4" x14ac:dyDescent="0.2">
      <c r="A359" t="s">
        <v>51</v>
      </c>
      <c r="B359" t="s">
        <v>52</v>
      </c>
      <c r="C359" s="44">
        <v>4</v>
      </c>
      <c r="D359" s="33">
        <v>43885</v>
      </c>
    </row>
    <row r="360" spans="1:4" x14ac:dyDescent="0.2">
      <c r="A360" t="s">
        <v>51</v>
      </c>
      <c r="B360" t="s">
        <v>52</v>
      </c>
      <c r="C360" s="44">
        <v>4</v>
      </c>
      <c r="D360" s="33">
        <v>43886</v>
      </c>
    </row>
    <row r="361" spans="1:4" x14ac:dyDescent="0.2">
      <c r="A361" t="s">
        <v>51</v>
      </c>
      <c r="B361" t="s">
        <v>52</v>
      </c>
      <c r="C361" s="44">
        <v>4</v>
      </c>
      <c r="D361" s="33">
        <v>43887</v>
      </c>
    </row>
    <row r="362" spans="1:4" x14ac:dyDescent="0.2">
      <c r="A362" t="s">
        <v>51</v>
      </c>
      <c r="B362" t="s">
        <v>52</v>
      </c>
      <c r="C362" s="44">
        <v>4</v>
      </c>
      <c r="D362" s="33">
        <v>43888</v>
      </c>
    </row>
    <row r="363" spans="1:4" x14ac:dyDescent="0.2">
      <c r="A363" t="s">
        <v>51</v>
      </c>
      <c r="B363" t="s">
        <v>52</v>
      </c>
      <c r="C363" s="44">
        <v>4</v>
      </c>
      <c r="D363" s="33">
        <v>43889</v>
      </c>
    </row>
    <row r="364" spans="1:4" x14ac:dyDescent="0.2">
      <c r="A364" t="s">
        <v>51</v>
      </c>
      <c r="B364" t="s">
        <v>52</v>
      </c>
      <c r="C364" s="44">
        <v>4</v>
      </c>
      <c r="D364" s="33">
        <v>43890</v>
      </c>
    </row>
    <row r="365" spans="1:4" x14ac:dyDescent="0.2">
      <c r="A365" t="s">
        <v>51</v>
      </c>
      <c r="B365" t="s">
        <v>52</v>
      </c>
      <c r="C365" s="44">
        <v>6</v>
      </c>
      <c r="D365" s="33">
        <v>43891</v>
      </c>
    </row>
    <row r="366" spans="1:4" x14ac:dyDescent="0.2">
      <c r="A366" t="s">
        <v>51</v>
      </c>
      <c r="B366" t="s">
        <v>52</v>
      </c>
      <c r="C366" s="44">
        <v>6</v>
      </c>
      <c r="D366" s="33">
        <v>43892</v>
      </c>
    </row>
    <row r="367" spans="1:4" x14ac:dyDescent="0.2">
      <c r="A367" t="s">
        <v>51</v>
      </c>
      <c r="B367" t="s">
        <v>52</v>
      </c>
      <c r="C367" s="44">
        <v>13</v>
      </c>
      <c r="D367" s="33">
        <v>43893</v>
      </c>
    </row>
    <row r="368" spans="1:4" x14ac:dyDescent="0.2">
      <c r="A368" t="s">
        <v>51</v>
      </c>
      <c r="B368" t="s">
        <v>52</v>
      </c>
      <c r="C368" s="44">
        <v>22</v>
      </c>
      <c r="D368" s="33">
        <v>43894</v>
      </c>
    </row>
    <row r="369" spans="1:4" x14ac:dyDescent="0.2">
      <c r="A369" t="s">
        <v>51</v>
      </c>
      <c r="B369" t="s">
        <v>52</v>
      </c>
      <c r="C369" s="44">
        <v>22</v>
      </c>
      <c r="D369" s="33">
        <v>43895</v>
      </c>
    </row>
    <row r="370" spans="1:4" x14ac:dyDescent="0.2">
      <c r="A370" t="s">
        <v>51</v>
      </c>
      <c r="B370" t="s">
        <v>52</v>
      </c>
      <c r="C370" s="44">
        <v>26</v>
      </c>
      <c r="D370" s="33">
        <v>43896</v>
      </c>
    </row>
    <row r="371" spans="1:4" x14ac:dyDescent="0.2">
      <c r="A371" t="s">
        <v>51</v>
      </c>
      <c r="B371" t="s">
        <v>52</v>
      </c>
      <c r="C371" s="44">
        <v>28</v>
      </c>
      <c r="D371" s="33">
        <v>43897</v>
      </c>
    </row>
    <row r="372" spans="1:4" x14ac:dyDescent="0.2">
      <c r="A372" t="s">
        <v>51</v>
      </c>
      <c r="B372" t="s">
        <v>52</v>
      </c>
      <c r="C372" s="44">
        <v>38</v>
      </c>
      <c r="D372" s="33">
        <v>43898</v>
      </c>
    </row>
    <row r="373" spans="1:4" x14ac:dyDescent="0.2">
      <c r="A373" t="s">
        <v>51</v>
      </c>
      <c r="B373" t="s">
        <v>52</v>
      </c>
      <c r="C373" s="44">
        <v>48</v>
      </c>
      <c r="D373" s="33">
        <v>43899</v>
      </c>
    </row>
    <row r="374" spans="1:4" x14ac:dyDescent="0.2">
      <c r="A374" t="s">
        <v>51</v>
      </c>
      <c r="B374" t="s">
        <v>52</v>
      </c>
      <c r="C374" s="44">
        <v>55</v>
      </c>
      <c r="D374" s="33">
        <v>43900</v>
      </c>
    </row>
    <row r="375" spans="1:4" x14ac:dyDescent="0.2">
      <c r="A375" t="s">
        <v>51</v>
      </c>
      <c r="B375" t="s">
        <v>52</v>
      </c>
      <c r="C375" s="44">
        <v>65</v>
      </c>
      <c r="D375" s="33">
        <v>43901</v>
      </c>
    </row>
    <row r="376" spans="1:4" x14ac:dyDescent="0.2">
      <c r="A376" t="s">
        <v>51</v>
      </c>
      <c r="B376" t="s">
        <v>52</v>
      </c>
      <c r="C376" s="44">
        <v>65</v>
      </c>
      <c r="D376" s="33">
        <v>43902</v>
      </c>
    </row>
    <row r="377" spans="1:4" x14ac:dyDescent="0.2">
      <c r="A377" t="s">
        <v>51</v>
      </c>
      <c r="B377" t="s">
        <v>52</v>
      </c>
      <c r="C377" s="44">
        <v>92</v>
      </c>
      <c r="D377" s="33">
        <v>43903</v>
      </c>
    </row>
    <row r="378" spans="1:4" x14ac:dyDescent="0.2">
      <c r="A378" t="s">
        <v>51</v>
      </c>
      <c r="B378" t="s">
        <v>52</v>
      </c>
      <c r="C378" s="44">
        <v>112</v>
      </c>
      <c r="D378" s="33">
        <v>43904</v>
      </c>
    </row>
    <row r="379" spans="1:4" x14ac:dyDescent="0.2">
      <c r="A379" t="s">
        <v>51</v>
      </c>
      <c r="B379" t="s">
        <v>52</v>
      </c>
      <c r="C379" s="44">
        <v>134</v>
      </c>
      <c r="D379" s="33">
        <v>43905</v>
      </c>
    </row>
    <row r="380" spans="1:4" x14ac:dyDescent="0.2">
      <c r="A380" t="s">
        <v>53</v>
      </c>
      <c r="B380" t="s">
        <v>52</v>
      </c>
      <c r="C380" s="44">
        <v>0</v>
      </c>
      <c r="D380" s="33">
        <v>43852</v>
      </c>
    </row>
    <row r="381" spans="1:4" x14ac:dyDescent="0.2">
      <c r="A381" t="s">
        <v>53</v>
      </c>
      <c r="B381" t="s">
        <v>52</v>
      </c>
      <c r="C381" s="44">
        <v>0</v>
      </c>
      <c r="D381" s="33">
        <v>43853</v>
      </c>
    </row>
    <row r="382" spans="1:4" x14ac:dyDescent="0.2">
      <c r="A382" t="s">
        <v>53</v>
      </c>
      <c r="B382" t="s">
        <v>52</v>
      </c>
      <c r="C382" s="44">
        <v>0</v>
      </c>
      <c r="D382" s="33">
        <v>43854</v>
      </c>
    </row>
    <row r="383" spans="1:4" x14ac:dyDescent="0.2">
      <c r="A383" t="s">
        <v>53</v>
      </c>
      <c r="B383" t="s">
        <v>52</v>
      </c>
      <c r="C383" s="44">
        <v>0</v>
      </c>
      <c r="D383" s="33">
        <v>43855</v>
      </c>
    </row>
    <row r="384" spans="1:4" x14ac:dyDescent="0.2">
      <c r="A384" t="s">
        <v>53</v>
      </c>
      <c r="B384" t="s">
        <v>52</v>
      </c>
      <c r="C384" s="44">
        <v>1</v>
      </c>
      <c r="D384" s="33">
        <v>43856</v>
      </c>
    </row>
    <row r="385" spans="1:4" x14ac:dyDescent="0.2">
      <c r="A385" t="s">
        <v>53</v>
      </c>
      <c r="B385" t="s">
        <v>52</v>
      </c>
      <c r="C385" s="44">
        <v>1</v>
      </c>
      <c r="D385" s="33">
        <v>43857</v>
      </c>
    </row>
    <row r="386" spans="1:4" x14ac:dyDescent="0.2">
      <c r="A386" t="s">
        <v>53</v>
      </c>
      <c r="B386" t="s">
        <v>52</v>
      </c>
      <c r="C386" s="44">
        <v>1</v>
      </c>
      <c r="D386" s="33">
        <v>43858</v>
      </c>
    </row>
    <row r="387" spans="1:4" x14ac:dyDescent="0.2">
      <c r="A387" t="s">
        <v>53</v>
      </c>
      <c r="B387" t="s">
        <v>52</v>
      </c>
      <c r="C387" s="44">
        <v>1</v>
      </c>
      <c r="D387" s="33">
        <v>43859</v>
      </c>
    </row>
    <row r="388" spans="1:4" x14ac:dyDescent="0.2">
      <c r="A388" t="s">
        <v>53</v>
      </c>
      <c r="B388" t="s">
        <v>52</v>
      </c>
      <c r="C388" s="44">
        <v>2</v>
      </c>
      <c r="D388" s="33">
        <v>43860</v>
      </c>
    </row>
    <row r="389" spans="1:4" x14ac:dyDescent="0.2">
      <c r="A389" t="s">
        <v>53</v>
      </c>
      <c r="B389" t="s">
        <v>52</v>
      </c>
      <c r="C389" s="44">
        <v>3</v>
      </c>
      <c r="D389" s="33">
        <v>43861</v>
      </c>
    </row>
    <row r="390" spans="1:4" x14ac:dyDescent="0.2">
      <c r="A390" t="s">
        <v>53</v>
      </c>
      <c r="B390" t="s">
        <v>52</v>
      </c>
      <c r="C390" s="44">
        <v>4</v>
      </c>
      <c r="D390" s="33">
        <v>43862</v>
      </c>
    </row>
    <row r="391" spans="1:4" x14ac:dyDescent="0.2">
      <c r="A391" t="s">
        <v>53</v>
      </c>
      <c r="B391" t="s">
        <v>52</v>
      </c>
      <c r="C391" s="44">
        <v>4</v>
      </c>
      <c r="D391" s="33">
        <v>43863</v>
      </c>
    </row>
    <row r="392" spans="1:4" x14ac:dyDescent="0.2">
      <c r="A392" t="s">
        <v>53</v>
      </c>
      <c r="B392" t="s">
        <v>52</v>
      </c>
      <c r="C392" s="44">
        <v>4</v>
      </c>
      <c r="D392" s="33">
        <v>43864</v>
      </c>
    </row>
    <row r="393" spans="1:4" x14ac:dyDescent="0.2">
      <c r="A393" t="s">
        <v>53</v>
      </c>
      <c r="B393" t="s">
        <v>52</v>
      </c>
      <c r="C393" s="44">
        <v>4</v>
      </c>
      <c r="D393" s="33">
        <v>43865</v>
      </c>
    </row>
    <row r="394" spans="1:4" x14ac:dyDescent="0.2">
      <c r="A394" t="s">
        <v>53</v>
      </c>
      <c r="B394" t="s">
        <v>52</v>
      </c>
      <c r="C394" s="44">
        <v>4</v>
      </c>
      <c r="D394" s="33">
        <v>43866</v>
      </c>
    </row>
    <row r="395" spans="1:4" x14ac:dyDescent="0.2">
      <c r="A395" t="s">
        <v>53</v>
      </c>
      <c r="B395" t="s">
        <v>52</v>
      </c>
      <c r="C395" s="44">
        <v>4</v>
      </c>
      <c r="D395" s="33">
        <v>43867</v>
      </c>
    </row>
    <row r="396" spans="1:4" x14ac:dyDescent="0.2">
      <c r="A396" t="s">
        <v>53</v>
      </c>
      <c r="B396" t="s">
        <v>52</v>
      </c>
      <c r="C396" s="44">
        <v>4</v>
      </c>
      <c r="D396" s="33">
        <v>43868</v>
      </c>
    </row>
    <row r="397" spans="1:4" x14ac:dyDescent="0.2">
      <c r="A397" t="s">
        <v>53</v>
      </c>
      <c r="B397" t="s">
        <v>52</v>
      </c>
      <c r="C397" s="44">
        <v>4</v>
      </c>
      <c r="D397" s="33">
        <v>43869</v>
      </c>
    </row>
    <row r="398" spans="1:4" x14ac:dyDescent="0.2">
      <c r="A398" t="s">
        <v>53</v>
      </c>
      <c r="B398" t="s">
        <v>52</v>
      </c>
      <c r="C398" s="44">
        <v>4</v>
      </c>
      <c r="D398" s="33">
        <v>43870</v>
      </c>
    </row>
    <row r="399" spans="1:4" x14ac:dyDescent="0.2">
      <c r="A399" t="s">
        <v>53</v>
      </c>
      <c r="B399" t="s">
        <v>52</v>
      </c>
      <c r="C399" s="44">
        <v>4</v>
      </c>
      <c r="D399" s="33">
        <v>43871</v>
      </c>
    </row>
    <row r="400" spans="1:4" x14ac:dyDescent="0.2">
      <c r="A400" t="s">
        <v>53</v>
      </c>
      <c r="B400" t="s">
        <v>52</v>
      </c>
      <c r="C400" s="44">
        <v>4</v>
      </c>
      <c r="D400" s="33">
        <v>43872</v>
      </c>
    </row>
    <row r="401" spans="1:4" x14ac:dyDescent="0.2">
      <c r="A401" t="s">
        <v>53</v>
      </c>
      <c r="B401" t="s">
        <v>52</v>
      </c>
      <c r="C401" s="44">
        <v>4</v>
      </c>
      <c r="D401" s="33">
        <v>43873</v>
      </c>
    </row>
    <row r="402" spans="1:4" x14ac:dyDescent="0.2">
      <c r="A402" t="s">
        <v>53</v>
      </c>
      <c r="B402" t="s">
        <v>52</v>
      </c>
      <c r="C402" s="44">
        <v>4</v>
      </c>
      <c r="D402" s="33">
        <v>43874</v>
      </c>
    </row>
    <row r="403" spans="1:4" x14ac:dyDescent="0.2">
      <c r="A403" t="s">
        <v>53</v>
      </c>
      <c r="B403" t="s">
        <v>52</v>
      </c>
      <c r="C403" s="44">
        <v>4</v>
      </c>
      <c r="D403" s="33">
        <v>43875</v>
      </c>
    </row>
    <row r="404" spans="1:4" x14ac:dyDescent="0.2">
      <c r="A404" t="s">
        <v>53</v>
      </c>
      <c r="B404" t="s">
        <v>52</v>
      </c>
      <c r="C404" s="44">
        <v>4</v>
      </c>
      <c r="D404" s="33">
        <v>43876</v>
      </c>
    </row>
    <row r="405" spans="1:4" x14ac:dyDescent="0.2">
      <c r="A405" t="s">
        <v>53</v>
      </c>
      <c r="B405" t="s">
        <v>52</v>
      </c>
      <c r="C405" s="44">
        <v>4</v>
      </c>
      <c r="D405" s="33">
        <v>43877</v>
      </c>
    </row>
    <row r="406" spans="1:4" x14ac:dyDescent="0.2">
      <c r="A406" t="s">
        <v>53</v>
      </c>
      <c r="B406" t="s">
        <v>52</v>
      </c>
      <c r="C406" s="44">
        <v>4</v>
      </c>
      <c r="D406" s="33">
        <v>43878</v>
      </c>
    </row>
    <row r="407" spans="1:4" x14ac:dyDescent="0.2">
      <c r="A407" t="s">
        <v>53</v>
      </c>
      <c r="B407" t="s">
        <v>52</v>
      </c>
      <c r="C407" s="44">
        <v>4</v>
      </c>
      <c r="D407" s="33">
        <v>43879</v>
      </c>
    </row>
    <row r="408" spans="1:4" x14ac:dyDescent="0.2">
      <c r="A408" t="s">
        <v>53</v>
      </c>
      <c r="B408" t="s">
        <v>52</v>
      </c>
      <c r="C408" s="44">
        <v>4</v>
      </c>
      <c r="D408" s="33">
        <v>43880</v>
      </c>
    </row>
    <row r="409" spans="1:4" x14ac:dyDescent="0.2">
      <c r="A409" t="s">
        <v>53</v>
      </c>
      <c r="B409" t="s">
        <v>52</v>
      </c>
      <c r="C409" s="44">
        <v>4</v>
      </c>
      <c r="D409" s="33">
        <v>43881</v>
      </c>
    </row>
    <row r="410" spans="1:4" x14ac:dyDescent="0.2">
      <c r="A410" t="s">
        <v>53</v>
      </c>
      <c r="B410" t="s">
        <v>52</v>
      </c>
      <c r="C410" s="44">
        <v>4</v>
      </c>
      <c r="D410" s="33">
        <v>43882</v>
      </c>
    </row>
    <row r="411" spans="1:4" x14ac:dyDescent="0.2">
      <c r="A411" t="s">
        <v>53</v>
      </c>
      <c r="B411" t="s">
        <v>52</v>
      </c>
      <c r="C411" s="44">
        <v>4</v>
      </c>
      <c r="D411" s="33">
        <v>43883</v>
      </c>
    </row>
    <row r="412" spans="1:4" x14ac:dyDescent="0.2">
      <c r="A412" t="s">
        <v>53</v>
      </c>
      <c r="B412" t="s">
        <v>52</v>
      </c>
      <c r="C412" s="44">
        <v>4</v>
      </c>
      <c r="D412" s="33">
        <v>43884</v>
      </c>
    </row>
    <row r="413" spans="1:4" x14ac:dyDescent="0.2">
      <c r="A413" t="s">
        <v>53</v>
      </c>
      <c r="B413" t="s">
        <v>52</v>
      </c>
      <c r="C413" s="44">
        <v>4</v>
      </c>
      <c r="D413" s="33">
        <v>43885</v>
      </c>
    </row>
    <row r="414" spans="1:4" x14ac:dyDescent="0.2">
      <c r="A414" t="s">
        <v>53</v>
      </c>
      <c r="B414" t="s">
        <v>52</v>
      </c>
      <c r="C414" s="44">
        <v>4</v>
      </c>
      <c r="D414" s="33">
        <v>43886</v>
      </c>
    </row>
    <row r="415" spans="1:4" x14ac:dyDescent="0.2">
      <c r="A415" t="s">
        <v>53</v>
      </c>
      <c r="B415" t="s">
        <v>52</v>
      </c>
      <c r="C415" s="44">
        <v>4</v>
      </c>
      <c r="D415" s="33">
        <v>43887</v>
      </c>
    </row>
    <row r="416" spans="1:4" x14ac:dyDescent="0.2">
      <c r="A416" t="s">
        <v>53</v>
      </c>
      <c r="B416" t="s">
        <v>52</v>
      </c>
      <c r="C416" s="44">
        <v>4</v>
      </c>
      <c r="D416" s="33">
        <v>43888</v>
      </c>
    </row>
    <row r="417" spans="1:4" x14ac:dyDescent="0.2">
      <c r="A417" t="s">
        <v>53</v>
      </c>
      <c r="B417" t="s">
        <v>52</v>
      </c>
      <c r="C417" s="44">
        <v>4</v>
      </c>
      <c r="D417" s="33">
        <v>43889</v>
      </c>
    </row>
    <row r="418" spans="1:4" x14ac:dyDescent="0.2">
      <c r="A418" t="s">
        <v>53</v>
      </c>
      <c r="B418" t="s">
        <v>52</v>
      </c>
      <c r="C418" s="44">
        <v>7</v>
      </c>
      <c r="D418" s="33">
        <v>43890</v>
      </c>
    </row>
    <row r="419" spans="1:4" x14ac:dyDescent="0.2">
      <c r="A419" t="s">
        <v>53</v>
      </c>
      <c r="B419" t="s">
        <v>52</v>
      </c>
      <c r="C419" s="44">
        <v>7</v>
      </c>
      <c r="D419" s="33">
        <v>43891</v>
      </c>
    </row>
    <row r="420" spans="1:4" x14ac:dyDescent="0.2">
      <c r="A420" t="s">
        <v>53</v>
      </c>
      <c r="B420" t="s">
        <v>52</v>
      </c>
      <c r="C420" s="44">
        <v>9</v>
      </c>
      <c r="D420" s="33">
        <v>43892</v>
      </c>
    </row>
    <row r="421" spans="1:4" x14ac:dyDescent="0.2">
      <c r="A421" t="s">
        <v>53</v>
      </c>
      <c r="B421" t="s">
        <v>52</v>
      </c>
      <c r="C421" s="44">
        <v>9</v>
      </c>
      <c r="D421" s="33">
        <v>43893</v>
      </c>
    </row>
    <row r="422" spans="1:4" x14ac:dyDescent="0.2">
      <c r="A422" t="s">
        <v>53</v>
      </c>
      <c r="B422" t="s">
        <v>52</v>
      </c>
      <c r="C422" s="44">
        <v>10</v>
      </c>
      <c r="D422" s="33">
        <v>43894</v>
      </c>
    </row>
    <row r="423" spans="1:4" x14ac:dyDescent="0.2">
      <c r="A423" t="s">
        <v>53</v>
      </c>
      <c r="B423" t="s">
        <v>52</v>
      </c>
      <c r="C423" s="44">
        <v>10</v>
      </c>
      <c r="D423" s="33">
        <v>43895</v>
      </c>
    </row>
    <row r="424" spans="1:4" x14ac:dyDescent="0.2">
      <c r="A424" t="s">
        <v>53</v>
      </c>
      <c r="B424" t="s">
        <v>52</v>
      </c>
      <c r="C424" s="44">
        <v>10</v>
      </c>
      <c r="D424" s="33">
        <v>43896</v>
      </c>
    </row>
    <row r="425" spans="1:4" x14ac:dyDescent="0.2">
      <c r="A425" t="s">
        <v>53</v>
      </c>
      <c r="B425" t="s">
        <v>52</v>
      </c>
      <c r="C425" s="44">
        <v>11</v>
      </c>
      <c r="D425" s="33">
        <v>43897</v>
      </c>
    </row>
    <row r="426" spans="1:4" x14ac:dyDescent="0.2">
      <c r="A426" t="s">
        <v>53</v>
      </c>
      <c r="B426" t="s">
        <v>52</v>
      </c>
      <c r="C426" s="44">
        <v>11</v>
      </c>
      <c r="D426" s="33">
        <v>43898</v>
      </c>
    </row>
    <row r="427" spans="1:4" x14ac:dyDescent="0.2">
      <c r="A427" t="s">
        <v>53</v>
      </c>
      <c r="B427" t="s">
        <v>52</v>
      </c>
      <c r="C427" s="44">
        <v>15</v>
      </c>
      <c r="D427" s="33">
        <v>43899</v>
      </c>
    </row>
    <row r="428" spans="1:4" x14ac:dyDescent="0.2">
      <c r="A428" t="s">
        <v>53</v>
      </c>
      <c r="B428" t="s">
        <v>52</v>
      </c>
      <c r="C428" s="44">
        <v>18</v>
      </c>
      <c r="D428" s="33">
        <v>43900</v>
      </c>
    </row>
    <row r="429" spans="1:4" x14ac:dyDescent="0.2">
      <c r="A429" t="s">
        <v>53</v>
      </c>
      <c r="B429" t="s">
        <v>52</v>
      </c>
      <c r="C429" s="44">
        <v>21</v>
      </c>
      <c r="D429" s="33">
        <v>43901</v>
      </c>
    </row>
    <row r="430" spans="1:4" x14ac:dyDescent="0.2">
      <c r="A430" t="s">
        <v>53</v>
      </c>
      <c r="B430" t="s">
        <v>52</v>
      </c>
      <c r="C430" s="44">
        <v>21</v>
      </c>
      <c r="D430" s="33">
        <v>43902</v>
      </c>
    </row>
    <row r="431" spans="1:4" x14ac:dyDescent="0.2">
      <c r="A431" t="s">
        <v>53</v>
      </c>
      <c r="B431" t="s">
        <v>52</v>
      </c>
      <c r="C431" s="44">
        <v>36</v>
      </c>
      <c r="D431" s="33">
        <v>43903</v>
      </c>
    </row>
    <row r="432" spans="1:4" x14ac:dyDescent="0.2">
      <c r="A432" t="s">
        <v>53</v>
      </c>
      <c r="B432" t="s">
        <v>52</v>
      </c>
      <c r="C432" s="44">
        <v>49</v>
      </c>
      <c r="D432" s="33">
        <v>43904</v>
      </c>
    </row>
    <row r="433" spans="1:4" x14ac:dyDescent="0.2">
      <c r="A433" t="s">
        <v>53</v>
      </c>
      <c r="B433" t="s">
        <v>52</v>
      </c>
      <c r="C433" s="44">
        <v>57</v>
      </c>
      <c r="D433" s="33">
        <v>43905</v>
      </c>
    </row>
    <row r="434" spans="1:4" x14ac:dyDescent="0.2">
      <c r="A434" t="s">
        <v>54</v>
      </c>
      <c r="B434" t="s">
        <v>52</v>
      </c>
      <c r="C434" s="44">
        <v>0</v>
      </c>
      <c r="D434" s="33">
        <v>43852</v>
      </c>
    </row>
    <row r="435" spans="1:4" x14ac:dyDescent="0.2">
      <c r="A435" t="s">
        <v>54</v>
      </c>
      <c r="B435" t="s">
        <v>52</v>
      </c>
      <c r="C435" s="44">
        <v>0</v>
      </c>
      <c r="D435" s="33">
        <v>43853</v>
      </c>
    </row>
    <row r="436" spans="1:4" x14ac:dyDescent="0.2">
      <c r="A436" t="s">
        <v>54</v>
      </c>
      <c r="B436" t="s">
        <v>52</v>
      </c>
      <c r="C436" s="44">
        <v>0</v>
      </c>
      <c r="D436" s="33">
        <v>43854</v>
      </c>
    </row>
    <row r="437" spans="1:4" x14ac:dyDescent="0.2">
      <c r="A437" t="s">
        <v>54</v>
      </c>
      <c r="B437" t="s">
        <v>52</v>
      </c>
      <c r="C437" s="44">
        <v>0</v>
      </c>
      <c r="D437" s="33">
        <v>43855</v>
      </c>
    </row>
    <row r="438" spans="1:4" x14ac:dyDescent="0.2">
      <c r="A438" t="s">
        <v>54</v>
      </c>
      <c r="B438" t="s">
        <v>52</v>
      </c>
      <c r="C438" s="44">
        <v>0</v>
      </c>
      <c r="D438" s="33">
        <v>43856</v>
      </c>
    </row>
    <row r="439" spans="1:4" x14ac:dyDescent="0.2">
      <c r="A439" t="s">
        <v>54</v>
      </c>
      <c r="B439" t="s">
        <v>52</v>
      </c>
      <c r="C439" s="44">
        <v>0</v>
      </c>
      <c r="D439" s="33">
        <v>43857</v>
      </c>
    </row>
    <row r="440" spans="1:4" x14ac:dyDescent="0.2">
      <c r="A440" t="s">
        <v>54</v>
      </c>
      <c r="B440" t="s">
        <v>52</v>
      </c>
      <c r="C440" s="44">
        <v>0</v>
      </c>
      <c r="D440" s="33">
        <v>43858</v>
      </c>
    </row>
    <row r="441" spans="1:4" x14ac:dyDescent="0.2">
      <c r="A441" t="s">
        <v>54</v>
      </c>
      <c r="B441" t="s">
        <v>52</v>
      </c>
      <c r="C441" s="44">
        <v>1</v>
      </c>
      <c r="D441" s="33">
        <v>43859</v>
      </c>
    </row>
    <row r="442" spans="1:4" x14ac:dyDescent="0.2">
      <c r="A442" t="s">
        <v>54</v>
      </c>
      <c r="B442" t="s">
        <v>52</v>
      </c>
      <c r="C442" s="44">
        <v>3</v>
      </c>
      <c r="D442" s="33">
        <v>43860</v>
      </c>
    </row>
    <row r="443" spans="1:4" x14ac:dyDescent="0.2">
      <c r="A443" t="s">
        <v>54</v>
      </c>
      <c r="B443" t="s">
        <v>52</v>
      </c>
      <c r="C443" s="44">
        <v>2</v>
      </c>
      <c r="D443" s="33">
        <v>43861</v>
      </c>
    </row>
    <row r="444" spans="1:4" x14ac:dyDescent="0.2">
      <c r="A444" t="s">
        <v>54</v>
      </c>
      <c r="B444" t="s">
        <v>52</v>
      </c>
      <c r="C444" s="44">
        <v>3</v>
      </c>
      <c r="D444" s="33">
        <v>43862</v>
      </c>
    </row>
    <row r="445" spans="1:4" x14ac:dyDescent="0.2">
      <c r="A445" t="s">
        <v>54</v>
      </c>
      <c r="B445" t="s">
        <v>52</v>
      </c>
      <c r="C445" s="44">
        <v>2</v>
      </c>
      <c r="D445" s="33">
        <v>43863</v>
      </c>
    </row>
    <row r="446" spans="1:4" x14ac:dyDescent="0.2">
      <c r="A446" t="s">
        <v>54</v>
      </c>
      <c r="B446" t="s">
        <v>52</v>
      </c>
      <c r="C446" s="44">
        <v>2</v>
      </c>
      <c r="D446" s="33">
        <v>43864</v>
      </c>
    </row>
    <row r="447" spans="1:4" x14ac:dyDescent="0.2">
      <c r="A447" t="s">
        <v>54</v>
      </c>
      <c r="B447" t="s">
        <v>52</v>
      </c>
      <c r="C447" s="44">
        <v>3</v>
      </c>
      <c r="D447" s="33">
        <v>43865</v>
      </c>
    </row>
    <row r="448" spans="1:4" x14ac:dyDescent="0.2">
      <c r="A448" t="s">
        <v>54</v>
      </c>
      <c r="B448" t="s">
        <v>52</v>
      </c>
      <c r="C448" s="44">
        <v>3</v>
      </c>
      <c r="D448" s="33">
        <v>43866</v>
      </c>
    </row>
    <row r="449" spans="1:4" x14ac:dyDescent="0.2">
      <c r="A449" t="s">
        <v>54</v>
      </c>
      <c r="B449" t="s">
        <v>52</v>
      </c>
      <c r="C449" s="44">
        <v>4</v>
      </c>
      <c r="D449" s="33">
        <v>43867</v>
      </c>
    </row>
    <row r="450" spans="1:4" x14ac:dyDescent="0.2">
      <c r="A450" t="s">
        <v>54</v>
      </c>
      <c r="B450" t="s">
        <v>52</v>
      </c>
      <c r="C450" s="44">
        <v>5</v>
      </c>
      <c r="D450" s="33">
        <v>43868</v>
      </c>
    </row>
    <row r="451" spans="1:4" x14ac:dyDescent="0.2">
      <c r="A451" t="s">
        <v>54</v>
      </c>
      <c r="B451" t="s">
        <v>52</v>
      </c>
      <c r="C451" s="44">
        <v>5</v>
      </c>
      <c r="D451" s="33">
        <v>43869</v>
      </c>
    </row>
    <row r="452" spans="1:4" x14ac:dyDescent="0.2">
      <c r="A452" t="s">
        <v>54</v>
      </c>
      <c r="B452" t="s">
        <v>52</v>
      </c>
      <c r="C452" s="44">
        <v>5</v>
      </c>
      <c r="D452" s="33">
        <v>43870</v>
      </c>
    </row>
    <row r="453" spans="1:4" x14ac:dyDescent="0.2">
      <c r="A453" t="s">
        <v>54</v>
      </c>
      <c r="B453" t="s">
        <v>52</v>
      </c>
      <c r="C453" s="44">
        <v>5</v>
      </c>
      <c r="D453" s="33">
        <v>43871</v>
      </c>
    </row>
    <row r="454" spans="1:4" x14ac:dyDescent="0.2">
      <c r="A454" t="s">
        <v>54</v>
      </c>
      <c r="B454" t="s">
        <v>52</v>
      </c>
      <c r="C454" s="44">
        <v>5</v>
      </c>
      <c r="D454" s="33">
        <v>43872</v>
      </c>
    </row>
    <row r="455" spans="1:4" x14ac:dyDescent="0.2">
      <c r="A455" t="s">
        <v>54</v>
      </c>
      <c r="B455" t="s">
        <v>52</v>
      </c>
      <c r="C455" s="44">
        <v>5</v>
      </c>
      <c r="D455" s="33">
        <v>43873</v>
      </c>
    </row>
    <row r="456" spans="1:4" x14ac:dyDescent="0.2">
      <c r="A456" t="s">
        <v>54</v>
      </c>
      <c r="B456" t="s">
        <v>52</v>
      </c>
      <c r="C456" s="44">
        <v>5</v>
      </c>
      <c r="D456" s="33">
        <v>43874</v>
      </c>
    </row>
    <row r="457" spans="1:4" x14ac:dyDescent="0.2">
      <c r="A457" t="s">
        <v>54</v>
      </c>
      <c r="B457" t="s">
        <v>52</v>
      </c>
      <c r="C457" s="44">
        <v>5</v>
      </c>
      <c r="D457" s="33">
        <v>43875</v>
      </c>
    </row>
    <row r="458" spans="1:4" x14ac:dyDescent="0.2">
      <c r="A458" t="s">
        <v>54</v>
      </c>
      <c r="B458" t="s">
        <v>52</v>
      </c>
      <c r="C458" s="44">
        <v>5</v>
      </c>
      <c r="D458" s="33">
        <v>43876</v>
      </c>
    </row>
    <row r="459" spans="1:4" x14ac:dyDescent="0.2">
      <c r="A459" t="s">
        <v>54</v>
      </c>
      <c r="B459" t="s">
        <v>52</v>
      </c>
      <c r="C459" s="44">
        <v>5</v>
      </c>
      <c r="D459" s="33">
        <v>43877</v>
      </c>
    </row>
    <row r="460" spans="1:4" x14ac:dyDescent="0.2">
      <c r="A460" t="s">
        <v>54</v>
      </c>
      <c r="B460" t="s">
        <v>52</v>
      </c>
      <c r="C460" s="44">
        <v>5</v>
      </c>
      <c r="D460" s="33">
        <v>43878</v>
      </c>
    </row>
    <row r="461" spans="1:4" x14ac:dyDescent="0.2">
      <c r="A461" t="s">
        <v>54</v>
      </c>
      <c r="B461" t="s">
        <v>52</v>
      </c>
      <c r="C461" s="44">
        <v>5</v>
      </c>
      <c r="D461" s="33">
        <v>43879</v>
      </c>
    </row>
    <row r="462" spans="1:4" x14ac:dyDescent="0.2">
      <c r="A462" t="s">
        <v>54</v>
      </c>
      <c r="B462" t="s">
        <v>52</v>
      </c>
      <c r="C462" s="44">
        <v>5</v>
      </c>
      <c r="D462" s="33">
        <v>43880</v>
      </c>
    </row>
    <row r="463" spans="1:4" x14ac:dyDescent="0.2">
      <c r="A463" t="s">
        <v>54</v>
      </c>
      <c r="B463" t="s">
        <v>52</v>
      </c>
      <c r="C463" s="44">
        <v>5</v>
      </c>
      <c r="D463" s="33">
        <v>43881</v>
      </c>
    </row>
    <row r="464" spans="1:4" x14ac:dyDescent="0.2">
      <c r="A464" t="s">
        <v>54</v>
      </c>
      <c r="B464" t="s">
        <v>52</v>
      </c>
      <c r="C464" s="44">
        <v>5</v>
      </c>
      <c r="D464" s="33">
        <v>43882</v>
      </c>
    </row>
    <row r="465" spans="1:4" x14ac:dyDescent="0.2">
      <c r="A465" t="s">
        <v>54</v>
      </c>
      <c r="B465" t="s">
        <v>52</v>
      </c>
      <c r="C465" s="44">
        <v>5</v>
      </c>
      <c r="D465" s="33">
        <v>43883</v>
      </c>
    </row>
    <row r="466" spans="1:4" x14ac:dyDescent="0.2">
      <c r="A466" t="s">
        <v>54</v>
      </c>
      <c r="B466" t="s">
        <v>52</v>
      </c>
      <c r="C466" s="44">
        <v>5</v>
      </c>
      <c r="D466" s="33">
        <v>43884</v>
      </c>
    </row>
    <row r="467" spans="1:4" x14ac:dyDescent="0.2">
      <c r="A467" t="s">
        <v>54</v>
      </c>
      <c r="B467" t="s">
        <v>52</v>
      </c>
      <c r="C467" s="44">
        <v>5</v>
      </c>
      <c r="D467" s="33">
        <v>43885</v>
      </c>
    </row>
    <row r="468" spans="1:4" x14ac:dyDescent="0.2">
      <c r="A468" t="s">
        <v>54</v>
      </c>
      <c r="B468" t="s">
        <v>52</v>
      </c>
      <c r="C468" s="44">
        <v>5</v>
      </c>
      <c r="D468" s="33">
        <v>43886</v>
      </c>
    </row>
    <row r="469" spans="1:4" x14ac:dyDescent="0.2">
      <c r="A469" t="s">
        <v>54</v>
      </c>
      <c r="B469" t="s">
        <v>52</v>
      </c>
      <c r="C469" s="44">
        <v>5</v>
      </c>
      <c r="D469" s="33">
        <v>43887</v>
      </c>
    </row>
    <row r="470" spans="1:4" x14ac:dyDescent="0.2">
      <c r="A470" t="s">
        <v>54</v>
      </c>
      <c r="B470" t="s">
        <v>52</v>
      </c>
      <c r="C470" s="44">
        <v>5</v>
      </c>
      <c r="D470" s="33">
        <v>43888</v>
      </c>
    </row>
    <row r="471" spans="1:4" x14ac:dyDescent="0.2">
      <c r="A471" t="s">
        <v>54</v>
      </c>
      <c r="B471" t="s">
        <v>52</v>
      </c>
      <c r="C471" s="44">
        <v>5</v>
      </c>
      <c r="D471" s="33">
        <v>43889</v>
      </c>
    </row>
    <row r="472" spans="1:4" x14ac:dyDescent="0.2">
      <c r="A472" t="s">
        <v>54</v>
      </c>
      <c r="B472" t="s">
        <v>52</v>
      </c>
      <c r="C472" s="44">
        <v>9</v>
      </c>
      <c r="D472" s="33">
        <v>43890</v>
      </c>
    </row>
    <row r="473" spans="1:4" x14ac:dyDescent="0.2">
      <c r="A473" t="s">
        <v>54</v>
      </c>
      <c r="B473" t="s">
        <v>52</v>
      </c>
      <c r="C473" s="44">
        <v>9</v>
      </c>
      <c r="D473" s="33">
        <v>43891</v>
      </c>
    </row>
    <row r="474" spans="1:4" x14ac:dyDescent="0.2">
      <c r="A474" t="s">
        <v>54</v>
      </c>
      <c r="B474" t="s">
        <v>52</v>
      </c>
      <c r="C474" s="44">
        <v>9</v>
      </c>
      <c r="D474" s="33">
        <v>43892</v>
      </c>
    </row>
    <row r="475" spans="1:4" x14ac:dyDescent="0.2">
      <c r="A475" t="s">
        <v>54</v>
      </c>
      <c r="B475" t="s">
        <v>52</v>
      </c>
      <c r="C475" s="44">
        <v>11</v>
      </c>
      <c r="D475" s="33">
        <v>43893</v>
      </c>
    </row>
    <row r="476" spans="1:4" x14ac:dyDescent="0.2">
      <c r="A476" t="s">
        <v>54</v>
      </c>
      <c r="B476" t="s">
        <v>52</v>
      </c>
      <c r="C476" s="44">
        <v>11</v>
      </c>
      <c r="D476" s="33">
        <v>43894</v>
      </c>
    </row>
    <row r="477" spans="1:4" x14ac:dyDescent="0.2">
      <c r="A477" t="s">
        <v>54</v>
      </c>
      <c r="B477" t="s">
        <v>52</v>
      </c>
      <c r="C477" s="44">
        <v>13</v>
      </c>
      <c r="D477" s="33">
        <v>43895</v>
      </c>
    </row>
    <row r="478" spans="1:4" x14ac:dyDescent="0.2">
      <c r="A478" t="s">
        <v>54</v>
      </c>
      <c r="B478" t="s">
        <v>52</v>
      </c>
      <c r="C478" s="44">
        <v>13</v>
      </c>
      <c r="D478" s="33">
        <v>43896</v>
      </c>
    </row>
    <row r="479" spans="1:4" x14ac:dyDescent="0.2">
      <c r="A479" t="s">
        <v>54</v>
      </c>
      <c r="B479" t="s">
        <v>52</v>
      </c>
      <c r="C479" s="44">
        <v>13</v>
      </c>
      <c r="D479" s="33">
        <v>43897</v>
      </c>
    </row>
    <row r="480" spans="1:4" x14ac:dyDescent="0.2">
      <c r="A480" t="s">
        <v>54</v>
      </c>
      <c r="B480" t="s">
        <v>52</v>
      </c>
      <c r="C480" s="44">
        <v>15</v>
      </c>
      <c r="D480" s="33">
        <v>43898</v>
      </c>
    </row>
    <row r="481" spans="1:4" x14ac:dyDescent="0.2">
      <c r="A481" t="s">
        <v>54</v>
      </c>
      <c r="B481" t="s">
        <v>52</v>
      </c>
      <c r="C481" s="44">
        <v>15</v>
      </c>
      <c r="D481" s="33">
        <v>43899</v>
      </c>
    </row>
    <row r="482" spans="1:4" x14ac:dyDescent="0.2">
      <c r="A482" t="s">
        <v>54</v>
      </c>
      <c r="B482" t="s">
        <v>52</v>
      </c>
      <c r="C482" s="44">
        <v>18</v>
      </c>
      <c r="D482" s="33">
        <v>43900</v>
      </c>
    </row>
    <row r="483" spans="1:4" x14ac:dyDescent="0.2">
      <c r="A483" t="s">
        <v>54</v>
      </c>
      <c r="B483" t="s">
        <v>52</v>
      </c>
      <c r="C483" s="44">
        <v>20</v>
      </c>
      <c r="D483" s="33">
        <v>43901</v>
      </c>
    </row>
    <row r="484" spans="1:4" x14ac:dyDescent="0.2">
      <c r="A484" t="s">
        <v>54</v>
      </c>
      <c r="B484" t="s">
        <v>52</v>
      </c>
      <c r="C484" s="44">
        <v>20</v>
      </c>
      <c r="D484" s="33">
        <v>43902</v>
      </c>
    </row>
    <row r="485" spans="1:4" x14ac:dyDescent="0.2">
      <c r="A485" t="s">
        <v>54</v>
      </c>
      <c r="B485" t="s">
        <v>52</v>
      </c>
      <c r="C485" s="44">
        <v>35</v>
      </c>
      <c r="D485" s="33">
        <v>43903</v>
      </c>
    </row>
    <row r="486" spans="1:4" x14ac:dyDescent="0.2">
      <c r="A486" t="s">
        <v>54</v>
      </c>
      <c r="B486" t="s">
        <v>52</v>
      </c>
      <c r="C486" s="44">
        <v>46</v>
      </c>
      <c r="D486" s="33">
        <v>43904</v>
      </c>
    </row>
    <row r="487" spans="1:4" x14ac:dyDescent="0.2">
      <c r="A487" t="s">
        <v>54</v>
      </c>
      <c r="B487" t="s">
        <v>52</v>
      </c>
      <c r="C487" s="44">
        <v>61</v>
      </c>
      <c r="D487" s="33">
        <v>43905</v>
      </c>
    </row>
    <row r="488" spans="1:4" x14ac:dyDescent="0.2">
      <c r="B488" t="s">
        <v>55</v>
      </c>
      <c r="C488" s="44">
        <v>0</v>
      </c>
      <c r="D488" s="33">
        <v>43852</v>
      </c>
    </row>
    <row r="489" spans="1:4" x14ac:dyDescent="0.2">
      <c r="B489" t="s">
        <v>55</v>
      </c>
      <c r="C489" s="44">
        <v>0</v>
      </c>
      <c r="D489" s="33">
        <v>43853</v>
      </c>
    </row>
    <row r="490" spans="1:4" x14ac:dyDescent="0.2">
      <c r="B490" t="s">
        <v>55</v>
      </c>
      <c r="C490" s="44">
        <v>0</v>
      </c>
      <c r="D490" s="33">
        <v>43854</v>
      </c>
    </row>
    <row r="491" spans="1:4" x14ac:dyDescent="0.2">
      <c r="B491" t="s">
        <v>55</v>
      </c>
      <c r="C491" s="44">
        <v>0</v>
      </c>
      <c r="D491" s="33">
        <v>43855</v>
      </c>
    </row>
    <row r="492" spans="1:4" x14ac:dyDescent="0.2">
      <c r="B492" t="s">
        <v>55</v>
      </c>
      <c r="C492" s="44">
        <v>0</v>
      </c>
      <c r="D492" s="33">
        <v>43856</v>
      </c>
    </row>
    <row r="493" spans="1:4" x14ac:dyDescent="0.2">
      <c r="B493" t="s">
        <v>55</v>
      </c>
      <c r="C493" s="44">
        <v>1</v>
      </c>
      <c r="D493" s="33">
        <v>43857</v>
      </c>
    </row>
    <row r="494" spans="1:4" x14ac:dyDescent="0.2">
      <c r="B494" t="s">
        <v>55</v>
      </c>
      <c r="C494" s="44">
        <v>1</v>
      </c>
      <c r="D494" s="33">
        <v>43858</v>
      </c>
    </row>
    <row r="495" spans="1:4" x14ac:dyDescent="0.2">
      <c r="B495" t="s">
        <v>55</v>
      </c>
      <c r="C495" s="44">
        <v>1</v>
      </c>
      <c r="D495" s="33">
        <v>43859</v>
      </c>
    </row>
    <row r="496" spans="1:4" x14ac:dyDescent="0.2">
      <c r="B496" t="s">
        <v>55</v>
      </c>
      <c r="C496" s="44">
        <v>1</v>
      </c>
      <c r="D496" s="33">
        <v>43860</v>
      </c>
    </row>
    <row r="497" spans="2:4" x14ac:dyDescent="0.2">
      <c r="B497" t="s">
        <v>55</v>
      </c>
      <c r="C497" s="44">
        <v>1</v>
      </c>
      <c r="D497" s="33">
        <v>43861</v>
      </c>
    </row>
    <row r="498" spans="2:4" x14ac:dyDescent="0.2">
      <c r="B498" t="s">
        <v>55</v>
      </c>
      <c r="C498" s="44">
        <v>1</v>
      </c>
      <c r="D498" s="33">
        <v>43862</v>
      </c>
    </row>
    <row r="499" spans="2:4" x14ac:dyDescent="0.2">
      <c r="B499" t="s">
        <v>55</v>
      </c>
      <c r="C499" s="44">
        <v>1</v>
      </c>
      <c r="D499" s="33">
        <v>43863</v>
      </c>
    </row>
    <row r="500" spans="2:4" x14ac:dyDescent="0.2">
      <c r="B500" t="s">
        <v>55</v>
      </c>
      <c r="C500" s="44">
        <v>1</v>
      </c>
      <c r="D500" s="33">
        <v>43864</v>
      </c>
    </row>
    <row r="501" spans="2:4" x14ac:dyDescent="0.2">
      <c r="B501" t="s">
        <v>55</v>
      </c>
      <c r="C501" s="44">
        <v>1</v>
      </c>
      <c r="D501" s="33">
        <v>43865</v>
      </c>
    </row>
    <row r="502" spans="2:4" x14ac:dyDescent="0.2">
      <c r="B502" t="s">
        <v>55</v>
      </c>
      <c r="C502" s="44">
        <v>1</v>
      </c>
      <c r="D502" s="33">
        <v>43866</v>
      </c>
    </row>
    <row r="503" spans="2:4" x14ac:dyDescent="0.2">
      <c r="B503" t="s">
        <v>55</v>
      </c>
      <c r="C503" s="44">
        <v>1</v>
      </c>
      <c r="D503" s="33">
        <v>43867</v>
      </c>
    </row>
    <row r="504" spans="2:4" x14ac:dyDescent="0.2">
      <c r="B504" t="s">
        <v>55</v>
      </c>
      <c r="C504" s="44">
        <v>1</v>
      </c>
      <c r="D504" s="33">
        <v>43868</v>
      </c>
    </row>
    <row r="505" spans="2:4" x14ac:dyDescent="0.2">
      <c r="B505" t="s">
        <v>55</v>
      </c>
      <c r="C505" s="44">
        <v>1</v>
      </c>
      <c r="D505" s="33">
        <v>43869</v>
      </c>
    </row>
    <row r="506" spans="2:4" x14ac:dyDescent="0.2">
      <c r="B506" t="s">
        <v>55</v>
      </c>
      <c r="C506" s="44">
        <v>1</v>
      </c>
      <c r="D506" s="33">
        <v>43870</v>
      </c>
    </row>
    <row r="507" spans="2:4" x14ac:dyDescent="0.2">
      <c r="B507" t="s">
        <v>55</v>
      </c>
      <c r="C507" s="44">
        <v>1</v>
      </c>
      <c r="D507" s="33">
        <v>43871</v>
      </c>
    </row>
    <row r="508" spans="2:4" x14ac:dyDescent="0.2">
      <c r="B508" t="s">
        <v>55</v>
      </c>
      <c r="C508" s="44">
        <v>1</v>
      </c>
      <c r="D508" s="33">
        <v>43872</v>
      </c>
    </row>
    <row r="509" spans="2:4" x14ac:dyDescent="0.2">
      <c r="B509" t="s">
        <v>55</v>
      </c>
      <c r="C509" s="44">
        <v>1</v>
      </c>
      <c r="D509" s="33">
        <v>43873</v>
      </c>
    </row>
    <row r="510" spans="2:4" x14ac:dyDescent="0.2">
      <c r="B510" t="s">
        <v>55</v>
      </c>
      <c r="C510" s="44">
        <v>1</v>
      </c>
      <c r="D510" s="33">
        <v>43874</v>
      </c>
    </row>
    <row r="511" spans="2:4" x14ac:dyDescent="0.2">
      <c r="B511" t="s">
        <v>55</v>
      </c>
      <c r="C511" s="44">
        <v>1</v>
      </c>
      <c r="D511" s="33">
        <v>43875</v>
      </c>
    </row>
    <row r="512" spans="2:4" x14ac:dyDescent="0.2">
      <c r="B512" t="s">
        <v>55</v>
      </c>
      <c r="C512" s="44">
        <v>1</v>
      </c>
      <c r="D512" s="33">
        <v>43876</v>
      </c>
    </row>
    <row r="513" spans="2:4" x14ac:dyDescent="0.2">
      <c r="B513" t="s">
        <v>55</v>
      </c>
      <c r="C513" s="44">
        <v>1</v>
      </c>
      <c r="D513" s="33">
        <v>43877</v>
      </c>
    </row>
    <row r="514" spans="2:4" x14ac:dyDescent="0.2">
      <c r="B514" t="s">
        <v>55</v>
      </c>
      <c r="C514" s="44">
        <v>1</v>
      </c>
      <c r="D514" s="33">
        <v>43878</v>
      </c>
    </row>
    <row r="515" spans="2:4" x14ac:dyDescent="0.2">
      <c r="B515" t="s">
        <v>55</v>
      </c>
      <c r="C515" s="44">
        <v>1</v>
      </c>
      <c r="D515" s="33">
        <v>43879</v>
      </c>
    </row>
    <row r="516" spans="2:4" x14ac:dyDescent="0.2">
      <c r="B516" t="s">
        <v>55</v>
      </c>
      <c r="C516" s="44">
        <v>1</v>
      </c>
      <c r="D516" s="33">
        <v>43880</v>
      </c>
    </row>
    <row r="517" spans="2:4" x14ac:dyDescent="0.2">
      <c r="B517" t="s">
        <v>55</v>
      </c>
      <c r="C517" s="44">
        <v>1</v>
      </c>
      <c r="D517" s="33">
        <v>43881</v>
      </c>
    </row>
    <row r="518" spans="2:4" x14ac:dyDescent="0.2">
      <c r="B518" t="s">
        <v>55</v>
      </c>
      <c r="C518" s="44">
        <v>1</v>
      </c>
      <c r="D518" s="33">
        <v>43882</v>
      </c>
    </row>
    <row r="519" spans="2:4" x14ac:dyDescent="0.2">
      <c r="B519" t="s">
        <v>55</v>
      </c>
      <c r="C519" s="44">
        <v>1</v>
      </c>
      <c r="D519" s="33">
        <v>43883</v>
      </c>
    </row>
    <row r="520" spans="2:4" x14ac:dyDescent="0.2">
      <c r="B520" t="s">
        <v>55</v>
      </c>
      <c r="C520" s="44">
        <v>1</v>
      </c>
      <c r="D520" s="33">
        <v>43884</v>
      </c>
    </row>
    <row r="521" spans="2:4" x14ac:dyDescent="0.2">
      <c r="B521" t="s">
        <v>55</v>
      </c>
      <c r="C521" s="44">
        <v>1</v>
      </c>
      <c r="D521" s="33">
        <v>43885</v>
      </c>
    </row>
    <row r="522" spans="2:4" x14ac:dyDescent="0.2">
      <c r="B522" t="s">
        <v>55</v>
      </c>
      <c r="C522" s="44">
        <v>1</v>
      </c>
      <c r="D522" s="33">
        <v>43886</v>
      </c>
    </row>
    <row r="523" spans="2:4" x14ac:dyDescent="0.2">
      <c r="B523" t="s">
        <v>55</v>
      </c>
      <c r="C523" s="44">
        <v>1</v>
      </c>
      <c r="D523" s="33">
        <v>43887</v>
      </c>
    </row>
    <row r="524" spans="2:4" x14ac:dyDescent="0.2">
      <c r="B524" t="s">
        <v>55</v>
      </c>
      <c r="C524" s="44">
        <v>1</v>
      </c>
      <c r="D524" s="33">
        <v>43888</v>
      </c>
    </row>
    <row r="525" spans="2:4" x14ac:dyDescent="0.2">
      <c r="B525" t="s">
        <v>55</v>
      </c>
      <c r="C525" s="44">
        <v>1</v>
      </c>
      <c r="D525" s="33">
        <v>43889</v>
      </c>
    </row>
    <row r="526" spans="2:4" x14ac:dyDescent="0.2">
      <c r="B526" t="s">
        <v>55</v>
      </c>
      <c r="C526" s="44">
        <v>1</v>
      </c>
      <c r="D526" s="33">
        <v>43890</v>
      </c>
    </row>
    <row r="527" spans="2:4" x14ac:dyDescent="0.2">
      <c r="B527" t="s">
        <v>55</v>
      </c>
      <c r="C527" s="44">
        <v>1</v>
      </c>
      <c r="D527" s="33">
        <v>43891</v>
      </c>
    </row>
    <row r="528" spans="2:4" x14ac:dyDescent="0.2">
      <c r="B528" t="s">
        <v>55</v>
      </c>
      <c r="C528" s="44">
        <v>1</v>
      </c>
      <c r="D528" s="33">
        <v>43892</v>
      </c>
    </row>
    <row r="529" spans="2:4" x14ac:dyDescent="0.2">
      <c r="B529" t="s">
        <v>55</v>
      </c>
      <c r="C529" s="44">
        <v>1</v>
      </c>
      <c r="D529" s="33">
        <v>43893</v>
      </c>
    </row>
    <row r="530" spans="2:4" x14ac:dyDescent="0.2">
      <c r="B530" t="s">
        <v>55</v>
      </c>
      <c r="C530" s="44">
        <v>1</v>
      </c>
      <c r="D530" s="33">
        <v>43894</v>
      </c>
    </row>
    <row r="531" spans="2:4" x14ac:dyDescent="0.2">
      <c r="B531" t="s">
        <v>55</v>
      </c>
      <c r="C531" s="44">
        <v>1</v>
      </c>
      <c r="D531" s="33">
        <v>43895</v>
      </c>
    </row>
    <row r="532" spans="2:4" x14ac:dyDescent="0.2">
      <c r="B532" t="s">
        <v>55</v>
      </c>
      <c r="C532" s="44">
        <v>1</v>
      </c>
      <c r="D532" s="33">
        <v>43896</v>
      </c>
    </row>
    <row r="533" spans="2:4" x14ac:dyDescent="0.2">
      <c r="B533" t="s">
        <v>55</v>
      </c>
      <c r="C533" s="44">
        <v>1</v>
      </c>
      <c r="D533" s="33">
        <v>43897</v>
      </c>
    </row>
    <row r="534" spans="2:4" x14ac:dyDescent="0.2">
      <c r="B534" t="s">
        <v>55</v>
      </c>
      <c r="C534" s="44">
        <v>2</v>
      </c>
      <c r="D534" s="33">
        <v>43898</v>
      </c>
    </row>
    <row r="535" spans="2:4" x14ac:dyDescent="0.2">
      <c r="B535" t="s">
        <v>55</v>
      </c>
      <c r="C535" s="44">
        <v>2</v>
      </c>
      <c r="D535" s="33">
        <v>43899</v>
      </c>
    </row>
    <row r="536" spans="2:4" x14ac:dyDescent="0.2">
      <c r="B536" t="s">
        <v>55</v>
      </c>
      <c r="C536" s="44">
        <v>2</v>
      </c>
      <c r="D536" s="33">
        <v>43900</v>
      </c>
    </row>
    <row r="537" spans="2:4" x14ac:dyDescent="0.2">
      <c r="B537" t="s">
        <v>55</v>
      </c>
      <c r="C537" s="44">
        <v>3</v>
      </c>
      <c r="D537" s="33">
        <v>43901</v>
      </c>
    </row>
    <row r="538" spans="2:4" x14ac:dyDescent="0.2">
      <c r="B538" t="s">
        <v>55</v>
      </c>
      <c r="C538" s="44">
        <v>3</v>
      </c>
      <c r="D538" s="33">
        <v>43902</v>
      </c>
    </row>
    <row r="539" spans="2:4" x14ac:dyDescent="0.2">
      <c r="B539" t="s">
        <v>55</v>
      </c>
      <c r="C539" s="44">
        <v>5</v>
      </c>
      <c r="D539" s="33">
        <v>43903</v>
      </c>
    </row>
    <row r="540" spans="2:4" x14ac:dyDescent="0.2">
      <c r="B540" t="s">
        <v>55</v>
      </c>
      <c r="C540" s="44">
        <v>7</v>
      </c>
      <c r="D540" s="33">
        <v>43904</v>
      </c>
    </row>
    <row r="541" spans="2:4" x14ac:dyDescent="0.2">
      <c r="B541" t="s">
        <v>55</v>
      </c>
      <c r="C541" s="44">
        <v>7</v>
      </c>
      <c r="D541" s="33">
        <v>43905</v>
      </c>
    </row>
    <row r="542" spans="2:4" x14ac:dyDescent="0.2">
      <c r="B542" t="s">
        <v>56</v>
      </c>
      <c r="C542" s="44">
        <v>0</v>
      </c>
      <c r="D542" s="33">
        <v>43852</v>
      </c>
    </row>
    <row r="543" spans="2:4" x14ac:dyDescent="0.2">
      <c r="B543" t="s">
        <v>56</v>
      </c>
      <c r="C543" s="44">
        <v>0</v>
      </c>
      <c r="D543" s="33">
        <v>43853</v>
      </c>
    </row>
    <row r="544" spans="2:4" x14ac:dyDescent="0.2">
      <c r="B544" t="s">
        <v>56</v>
      </c>
      <c r="C544" s="44">
        <v>0</v>
      </c>
      <c r="D544" s="33">
        <v>43854</v>
      </c>
    </row>
    <row r="545" spans="2:4" x14ac:dyDescent="0.2">
      <c r="B545" t="s">
        <v>56</v>
      </c>
      <c r="C545" s="44">
        <v>0</v>
      </c>
      <c r="D545" s="33">
        <v>43855</v>
      </c>
    </row>
    <row r="546" spans="2:4" x14ac:dyDescent="0.2">
      <c r="B546" t="s">
        <v>56</v>
      </c>
      <c r="C546" s="44">
        <v>0</v>
      </c>
      <c r="D546" s="33">
        <v>43856</v>
      </c>
    </row>
    <row r="547" spans="2:4" x14ac:dyDescent="0.2">
      <c r="B547" t="s">
        <v>56</v>
      </c>
      <c r="C547" s="44">
        <v>1</v>
      </c>
      <c r="D547" s="33">
        <v>43857</v>
      </c>
    </row>
    <row r="548" spans="2:4" x14ac:dyDescent="0.2">
      <c r="B548" t="s">
        <v>56</v>
      </c>
      <c r="C548" s="44">
        <v>1</v>
      </c>
      <c r="D548" s="33">
        <v>43858</v>
      </c>
    </row>
    <row r="549" spans="2:4" x14ac:dyDescent="0.2">
      <c r="B549" t="s">
        <v>56</v>
      </c>
      <c r="C549" s="44">
        <v>1</v>
      </c>
      <c r="D549" s="33">
        <v>43859</v>
      </c>
    </row>
    <row r="550" spans="2:4" x14ac:dyDescent="0.2">
      <c r="B550" t="s">
        <v>56</v>
      </c>
      <c r="C550" s="44">
        <v>1</v>
      </c>
      <c r="D550" s="33">
        <v>43860</v>
      </c>
    </row>
    <row r="551" spans="2:4" x14ac:dyDescent="0.2">
      <c r="B551" t="s">
        <v>56</v>
      </c>
      <c r="C551" s="44">
        <v>1</v>
      </c>
      <c r="D551" s="33">
        <v>43861</v>
      </c>
    </row>
    <row r="552" spans="2:4" x14ac:dyDescent="0.2">
      <c r="B552" t="s">
        <v>56</v>
      </c>
      <c r="C552" s="44">
        <v>1</v>
      </c>
      <c r="D552" s="33">
        <v>43862</v>
      </c>
    </row>
    <row r="553" spans="2:4" x14ac:dyDescent="0.2">
      <c r="B553" t="s">
        <v>56</v>
      </c>
      <c r="C553" s="44">
        <v>1</v>
      </c>
      <c r="D553" s="33">
        <v>43863</v>
      </c>
    </row>
    <row r="554" spans="2:4" x14ac:dyDescent="0.2">
      <c r="B554" t="s">
        <v>56</v>
      </c>
      <c r="C554" s="44">
        <v>1</v>
      </c>
      <c r="D554" s="33">
        <v>43864</v>
      </c>
    </row>
    <row r="555" spans="2:4" x14ac:dyDescent="0.2">
      <c r="B555" t="s">
        <v>56</v>
      </c>
      <c r="C555" s="44">
        <v>1</v>
      </c>
      <c r="D555" s="33">
        <v>43865</v>
      </c>
    </row>
    <row r="556" spans="2:4" x14ac:dyDescent="0.2">
      <c r="B556" t="s">
        <v>56</v>
      </c>
      <c r="C556" s="44">
        <v>1</v>
      </c>
      <c r="D556" s="33">
        <v>43866</v>
      </c>
    </row>
    <row r="557" spans="2:4" x14ac:dyDescent="0.2">
      <c r="B557" t="s">
        <v>56</v>
      </c>
      <c r="C557" s="44">
        <v>1</v>
      </c>
      <c r="D557" s="33">
        <v>43867</v>
      </c>
    </row>
    <row r="558" spans="2:4" x14ac:dyDescent="0.2">
      <c r="B558" t="s">
        <v>56</v>
      </c>
      <c r="C558" s="44">
        <v>1</v>
      </c>
      <c r="D558" s="33">
        <v>43868</v>
      </c>
    </row>
    <row r="559" spans="2:4" x14ac:dyDescent="0.2">
      <c r="B559" t="s">
        <v>56</v>
      </c>
      <c r="C559" s="44">
        <v>1</v>
      </c>
      <c r="D559" s="33">
        <v>43869</v>
      </c>
    </row>
    <row r="560" spans="2:4" x14ac:dyDescent="0.2">
      <c r="B560" t="s">
        <v>56</v>
      </c>
      <c r="C560" s="44">
        <v>1</v>
      </c>
      <c r="D560" s="33">
        <v>43870</v>
      </c>
    </row>
    <row r="561" spans="2:4" x14ac:dyDescent="0.2">
      <c r="B561" t="s">
        <v>56</v>
      </c>
      <c r="C561" s="44">
        <v>1</v>
      </c>
      <c r="D561" s="33">
        <v>43871</v>
      </c>
    </row>
    <row r="562" spans="2:4" x14ac:dyDescent="0.2">
      <c r="B562" t="s">
        <v>56</v>
      </c>
      <c r="C562" s="44">
        <v>1</v>
      </c>
      <c r="D562" s="33">
        <v>43872</v>
      </c>
    </row>
    <row r="563" spans="2:4" x14ac:dyDescent="0.2">
      <c r="B563" t="s">
        <v>56</v>
      </c>
      <c r="C563" s="44">
        <v>1</v>
      </c>
      <c r="D563" s="33">
        <v>43873</v>
      </c>
    </row>
    <row r="564" spans="2:4" x14ac:dyDescent="0.2">
      <c r="B564" t="s">
        <v>56</v>
      </c>
      <c r="C564" s="44">
        <v>1</v>
      </c>
      <c r="D564" s="33">
        <v>43874</v>
      </c>
    </row>
    <row r="565" spans="2:4" x14ac:dyDescent="0.2">
      <c r="B565" t="s">
        <v>56</v>
      </c>
      <c r="C565" s="44">
        <v>1</v>
      </c>
      <c r="D565" s="33">
        <v>43875</v>
      </c>
    </row>
    <row r="566" spans="2:4" x14ac:dyDescent="0.2">
      <c r="B566" t="s">
        <v>56</v>
      </c>
      <c r="C566" s="44">
        <v>1</v>
      </c>
      <c r="D566" s="33">
        <v>43876</v>
      </c>
    </row>
    <row r="567" spans="2:4" x14ac:dyDescent="0.2">
      <c r="B567" t="s">
        <v>56</v>
      </c>
      <c r="C567" s="44">
        <v>1</v>
      </c>
      <c r="D567" s="33">
        <v>43877</v>
      </c>
    </row>
    <row r="568" spans="2:4" x14ac:dyDescent="0.2">
      <c r="B568" t="s">
        <v>56</v>
      </c>
      <c r="C568" s="44">
        <v>1</v>
      </c>
      <c r="D568" s="33">
        <v>43878</v>
      </c>
    </row>
    <row r="569" spans="2:4" x14ac:dyDescent="0.2">
      <c r="B569" t="s">
        <v>56</v>
      </c>
      <c r="C569" s="44">
        <v>1</v>
      </c>
      <c r="D569" s="33">
        <v>43879</v>
      </c>
    </row>
    <row r="570" spans="2:4" x14ac:dyDescent="0.2">
      <c r="B570" t="s">
        <v>56</v>
      </c>
      <c r="C570" s="44">
        <v>1</v>
      </c>
      <c r="D570" s="33">
        <v>43880</v>
      </c>
    </row>
    <row r="571" spans="2:4" x14ac:dyDescent="0.2">
      <c r="B571" t="s">
        <v>56</v>
      </c>
      <c r="C571" s="44">
        <v>1</v>
      </c>
      <c r="D571" s="33">
        <v>43881</v>
      </c>
    </row>
    <row r="572" spans="2:4" x14ac:dyDescent="0.2">
      <c r="B572" t="s">
        <v>56</v>
      </c>
      <c r="C572" s="44">
        <v>1</v>
      </c>
      <c r="D572" s="33">
        <v>43882</v>
      </c>
    </row>
    <row r="573" spans="2:4" x14ac:dyDescent="0.2">
      <c r="B573" t="s">
        <v>56</v>
      </c>
      <c r="C573" s="44">
        <v>1</v>
      </c>
      <c r="D573" s="33">
        <v>43883</v>
      </c>
    </row>
    <row r="574" spans="2:4" x14ac:dyDescent="0.2">
      <c r="B574" t="s">
        <v>56</v>
      </c>
      <c r="C574" s="44">
        <v>1</v>
      </c>
      <c r="D574" s="33">
        <v>43884</v>
      </c>
    </row>
    <row r="575" spans="2:4" x14ac:dyDescent="0.2">
      <c r="B575" t="s">
        <v>56</v>
      </c>
      <c r="C575" s="44">
        <v>1</v>
      </c>
      <c r="D575" s="33">
        <v>43885</v>
      </c>
    </row>
    <row r="576" spans="2:4" x14ac:dyDescent="0.2">
      <c r="B576" t="s">
        <v>56</v>
      </c>
      <c r="C576" s="44">
        <v>1</v>
      </c>
      <c r="D576" s="33">
        <v>43886</v>
      </c>
    </row>
    <row r="577" spans="2:4" x14ac:dyDescent="0.2">
      <c r="B577" t="s">
        <v>56</v>
      </c>
      <c r="C577" s="44">
        <v>1</v>
      </c>
      <c r="D577" s="33">
        <v>43887</v>
      </c>
    </row>
    <row r="578" spans="2:4" x14ac:dyDescent="0.2">
      <c r="B578" t="s">
        <v>56</v>
      </c>
      <c r="C578" s="44">
        <v>1</v>
      </c>
      <c r="D578" s="33">
        <v>43888</v>
      </c>
    </row>
    <row r="579" spans="2:4" x14ac:dyDescent="0.2">
      <c r="B579" t="s">
        <v>56</v>
      </c>
      <c r="C579" s="44">
        <v>1</v>
      </c>
      <c r="D579" s="33">
        <v>43889</v>
      </c>
    </row>
    <row r="580" spans="2:4" x14ac:dyDescent="0.2">
      <c r="B580" t="s">
        <v>56</v>
      </c>
      <c r="C580" s="44">
        <v>1</v>
      </c>
      <c r="D580" s="33">
        <v>43890</v>
      </c>
    </row>
    <row r="581" spans="2:4" x14ac:dyDescent="0.2">
      <c r="B581" t="s">
        <v>56</v>
      </c>
      <c r="C581" s="44">
        <v>1</v>
      </c>
      <c r="D581" s="33">
        <v>43891</v>
      </c>
    </row>
    <row r="582" spans="2:4" x14ac:dyDescent="0.2">
      <c r="B582" t="s">
        <v>56</v>
      </c>
      <c r="C582" s="44">
        <v>1</v>
      </c>
      <c r="D582" s="33">
        <v>43892</v>
      </c>
    </row>
    <row r="583" spans="2:4" x14ac:dyDescent="0.2">
      <c r="B583" t="s">
        <v>56</v>
      </c>
      <c r="C583" s="44">
        <v>1</v>
      </c>
      <c r="D583" s="33">
        <v>43893</v>
      </c>
    </row>
    <row r="584" spans="2:4" x14ac:dyDescent="0.2">
      <c r="B584" t="s">
        <v>56</v>
      </c>
      <c r="C584" s="44">
        <v>1</v>
      </c>
      <c r="D584" s="33">
        <v>43894</v>
      </c>
    </row>
    <row r="585" spans="2:4" x14ac:dyDescent="0.2">
      <c r="B585" t="s">
        <v>56</v>
      </c>
      <c r="C585" s="44">
        <v>1</v>
      </c>
      <c r="D585" s="33">
        <v>43895</v>
      </c>
    </row>
    <row r="586" spans="2:4" x14ac:dyDescent="0.2">
      <c r="B586" t="s">
        <v>56</v>
      </c>
      <c r="C586" s="44">
        <v>1</v>
      </c>
      <c r="D586" s="33">
        <v>43896</v>
      </c>
    </row>
    <row r="587" spans="2:4" x14ac:dyDescent="0.2">
      <c r="B587" t="s">
        <v>56</v>
      </c>
      <c r="C587" s="44">
        <v>1</v>
      </c>
      <c r="D587" s="33">
        <v>43897</v>
      </c>
    </row>
    <row r="588" spans="2:4" x14ac:dyDescent="0.2">
      <c r="B588" t="s">
        <v>56</v>
      </c>
      <c r="C588" s="44">
        <v>1</v>
      </c>
      <c r="D588" s="33">
        <v>43898</v>
      </c>
    </row>
    <row r="589" spans="2:4" x14ac:dyDescent="0.2">
      <c r="B589" t="s">
        <v>56</v>
      </c>
      <c r="C589" s="44">
        <v>1</v>
      </c>
      <c r="D589" s="33">
        <v>43899</v>
      </c>
    </row>
    <row r="590" spans="2:4" x14ac:dyDescent="0.2">
      <c r="B590" t="s">
        <v>56</v>
      </c>
      <c r="C590" s="44">
        <v>1</v>
      </c>
      <c r="D590" s="33">
        <v>43900</v>
      </c>
    </row>
    <row r="591" spans="2:4" x14ac:dyDescent="0.2">
      <c r="B591" t="s">
        <v>56</v>
      </c>
      <c r="C591" s="44">
        <v>2</v>
      </c>
      <c r="D591" s="33">
        <v>43901</v>
      </c>
    </row>
    <row r="592" spans="2:4" x14ac:dyDescent="0.2">
      <c r="B592" t="s">
        <v>56</v>
      </c>
      <c r="C592" s="44">
        <v>2</v>
      </c>
      <c r="D592" s="33">
        <v>43902</v>
      </c>
    </row>
    <row r="593" spans="2:4" x14ac:dyDescent="0.2">
      <c r="B593" t="s">
        <v>56</v>
      </c>
      <c r="C593" s="44">
        <v>6</v>
      </c>
      <c r="D593" s="33">
        <v>43903</v>
      </c>
    </row>
    <row r="594" spans="2:4" x14ac:dyDescent="0.2">
      <c r="B594" t="s">
        <v>56</v>
      </c>
      <c r="C594" s="44">
        <v>10</v>
      </c>
      <c r="D594" s="33">
        <v>43904</v>
      </c>
    </row>
    <row r="595" spans="2:4" x14ac:dyDescent="0.2">
      <c r="B595" t="s">
        <v>56</v>
      </c>
      <c r="C595" s="44">
        <v>18</v>
      </c>
      <c r="D595" s="33">
        <v>43905</v>
      </c>
    </row>
    <row r="596" spans="2:4" x14ac:dyDescent="0.2">
      <c r="B596" t="s">
        <v>13</v>
      </c>
      <c r="C596" s="44">
        <v>0</v>
      </c>
      <c r="D596" s="33">
        <v>43852</v>
      </c>
    </row>
    <row r="597" spans="2:4" x14ac:dyDescent="0.2">
      <c r="B597" t="s">
        <v>13</v>
      </c>
      <c r="C597" s="44">
        <v>0</v>
      </c>
      <c r="D597" s="33">
        <v>43853</v>
      </c>
    </row>
    <row r="598" spans="2:4" x14ac:dyDescent="0.2">
      <c r="B598" t="s">
        <v>13</v>
      </c>
      <c r="C598" s="44">
        <v>0</v>
      </c>
      <c r="D598" s="33">
        <v>43854</v>
      </c>
    </row>
    <row r="599" spans="2:4" x14ac:dyDescent="0.2">
      <c r="B599" t="s">
        <v>13</v>
      </c>
      <c r="C599" s="44">
        <v>0</v>
      </c>
      <c r="D599" s="33">
        <v>43855</v>
      </c>
    </row>
    <row r="600" spans="2:4" x14ac:dyDescent="0.2">
      <c r="B600" t="s">
        <v>13</v>
      </c>
      <c r="C600" s="44">
        <v>0</v>
      </c>
      <c r="D600" s="33">
        <v>43856</v>
      </c>
    </row>
    <row r="601" spans="2:4" x14ac:dyDescent="0.2">
      <c r="B601" t="s">
        <v>13</v>
      </c>
      <c r="C601" s="44">
        <v>1</v>
      </c>
      <c r="D601" s="33">
        <v>43857</v>
      </c>
    </row>
    <row r="602" spans="2:4" x14ac:dyDescent="0.2">
      <c r="B602" t="s">
        <v>13</v>
      </c>
      <c r="C602" s="44">
        <v>4</v>
      </c>
      <c r="D602" s="33">
        <v>43858</v>
      </c>
    </row>
    <row r="603" spans="2:4" x14ac:dyDescent="0.2">
      <c r="B603" t="s">
        <v>13</v>
      </c>
      <c r="C603" s="44">
        <v>4</v>
      </c>
      <c r="D603" s="33">
        <v>43859</v>
      </c>
    </row>
    <row r="604" spans="2:4" x14ac:dyDescent="0.2">
      <c r="B604" t="s">
        <v>13</v>
      </c>
      <c r="C604" s="44">
        <v>4</v>
      </c>
      <c r="D604" s="33">
        <v>43860</v>
      </c>
    </row>
    <row r="605" spans="2:4" x14ac:dyDescent="0.2">
      <c r="B605" t="s">
        <v>13</v>
      </c>
      <c r="C605" s="44">
        <v>5</v>
      </c>
      <c r="D605" s="33">
        <v>43861</v>
      </c>
    </row>
    <row r="606" spans="2:4" x14ac:dyDescent="0.2">
      <c r="B606" t="s">
        <v>13</v>
      </c>
      <c r="C606" s="44">
        <v>8</v>
      </c>
      <c r="D606" s="33">
        <v>43862</v>
      </c>
    </row>
    <row r="607" spans="2:4" x14ac:dyDescent="0.2">
      <c r="B607" t="s">
        <v>13</v>
      </c>
      <c r="C607" s="44">
        <v>10</v>
      </c>
      <c r="D607" s="33">
        <v>43863</v>
      </c>
    </row>
    <row r="608" spans="2:4" x14ac:dyDescent="0.2">
      <c r="B608" t="s">
        <v>13</v>
      </c>
      <c r="C608" s="44">
        <v>12</v>
      </c>
      <c r="D608" s="33">
        <v>43864</v>
      </c>
    </row>
    <row r="609" spans="2:4" x14ac:dyDescent="0.2">
      <c r="B609" t="s">
        <v>13</v>
      </c>
      <c r="C609" s="44">
        <v>12</v>
      </c>
      <c r="D609" s="33">
        <v>43865</v>
      </c>
    </row>
    <row r="610" spans="2:4" x14ac:dyDescent="0.2">
      <c r="B610" t="s">
        <v>13</v>
      </c>
      <c r="C610" s="44">
        <v>12</v>
      </c>
      <c r="D610" s="33">
        <v>43866</v>
      </c>
    </row>
    <row r="611" spans="2:4" x14ac:dyDescent="0.2">
      <c r="B611" t="s">
        <v>13</v>
      </c>
      <c r="C611" s="44">
        <v>12</v>
      </c>
      <c r="D611" s="33">
        <v>43867</v>
      </c>
    </row>
    <row r="612" spans="2:4" x14ac:dyDescent="0.2">
      <c r="B612" t="s">
        <v>13</v>
      </c>
      <c r="C612" s="44">
        <v>13</v>
      </c>
      <c r="D612" s="33">
        <v>43868</v>
      </c>
    </row>
    <row r="613" spans="2:4" x14ac:dyDescent="0.2">
      <c r="B613" t="s">
        <v>13</v>
      </c>
      <c r="C613" s="44">
        <v>13</v>
      </c>
      <c r="D613" s="33">
        <v>43869</v>
      </c>
    </row>
    <row r="614" spans="2:4" x14ac:dyDescent="0.2">
      <c r="B614" t="s">
        <v>13</v>
      </c>
      <c r="C614" s="44">
        <v>14</v>
      </c>
      <c r="D614" s="33">
        <v>43870</v>
      </c>
    </row>
    <row r="615" spans="2:4" x14ac:dyDescent="0.2">
      <c r="B615" t="s">
        <v>13</v>
      </c>
      <c r="C615" s="44">
        <v>14</v>
      </c>
      <c r="D615" s="33">
        <v>43871</v>
      </c>
    </row>
    <row r="616" spans="2:4" x14ac:dyDescent="0.2">
      <c r="B616" t="s">
        <v>13</v>
      </c>
      <c r="C616" s="44">
        <v>16</v>
      </c>
      <c r="D616" s="33">
        <v>43872</v>
      </c>
    </row>
    <row r="617" spans="2:4" x14ac:dyDescent="0.2">
      <c r="B617" t="s">
        <v>13</v>
      </c>
      <c r="C617" s="44">
        <v>16</v>
      </c>
      <c r="D617" s="33">
        <v>43873</v>
      </c>
    </row>
    <row r="618" spans="2:4" x14ac:dyDescent="0.2">
      <c r="B618" t="s">
        <v>13</v>
      </c>
      <c r="C618" s="44">
        <v>16</v>
      </c>
      <c r="D618" s="33">
        <v>43874</v>
      </c>
    </row>
    <row r="619" spans="2:4" x14ac:dyDescent="0.2">
      <c r="B619" t="s">
        <v>13</v>
      </c>
      <c r="C619" s="44">
        <v>16</v>
      </c>
      <c r="D619" s="33">
        <v>43875</v>
      </c>
    </row>
    <row r="620" spans="2:4" x14ac:dyDescent="0.2">
      <c r="B620" t="s">
        <v>13</v>
      </c>
      <c r="C620" s="44">
        <v>16</v>
      </c>
      <c r="D620" s="33">
        <v>43876</v>
      </c>
    </row>
    <row r="621" spans="2:4" x14ac:dyDescent="0.2">
      <c r="B621" t="s">
        <v>13</v>
      </c>
      <c r="C621" s="44">
        <v>16</v>
      </c>
      <c r="D621" s="33">
        <v>43877</v>
      </c>
    </row>
    <row r="622" spans="2:4" x14ac:dyDescent="0.2">
      <c r="B622" t="s">
        <v>13</v>
      </c>
      <c r="C622" s="44">
        <v>16</v>
      </c>
      <c r="D622" s="33">
        <v>43878</v>
      </c>
    </row>
    <row r="623" spans="2:4" x14ac:dyDescent="0.2">
      <c r="B623" t="s">
        <v>13</v>
      </c>
      <c r="C623" s="44">
        <v>16</v>
      </c>
      <c r="D623" s="33">
        <v>43879</v>
      </c>
    </row>
    <row r="624" spans="2:4" x14ac:dyDescent="0.2">
      <c r="B624" t="s">
        <v>13</v>
      </c>
      <c r="C624" s="44">
        <v>16</v>
      </c>
      <c r="D624" s="33">
        <v>43880</v>
      </c>
    </row>
    <row r="625" spans="2:4" x14ac:dyDescent="0.2">
      <c r="B625" t="s">
        <v>13</v>
      </c>
      <c r="C625" s="44">
        <v>16</v>
      </c>
      <c r="D625" s="33">
        <v>43881</v>
      </c>
    </row>
    <row r="626" spans="2:4" x14ac:dyDescent="0.2">
      <c r="B626" t="s">
        <v>13</v>
      </c>
      <c r="C626" s="44">
        <v>16</v>
      </c>
      <c r="D626" s="33">
        <v>43882</v>
      </c>
    </row>
    <row r="627" spans="2:4" x14ac:dyDescent="0.2">
      <c r="B627" t="s">
        <v>13</v>
      </c>
      <c r="C627" s="44">
        <v>16</v>
      </c>
      <c r="D627" s="33">
        <v>43883</v>
      </c>
    </row>
    <row r="628" spans="2:4" x14ac:dyDescent="0.2">
      <c r="B628" t="s">
        <v>13</v>
      </c>
      <c r="C628" s="44">
        <v>16</v>
      </c>
      <c r="D628" s="33">
        <v>43884</v>
      </c>
    </row>
    <row r="629" spans="2:4" x14ac:dyDescent="0.2">
      <c r="B629" t="s">
        <v>13</v>
      </c>
      <c r="C629" s="44">
        <v>16</v>
      </c>
      <c r="D629" s="33">
        <v>43885</v>
      </c>
    </row>
    <row r="630" spans="2:4" x14ac:dyDescent="0.2">
      <c r="B630" t="s">
        <v>13</v>
      </c>
      <c r="C630" s="44">
        <v>17</v>
      </c>
      <c r="D630" s="33">
        <v>43886</v>
      </c>
    </row>
    <row r="631" spans="2:4" x14ac:dyDescent="0.2">
      <c r="B631" t="s">
        <v>13</v>
      </c>
      <c r="C631" s="44">
        <v>27</v>
      </c>
      <c r="D631" s="33">
        <v>43887</v>
      </c>
    </row>
    <row r="632" spans="2:4" x14ac:dyDescent="0.2">
      <c r="B632" t="s">
        <v>13</v>
      </c>
      <c r="C632" s="44">
        <v>46</v>
      </c>
      <c r="D632" s="33">
        <v>43888</v>
      </c>
    </row>
    <row r="633" spans="2:4" x14ac:dyDescent="0.2">
      <c r="B633" t="s">
        <v>13</v>
      </c>
      <c r="C633" s="44">
        <v>48</v>
      </c>
      <c r="D633" s="33">
        <v>43889</v>
      </c>
    </row>
    <row r="634" spans="2:4" x14ac:dyDescent="0.2">
      <c r="B634" t="s">
        <v>13</v>
      </c>
      <c r="C634" s="44">
        <v>79</v>
      </c>
      <c r="D634" s="33">
        <v>43890</v>
      </c>
    </row>
    <row r="635" spans="2:4" x14ac:dyDescent="0.2">
      <c r="B635" t="s">
        <v>13</v>
      </c>
      <c r="C635" s="44">
        <v>130</v>
      </c>
      <c r="D635" s="33">
        <v>43891</v>
      </c>
    </row>
    <row r="636" spans="2:4" x14ac:dyDescent="0.2">
      <c r="B636" t="s">
        <v>13</v>
      </c>
      <c r="C636" s="44">
        <v>159</v>
      </c>
      <c r="D636" s="33">
        <v>43892</v>
      </c>
    </row>
    <row r="637" spans="2:4" x14ac:dyDescent="0.2">
      <c r="B637" t="s">
        <v>13</v>
      </c>
      <c r="C637" s="44">
        <v>196</v>
      </c>
      <c r="D637" s="33">
        <v>43893</v>
      </c>
    </row>
    <row r="638" spans="2:4" x14ac:dyDescent="0.2">
      <c r="B638" t="s">
        <v>13</v>
      </c>
      <c r="C638" s="44">
        <v>262</v>
      </c>
      <c r="D638" s="33">
        <v>43894</v>
      </c>
    </row>
    <row r="639" spans="2:4" x14ac:dyDescent="0.2">
      <c r="B639" t="s">
        <v>13</v>
      </c>
      <c r="C639" s="44">
        <v>482</v>
      </c>
      <c r="D639" s="33">
        <v>43895</v>
      </c>
    </row>
    <row r="640" spans="2:4" x14ac:dyDescent="0.2">
      <c r="B640" t="s">
        <v>13</v>
      </c>
      <c r="C640" s="44">
        <v>670</v>
      </c>
      <c r="D640" s="33">
        <v>43896</v>
      </c>
    </row>
    <row r="641" spans="2:4" x14ac:dyDescent="0.2">
      <c r="B641" t="s">
        <v>13</v>
      </c>
      <c r="C641" s="44">
        <v>799</v>
      </c>
      <c r="D641" s="33">
        <v>43897</v>
      </c>
    </row>
    <row r="642" spans="2:4" x14ac:dyDescent="0.2">
      <c r="B642" t="s">
        <v>13</v>
      </c>
      <c r="C642" s="44">
        <v>1040</v>
      </c>
      <c r="D642" s="33">
        <v>43898</v>
      </c>
    </row>
    <row r="643" spans="2:4" x14ac:dyDescent="0.2">
      <c r="B643" t="s">
        <v>13</v>
      </c>
      <c r="C643" s="44">
        <v>1176</v>
      </c>
      <c r="D643" s="33">
        <v>43899</v>
      </c>
    </row>
    <row r="644" spans="2:4" x14ac:dyDescent="0.2">
      <c r="B644" t="s">
        <v>13</v>
      </c>
      <c r="C644" s="44">
        <v>1457</v>
      </c>
      <c r="D644" s="33">
        <v>43900</v>
      </c>
    </row>
    <row r="645" spans="2:4" x14ac:dyDescent="0.2">
      <c r="B645" t="s">
        <v>13</v>
      </c>
      <c r="C645" s="44">
        <v>1908</v>
      </c>
      <c r="D645" s="33">
        <v>43901</v>
      </c>
    </row>
    <row r="646" spans="2:4" x14ac:dyDescent="0.2">
      <c r="B646" t="s">
        <v>13</v>
      </c>
      <c r="C646" s="44">
        <v>2078</v>
      </c>
      <c r="D646" s="33">
        <v>43902</v>
      </c>
    </row>
    <row r="647" spans="2:4" x14ac:dyDescent="0.2">
      <c r="B647" t="s">
        <v>13</v>
      </c>
      <c r="C647" s="44">
        <v>3675</v>
      </c>
      <c r="D647" s="33">
        <v>43903</v>
      </c>
    </row>
    <row r="648" spans="2:4" x14ac:dyDescent="0.2">
      <c r="B648" t="s">
        <v>13</v>
      </c>
      <c r="C648" s="44">
        <v>4585</v>
      </c>
      <c r="D648" s="33">
        <v>43904</v>
      </c>
    </row>
    <row r="649" spans="2:4" x14ac:dyDescent="0.2">
      <c r="B649" t="s">
        <v>13</v>
      </c>
      <c r="C649" s="44">
        <v>5795</v>
      </c>
      <c r="D649" s="33">
        <v>43905</v>
      </c>
    </row>
    <row r="650" spans="2:4" x14ac:dyDescent="0.2">
      <c r="B650" t="s">
        <v>57</v>
      </c>
      <c r="C650" s="44">
        <v>0</v>
      </c>
      <c r="D650" s="33">
        <v>43852</v>
      </c>
    </row>
    <row r="651" spans="2:4" x14ac:dyDescent="0.2">
      <c r="B651" t="s">
        <v>57</v>
      </c>
      <c r="C651" s="44">
        <v>0</v>
      </c>
      <c r="D651" s="33">
        <v>43853</v>
      </c>
    </row>
    <row r="652" spans="2:4" x14ac:dyDescent="0.2">
      <c r="B652" t="s">
        <v>57</v>
      </c>
      <c r="C652" s="44">
        <v>0</v>
      </c>
      <c r="D652" s="33">
        <v>43854</v>
      </c>
    </row>
    <row r="653" spans="2:4" x14ac:dyDescent="0.2">
      <c r="B653" t="s">
        <v>57</v>
      </c>
      <c r="C653" s="44">
        <v>0</v>
      </c>
      <c r="D653" s="33">
        <v>43855</v>
      </c>
    </row>
    <row r="654" spans="2:4" x14ac:dyDescent="0.2">
      <c r="B654" t="s">
        <v>57</v>
      </c>
      <c r="C654" s="44">
        <v>0</v>
      </c>
      <c r="D654" s="33">
        <v>43856</v>
      </c>
    </row>
    <row r="655" spans="2:4" x14ac:dyDescent="0.2">
      <c r="B655" t="s">
        <v>57</v>
      </c>
      <c r="C655" s="44">
        <v>0</v>
      </c>
      <c r="D655" s="33">
        <v>43857</v>
      </c>
    </row>
    <row r="656" spans="2:4" x14ac:dyDescent="0.2">
      <c r="B656" t="s">
        <v>57</v>
      </c>
      <c r="C656" s="44">
        <v>0</v>
      </c>
      <c r="D656" s="33">
        <v>43858</v>
      </c>
    </row>
    <row r="657" spans="2:4" x14ac:dyDescent="0.2">
      <c r="B657" t="s">
        <v>57</v>
      </c>
      <c r="C657" s="44">
        <v>1</v>
      </c>
      <c r="D657" s="33">
        <v>43859</v>
      </c>
    </row>
    <row r="658" spans="2:4" x14ac:dyDescent="0.2">
      <c r="B658" t="s">
        <v>57</v>
      </c>
      <c r="C658" s="44">
        <v>1</v>
      </c>
      <c r="D658" s="33">
        <v>43860</v>
      </c>
    </row>
    <row r="659" spans="2:4" x14ac:dyDescent="0.2">
      <c r="B659" t="s">
        <v>57</v>
      </c>
      <c r="C659" s="44">
        <v>1</v>
      </c>
      <c r="D659" s="33">
        <v>43861</v>
      </c>
    </row>
    <row r="660" spans="2:4" x14ac:dyDescent="0.2">
      <c r="B660" t="s">
        <v>57</v>
      </c>
      <c r="C660" s="44">
        <v>1</v>
      </c>
      <c r="D660" s="33">
        <v>43862</v>
      </c>
    </row>
    <row r="661" spans="2:4" x14ac:dyDescent="0.2">
      <c r="B661" t="s">
        <v>57</v>
      </c>
      <c r="C661" s="44">
        <v>1</v>
      </c>
      <c r="D661" s="33">
        <v>43863</v>
      </c>
    </row>
    <row r="662" spans="2:4" x14ac:dyDescent="0.2">
      <c r="B662" t="s">
        <v>57</v>
      </c>
      <c r="C662" s="44">
        <v>1</v>
      </c>
      <c r="D662" s="33">
        <v>43864</v>
      </c>
    </row>
    <row r="663" spans="2:4" x14ac:dyDescent="0.2">
      <c r="B663" t="s">
        <v>57</v>
      </c>
      <c r="C663" s="44">
        <v>1</v>
      </c>
      <c r="D663" s="33">
        <v>43865</v>
      </c>
    </row>
    <row r="664" spans="2:4" x14ac:dyDescent="0.2">
      <c r="B664" t="s">
        <v>57</v>
      </c>
      <c r="C664" s="44">
        <v>1</v>
      </c>
      <c r="D664" s="33">
        <v>43866</v>
      </c>
    </row>
    <row r="665" spans="2:4" x14ac:dyDescent="0.2">
      <c r="B665" t="s">
        <v>57</v>
      </c>
      <c r="C665" s="44">
        <v>1</v>
      </c>
      <c r="D665" s="33">
        <v>43867</v>
      </c>
    </row>
    <row r="666" spans="2:4" x14ac:dyDescent="0.2">
      <c r="B666" t="s">
        <v>57</v>
      </c>
      <c r="C666" s="44">
        <v>1</v>
      </c>
      <c r="D666" s="33">
        <v>43868</v>
      </c>
    </row>
    <row r="667" spans="2:4" x14ac:dyDescent="0.2">
      <c r="B667" t="s">
        <v>57</v>
      </c>
      <c r="C667" s="44">
        <v>1</v>
      </c>
      <c r="D667" s="33">
        <v>43869</v>
      </c>
    </row>
    <row r="668" spans="2:4" x14ac:dyDescent="0.2">
      <c r="B668" t="s">
        <v>57</v>
      </c>
      <c r="C668" s="44">
        <v>1</v>
      </c>
      <c r="D668" s="33">
        <v>43870</v>
      </c>
    </row>
    <row r="669" spans="2:4" x14ac:dyDescent="0.2">
      <c r="B669" t="s">
        <v>57</v>
      </c>
      <c r="C669" s="44">
        <v>1</v>
      </c>
      <c r="D669" s="33">
        <v>43871</v>
      </c>
    </row>
    <row r="670" spans="2:4" x14ac:dyDescent="0.2">
      <c r="B670" t="s">
        <v>57</v>
      </c>
      <c r="C670" s="44">
        <v>1</v>
      </c>
      <c r="D670" s="33">
        <v>43872</v>
      </c>
    </row>
    <row r="671" spans="2:4" x14ac:dyDescent="0.2">
      <c r="B671" t="s">
        <v>57</v>
      </c>
      <c r="C671" s="44">
        <v>1</v>
      </c>
      <c r="D671" s="33">
        <v>43873</v>
      </c>
    </row>
    <row r="672" spans="2:4" x14ac:dyDescent="0.2">
      <c r="B672" t="s">
        <v>57</v>
      </c>
      <c r="C672" s="44">
        <v>1</v>
      </c>
      <c r="D672" s="33">
        <v>43874</v>
      </c>
    </row>
    <row r="673" spans="2:4" x14ac:dyDescent="0.2">
      <c r="B673" t="s">
        <v>57</v>
      </c>
      <c r="C673" s="44">
        <v>1</v>
      </c>
      <c r="D673" s="33">
        <v>43875</v>
      </c>
    </row>
    <row r="674" spans="2:4" x14ac:dyDescent="0.2">
      <c r="B674" t="s">
        <v>57</v>
      </c>
      <c r="C674" s="44">
        <v>1</v>
      </c>
      <c r="D674" s="33">
        <v>43876</v>
      </c>
    </row>
    <row r="675" spans="2:4" x14ac:dyDescent="0.2">
      <c r="B675" t="s">
        <v>57</v>
      </c>
      <c r="C675" s="44">
        <v>1</v>
      </c>
      <c r="D675" s="33">
        <v>43877</v>
      </c>
    </row>
    <row r="676" spans="2:4" x14ac:dyDescent="0.2">
      <c r="B676" t="s">
        <v>57</v>
      </c>
      <c r="C676" s="44">
        <v>1</v>
      </c>
      <c r="D676" s="33">
        <v>43878</v>
      </c>
    </row>
    <row r="677" spans="2:4" x14ac:dyDescent="0.2">
      <c r="B677" t="s">
        <v>57</v>
      </c>
      <c r="C677" s="44">
        <v>1</v>
      </c>
      <c r="D677" s="33">
        <v>43879</v>
      </c>
    </row>
    <row r="678" spans="2:4" x14ac:dyDescent="0.2">
      <c r="B678" t="s">
        <v>57</v>
      </c>
      <c r="C678" s="44">
        <v>1</v>
      </c>
      <c r="D678" s="33">
        <v>43880</v>
      </c>
    </row>
    <row r="679" spans="2:4" x14ac:dyDescent="0.2">
      <c r="B679" t="s">
        <v>57</v>
      </c>
      <c r="C679" s="44">
        <v>1</v>
      </c>
      <c r="D679" s="33">
        <v>43881</v>
      </c>
    </row>
    <row r="680" spans="2:4" x14ac:dyDescent="0.2">
      <c r="B680" t="s">
        <v>57</v>
      </c>
      <c r="C680" s="44">
        <v>1</v>
      </c>
      <c r="D680" s="33">
        <v>43882</v>
      </c>
    </row>
    <row r="681" spans="2:4" x14ac:dyDescent="0.2">
      <c r="B681" t="s">
        <v>57</v>
      </c>
      <c r="C681" s="44">
        <v>1</v>
      </c>
      <c r="D681" s="33">
        <v>43883</v>
      </c>
    </row>
    <row r="682" spans="2:4" x14ac:dyDescent="0.2">
      <c r="B682" t="s">
        <v>57</v>
      </c>
      <c r="C682" s="44">
        <v>1</v>
      </c>
      <c r="D682" s="33">
        <v>43884</v>
      </c>
    </row>
    <row r="683" spans="2:4" x14ac:dyDescent="0.2">
      <c r="B683" t="s">
        <v>57</v>
      </c>
      <c r="C683" s="44">
        <v>1</v>
      </c>
      <c r="D683" s="33">
        <v>43885</v>
      </c>
    </row>
    <row r="684" spans="2:4" x14ac:dyDescent="0.2">
      <c r="B684" t="s">
        <v>57</v>
      </c>
      <c r="C684" s="44">
        <v>1</v>
      </c>
      <c r="D684" s="33">
        <v>43886</v>
      </c>
    </row>
    <row r="685" spans="2:4" x14ac:dyDescent="0.2">
      <c r="B685" t="s">
        <v>57</v>
      </c>
      <c r="C685" s="44">
        <v>2</v>
      </c>
      <c r="D685" s="33">
        <v>43887</v>
      </c>
    </row>
    <row r="686" spans="2:4" x14ac:dyDescent="0.2">
      <c r="B686" t="s">
        <v>57</v>
      </c>
      <c r="C686" s="44">
        <v>2</v>
      </c>
      <c r="D686" s="33">
        <v>43888</v>
      </c>
    </row>
    <row r="687" spans="2:4" x14ac:dyDescent="0.2">
      <c r="B687" t="s">
        <v>57</v>
      </c>
      <c r="C687" s="44">
        <v>2</v>
      </c>
      <c r="D687" s="33">
        <v>43889</v>
      </c>
    </row>
    <row r="688" spans="2:4" x14ac:dyDescent="0.2">
      <c r="B688" t="s">
        <v>57</v>
      </c>
      <c r="C688" s="44">
        <v>3</v>
      </c>
      <c r="D688" s="33">
        <v>43890</v>
      </c>
    </row>
    <row r="689" spans="2:4" x14ac:dyDescent="0.2">
      <c r="B689" t="s">
        <v>57</v>
      </c>
      <c r="C689" s="44">
        <v>6</v>
      </c>
      <c r="D689" s="33">
        <v>43891</v>
      </c>
    </row>
    <row r="690" spans="2:4" x14ac:dyDescent="0.2">
      <c r="B690" t="s">
        <v>57</v>
      </c>
      <c r="C690" s="44">
        <v>6</v>
      </c>
      <c r="D690" s="33">
        <v>43892</v>
      </c>
    </row>
    <row r="691" spans="2:4" x14ac:dyDescent="0.2">
      <c r="B691" t="s">
        <v>57</v>
      </c>
      <c r="C691" s="44">
        <v>6</v>
      </c>
      <c r="D691" s="33">
        <v>43893</v>
      </c>
    </row>
    <row r="692" spans="2:4" x14ac:dyDescent="0.2">
      <c r="B692" t="s">
        <v>57</v>
      </c>
      <c r="C692" s="44">
        <v>6</v>
      </c>
      <c r="D692" s="33">
        <v>43894</v>
      </c>
    </row>
    <row r="693" spans="2:4" x14ac:dyDescent="0.2">
      <c r="B693" t="s">
        <v>57</v>
      </c>
      <c r="C693" s="44">
        <v>12</v>
      </c>
      <c r="D693" s="33">
        <v>43895</v>
      </c>
    </row>
    <row r="694" spans="2:4" x14ac:dyDescent="0.2">
      <c r="B694" t="s">
        <v>57</v>
      </c>
      <c r="C694" s="44">
        <v>15</v>
      </c>
      <c r="D694" s="33">
        <v>43896</v>
      </c>
    </row>
    <row r="695" spans="2:4" x14ac:dyDescent="0.2">
      <c r="B695" t="s">
        <v>57</v>
      </c>
      <c r="C695" s="44">
        <v>15</v>
      </c>
      <c r="D695" s="33">
        <v>43897</v>
      </c>
    </row>
    <row r="696" spans="2:4" x14ac:dyDescent="0.2">
      <c r="B696" t="s">
        <v>57</v>
      </c>
      <c r="C696" s="44">
        <v>23</v>
      </c>
      <c r="D696" s="33">
        <v>43898</v>
      </c>
    </row>
    <row r="697" spans="2:4" x14ac:dyDescent="0.2">
      <c r="B697" t="s">
        <v>57</v>
      </c>
      <c r="C697" s="44">
        <v>30</v>
      </c>
      <c r="D697" s="33">
        <v>43899</v>
      </c>
    </row>
    <row r="698" spans="2:4" x14ac:dyDescent="0.2">
      <c r="B698" t="s">
        <v>57</v>
      </c>
      <c r="C698" s="44">
        <v>40</v>
      </c>
      <c r="D698" s="33">
        <v>43900</v>
      </c>
    </row>
    <row r="699" spans="2:4" x14ac:dyDescent="0.2">
      <c r="B699" t="s">
        <v>57</v>
      </c>
      <c r="C699" s="44">
        <v>59</v>
      </c>
      <c r="D699" s="33">
        <v>43901</v>
      </c>
    </row>
    <row r="700" spans="2:4" x14ac:dyDescent="0.2">
      <c r="B700" t="s">
        <v>57</v>
      </c>
      <c r="C700" s="44">
        <v>59</v>
      </c>
      <c r="D700" s="33">
        <v>43902</v>
      </c>
    </row>
    <row r="701" spans="2:4" x14ac:dyDescent="0.2">
      <c r="B701" t="s">
        <v>57</v>
      </c>
      <c r="C701" s="44">
        <v>155</v>
      </c>
      <c r="D701" s="33">
        <v>43903</v>
      </c>
    </row>
    <row r="702" spans="2:4" x14ac:dyDescent="0.2">
      <c r="B702" t="s">
        <v>57</v>
      </c>
      <c r="C702" s="44">
        <v>225</v>
      </c>
      <c r="D702" s="33">
        <v>43904</v>
      </c>
    </row>
    <row r="703" spans="2:4" x14ac:dyDescent="0.2">
      <c r="B703" t="s">
        <v>57</v>
      </c>
      <c r="C703" s="44">
        <v>244</v>
      </c>
      <c r="D703" s="33">
        <v>43905</v>
      </c>
    </row>
    <row r="704" spans="2:4" x14ac:dyDescent="0.2">
      <c r="B704" t="s">
        <v>58</v>
      </c>
      <c r="C704" s="44">
        <v>0</v>
      </c>
      <c r="D704" s="33">
        <v>43852</v>
      </c>
    </row>
    <row r="705" spans="2:4" x14ac:dyDescent="0.2">
      <c r="B705" t="s">
        <v>58</v>
      </c>
      <c r="C705" s="44">
        <v>0</v>
      </c>
      <c r="D705" s="33">
        <v>43853</v>
      </c>
    </row>
    <row r="706" spans="2:4" x14ac:dyDescent="0.2">
      <c r="B706" t="s">
        <v>58</v>
      </c>
      <c r="C706" s="44">
        <v>0</v>
      </c>
      <c r="D706" s="33">
        <v>43854</v>
      </c>
    </row>
    <row r="707" spans="2:4" x14ac:dyDescent="0.2">
      <c r="B707" t="s">
        <v>58</v>
      </c>
      <c r="C707" s="44">
        <v>0</v>
      </c>
      <c r="D707" s="33">
        <v>43855</v>
      </c>
    </row>
    <row r="708" spans="2:4" x14ac:dyDescent="0.2">
      <c r="B708" t="s">
        <v>58</v>
      </c>
      <c r="C708" s="44">
        <v>0</v>
      </c>
      <c r="D708" s="33">
        <v>43856</v>
      </c>
    </row>
    <row r="709" spans="2:4" x14ac:dyDescent="0.2">
      <c r="B709" t="s">
        <v>58</v>
      </c>
      <c r="C709" s="44">
        <v>0</v>
      </c>
      <c r="D709" s="33">
        <v>43857</v>
      </c>
    </row>
    <row r="710" spans="2:4" x14ac:dyDescent="0.2">
      <c r="B710" t="s">
        <v>58</v>
      </c>
      <c r="C710" s="44">
        <v>0</v>
      </c>
      <c r="D710" s="33">
        <v>43858</v>
      </c>
    </row>
    <row r="711" spans="2:4" x14ac:dyDescent="0.2">
      <c r="B711" t="s">
        <v>58</v>
      </c>
      <c r="C711" s="44">
        <v>4</v>
      </c>
      <c r="D711" s="33">
        <v>43859</v>
      </c>
    </row>
    <row r="712" spans="2:4" x14ac:dyDescent="0.2">
      <c r="B712" t="s">
        <v>58</v>
      </c>
      <c r="C712" s="44">
        <v>4</v>
      </c>
      <c r="D712" s="33">
        <v>43860</v>
      </c>
    </row>
    <row r="713" spans="2:4" x14ac:dyDescent="0.2">
      <c r="B713" t="s">
        <v>58</v>
      </c>
      <c r="C713" s="44">
        <v>4</v>
      </c>
      <c r="D713" s="33">
        <v>43861</v>
      </c>
    </row>
    <row r="714" spans="2:4" x14ac:dyDescent="0.2">
      <c r="B714" t="s">
        <v>58</v>
      </c>
      <c r="C714" s="44">
        <v>4</v>
      </c>
      <c r="D714" s="33">
        <v>43862</v>
      </c>
    </row>
    <row r="715" spans="2:4" x14ac:dyDescent="0.2">
      <c r="B715" t="s">
        <v>58</v>
      </c>
      <c r="C715" s="44">
        <v>5</v>
      </c>
      <c r="D715" s="33">
        <v>43863</v>
      </c>
    </row>
    <row r="716" spans="2:4" x14ac:dyDescent="0.2">
      <c r="B716" t="s">
        <v>58</v>
      </c>
      <c r="C716" s="44">
        <v>5</v>
      </c>
      <c r="D716" s="33">
        <v>43864</v>
      </c>
    </row>
    <row r="717" spans="2:4" x14ac:dyDescent="0.2">
      <c r="B717" t="s">
        <v>58</v>
      </c>
      <c r="C717" s="44">
        <v>5</v>
      </c>
      <c r="D717" s="33">
        <v>43865</v>
      </c>
    </row>
    <row r="718" spans="2:4" x14ac:dyDescent="0.2">
      <c r="B718" t="s">
        <v>58</v>
      </c>
      <c r="C718" s="44">
        <v>5</v>
      </c>
      <c r="D718" s="33">
        <v>43866</v>
      </c>
    </row>
    <row r="719" spans="2:4" x14ac:dyDescent="0.2">
      <c r="B719" t="s">
        <v>58</v>
      </c>
      <c r="C719" s="44">
        <v>5</v>
      </c>
      <c r="D719" s="33">
        <v>43867</v>
      </c>
    </row>
    <row r="720" spans="2:4" x14ac:dyDescent="0.2">
      <c r="B720" t="s">
        <v>58</v>
      </c>
      <c r="C720" s="44">
        <v>5</v>
      </c>
      <c r="D720" s="33">
        <v>43868</v>
      </c>
    </row>
    <row r="721" spans="2:4" x14ac:dyDescent="0.2">
      <c r="B721" t="s">
        <v>58</v>
      </c>
      <c r="C721" s="44">
        <v>7</v>
      </c>
      <c r="D721" s="33">
        <v>43869</v>
      </c>
    </row>
    <row r="722" spans="2:4" x14ac:dyDescent="0.2">
      <c r="B722" t="s">
        <v>58</v>
      </c>
      <c r="C722" s="44">
        <v>7</v>
      </c>
      <c r="D722" s="33">
        <v>43870</v>
      </c>
    </row>
    <row r="723" spans="2:4" x14ac:dyDescent="0.2">
      <c r="B723" t="s">
        <v>58</v>
      </c>
      <c r="C723" s="44">
        <v>8</v>
      </c>
      <c r="D723" s="33">
        <v>43871</v>
      </c>
    </row>
    <row r="724" spans="2:4" x14ac:dyDescent="0.2">
      <c r="B724" t="s">
        <v>58</v>
      </c>
      <c r="C724" s="44">
        <v>8</v>
      </c>
      <c r="D724" s="33">
        <v>43872</v>
      </c>
    </row>
    <row r="725" spans="2:4" x14ac:dyDescent="0.2">
      <c r="B725" t="s">
        <v>58</v>
      </c>
      <c r="C725" s="44">
        <v>8</v>
      </c>
      <c r="D725" s="33">
        <v>43873</v>
      </c>
    </row>
    <row r="726" spans="2:4" x14ac:dyDescent="0.2">
      <c r="B726" t="s">
        <v>58</v>
      </c>
      <c r="C726" s="44">
        <v>8</v>
      </c>
      <c r="D726" s="33">
        <v>43874</v>
      </c>
    </row>
    <row r="727" spans="2:4" x14ac:dyDescent="0.2">
      <c r="B727" t="s">
        <v>58</v>
      </c>
      <c r="C727" s="44">
        <v>8</v>
      </c>
      <c r="D727" s="33">
        <v>43875</v>
      </c>
    </row>
    <row r="728" spans="2:4" x14ac:dyDescent="0.2">
      <c r="B728" t="s">
        <v>58</v>
      </c>
      <c r="C728" s="44">
        <v>8</v>
      </c>
      <c r="D728" s="33">
        <v>43876</v>
      </c>
    </row>
    <row r="729" spans="2:4" x14ac:dyDescent="0.2">
      <c r="B729" t="s">
        <v>58</v>
      </c>
      <c r="C729" s="44">
        <v>9</v>
      </c>
      <c r="D729" s="33">
        <v>43877</v>
      </c>
    </row>
    <row r="730" spans="2:4" x14ac:dyDescent="0.2">
      <c r="B730" t="s">
        <v>58</v>
      </c>
      <c r="C730" s="44">
        <v>9</v>
      </c>
      <c r="D730" s="33">
        <v>43878</v>
      </c>
    </row>
    <row r="731" spans="2:4" x14ac:dyDescent="0.2">
      <c r="B731" t="s">
        <v>58</v>
      </c>
      <c r="C731" s="44">
        <v>9</v>
      </c>
      <c r="D731" s="33">
        <v>43879</v>
      </c>
    </row>
    <row r="732" spans="2:4" x14ac:dyDescent="0.2">
      <c r="B732" t="s">
        <v>58</v>
      </c>
      <c r="C732" s="44">
        <v>9</v>
      </c>
      <c r="D732" s="33">
        <v>43880</v>
      </c>
    </row>
    <row r="733" spans="2:4" x14ac:dyDescent="0.2">
      <c r="B733" t="s">
        <v>58</v>
      </c>
      <c r="C733" s="44">
        <v>9</v>
      </c>
      <c r="D733" s="33">
        <v>43881</v>
      </c>
    </row>
    <row r="734" spans="2:4" x14ac:dyDescent="0.2">
      <c r="B734" t="s">
        <v>58</v>
      </c>
      <c r="C734" s="44">
        <v>9</v>
      </c>
      <c r="D734" s="33">
        <v>43882</v>
      </c>
    </row>
    <row r="735" spans="2:4" x14ac:dyDescent="0.2">
      <c r="B735" t="s">
        <v>58</v>
      </c>
      <c r="C735" s="44">
        <v>13</v>
      </c>
      <c r="D735" s="33">
        <v>43883</v>
      </c>
    </row>
    <row r="736" spans="2:4" x14ac:dyDescent="0.2">
      <c r="B736" t="s">
        <v>58</v>
      </c>
      <c r="C736" s="44">
        <v>13</v>
      </c>
      <c r="D736" s="33">
        <v>43884</v>
      </c>
    </row>
    <row r="737" spans="2:4" x14ac:dyDescent="0.2">
      <c r="B737" t="s">
        <v>58</v>
      </c>
      <c r="C737" s="44">
        <v>13</v>
      </c>
      <c r="D737" s="33">
        <v>43885</v>
      </c>
    </row>
    <row r="738" spans="2:4" x14ac:dyDescent="0.2">
      <c r="B738" t="s">
        <v>58</v>
      </c>
      <c r="C738" s="44">
        <v>13</v>
      </c>
      <c r="D738" s="33">
        <v>43886</v>
      </c>
    </row>
    <row r="739" spans="2:4" x14ac:dyDescent="0.2">
      <c r="B739" t="s">
        <v>58</v>
      </c>
      <c r="C739" s="44">
        <v>13</v>
      </c>
      <c r="D739" s="33">
        <v>43887</v>
      </c>
    </row>
    <row r="740" spans="2:4" x14ac:dyDescent="0.2">
      <c r="B740" t="s">
        <v>58</v>
      </c>
      <c r="C740" s="44">
        <v>13</v>
      </c>
      <c r="D740" s="33">
        <v>43888</v>
      </c>
    </row>
    <row r="741" spans="2:4" x14ac:dyDescent="0.2">
      <c r="B741" t="s">
        <v>58</v>
      </c>
      <c r="C741" s="44">
        <v>19</v>
      </c>
      <c r="D741" s="33">
        <v>43889</v>
      </c>
    </row>
    <row r="742" spans="2:4" x14ac:dyDescent="0.2">
      <c r="B742" t="s">
        <v>58</v>
      </c>
      <c r="C742" s="44">
        <v>21</v>
      </c>
      <c r="D742" s="33">
        <v>43890</v>
      </c>
    </row>
    <row r="743" spans="2:4" x14ac:dyDescent="0.2">
      <c r="B743" t="s">
        <v>58</v>
      </c>
      <c r="C743" s="44">
        <v>21</v>
      </c>
      <c r="D743" s="33">
        <v>43891</v>
      </c>
    </row>
    <row r="744" spans="2:4" x14ac:dyDescent="0.2">
      <c r="B744" t="s">
        <v>58</v>
      </c>
      <c r="C744" s="44">
        <v>21</v>
      </c>
      <c r="D744" s="33">
        <v>43892</v>
      </c>
    </row>
    <row r="745" spans="2:4" x14ac:dyDescent="0.2">
      <c r="B745" t="s">
        <v>58</v>
      </c>
      <c r="C745" s="44">
        <v>27</v>
      </c>
      <c r="D745" s="33">
        <v>43893</v>
      </c>
    </row>
    <row r="746" spans="2:4" x14ac:dyDescent="0.2">
      <c r="B746" t="s">
        <v>58</v>
      </c>
      <c r="C746" s="44">
        <v>27</v>
      </c>
      <c r="D746" s="33">
        <v>43894</v>
      </c>
    </row>
    <row r="747" spans="2:4" x14ac:dyDescent="0.2">
      <c r="B747" t="s">
        <v>58</v>
      </c>
      <c r="C747" s="44">
        <v>29</v>
      </c>
      <c r="D747" s="33">
        <v>43895</v>
      </c>
    </row>
    <row r="748" spans="2:4" x14ac:dyDescent="0.2">
      <c r="B748" t="s">
        <v>58</v>
      </c>
      <c r="C748" s="44">
        <v>29</v>
      </c>
      <c r="D748" s="33">
        <v>43896</v>
      </c>
    </row>
    <row r="749" spans="2:4" x14ac:dyDescent="0.2">
      <c r="B749" t="s">
        <v>58</v>
      </c>
      <c r="C749" s="44">
        <v>45</v>
      </c>
      <c r="D749" s="33">
        <v>43897</v>
      </c>
    </row>
    <row r="750" spans="2:4" x14ac:dyDescent="0.2">
      <c r="B750" t="s">
        <v>58</v>
      </c>
      <c r="C750" s="44">
        <v>45</v>
      </c>
      <c r="D750" s="33">
        <v>43898</v>
      </c>
    </row>
    <row r="751" spans="2:4" x14ac:dyDescent="0.2">
      <c r="B751" t="s">
        <v>58</v>
      </c>
      <c r="C751" s="44">
        <v>45</v>
      </c>
      <c r="D751" s="33">
        <v>43899</v>
      </c>
    </row>
    <row r="752" spans="2:4" x14ac:dyDescent="0.2">
      <c r="B752" t="s">
        <v>58</v>
      </c>
      <c r="C752" s="44">
        <v>74</v>
      </c>
      <c r="D752" s="33">
        <v>43900</v>
      </c>
    </row>
    <row r="753" spans="2:4" x14ac:dyDescent="0.2">
      <c r="B753" t="s">
        <v>58</v>
      </c>
      <c r="C753" s="44">
        <v>74</v>
      </c>
      <c r="D753" s="33">
        <v>43901</v>
      </c>
    </row>
    <row r="754" spans="2:4" x14ac:dyDescent="0.2">
      <c r="B754" t="s">
        <v>58</v>
      </c>
      <c r="C754" s="44">
        <v>85</v>
      </c>
      <c r="D754" s="33">
        <v>43902</v>
      </c>
    </row>
    <row r="755" spans="2:4" x14ac:dyDescent="0.2">
      <c r="B755" t="s">
        <v>58</v>
      </c>
      <c r="C755" s="44">
        <v>85</v>
      </c>
      <c r="D755" s="33">
        <v>43903</v>
      </c>
    </row>
    <row r="756" spans="2:4" x14ac:dyDescent="0.2">
      <c r="B756" t="s">
        <v>58</v>
      </c>
      <c r="C756" s="44">
        <v>85</v>
      </c>
      <c r="D756" s="33">
        <v>43904</v>
      </c>
    </row>
    <row r="757" spans="2:4" x14ac:dyDescent="0.2">
      <c r="B757" t="s">
        <v>58</v>
      </c>
      <c r="C757" s="44">
        <v>98</v>
      </c>
      <c r="D757" s="33">
        <v>43905</v>
      </c>
    </row>
    <row r="758" spans="2:4" x14ac:dyDescent="0.2">
      <c r="B758" t="s">
        <v>59</v>
      </c>
      <c r="C758" s="44">
        <v>0</v>
      </c>
      <c r="D758" s="33">
        <v>43852</v>
      </c>
    </row>
    <row r="759" spans="2:4" x14ac:dyDescent="0.2">
      <c r="B759" t="s">
        <v>59</v>
      </c>
      <c r="C759" s="44">
        <v>0</v>
      </c>
      <c r="D759" s="33">
        <v>43853</v>
      </c>
    </row>
    <row r="760" spans="2:4" x14ac:dyDescent="0.2">
      <c r="B760" t="s">
        <v>59</v>
      </c>
      <c r="C760" s="44">
        <v>0</v>
      </c>
      <c r="D760" s="33">
        <v>43854</v>
      </c>
    </row>
    <row r="761" spans="2:4" x14ac:dyDescent="0.2">
      <c r="B761" t="s">
        <v>59</v>
      </c>
      <c r="C761" s="44">
        <v>0</v>
      </c>
      <c r="D761" s="33">
        <v>43855</v>
      </c>
    </row>
    <row r="762" spans="2:4" x14ac:dyDescent="0.2">
      <c r="B762" t="s">
        <v>59</v>
      </c>
      <c r="C762" s="44">
        <v>0</v>
      </c>
      <c r="D762" s="33">
        <v>43856</v>
      </c>
    </row>
    <row r="763" spans="2:4" x14ac:dyDescent="0.2">
      <c r="B763" t="s">
        <v>59</v>
      </c>
      <c r="C763" s="44">
        <v>0</v>
      </c>
      <c r="D763" s="33">
        <v>43857</v>
      </c>
    </row>
    <row r="764" spans="2:4" x14ac:dyDescent="0.2">
      <c r="B764" t="s">
        <v>59</v>
      </c>
      <c r="C764" s="44">
        <v>0</v>
      </c>
      <c r="D764" s="33">
        <v>43858</v>
      </c>
    </row>
    <row r="765" spans="2:4" x14ac:dyDescent="0.2">
      <c r="B765" t="s">
        <v>59</v>
      </c>
      <c r="C765" s="44">
        <v>0</v>
      </c>
      <c r="D765" s="33">
        <v>43859</v>
      </c>
    </row>
    <row r="766" spans="2:4" x14ac:dyDescent="0.2">
      <c r="B766" t="s">
        <v>59</v>
      </c>
      <c r="C766" s="44">
        <v>1</v>
      </c>
      <c r="D766" s="33">
        <v>43860</v>
      </c>
    </row>
    <row r="767" spans="2:4" x14ac:dyDescent="0.2">
      <c r="B767" t="s">
        <v>59</v>
      </c>
      <c r="C767" s="44">
        <v>1</v>
      </c>
      <c r="D767" s="33">
        <v>43861</v>
      </c>
    </row>
    <row r="768" spans="2:4" x14ac:dyDescent="0.2">
      <c r="B768" t="s">
        <v>59</v>
      </c>
      <c r="C768" s="44">
        <v>1</v>
      </c>
      <c r="D768" s="33">
        <v>43862</v>
      </c>
    </row>
    <row r="769" spans="2:4" x14ac:dyDescent="0.2">
      <c r="B769" t="s">
        <v>59</v>
      </c>
      <c r="C769" s="44">
        <v>2</v>
      </c>
      <c r="D769" s="33">
        <v>43863</v>
      </c>
    </row>
    <row r="770" spans="2:4" x14ac:dyDescent="0.2">
      <c r="B770" t="s">
        <v>59</v>
      </c>
      <c r="C770" s="44">
        <v>2</v>
      </c>
      <c r="D770" s="33">
        <v>43864</v>
      </c>
    </row>
    <row r="771" spans="2:4" x14ac:dyDescent="0.2">
      <c r="B771" t="s">
        <v>59</v>
      </c>
      <c r="C771" s="44">
        <v>2</v>
      </c>
      <c r="D771" s="33">
        <v>43865</v>
      </c>
    </row>
    <row r="772" spans="2:4" x14ac:dyDescent="0.2">
      <c r="B772" t="s">
        <v>59</v>
      </c>
      <c r="C772" s="44">
        <v>2</v>
      </c>
      <c r="D772" s="33">
        <v>43866</v>
      </c>
    </row>
    <row r="773" spans="2:4" x14ac:dyDescent="0.2">
      <c r="B773" t="s">
        <v>59</v>
      </c>
      <c r="C773" s="44">
        <v>2</v>
      </c>
      <c r="D773" s="33">
        <v>43867</v>
      </c>
    </row>
    <row r="774" spans="2:4" x14ac:dyDescent="0.2">
      <c r="B774" t="s">
        <v>59</v>
      </c>
      <c r="C774" s="44">
        <v>3</v>
      </c>
      <c r="D774" s="33">
        <v>43868</v>
      </c>
    </row>
    <row r="775" spans="2:4" x14ac:dyDescent="0.2">
      <c r="B775" t="s">
        <v>59</v>
      </c>
      <c r="C775" s="44">
        <v>3</v>
      </c>
      <c r="D775" s="33">
        <v>43869</v>
      </c>
    </row>
    <row r="776" spans="2:4" x14ac:dyDescent="0.2">
      <c r="B776" t="s">
        <v>59</v>
      </c>
      <c r="C776" s="44">
        <v>3</v>
      </c>
      <c r="D776" s="33">
        <v>43870</v>
      </c>
    </row>
    <row r="777" spans="2:4" x14ac:dyDescent="0.2">
      <c r="B777" t="s">
        <v>59</v>
      </c>
      <c r="C777" s="44">
        <v>3</v>
      </c>
      <c r="D777" s="33">
        <v>43871</v>
      </c>
    </row>
    <row r="778" spans="2:4" x14ac:dyDescent="0.2">
      <c r="B778" t="s">
        <v>59</v>
      </c>
      <c r="C778" s="44">
        <v>3</v>
      </c>
      <c r="D778" s="33">
        <v>43872</v>
      </c>
    </row>
    <row r="779" spans="2:4" x14ac:dyDescent="0.2">
      <c r="B779" t="s">
        <v>59</v>
      </c>
      <c r="C779" s="44">
        <v>3</v>
      </c>
      <c r="D779" s="33">
        <v>43873</v>
      </c>
    </row>
    <row r="780" spans="2:4" x14ac:dyDescent="0.2">
      <c r="B780" t="s">
        <v>59</v>
      </c>
      <c r="C780" s="44">
        <v>3</v>
      </c>
      <c r="D780" s="33">
        <v>43874</v>
      </c>
    </row>
    <row r="781" spans="2:4" x14ac:dyDescent="0.2">
      <c r="B781" t="s">
        <v>59</v>
      </c>
      <c r="C781" s="44">
        <v>3</v>
      </c>
      <c r="D781" s="33">
        <v>43875</v>
      </c>
    </row>
    <row r="782" spans="2:4" x14ac:dyDescent="0.2">
      <c r="B782" t="s">
        <v>59</v>
      </c>
      <c r="C782" s="44">
        <v>3</v>
      </c>
      <c r="D782" s="33">
        <v>43876</v>
      </c>
    </row>
    <row r="783" spans="2:4" x14ac:dyDescent="0.2">
      <c r="B783" t="s">
        <v>59</v>
      </c>
      <c r="C783" s="44">
        <v>3</v>
      </c>
      <c r="D783" s="33">
        <v>43877</v>
      </c>
    </row>
    <row r="784" spans="2:4" x14ac:dyDescent="0.2">
      <c r="B784" t="s">
        <v>59</v>
      </c>
      <c r="C784" s="44">
        <v>3</v>
      </c>
      <c r="D784" s="33">
        <v>43878</v>
      </c>
    </row>
    <row r="785" spans="2:4" x14ac:dyDescent="0.2">
      <c r="B785" t="s">
        <v>59</v>
      </c>
      <c r="C785" s="44">
        <v>3</v>
      </c>
      <c r="D785" s="33">
        <v>43879</v>
      </c>
    </row>
    <row r="786" spans="2:4" x14ac:dyDescent="0.2">
      <c r="B786" t="s">
        <v>59</v>
      </c>
      <c r="C786" s="44">
        <v>3</v>
      </c>
      <c r="D786" s="33">
        <v>43880</v>
      </c>
    </row>
    <row r="787" spans="2:4" x14ac:dyDescent="0.2">
      <c r="B787" t="s">
        <v>59</v>
      </c>
      <c r="C787" s="44">
        <v>3</v>
      </c>
      <c r="D787" s="33">
        <v>43881</v>
      </c>
    </row>
    <row r="788" spans="2:4" x14ac:dyDescent="0.2">
      <c r="B788" t="s">
        <v>59</v>
      </c>
      <c r="C788" s="44">
        <v>3</v>
      </c>
      <c r="D788" s="33">
        <v>43882</v>
      </c>
    </row>
    <row r="789" spans="2:4" x14ac:dyDescent="0.2">
      <c r="B789" t="s">
        <v>59</v>
      </c>
      <c r="C789" s="44">
        <v>3</v>
      </c>
      <c r="D789" s="33">
        <v>43883</v>
      </c>
    </row>
    <row r="790" spans="2:4" x14ac:dyDescent="0.2">
      <c r="B790" t="s">
        <v>59</v>
      </c>
      <c r="C790" s="44">
        <v>3</v>
      </c>
      <c r="D790" s="33">
        <v>43884</v>
      </c>
    </row>
    <row r="791" spans="2:4" x14ac:dyDescent="0.2">
      <c r="B791" t="s">
        <v>59</v>
      </c>
      <c r="C791" s="44">
        <v>3</v>
      </c>
      <c r="D791" s="33">
        <v>43885</v>
      </c>
    </row>
    <row r="792" spans="2:4" x14ac:dyDescent="0.2">
      <c r="B792" t="s">
        <v>59</v>
      </c>
      <c r="C792" s="44">
        <v>3</v>
      </c>
      <c r="D792" s="33">
        <v>43886</v>
      </c>
    </row>
    <row r="793" spans="2:4" x14ac:dyDescent="0.2">
      <c r="B793" t="s">
        <v>59</v>
      </c>
      <c r="C793" s="44">
        <v>3</v>
      </c>
      <c r="D793" s="33">
        <v>43887</v>
      </c>
    </row>
    <row r="794" spans="2:4" x14ac:dyDescent="0.2">
      <c r="B794" t="s">
        <v>59</v>
      </c>
      <c r="C794" s="44">
        <v>3</v>
      </c>
      <c r="D794" s="33">
        <v>43888</v>
      </c>
    </row>
    <row r="795" spans="2:4" x14ac:dyDescent="0.2">
      <c r="B795" t="s">
        <v>59</v>
      </c>
      <c r="C795" s="44">
        <v>3</v>
      </c>
      <c r="D795" s="33">
        <v>43889</v>
      </c>
    </row>
    <row r="796" spans="2:4" x14ac:dyDescent="0.2">
      <c r="B796" t="s">
        <v>59</v>
      </c>
      <c r="C796" s="44">
        <v>3</v>
      </c>
      <c r="D796" s="33">
        <v>43890</v>
      </c>
    </row>
    <row r="797" spans="2:4" x14ac:dyDescent="0.2">
      <c r="B797" t="s">
        <v>59</v>
      </c>
      <c r="C797" s="44">
        <v>3</v>
      </c>
      <c r="D797" s="33">
        <v>43891</v>
      </c>
    </row>
    <row r="798" spans="2:4" x14ac:dyDescent="0.2">
      <c r="B798" t="s">
        <v>59</v>
      </c>
      <c r="C798" s="44">
        <v>3</v>
      </c>
      <c r="D798" s="33">
        <v>43892</v>
      </c>
    </row>
    <row r="799" spans="2:4" x14ac:dyDescent="0.2">
      <c r="B799" t="s">
        <v>59</v>
      </c>
      <c r="C799" s="44">
        <v>3</v>
      </c>
      <c r="D799" s="33">
        <v>43893</v>
      </c>
    </row>
    <row r="800" spans="2:4" x14ac:dyDescent="0.2">
      <c r="B800" t="s">
        <v>59</v>
      </c>
      <c r="C800" s="44">
        <v>3</v>
      </c>
      <c r="D800" s="33">
        <v>43894</v>
      </c>
    </row>
    <row r="801" spans="2:4" x14ac:dyDescent="0.2">
      <c r="B801" t="s">
        <v>59</v>
      </c>
      <c r="C801" s="44">
        <v>3</v>
      </c>
      <c r="D801" s="33">
        <v>43895</v>
      </c>
    </row>
    <row r="802" spans="2:4" x14ac:dyDescent="0.2">
      <c r="B802" t="s">
        <v>59</v>
      </c>
      <c r="C802" s="44">
        <v>5</v>
      </c>
      <c r="D802" s="33">
        <v>43896</v>
      </c>
    </row>
    <row r="803" spans="2:4" x14ac:dyDescent="0.2">
      <c r="B803" t="s">
        <v>59</v>
      </c>
      <c r="C803" s="44">
        <v>6</v>
      </c>
      <c r="D803" s="33">
        <v>43897</v>
      </c>
    </row>
    <row r="804" spans="2:4" x14ac:dyDescent="0.2">
      <c r="B804" t="s">
        <v>59</v>
      </c>
      <c r="C804" s="44">
        <v>10</v>
      </c>
      <c r="D804" s="33">
        <v>43898</v>
      </c>
    </row>
    <row r="805" spans="2:4" x14ac:dyDescent="0.2">
      <c r="B805" t="s">
        <v>59</v>
      </c>
      <c r="C805" s="44">
        <v>20</v>
      </c>
      <c r="D805" s="33">
        <v>43899</v>
      </c>
    </row>
    <row r="806" spans="2:4" x14ac:dyDescent="0.2">
      <c r="B806" t="s">
        <v>59</v>
      </c>
      <c r="C806" s="44">
        <v>33</v>
      </c>
      <c r="D806" s="33">
        <v>43900</v>
      </c>
    </row>
    <row r="807" spans="2:4" x14ac:dyDescent="0.2">
      <c r="B807" t="s">
        <v>59</v>
      </c>
      <c r="C807" s="44">
        <v>49</v>
      </c>
      <c r="D807" s="33">
        <v>43901</v>
      </c>
    </row>
    <row r="808" spans="2:4" x14ac:dyDescent="0.2">
      <c r="B808" t="s">
        <v>59</v>
      </c>
      <c r="C808" s="44">
        <v>52</v>
      </c>
      <c r="D808" s="33">
        <v>43902</v>
      </c>
    </row>
    <row r="809" spans="2:4" x14ac:dyDescent="0.2">
      <c r="B809" t="s">
        <v>59</v>
      </c>
      <c r="C809" s="44">
        <v>64</v>
      </c>
      <c r="D809" s="33">
        <v>43903</v>
      </c>
    </row>
    <row r="810" spans="2:4" x14ac:dyDescent="0.2">
      <c r="B810" t="s">
        <v>59</v>
      </c>
      <c r="C810" s="44">
        <v>111</v>
      </c>
      <c r="D810" s="33">
        <v>43904</v>
      </c>
    </row>
    <row r="811" spans="2:4" x14ac:dyDescent="0.2">
      <c r="B811" t="s">
        <v>59</v>
      </c>
      <c r="C811" s="44">
        <v>140</v>
      </c>
      <c r="D811" s="33">
        <v>43905</v>
      </c>
    </row>
    <row r="812" spans="2:4" x14ac:dyDescent="0.2">
      <c r="B812" t="s">
        <v>60</v>
      </c>
      <c r="C812" s="44">
        <v>0</v>
      </c>
      <c r="D812" s="33">
        <v>43852</v>
      </c>
    </row>
    <row r="813" spans="2:4" x14ac:dyDescent="0.2">
      <c r="B813" t="s">
        <v>60</v>
      </c>
      <c r="C813" s="44">
        <v>0</v>
      </c>
      <c r="D813" s="33">
        <v>43853</v>
      </c>
    </row>
    <row r="814" spans="2:4" x14ac:dyDescent="0.2">
      <c r="B814" t="s">
        <v>60</v>
      </c>
      <c r="C814" s="44">
        <v>0</v>
      </c>
      <c r="D814" s="33">
        <v>43854</v>
      </c>
    </row>
    <row r="815" spans="2:4" x14ac:dyDescent="0.2">
      <c r="B815" t="s">
        <v>60</v>
      </c>
      <c r="C815" s="44">
        <v>0</v>
      </c>
      <c r="D815" s="33">
        <v>43855</v>
      </c>
    </row>
    <row r="816" spans="2:4" x14ac:dyDescent="0.2">
      <c r="B816" t="s">
        <v>60</v>
      </c>
      <c r="C816" s="44">
        <v>0</v>
      </c>
      <c r="D816" s="33">
        <v>43856</v>
      </c>
    </row>
    <row r="817" spans="2:4" x14ac:dyDescent="0.2">
      <c r="B817" t="s">
        <v>60</v>
      </c>
      <c r="C817" s="44">
        <v>0</v>
      </c>
      <c r="D817" s="33">
        <v>43857</v>
      </c>
    </row>
    <row r="818" spans="2:4" x14ac:dyDescent="0.2">
      <c r="B818" t="s">
        <v>60</v>
      </c>
      <c r="C818" s="44">
        <v>0</v>
      </c>
      <c r="D818" s="33">
        <v>43858</v>
      </c>
    </row>
    <row r="819" spans="2:4" x14ac:dyDescent="0.2">
      <c r="B819" t="s">
        <v>60</v>
      </c>
      <c r="C819" s="44">
        <v>0</v>
      </c>
      <c r="D819" s="33">
        <v>43859</v>
      </c>
    </row>
    <row r="820" spans="2:4" x14ac:dyDescent="0.2">
      <c r="B820" t="s">
        <v>60</v>
      </c>
      <c r="C820" s="44">
        <v>1</v>
      </c>
      <c r="D820" s="33">
        <v>43860</v>
      </c>
    </row>
    <row r="821" spans="2:4" x14ac:dyDescent="0.2">
      <c r="B821" t="s">
        <v>60</v>
      </c>
      <c r="C821" s="44">
        <v>1</v>
      </c>
      <c r="D821" s="33">
        <v>43861</v>
      </c>
    </row>
    <row r="822" spans="2:4" x14ac:dyDescent="0.2">
      <c r="B822" t="s">
        <v>60</v>
      </c>
      <c r="C822" s="44">
        <v>1</v>
      </c>
      <c r="D822" s="33">
        <v>43862</v>
      </c>
    </row>
    <row r="823" spans="2:4" x14ac:dyDescent="0.2">
      <c r="B823" t="s">
        <v>60</v>
      </c>
      <c r="C823" s="44">
        <v>2</v>
      </c>
      <c r="D823" s="33">
        <v>43863</v>
      </c>
    </row>
    <row r="824" spans="2:4" x14ac:dyDescent="0.2">
      <c r="B824" t="s">
        <v>60</v>
      </c>
      <c r="C824" s="44">
        <v>3</v>
      </c>
      <c r="D824" s="33">
        <v>43864</v>
      </c>
    </row>
    <row r="825" spans="2:4" x14ac:dyDescent="0.2">
      <c r="B825" t="s">
        <v>60</v>
      </c>
      <c r="C825" s="44">
        <v>3</v>
      </c>
      <c r="D825" s="33">
        <v>43865</v>
      </c>
    </row>
    <row r="826" spans="2:4" x14ac:dyDescent="0.2">
      <c r="B826" t="s">
        <v>60</v>
      </c>
      <c r="C826" s="44">
        <v>3</v>
      </c>
      <c r="D826" s="33">
        <v>43866</v>
      </c>
    </row>
    <row r="827" spans="2:4" x14ac:dyDescent="0.2">
      <c r="B827" t="s">
        <v>60</v>
      </c>
      <c r="C827" s="44">
        <v>3</v>
      </c>
      <c r="D827" s="33">
        <v>43867</v>
      </c>
    </row>
    <row r="828" spans="2:4" x14ac:dyDescent="0.2">
      <c r="B828" t="s">
        <v>60</v>
      </c>
      <c r="C828" s="44">
        <v>3</v>
      </c>
      <c r="D828" s="33">
        <v>43868</v>
      </c>
    </row>
    <row r="829" spans="2:4" x14ac:dyDescent="0.2">
      <c r="B829" t="s">
        <v>60</v>
      </c>
      <c r="C829" s="44">
        <v>3</v>
      </c>
      <c r="D829" s="33">
        <v>43869</v>
      </c>
    </row>
    <row r="830" spans="2:4" x14ac:dyDescent="0.2">
      <c r="B830" t="s">
        <v>60</v>
      </c>
      <c r="C830" s="44">
        <v>3</v>
      </c>
      <c r="D830" s="33">
        <v>43870</v>
      </c>
    </row>
    <row r="831" spans="2:4" x14ac:dyDescent="0.2">
      <c r="B831" t="s">
        <v>60</v>
      </c>
      <c r="C831" s="44">
        <v>3</v>
      </c>
      <c r="D831" s="33">
        <v>43871</v>
      </c>
    </row>
    <row r="832" spans="2:4" x14ac:dyDescent="0.2">
      <c r="B832" t="s">
        <v>60</v>
      </c>
      <c r="C832" s="44">
        <v>3</v>
      </c>
      <c r="D832" s="33">
        <v>43872</v>
      </c>
    </row>
    <row r="833" spans="2:4" x14ac:dyDescent="0.2">
      <c r="B833" t="s">
        <v>60</v>
      </c>
      <c r="C833" s="44">
        <v>3</v>
      </c>
      <c r="D833" s="33">
        <v>43873</v>
      </c>
    </row>
    <row r="834" spans="2:4" x14ac:dyDescent="0.2">
      <c r="B834" t="s">
        <v>60</v>
      </c>
      <c r="C834" s="44">
        <v>3</v>
      </c>
      <c r="D834" s="33">
        <v>43874</v>
      </c>
    </row>
    <row r="835" spans="2:4" x14ac:dyDescent="0.2">
      <c r="B835" t="s">
        <v>60</v>
      </c>
      <c r="C835" s="44">
        <v>3</v>
      </c>
      <c r="D835" s="33">
        <v>43875</v>
      </c>
    </row>
    <row r="836" spans="2:4" x14ac:dyDescent="0.2">
      <c r="B836" t="s">
        <v>60</v>
      </c>
      <c r="C836" s="44">
        <v>3</v>
      </c>
      <c r="D836" s="33">
        <v>43876</v>
      </c>
    </row>
    <row r="837" spans="2:4" x14ac:dyDescent="0.2">
      <c r="B837" t="s">
        <v>60</v>
      </c>
      <c r="C837" s="44">
        <v>3</v>
      </c>
      <c r="D837" s="33">
        <v>43877</v>
      </c>
    </row>
    <row r="838" spans="2:4" x14ac:dyDescent="0.2">
      <c r="B838" t="s">
        <v>60</v>
      </c>
      <c r="C838" s="44">
        <v>3</v>
      </c>
      <c r="D838" s="33">
        <v>43878</v>
      </c>
    </row>
    <row r="839" spans="2:4" x14ac:dyDescent="0.2">
      <c r="B839" t="s">
        <v>60</v>
      </c>
      <c r="C839" s="44">
        <v>3</v>
      </c>
      <c r="D839" s="33">
        <v>43879</v>
      </c>
    </row>
    <row r="840" spans="2:4" x14ac:dyDescent="0.2">
      <c r="B840" t="s">
        <v>60</v>
      </c>
      <c r="C840" s="44">
        <v>3</v>
      </c>
      <c r="D840" s="33">
        <v>43880</v>
      </c>
    </row>
    <row r="841" spans="2:4" x14ac:dyDescent="0.2">
      <c r="B841" t="s">
        <v>60</v>
      </c>
      <c r="C841" s="44">
        <v>3</v>
      </c>
      <c r="D841" s="33">
        <v>43881</v>
      </c>
    </row>
    <row r="842" spans="2:4" x14ac:dyDescent="0.2">
      <c r="B842" t="s">
        <v>60</v>
      </c>
      <c r="C842" s="44">
        <v>3</v>
      </c>
      <c r="D842" s="33">
        <v>43882</v>
      </c>
    </row>
    <row r="843" spans="2:4" x14ac:dyDescent="0.2">
      <c r="B843" t="s">
        <v>60</v>
      </c>
      <c r="C843" s="44">
        <v>3</v>
      </c>
      <c r="D843" s="33">
        <v>43883</v>
      </c>
    </row>
    <row r="844" spans="2:4" x14ac:dyDescent="0.2">
      <c r="B844" t="s">
        <v>60</v>
      </c>
      <c r="C844" s="44">
        <v>3</v>
      </c>
      <c r="D844" s="33">
        <v>43884</v>
      </c>
    </row>
    <row r="845" spans="2:4" x14ac:dyDescent="0.2">
      <c r="B845" t="s">
        <v>60</v>
      </c>
      <c r="C845" s="44">
        <v>3</v>
      </c>
      <c r="D845" s="33">
        <v>43885</v>
      </c>
    </row>
    <row r="846" spans="2:4" x14ac:dyDescent="0.2">
      <c r="B846" t="s">
        <v>60</v>
      </c>
      <c r="C846" s="44">
        <v>3</v>
      </c>
      <c r="D846" s="33">
        <v>43886</v>
      </c>
    </row>
    <row r="847" spans="2:4" x14ac:dyDescent="0.2">
      <c r="B847" t="s">
        <v>60</v>
      </c>
      <c r="C847" s="44">
        <v>3</v>
      </c>
      <c r="D847" s="33">
        <v>43887</v>
      </c>
    </row>
    <row r="848" spans="2:4" x14ac:dyDescent="0.2">
      <c r="B848" t="s">
        <v>60</v>
      </c>
      <c r="C848" s="44">
        <v>3</v>
      </c>
      <c r="D848" s="33">
        <v>43888</v>
      </c>
    </row>
    <row r="849" spans="2:4" x14ac:dyDescent="0.2">
      <c r="B849" t="s">
        <v>60</v>
      </c>
      <c r="C849" s="44">
        <v>3</v>
      </c>
      <c r="D849" s="33">
        <v>43889</v>
      </c>
    </row>
    <row r="850" spans="2:4" x14ac:dyDescent="0.2">
      <c r="B850" t="s">
        <v>60</v>
      </c>
      <c r="C850" s="44">
        <v>3</v>
      </c>
      <c r="D850" s="33">
        <v>43890</v>
      </c>
    </row>
    <row r="851" spans="2:4" x14ac:dyDescent="0.2">
      <c r="B851" t="s">
        <v>60</v>
      </c>
      <c r="C851" s="44">
        <v>3</v>
      </c>
      <c r="D851" s="33">
        <v>43891</v>
      </c>
    </row>
    <row r="852" spans="2:4" x14ac:dyDescent="0.2">
      <c r="B852" t="s">
        <v>60</v>
      </c>
      <c r="C852" s="44">
        <v>5</v>
      </c>
      <c r="D852" s="33">
        <v>43892</v>
      </c>
    </row>
    <row r="853" spans="2:4" x14ac:dyDescent="0.2">
      <c r="B853" t="s">
        <v>60</v>
      </c>
      <c r="C853" s="44">
        <v>5</v>
      </c>
      <c r="D853" s="33">
        <v>43893</v>
      </c>
    </row>
    <row r="854" spans="2:4" x14ac:dyDescent="0.2">
      <c r="B854" t="s">
        <v>60</v>
      </c>
      <c r="C854" s="44">
        <v>28</v>
      </c>
      <c r="D854" s="33">
        <v>43894</v>
      </c>
    </row>
    <row r="855" spans="2:4" x14ac:dyDescent="0.2">
      <c r="B855" t="s">
        <v>60</v>
      </c>
      <c r="C855" s="44">
        <v>30</v>
      </c>
      <c r="D855" s="33">
        <v>43895</v>
      </c>
    </row>
    <row r="856" spans="2:4" x14ac:dyDescent="0.2">
      <c r="B856" t="s">
        <v>60</v>
      </c>
      <c r="C856" s="44">
        <v>31</v>
      </c>
      <c r="D856" s="33">
        <v>43896</v>
      </c>
    </row>
    <row r="857" spans="2:4" x14ac:dyDescent="0.2">
      <c r="B857" t="s">
        <v>60</v>
      </c>
      <c r="C857" s="44">
        <v>34</v>
      </c>
      <c r="D857" s="33">
        <v>43897</v>
      </c>
    </row>
    <row r="858" spans="2:4" x14ac:dyDescent="0.2">
      <c r="B858" t="s">
        <v>60</v>
      </c>
      <c r="C858" s="44">
        <v>39</v>
      </c>
      <c r="D858" s="33">
        <v>43898</v>
      </c>
    </row>
    <row r="859" spans="2:4" x14ac:dyDescent="0.2">
      <c r="B859" t="s">
        <v>60</v>
      </c>
      <c r="C859" s="44">
        <v>43</v>
      </c>
      <c r="D859" s="33">
        <v>43899</v>
      </c>
    </row>
    <row r="860" spans="2:4" x14ac:dyDescent="0.2">
      <c r="B860" t="s">
        <v>60</v>
      </c>
      <c r="C860" s="44">
        <v>56</v>
      </c>
      <c r="D860" s="33">
        <v>43900</v>
      </c>
    </row>
    <row r="861" spans="2:4" x14ac:dyDescent="0.2">
      <c r="B861" t="s">
        <v>60</v>
      </c>
      <c r="C861" s="44">
        <v>62</v>
      </c>
      <c r="D861" s="33">
        <v>43901</v>
      </c>
    </row>
    <row r="862" spans="2:4" x14ac:dyDescent="0.2">
      <c r="B862" t="s">
        <v>60</v>
      </c>
      <c r="C862" s="44">
        <v>73</v>
      </c>
      <c r="D862" s="33">
        <v>43902</v>
      </c>
    </row>
    <row r="863" spans="2:4" x14ac:dyDescent="0.2">
      <c r="B863" t="s">
        <v>60</v>
      </c>
      <c r="C863" s="44">
        <v>82</v>
      </c>
      <c r="D863" s="33">
        <v>43903</v>
      </c>
    </row>
    <row r="864" spans="2:4" x14ac:dyDescent="0.2">
      <c r="B864" t="s">
        <v>60</v>
      </c>
      <c r="C864" s="44">
        <v>102</v>
      </c>
      <c r="D864" s="33">
        <v>43904</v>
      </c>
    </row>
    <row r="865" spans="2:4" x14ac:dyDescent="0.2">
      <c r="B865" t="s">
        <v>60</v>
      </c>
      <c r="C865" s="44">
        <v>113</v>
      </c>
      <c r="D865" s="33">
        <v>43905</v>
      </c>
    </row>
    <row r="866" spans="2:4" x14ac:dyDescent="0.2">
      <c r="B866" t="s">
        <v>16</v>
      </c>
      <c r="C866" s="44">
        <v>0</v>
      </c>
      <c r="D866" s="33">
        <v>43852</v>
      </c>
    </row>
    <row r="867" spans="2:4" x14ac:dyDescent="0.2">
      <c r="B867" t="s">
        <v>16</v>
      </c>
      <c r="C867" s="44">
        <v>0</v>
      </c>
      <c r="D867" s="33">
        <v>43853</v>
      </c>
    </row>
    <row r="868" spans="2:4" x14ac:dyDescent="0.2">
      <c r="B868" t="s">
        <v>16</v>
      </c>
      <c r="C868" s="44">
        <v>0</v>
      </c>
      <c r="D868" s="33">
        <v>43854</v>
      </c>
    </row>
    <row r="869" spans="2:4" x14ac:dyDescent="0.2">
      <c r="B869" t="s">
        <v>16</v>
      </c>
      <c r="C869" s="44">
        <v>0</v>
      </c>
      <c r="D869" s="33">
        <v>43855</v>
      </c>
    </row>
    <row r="870" spans="2:4" x14ac:dyDescent="0.2">
      <c r="B870" t="s">
        <v>16</v>
      </c>
      <c r="C870" s="44">
        <v>0</v>
      </c>
      <c r="D870" s="33">
        <v>43856</v>
      </c>
    </row>
    <row r="871" spans="2:4" x14ac:dyDescent="0.2">
      <c r="B871" t="s">
        <v>16</v>
      </c>
      <c r="C871" s="44">
        <v>0</v>
      </c>
      <c r="D871" s="33">
        <v>43857</v>
      </c>
    </row>
    <row r="872" spans="2:4" x14ac:dyDescent="0.2">
      <c r="B872" t="s">
        <v>16</v>
      </c>
      <c r="C872" s="44">
        <v>0</v>
      </c>
      <c r="D872" s="33">
        <v>43858</v>
      </c>
    </row>
    <row r="873" spans="2:4" x14ac:dyDescent="0.2">
      <c r="B873" t="s">
        <v>16</v>
      </c>
      <c r="C873" s="44">
        <v>0</v>
      </c>
      <c r="D873" s="33">
        <v>43859</v>
      </c>
    </row>
    <row r="874" spans="2:4" x14ac:dyDescent="0.2">
      <c r="B874" t="s">
        <v>16</v>
      </c>
      <c r="C874" s="44">
        <v>0</v>
      </c>
      <c r="D874" s="33">
        <v>43860</v>
      </c>
    </row>
    <row r="875" spans="2:4" x14ac:dyDescent="0.2">
      <c r="B875" t="s">
        <v>16</v>
      </c>
      <c r="C875" s="44">
        <v>2</v>
      </c>
      <c r="D875" s="33">
        <v>43861</v>
      </c>
    </row>
    <row r="876" spans="2:4" x14ac:dyDescent="0.2">
      <c r="B876" t="s">
        <v>16</v>
      </c>
      <c r="C876" s="44">
        <v>2</v>
      </c>
      <c r="D876" s="33">
        <v>43862</v>
      </c>
    </row>
    <row r="877" spans="2:4" x14ac:dyDescent="0.2">
      <c r="B877" t="s">
        <v>16</v>
      </c>
      <c r="C877" s="44">
        <v>2</v>
      </c>
      <c r="D877" s="33">
        <v>43863</v>
      </c>
    </row>
    <row r="878" spans="2:4" x14ac:dyDescent="0.2">
      <c r="B878" t="s">
        <v>16</v>
      </c>
      <c r="C878" s="44">
        <v>2</v>
      </c>
      <c r="D878" s="33">
        <v>43864</v>
      </c>
    </row>
    <row r="879" spans="2:4" x14ac:dyDescent="0.2">
      <c r="B879" t="s">
        <v>16</v>
      </c>
      <c r="C879" s="44">
        <v>2</v>
      </c>
      <c r="D879" s="33">
        <v>43865</v>
      </c>
    </row>
    <row r="880" spans="2:4" x14ac:dyDescent="0.2">
      <c r="B880" t="s">
        <v>16</v>
      </c>
      <c r="C880" s="44">
        <v>2</v>
      </c>
      <c r="D880" s="33">
        <v>43866</v>
      </c>
    </row>
    <row r="881" spans="2:4" x14ac:dyDescent="0.2">
      <c r="B881" t="s">
        <v>16</v>
      </c>
      <c r="C881" s="44">
        <v>2</v>
      </c>
      <c r="D881" s="33">
        <v>43867</v>
      </c>
    </row>
    <row r="882" spans="2:4" x14ac:dyDescent="0.2">
      <c r="B882" t="s">
        <v>16</v>
      </c>
      <c r="C882" s="44">
        <v>3</v>
      </c>
      <c r="D882" s="33">
        <v>43868</v>
      </c>
    </row>
    <row r="883" spans="2:4" x14ac:dyDescent="0.2">
      <c r="B883" t="s">
        <v>16</v>
      </c>
      <c r="C883" s="44">
        <v>3</v>
      </c>
      <c r="D883" s="33">
        <v>43869</v>
      </c>
    </row>
    <row r="884" spans="2:4" x14ac:dyDescent="0.2">
      <c r="B884" t="s">
        <v>16</v>
      </c>
      <c r="C884" s="44">
        <v>3</v>
      </c>
      <c r="D884" s="33">
        <v>43870</v>
      </c>
    </row>
    <row r="885" spans="2:4" x14ac:dyDescent="0.2">
      <c r="B885" t="s">
        <v>16</v>
      </c>
      <c r="C885" s="44">
        <v>3</v>
      </c>
      <c r="D885" s="33">
        <v>43871</v>
      </c>
    </row>
    <row r="886" spans="2:4" x14ac:dyDescent="0.2">
      <c r="B886" t="s">
        <v>16</v>
      </c>
      <c r="C886" s="44">
        <v>3</v>
      </c>
      <c r="D886" s="33">
        <v>43872</v>
      </c>
    </row>
    <row r="887" spans="2:4" x14ac:dyDescent="0.2">
      <c r="B887" t="s">
        <v>16</v>
      </c>
      <c r="C887" s="44">
        <v>3</v>
      </c>
      <c r="D887" s="33">
        <v>43873</v>
      </c>
    </row>
    <row r="888" spans="2:4" x14ac:dyDescent="0.2">
      <c r="B888" t="s">
        <v>16</v>
      </c>
      <c r="C888" s="44">
        <v>3</v>
      </c>
      <c r="D888" s="33">
        <v>43874</v>
      </c>
    </row>
    <row r="889" spans="2:4" x14ac:dyDescent="0.2">
      <c r="B889" t="s">
        <v>16</v>
      </c>
      <c r="C889" s="44">
        <v>3</v>
      </c>
      <c r="D889" s="33">
        <v>43875</v>
      </c>
    </row>
    <row r="890" spans="2:4" x14ac:dyDescent="0.2">
      <c r="B890" t="s">
        <v>16</v>
      </c>
      <c r="C890" s="44">
        <v>3</v>
      </c>
      <c r="D890" s="33">
        <v>43876</v>
      </c>
    </row>
    <row r="891" spans="2:4" x14ac:dyDescent="0.2">
      <c r="B891" t="s">
        <v>16</v>
      </c>
      <c r="C891" s="44">
        <v>3</v>
      </c>
      <c r="D891" s="33">
        <v>43877</v>
      </c>
    </row>
    <row r="892" spans="2:4" x14ac:dyDescent="0.2">
      <c r="B892" t="s">
        <v>16</v>
      </c>
      <c r="C892" s="44">
        <v>3</v>
      </c>
      <c r="D892" s="33">
        <v>43878</v>
      </c>
    </row>
    <row r="893" spans="2:4" x14ac:dyDescent="0.2">
      <c r="B893" t="s">
        <v>16</v>
      </c>
      <c r="C893" s="44">
        <v>3</v>
      </c>
      <c r="D893" s="33">
        <v>43879</v>
      </c>
    </row>
    <row r="894" spans="2:4" x14ac:dyDescent="0.2">
      <c r="B894" t="s">
        <v>16</v>
      </c>
      <c r="C894" s="44">
        <v>3</v>
      </c>
      <c r="D894" s="33">
        <v>43880</v>
      </c>
    </row>
    <row r="895" spans="2:4" x14ac:dyDescent="0.2">
      <c r="B895" t="s">
        <v>16</v>
      </c>
      <c r="C895" s="44">
        <v>3</v>
      </c>
      <c r="D895" s="33">
        <v>43881</v>
      </c>
    </row>
    <row r="896" spans="2:4" x14ac:dyDescent="0.2">
      <c r="B896" t="s">
        <v>16</v>
      </c>
      <c r="C896" s="44">
        <v>20</v>
      </c>
      <c r="D896" s="33">
        <v>43882</v>
      </c>
    </row>
    <row r="897" spans="2:4" x14ac:dyDescent="0.2">
      <c r="B897" t="s">
        <v>16</v>
      </c>
      <c r="C897" s="44">
        <v>62</v>
      </c>
      <c r="D897" s="33">
        <v>43883</v>
      </c>
    </row>
    <row r="898" spans="2:4" x14ac:dyDescent="0.2">
      <c r="B898" t="s">
        <v>16</v>
      </c>
      <c r="C898" s="44">
        <v>155</v>
      </c>
      <c r="D898" s="33">
        <v>43884</v>
      </c>
    </row>
    <row r="899" spans="2:4" x14ac:dyDescent="0.2">
      <c r="B899" t="s">
        <v>16</v>
      </c>
      <c r="C899" s="44">
        <v>229</v>
      </c>
      <c r="D899" s="33">
        <v>43885</v>
      </c>
    </row>
    <row r="900" spans="2:4" x14ac:dyDescent="0.2">
      <c r="B900" t="s">
        <v>16</v>
      </c>
      <c r="C900" s="44">
        <v>322</v>
      </c>
      <c r="D900" s="33">
        <v>43886</v>
      </c>
    </row>
    <row r="901" spans="2:4" x14ac:dyDescent="0.2">
      <c r="B901" t="s">
        <v>16</v>
      </c>
      <c r="C901" s="44">
        <v>453</v>
      </c>
      <c r="D901" s="33">
        <v>43887</v>
      </c>
    </row>
    <row r="902" spans="2:4" x14ac:dyDescent="0.2">
      <c r="B902" t="s">
        <v>16</v>
      </c>
      <c r="C902" s="44">
        <v>655</v>
      </c>
      <c r="D902" s="33">
        <v>43888</v>
      </c>
    </row>
    <row r="903" spans="2:4" x14ac:dyDescent="0.2">
      <c r="B903" t="s">
        <v>16</v>
      </c>
      <c r="C903" s="44">
        <v>888</v>
      </c>
      <c r="D903" s="33">
        <v>43889</v>
      </c>
    </row>
    <row r="904" spans="2:4" x14ac:dyDescent="0.2">
      <c r="B904" t="s">
        <v>16</v>
      </c>
      <c r="C904" s="44">
        <v>1128</v>
      </c>
      <c r="D904" s="33">
        <v>43890</v>
      </c>
    </row>
    <row r="905" spans="2:4" x14ac:dyDescent="0.2">
      <c r="B905" t="s">
        <v>16</v>
      </c>
      <c r="C905" s="44">
        <v>1694</v>
      </c>
      <c r="D905" s="33">
        <v>43891</v>
      </c>
    </row>
    <row r="906" spans="2:4" x14ac:dyDescent="0.2">
      <c r="B906" t="s">
        <v>16</v>
      </c>
      <c r="C906" s="44">
        <v>2036</v>
      </c>
      <c r="D906" s="33">
        <v>43892</v>
      </c>
    </row>
    <row r="907" spans="2:4" x14ac:dyDescent="0.2">
      <c r="B907" t="s">
        <v>16</v>
      </c>
      <c r="C907" s="44">
        <v>2502</v>
      </c>
      <c r="D907" s="33">
        <v>43893</v>
      </c>
    </row>
    <row r="908" spans="2:4" x14ac:dyDescent="0.2">
      <c r="B908" t="s">
        <v>16</v>
      </c>
      <c r="C908" s="44">
        <v>3089</v>
      </c>
      <c r="D908" s="33">
        <v>43894</v>
      </c>
    </row>
    <row r="909" spans="2:4" x14ac:dyDescent="0.2">
      <c r="B909" t="s">
        <v>16</v>
      </c>
      <c r="C909" s="44">
        <v>3858</v>
      </c>
      <c r="D909" s="33">
        <v>43895</v>
      </c>
    </row>
    <row r="910" spans="2:4" x14ac:dyDescent="0.2">
      <c r="B910" t="s">
        <v>16</v>
      </c>
      <c r="C910" s="44">
        <v>4636</v>
      </c>
      <c r="D910" s="33">
        <v>43896</v>
      </c>
    </row>
    <row r="911" spans="2:4" x14ac:dyDescent="0.2">
      <c r="B911" t="s">
        <v>16</v>
      </c>
      <c r="C911" s="44">
        <v>5883</v>
      </c>
      <c r="D911" s="33">
        <v>43897</v>
      </c>
    </row>
    <row r="912" spans="2:4" x14ac:dyDescent="0.2">
      <c r="B912" t="s">
        <v>16</v>
      </c>
      <c r="C912" s="44">
        <v>7375</v>
      </c>
      <c r="D912" s="33">
        <v>43898</v>
      </c>
    </row>
    <row r="913" spans="2:4" x14ac:dyDescent="0.2">
      <c r="B913" t="s">
        <v>16</v>
      </c>
      <c r="C913" s="44">
        <v>9172</v>
      </c>
      <c r="D913" s="33">
        <v>43899</v>
      </c>
    </row>
    <row r="914" spans="2:4" x14ac:dyDescent="0.2">
      <c r="B914" t="s">
        <v>16</v>
      </c>
      <c r="C914" s="44">
        <v>10149</v>
      </c>
      <c r="D914" s="33">
        <v>43900</v>
      </c>
    </row>
    <row r="915" spans="2:4" x14ac:dyDescent="0.2">
      <c r="B915" t="s">
        <v>16</v>
      </c>
      <c r="C915" s="44">
        <v>12462</v>
      </c>
      <c r="D915" s="33">
        <v>43901</v>
      </c>
    </row>
    <row r="916" spans="2:4" x14ac:dyDescent="0.2">
      <c r="B916" t="s">
        <v>16</v>
      </c>
      <c r="C916" s="44">
        <v>12462</v>
      </c>
      <c r="D916" s="33">
        <v>43902</v>
      </c>
    </row>
    <row r="917" spans="2:4" x14ac:dyDescent="0.2">
      <c r="B917" t="s">
        <v>16</v>
      </c>
      <c r="C917" s="44">
        <v>17660</v>
      </c>
      <c r="D917" s="33">
        <v>43903</v>
      </c>
    </row>
    <row r="918" spans="2:4" x14ac:dyDescent="0.2">
      <c r="B918" t="s">
        <v>16</v>
      </c>
      <c r="C918" s="44">
        <v>21157</v>
      </c>
      <c r="D918" s="33">
        <v>43904</v>
      </c>
    </row>
    <row r="919" spans="2:4" x14ac:dyDescent="0.2">
      <c r="B919" t="s">
        <v>16</v>
      </c>
      <c r="C919" s="44">
        <v>24747</v>
      </c>
      <c r="D919" s="33">
        <v>43905</v>
      </c>
    </row>
    <row r="920" spans="2:4" x14ac:dyDescent="0.2">
      <c r="B920" t="s">
        <v>61</v>
      </c>
      <c r="C920" s="44">
        <v>0</v>
      </c>
      <c r="D920" s="33">
        <v>43852</v>
      </c>
    </row>
    <row r="921" spans="2:4" x14ac:dyDescent="0.2">
      <c r="B921" t="s">
        <v>61</v>
      </c>
      <c r="C921" s="44">
        <v>0</v>
      </c>
      <c r="D921" s="33">
        <v>43853</v>
      </c>
    </row>
    <row r="922" spans="2:4" x14ac:dyDescent="0.2">
      <c r="B922" t="s">
        <v>61</v>
      </c>
      <c r="C922" s="44">
        <v>0</v>
      </c>
      <c r="D922" s="33">
        <v>43854</v>
      </c>
    </row>
    <row r="923" spans="2:4" x14ac:dyDescent="0.2">
      <c r="B923" t="s">
        <v>61</v>
      </c>
      <c r="C923" s="44">
        <v>0</v>
      </c>
      <c r="D923" s="33">
        <v>43855</v>
      </c>
    </row>
    <row r="924" spans="2:4" x14ac:dyDescent="0.2">
      <c r="B924" t="s">
        <v>61</v>
      </c>
      <c r="C924" s="44">
        <v>0</v>
      </c>
      <c r="D924" s="33">
        <v>43856</v>
      </c>
    </row>
    <row r="925" spans="2:4" x14ac:dyDescent="0.2">
      <c r="B925" t="s">
        <v>61</v>
      </c>
      <c r="C925" s="44">
        <v>0</v>
      </c>
      <c r="D925" s="33">
        <v>43857</v>
      </c>
    </row>
    <row r="926" spans="2:4" x14ac:dyDescent="0.2">
      <c r="B926" t="s">
        <v>61</v>
      </c>
      <c r="C926" s="44">
        <v>0</v>
      </c>
      <c r="D926" s="33">
        <v>43858</v>
      </c>
    </row>
    <row r="927" spans="2:4" x14ac:dyDescent="0.2">
      <c r="B927" t="s">
        <v>61</v>
      </c>
      <c r="C927" s="44">
        <v>0</v>
      </c>
      <c r="D927" s="33">
        <v>43859</v>
      </c>
    </row>
    <row r="928" spans="2:4" x14ac:dyDescent="0.2">
      <c r="B928" t="s">
        <v>61</v>
      </c>
      <c r="C928" s="44">
        <v>0</v>
      </c>
      <c r="D928" s="33">
        <v>43860</v>
      </c>
    </row>
    <row r="929" spans="2:4" x14ac:dyDescent="0.2">
      <c r="B929" t="s">
        <v>61</v>
      </c>
      <c r="C929" s="44">
        <v>1</v>
      </c>
      <c r="D929" s="33">
        <v>43861</v>
      </c>
    </row>
    <row r="930" spans="2:4" x14ac:dyDescent="0.2">
      <c r="B930" t="s">
        <v>61</v>
      </c>
      <c r="C930" s="44">
        <v>1</v>
      </c>
      <c r="D930" s="33">
        <v>43862</v>
      </c>
    </row>
    <row r="931" spans="2:4" x14ac:dyDescent="0.2">
      <c r="B931" t="s">
        <v>61</v>
      </c>
      <c r="C931" s="44">
        <v>1</v>
      </c>
      <c r="D931" s="33">
        <v>43863</v>
      </c>
    </row>
    <row r="932" spans="2:4" x14ac:dyDescent="0.2">
      <c r="B932" t="s">
        <v>61</v>
      </c>
      <c r="C932" s="44">
        <v>1</v>
      </c>
      <c r="D932" s="33">
        <v>43864</v>
      </c>
    </row>
    <row r="933" spans="2:4" x14ac:dyDescent="0.2">
      <c r="B933" t="s">
        <v>61</v>
      </c>
      <c r="C933" s="44">
        <v>1</v>
      </c>
      <c r="D933" s="33">
        <v>43865</v>
      </c>
    </row>
    <row r="934" spans="2:4" x14ac:dyDescent="0.2">
      <c r="B934" t="s">
        <v>61</v>
      </c>
      <c r="C934" s="44">
        <v>1</v>
      </c>
      <c r="D934" s="33">
        <v>43866</v>
      </c>
    </row>
    <row r="935" spans="2:4" x14ac:dyDescent="0.2">
      <c r="B935" t="s">
        <v>61</v>
      </c>
      <c r="C935" s="44">
        <v>1</v>
      </c>
      <c r="D935" s="33">
        <v>43867</v>
      </c>
    </row>
    <row r="936" spans="2:4" x14ac:dyDescent="0.2">
      <c r="B936" t="s">
        <v>61</v>
      </c>
      <c r="C936" s="44">
        <v>1</v>
      </c>
      <c r="D936" s="33">
        <v>43868</v>
      </c>
    </row>
    <row r="937" spans="2:4" x14ac:dyDescent="0.2">
      <c r="B937" t="s">
        <v>61</v>
      </c>
      <c r="C937" s="44">
        <v>1</v>
      </c>
      <c r="D937" s="33">
        <v>43869</v>
      </c>
    </row>
    <row r="938" spans="2:4" x14ac:dyDescent="0.2">
      <c r="B938" t="s">
        <v>61</v>
      </c>
      <c r="C938" s="44">
        <v>1</v>
      </c>
      <c r="D938" s="33">
        <v>43870</v>
      </c>
    </row>
    <row r="939" spans="2:4" x14ac:dyDescent="0.2">
      <c r="B939" t="s">
        <v>61</v>
      </c>
      <c r="C939" s="44">
        <v>1</v>
      </c>
      <c r="D939" s="33">
        <v>43871</v>
      </c>
    </row>
    <row r="940" spans="2:4" x14ac:dyDescent="0.2">
      <c r="B940" t="s">
        <v>61</v>
      </c>
      <c r="C940" s="44">
        <v>1</v>
      </c>
      <c r="D940" s="33">
        <v>43872</v>
      </c>
    </row>
    <row r="941" spans="2:4" x14ac:dyDescent="0.2">
      <c r="B941" t="s">
        <v>61</v>
      </c>
      <c r="C941" s="44">
        <v>1</v>
      </c>
      <c r="D941" s="33">
        <v>43873</v>
      </c>
    </row>
    <row r="942" spans="2:4" x14ac:dyDescent="0.2">
      <c r="B942" t="s">
        <v>61</v>
      </c>
      <c r="C942" s="44">
        <v>1</v>
      </c>
      <c r="D942" s="33">
        <v>43874</v>
      </c>
    </row>
    <row r="943" spans="2:4" x14ac:dyDescent="0.2">
      <c r="B943" t="s">
        <v>61</v>
      </c>
      <c r="C943" s="44">
        <v>1</v>
      </c>
      <c r="D943" s="33">
        <v>43875</v>
      </c>
    </row>
    <row r="944" spans="2:4" x14ac:dyDescent="0.2">
      <c r="B944" t="s">
        <v>61</v>
      </c>
      <c r="C944" s="44">
        <v>1</v>
      </c>
      <c r="D944" s="33">
        <v>43876</v>
      </c>
    </row>
    <row r="945" spans="2:4" x14ac:dyDescent="0.2">
      <c r="B945" t="s">
        <v>61</v>
      </c>
      <c r="C945" s="44">
        <v>1</v>
      </c>
      <c r="D945" s="33">
        <v>43877</v>
      </c>
    </row>
    <row r="946" spans="2:4" x14ac:dyDescent="0.2">
      <c r="B946" t="s">
        <v>61</v>
      </c>
      <c r="C946" s="44">
        <v>1</v>
      </c>
      <c r="D946" s="33">
        <v>43878</v>
      </c>
    </row>
    <row r="947" spans="2:4" x14ac:dyDescent="0.2">
      <c r="B947" t="s">
        <v>61</v>
      </c>
      <c r="C947" s="44">
        <v>1</v>
      </c>
      <c r="D947" s="33">
        <v>43879</v>
      </c>
    </row>
    <row r="948" spans="2:4" x14ac:dyDescent="0.2">
      <c r="B948" t="s">
        <v>61</v>
      </c>
      <c r="C948" s="44">
        <v>1</v>
      </c>
      <c r="D948" s="33">
        <v>43880</v>
      </c>
    </row>
    <row r="949" spans="2:4" x14ac:dyDescent="0.2">
      <c r="B949" t="s">
        <v>61</v>
      </c>
      <c r="C949" s="44">
        <v>1</v>
      </c>
      <c r="D949" s="33">
        <v>43881</v>
      </c>
    </row>
    <row r="950" spans="2:4" x14ac:dyDescent="0.2">
      <c r="B950" t="s">
        <v>61</v>
      </c>
      <c r="C950" s="44">
        <v>1</v>
      </c>
      <c r="D950" s="33">
        <v>43882</v>
      </c>
    </row>
    <row r="951" spans="2:4" x14ac:dyDescent="0.2">
      <c r="B951" t="s">
        <v>61</v>
      </c>
      <c r="C951" s="44">
        <v>1</v>
      </c>
      <c r="D951" s="33">
        <v>43883</v>
      </c>
    </row>
    <row r="952" spans="2:4" x14ac:dyDescent="0.2">
      <c r="B952" t="s">
        <v>61</v>
      </c>
      <c r="C952" s="44">
        <v>1</v>
      </c>
      <c r="D952" s="33">
        <v>43884</v>
      </c>
    </row>
    <row r="953" spans="2:4" x14ac:dyDescent="0.2">
      <c r="B953" t="s">
        <v>61</v>
      </c>
      <c r="C953" s="44">
        <v>1</v>
      </c>
      <c r="D953" s="33">
        <v>43885</v>
      </c>
    </row>
    <row r="954" spans="2:4" x14ac:dyDescent="0.2">
      <c r="B954" t="s">
        <v>61</v>
      </c>
      <c r="C954" s="44">
        <v>1</v>
      </c>
      <c r="D954" s="33">
        <v>43886</v>
      </c>
    </row>
    <row r="955" spans="2:4" x14ac:dyDescent="0.2">
      <c r="B955" t="s">
        <v>61</v>
      </c>
      <c r="C955" s="44">
        <v>2</v>
      </c>
      <c r="D955" s="33">
        <v>43887</v>
      </c>
    </row>
    <row r="956" spans="2:4" x14ac:dyDescent="0.2">
      <c r="B956" t="s">
        <v>61</v>
      </c>
      <c r="C956" s="44">
        <v>7</v>
      </c>
      <c r="D956" s="33">
        <v>43888</v>
      </c>
    </row>
    <row r="957" spans="2:4" x14ac:dyDescent="0.2">
      <c r="B957" t="s">
        <v>61</v>
      </c>
      <c r="C957" s="44">
        <v>7</v>
      </c>
      <c r="D957" s="33">
        <v>43889</v>
      </c>
    </row>
    <row r="958" spans="2:4" x14ac:dyDescent="0.2">
      <c r="B958" t="s">
        <v>61</v>
      </c>
      <c r="C958" s="44">
        <v>12</v>
      </c>
      <c r="D958" s="33">
        <v>43890</v>
      </c>
    </row>
    <row r="959" spans="2:4" x14ac:dyDescent="0.2">
      <c r="B959" t="s">
        <v>61</v>
      </c>
      <c r="C959" s="44">
        <v>14</v>
      </c>
      <c r="D959" s="33">
        <v>43891</v>
      </c>
    </row>
    <row r="960" spans="2:4" x14ac:dyDescent="0.2">
      <c r="B960" t="s">
        <v>61</v>
      </c>
      <c r="C960" s="44">
        <v>15</v>
      </c>
      <c r="D960" s="33">
        <v>43892</v>
      </c>
    </row>
    <row r="961" spans="2:4" x14ac:dyDescent="0.2">
      <c r="B961" t="s">
        <v>61</v>
      </c>
      <c r="C961" s="44">
        <v>21</v>
      </c>
      <c r="D961" s="33">
        <v>43893</v>
      </c>
    </row>
    <row r="962" spans="2:4" x14ac:dyDescent="0.2">
      <c r="B962" t="s">
        <v>61</v>
      </c>
      <c r="C962" s="44">
        <v>35</v>
      </c>
      <c r="D962" s="33">
        <v>43894</v>
      </c>
    </row>
    <row r="963" spans="2:4" x14ac:dyDescent="0.2">
      <c r="B963" t="s">
        <v>61</v>
      </c>
      <c r="C963" s="44">
        <v>94</v>
      </c>
      <c r="D963" s="33">
        <v>43895</v>
      </c>
    </row>
    <row r="964" spans="2:4" x14ac:dyDescent="0.2">
      <c r="B964" t="s">
        <v>61</v>
      </c>
      <c r="C964" s="44">
        <v>101</v>
      </c>
      <c r="D964" s="33">
        <v>43896</v>
      </c>
    </row>
    <row r="965" spans="2:4" x14ac:dyDescent="0.2">
      <c r="B965" t="s">
        <v>61</v>
      </c>
      <c r="C965" s="44">
        <v>161</v>
      </c>
      <c r="D965" s="33">
        <v>43897</v>
      </c>
    </row>
    <row r="966" spans="2:4" x14ac:dyDescent="0.2">
      <c r="B966" t="s">
        <v>61</v>
      </c>
      <c r="C966" s="44">
        <v>203</v>
      </c>
      <c r="D966" s="33">
        <v>43898</v>
      </c>
    </row>
    <row r="967" spans="2:4" x14ac:dyDescent="0.2">
      <c r="B967" t="s">
        <v>61</v>
      </c>
      <c r="C967" s="44">
        <v>248</v>
      </c>
      <c r="D967" s="33">
        <v>43899</v>
      </c>
    </row>
    <row r="968" spans="2:4" x14ac:dyDescent="0.2">
      <c r="B968" t="s">
        <v>61</v>
      </c>
      <c r="C968" s="44">
        <v>355</v>
      </c>
      <c r="D968" s="33">
        <v>43900</v>
      </c>
    </row>
    <row r="969" spans="2:4" x14ac:dyDescent="0.2">
      <c r="B969" t="s">
        <v>61</v>
      </c>
      <c r="C969" s="44">
        <v>500</v>
      </c>
      <c r="D969" s="33">
        <v>43901</v>
      </c>
    </row>
    <row r="970" spans="2:4" x14ac:dyDescent="0.2">
      <c r="B970" t="s">
        <v>61</v>
      </c>
      <c r="C970" s="44">
        <v>599</v>
      </c>
      <c r="D970" s="33">
        <v>43902</v>
      </c>
    </row>
    <row r="971" spans="2:4" x14ac:dyDescent="0.2">
      <c r="B971" t="s">
        <v>61</v>
      </c>
      <c r="C971" s="44">
        <v>814</v>
      </c>
      <c r="D971" s="33">
        <v>43903</v>
      </c>
    </row>
    <row r="972" spans="2:4" x14ac:dyDescent="0.2">
      <c r="B972" t="s">
        <v>61</v>
      </c>
      <c r="C972" s="44">
        <v>961</v>
      </c>
      <c r="D972" s="33">
        <v>43904</v>
      </c>
    </row>
    <row r="973" spans="2:4" x14ac:dyDescent="0.2">
      <c r="B973" t="s">
        <v>61</v>
      </c>
      <c r="C973" s="44">
        <v>1022</v>
      </c>
      <c r="D973" s="33">
        <v>43905</v>
      </c>
    </row>
    <row r="974" spans="2:4" x14ac:dyDescent="0.2">
      <c r="B974" t="s">
        <v>15</v>
      </c>
      <c r="C974" s="44">
        <v>0</v>
      </c>
      <c r="D974" s="33">
        <v>43852</v>
      </c>
    </row>
    <row r="975" spans="2:4" x14ac:dyDescent="0.2">
      <c r="B975" t="s">
        <v>15</v>
      </c>
      <c r="C975" s="44">
        <v>0</v>
      </c>
      <c r="D975" s="33">
        <v>43853</v>
      </c>
    </row>
    <row r="976" spans="2:4" x14ac:dyDescent="0.2">
      <c r="B976" t="s">
        <v>15</v>
      </c>
      <c r="C976" s="44">
        <v>0</v>
      </c>
      <c r="D976" s="33">
        <v>43854</v>
      </c>
    </row>
    <row r="977" spans="2:4" x14ac:dyDescent="0.2">
      <c r="B977" t="s">
        <v>15</v>
      </c>
      <c r="C977" s="44">
        <v>0</v>
      </c>
      <c r="D977" s="33">
        <v>43855</v>
      </c>
    </row>
    <row r="978" spans="2:4" x14ac:dyDescent="0.2">
      <c r="B978" t="s">
        <v>15</v>
      </c>
      <c r="C978" s="44">
        <v>0</v>
      </c>
      <c r="D978" s="33">
        <v>43856</v>
      </c>
    </row>
    <row r="979" spans="2:4" x14ac:dyDescent="0.2">
      <c r="B979" t="s">
        <v>15</v>
      </c>
      <c r="C979" s="44">
        <v>0</v>
      </c>
      <c r="D979" s="33">
        <v>43857</v>
      </c>
    </row>
    <row r="980" spans="2:4" x14ac:dyDescent="0.2">
      <c r="B980" t="s">
        <v>15</v>
      </c>
      <c r="C980" s="44">
        <v>0</v>
      </c>
      <c r="D980" s="33">
        <v>43858</v>
      </c>
    </row>
    <row r="981" spans="2:4" x14ac:dyDescent="0.2">
      <c r="B981" t="s">
        <v>15</v>
      </c>
      <c r="C981" s="44">
        <v>0</v>
      </c>
      <c r="D981" s="33">
        <v>43859</v>
      </c>
    </row>
    <row r="982" spans="2:4" x14ac:dyDescent="0.2">
      <c r="B982" t="s">
        <v>15</v>
      </c>
      <c r="C982" s="44">
        <v>0</v>
      </c>
      <c r="D982" s="33">
        <v>43860</v>
      </c>
    </row>
    <row r="983" spans="2:4" x14ac:dyDescent="0.2">
      <c r="B983" t="s">
        <v>15</v>
      </c>
      <c r="C983" s="44">
        <v>0</v>
      </c>
      <c r="D983" s="33">
        <v>43861</v>
      </c>
    </row>
    <row r="984" spans="2:4" x14ac:dyDescent="0.2">
      <c r="B984" t="s">
        <v>15</v>
      </c>
      <c r="C984" s="44">
        <v>1</v>
      </c>
      <c r="D984" s="33">
        <v>43862</v>
      </c>
    </row>
    <row r="985" spans="2:4" x14ac:dyDescent="0.2">
      <c r="B985" t="s">
        <v>15</v>
      </c>
      <c r="C985" s="44">
        <v>1</v>
      </c>
      <c r="D985" s="33">
        <v>43863</v>
      </c>
    </row>
    <row r="986" spans="2:4" x14ac:dyDescent="0.2">
      <c r="B986" t="s">
        <v>15</v>
      </c>
      <c r="C986" s="44">
        <v>1</v>
      </c>
      <c r="D986" s="33">
        <v>43864</v>
      </c>
    </row>
    <row r="987" spans="2:4" x14ac:dyDescent="0.2">
      <c r="B987" t="s">
        <v>15</v>
      </c>
      <c r="C987" s="44">
        <v>1</v>
      </c>
      <c r="D987" s="33">
        <v>43865</v>
      </c>
    </row>
    <row r="988" spans="2:4" x14ac:dyDescent="0.2">
      <c r="B988" t="s">
        <v>15</v>
      </c>
      <c r="C988" s="44">
        <v>1</v>
      </c>
      <c r="D988" s="33">
        <v>43866</v>
      </c>
    </row>
    <row r="989" spans="2:4" x14ac:dyDescent="0.2">
      <c r="B989" t="s">
        <v>15</v>
      </c>
      <c r="C989" s="44">
        <v>1</v>
      </c>
      <c r="D989" s="33">
        <v>43867</v>
      </c>
    </row>
    <row r="990" spans="2:4" x14ac:dyDescent="0.2">
      <c r="B990" t="s">
        <v>15</v>
      </c>
      <c r="C990" s="44">
        <v>1</v>
      </c>
      <c r="D990" s="33">
        <v>43868</v>
      </c>
    </row>
    <row r="991" spans="2:4" x14ac:dyDescent="0.2">
      <c r="B991" t="s">
        <v>15</v>
      </c>
      <c r="C991" s="44">
        <v>1</v>
      </c>
      <c r="D991" s="33">
        <v>43869</v>
      </c>
    </row>
    <row r="992" spans="2:4" x14ac:dyDescent="0.2">
      <c r="B992" t="s">
        <v>15</v>
      </c>
      <c r="C992" s="44">
        <v>2</v>
      </c>
      <c r="D992" s="33">
        <v>43870</v>
      </c>
    </row>
    <row r="993" spans="2:4" x14ac:dyDescent="0.2">
      <c r="B993" t="s">
        <v>15</v>
      </c>
      <c r="C993" s="44">
        <v>2</v>
      </c>
      <c r="D993" s="33">
        <v>43871</v>
      </c>
    </row>
    <row r="994" spans="2:4" x14ac:dyDescent="0.2">
      <c r="B994" t="s">
        <v>15</v>
      </c>
      <c r="C994" s="44">
        <v>2</v>
      </c>
      <c r="D994" s="33">
        <v>43872</v>
      </c>
    </row>
    <row r="995" spans="2:4" x14ac:dyDescent="0.2">
      <c r="B995" t="s">
        <v>15</v>
      </c>
      <c r="C995" s="44">
        <v>2</v>
      </c>
      <c r="D995" s="33">
        <v>43873</v>
      </c>
    </row>
    <row r="996" spans="2:4" x14ac:dyDescent="0.2">
      <c r="B996" t="s">
        <v>15</v>
      </c>
      <c r="C996" s="44">
        <v>2</v>
      </c>
      <c r="D996" s="33">
        <v>43874</v>
      </c>
    </row>
    <row r="997" spans="2:4" x14ac:dyDescent="0.2">
      <c r="B997" t="s">
        <v>15</v>
      </c>
      <c r="C997" s="44">
        <v>2</v>
      </c>
      <c r="D997" s="33">
        <v>43875</v>
      </c>
    </row>
    <row r="998" spans="2:4" x14ac:dyDescent="0.2">
      <c r="B998" t="s">
        <v>15</v>
      </c>
      <c r="C998" s="44">
        <v>2</v>
      </c>
      <c r="D998" s="33">
        <v>43876</v>
      </c>
    </row>
    <row r="999" spans="2:4" x14ac:dyDescent="0.2">
      <c r="B999" t="s">
        <v>15</v>
      </c>
      <c r="C999" s="44">
        <v>2</v>
      </c>
      <c r="D999" s="33">
        <v>43877</v>
      </c>
    </row>
    <row r="1000" spans="2:4" x14ac:dyDescent="0.2">
      <c r="B1000" t="s">
        <v>15</v>
      </c>
      <c r="C1000" s="44">
        <v>2</v>
      </c>
      <c r="D1000" s="33">
        <v>43878</v>
      </c>
    </row>
    <row r="1001" spans="2:4" x14ac:dyDescent="0.2">
      <c r="B1001" t="s">
        <v>15</v>
      </c>
      <c r="C1001" s="44">
        <v>2</v>
      </c>
      <c r="D1001" s="33">
        <v>43879</v>
      </c>
    </row>
    <row r="1002" spans="2:4" x14ac:dyDescent="0.2">
      <c r="B1002" t="s">
        <v>15</v>
      </c>
      <c r="C1002" s="44">
        <v>2</v>
      </c>
      <c r="D1002" s="33">
        <v>43880</v>
      </c>
    </row>
    <row r="1003" spans="2:4" x14ac:dyDescent="0.2">
      <c r="B1003" t="s">
        <v>15</v>
      </c>
      <c r="C1003" s="44">
        <v>2</v>
      </c>
      <c r="D1003" s="33">
        <v>43881</v>
      </c>
    </row>
    <row r="1004" spans="2:4" x14ac:dyDescent="0.2">
      <c r="B1004" t="s">
        <v>15</v>
      </c>
      <c r="C1004" s="44">
        <v>2</v>
      </c>
      <c r="D1004" s="33">
        <v>43882</v>
      </c>
    </row>
    <row r="1005" spans="2:4" x14ac:dyDescent="0.2">
      <c r="B1005" t="s">
        <v>15</v>
      </c>
      <c r="C1005" s="44">
        <v>2</v>
      </c>
      <c r="D1005" s="33">
        <v>43883</v>
      </c>
    </row>
    <row r="1006" spans="2:4" x14ac:dyDescent="0.2">
      <c r="B1006" t="s">
        <v>15</v>
      </c>
      <c r="C1006" s="44">
        <v>2</v>
      </c>
      <c r="D1006" s="33">
        <v>43884</v>
      </c>
    </row>
    <row r="1007" spans="2:4" x14ac:dyDescent="0.2">
      <c r="B1007" t="s">
        <v>15</v>
      </c>
      <c r="C1007" s="44">
        <v>2</v>
      </c>
      <c r="D1007" s="33">
        <v>43885</v>
      </c>
    </row>
    <row r="1008" spans="2:4" x14ac:dyDescent="0.2">
      <c r="B1008" t="s">
        <v>15</v>
      </c>
      <c r="C1008" s="44">
        <v>6</v>
      </c>
      <c r="D1008" s="33">
        <v>43886</v>
      </c>
    </row>
    <row r="1009" spans="2:4" x14ac:dyDescent="0.2">
      <c r="B1009" t="s">
        <v>15</v>
      </c>
      <c r="C1009" s="44">
        <v>13</v>
      </c>
      <c r="D1009" s="33">
        <v>43887</v>
      </c>
    </row>
    <row r="1010" spans="2:4" x14ac:dyDescent="0.2">
      <c r="B1010" t="s">
        <v>15</v>
      </c>
      <c r="C1010" s="44">
        <v>15</v>
      </c>
      <c r="D1010" s="33">
        <v>43888</v>
      </c>
    </row>
    <row r="1011" spans="2:4" x14ac:dyDescent="0.2">
      <c r="B1011" t="s">
        <v>15</v>
      </c>
      <c r="C1011" s="44">
        <v>32</v>
      </c>
      <c r="D1011" s="33">
        <v>43889</v>
      </c>
    </row>
    <row r="1012" spans="2:4" x14ac:dyDescent="0.2">
      <c r="B1012" t="s">
        <v>15</v>
      </c>
      <c r="C1012" s="44">
        <v>45</v>
      </c>
      <c r="D1012" s="33">
        <v>43890</v>
      </c>
    </row>
    <row r="1013" spans="2:4" x14ac:dyDescent="0.2">
      <c r="B1013" t="s">
        <v>15</v>
      </c>
      <c r="C1013" s="44">
        <v>84</v>
      </c>
      <c r="D1013" s="33">
        <v>43891</v>
      </c>
    </row>
    <row r="1014" spans="2:4" x14ac:dyDescent="0.2">
      <c r="B1014" t="s">
        <v>15</v>
      </c>
      <c r="C1014" s="44">
        <v>120</v>
      </c>
      <c r="D1014" s="33">
        <v>43892</v>
      </c>
    </row>
    <row r="1015" spans="2:4" x14ac:dyDescent="0.2">
      <c r="B1015" t="s">
        <v>15</v>
      </c>
      <c r="C1015" s="44">
        <v>165</v>
      </c>
      <c r="D1015" s="33">
        <v>43893</v>
      </c>
    </row>
    <row r="1016" spans="2:4" x14ac:dyDescent="0.2">
      <c r="B1016" t="s">
        <v>15</v>
      </c>
      <c r="C1016" s="44">
        <v>222</v>
      </c>
      <c r="D1016" s="33">
        <v>43894</v>
      </c>
    </row>
    <row r="1017" spans="2:4" x14ac:dyDescent="0.2">
      <c r="B1017" t="s">
        <v>15</v>
      </c>
      <c r="C1017" s="44">
        <v>259</v>
      </c>
      <c r="D1017" s="33">
        <v>43895</v>
      </c>
    </row>
    <row r="1018" spans="2:4" x14ac:dyDescent="0.2">
      <c r="B1018" t="s">
        <v>15</v>
      </c>
      <c r="C1018" s="44">
        <v>400</v>
      </c>
      <c r="D1018" s="33">
        <v>43896</v>
      </c>
    </row>
    <row r="1019" spans="2:4" x14ac:dyDescent="0.2">
      <c r="B1019" t="s">
        <v>15</v>
      </c>
      <c r="C1019" s="44">
        <v>500</v>
      </c>
      <c r="D1019" s="33">
        <v>43897</v>
      </c>
    </row>
    <row r="1020" spans="2:4" x14ac:dyDescent="0.2">
      <c r="B1020" t="s">
        <v>15</v>
      </c>
      <c r="C1020" s="44">
        <v>673</v>
      </c>
      <c r="D1020" s="33">
        <v>43898</v>
      </c>
    </row>
    <row r="1021" spans="2:4" x14ac:dyDescent="0.2">
      <c r="B1021" t="s">
        <v>15</v>
      </c>
      <c r="C1021" s="44">
        <v>1073</v>
      </c>
      <c r="D1021" s="33">
        <v>43899</v>
      </c>
    </row>
    <row r="1022" spans="2:4" x14ac:dyDescent="0.2">
      <c r="B1022" t="s">
        <v>15</v>
      </c>
      <c r="C1022" s="44">
        <v>1695</v>
      </c>
      <c r="D1022" s="33">
        <v>43900</v>
      </c>
    </row>
    <row r="1023" spans="2:4" x14ac:dyDescent="0.2">
      <c r="B1023" t="s">
        <v>15</v>
      </c>
      <c r="C1023" s="44">
        <v>2277</v>
      </c>
      <c r="D1023" s="33">
        <v>43901</v>
      </c>
    </row>
    <row r="1024" spans="2:4" x14ac:dyDescent="0.2">
      <c r="B1024" t="s">
        <v>15</v>
      </c>
      <c r="C1024" s="44">
        <v>2277</v>
      </c>
      <c r="D1024" s="33">
        <v>43902</v>
      </c>
    </row>
    <row r="1025" spans="1:4" x14ac:dyDescent="0.2">
      <c r="B1025" t="s">
        <v>15</v>
      </c>
      <c r="C1025" s="44">
        <v>5232</v>
      </c>
      <c r="D1025" s="33">
        <v>43903</v>
      </c>
    </row>
    <row r="1026" spans="1:4" x14ac:dyDescent="0.2">
      <c r="B1026" t="s">
        <v>15</v>
      </c>
      <c r="C1026" s="44">
        <v>6391</v>
      </c>
      <c r="D1026" s="33">
        <v>43904</v>
      </c>
    </row>
    <row r="1027" spans="1:4" x14ac:dyDescent="0.2">
      <c r="B1027" t="s">
        <v>15</v>
      </c>
      <c r="C1027" s="44">
        <v>7798</v>
      </c>
      <c r="D1027" s="33">
        <v>43905</v>
      </c>
    </row>
    <row r="1028" spans="1:4" x14ac:dyDescent="0.2">
      <c r="A1028" t="s">
        <v>62</v>
      </c>
      <c r="B1028" t="s">
        <v>52</v>
      </c>
      <c r="C1028" s="44">
        <v>0</v>
      </c>
      <c r="D1028" s="33">
        <v>43852</v>
      </c>
    </row>
    <row r="1029" spans="1:4" x14ac:dyDescent="0.2">
      <c r="A1029" t="s">
        <v>62</v>
      </c>
      <c r="B1029" t="s">
        <v>52</v>
      </c>
      <c r="C1029" s="44">
        <v>0</v>
      </c>
      <c r="D1029" s="33">
        <v>43853</v>
      </c>
    </row>
    <row r="1030" spans="1:4" x14ac:dyDescent="0.2">
      <c r="A1030" t="s">
        <v>62</v>
      </c>
      <c r="B1030" t="s">
        <v>52</v>
      </c>
      <c r="C1030" s="44">
        <v>0</v>
      </c>
      <c r="D1030" s="33">
        <v>43854</v>
      </c>
    </row>
    <row r="1031" spans="1:4" x14ac:dyDescent="0.2">
      <c r="A1031" t="s">
        <v>62</v>
      </c>
      <c r="B1031" t="s">
        <v>52</v>
      </c>
      <c r="C1031" s="44">
        <v>0</v>
      </c>
      <c r="D1031" s="33">
        <v>43855</v>
      </c>
    </row>
    <row r="1032" spans="1:4" x14ac:dyDescent="0.2">
      <c r="A1032" t="s">
        <v>62</v>
      </c>
      <c r="B1032" t="s">
        <v>52</v>
      </c>
      <c r="C1032" s="44">
        <v>0</v>
      </c>
      <c r="D1032" s="33">
        <v>43856</v>
      </c>
    </row>
    <row r="1033" spans="1:4" x14ac:dyDescent="0.2">
      <c r="A1033" t="s">
        <v>62</v>
      </c>
      <c r="B1033" t="s">
        <v>52</v>
      </c>
      <c r="C1033" s="44">
        <v>0</v>
      </c>
      <c r="D1033" s="33">
        <v>43857</v>
      </c>
    </row>
    <row r="1034" spans="1:4" x14ac:dyDescent="0.2">
      <c r="A1034" t="s">
        <v>62</v>
      </c>
      <c r="B1034" t="s">
        <v>52</v>
      </c>
      <c r="C1034" s="44">
        <v>0</v>
      </c>
      <c r="D1034" s="33">
        <v>43858</v>
      </c>
    </row>
    <row r="1035" spans="1:4" x14ac:dyDescent="0.2">
      <c r="A1035" t="s">
        <v>62</v>
      </c>
      <c r="B1035" t="s">
        <v>52</v>
      </c>
      <c r="C1035" s="44">
        <v>0</v>
      </c>
      <c r="D1035" s="33">
        <v>43859</v>
      </c>
    </row>
    <row r="1036" spans="1:4" x14ac:dyDescent="0.2">
      <c r="A1036" t="s">
        <v>62</v>
      </c>
      <c r="B1036" t="s">
        <v>52</v>
      </c>
      <c r="C1036" s="44">
        <v>0</v>
      </c>
      <c r="D1036" s="33">
        <v>43860</v>
      </c>
    </row>
    <row r="1037" spans="1:4" x14ac:dyDescent="0.2">
      <c r="A1037" t="s">
        <v>62</v>
      </c>
      <c r="B1037" t="s">
        <v>52</v>
      </c>
      <c r="C1037" s="44">
        <v>0</v>
      </c>
      <c r="D1037" s="33">
        <v>43861</v>
      </c>
    </row>
    <row r="1038" spans="1:4" x14ac:dyDescent="0.2">
      <c r="A1038" t="s">
        <v>62</v>
      </c>
      <c r="B1038" t="s">
        <v>52</v>
      </c>
      <c r="C1038" s="44">
        <v>1</v>
      </c>
      <c r="D1038" s="33">
        <v>43862</v>
      </c>
    </row>
    <row r="1039" spans="1:4" x14ac:dyDescent="0.2">
      <c r="A1039" t="s">
        <v>62</v>
      </c>
      <c r="B1039" t="s">
        <v>52</v>
      </c>
      <c r="C1039" s="44">
        <v>2</v>
      </c>
      <c r="D1039" s="33">
        <v>43863</v>
      </c>
    </row>
    <row r="1040" spans="1:4" x14ac:dyDescent="0.2">
      <c r="A1040" t="s">
        <v>62</v>
      </c>
      <c r="B1040" t="s">
        <v>52</v>
      </c>
      <c r="C1040" s="44">
        <v>2</v>
      </c>
      <c r="D1040" s="33">
        <v>43864</v>
      </c>
    </row>
    <row r="1041" spans="1:4" x14ac:dyDescent="0.2">
      <c r="A1041" t="s">
        <v>62</v>
      </c>
      <c r="B1041" t="s">
        <v>52</v>
      </c>
      <c r="C1041" s="44">
        <v>2</v>
      </c>
      <c r="D1041" s="33">
        <v>43865</v>
      </c>
    </row>
    <row r="1042" spans="1:4" x14ac:dyDescent="0.2">
      <c r="A1042" t="s">
        <v>62</v>
      </c>
      <c r="B1042" t="s">
        <v>52</v>
      </c>
      <c r="C1042" s="44">
        <v>2</v>
      </c>
      <c r="D1042" s="33">
        <v>43866</v>
      </c>
    </row>
    <row r="1043" spans="1:4" x14ac:dyDescent="0.2">
      <c r="A1043" t="s">
        <v>62</v>
      </c>
      <c r="B1043" t="s">
        <v>52</v>
      </c>
      <c r="C1043" s="44">
        <v>2</v>
      </c>
      <c r="D1043" s="33">
        <v>43867</v>
      </c>
    </row>
    <row r="1044" spans="1:4" x14ac:dyDescent="0.2">
      <c r="A1044" t="s">
        <v>62</v>
      </c>
      <c r="B1044" t="s">
        <v>52</v>
      </c>
      <c r="C1044" s="44">
        <v>2</v>
      </c>
      <c r="D1044" s="33">
        <v>43868</v>
      </c>
    </row>
    <row r="1045" spans="1:4" x14ac:dyDescent="0.2">
      <c r="A1045" t="s">
        <v>62</v>
      </c>
      <c r="B1045" t="s">
        <v>52</v>
      </c>
      <c r="C1045" s="44">
        <v>2</v>
      </c>
      <c r="D1045" s="33">
        <v>43869</v>
      </c>
    </row>
    <row r="1046" spans="1:4" x14ac:dyDescent="0.2">
      <c r="A1046" t="s">
        <v>62</v>
      </c>
      <c r="B1046" t="s">
        <v>52</v>
      </c>
      <c r="C1046" s="44">
        <v>2</v>
      </c>
      <c r="D1046" s="33">
        <v>43870</v>
      </c>
    </row>
    <row r="1047" spans="1:4" x14ac:dyDescent="0.2">
      <c r="A1047" t="s">
        <v>62</v>
      </c>
      <c r="B1047" t="s">
        <v>52</v>
      </c>
      <c r="C1047" s="44">
        <v>2</v>
      </c>
      <c r="D1047" s="33">
        <v>43871</v>
      </c>
    </row>
    <row r="1048" spans="1:4" x14ac:dyDescent="0.2">
      <c r="A1048" t="s">
        <v>62</v>
      </c>
      <c r="B1048" t="s">
        <v>52</v>
      </c>
      <c r="C1048" s="44">
        <v>2</v>
      </c>
      <c r="D1048" s="33">
        <v>43872</v>
      </c>
    </row>
    <row r="1049" spans="1:4" x14ac:dyDescent="0.2">
      <c r="A1049" t="s">
        <v>62</v>
      </c>
      <c r="B1049" t="s">
        <v>52</v>
      </c>
      <c r="C1049" s="44">
        <v>2</v>
      </c>
      <c r="D1049" s="33">
        <v>43873</v>
      </c>
    </row>
    <row r="1050" spans="1:4" x14ac:dyDescent="0.2">
      <c r="A1050" t="s">
        <v>62</v>
      </c>
      <c r="B1050" t="s">
        <v>52</v>
      </c>
      <c r="C1050" s="44">
        <v>2</v>
      </c>
      <c r="D1050" s="33">
        <v>43874</v>
      </c>
    </row>
    <row r="1051" spans="1:4" x14ac:dyDescent="0.2">
      <c r="A1051" t="s">
        <v>62</v>
      </c>
      <c r="B1051" t="s">
        <v>52</v>
      </c>
      <c r="C1051" s="44">
        <v>2</v>
      </c>
      <c r="D1051" s="33">
        <v>43875</v>
      </c>
    </row>
    <row r="1052" spans="1:4" x14ac:dyDescent="0.2">
      <c r="A1052" t="s">
        <v>62</v>
      </c>
      <c r="B1052" t="s">
        <v>52</v>
      </c>
      <c r="C1052" s="44">
        <v>2</v>
      </c>
      <c r="D1052" s="33">
        <v>43876</v>
      </c>
    </row>
    <row r="1053" spans="1:4" x14ac:dyDescent="0.2">
      <c r="A1053" t="s">
        <v>62</v>
      </c>
      <c r="B1053" t="s">
        <v>52</v>
      </c>
      <c r="C1053" s="44">
        <v>2</v>
      </c>
      <c r="D1053" s="33">
        <v>43877</v>
      </c>
    </row>
    <row r="1054" spans="1:4" x14ac:dyDescent="0.2">
      <c r="A1054" t="s">
        <v>62</v>
      </c>
      <c r="B1054" t="s">
        <v>52</v>
      </c>
      <c r="C1054" s="44">
        <v>2</v>
      </c>
      <c r="D1054" s="33">
        <v>43878</v>
      </c>
    </row>
    <row r="1055" spans="1:4" x14ac:dyDescent="0.2">
      <c r="A1055" t="s">
        <v>62</v>
      </c>
      <c r="B1055" t="s">
        <v>52</v>
      </c>
      <c r="C1055" s="44">
        <v>2</v>
      </c>
      <c r="D1055" s="33">
        <v>43879</v>
      </c>
    </row>
    <row r="1056" spans="1:4" x14ac:dyDescent="0.2">
      <c r="A1056" t="s">
        <v>62</v>
      </c>
      <c r="B1056" t="s">
        <v>52</v>
      </c>
      <c r="C1056" s="44">
        <v>2</v>
      </c>
      <c r="D1056" s="33">
        <v>43880</v>
      </c>
    </row>
    <row r="1057" spans="1:4" x14ac:dyDescent="0.2">
      <c r="A1057" t="s">
        <v>62</v>
      </c>
      <c r="B1057" t="s">
        <v>52</v>
      </c>
      <c r="C1057" s="44">
        <v>2</v>
      </c>
      <c r="D1057" s="33">
        <v>43881</v>
      </c>
    </row>
    <row r="1058" spans="1:4" x14ac:dyDescent="0.2">
      <c r="A1058" t="s">
        <v>62</v>
      </c>
      <c r="B1058" t="s">
        <v>52</v>
      </c>
      <c r="C1058" s="44">
        <v>2</v>
      </c>
      <c r="D1058" s="33">
        <v>43882</v>
      </c>
    </row>
    <row r="1059" spans="1:4" x14ac:dyDescent="0.2">
      <c r="A1059" t="s">
        <v>62</v>
      </c>
      <c r="B1059" t="s">
        <v>52</v>
      </c>
      <c r="C1059" s="44">
        <v>2</v>
      </c>
      <c r="D1059" s="33">
        <v>43883</v>
      </c>
    </row>
    <row r="1060" spans="1:4" x14ac:dyDescent="0.2">
      <c r="A1060" t="s">
        <v>62</v>
      </c>
      <c r="B1060" t="s">
        <v>52</v>
      </c>
      <c r="C1060" s="44">
        <v>2</v>
      </c>
      <c r="D1060" s="33">
        <v>43884</v>
      </c>
    </row>
    <row r="1061" spans="1:4" x14ac:dyDescent="0.2">
      <c r="A1061" t="s">
        <v>62</v>
      </c>
      <c r="B1061" t="s">
        <v>52</v>
      </c>
      <c r="C1061" s="44">
        <v>2</v>
      </c>
      <c r="D1061" s="33">
        <v>43885</v>
      </c>
    </row>
    <row r="1062" spans="1:4" x14ac:dyDescent="0.2">
      <c r="A1062" t="s">
        <v>62</v>
      </c>
      <c r="B1062" t="s">
        <v>52</v>
      </c>
      <c r="C1062" s="44">
        <v>2</v>
      </c>
      <c r="D1062" s="33">
        <v>43886</v>
      </c>
    </row>
    <row r="1063" spans="1:4" x14ac:dyDescent="0.2">
      <c r="A1063" t="s">
        <v>62</v>
      </c>
      <c r="B1063" t="s">
        <v>52</v>
      </c>
      <c r="C1063" s="44">
        <v>2</v>
      </c>
      <c r="D1063" s="33">
        <v>43887</v>
      </c>
    </row>
    <row r="1064" spans="1:4" x14ac:dyDescent="0.2">
      <c r="A1064" t="s">
        <v>62</v>
      </c>
      <c r="B1064" t="s">
        <v>52</v>
      </c>
      <c r="C1064" s="44">
        <v>2</v>
      </c>
      <c r="D1064" s="33">
        <v>43888</v>
      </c>
    </row>
    <row r="1065" spans="1:4" x14ac:dyDescent="0.2">
      <c r="A1065" t="s">
        <v>62</v>
      </c>
      <c r="B1065" t="s">
        <v>52</v>
      </c>
      <c r="C1065" s="44">
        <v>2</v>
      </c>
      <c r="D1065" s="33">
        <v>43889</v>
      </c>
    </row>
    <row r="1066" spans="1:4" x14ac:dyDescent="0.2">
      <c r="A1066" t="s">
        <v>62</v>
      </c>
      <c r="B1066" t="s">
        <v>52</v>
      </c>
      <c r="C1066" s="44">
        <v>3</v>
      </c>
      <c r="D1066" s="33">
        <v>43890</v>
      </c>
    </row>
    <row r="1067" spans="1:4" x14ac:dyDescent="0.2">
      <c r="A1067" t="s">
        <v>62</v>
      </c>
      <c r="B1067" t="s">
        <v>52</v>
      </c>
      <c r="C1067" s="44">
        <v>3</v>
      </c>
      <c r="D1067" s="33">
        <v>43891</v>
      </c>
    </row>
    <row r="1068" spans="1:4" x14ac:dyDescent="0.2">
      <c r="A1068" t="s">
        <v>62</v>
      </c>
      <c r="B1068" t="s">
        <v>52</v>
      </c>
      <c r="C1068" s="44">
        <v>3</v>
      </c>
      <c r="D1068" s="33">
        <v>43892</v>
      </c>
    </row>
    <row r="1069" spans="1:4" x14ac:dyDescent="0.2">
      <c r="A1069" t="s">
        <v>62</v>
      </c>
      <c r="B1069" t="s">
        <v>52</v>
      </c>
      <c r="C1069" s="44">
        <v>3</v>
      </c>
      <c r="D1069" s="33">
        <v>43893</v>
      </c>
    </row>
    <row r="1070" spans="1:4" x14ac:dyDescent="0.2">
      <c r="A1070" t="s">
        <v>62</v>
      </c>
      <c r="B1070" t="s">
        <v>52</v>
      </c>
      <c r="C1070" s="44">
        <v>5</v>
      </c>
      <c r="D1070" s="33">
        <v>43894</v>
      </c>
    </row>
    <row r="1071" spans="1:4" x14ac:dyDescent="0.2">
      <c r="A1071" t="s">
        <v>62</v>
      </c>
      <c r="B1071" t="s">
        <v>52</v>
      </c>
      <c r="C1071" s="44">
        <v>5</v>
      </c>
      <c r="D1071" s="33">
        <v>43895</v>
      </c>
    </row>
    <row r="1072" spans="1:4" x14ac:dyDescent="0.2">
      <c r="A1072" t="s">
        <v>62</v>
      </c>
      <c r="B1072" t="s">
        <v>52</v>
      </c>
      <c r="C1072" s="44">
        <v>7</v>
      </c>
      <c r="D1072" s="33">
        <v>43896</v>
      </c>
    </row>
    <row r="1073" spans="1:4" x14ac:dyDescent="0.2">
      <c r="A1073" t="s">
        <v>62</v>
      </c>
      <c r="B1073" t="s">
        <v>52</v>
      </c>
      <c r="C1073" s="44">
        <v>7</v>
      </c>
      <c r="D1073" s="33">
        <v>43897</v>
      </c>
    </row>
    <row r="1074" spans="1:4" x14ac:dyDescent="0.2">
      <c r="A1074" t="s">
        <v>62</v>
      </c>
      <c r="B1074" t="s">
        <v>52</v>
      </c>
      <c r="C1074" s="44">
        <v>7</v>
      </c>
      <c r="D1074" s="33">
        <v>43898</v>
      </c>
    </row>
    <row r="1075" spans="1:4" x14ac:dyDescent="0.2">
      <c r="A1075" t="s">
        <v>62</v>
      </c>
      <c r="B1075" t="s">
        <v>52</v>
      </c>
      <c r="C1075" s="44">
        <v>7</v>
      </c>
      <c r="D1075" s="33">
        <v>43899</v>
      </c>
    </row>
    <row r="1076" spans="1:4" x14ac:dyDescent="0.2">
      <c r="A1076" t="s">
        <v>62</v>
      </c>
      <c r="B1076" t="s">
        <v>52</v>
      </c>
      <c r="C1076" s="44">
        <v>7</v>
      </c>
      <c r="D1076" s="33">
        <v>43900</v>
      </c>
    </row>
    <row r="1077" spans="1:4" x14ac:dyDescent="0.2">
      <c r="A1077" t="s">
        <v>62</v>
      </c>
      <c r="B1077" t="s">
        <v>52</v>
      </c>
      <c r="C1077" s="44">
        <v>9</v>
      </c>
      <c r="D1077" s="33">
        <v>43901</v>
      </c>
    </row>
    <row r="1078" spans="1:4" x14ac:dyDescent="0.2">
      <c r="A1078" t="s">
        <v>62</v>
      </c>
      <c r="B1078" t="s">
        <v>52</v>
      </c>
      <c r="C1078" s="44">
        <v>9</v>
      </c>
      <c r="D1078" s="33">
        <v>43902</v>
      </c>
    </row>
    <row r="1079" spans="1:4" x14ac:dyDescent="0.2">
      <c r="A1079" t="s">
        <v>62</v>
      </c>
      <c r="B1079" t="s">
        <v>52</v>
      </c>
      <c r="C1079" s="44">
        <v>16</v>
      </c>
      <c r="D1079" s="33">
        <v>43903</v>
      </c>
    </row>
    <row r="1080" spans="1:4" x14ac:dyDescent="0.2">
      <c r="A1080" t="s">
        <v>62</v>
      </c>
      <c r="B1080" t="s">
        <v>52</v>
      </c>
      <c r="C1080" s="44">
        <v>19</v>
      </c>
      <c r="D1080" s="33">
        <v>43904</v>
      </c>
    </row>
    <row r="1081" spans="1:4" x14ac:dyDescent="0.2">
      <c r="A1081" t="s">
        <v>62</v>
      </c>
      <c r="B1081" t="s">
        <v>52</v>
      </c>
      <c r="C1081" s="44">
        <v>20</v>
      </c>
      <c r="D1081" s="33">
        <v>43905</v>
      </c>
    </row>
    <row r="1082" spans="1:4" x14ac:dyDescent="0.2">
      <c r="B1082" t="s">
        <v>63</v>
      </c>
      <c r="C1082" s="44">
        <v>0</v>
      </c>
      <c r="D1082" s="33">
        <v>43852</v>
      </c>
    </row>
    <row r="1083" spans="1:4" x14ac:dyDescent="0.2">
      <c r="B1083" t="s">
        <v>63</v>
      </c>
      <c r="C1083" s="44">
        <v>0</v>
      </c>
      <c r="D1083" s="33">
        <v>43853</v>
      </c>
    </row>
    <row r="1084" spans="1:4" x14ac:dyDescent="0.2">
      <c r="B1084" t="s">
        <v>63</v>
      </c>
      <c r="C1084" s="44">
        <v>0</v>
      </c>
      <c r="D1084" s="33">
        <v>43854</v>
      </c>
    </row>
    <row r="1085" spans="1:4" x14ac:dyDescent="0.2">
      <c r="B1085" t="s">
        <v>63</v>
      </c>
      <c r="C1085" s="44">
        <v>0</v>
      </c>
      <c r="D1085" s="33">
        <v>43855</v>
      </c>
    </row>
    <row r="1086" spans="1:4" x14ac:dyDescent="0.2">
      <c r="B1086" t="s">
        <v>63</v>
      </c>
      <c r="C1086" s="44">
        <v>0</v>
      </c>
      <c r="D1086" s="33">
        <v>43856</v>
      </c>
    </row>
    <row r="1087" spans="1:4" x14ac:dyDescent="0.2">
      <c r="B1087" t="s">
        <v>63</v>
      </c>
      <c r="C1087" s="44">
        <v>0</v>
      </c>
      <c r="D1087" s="33">
        <v>43857</v>
      </c>
    </row>
    <row r="1088" spans="1:4" x14ac:dyDescent="0.2">
      <c r="B1088" t="s">
        <v>63</v>
      </c>
      <c r="C1088" s="44">
        <v>0</v>
      </c>
      <c r="D1088" s="33">
        <v>43858</v>
      </c>
    </row>
    <row r="1089" spans="2:4" x14ac:dyDescent="0.2">
      <c r="B1089" t="s">
        <v>63</v>
      </c>
      <c r="C1089" s="44">
        <v>0</v>
      </c>
      <c r="D1089" s="33">
        <v>43859</v>
      </c>
    </row>
    <row r="1090" spans="2:4" x14ac:dyDescent="0.2">
      <c r="B1090" t="s">
        <v>63</v>
      </c>
      <c r="C1090" s="44">
        <v>0</v>
      </c>
      <c r="D1090" s="33">
        <v>43860</v>
      </c>
    </row>
    <row r="1091" spans="2:4" x14ac:dyDescent="0.2">
      <c r="B1091" t="s">
        <v>63</v>
      </c>
      <c r="C1091" s="44">
        <v>0</v>
      </c>
      <c r="D1091" s="33">
        <v>43861</v>
      </c>
    </row>
    <row r="1092" spans="2:4" x14ac:dyDescent="0.2">
      <c r="B1092" t="s">
        <v>63</v>
      </c>
      <c r="C1092" s="44">
        <v>0</v>
      </c>
      <c r="D1092" s="33">
        <v>43862</v>
      </c>
    </row>
    <row r="1093" spans="2:4" x14ac:dyDescent="0.2">
      <c r="B1093" t="s">
        <v>63</v>
      </c>
      <c r="C1093" s="44">
        <v>0</v>
      </c>
      <c r="D1093" s="33">
        <v>43863</v>
      </c>
    </row>
    <row r="1094" spans="2:4" x14ac:dyDescent="0.2">
      <c r="B1094" t="s">
        <v>63</v>
      </c>
      <c r="C1094" s="44">
        <v>0</v>
      </c>
      <c r="D1094" s="33">
        <v>43864</v>
      </c>
    </row>
    <row r="1095" spans="2:4" x14ac:dyDescent="0.2">
      <c r="B1095" t="s">
        <v>63</v>
      </c>
      <c r="C1095" s="44">
        <v>1</v>
      </c>
      <c r="D1095" s="33">
        <v>43865</v>
      </c>
    </row>
    <row r="1096" spans="2:4" x14ac:dyDescent="0.2">
      <c r="B1096" t="s">
        <v>63</v>
      </c>
      <c r="C1096" s="44">
        <v>1</v>
      </c>
      <c r="D1096" s="33">
        <v>43866</v>
      </c>
    </row>
    <row r="1097" spans="2:4" x14ac:dyDescent="0.2">
      <c r="B1097" t="s">
        <v>63</v>
      </c>
      <c r="C1097" s="44">
        <v>1</v>
      </c>
      <c r="D1097" s="33">
        <v>43867</v>
      </c>
    </row>
    <row r="1098" spans="2:4" x14ac:dyDescent="0.2">
      <c r="B1098" t="s">
        <v>63</v>
      </c>
      <c r="C1098" s="44">
        <v>1</v>
      </c>
      <c r="D1098" s="33">
        <v>43868</v>
      </c>
    </row>
    <row r="1099" spans="2:4" x14ac:dyDescent="0.2">
      <c r="B1099" t="s">
        <v>63</v>
      </c>
      <c r="C1099" s="44">
        <v>1</v>
      </c>
      <c r="D1099" s="33">
        <v>43869</v>
      </c>
    </row>
    <row r="1100" spans="2:4" x14ac:dyDescent="0.2">
      <c r="B1100" t="s">
        <v>63</v>
      </c>
      <c r="C1100" s="44">
        <v>1</v>
      </c>
      <c r="D1100" s="33">
        <v>43870</v>
      </c>
    </row>
    <row r="1101" spans="2:4" x14ac:dyDescent="0.2">
      <c r="B1101" t="s">
        <v>63</v>
      </c>
      <c r="C1101" s="44">
        <v>1</v>
      </c>
      <c r="D1101" s="33">
        <v>43871</v>
      </c>
    </row>
    <row r="1102" spans="2:4" x14ac:dyDescent="0.2">
      <c r="B1102" t="s">
        <v>63</v>
      </c>
      <c r="C1102" s="44">
        <v>1</v>
      </c>
      <c r="D1102" s="33">
        <v>43872</v>
      </c>
    </row>
    <row r="1103" spans="2:4" x14ac:dyDescent="0.2">
      <c r="B1103" t="s">
        <v>63</v>
      </c>
      <c r="C1103" s="44">
        <v>1</v>
      </c>
      <c r="D1103" s="33">
        <v>43873</v>
      </c>
    </row>
    <row r="1104" spans="2:4" x14ac:dyDescent="0.2">
      <c r="B1104" t="s">
        <v>63</v>
      </c>
      <c r="C1104" s="44">
        <v>1</v>
      </c>
      <c r="D1104" s="33">
        <v>43874</v>
      </c>
    </row>
    <row r="1105" spans="2:4" x14ac:dyDescent="0.2">
      <c r="B1105" t="s">
        <v>63</v>
      </c>
      <c r="C1105" s="44">
        <v>1</v>
      </c>
      <c r="D1105" s="33">
        <v>43875</v>
      </c>
    </row>
    <row r="1106" spans="2:4" x14ac:dyDescent="0.2">
      <c r="B1106" t="s">
        <v>63</v>
      </c>
      <c r="C1106" s="44">
        <v>1</v>
      </c>
      <c r="D1106" s="33">
        <v>43876</v>
      </c>
    </row>
    <row r="1107" spans="2:4" x14ac:dyDescent="0.2">
      <c r="B1107" t="s">
        <v>63</v>
      </c>
      <c r="C1107" s="44">
        <v>1</v>
      </c>
      <c r="D1107" s="33">
        <v>43877</v>
      </c>
    </row>
    <row r="1108" spans="2:4" x14ac:dyDescent="0.2">
      <c r="B1108" t="s">
        <v>63</v>
      </c>
      <c r="C1108" s="44">
        <v>1</v>
      </c>
      <c r="D1108" s="33">
        <v>43878</v>
      </c>
    </row>
    <row r="1109" spans="2:4" x14ac:dyDescent="0.2">
      <c r="B1109" t="s">
        <v>63</v>
      </c>
      <c r="C1109" s="44">
        <v>1</v>
      </c>
      <c r="D1109" s="33">
        <v>43879</v>
      </c>
    </row>
    <row r="1110" spans="2:4" x14ac:dyDescent="0.2">
      <c r="B1110" t="s">
        <v>63</v>
      </c>
      <c r="C1110" s="44">
        <v>1</v>
      </c>
      <c r="D1110" s="33">
        <v>43880</v>
      </c>
    </row>
    <row r="1111" spans="2:4" x14ac:dyDescent="0.2">
      <c r="B1111" t="s">
        <v>63</v>
      </c>
      <c r="C1111" s="44">
        <v>1</v>
      </c>
      <c r="D1111" s="33">
        <v>43881</v>
      </c>
    </row>
    <row r="1112" spans="2:4" x14ac:dyDescent="0.2">
      <c r="B1112" t="s">
        <v>63</v>
      </c>
      <c r="C1112" s="44">
        <v>1</v>
      </c>
      <c r="D1112" s="33">
        <v>43882</v>
      </c>
    </row>
    <row r="1113" spans="2:4" x14ac:dyDescent="0.2">
      <c r="B1113" t="s">
        <v>63</v>
      </c>
      <c r="C1113" s="44">
        <v>1</v>
      </c>
      <c r="D1113" s="33">
        <v>43883</v>
      </c>
    </row>
    <row r="1114" spans="2:4" x14ac:dyDescent="0.2">
      <c r="B1114" t="s">
        <v>63</v>
      </c>
      <c r="C1114" s="44">
        <v>1</v>
      </c>
      <c r="D1114" s="33">
        <v>43884</v>
      </c>
    </row>
    <row r="1115" spans="2:4" x14ac:dyDescent="0.2">
      <c r="B1115" t="s">
        <v>63</v>
      </c>
      <c r="C1115" s="44">
        <v>1</v>
      </c>
      <c r="D1115" s="33">
        <v>43885</v>
      </c>
    </row>
    <row r="1116" spans="2:4" x14ac:dyDescent="0.2">
      <c r="B1116" t="s">
        <v>63</v>
      </c>
      <c r="C1116" s="44">
        <v>1</v>
      </c>
      <c r="D1116" s="33">
        <v>43886</v>
      </c>
    </row>
    <row r="1117" spans="2:4" x14ac:dyDescent="0.2">
      <c r="B1117" t="s">
        <v>63</v>
      </c>
      <c r="C1117" s="44">
        <v>1</v>
      </c>
      <c r="D1117" s="33">
        <v>43887</v>
      </c>
    </row>
    <row r="1118" spans="2:4" x14ac:dyDescent="0.2">
      <c r="B1118" t="s">
        <v>63</v>
      </c>
      <c r="C1118" s="44">
        <v>1</v>
      </c>
      <c r="D1118" s="33">
        <v>43888</v>
      </c>
    </row>
    <row r="1119" spans="2:4" x14ac:dyDescent="0.2">
      <c r="B1119" t="s">
        <v>63</v>
      </c>
      <c r="C1119" s="44">
        <v>1</v>
      </c>
      <c r="D1119" s="33">
        <v>43889</v>
      </c>
    </row>
    <row r="1120" spans="2:4" x14ac:dyDescent="0.2">
      <c r="B1120" t="s">
        <v>63</v>
      </c>
      <c r="C1120" s="44">
        <v>1</v>
      </c>
      <c r="D1120" s="33">
        <v>43890</v>
      </c>
    </row>
    <row r="1121" spans="2:4" x14ac:dyDescent="0.2">
      <c r="B1121" t="s">
        <v>63</v>
      </c>
      <c r="C1121" s="44">
        <v>2</v>
      </c>
      <c r="D1121" s="33">
        <v>43891</v>
      </c>
    </row>
    <row r="1122" spans="2:4" x14ac:dyDescent="0.2">
      <c r="B1122" t="s">
        <v>63</v>
      </c>
      <c r="C1122" s="44">
        <v>8</v>
      </c>
      <c r="D1122" s="33">
        <v>43892</v>
      </c>
    </row>
    <row r="1123" spans="2:4" x14ac:dyDescent="0.2">
      <c r="B1123" t="s">
        <v>63</v>
      </c>
      <c r="C1123" s="44">
        <v>13</v>
      </c>
      <c r="D1123" s="33">
        <v>43893</v>
      </c>
    </row>
    <row r="1124" spans="2:4" x14ac:dyDescent="0.2">
      <c r="B1124" t="s">
        <v>63</v>
      </c>
      <c r="C1124" s="44">
        <v>23</v>
      </c>
      <c r="D1124" s="33">
        <v>43894</v>
      </c>
    </row>
    <row r="1125" spans="2:4" x14ac:dyDescent="0.2">
      <c r="B1125" t="s">
        <v>63</v>
      </c>
      <c r="C1125" s="44">
        <v>50</v>
      </c>
      <c r="D1125" s="33">
        <v>43895</v>
      </c>
    </row>
    <row r="1126" spans="2:4" x14ac:dyDescent="0.2">
      <c r="B1126" t="s">
        <v>63</v>
      </c>
      <c r="C1126" s="44">
        <v>109</v>
      </c>
      <c r="D1126" s="33">
        <v>43896</v>
      </c>
    </row>
    <row r="1127" spans="2:4" x14ac:dyDescent="0.2">
      <c r="B1127" t="s">
        <v>63</v>
      </c>
      <c r="C1127" s="44">
        <v>169</v>
      </c>
      <c r="D1127" s="33">
        <v>43897</v>
      </c>
    </row>
    <row r="1128" spans="2:4" x14ac:dyDescent="0.2">
      <c r="B1128" t="s">
        <v>63</v>
      </c>
      <c r="C1128" s="44">
        <v>200</v>
      </c>
      <c r="D1128" s="33">
        <v>43898</v>
      </c>
    </row>
    <row r="1129" spans="2:4" x14ac:dyDescent="0.2">
      <c r="B1129" t="s">
        <v>63</v>
      </c>
      <c r="C1129" s="44">
        <v>239</v>
      </c>
      <c r="D1129" s="33">
        <v>43899</v>
      </c>
    </row>
    <row r="1130" spans="2:4" x14ac:dyDescent="0.2">
      <c r="B1130" t="s">
        <v>63</v>
      </c>
      <c r="C1130" s="44">
        <v>267</v>
      </c>
      <c r="D1130" s="33">
        <v>43900</v>
      </c>
    </row>
    <row r="1131" spans="2:4" x14ac:dyDescent="0.2">
      <c r="B1131" t="s">
        <v>63</v>
      </c>
      <c r="C1131" s="44">
        <v>314</v>
      </c>
      <c r="D1131" s="33">
        <v>43901</v>
      </c>
    </row>
    <row r="1132" spans="2:4" x14ac:dyDescent="0.2">
      <c r="B1132" t="s">
        <v>63</v>
      </c>
      <c r="C1132" s="44">
        <v>314</v>
      </c>
      <c r="D1132" s="33">
        <v>43902</v>
      </c>
    </row>
    <row r="1133" spans="2:4" x14ac:dyDescent="0.2">
      <c r="B1133" t="s">
        <v>63</v>
      </c>
      <c r="C1133" s="44">
        <v>559</v>
      </c>
      <c r="D1133" s="33">
        <v>43903</v>
      </c>
    </row>
    <row r="1134" spans="2:4" x14ac:dyDescent="0.2">
      <c r="B1134" t="s">
        <v>63</v>
      </c>
      <c r="C1134" s="44">
        <v>689</v>
      </c>
      <c r="D1134" s="33">
        <v>43904</v>
      </c>
    </row>
    <row r="1135" spans="2:4" x14ac:dyDescent="0.2">
      <c r="B1135" t="s">
        <v>63</v>
      </c>
      <c r="C1135" s="44">
        <v>886</v>
      </c>
      <c r="D1135" s="33">
        <v>43905</v>
      </c>
    </row>
    <row r="1136" spans="2:4" x14ac:dyDescent="0.2">
      <c r="B1136" t="s">
        <v>64</v>
      </c>
      <c r="C1136" s="44">
        <v>0</v>
      </c>
      <c r="D1136" s="33">
        <v>43852</v>
      </c>
    </row>
    <row r="1137" spans="2:4" x14ac:dyDescent="0.2">
      <c r="B1137" t="s">
        <v>64</v>
      </c>
      <c r="C1137" s="44">
        <v>0</v>
      </c>
      <c r="D1137" s="33">
        <v>43853</v>
      </c>
    </row>
    <row r="1138" spans="2:4" x14ac:dyDescent="0.2">
      <c r="B1138" t="s">
        <v>64</v>
      </c>
      <c r="C1138" s="44">
        <v>0</v>
      </c>
      <c r="D1138" s="33">
        <v>43854</v>
      </c>
    </row>
    <row r="1139" spans="2:4" x14ac:dyDescent="0.2">
      <c r="B1139" t="s">
        <v>64</v>
      </c>
      <c r="C1139" s="44">
        <v>0</v>
      </c>
      <c r="D1139" s="33">
        <v>43855</v>
      </c>
    </row>
    <row r="1140" spans="2:4" x14ac:dyDescent="0.2">
      <c r="B1140" t="s">
        <v>64</v>
      </c>
      <c r="C1140" s="44">
        <v>0</v>
      </c>
      <c r="D1140" s="33">
        <v>43856</v>
      </c>
    </row>
    <row r="1141" spans="2:4" x14ac:dyDescent="0.2">
      <c r="B1141" t="s">
        <v>64</v>
      </c>
      <c r="C1141" s="44">
        <v>0</v>
      </c>
      <c r="D1141" s="33">
        <v>43857</v>
      </c>
    </row>
    <row r="1142" spans="2:4" x14ac:dyDescent="0.2">
      <c r="B1142" t="s">
        <v>64</v>
      </c>
      <c r="C1142" s="44">
        <v>0</v>
      </c>
      <c r="D1142" s="33">
        <v>43858</v>
      </c>
    </row>
    <row r="1143" spans="2:4" x14ac:dyDescent="0.2">
      <c r="B1143" t="s">
        <v>64</v>
      </c>
      <c r="C1143" s="44">
        <v>0</v>
      </c>
      <c r="D1143" s="33">
        <v>43859</v>
      </c>
    </row>
    <row r="1144" spans="2:4" x14ac:dyDescent="0.2">
      <c r="B1144" t="s">
        <v>64</v>
      </c>
      <c r="C1144" s="44">
        <v>0</v>
      </c>
      <c r="D1144" s="33">
        <v>43860</v>
      </c>
    </row>
    <row r="1145" spans="2:4" x14ac:dyDescent="0.2">
      <c r="B1145" t="s">
        <v>64</v>
      </c>
      <c r="C1145" s="44">
        <v>0</v>
      </c>
      <c r="D1145" s="33">
        <v>43861</v>
      </c>
    </row>
    <row r="1146" spans="2:4" x14ac:dyDescent="0.2">
      <c r="B1146" t="s">
        <v>64</v>
      </c>
      <c r="C1146" s="44">
        <v>0</v>
      </c>
      <c r="D1146" s="33">
        <v>43862</v>
      </c>
    </row>
    <row r="1147" spans="2:4" x14ac:dyDescent="0.2">
      <c r="B1147" t="s">
        <v>64</v>
      </c>
      <c r="C1147" s="44">
        <v>0</v>
      </c>
      <c r="D1147" s="33">
        <v>43863</v>
      </c>
    </row>
    <row r="1148" spans="2:4" x14ac:dyDescent="0.2">
      <c r="B1148" t="s">
        <v>64</v>
      </c>
      <c r="C1148" s="44">
        <v>0</v>
      </c>
      <c r="D1148" s="33">
        <v>43864</v>
      </c>
    </row>
    <row r="1149" spans="2:4" x14ac:dyDescent="0.2">
      <c r="B1149" t="s">
        <v>64</v>
      </c>
      <c r="C1149" s="44">
        <v>0</v>
      </c>
      <c r="D1149" s="33">
        <v>43865</v>
      </c>
    </row>
    <row r="1150" spans="2:4" x14ac:dyDescent="0.2">
      <c r="B1150" t="s">
        <v>64</v>
      </c>
      <c r="C1150" s="44">
        <v>0</v>
      </c>
      <c r="D1150" s="33">
        <v>43866</v>
      </c>
    </row>
    <row r="1151" spans="2:4" x14ac:dyDescent="0.2">
      <c r="B1151" t="s">
        <v>64</v>
      </c>
      <c r="C1151" s="44">
        <v>0</v>
      </c>
      <c r="D1151" s="33">
        <v>43867</v>
      </c>
    </row>
    <row r="1152" spans="2:4" x14ac:dyDescent="0.2">
      <c r="B1152" t="s">
        <v>64</v>
      </c>
      <c r="C1152" s="44">
        <v>0</v>
      </c>
      <c r="D1152" s="33">
        <v>43868</v>
      </c>
    </row>
    <row r="1153" spans="2:4" x14ac:dyDescent="0.2">
      <c r="B1153" t="s">
        <v>64</v>
      </c>
      <c r="C1153" s="44">
        <v>0</v>
      </c>
      <c r="D1153" s="33">
        <v>43869</v>
      </c>
    </row>
    <row r="1154" spans="2:4" x14ac:dyDescent="0.2">
      <c r="B1154" t="s">
        <v>64</v>
      </c>
      <c r="C1154" s="44">
        <v>0</v>
      </c>
      <c r="D1154" s="33">
        <v>43870</v>
      </c>
    </row>
    <row r="1155" spans="2:4" x14ac:dyDescent="0.2">
      <c r="B1155" t="s">
        <v>64</v>
      </c>
      <c r="C1155" s="44">
        <v>0</v>
      </c>
      <c r="D1155" s="33">
        <v>43871</v>
      </c>
    </row>
    <row r="1156" spans="2:4" x14ac:dyDescent="0.2">
      <c r="B1156" t="s">
        <v>64</v>
      </c>
      <c r="C1156" s="44">
        <v>0</v>
      </c>
      <c r="D1156" s="33">
        <v>43872</v>
      </c>
    </row>
    <row r="1157" spans="2:4" x14ac:dyDescent="0.2">
      <c r="B1157" t="s">
        <v>64</v>
      </c>
      <c r="C1157" s="44">
        <v>0</v>
      </c>
      <c r="D1157" s="33">
        <v>43873</v>
      </c>
    </row>
    <row r="1158" spans="2:4" x14ac:dyDescent="0.2">
      <c r="B1158" t="s">
        <v>64</v>
      </c>
      <c r="C1158" s="44">
        <v>0</v>
      </c>
      <c r="D1158" s="33">
        <v>43874</v>
      </c>
    </row>
    <row r="1159" spans="2:4" x14ac:dyDescent="0.2">
      <c r="B1159" t="s">
        <v>64</v>
      </c>
      <c r="C1159" s="44">
        <v>1</v>
      </c>
      <c r="D1159" s="33">
        <v>43875</v>
      </c>
    </row>
    <row r="1160" spans="2:4" x14ac:dyDescent="0.2">
      <c r="B1160" t="s">
        <v>64</v>
      </c>
      <c r="C1160" s="44">
        <v>1</v>
      </c>
      <c r="D1160" s="33">
        <v>43876</v>
      </c>
    </row>
    <row r="1161" spans="2:4" x14ac:dyDescent="0.2">
      <c r="B1161" t="s">
        <v>64</v>
      </c>
      <c r="C1161" s="44">
        <v>1</v>
      </c>
      <c r="D1161" s="33">
        <v>43877</v>
      </c>
    </row>
    <row r="1162" spans="2:4" x14ac:dyDescent="0.2">
      <c r="B1162" t="s">
        <v>64</v>
      </c>
      <c r="C1162" s="44">
        <v>1</v>
      </c>
      <c r="D1162" s="33">
        <v>43878</v>
      </c>
    </row>
    <row r="1163" spans="2:4" x14ac:dyDescent="0.2">
      <c r="B1163" t="s">
        <v>64</v>
      </c>
      <c r="C1163" s="44">
        <v>1</v>
      </c>
      <c r="D1163" s="33">
        <v>43879</v>
      </c>
    </row>
    <row r="1164" spans="2:4" x14ac:dyDescent="0.2">
      <c r="B1164" t="s">
        <v>64</v>
      </c>
      <c r="C1164" s="44">
        <v>1</v>
      </c>
      <c r="D1164" s="33">
        <v>43880</v>
      </c>
    </row>
    <row r="1165" spans="2:4" x14ac:dyDescent="0.2">
      <c r="B1165" t="s">
        <v>64</v>
      </c>
      <c r="C1165" s="44">
        <v>1</v>
      </c>
      <c r="D1165" s="33">
        <v>43881</v>
      </c>
    </row>
    <row r="1166" spans="2:4" x14ac:dyDescent="0.2">
      <c r="B1166" t="s">
        <v>64</v>
      </c>
      <c r="C1166" s="44">
        <v>1</v>
      </c>
      <c r="D1166" s="33">
        <v>43882</v>
      </c>
    </row>
    <row r="1167" spans="2:4" x14ac:dyDescent="0.2">
      <c r="B1167" t="s">
        <v>64</v>
      </c>
      <c r="C1167" s="44">
        <v>1</v>
      </c>
      <c r="D1167" s="33">
        <v>43883</v>
      </c>
    </row>
    <row r="1168" spans="2:4" x14ac:dyDescent="0.2">
      <c r="B1168" t="s">
        <v>64</v>
      </c>
      <c r="C1168" s="44">
        <v>1</v>
      </c>
      <c r="D1168" s="33">
        <v>43884</v>
      </c>
    </row>
    <row r="1169" spans="2:4" x14ac:dyDescent="0.2">
      <c r="B1169" t="s">
        <v>64</v>
      </c>
      <c r="C1169" s="44">
        <v>1</v>
      </c>
      <c r="D1169" s="33">
        <v>43885</v>
      </c>
    </row>
    <row r="1170" spans="2:4" x14ac:dyDescent="0.2">
      <c r="B1170" t="s">
        <v>64</v>
      </c>
      <c r="C1170" s="44">
        <v>1</v>
      </c>
      <c r="D1170" s="33">
        <v>43886</v>
      </c>
    </row>
    <row r="1171" spans="2:4" x14ac:dyDescent="0.2">
      <c r="B1171" t="s">
        <v>64</v>
      </c>
      <c r="C1171" s="44">
        <v>1</v>
      </c>
      <c r="D1171" s="33">
        <v>43887</v>
      </c>
    </row>
    <row r="1172" spans="2:4" x14ac:dyDescent="0.2">
      <c r="B1172" t="s">
        <v>64</v>
      </c>
      <c r="C1172" s="44">
        <v>1</v>
      </c>
      <c r="D1172" s="33">
        <v>43888</v>
      </c>
    </row>
    <row r="1173" spans="2:4" x14ac:dyDescent="0.2">
      <c r="B1173" t="s">
        <v>64</v>
      </c>
      <c r="C1173" s="44">
        <v>1</v>
      </c>
      <c r="D1173" s="33">
        <v>43889</v>
      </c>
    </row>
    <row r="1174" spans="2:4" x14ac:dyDescent="0.2">
      <c r="B1174" t="s">
        <v>64</v>
      </c>
      <c r="C1174" s="44">
        <v>1</v>
      </c>
      <c r="D1174" s="33">
        <v>43890</v>
      </c>
    </row>
    <row r="1175" spans="2:4" x14ac:dyDescent="0.2">
      <c r="B1175" t="s">
        <v>64</v>
      </c>
      <c r="C1175" s="44">
        <v>2</v>
      </c>
      <c r="D1175" s="33">
        <v>43891</v>
      </c>
    </row>
    <row r="1176" spans="2:4" x14ac:dyDescent="0.2">
      <c r="B1176" t="s">
        <v>64</v>
      </c>
      <c r="C1176" s="44">
        <v>2</v>
      </c>
      <c r="D1176" s="33">
        <v>43892</v>
      </c>
    </row>
    <row r="1177" spans="2:4" x14ac:dyDescent="0.2">
      <c r="B1177" t="s">
        <v>64</v>
      </c>
      <c r="C1177" s="44">
        <v>2</v>
      </c>
      <c r="D1177" s="33">
        <v>43893</v>
      </c>
    </row>
    <row r="1178" spans="2:4" x14ac:dyDescent="0.2">
      <c r="B1178" t="s">
        <v>64</v>
      </c>
      <c r="C1178" s="44">
        <v>2</v>
      </c>
      <c r="D1178" s="33">
        <v>43894</v>
      </c>
    </row>
    <row r="1179" spans="2:4" x14ac:dyDescent="0.2">
      <c r="B1179" t="s">
        <v>64</v>
      </c>
      <c r="C1179" s="44">
        <v>3</v>
      </c>
      <c r="D1179" s="33">
        <v>43895</v>
      </c>
    </row>
    <row r="1180" spans="2:4" x14ac:dyDescent="0.2">
      <c r="B1180" t="s">
        <v>64</v>
      </c>
      <c r="C1180" s="44">
        <v>15</v>
      </c>
      <c r="D1180" s="33">
        <v>43896</v>
      </c>
    </row>
    <row r="1181" spans="2:4" x14ac:dyDescent="0.2">
      <c r="B1181" t="s">
        <v>64</v>
      </c>
      <c r="C1181" s="44">
        <v>15</v>
      </c>
      <c r="D1181" s="33">
        <v>43897</v>
      </c>
    </row>
    <row r="1182" spans="2:4" x14ac:dyDescent="0.2">
      <c r="B1182" t="s">
        <v>64</v>
      </c>
      <c r="C1182" s="44">
        <v>49</v>
      </c>
      <c r="D1182" s="33">
        <v>43898</v>
      </c>
    </row>
    <row r="1183" spans="2:4" x14ac:dyDescent="0.2">
      <c r="B1183" t="s">
        <v>64</v>
      </c>
      <c r="C1183" s="44">
        <v>55</v>
      </c>
      <c r="D1183" s="33">
        <v>43899</v>
      </c>
    </row>
    <row r="1184" spans="2:4" x14ac:dyDescent="0.2">
      <c r="B1184" t="s">
        <v>64</v>
      </c>
      <c r="C1184" s="44">
        <v>59</v>
      </c>
      <c r="D1184" s="33">
        <v>43900</v>
      </c>
    </row>
    <row r="1185" spans="1:4" x14ac:dyDescent="0.2">
      <c r="B1185" t="s">
        <v>64</v>
      </c>
      <c r="C1185" s="44">
        <v>60</v>
      </c>
      <c r="D1185" s="33">
        <v>43901</v>
      </c>
    </row>
    <row r="1186" spans="1:4" x14ac:dyDescent="0.2">
      <c r="B1186" t="s">
        <v>64</v>
      </c>
      <c r="C1186" s="44">
        <v>67</v>
      </c>
      <c r="D1186" s="33">
        <v>43902</v>
      </c>
    </row>
    <row r="1187" spans="1:4" x14ac:dyDescent="0.2">
      <c r="B1187" t="s">
        <v>64</v>
      </c>
      <c r="C1187" s="44">
        <v>80</v>
      </c>
      <c r="D1187" s="33">
        <v>43903</v>
      </c>
    </row>
    <row r="1188" spans="1:4" x14ac:dyDescent="0.2">
      <c r="B1188" t="s">
        <v>64</v>
      </c>
      <c r="C1188" s="44">
        <v>109</v>
      </c>
      <c r="D1188" s="33">
        <v>43904</v>
      </c>
    </row>
    <row r="1189" spans="1:4" x14ac:dyDescent="0.2">
      <c r="B1189" t="s">
        <v>64</v>
      </c>
      <c r="C1189" s="44">
        <v>110</v>
      </c>
      <c r="D1189" s="33">
        <v>43905</v>
      </c>
    </row>
    <row r="1190" spans="1:4" x14ac:dyDescent="0.2">
      <c r="A1190" t="s">
        <v>65</v>
      </c>
      <c r="B1190" t="s">
        <v>52</v>
      </c>
      <c r="C1190" s="44">
        <v>0</v>
      </c>
      <c r="D1190" s="33">
        <v>43852</v>
      </c>
    </row>
    <row r="1191" spans="1:4" x14ac:dyDescent="0.2">
      <c r="A1191" t="s">
        <v>65</v>
      </c>
      <c r="B1191" t="s">
        <v>52</v>
      </c>
      <c r="C1191" s="44">
        <v>0</v>
      </c>
      <c r="D1191" s="33">
        <v>43853</v>
      </c>
    </row>
    <row r="1192" spans="1:4" x14ac:dyDescent="0.2">
      <c r="A1192" t="s">
        <v>65</v>
      </c>
      <c r="B1192" t="s">
        <v>52</v>
      </c>
      <c r="C1192" s="44">
        <v>0</v>
      </c>
      <c r="D1192" s="33">
        <v>43854</v>
      </c>
    </row>
    <row r="1193" spans="1:4" x14ac:dyDescent="0.2">
      <c r="A1193" t="s">
        <v>65</v>
      </c>
      <c r="B1193" t="s">
        <v>52</v>
      </c>
      <c r="C1193" s="44">
        <v>0</v>
      </c>
      <c r="D1193" s="33">
        <v>43855</v>
      </c>
    </row>
    <row r="1194" spans="1:4" x14ac:dyDescent="0.2">
      <c r="A1194" t="s">
        <v>65</v>
      </c>
      <c r="B1194" t="s">
        <v>52</v>
      </c>
      <c r="C1194" s="44">
        <v>0</v>
      </c>
      <c r="D1194" s="33">
        <v>43856</v>
      </c>
    </row>
    <row r="1195" spans="1:4" x14ac:dyDescent="0.2">
      <c r="A1195" t="s">
        <v>65</v>
      </c>
      <c r="B1195" t="s">
        <v>52</v>
      </c>
      <c r="C1195" s="44">
        <v>0</v>
      </c>
      <c r="D1195" s="33">
        <v>43857</v>
      </c>
    </row>
    <row r="1196" spans="1:4" x14ac:dyDescent="0.2">
      <c r="A1196" t="s">
        <v>65</v>
      </c>
      <c r="B1196" t="s">
        <v>52</v>
      </c>
      <c r="C1196" s="44">
        <v>0</v>
      </c>
      <c r="D1196" s="33">
        <v>43858</v>
      </c>
    </row>
    <row r="1197" spans="1:4" x14ac:dyDescent="0.2">
      <c r="A1197" t="s">
        <v>65</v>
      </c>
      <c r="B1197" t="s">
        <v>52</v>
      </c>
      <c r="C1197" s="44">
        <v>0</v>
      </c>
      <c r="D1197" s="33">
        <v>43859</v>
      </c>
    </row>
    <row r="1198" spans="1:4" x14ac:dyDescent="0.2">
      <c r="A1198" t="s">
        <v>65</v>
      </c>
      <c r="B1198" t="s">
        <v>52</v>
      </c>
      <c r="C1198" s="44">
        <v>0</v>
      </c>
      <c r="D1198" s="33">
        <v>43860</v>
      </c>
    </row>
    <row r="1199" spans="1:4" x14ac:dyDescent="0.2">
      <c r="A1199" t="s">
        <v>65</v>
      </c>
      <c r="B1199" t="s">
        <v>52</v>
      </c>
      <c r="C1199" s="44">
        <v>0</v>
      </c>
      <c r="D1199" s="33">
        <v>43861</v>
      </c>
    </row>
    <row r="1200" spans="1:4" x14ac:dyDescent="0.2">
      <c r="A1200" t="s">
        <v>65</v>
      </c>
      <c r="B1200" t="s">
        <v>52</v>
      </c>
      <c r="C1200" s="44">
        <v>0</v>
      </c>
      <c r="D1200" s="33">
        <v>43862</v>
      </c>
    </row>
    <row r="1201" spans="1:4" x14ac:dyDescent="0.2">
      <c r="A1201" t="s">
        <v>65</v>
      </c>
      <c r="B1201" t="s">
        <v>52</v>
      </c>
      <c r="C1201" s="44">
        <v>0</v>
      </c>
      <c r="D1201" s="33">
        <v>43863</v>
      </c>
    </row>
    <row r="1202" spans="1:4" x14ac:dyDescent="0.2">
      <c r="A1202" t="s">
        <v>65</v>
      </c>
      <c r="B1202" t="s">
        <v>52</v>
      </c>
      <c r="C1202" s="44">
        <v>0</v>
      </c>
      <c r="D1202" s="33">
        <v>43864</v>
      </c>
    </row>
    <row r="1203" spans="1:4" x14ac:dyDescent="0.2">
      <c r="A1203" t="s">
        <v>65</v>
      </c>
      <c r="B1203" t="s">
        <v>52</v>
      </c>
      <c r="C1203" s="44">
        <v>0</v>
      </c>
      <c r="D1203" s="33">
        <v>43865</v>
      </c>
    </row>
    <row r="1204" spans="1:4" x14ac:dyDescent="0.2">
      <c r="A1204" t="s">
        <v>65</v>
      </c>
      <c r="B1204" t="s">
        <v>52</v>
      </c>
      <c r="C1204" s="44">
        <v>0</v>
      </c>
      <c r="D1204" s="33">
        <v>43866</v>
      </c>
    </row>
    <row r="1205" spans="1:4" x14ac:dyDescent="0.2">
      <c r="A1205" t="s">
        <v>65</v>
      </c>
      <c r="B1205" t="s">
        <v>52</v>
      </c>
      <c r="C1205" s="44">
        <v>0</v>
      </c>
      <c r="D1205" s="33">
        <v>43867</v>
      </c>
    </row>
    <row r="1206" spans="1:4" x14ac:dyDescent="0.2">
      <c r="A1206" t="s">
        <v>65</v>
      </c>
      <c r="B1206" t="s">
        <v>52</v>
      </c>
      <c r="C1206" s="44">
        <v>0</v>
      </c>
      <c r="D1206" s="33">
        <v>43868</v>
      </c>
    </row>
    <row r="1207" spans="1:4" x14ac:dyDescent="0.2">
      <c r="A1207" t="s">
        <v>65</v>
      </c>
      <c r="B1207" t="s">
        <v>52</v>
      </c>
      <c r="C1207" s="44">
        <v>0</v>
      </c>
      <c r="D1207" s="33">
        <v>43869</v>
      </c>
    </row>
    <row r="1208" spans="1:4" x14ac:dyDescent="0.2">
      <c r="A1208" t="s">
        <v>65</v>
      </c>
      <c r="B1208" t="s">
        <v>52</v>
      </c>
      <c r="C1208" s="44">
        <v>0</v>
      </c>
      <c r="D1208" s="33">
        <v>43870</v>
      </c>
    </row>
    <row r="1209" spans="1:4" x14ac:dyDescent="0.2">
      <c r="A1209" t="s">
        <v>65</v>
      </c>
      <c r="B1209" t="s">
        <v>52</v>
      </c>
      <c r="C1209" s="44">
        <v>0</v>
      </c>
      <c r="D1209" s="33">
        <v>43871</v>
      </c>
    </row>
    <row r="1210" spans="1:4" x14ac:dyDescent="0.2">
      <c r="A1210" t="s">
        <v>65</v>
      </c>
      <c r="B1210" t="s">
        <v>52</v>
      </c>
      <c r="C1210" s="44">
        <v>0</v>
      </c>
      <c r="D1210" s="33">
        <v>43872</v>
      </c>
    </row>
    <row r="1211" spans="1:4" x14ac:dyDescent="0.2">
      <c r="A1211" t="s">
        <v>65</v>
      </c>
      <c r="B1211" t="s">
        <v>52</v>
      </c>
      <c r="C1211" s="44">
        <v>0</v>
      </c>
      <c r="D1211" s="33">
        <v>43873</v>
      </c>
    </row>
    <row r="1212" spans="1:4" x14ac:dyDescent="0.2">
      <c r="A1212" t="s">
        <v>65</v>
      </c>
      <c r="B1212" t="s">
        <v>52</v>
      </c>
      <c r="C1212" s="44">
        <v>0</v>
      </c>
      <c r="D1212" s="33">
        <v>43874</v>
      </c>
    </row>
    <row r="1213" spans="1:4" x14ac:dyDescent="0.2">
      <c r="A1213" t="s">
        <v>65</v>
      </c>
      <c r="B1213" t="s">
        <v>52</v>
      </c>
      <c r="C1213" s="44">
        <v>0</v>
      </c>
      <c r="D1213" s="33">
        <v>43875</v>
      </c>
    </row>
    <row r="1214" spans="1:4" x14ac:dyDescent="0.2">
      <c r="A1214" t="s">
        <v>65</v>
      </c>
      <c r="B1214" t="s">
        <v>52</v>
      </c>
      <c r="C1214" s="44">
        <v>0</v>
      </c>
      <c r="D1214" s="33">
        <v>43876</v>
      </c>
    </row>
    <row r="1215" spans="1:4" x14ac:dyDescent="0.2">
      <c r="A1215" t="s">
        <v>65</v>
      </c>
      <c r="B1215" t="s">
        <v>52</v>
      </c>
      <c r="C1215" s="44">
        <v>0</v>
      </c>
      <c r="D1215" s="33">
        <v>43877</v>
      </c>
    </row>
    <row r="1216" spans="1:4" x14ac:dyDescent="0.2">
      <c r="A1216" t="s">
        <v>65</v>
      </c>
      <c r="B1216" t="s">
        <v>52</v>
      </c>
      <c r="C1216" s="44">
        <v>0</v>
      </c>
      <c r="D1216" s="33">
        <v>43878</v>
      </c>
    </row>
    <row r="1217" spans="1:4" x14ac:dyDescent="0.2">
      <c r="A1217" t="s">
        <v>65</v>
      </c>
      <c r="B1217" t="s">
        <v>52</v>
      </c>
      <c r="C1217" s="44">
        <v>0</v>
      </c>
      <c r="D1217" s="33">
        <v>43879</v>
      </c>
    </row>
    <row r="1218" spans="1:4" x14ac:dyDescent="0.2">
      <c r="A1218" t="s">
        <v>65</v>
      </c>
      <c r="B1218" t="s">
        <v>52</v>
      </c>
      <c r="C1218" s="44">
        <v>0</v>
      </c>
      <c r="D1218" s="33">
        <v>43880</v>
      </c>
    </row>
    <row r="1219" spans="1:4" x14ac:dyDescent="0.2">
      <c r="A1219" t="s">
        <v>65</v>
      </c>
      <c r="B1219" t="s">
        <v>52</v>
      </c>
      <c r="C1219" s="44">
        <v>0</v>
      </c>
      <c r="D1219" s="33">
        <v>43881</v>
      </c>
    </row>
    <row r="1220" spans="1:4" x14ac:dyDescent="0.2">
      <c r="A1220" t="s">
        <v>65</v>
      </c>
      <c r="B1220" t="s">
        <v>52</v>
      </c>
      <c r="C1220" s="44">
        <v>4</v>
      </c>
      <c r="D1220" s="33">
        <v>43882</v>
      </c>
    </row>
    <row r="1221" spans="1:4" x14ac:dyDescent="0.2">
      <c r="A1221" t="s">
        <v>65</v>
      </c>
      <c r="B1221" t="s">
        <v>52</v>
      </c>
      <c r="C1221" s="44">
        <v>7</v>
      </c>
      <c r="D1221" s="33">
        <v>43883</v>
      </c>
    </row>
    <row r="1222" spans="1:4" x14ac:dyDescent="0.2">
      <c r="A1222" t="s">
        <v>65</v>
      </c>
      <c r="B1222" t="s">
        <v>52</v>
      </c>
      <c r="C1222" s="44">
        <v>7</v>
      </c>
      <c r="D1222" s="33">
        <v>43884</v>
      </c>
    </row>
    <row r="1223" spans="1:4" x14ac:dyDescent="0.2">
      <c r="A1223" t="s">
        <v>65</v>
      </c>
      <c r="B1223" t="s">
        <v>52</v>
      </c>
      <c r="C1223" s="44">
        <v>7</v>
      </c>
      <c r="D1223" s="33">
        <v>43885</v>
      </c>
    </row>
    <row r="1224" spans="1:4" x14ac:dyDescent="0.2">
      <c r="A1224" t="s">
        <v>65</v>
      </c>
      <c r="B1224" t="s">
        <v>52</v>
      </c>
      <c r="C1224" s="44">
        <v>7</v>
      </c>
      <c r="D1224" s="33">
        <v>43886</v>
      </c>
    </row>
    <row r="1225" spans="1:4" x14ac:dyDescent="0.2">
      <c r="A1225" t="s">
        <v>65</v>
      </c>
      <c r="B1225" t="s">
        <v>52</v>
      </c>
      <c r="C1225" s="44">
        <v>7</v>
      </c>
      <c r="D1225" s="33">
        <v>43887</v>
      </c>
    </row>
    <row r="1226" spans="1:4" x14ac:dyDescent="0.2">
      <c r="A1226" t="s">
        <v>65</v>
      </c>
      <c r="B1226" t="s">
        <v>52</v>
      </c>
      <c r="C1226" s="44">
        <v>8</v>
      </c>
      <c r="D1226" s="33">
        <v>43888</v>
      </c>
    </row>
    <row r="1227" spans="1:4" x14ac:dyDescent="0.2">
      <c r="A1227" t="s">
        <v>65</v>
      </c>
      <c r="B1227" t="s">
        <v>52</v>
      </c>
      <c r="C1227" s="44">
        <v>8</v>
      </c>
      <c r="D1227" s="33">
        <v>43889</v>
      </c>
    </row>
    <row r="1228" spans="1:4" x14ac:dyDescent="0.2">
      <c r="A1228" t="s">
        <v>65</v>
      </c>
      <c r="B1228" t="s">
        <v>52</v>
      </c>
      <c r="C1228" s="44">
        <v>0</v>
      </c>
      <c r="D1228" s="33">
        <v>43890</v>
      </c>
    </row>
    <row r="1229" spans="1:4" x14ac:dyDescent="0.2">
      <c r="A1229" t="s">
        <v>65</v>
      </c>
      <c r="B1229" t="s">
        <v>52</v>
      </c>
      <c r="C1229" s="44">
        <v>0</v>
      </c>
      <c r="D1229" s="33">
        <v>43891</v>
      </c>
    </row>
    <row r="1230" spans="1:4" x14ac:dyDescent="0.2">
      <c r="A1230" t="s">
        <v>65</v>
      </c>
      <c r="B1230" t="s">
        <v>52</v>
      </c>
      <c r="C1230" s="44">
        <v>0</v>
      </c>
      <c r="D1230" s="33">
        <v>43892</v>
      </c>
    </row>
    <row r="1231" spans="1:4" x14ac:dyDescent="0.2">
      <c r="A1231" t="s">
        <v>65</v>
      </c>
      <c r="B1231" t="s">
        <v>52</v>
      </c>
      <c r="C1231" s="44">
        <v>0</v>
      </c>
      <c r="D1231" s="33">
        <v>43893</v>
      </c>
    </row>
    <row r="1232" spans="1:4" x14ac:dyDescent="0.2">
      <c r="A1232" t="s">
        <v>65</v>
      </c>
      <c r="B1232" t="s">
        <v>52</v>
      </c>
      <c r="C1232" s="44">
        <v>0</v>
      </c>
      <c r="D1232" s="33">
        <v>43894</v>
      </c>
    </row>
    <row r="1233" spans="1:4" x14ac:dyDescent="0.2">
      <c r="A1233" t="s">
        <v>65</v>
      </c>
      <c r="B1233" t="s">
        <v>52</v>
      </c>
      <c r="C1233" s="44">
        <v>0</v>
      </c>
      <c r="D1233" s="33">
        <v>43895</v>
      </c>
    </row>
    <row r="1234" spans="1:4" x14ac:dyDescent="0.2">
      <c r="A1234" t="s">
        <v>65</v>
      </c>
      <c r="B1234" t="s">
        <v>52</v>
      </c>
      <c r="C1234" s="44">
        <v>0</v>
      </c>
      <c r="D1234" s="33">
        <v>43896</v>
      </c>
    </row>
    <row r="1235" spans="1:4" x14ac:dyDescent="0.2">
      <c r="A1235" t="s">
        <v>65</v>
      </c>
      <c r="B1235" t="s">
        <v>52</v>
      </c>
      <c r="C1235" s="44">
        <v>0</v>
      </c>
      <c r="D1235" s="33">
        <v>43897</v>
      </c>
    </row>
    <row r="1236" spans="1:4" x14ac:dyDescent="0.2">
      <c r="A1236" t="s">
        <v>65</v>
      </c>
      <c r="B1236" t="s">
        <v>52</v>
      </c>
      <c r="C1236" s="44">
        <v>0</v>
      </c>
      <c r="D1236" s="33">
        <v>43898</v>
      </c>
    </row>
    <row r="1237" spans="1:4" x14ac:dyDescent="0.2">
      <c r="A1237" t="s">
        <v>65</v>
      </c>
      <c r="B1237" t="s">
        <v>52</v>
      </c>
      <c r="C1237" s="44">
        <v>0</v>
      </c>
      <c r="D1237" s="33">
        <v>43899</v>
      </c>
    </row>
    <row r="1238" spans="1:4" x14ac:dyDescent="0.2">
      <c r="A1238" t="s">
        <v>65</v>
      </c>
      <c r="B1238" t="s">
        <v>52</v>
      </c>
      <c r="C1238" s="44">
        <v>0</v>
      </c>
      <c r="D1238" s="33">
        <v>43900</v>
      </c>
    </row>
    <row r="1239" spans="1:4" x14ac:dyDescent="0.2">
      <c r="A1239" t="s">
        <v>65</v>
      </c>
      <c r="B1239" t="s">
        <v>52</v>
      </c>
      <c r="C1239" s="44">
        <v>0</v>
      </c>
      <c r="D1239" s="33">
        <v>43901</v>
      </c>
    </row>
    <row r="1240" spans="1:4" x14ac:dyDescent="0.2">
      <c r="A1240" t="s">
        <v>65</v>
      </c>
      <c r="B1240" t="s">
        <v>52</v>
      </c>
      <c r="C1240" s="44">
        <v>0</v>
      </c>
      <c r="D1240" s="33">
        <v>43902</v>
      </c>
    </row>
    <row r="1241" spans="1:4" x14ac:dyDescent="0.2">
      <c r="A1241" t="s">
        <v>65</v>
      </c>
      <c r="B1241" t="s">
        <v>52</v>
      </c>
      <c r="C1241" s="44">
        <v>0</v>
      </c>
      <c r="D1241" s="33">
        <v>43903</v>
      </c>
    </row>
    <row r="1242" spans="1:4" x14ac:dyDescent="0.2">
      <c r="A1242" t="s">
        <v>65</v>
      </c>
      <c r="B1242" t="s">
        <v>52</v>
      </c>
      <c r="C1242" s="44">
        <v>0</v>
      </c>
      <c r="D1242" s="33">
        <v>43904</v>
      </c>
    </row>
    <row r="1243" spans="1:4" x14ac:dyDescent="0.2">
      <c r="A1243" t="s">
        <v>65</v>
      </c>
      <c r="B1243" t="s">
        <v>52</v>
      </c>
      <c r="C1243" s="44">
        <v>0</v>
      </c>
      <c r="D1243" s="33">
        <v>43905</v>
      </c>
    </row>
    <row r="1244" spans="1:4" x14ac:dyDescent="0.2">
      <c r="B1244" t="s">
        <v>66</v>
      </c>
      <c r="C1244" s="44">
        <v>0</v>
      </c>
      <c r="D1244" s="33">
        <v>43852</v>
      </c>
    </row>
    <row r="1245" spans="1:4" x14ac:dyDescent="0.2">
      <c r="B1245" t="s">
        <v>66</v>
      </c>
      <c r="C1245" s="44">
        <v>0</v>
      </c>
      <c r="D1245" s="33">
        <v>43853</v>
      </c>
    </row>
    <row r="1246" spans="1:4" x14ac:dyDescent="0.2">
      <c r="B1246" t="s">
        <v>66</v>
      </c>
      <c r="C1246" s="44">
        <v>0</v>
      </c>
      <c r="D1246" s="33">
        <v>43854</v>
      </c>
    </row>
    <row r="1247" spans="1:4" x14ac:dyDescent="0.2">
      <c r="B1247" t="s">
        <v>66</v>
      </c>
      <c r="C1247" s="44">
        <v>0</v>
      </c>
      <c r="D1247" s="33">
        <v>43855</v>
      </c>
    </row>
    <row r="1248" spans="1:4" x14ac:dyDescent="0.2">
      <c r="B1248" t="s">
        <v>66</v>
      </c>
      <c r="C1248" s="44">
        <v>0</v>
      </c>
      <c r="D1248" s="33">
        <v>43856</v>
      </c>
    </row>
    <row r="1249" spans="2:4" x14ac:dyDescent="0.2">
      <c r="B1249" t="s">
        <v>66</v>
      </c>
      <c r="C1249" s="44">
        <v>0</v>
      </c>
      <c r="D1249" s="33">
        <v>43857</v>
      </c>
    </row>
    <row r="1250" spans="2:4" x14ac:dyDescent="0.2">
      <c r="B1250" t="s">
        <v>66</v>
      </c>
      <c r="C1250" s="44">
        <v>0</v>
      </c>
      <c r="D1250" s="33">
        <v>43858</v>
      </c>
    </row>
    <row r="1251" spans="2:4" x14ac:dyDescent="0.2">
      <c r="B1251" t="s">
        <v>66</v>
      </c>
      <c r="C1251" s="44">
        <v>0</v>
      </c>
      <c r="D1251" s="33">
        <v>43859</v>
      </c>
    </row>
    <row r="1252" spans="2:4" x14ac:dyDescent="0.2">
      <c r="B1252" t="s">
        <v>66</v>
      </c>
      <c r="C1252" s="44">
        <v>0</v>
      </c>
      <c r="D1252" s="33">
        <v>43860</v>
      </c>
    </row>
    <row r="1253" spans="2:4" x14ac:dyDescent="0.2">
      <c r="B1253" t="s">
        <v>66</v>
      </c>
      <c r="C1253" s="44">
        <v>0</v>
      </c>
      <c r="D1253" s="33">
        <v>43861</v>
      </c>
    </row>
    <row r="1254" spans="2:4" x14ac:dyDescent="0.2">
      <c r="B1254" t="s">
        <v>66</v>
      </c>
      <c r="C1254" s="44">
        <v>0</v>
      </c>
      <c r="D1254" s="33">
        <v>43862</v>
      </c>
    </row>
    <row r="1255" spans="2:4" x14ac:dyDescent="0.2">
      <c r="B1255" t="s">
        <v>66</v>
      </c>
      <c r="C1255" s="44">
        <v>0</v>
      </c>
      <c r="D1255" s="33">
        <v>43863</v>
      </c>
    </row>
    <row r="1256" spans="2:4" x14ac:dyDescent="0.2">
      <c r="B1256" t="s">
        <v>66</v>
      </c>
      <c r="C1256" s="44">
        <v>0</v>
      </c>
      <c r="D1256" s="33">
        <v>43864</v>
      </c>
    </row>
    <row r="1257" spans="2:4" x14ac:dyDescent="0.2">
      <c r="B1257" t="s">
        <v>66</v>
      </c>
      <c r="C1257" s="44">
        <v>0</v>
      </c>
      <c r="D1257" s="33">
        <v>43865</v>
      </c>
    </row>
    <row r="1258" spans="2:4" x14ac:dyDescent="0.2">
      <c r="B1258" t="s">
        <v>66</v>
      </c>
      <c r="C1258" s="44">
        <v>0</v>
      </c>
      <c r="D1258" s="33">
        <v>43866</v>
      </c>
    </row>
    <row r="1259" spans="2:4" x14ac:dyDescent="0.2">
      <c r="B1259" t="s">
        <v>66</v>
      </c>
      <c r="C1259" s="44">
        <v>0</v>
      </c>
      <c r="D1259" s="33">
        <v>43867</v>
      </c>
    </row>
    <row r="1260" spans="2:4" x14ac:dyDescent="0.2">
      <c r="B1260" t="s">
        <v>66</v>
      </c>
      <c r="C1260" s="44">
        <v>0</v>
      </c>
      <c r="D1260" s="33">
        <v>43868</v>
      </c>
    </row>
    <row r="1261" spans="2:4" x14ac:dyDescent="0.2">
      <c r="B1261" t="s">
        <v>66</v>
      </c>
      <c r="C1261" s="44">
        <v>0</v>
      </c>
      <c r="D1261" s="33">
        <v>43869</v>
      </c>
    </row>
    <row r="1262" spans="2:4" x14ac:dyDescent="0.2">
      <c r="B1262" t="s">
        <v>66</v>
      </c>
      <c r="C1262" s="44">
        <v>0</v>
      </c>
      <c r="D1262" s="33">
        <v>43870</v>
      </c>
    </row>
    <row r="1263" spans="2:4" x14ac:dyDescent="0.2">
      <c r="B1263" t="s">
        <v>66</v>
      </c>
      <c r="C1263" s="44">
        <v>0</v>
      </c>
      <c r="D1263" s="33">
        <v>43871</v>
      </c>
    </row>
    <row r="1264" spans="2:4" x14ac:dyDescent="0.2">
      <c r="B1264" t="s">
        <v>66</v>
      </c>
      <c r="C1264" s="44">
        <v>0</v>
      </c>
      <c r="D1264" s="33">
        <v>43872</v>
      </c>
    </row>
    <row r="1265" spans="2:4" x14ac:dyDescent="0.2">
      <c r="B1265" t="s">
        <v>66</v>
      </c>
      <c r="C1265" s="44">
        <v>0</v>
      </c>
      <c r="D1265" s="33">
        <v>43873</v>
      </c>
    </row>
    <row r="1266" spans="2:4" x14ac:dyDescent="0.2">
      <c r="B1266" t="s">
        <v>66</v>
      </c>
      <c r="C1266" s="44">
        <v>0</v>
      </c>
      <c r="D1266" s="33">
        <v>43874</v>
      </c>
    </row>
    <row r="1267" spans="2:4" x14ac:dyDescent="0.2">
      <c r="B1267" t="s">
        <v>66</v>
      </c>
      <c r="C1267" s="44">
        <v>0</v>
      </c>
      <c r="D1267" s="33">
        <v>43875</v>
      </c>
    </row>
    <row r="1268" spans="2:4" x14ac:dyDescent="0.2">
      <c r="B1268" t="s">
        <v>66</v>
      </c>
      <c r="C1268" s="44">
        <v>0</v>
      </c>
      <c r="D1268" s="33">
        <v>43876</v>
      </c>
    </row>
    <row r="1269" spans="2:4" x14ac:dyDescent="0.2">
      <c r="B1269" t="s">
        <v>66</v>
      </c>
      <c r="C1269" s="44">
        <v>0</v>
      </c>
      <c r="D1269" s="33">
        <v>43877</v>
      </c>
    </row>
    <row r="1270" spans="2:4" x14ac:dyDescent="0.2">
      <c r="B1270" t="s">
        <v>66</v>
      </c>
      <c r="C1270" s="44">
        <v>0</v>
      </c>
      <c r="D1270" s="33">
        <v>43878</v>
      </c>
    </row>
    <row r="1271" spans="2:4" x14ac:dyDescent="0.2">
      <c r="B1271" t="s">
        <v>66</v>
      </c>
      <c r="C1271" s="44">
        <v>0</v>
      </c>
      <c r="D1271" s="33">
        <v>43879</v>
      </c>
    </row>
    <row r="1272" spans="2:4" x14ac:dyDescent="0.2">
      <c r="B1272" t="s">
        <v>66</v>
      </c>
      <c r="C1272" s="44">
        <v>0</v>
      </c>
      <c r="D1272" s="33">
        <v>43880</v>
      </c>
    </row>
    <row r="1273" spans="2:4" x14ac:dyDescent="0.2">
      <c r="B1273" t="s">
        <v>66</v>
      </c>
      <c r="C1273" s="44">
        <v>0</v>
      </c>
      <c r="D1273" s="33">
        <v>43881</v>
      </c>
    </row>
    <row r="1274" spans="2:4" x14ac:dyDescent="0.2">
      <c r="B1274" t="s">
        <v>66</v>
      </c>
      <c r="C1274" s="44">
        <v>1</v>
      </c>
      <c r="D1274" s="33">
        <v>43882</v>
      </c>
    </row>
    <row r="1275" spans="2:4" x14ac:dyDescent="0.2">
      <c r="B1275" t="s">
        <v>66</v>
      </c>
      <c r="C1275" s="44">
        <v>1</v>
      </c>
      <c r="D1275" s="33">
        <v>43883</v>
      </c>
    </row>
    <row r="1276" spans="2:4" x14ac:dyDescent="0.2">
      <c r="B1276" t="s">
        <v>66</v>
      </c>
      <c r="C1276" s="44">
        <v>1</v>
      </c>
      <c r="D1276" s="33">
        <v>43884</v>
      </c>
    </row>
    <row r="1277" spans="2:4" x14ac:dyDescent="0.2">
      <c r="B1277" t="s">
        <v>66</v>
      </c>
      <c r="C1277" s="44">
        <v>1</v>
      </c>
      <c r="D1277" s="33">
        <v>43885</v>
      </c>
    </row>
    <row r="1278" spans="2:4" x14ac:dyDescent="0.2">
      <c r="B1278" t="s">
        <v>66</v>
      </c>
      <c r="C1278" s="44">
        <v>1</v>
      </c>
      <c r="D1278" s="33">
        <v>43886</v>
      </c>
    </row>
    <row r="1279" spans="2:4" x14ac:dyDescent="0.2">
      <c r="B1279" t="s">
        <v>66</v>
      </c>
      <c r="C1279" s="44">
        <v>2</v>
      </c>
      <c r="D1279" s="33">
        <v>43887</v>
      </c>
    </row>
    <row r="1280" spans="2:4" x14ac:dyDescent="0.2">
      <c r="B1280" t="s">
        <v>66</v>
      </c>
      <c r="C1280" s="44">
        <v>2</v>
      </c>
      <c r="D1280" s="33">
        <v>43888</v>
      </c>
    </row>
    <row r="1281" spans="2:4" x14ac:dyDescent="0.2">
      <c r="B1281" t="s">
        <v>66</v>
      </c>
      <c r="C1281" s="44">
        <v>2</v>
      </c>
      <c r="D1281" s="33">
        <v>43889</v>
      </c>
    </row>
    <row r="1282" spans="2:4" x14ac:dyDescent="0.2">
      <c r="B1282" t="s">
        <v>66</v>
      </c>
      <c r="C1282" s="44">
        <v>4</v>
      </c>
      <c r="D1282" s="33">
        <v>43890</v>
      </c>
    </row>
    <row r="1283" spans="2:4" x14ac:dyDescent="0.2">
      <c r="B1283" t="s">
        <v>66</v>
      </c>
      <c r="C1283" s="44">
        <v>10</v>
      </c>
      <c r="D1283" s="33">
        <v>43891</v>
      </c>
    </row>
    <row r="1284" spans="2:4" x14ac:dyDescent="0.2">
      <c r="B1284" t="s">
        <v>66</v>
      </c>
      <c r="C1284" s="44">
        <v>13</v>
      </c>
      <c r="D1284" s="33">
        <v>43892</v>
      </c>
    </row>
    <row r="1285" spans="2:4" x14ac:dyDescent="0.2">
      <c r="B1285" t="s">
        <v>66</v>
      </c>
      <c r="C1285" s="44">
        <v>13</v>
      </c>
      <c r="D1285" s="33">
        <v>43893</v>
      </c>
    </row>
    <row r="1286" spans="2:4" x14ac:dyDescent="0.2">
      <c r="B1286" t="s">
        <v>66</v>
      </c>
      <c r="C1286" s="44">
        <v>13</v>
      </c>
      <c r="D1286" s="33">
        <v>43894</v>
      </c>
    </row>
    <row r="1287" spans="2:4" x14ac:dyDescent="0.2">
      <c r="B1287" t="s">
        <v>66</v>
      </c>
      <c r="C1287" s="44">
        <v>16</v>
      </c>
      <c r="D1287" s="33">
        <v>43895</v>
      </c>
    </row>
    <row r="1288" spans="2:4" x14ac:dyDescent="0.2">
      <c r="B1288" t="s">
        <v>66</v>
      </c>
      <c r="C1288" s="44">
        <v>22</v>
      </c>
      <c r="D1288" s="33">
        <v>43896</v>
      </c>
    </row>
    <row r="1289" spans="2:4" x14ac:dyDescent="0.2">
      <c r="B1289" t="s">
        <v>66</v>
      </c>
      <c r="C1289" s="44">
        <v>22</v>
      </c>
      <c r="D1289" s="33">
        <v>43897</v>
      </c>
    </row>
    <row r="1290" spans="2:4" x14ac:dyDescent="0.2">
      <c r="B1290" t="s">
        <v>66</v>
      </c>
      <c r="C1290" s="44">
        <v>32</v>
      </c>
      <c r="D1290" s="33">
        <v>43898</v>
      </c>
    </row>
    <row r="1291" spans="2:4" x14ac:dyDescent="0.2">
      <c r="B1291" t="s">
        <v>66</v>
      </c>
      <c r="C1291" s="44">
        <v>32</v>
      </c>
      <c r="D1291" s="33">
        <v>43899</v>
      </c>
    </row>
    <row r="1292" spans="2:4" x14ac:dyDescent="0.2">
      <c r="B1292" t="s">
        <v>66</v>
      </c>
      <c r="C1292" s="44">
        <v>41</v>
      </c>
      <c r="D1292" s="33">
        <v>43900</v>
      </c>
    </row>
    <row r="1293" spans="2:4" x14ac:dyDescent="0.2">
      <c r="B1293" t="s">
        <v>66</v>
      </c>
      <c r="C1293" s="44">
        <v>61</v>
      </c>
      <c r="D1293" s="33">
        <v>43901</v>
      </c>
    </row>
    <row r="1294" spans="2:4" x14ac:dyDescent="0.2">
      <c r="B1294" t="s">
        <v>66</v>
      </c>
      <c r="C1294" s="44">
        <v>61</v>
      </c>
      <c r="D1294" s="33">
        <v>43902</v>
      </c>
    </row>
    <row r="1295" spans="2:4" x14ac:dyDescent="0.2">
      <c r="B1295" t="s">
        <v>66</v>
      </c>
      <c r="C1295" s="44">
        <v>77</v>
      </c>
      <c r="D1295" s="33">
        <v>43903</v>
      </c>
    </row>
    <row r="1296" spans="2:4" x14ac:dyDescent="0.2">
      <c r="B1296" t="s">
        <v>66</v>
      </c>
      <c r="C1296" s="44">
        <v>93</v>
      </c>
      <c r="D1296" s="33">
        <v>43904</v>
      </c>
    </row>
    <row r="1297" spans="2:4" x14ac:dyDescent="0.2">
      <c r="B1297" t="s">
        <v>66</v>
      </c>
      <c r="C1297" s="44">
        <v>110</v>
      </c>
      <c r="D1297" s="33">
        <v>43905</v>
      </c>
    </row>
    <row r="1298" spans="2:4" x14ac:dyDescent="0.2">
      <c r="B1298" t="s">
        <v>67</v>
      </c>
      <c r="C1298" s="44">
        <v>0</v>
      </c>
      <c r="D1298" s="33">
        <v>43852</v>
      </c>
    </row>
    <row r="1299" spans="2:4" x14ac:dyDescent="0.2">
      <c r="B1299" t="s">
        <v>67</v>
      </c>
      <c r="C1299" s="44">
        <v>0</v>
      </c>
      <c r="D1299" s="33">
        <v>43853</v>
      </c>
    </row>
    <row r="1300" spans="2:4" x14ac:dyDescent="0.2">
      <c r="B1300" t="s">
        <v>67</v>
      </c>
      <c r="C1300" s="44">
        <v>0</v>
      </c>
      <c r="D1300" s="33">
        <v>43854</v>
      </c>
    </row>
    <row r="1301" spans="2:4" x14ac:dyDescent="0.2">
      <c r="B1301" t="s">
        <v>67</v>
      </c>
      <c r="C1301" s="44">
        <v>0</v>
      </c>
      <c r="D1301" s="33">
        <v>43855</v>
      </c>
    </row>
    <row r="1302" spans="2:4" x14ac:dyDescent="0.2">
      <c r="B1302" t="s">
        <v>67</v>
      </c>
      <c r="C1302" s="44">
        <v>0</v>
      </c>
      <c r="D1302" s="33">
        <v>43856</v>
      </c>
    </row>
    <row r="1303" spans="2:4" x14ac:dyDescent="0.2">
      <c r="B1303" t="s">
        <v>67</v>
      </c>
      <c r="C1303" s="44">
        <v>0</v>
      </c>
      <c r="D1303" s="33">
        <v>43857</v>
      </c>
    </row>
    <row r="1304" spans="2:4" x14ac:dyDescent="0.2">
      <c r="B1304" t="s">
        <v>67</v>
      </c>
      <c r="C1304" s="44">
        <v>0</v>
      </c>
      <c r="D1304" s="33">
        <v>43858</v>
      </c>
    </row>
    <row r="1305" spans="2:4" x14ac:dyDescent="0.2">
      <c r="B1305" t="s">
        <v>67</v>
      </c>
      <c r="C1305" s="44">
        <v>0</v>
      </c>
      <c r="D1305" s="33">
        <v>43859</v>
      </c>
    </row>
    <row r="1306" spans="2:4" x14ac:dyDescent="0.2">
      <c r="B1306" t="s">
        <v>67</v>
      </c>
      <c r="C1306" s="44">
        <v>0</v>
      </c>
      <c r="D1306" s="33">
        <v>43860</v>
      </c>
    </row>
    <row r="1307" spans="2:4" x14ac:dyDescent="0.2">
      <c r="B1307" t="s">
        <v>67</v>
      </c>
      <c r="C1307" s="44">
        <v>0</v>
      </c>
      <c r="D1307" s="33">
        <v>43861</v>
      </c>
    </row>
    <row r="1308" spans="2:4" x14ac:dyDescent="0.2">
      <c r="B1308" t="s">
        <v>67</v>
      </c>
      <c r="C1308" s="44">
        <v>0</v>
      </c>
      <c r="D1308" s="33">
        <v>43862</v>
      </c>
    </row>
    <row r="1309" spans="2:4" x14ac:dyDescent="0.2">
      <c r="B1309" t="s">
        <v>67</v>
      </c>
      <c r="C1309" s="44">
        <v>0</v>
      </c>
      <c r="D1309" s="33">
        <v>43863</v>
      </c>
    </row>
    <row r="1310" spans="2:4" x14ac:dyDescent="0.2">
      <c r="B1310" t="s">
        <v>67</v>
      </c>
      <c r="C1310" s="44">
        <v>0</v>
      </c>
      <c r="D1310" s="33">
        <v>43864</v>
      </c>
    </row>
    <row r="1311" spans="2:4" x14ac:dyDescent="0.2">
      <c r="B1311" t="s">
        <v>67</v>
      </c>
      <c r="C1311" s="44">
        <v>0</v>
      </c>
      <c r="D1311" s="33">
        <v>43865</v>
      </c>
    </row>
    <row r="1312" spans="2:4" x14ac:dyDescent="0.2">
      <c r="B1312" t="s">
        <v>67</v>
      </c>
      <c r="C1312" s="44">
        <v>0</v>
      </c>
      <c r="D1312" s="33">
        <v>43866</v>
      </c>
    </row>
    <row r="1313" spans="2:4" x14ac:dyDescent="0.2">
      <c r="B1313" t="s">
        <v>67</v>
      </c>
      <c r="C1313" s="44">
        <v>0</v>
      </c>
      <c r="D1313" s="33">
        <v>43867</v>
      </c>
    </row>
    <row r="1314" spans="2:4" x14ac:dyDescent="0.2">
      <c r="B1314" t="s">
        <v>67</v>
      </c>
      <c r="C1314" s="44">
        <v>0</v>
      </c>
      <c r="D1314" s="33">
        <v>43868</v>
      </c>
    </row>
    <row r="1315" spans="2:4" x14ac:dyDescent="0.2">
      <c r="B1315" t="s">
        <v>67</v>
      </c>
      <c r="C1315" s="44">
        <v>0</v>
      </c>
      <c r="D1315" s="33">
        <v>43869</v>
      </c>
    </row>
    <row r="1316" spans="2:4" x14ac:dyDescent="0.2">
      <c r="B1316" t="s">
        <v>67</v>
      </c>
      <c r="C1316" s="44">
        <v>0</v>
      </c>
      <c r="D1316" s="33">
        <v>43870</v>
      </c>
    </row>
    <row r="1317" spans="2:4" x14ac:dyDescent="0.2">
      <c r="B1317" t="s">
        <v>67</v>
      </c>
      <c r="C1317" s="44">
        <v>0</v>
      </c>
      <c r="D1317" s="33">
        <v>43871</v>
      </c>
    </row>
    <row r="1318" spans="2:4" x14ac:dyDescent="0.2">
      <c r="B1318" t="s">
        <v>67</v>
      </c>
      <c r="C1318" s="44">
        <v>0</v>
      </c>
      <c r="D1318" s="33">
        <v>43872</v>
      </c>
    </row>
    <row r="1319" spans="2:4" x14ac:dyDescent="0.2">
      <c r="B1319" t="s">
        <v>67</v>
      </c>
      <c r="C1319" s="44">
        <v>0</v>
      </c>
      <c r="D1319" s="33">
        <v>43873</v>
      </c>
    </row>
    <row r="1320" spans="2:4" x14ac:dyDescent="0.2">
      <c r="B1320" t="s">
        <v>67</v>
      </c>
      <c r="C1320" s="44">
        <v>0</v>
      </c>
      <c r="D1320" s="33">
        <v>43874</v>
      </c>
    </row>
    <row r="1321" spans="2:4" x14ac:dyDescent="0.2">
      <c r="B1321" t="s">
        <v>67</v>
      </c>
      <c r="C1321" s="44">
        <v>0</v>
      </c>
      <c r="D1321" s="33">
        <v>43875</v>
      </c>
    </row>
    <row r="1322" spans="2:4" x14ac:dyDescent="0.2">
      <c r="B1322" t="s">
        <v>67</v>
      </c>
      <c r="C1322" s="44">
        <v>0</v>
      </c>
      <c r="D1322" s="33">
        <v>43876</v>
      </c>
    </row>
    <row r="1323" spans="2:4" x14ac:dyDescent="0.2">
      <c r="B1323" t="s">
        <v>67</v>
      </c>
      <c r="C1323" s="44">
        <v>0</v>
      </c>
      <c r="D1323" s="33">
        <v>43877</v>
      </c>
    </row>
    <row r="1324" spans="2:4" x14ac:dyDescent="0.2">
      <c r="B1324" t="s">
        <v>67</v>
      </c>
      <c r="C1324" s="44">
        <v>0</v>
      </c>
      <c r="D1324" s="33">
        <v>43878</v>
      </c>
    </row>
    <row r="1325" spans="2:4" x14ac:dyDescent="0.2">
      <c r="B1325" t="s">
        <v>67</v>
      </c>
      <c r="C1325" s="44">
        <v>0</v>
      </c>
      <c r="D1325" s="33">
        <v>43879</v>
      </c>
    </row>
    <row r="1326" spans="2:4" x14ac:dyDescent="0.2">
      <c r="B1326" t="s">
        <v>67</v>
      </c>
      <c r="C1326" s="44">
        <v>0</v>
      </c>
      <c r="D1326" s="33">
        <v>43880</v>
      </c>
    </row>
    <row r="1327" spans="2:4" x14ac:dyDescent="0.2">
      <c r="B1327" t="s">
        <v>67</v>
      </c>
      <c r="C1327" s="44">
        <v>0</v>
      </c>
      <c r="D1327" s="33">
        <v>43881</v>
      </c>
    </row>
    <row r="1328" spans="2:4" x14ac:dyDescent="0.2">
      <c r="B1328" t="s">
        <v>67</v>
      </c>
      <c r="C1328" s="44">
        <v>0</v>
      </c>
      <c r="D1328" s="33">
        <v>43882</v>
      </c>
    </row>
    <row r="1329" spans="2:4" x14ac:dyDescent="0.2">
      <c r="B1329" t="s">
        <v>67</v>
      </c>
      <c r="C1329" s="44">
        <v>0</v>
      </c>
      <c r="D1329" s="33">
        <v>43883</v>
      </c>
    </row>
    <row r="1330" spans="2:4" x14ac:dyDescent="0.2">
      <c r="B1330" t="s">
        <v>67</v>
      </c>
      <c r="C1330" s="44">
        <v>0</v>
      </c>
      <c r="D1330" s="33">
        <v>43884</v>
      </c>
    </row>
    <row r="1331" spans="2:4" x14ac:dyDescent="0.2">
      <c r="B1331" t="s">
        <v>67</v>
      </c>
      <c r="C1331" s="44">
        <v>1</v>
      </c>
      <c r="D1331" s="33">
        <v>43885</v>
      </c>
    </row>
    <row r="1332" spans="2:4" x14ac:dyDescent="0.2">
      <c r="B1332" t="s">
        <v>67</v>
      </c>
      <c r="C1332" s="44">
        <v>1</v>
      </c>
      <c r="D1332" s="33">
        <v>43886</v>
      </c>
    </row>
    <row r="1333" spans="2:4" x14ac:dyDescent="0.2">
      <c r="B1333" t="s">
        <v>67</v>
      </c>
      <c r="C1333" s="44">
        <v>5</v>
      </c>
      <c r="D1333" s="33">
        <v>43887</v>
      </c>
    </row>
    <row r="1334" spans="2:4" x14ac:dyDescent="0.2">
      <c r="B1334" t="s">
        <v>67</v>
      </c>
      <c r="C1334" s="44">
        <v>7</v>
      </c>
      <c r="D1334" s="33">
        <v>43888</v>
      </c>
    </row>
    <row r="1335" spans="2:4" x14ac:dyDescent="0.2">
      <c r="B1335" t="s">
        <v>67</v>
      </c>
      <c r="C1335" s="44">
        <v>7</v>
      </c>
      <c r="D1335" s="33">
        <v>43889</v>
      </c>
    </row>
    <row r="1336" spans="2:4" x14ac:dyDescent="0.2">
      <c r="B1336" t="s">
        <v>67</v>
      </c>
      <c r="C1336" s="44">
        <v>13</v>
      </c>
      <c r="D1336" s="33">
        <v>43890</v>
      </c>
    </row>
    <row r="1337" spans="2:4" x14ac:dyDescent="0.2">
      <c r="B1337" t="s">
        <v>67</v>
      </c>
      <c r="C1337" s="44">
        <v>19</v>
      </c>
      <c r="D1337" s="33">
        <v>43891</v>
      </c>
    </row>
    <row r="1338" spans="2:4" x14ac:dyDescent="0.2">
      <c r="B1338" t="s">
        <v>67</v>
      </c>
      <c r="C1338" s="44">
        <v>26</v>
      </c>
      <c r="D1338" s="33">
        <v>43892</v>
      </c>
    </row>
    <row r="1339" spans="2:4" x14ac:dyDescent="0.2">
      <c r="B1339" t="s">
        <v>67</v>
      </c>
      <c r="C1339" s="44">
        <v>32</v>
      </c>
      <c r="D1339" s="33">
        <v>43893</v>
      </c>
    </row>
    <row r="1340" spans="2:4" x14ac:dyDescent="0.2">
      <c r="B1340" t="s">
        <v>67</v>
      </c>
      <c r="C1340" s="44">
        <v>35</v>
      </c>
      <c r="D1340" s="33">
        <v>43894</v>
      </c>
    </row>
    <row r="1341" spans="2:4" x14ac:dyDescent="0.2">
      <c r="B1341" t="s">
        <v>67</v>
      </c>
      <c r="C1341" s="44">
        <v>35</v>
      </c>
      <c r="D1341" s="33">
        <v>43895</v>
      </c>
    </row>
    <row r="1342" spans="2:4" x14ac:dyDescent="0.2">
      <c r="B1342" t="s">
        <v>67</v>
      </c>
      <c r="C1342" s="44">
        <v>40</v>
      </c>
      <c r="D1342" s="33">
        <v>43896</v>
      </c>
    </row>
    <row r="1343" spans="2:4" x14ac:dyDescent="0.2">
      <c r="B1343" t="s">
        <v>67</v>
      </c>
      <c r="C1343" s="44">
        <v>54</v>
      </c>
      <c r="D1343" s="33">
        <v>43897</v>
      </c>
    </row>
    <row r="1344" spans="2:4" x14ac:dyDescent="0.2">
      <c r="B1344" t="s">
        <v>67</v>
      </c>
      <c r="C1344" s="44">
        <v>60</v>
      </c>
      <c r="D1344" s="33">
        <v>43898</v>
      </c>
    </row>
    <row r="1345" spans="2:4" x14ac:dyDescent="0.2">
      <c r="B1345" t="s">
        <v>67</v>
      </c>
      <c r="C1345" s="44">
        <v>60</v>
      </c>
      <c r="D1345" s="33">
        <v>43899</v>
      </c>
    </row>
    <row r="1346" spans="2:4" x14ac:dyDescent="0.2">
      <c r="B1346" t="s">
        <v>67</v>
      </c>
      <c r="C1346" s="44">
        <v>71</v>
      </c>
      <c r="D1346" s="33">
        <v>43900</v>
      </c>
    </row>
    <row r="1347" spans="2:4" x14ac:dyDescent="0.2">
      <c r="B1347" t="s">
        <v>67</v>
      </c>
      <c r="C1347" s="44">
        <v>71</v>
      </c>
      <c r="D1347" s="33">
        <v>43901</v>
      </c>
    </row>
    <row r="1348" spans="2:4" x14ac:dyDescent="0.2">
      <c r="B1348" t="s">
        <v>67</v>
      </c>
      <c r="C1348" s="44">
        <v>71</v>
      </c>
      <c r="D1348" s="33">
        <v>43902</v>
      </c>
    </row>
    <row r="1349" spans="2:4" x14ac:dyDescent="0.2">
      <c r="B1349" t="s">
        <v>67</v>
      </c>
      <c r="C1349" s="44">
        <v>101</v>
      </c>
      <c r="D1349" s="33">
        <v>43903</v>
      </c>
    </row>
    <row r="1350" spans="2:4" x14ac:dyDescent="0.2">
      <c r="B1350" t="s">
        <v>67</v>
      </c>
      <c r="C1350" s="44">
        <v>110</v>
      </c>
      <c r="D1350" s="33">
        <v>43904</v>
      </c>
    </row>
    <row r="1351" spans="2:4" x14ac:dyDescent="0.2">
      <c r="B1351" t="s">
        <v>67</v>
      </c>
      <c r="C1351" s="44">
        <v>116</v>
      </c>
      <c r="D1351" s="33">
        <v>43905</v>
      </c>
    </row>
    <row r="1352" spans="2:4" x14ac:dyDescent="0.2">
      <c r="B1352" t="s">
        <v>68</v>
      </c>
      <c r="C1352" s="44">
        <v>0</v>
      </c>
      <c r="D1352" s="33">
        <v>43852</v>
      </c>
    </row>
    <row r="1353" spans="2:4" x14ac:dyDescent="0.2">
      <c r="B1353" t="s">
        <v>68</v>
      </c>
      <c r="C1353" s="44">
        <v>0</v>
      </c>
      <c r="D1353" s="33">
        <v>43853</v>
      </c>
    </row>
    <row r="1354" spans="2:4" x14ac:dyDescent="0.2">
      <c r="B1354" t="s">
        <v>68</v>
      </c>
      <c r="C1354" s="44">
        <v>0</v>
      </c>
      <c r="D1354" s="33">
        <v>43854</v>
      </c>
    </row>
    <row r="1355" spans="2:4" x14ac:dyDescent="0.2">
      <c r="B1355" t="s">
        <v>68</v>
      </c>
      <c r="C1355" s="44">
        <v>0</v>
      </c>
      <c r="D1355" s="33">
        <v>43855</v>
      </c>
    </row>
    <row r="1356" spans="2:4" x14ac:dyDescent="0.2">
      <c r="B1356" t="s">
        <v>68</v>
      </c>
      <c r="C1356" s="44">
        <v>0</v>
      </c>
      <c r="D1356" s="33">
        <v>43856</v>
      </c>
    </row>
    <row r="1357" spans="2:4" x14ac:dyDescent="0.2">
      <c r="B1357" t="s">
        <v>68</v>
      </c>
      <c r="C1357" s="44">
        <v>0</v>
      </c>
      <c r="D1357" s="33">
        <v>43857</v>
      </c>
    </row>
    <row r="1358" spans="2:4" x14ac:dyDescent="0.2">
      <c r="B1358" t="s">
        <v>68</v>
      </c>
      <c r="C1358" s="44">
        <v>0</v>
      </c>
      <c r="D1358" s="33">
        <v>43858</v>
      </c>
    </row>
    <row r="1359" spans="2:4" x14ac:dyDescent="0.2">
      <c r="B1359" t="s">
        <v>68</v>
      </c>
      <c r="C1359" s="44">
        <v>0</v>
      </c>
      <c r="D1359" s="33">
        <v>43859</v>
      </c>
    </row>
    <row r="1360" spans="2:4" x14ac:dyDescent="0.2">
      <c r="B1360" t="s">
        <v>68</v>
      </c>
      <c r="C1360" s="44">
        <v>0</v>
      </c>
      <c r="D1360" s="33">
        <v>43860</v>
      </c>
    </row>
    <row r="1361" spans="2:4" x14ac:dyDescent="0.2">
      <c r="B1361" t="s">
        <v>68</v>
      </c>
      <c r="C1361" s="44">
        <v>0</v>
      </c>
      <c r="D1361" s="33">
        <v>43861</v>
      </c>
    </row>
    <row r="1362" spans="2:4" x14ac:dyDescent="0.2">
      <c r="B1362" t="s">
        <v>68</v>
      </c>
      <c r="C1362" s="44">
        <v>0</v>
      </c>
      <c r="D1362" s="33">
        <v>43862</v>
      </c>
    </row>
    <row r="1363" spans="2:4" x14ac:dyDescent="0.2">
      <c r="B1363" t="s">
        <v>68</v>
      </c>
      <c r="C1363" s="44">
        <v>0</v>
      </c>
      <c r="D1363" s="33">
        <v>43863</v>
      </c>
    </row>
    <row r="1364" spans="2:4" x14ac:dyDescent="0.2">
      <c r="B1364" t="s">
        <v>68</v>
      </c>
      <c r="C1364" s="44">
        <v>0</v>
      </c>
      <c r="D1364" s="33">
        <v>43864</v>
      </c>
    </row>
    <row r="1365" spans="2:4" x14ac:dyDescent="0.2">
      <c r="B1365" t="s">
        <v>68</v>
      </c>
      <c r="C1365" s="44">
        <v>0</v>
      </c>
      <c r="D1365" s="33">
        <v>43865</v>
      </c>
    </row>
    <row r="1366" spans="2:4" x14ac:dyDescent="0.2">
      <c r="B1366" t="s">
        <v>68</v>
      </c>
      <c r="C1366" s="44">
        <v>0</v>
      </c>
      <c r="D1366" s="33">
        <v>43866</v>
      </c>
    </row>
    <row r="1367" spans="2:4" x14ac:dyDescent="0.2">
      <c r="B1367" t="s">
        <v>68</v>
      </c>
      <c r="C1367" s="44">
        <v>0</v>
      </c>
      <c r="D1367" s="33">
        <v>43867</v>
      </c>
    </row>
    <row r="1368" spans="2:4" x14ac:dyDescent="0.2">
      <c r="B1368" t="s">
        <v>68</v>
      </c>
      <c r="C1368" s="44">
        <v>0</v>
      </c>
      <c r="D1368" s="33">
        <v>43868</v>
      </c>
    </row>
    <row r="1369" spans="2:4" x14ac:dyDescent="0.2">
      <c r="B1369" t="s">
        <v>68</v>
      </c>
      <c r="C1369" s="44">
        <v>0</v>
      </c>
      <c r="D1369" s="33">
        <v>43869</v>
      </c>
    </row>
    <row r="1370" spans="2:4" x14ac:dyDescent="0.2">
      <c r="B1370" t="s">
        <v>68</v>
      </c>
      <c r="C1370" s="44">
        <v>0</v>
      </c>
      <c r="D1370" s="33">
        <v>43870</v>
      </c>
    </row>
    <row r="1371" spans="2:4" x14ac:dyDescent="0.2">
      <c r="B1371" t="s">
        <v>68</v>
      </c>
      <c r="C1371" s="44">
        <v>0</v>
      </c>
      <c r="D1371" s="33">
        <v>43871</v>
      </c>
    </row>
    <row r="1372" spans="2:4" x14ac:dyDescent="0.2">
      <c r="B1372" t="s">
        <v>68</v>
      </c>
      <c r="C1372" s="44">
        <v>0</v>
      </c>
      <c r="D1372" s="33">
        <v>43872</v>
      </c>
    </row>
    <row r="1373" spans="2:4" x14ac:dyDescent="0.2">
      <c r="B1373" t="s">
        <v>68</v>
      </c>
      <c r="C1373" s="44">
        <v>0</v>
      </c>
      <c r="D1373" s="33">
        <v>43873</v>
      </c>
    </row>
    <row r="1374" spans="2:4" x14ac:dyDescent="0.2">
      <c r="B1374" t="s">
        <v>68</v>
      </c>
      <c r="C1374" s="44">
        <v>0</v>
      </c>
      <c r="D1374" s="33">
        <v>43874</v>
      </c>
    </row>
    <row r="1375" spans="2:4" x14ac:dyDescent="0.2">
      <c r="B1375" t="s">
        <v>68</v>
      </c>
      <c r="C1375" s="44">
        <v>0</v>
      </c>
      <c r="D1375" s="33">
        <v>43875</v>
      </c>
    </row>
    <row r="1376" spans="2:4" x14ac:dyDescent="0.2">
      <c r="B1376" t="s">
        <v>68</v>
      </c>
      <c r="C1376" s="44">
        <v>0</v>
      </c>
      <c r="D1376" s="33">
        <v>43876</v>
      </c>
    </row>
    <row r="1377" spans="2:4" x14ac:dyDescent="0.2">
      <c r="B1377" t="s">
        <v>68</v>
      </c>
      <c r="C1377" s="44">
        <v>0</v>
      </c>
      <c r="D1377" s="33">
        <v>43877</v>
      </c>
    </row>
    <row r="1378" spans="2:4" x14ac:dyDescent="0.2">
      <c r="B1378" t="s">
        <v>68</v>
      </c>
      <c r="C1378" s="44">
        <v>0</v>
      </c>
      <c r="D1378" s="33">
        <v>43878</v>
      </c>
    </row>
    <row r="1379" spans="2:4" x14ac:dyDescent="0.2">
      <c r="B1379" t="s">
        <v>68</v>
      </c>
      <c r="C1379" s="44">
        <v>0</v>
      </c>
      <c r="D1379" s="33">
        <v>43879</v>
      </c>
    </row>
    <row r="1380" spans="2:4" x14ac:dyDescent="0.2">
      <c r="B1380" t="s">
        <v>68</v>
      </c>
      <c r="C1380" s="44">
        <v>0</v>
      </c>
      <c r="D1380" s="33">
        <v>43880</v>
      </c>
    </row>
    <row r="1381" spans="2:4" x14ac:dyDescent="0.2">
      <c r="B1381" t="s">
        <v>68</v>
      </c>
      <c r="C1381" s="44">
        <v>0</v>
      </c>
      <c r="D1381" s="33">
        <v>43881</v>
      </c>
    </row>
    <row r="1382" spans="2:4" x14ac:dyDescent="0.2">
      <c r="B1382" t="s">
        <v>68</v>
      </c>
      <c r="C1382" s="44">
        <v>0</v>
      </c>
      <c r="D1382" s="33">
        <v>43882</v>
      </c>
    </row>
    <row r="1383" spans="2:4" x14ac:dyDescent="0.2">
      <c r="B1383" t="s">
        <v>68</v>
      </c>
      <c r="C1383" s="44">
        <v>0</v>
      </c>
      <c r="D1383" s="33">
        <v>43883</v>
      </c>
    </row>
    <row r="1384" spans="2:4" x14ac:dyDescent="0.2">
      <c r="B1384" t="s">
        <v>68</v>
      </c>
      <c r="C1384" s="44">
        <v>0</v>
      </c>
      <c r="D1384" s="33">
        <v>43884</v>
      </c>
    </row>
    <row r="1385" spans="2:4" x14ac:dyDescent="0.2">
      <c r="B1385" t="s">
        <v>68</v>
      </c>
      <c r="C1385" s="44">
        <v>2</v>
      </c>
      <c r="D1385" s="33">
        <v>43885</v>
      </c>
    </row>
    <row r="1386" spans="2:4" x14ac:dyDescent="0.2">
      <c r="B1386" t="s">
        <v>68</v>
      </c>
      <c r="C1386" s="44">
        <v>2</v>
      </c>
      <c r="D1386" s="33">
        <v>43886</v>
      </c>
    </row>
    <row r="1387" spans="2:4" x14ac:dyDescent="0.2">
      <c r="B1387" t="s">
        <v>68</v>
      </c>
      <c r="C1387" s="44">
        <v>4</v>
      </c>
      <c r="D1387" s="33">
        <v>43887</v>
      </c>
    </row>
    <row r="1388" spans="2:4" x14ac:dyDescent="0.2">
      <c r="B1388" t="s">
        <v>68</v>
      </c>
      <c r="C1388" s="44">
        <v>4</v>
      </c>
      <c r="D1388" s="33">
        <v>43888</v>
      </c>
    </row>
    <row r="1389" spans="2:4" x14ac:dyDescent="0.2">
      <c r="B1389" t="s">
        <v>68</v>
      </c>
      <c r="C1389" s="44">
        <v>4</v>
      </c>
      <c r="D1389" s="33">
        <v>43889</v>
      </c>
    </row>
    <row r="1390" spans="2:4" x14ac:dyDescent="0.2">
      <c r="B1390" t="s">
        <v>68</v>
      </c>
      <c r="C1390" s="44">
        <v>6</v>
      </c>
      <c r="D1390" s="33">
        <v>43890</v>
      </c>
    </row>
    <row r="1391" spans="2:4" x14ac:dyDescent="0.2">
      <c r="B1391" t="s">
        <v>68</v>
      </c>
      <c r="C1391" s="44">
        <v>6</v>
      </c>
      <c r="D1391" s="33">
        <v>43891</v>
      </c>
    </row>
    <row r="1392" spans="2:4" x14ac:dyDescent="0.2">
      <c r="B1392" t="s">
        <v>68</v>
      </c>
      <c r="C1392" s="44">
        <v>6</v>
      </c>
      <c r="D1392" s="33">
        <v>43892</v>
      </c>
    </row>
    <row r="1393" spans="2:4" x14ac:dyDescent="0.2">
      <c r="B1393" t="s">
        <v>68</v>
      </c>
      <c r="C1393" s="44">
        <v>12</v>
      </c>
      <c r="D1393" s="33">
        <v>43893</v>
      </c>
    </row>
    <row r="1394" spans="2:4" x14ac:dyDescent="0.2">
      <c r="B1394" t="s">
        <v>68</v>
      </c>
      <c r="C1394" s="44">
        <v>15</v>
      </c>
      <c r="D1394" s="33">
        <v>43894</v>
      </c>
    </row>
    <row r="1395" spans="2:4" x14ac:dyDescent="0.2">
      <c r="B1395" t="s">
        <v>68</v>
      </c>
      <c r="C1395" s="44">
        <v>16</v>
      </c>
      <c r="D1395" s="33">
        <v>43895</v>
      </c>
    </row>
    <row r="1396" spans="2:4" x14ac:dyDescent="0.2">
      <c r="B1396" t="s">
        <v>68</v>
      </c>
      <c r="C1396" s="44">
        <v>16</v>
      </c>
      <c r="D1396" s="33">
        <v>43896</v>
      </c>
    </row>
    <row r="1397" spans="2:4" x14ac:dyDescent="0.2">
      <c r="B1397" t="s">
        <v>68</v>
      </c>
      <c r="C1397" s="44">
        <v>16</v>
      </c>
      <c r="D1397" s="33">
        <v>43897</v>
      </c>
    </row>
    <row r="1398" spans="2:4" x14ac:dyDescent="0.2">
      <c r="B1398" t="s">
        <v>68</v>
      </c>
      <c r="C1398" s="44">
        <v>16</v>
      </c>
      <c r="D1398" s="33">
        <v>43898</v>
      </c>
    </row>
    <row r="1399" spans="2:4" x14ac:dyDescent="0.2">
      <c r="B1399" t="s">
        <v>68</v>
      </c>
      <c r="C1399" s="44">
        <v>16</v>
      </c>
      <c r="D1399" s="33">
        <v>43899</v>
      </c>
    </row>
    <row r="1400" spans="2:4" x14ac:dyDescent="0.2">
      <c r="B1400" t="s">
        <v>68</v>
      </c>
      <c r="C1400" s="44">
        <v>18</v>
      </c>
      <c r="D1400" s="33">
        <v>43900</v>
      </c>
    </row>
    <row r="1401" spans="2:4" x14ac:dyDescent="0.2">
      <c r="B1401" t="s">
        <v>68</v>
      </c>
      <c r="C1401" s="44">
        <v>18</v>
      </c>
      <c r="D1401" s="33">
        <v>43901</v>
      </c>
    </row>
    <row r="1402" spans="2:4" x14ac:dyDescent="0.2">
      <c r="B1402" t="s">
        <v>68</v>
      </c>
      <c r="C1402" s="44">
        <v>18</v>
      </c>
      <c r="D1402" s="33">
        <v>43902</v>
      </c>
    </row>
    <row r="1403" spans="2:4" x14ac:dyDescent="0.2">
      <c r="B1403" t="s">
        <v>68</v>
      </c>
      <c r="C1403" s="44">
        <v>19</v>
      </c>
      <c r="D1403" s="33">
        <v>43903</v>
      </c>
    </row>
    <row r="1404" spans="2:4" x14ac:dyDescent="0.2">
      <c r="B1404" t="s">
        <v>68</v>
      </c>
      <c r="C1404" s="44">
        <v>19</v>
      </c>
      <c r="D1404" s="33">
        <v>43904</v>
      </c>
    </row>
    <row r="1405" spans="2:4" x14ac:dyDescent="0.2">
      <c r="B1405" t="s">
        <v>68</v>
      </c>
      <c r="C1405" s="44">
        <v>22</v>
      </c>
      <c r="D1405" s="33">
        <v>43905</v>
      </c>
    </row>
    <row r="1406" spans="2:4" x14ac:dyDescent="0.2">
      <c r="B1406" t="s">
        <v>69</v>
      </c>
      <c r="C1406" s="44">
        <v>0</v>
      </c>
      <c r="D1406" s="33">
        <v>43852</v>
      </c>
    </row>
    <row r="1407" spans="2:4" x14ac:dyDescent="0.2">
      <c r="B1407" t="s">
        <v>69</v>
      </c>
      <c r="C1407" s="44">
        <v>0</v>
      </c>
      <c r="D1407" s="33">
        <v>43853</v>
      </c>
    </row>
    <row r="1408" spans="2:4" x14ac:dyDescent="0.2">
      <c r="B1408" t="s">
        <v>69</v>
      </c>
      <c r="C1408" s="44">
        <v>0</v>
      </c>
      <c r="D1408" s="33">
        <v>43854</v>
      </c>
    </row>
    <row r="1409" spans="2:4" x14ac:dyDescent="0.2">
      <c r="B1409" t="s">
        <v>69</v>
      </c>
      <c r="C1409" s="44">
        <v>0</v>
      </c>
      <c r="D1409" s="33">
        <v>43855</v>
      </c>
    </row>
    <row r="1410" spans="2:4" x14ac:dyDescent="0.2">
      <c r="B1410" t="s">
        <v>69</v>
      </c>
      <c r="C1410" s="44">
        <v>0</v>
      </c>
      <c r="D1410" s="33">
        <v>43856</v>
      </c>
    </row>
    <row r="1411" spans="2:4" x14ac:dyDescent="0.2">
      <c r="B1411" t="s">
        <v>69</v>
      </c>
      <c r="C1411" s="44">
        <v>0</v>
      </c>
      <c r="D1411" s="33">
        <v>43857</v>
      </c>
    </row>
    <row r="1412" spans="2:4" x14ac:dyDescent="0.2">
      <c r="B1412" t="s">
        <v>69</v>
      </c>
      <c r="C1412" s="44">
        <v>0</v>
      </c>
      <c r="D1412" s="33">
        <v>43858</v>
      </c>
    </row>
    <row r="1413" spans="2:4" x14ac:dyDescent="0.2">
      <c r="B1413" t="s">
        <v>69</v>
      </c>
      <c r="C1413" s="44">
        <v>0</v>
      </c>
      <c r="D1413" s="33">
        <v>43859</v>
      </c>
    </row>
    <row r="1414" spans="2:4" x14ac:dyDescent="0.2">
      <c r="B1414" t="s">
        <v>69</v>
      </c>
      <c r="C1414" s="44">
        <v>0</v>
      </c>
      <c r="D1414" s="33">
        <v>43860</v>
      </c>
    </row>
    <row r="1415" spans="2:4" x14ac:dyDescent="0.2">
      <c r="B1415" t="s">
        <v>69</v>
      </c>
      <c r="C1415" s="44">
        <v>0</v>
      </c>
      <c r="D1415" s="33">
        <v>43861</v>
      </c>
    </row>
    <row r="1416" spans="2:4" x14ac:dyDescent="0.2">
      <c r="B1416" t="s">
        <v>69</v>
      </c>
      <c r="C1416" s="44">
        <v>0</v>
      </c>
      <c r="D1416" s="33">
        <v>43862</v>
      </c>
    </row>
    <row r="1417" spans="2:4" x14ac:dyDescent="0.2">
      <c r="B1417" t="s">
        <v>69</v>
      </c>
      <c r="C1417" s="44">
        <v>0</v>
      </c>
      <c r="D1417" s="33">
        <v>43863</v>
      </c>
    </row>
    <row r="1418" spans="2:4" x14ac:dyDescent="0.2">
      <c r="B1418" t="s">
        <v>69</v>
      </c>
      <c r="C1418" s="44">
        <v>0</v>
      </c>
      <c r="D1418" s="33">
        <v>43864</v>
      </c>
    </row>
    <row r="1419" spans="2:4" x14ac:dyDescent="0.2">
      <c r="B1419" t="s">
        <v>69</v>
      </c>
      <c r="C1419" s="44">
        <v>0</v>
      </c>
      <c r="D1419" s="33">
        <v>43865</v>
      </c>
    </row>
    <row r="1420" spans="2:4" x14ac:dyDescent="0.2">
      <c r="B1420" t="s">
        <v>69</v>
      </c>
      <c r="C1420" s="44">
        <v>0</v>
      </c>
      <c r="D1420" s="33">
        <v>43866</v>
      </c>
    </row>
    <row r="1421" spans="2:4" x14ac:dyDescent="0.2">
      <c r="B1421" t="s">
        <v>69</v>
      </c>
      <c r="C1421" s="44">
        <v>0</v>
      </c>
      <c r="D1421" s="33">
        <v>43867</v>
      </c>
    </row>
    <row r="1422" spans="2:4" x14ac:dyDescent="0.2">
      <c r="B1422" t="s">
        <v>69</v>
      </c>
      <c r="C1422" s="44">
        <v>0</v>
      </c>
      <c r="D1422" s="33">
        <v>43868</v>
      </c>
    </row>
    <row r="1423" spans="2:4" x14ac:dyDescent="0.2">
      <c r="B1423" t="s">
        <v>69</v>
      </c>
      <c r="C1423" s="44">
        <v>0</v>
      </c>
      <c r="D1423" s="33">
        <v>43869</v>
      </c>
    </row>
    <row r="1424" spans="2:4" x14ac:dyDescent="0.2">
      <c r="B1424" t="s">
        <v>69</v>
      </c>
      <c r="C1424" s="44">
        <v>0</v>
      </c>
      <c r="D1424" s="33">
        <v>43870</v>
      </c>
    </row>
    <row r="1425" spans="2:4" x14ac:dyDescent="0.2">
      <c r="B1425" t="s">
        <v>69</v>
      </c>
      <c r="C1425" s="44">
        <v>0</v>
      </c>
      <c r="D1425" s="33">
        <v>43871</v>
      </c>
    </row>
    <row r="1426" spans="2:4" x14ac:dyDescent="0.2">
      <c r="B1426" t="s">
        <v>69</v>
      </c>
      <c r="C1426" s="44">
        <v>0</v>
      </c>
      <c r="D1426" s="33">
        <v>43872</v>
      </c>
    </row>
    <row r="1427" spans="2:4" x14ac:dyDescent="0.2">
      <c r="B1427" t="s">
        <v>69</v>
      </c>
      <c r="C1427" s="44">
        <v>0</v>
      </c>
      <c r="D1427" s="33">
        <v>43873</v>
      </c>
    </row>
    <row r="1428" spans="2:4" x14ac:dyDescent="0.2">
      <c r="B1428" t="s">
        <v>69</v>
      </c>
      <c r="C1428" s="44">
        <v>0</v>
      </c>
      <c r="D1428" s="33">
        <v>43874</v>
      </c>
    </row>
    <row r="1429" spans="2:4" x14ac:dyDescent="0.2">
      <c r="B1429" t="s">
        <v>69</v>
      </c>
      <c r="C1429" s="44">
        <v>0</v>
      </c>
      <c r="D1429" s="33">
        <v>43875</v>
      </c>
    </row>
    <row r="1430" spans="2:4" x14ac:dyDescent="0.2">
      <c r="B1430" t="s">
        <v>69</v>
      </c>
      <c r="C1430" s="44">
        <v>0</v>
      </c>
      <c r="D1430" s="33">
        <v>43876</v>
      </c>
    </row>
    <row r="1431" spans="2:4" x14ac:dyDescent="0.2">
      <c r="B1431" t="s">
        <v>69</v>
      </c>
      <c r="C1431" s="44">
        <v>0</v>
      </c>
      <c r="D1431" s="33">
        <v>43877</v>
      </c>
    </row>
    <row r="1432" spans="2:4" x14ac:dyDescent="0.2">
      <c r="B1432" t="s">
        <v>69</v>
      </c>
      <c r="C1432" s="44">
        <v>0</v>
      </c>
      <c r="D1432" s="33">
        <v>43878</v>
      </c>
    </row>
    <row r="1433" spans="2:4" x14ac:dyDescent="0.2">
      <c r="B1433" t="s">
        <v>69</v>
      </c>
      <c r="C1433" s="44">
        <v>0</v>
      </c>
      <c r="D1433" s="33">
        <v>43879</v>
      </c>
    </row>
    <row r="1434" spans="2:4" x14ac:dyDescent="0.2">
      <c r="B1434" t="s">
        <v>69</v>
      </c>
      <c r="C1434" s="44">
        <v>0</v>
      </c>
      <c r="D1434" s="33">
        <v>43880</v>
      </c>
    </row>
    <row r="1435" spans="2:4" x14ac:dyDescent="0.2">
      <c r="B1435" t="s">
        <v>69</v>
      </c>
      <c r="C1435" s="44">
        <v>0</v>
      </c>
      <c r="D1435" s="33">
        <v>43881</v>
      </c>
    </row>
    <row r="1436" spans="2:4" x14ac:dyDescent="0.2">
      <c r="B1436" t="s">
        <v>69</v>
      </c>
      <c r="C1436" s="44">
        <v>0</v>
      </c>
      <c r="D1436" s="33">
        <v>43882</v>
      </c>
    </row>
    <row r="1437" spans="2:4" x14ac:dyDescent="0.2">
      <c r="B1437" t="s">
        <v>69</v>
      </c>
      <c r="C1437" s="44">
        <v>0</v>
      </c>
      <c r="D1437" s="33">
        <v>43883</v>
      </c>
    </row>
    <row r="1438" spans="2:4" x14ac:dyDescent="0.2">
      <c r="B1438" t="s">
        <v>69</v>
      </c>
      <c r="C1438" s="44">
        <v>0</v>
      </c>
      <c r="D1438" s="33">
        <v>43884</v>
      </c>
    </row>
    <row r="1439" spans="2:4" x14ac:dyDescent="0.2">
      <c r="B1439" t="s">
        <v>69</v>
      </c>
      <c r="C1439" s="44">
        <v>1</v>
      </c>
      <c r="D1439" s="33">
        <v>43885</v>
      </c>
    </row>
    <row r="1440" spans="2:4" x14ac:dyDescent="0.2">
      <c r="B1440" t="s">
        <v>69</v>
      </c>
      <c r="C1440" s="44">
        <v>1</v>
      </c>
      <c r="D1440" s="33">
        <v>43886</v>
      </c>
    </row>
    <row r="1441" spans="2:4" x14ac:dyDescent="0.2">
      <c r="B1441" t="s">
        <v>69</v>
      </c>
      <c r="C1441" s="44">
        <v>1</v>
      </c>
      <c r="D1441" s="33">
        <v>43887</v>
      </c>
    </row>
    <row r="1442" spans="2:4" x14ac:dyDescent="0.2">
      <c r="B1442" t="s">
        <v>69</v>
      </c>
      <c r="C1442" s="44">
        <v>1</v>
      </c>
      <c r="D1442" s="33">
        <v>43888</v>
      </c>
    </row>
    <row r="1443" spans="2:4" x14ac:dyDescent="0.2">
      <c r="B1443" t="s">
        <v>69</v>
      </c>
      <c r="C1443" s="44">
        <v>1</v>
      </c>
      <c r="D1443" s="33">
        <v>43889</v>
      </c>
    </row>
    <row r="1444" spans="2:4" x14ac:dyDescent="0.2">
      <c r="B1444" t="s">
        <v>69</v>
      </c>
      <c r="C1444" s="44">
        <v>1</v>
      </c>
      <c r="D1444" s="33">
        <v>43890</v>
      </c>
    </row>
    <row r="1445" spans="2:4" x14ac:dyDescent="0.2">
      <c r="B1445" t="s">
        <v>69</v>
      </c>
      <c r="C1445" s="44">
        <v>1</v>
      </c>
      <c r="D1445" s="33">
        <v>43891</v>
      </c>
    </row>
    <row r="1446" spans="2:4" x14ac:dyDescent="0.2">
      <c r="B1446" t="s">
        <v>69</v>
      </c>
      <c r="C1446" s="44">
        <v>1</v>
      </c>
      <c r="D1446" s="33">
        <v>43892</v>
      </c>
    </row>
    <row r="1447" spans="2:4" x14ac:dyDescent="0.2">
      <c r="B1447" t="s">
        <v>69</v>
      </c>
      <c r="C1447" s="44">
        <v>1</v>
      </c>
      <c r="D1447" s="33">
        <v>43893</v>
      </c>
    </row>
    <row r="1448" spans="2:4" x14ac:dyDescent="0.2">
      <c r="B1448" t="s">
        <v>69</v>
      </c>
      <c r="C1448" s="44">
        <v>1</v>
      </c>
      <c r="D1448" s="33">
        <v>43894</v>
      </c>
    </row>
    <row r="1449" spans="2:4" x14ac:dyDescent="0.2">
      <c r="B1449" t="s">
        <v>69</v>
      </c>
      <c r="C1449" s="44">
        <v>1</v>
      </c>
      <c r="D1449" s="33">
        <v>43895</v>
      </c>
    </row>
    <row r="1450" spans="2:4" x14ac:dyDescent="0.2">
      <c r="B1450" t="s">
        <v>69</v>
      </c>
      <c r="C1450" s="44">
        <v>1</v>
      </c>
      <c r="D1450" s="33">
        <v>43896</v>
      </c>
    </row>
    <row r="1451" spans="2:4" x14ac:dyDescent="0.2">
      <c r="B1451" t="s">
        <v>69</v>
      </c>
      <c r="C1451" s="44">
        <v>1</v>
      </c>
      <c r="D1451" s="33">
        <v>43897</v>
      </c>
    </row>
    <row r="1452" spans="2:4" x14ac:dyDescent="0.2">
      <c r="B1452" t="s">
        <v>69</v>
      </c>
      <c r="C1452" s="44">
        <v>4</v>
      </c>
      <c r="D1452" s="33">
        <v>43898</v>
      </c>
    </row>
    <row r="1453" spans="2:4" x14ac:dyDescent="0.2">
      <c r="B1453" t="s">
        <v>69</v>
      </c>
      <c r="C1453" s="44">
        <v>4</v>
      </c>
      <c r="D1453" s="33">
        <v>43899</v>
      </c>
    </row>
    <row r="1454" spans="2:4" x14ac:dyDescent="0.2">
      <c r="B1454" t="s">
        <v>69</v>
      </c>
      <c r="C1454" s="44">
        <v>5</v>
      </c>
      <c r="D1454" s="33">
        <v>43900</v>
      </c>
    </row>
    <row r="1455" spans="2:4" x14ac:dyDescent="0.2">
      <c r="B1455" t="s">
        <v>69</v>
      </c>
      <c r="C1455" s="44">
        <v>7</v>
      </c>
      <c r="D1455" s="33">
        <v>43901</v>
      </c>
    </row>
    <row r="1456" spans="2:4" x14ac:dyDescent="0.2">
      <c r="B1456" t="s">
        <v>69</v>
      </c>
      <c r="C1456" s="44">
        <v>7</v>
      </c>
      <c r="D1456" s="33">
        <v>43902</v>
      </c>
    </row>
    <row r="1457" spans="2:4" x14ac:dyDescent="0.2">
      <c r="B1457" t="s">
        <v>69</v>
      </c>
      <c r="C1457" s="44">
        <v>7</v>
      </c>
      <c r="D1457" s="33">
        <v>43903</v>
      </c>
    </row>
    <row r="1458" spans="2:4" x14ac:dyDescent="0.2">
      <c r="B1458" t="s">
        <v>69</v>
      </c>
      <c r="C1458" s="44">
        <v>11</v>
      </c>
      <c r="D1458" s="33">
        <v>43904</v>
      </c>
    </row>
    <row r="1459" spans="2:4" x14ac:dyDescent="0.2">
      <c r="B1459" t="s">
        <v>69</v>
      </c>
      <c r="C1459" s="44">
        <v>16</v>
      </c>
      <c r="D1459" s="33">
        <v>43905</v>
      </c>
    </row>
    <row r="1460" spans="2:4" x14ac:dyDescent="0.2">
      <c r="B1460" t="s">
        <v>70</v>
      </c>
      <c r="C1460" s="44">
        <v>0</v>
      </c>
      <c r="D1460" s="33">
        <v>43852</v>
      </c>
    </row>
    <row r="1461" spans="2:4" x14ac:dyDescent="0.2">
      <c r="B1461" t="s">
        <v>70</v>
      </c>
      <c r="C1461" s="44">
        <v>0</v>
      </c>
      <c r="D1461" s="33">
        <v>43853</v>
      </c>
    </row>
    <row r="1462" spans="2:4" x14ac:dyDescent="0.2">
      <c r="B1462" t="s">
        <v>70</v>
      </c>
      <c r="C1462" s="44">
        <v>0</v>
      </c>
      <c r="D1462" s="33">
        <v>43854</v>
      </c>
    </row>
    <row r="1463" spans="2:4" x14ac:dyDescent="0.2">
      <c r="B1463" t="s">
        <v>70</v>
      </c>
      <c r="C1463" s="44">
        <v>0</v>
      </c>
      <c r="D1463" s="33">
        <v>43855</v>
      </c>
    </row>
    <row r="1464" spans="2:4" x14ac:dyDescent="0.2">
      <c r="B1464" t="s">
        <v>70</v>
      </c>
      <c r="C1464" s="44">
        <v>0</v>
      </c>
      <c r="D1464" s="33">
        <v>43856</v>
      </c>
    </row>
    <row r="1465" spans="2:4" x14ac:dyDescent="0.2">
      <c r="B1465" t="s">
        <v>70</v>
      </c>
      <c r="C1465" s="44">
        <v>0</v>
      </c>
      <c r="D1465" s="33">
        <v>43857</v>
      </c>
    </row>
    <row r="1466" spans="2:4" x14ac:dyDescent="0.2">
      <c r="B1466" t="s">
        <v>70</v>
      </c>
      <c r="C1466" s="44">
        <v>0</v>
      </c>
      <c r="D1466" s="33">
        <v>43858</v>
      </c>
    </row>
    <row r="1467" spans="2:4" x14ac:dyDescent="0.2">
      <c r="B1467" t="s">
        <v>70</v>
      </c>
      <c r="C1467" s="44">
        <v>0</v>
      </c>
      <c r="D1467" s="33">
        <v>43859</v>
      </c>
    </row>
    <row r="1468" spans="2:4" x14ac:dyDescent="0.2">
      <c r="B1468" t="s">
        <v>70</v>
      </c>
      <c r="C1468" s="44">
        <v>0</v>
      </c>
      <c r="D1468" s="33">
        <v>43860</v>
      </c>
    </row>
    <row r="1469" spans="2:4" x14ac:dyDescent="0.2">
      <c r="B1469" t="s">
        <v>70</v>
      </c>
      <c r="C1469" s="44">
        <v>0</v>
      </c>
      <c r="D1469" s="33">
        <v>43861</v>
      </c>
    </row>
    <row r="1470" spans="2:4" x14ac:dyDescent="0.2">
      <c r="B1470" t="s">
        <v>70</v>
      </c>
      <c r="C1470" s="44">
        <v>0</v>
      </c>
      <c r="D1470" s="33">
        <v>43862</v>
      </c>
    </row>
    <row r="1471" spans="2:4" x14ac:dyDescent="0.2">
      <c r="B1471" t="s">
        <v>70</v>
      </c>
      <c r="C1471" s="44">
        <v>0</v>
      </c>
      <c r="D1471" s="33">
        <v>43863</v>
      </c>
    </row>
    <row r="1472" spans="2:4" x14ac:dyDescent="0.2">
      <c r="B1472" t="s">
        <v>70</v>
      </c>
      <c r="C1472" s="44">
        <v>0</v>
      </c>
      <c r="D1472" s="33">
        <v>43864</v>
      </c>
    </row>
    <row r="1473" spans="2:4" x14ac:dyDescent="0.2">
      <c r="B1473" t="s">
        <v>70</v>
      </c>
      <c r="C1473" s="44">
        <v>0</v>
      </c>
      <c r="D1473" s="33">
        <v>43865</v>
      </c>
    </row>
    <row r="1474" spans="2:4" x14ac:dyDescent="0.2">
      <c r="B1474" t="s">
        <v>70</v>
      </c>
      <c r="C1474" s="44">
        <v>0</v>
      </c>
      <c r="D1474" s="33">
        <v>43866</v>
      </c>
    </row>
    <row r="1475" spans="2:4" x14ac:dyDescent="0.2">
      <c r="B1475" t="s">
        <v>70</v>
      </c>
      <c r="C1475" s="44">
        <v>0</v>
      </c>
      <c r="D1475" s="33">
        <v>43867</v>
      </c>
    </row>
    <row r="1476" spans="2:4" x14ac:dyDescent="0.2">
      <c r="B1476" t="s">
        <v>70</v>
      </c>
      <c r="C1476" s="44">
        <v>0</v>
      </c>
      <c r="D1476" s="33">
        <v>43868</v>
      </c>
    </row>
    <row r="1477" spans="2:4" x14ac:dyDescent="0.2">
      <c r="B1477" t="s">
        <v>70</v>
      </c>
      <c r="C1477" s="44">
        <v>0</v>
      </c>
      <c r="D1477" s="33">
        <v>43869</v>
      </c>
    </row>
    <row r="1478" spans="2:4" x14ac:dyDescent="0.2">
      <c r="B1478" t="s">
        <v>70</v>
      </c>
      <c r="C1478" s="44">
        <v>0</v>
      </c>
      <c r="D1478" s="33">
        <v>43870</v>
      </c>
    </row>
    <row r="1479" spans="2:4" x14ac:dyDescent="0.2">
      <c r="B1479" t="s">
        <v>70</v>
      </c>
      <c r="C1479" s="44">
        <v>0</v>
      </c>
      <c r="D1479" s="33">
        <v>43871</v>
      </c>
    </row>
    <row r="1480" spans="2:4" x14ac:dyDescent="0.2">
      <c r="B1480" t="s">
        <v>70</v>
      </c>
      <c r="C1480" s="44">
        <v>0</v>
      </c>
      <c r="D1480" s="33">
        <v>43872</v>
      </c>
    </row>
    <row r="1481" spans="2:4" x14ac:dyDescent="0.2">
      <c r="B1481" t="s">
        <v>70</v>
      </c>
      <c r="C1481" s="44">
        <v>0</v>
      </c>
      <c r="D1481" s="33">
        <v>43873</v>
      </c>
    </row>
    <row r="1482" spans="2:4" x14ac:dyDescent="0.2">
      <c r="B1482" t="s">
        <v>70</v>
      </c>
      <c r="C1482" s="44">
        <v>0</v>
      </c>
      <c r="D1482" s="33">
        <v>43874</v>
      </c>
    </row>
    <row r="1483" spans="2:4" x14ac:dyDescent="0.2">
      <c r="B1483" t="s">
        <v>70</v>
      </c>
      <c r="C1483" s="44">
        <v>0</v>
      </c>
      <c r="D1483" s="33">
        <v>43875</v>
      </c>
    </row>
    <row r="1484" spans="2:4" x14ac:dyDescent="0.2">
      <c r="B1484" t="s">
        <v>70</v>
      </c>
      <c r="C1484" s="44">
        <v>0</v>
      </c>
      <c r="D1484" s="33">
        <v>43876</v>
      </c>
    </row>
    <row r="1485" spans="2:4" x14ac:dyDescent="0.2">
      <c r="B1485" t="s">
        <v>70</v>
      </c>
      <c r="C1485" s="44">
        <v>0</v>
      </c>
      <c r="D1485" s="33">
        <v>43877</v>
      </c>
    </row>
    <row r="1486" spans="2:4" x14ac:dyDescent="0.2">
      <c r="B1486" t="s">
        <v>70</v>
      </c>
      <c r="C1486" s="44">
        <v>0</v>
      </c>
      <c r="D1486" s="33">
        <v>43878</v>
      </c>
    </row>
    <row r="1487" spans="2:4" x14ac:dyDescent="0.2">
      <c r="B1487" t="s">
        <v>70</v>
      </c>
      <c r="C1487" s="44">
        <v>0</v>
      </c>
      <c r="D1487" s="33">
        <v>43879</v>
      </c>
    </row>
    <row r="1488" spans="2:4" x14ac:dyDescent="0.2">
      <c r="B1488" t="s">
        <v>70</v>
      </c>
      <c r="C1488" s="44">
        <v>0</v>
      </c>
      <c r="D1488" s="33">
        <v>43880</v>
      </c>
    </row>
    <row r="1489" spans="2:4" x14ac:dyDescent="0.2">
      <c r="B1489" t="s">
        <v>70</v>
      </c>
      <c r="C1489" s="44">
        <v>0</v>
      </c>
      <c r="D1489" s="33">
        <v>43881</v>
      </c>
    </row>
    <row r="1490" spans="2:4" x14ac:dyDescent="0.2">
      <c r="B1490" t="s">
        <v>70</v>
      </c>
      <c r="C1490" s="44">
        <v>0</v>
      </c>
      <c r="D1490" s="33">
        <v>43882</v>
      </c>
    </row>
    <row r="1491" spans="2:4" x14ac:dyDescent="0.2">
      <c r="B1491" t="s">
        <v>70</v>
      </c>
      <c r="C1491" s="44">
        <v>0</v>
      </c>
      <c r="D1491" s="33">
        <v>43883</v>
      </c>
    </row>
    <row r="1492" spans="2:4" x14ac:dyDescent="0.2">
      <c r="B1492" t="s">
        <v>70</v>
      </c>
      <c r="C1492" s="44">
        <v>0</v>
      </c>
      <c r="D1492" s="33">
        <v>43884</v>
      </c>
    </row>
    <row r="1493" spans="2:4" x14ac:dyDescent="0.2">
      <c r="B1493" t="s">
        <v>70</v>
      </c>
      <c r="C1493" s="44">
        <v>1</v>
      </c>
      <c r="D1493" s="33">
        <v>43885</v>
      </c>
    </row>
    <row r="1494" spans="2:4" x14ac:dyDescent="0.2">
      <c r="B1494" t="s">
        <v>70</v>
      </c>
      <c r="C1494" s="44">
        <v>23</v>
      </c>
      <c r="D1494" s="33">
        <v>43886</v>
      </c>
    </row>
    <row r="1495" spans="2:4" x14ac:dyDescent="0.2">
      <c r="B1495" t="s">
        <v>70</v>
      </c>
      <c r="C1495" s="44">
        <v>33</v>
      </c>
      <c r="D1495" s="33">
        <v>43887</v>
      </c>
    </row>
    <row r="1496" spans="2:4" x14ac:dyDescent="0.2">
      <c r="B1496" t="s">
        <v>70</v>
      </c>
      <c r="C1496" s="44">
        <v>33</v>
      </c>
      <c r="D1496" s="33">
        <v>43888</v>
      </c>
    </row>
    <row r="1497" spans="2:4" x14ac:dyDescent="0.2">
      <c r="B1497" t="s">
        <v>70</v>
      </c>
      <c r="C1497" s="44">
        <v>36</v>
      </c>
      <c r="D1497" s="33">
        <v>43889</v>
      </c>
    </row>
    <row r="1498" spans="2:4" x14ac:dyDescent="0.2">
      <c r="B1498" t="s">
        <v>70</v>
      </c>
      <c r="C1498" s="44">
        <v>41</v>
      </c>
      <c r="D1498" s="33">
        <v>43890</v>
      </c>
    </row>
    <row r="1499" spans="2:4" x14ac:dyDescent="0.2">
      <c r="B1499" t="s">
        <v>70</v>
      </c>
      <c r="C1499" s="44">
        <v>47</v>
      </c>
      <c r="D1499" s="33">
        <v>43891</v>
      </c>
    </row>
    <row r="1500" spans="2:4" x14ac:dyDescent="0.2">
      <c r="B1500" t="s">
        <v>70</v>
      </c>
      <c r="C1500" s="44">
        <v>49</v>
      </c>
      <c r="D1500" s="33">
        <v>43892</v>
      </c>
    </row>
    <row r="1501" spans="2:4" x14ac:dyDescent="0.2">
      <c r="B1501" t="s">
        <v>70</v>
      </c>
      <c r="C1501" s="44">
        <v>49</v>
      </c>
      <c r="D1501" s="33">
        <v>43893</v>
      </c>
    </row>
    <row r="1502" spans="2:4" x14ac:dyDescent="0.2">
      <c r="B1502" t="s">
        <v>70</v>
      </c>
      <c r="C1502" s="44">
        <v>52</v>
      </c>
      <c r="D1502" s="33">
        <v>43894</v>
      </c>
    </row>
    <row r="1503" spans="2:4" x14ac:dyDescent="0.2">
      <c r="B1503" t="s">
        <v>70</v>
      </c>
      <c r="C1503" s="44">
        <v>55</v>
      </c>
      <c r="D1503" s="33">
        <v>43895</v>
      </c>
    </row>
    <row r="1504" spans="2:4" x14ac:dyDescent="0.2">
      <c r="B1504" t="s">
        <v>70</v>
      </c>
      <c r="C1504" s="44">
        <v>60</v>
      </c>
      <c r="D1504" s="33">
        <v>43896</v>
      </c>
    </row>
    <row r="1505" spans="2:4" x14ac:dyDescent="0.2">
      <c r="B1505" t="s">
        <v>70</v>
      </c>
      <c r="C1505" s="44">
        <v>85</v>
      </c>
      <c r="D1505" s="33">
        <v>43897</v>
      </c>
    </row>
    <row r="1506" spans="2:4" x14ac:dyDescent="0.2">
      <c r="B1506" t="s">
        <v>70</v>
      </c>
      <c r="C1506" s="44">
        <v>85</v>
      </c>
      <c r="D1506" s="33">
        <v>43898</v>
      </c>
    </row>
    <row r="1507" spans="2:4" x14ac:dyDescent="0.2">
      <c r="B1507" t="s">
        <v>70</v>
      </c>
      <c r="C1507" s="44">
        <v>95</v>
      </c>
      <c r="D1507" s="33">
        <v>43899</v>
      </c>
    </row>
    <row r="1508" spans="2:4" x14ac:dyDescent="0.2">
      <c r="B1508" t="s">
        <v>70</v>
      </c>
      <c r="C1508" s="44">
        <v>110</v>
      </c>
      <c r="D1508" s="33">
        <v>43900</v>
      </c>
    </row>
    <row r="1509" spans="2:4" x14ac:dyDescent="0.2">
      <c r="B1509" t="s">
        <v>70</v>
      </c>
      <c r="C1509" s="44">
        <v>195</v>
      </c>
      <c r="D1509" s="33">
        <v>43901</v>
      </c>
    </row>
    <row r="1510" spans="2:4" x14ac:dyDescent="0.2">
      <c r="B1510" t="s">
        <v>70</v>
      </c>
      <c r="C1510" s="44">
        <v>195</v>
      </c>
      <c r="D1510" s="33">
        <v>43902</v>
      </c>
    </row>
    <row r="1511" spans="2:4" x14ac:dyDescent="0.2">
      <c r="B1511" t="s">
        <v>70</v>
      </c>
      <c r="C1511" s="44">
        <v>189</v>
      </c>
      <c r="D1511" s="33">
        <v>43903</v>
      </c>
    </row>
    <row r="1512" spans="2:4" x14ac:dyDescent="0.2">
      <c r="B1512" t="s">
        <v>70</v>
      </c>
      <c r="C1512" s="44">
        <v>210</v>
      </c>
      <c r="D1512" s="33">
        <v>43904</v>
      </c>
    </row>
    <row r="1513" spans="2:4" x14ac:dyDescent="0.2">
      <c r="B1513" t="s">
        <v>70</v>
      </c>
      <c r="C1513" s="44">
        <v>214</v>
      </c>
      <c r="D1513" s="33">
        <v>43905</v>
      </c>
    </row>
    <row r="1514" spans="2:4" x14ac:dyDescent="0.2">
      <c r="B1514" t="s">
        <v>71</v>
      </c>
      <c r="C1514" s="44">
        <v>0</v>
      </c>
      <c r="D1514" s="33">
        <v>43852</v>
      </c>
    </row>
    <row r="1515" spans="2:4" x14ac:dyDescent="0.2">
      <c r="B1515" t="s">
        <v>71</v>
      </c>
      <c r="C1515" s="44">
        <v>0</v>
      </c>
      <c r="D1515" s="33">
        <v>43853</v>
      </c>
    </row>
    <row r="1516" spans="2:4" x14ac:dyDescent="0.2">
      <c r="B1516" t="s">
        <v>71</v>
      </c>
      <c r="C1516" s="44">
        <v>0</v>
      </c>
      <c r="D1516" s="33">
        <v>43854</v>
      </c>
    </row>
    <row r="1517" spans="2:4" x14ac:dyDescent="0.2">
      <c r="B1517" t="s">
        <v>71</v>
      </c>
      <c r="C1517" s="44">
        <v>0</v>
      </c>
      <c r="D1517" s="33">
        <v>43855</v>
      </c>
    </row>
    <row r="1518" spans="2:4" x14ac:dyDescent="0.2">
      <c r="B1518" t="s">
        <v>71</v>
      </c>
      <c r="C1518" s="44">
        <v>0</v>
      </c>
      <c r="D1518" s="33">
        <v>43856</v>
      </c>
    </row>
    <row r="1519" spans="2:4" x14ac:dyDescent="0.2">
      <c r="B1519" t="s">
        <v>71</v>
      </c>
      <c r="C1519" s="44">
        <v>0</v>
      </c>
      <c r="D1519" s="33">
        <v>43857</v>
      </c>
    </row>
    <row r="1520" spans="2:4" x14ac:dyDescent="0.2">
      <c r="B1520" t="s">
        <v>71</v>
      </c>
      <c r="C1520" s="44">
        <v>0</v>
      </c>
      <c r="D1520" s="33">
        <v>43858</v>
      </c>
    </row>
    <row r="1521" spans="2:4" x14ac:dyDescent="0.2">
      <c r="B1521" t="s">
        <v>71</v>
      </c>
      <c r="C1521" s="44">
        <v>0</v>
      </c>
      <c r="D1521" s="33">
        <v>43859</v>
      </c>
    </row>
    <row r="1522" spans="2:4" x14ac:dyDescent="0.2">
      <c r="B1522" t="s">
        <v>71</v>
      </c>
      <c r="C1522" s="44">
        <v>0</v>
      </c>
      <c r="D1522" s="33">
        <v>43860</v>
      </c>
    </row>
    <row r="1523" spans="2:4" x14ac:dyDescent="0.2">
      <c r="B1523" t="s">
        <v>71</v>
      </c>
      <c r="C1523" s="44">
        <v>0</v>
      </c>
      <c r="D1523" s="33">
        <v>43861</v>
      </c>
    </row>
    <row r="1524" spans="2:4" x14ac:dyDescent="0.2">
      <c r="B1524" t="s">
        <v>71</v>
      </c>
      <c r="C1524" s="44">
        <v>0</v>
      </c>
      <c r="D1524" s="33">
        <v>43862</v>
      </c>
    </row>
    <row r="1525" spans="2:4" x14ac:dyDescent="0.2">
      <c r="B1525" t="s">
        <v>71</v>
      </c>
      <c r="C1525" s="44">
        <v>0</v>
      </c>
      <c r="D1525" s="33">
        <v>43863</v>
      </c>
    </row>
    <row r="1526" spans="2:4" x14ac:dyDescent="0.2">
      <c r="B1526" t="s">
        <v>71</v>
      </c>
      <c r="C1526" s="44">
        <v>0</v>
      </c>
      <c r="D1526" s="33">
        <v>43864</v>
      </c>
    </row>
    <row r="1527" spans="2:4" x14ac:dyDescent="0.2">
      <c r="B1527" t="s">
        <v>71</v>
      </c>
      <c r="C1527" s="44">
        <v>0</v>
      </c>
      <c r="D1527" s="33">
        <v>43865</v>
      </c>
    </row>
    <row r="1528" spans="2:4" x14ac:dyDescent="0.2">
      <c r="B1528" t="s">
        <v>71</v>
      </c>
      <c r="C1528" s="44">
        <v>0</v>
      </c>
      <c r="D1528" s="33">
        <v>43866</v>
      </c>
    </row>
    <row r="1529" spans="2:4" x14ac:dyDescent="0.2">
      <c r="B1529" t="s">
        <v>71</v>
      </c>
      <c r="C1529" s="44">
        <v>0</v>
      </c>
      <c r="D1529" s="33">
        <v>43867</v>
      </c>
    </row>
    <row r="1530" spans="2:4" x14ac:dyDescent="0.2">
      <c r="B1530" t="s">
        <v>71</v>
      </c>
      <c r="C1530" s="44">
        <v>0</v>
      </c>
      <c r="D1530" s="33">
        <v>43868</v>
      </c>
    </row>
    <row r="1531" spans="2:4" x14ac:dyDescent="0.2">
      <c r="B1531" t="s">
        <v>71</v>
      </c>
      <c r="C1531" s="44">
        <v>0</v>
      </c>
      <c r="D1531" s="33">
        <v>43869</v>
      </c>
    </row>
    <row r="1532" spans="2:4" x14ac:dyDescent="0.2">
      <c r="B1532" t="s">
        <v>71</v>
      </c>
      <c r="C1532" s="44">
        <v>0</v>
      </c>
      <c r="D1532" s="33">
        <v>43870</v>
      </c>
    </row>
    <row r="1533" spans="2:4" x14ac:dyDescent="0.2">
      <c r="B1533" t="s">
        <v>71</v>
      </c>
      <c r="C1533" s="44">
        <v>0</v>
      </c>
      <c r="D1533" s="33">
        <v>43871</v>
      </c>
    </row>
    <row r="1534" spans="2:4" x14ac:dyDescent="0.2">
      <c r="B1534" t="s">
        <v>71</v>
      </c>
      <c r="C1534" s="44">
        <v>0</v>
      </c>
      <c r="D1534" s="33">
        <v>43872</v>
      </c>
    </row>
    <row r="1535" spans="2:4" x14ac:dyDescent="0.2">
      <c r="B1535" t="s">
        <v>71</v>
      </c>
      <c r="C1535" s="44">
        <v>0</v>
      </c>
      <c r="D1535" s="33">
        <v>43873</v>
      </c>
    </row>
    <row r="1536" spans="2:4" x14ac:dyDescent="0.2">
      <c r="B1536" t="s">
        <v>71</v>
      </c>
      <c r="C1536" s="44">
        <v>0</v>
      </c>
      <c r="D1536" s="33">
        <v>43874</v>
      </c>
    </row>
    <row r="1537" spans="2:4" x14ac:dyDescent="0.2">
      <c r="B1537" t="s">
        <v>71</v>
      </c>
      <c r="C1537" s="44">
        <v>0</v>
      </c>
      <c r="D1537" s="33">
        <v>43875</v>
      </c>
    </row>
    <row r="1538" spans="2:4" x14ac:dyDescent="0.2">
      <c r="B1538" t="s">
        <v>71</v>
      </c>
      <c r="C1538" s="44">
        <v>0</v>
      </c>
      <c r="D1538" s="33">
        <v>43876</v>
      </c>
    </row>
    <row r="1539" spans="2:4" x14ac:dyDescent="0.2">
      <c r="B1539" t="s">
        <v>71</v>
      </c>
      <c r="C1539" s="44">
        <v>0</v>
      </c>
      <c r="D1539" s="33">
        <v>43877</v>
      </c>
    </row>
    <row r="1540" spans="2:4" x14ac:dyDescent="0.2">
      <c r="B1540" t="s">
        <v>71</v>
      </c>
      <c r="C1540" s="44">
        <v>0</v>
      </c>
      <c r="D1540" s="33">
        <v>43878</v>
      </c>
    </row>
    <row r="1541" spans="2:4" x14ac:dyDescent="0.2">
      <c r="B1541" t="s">
        <v>71</v>
      </c>
      <c r="C1541" s="44">
        <v>0</v>
      </c>
      <c r="D1541" s="33">
        <v>43879</v>
      </c>
    </row>
    <row r="1542" spans="2:4" x14ac:dyDescent="0.2">
      <c r="B1542" t="s">
        <v>71</v>
      </c>
      <c r="C1542" s="44">
        <v>0</v>
      </c>
      <c r="D1542" s="33">
        <v>43880</v>
      </c>
    </row>
    <row r="1543" spans="2:4" x14ac:dyDescent="0.2">
      <c r="B1543" t="s">
        <v>71</v>
      </c>
      <c r="C1543" s="44">
        <v>0</v>
      </c>
      <c r="D1543" s="33">
        <v>43881</v>
      </c>
    </row>
    <row r="1544" spans="2:4" x14ac:dyDescent="0.2">
      <c r="B1544" t="s">
        <v>71</v>
      </c>
      <c r="C1544" s="44">
        <v>0</v>
      </c>
      <c r="D1544" s="33">
        <v>43882</v>
      </c>
    </row>
    <row r="1545" spans="2:4" x14ac:dyDescent="0.2">
      <c r="B1545" t="s">
        <v>71</v>
      </c>
      <c r="C1545" s="44">
        <v>0</v>
      </c>
      <c r="D1545" s="33">
        <v>43883</v>
      </c>
    </row>
    <row r="1546" spans="2:4" x14ac:dyDescent="0.2">
      <c r="B1546" t="s">
        <v>71</v>
      </c>
      <c r="C1546" s="44">
        <v>0</v>
      </c>
      <c r="D1546" s="33">
        <v>43884</v>
      </c>
    </row>
    <row r="1547" spans="2:4" x14ac:dyDescent="0.2">
      <c r="B1547" t="s">
        <v>71</v>
      </c>
      <c r="C1547" s="44">
        <v>1</v>
      </c>
      <c r="D1547" s="33">
        <v>43885</v>
      </c>
    </row>
    <row r="1548" spans="2:4" x14ac:dyDescent="0.2">
      <c r="B1548" t="s">
        <v>71</v>
      </c>
      <c r="C1548" s="44">
        <v>11</v>
      </c>
      <c r="D1548" s="33">
        <v>43886</v>
      </c>
    </row>
    <row r="1549" spans="2:4" x14ac:dyDescent="0.2">
      <c r="B1549" t="s">
        <v>71</v>
      </c>
      <c r="C1549" s="44">
        <v>26</v>
      </c>
      <c r="D1549" s="33">
        <v>43887</v>
      </c>
    </row>
    <row r="1550" spans="2:4" x14ac:dyDescent="0.2">
      <c r="B1550" t="s">
        <v>71</v>
      </c>
      <c r="C1550" s="44">
        <v>43</v>
      </c>
      <c r="D1550" s="33">
        <v>43888</v>
      </c>
    </row>
    <row r="1551" spans="2:4" x14ac:dyDescent="0.2">
      <c r="B1551" t="s">
        <v>71</v>
      </c>
      <c r="C1551" s="44">
        <v>45</v>
      </c>
      <c r="D1551" s="33">
        <v>43889</v>
      </c>
    </row>
    <row r="1552" spans="2:4" x14ac:dyDescent="0.2">
      <c r="B1552" t="s">
        <v>71</v>
      </c>
      <c r="C1552" s="44">
        <v>45</v>
      </c>
      <c r="D1552" s="33">
        <v>43890</v>
      </c>
    </row>
    <row r="1553" spans="2:4" x14ac:dyDescent="0.2">
      <c r="B1553" t="s">
        <v>71</v>
      </c>
      <c r="C1553" s="44">
        <v>45</v>
      </c>
      <c r="D1553" s="33">
        <v>43891</v>
      </c>
    </row>
    <row r="1554" spans="2:4" x14ac:dyDescent="0.2">
      <c r="B1554" t="s">
        <v>71</v>
      </c>
      <c r="C1554" s="44">
        <v>56</v>
      </c>
      <c r="D1554" s="33">
        <v>43892</v>
      </c>
    </row>
    <row r="1555" spans="2:4" x14ac:dyDescent="0.2">
      <c r="B1555" t="s">
        <v>71</v>
      </c>
      <c r="C1555" s="44">
        <v>56</v>
      </c>
      <c r="D1555" s="33">
        <v>43893</v>
      </c>
    </row>
    <row r="1556" spans="2:4" x14ac:dyDescent="0.2">
      <c r="B1556" t="s">
        <v>71</v>
      </c>
      <c r="C1556" s="44">
        <v>56</v>
      </c>
      <c r="D1556" s="33">
        <v>43894</v>
      </c>
    </row>
    <row r="1557" spans="2:4" x14ac:dyDescent="0.2">
      <c r="B1557" t="s">
        <v>71</v>
      </c>
      <c r="C1557" s="44">
        <v>58</v>
      </c>
      <c r="D1557" s="33">
        <v>43895</v>
      </c>
    </row>
    <row r="1558" spans="2:4" x14ac:dyDescent="0.2">
      <c r="B1558" t="s">
        <v>71</v>
      </c>
      <c r="C1558" s="44">
        <v>58</v>
      </c>
      <c r="D1558" s="33">
        <v>43896</v>
      </c>
    </row>
    <row r="1559" spans="2:4" x14ac:dyDescent="0.2">
      <c r="B1559" t="s">
        <v>71</v>
      </c>
      <c r="C1559" s="44">
        <v>61</v>
      </c>
      <c r="D1559" s="33">
        <v>43897</v>
      </c>
    </row>
    <row r="1560" spans="2:4" x14ac:dyDescent="0.2">
      <c r="B1560" t="s">
        <v>71</v>
      </c>
      <c r="C1560" s="44">
        <v>64</v>
      </c>
      <c r="D1560" s="33">
        <v>43898</v>
      </c>
    </row>
    <row r="1561" spans="2:4" x14ac:dyDescent="0.2">
      <c r="B1561" t="s">
        <v>71</v>
      </c>
      <c r="C1561" s="44">
        <v>64</v>
      </c>
      <c r="D1561" s="33">
        <v>43899</v>
      </c>
    </row>
    <row r="1562" spans="2:4" x14ac:dyDescent="0.2">
      <c r="B1562" t="s">
        <v>71</v>
      </c>
      <c r="C1562" s="44">
        <v>69</v>
      </c>
      <c r="D1562" s="33">
        <v>43900</v>
      </c>
    </row>
    <row r="1563" spans="2:4" x14ac:dyDescent="0.2">
      <c r="B1563" t="s">
        <v>71</v>
      </c>
      <c r="C1563" s="44">
        <v>72</v>
      </c>
      <c r="D1563" s="33">
        <v>43901</v>
      </c>
    </row>
    <row r="1564" spans="2:4" x14ac:dyDescent="0.2">
      <c r="B1564" t="s">
        <v>71</v>
      </c>
      <c r="C1564" s="44">
        <v>80</v>
      </c>
      <c r="D1564" s="33">
        <v>43902</v>
      </c>
    </row>
    <row r="1565" spans="2:4" x14ac:dyDescent="0.2">
      <c r="B1565" t="s">
        <v>71</v>
      </c>
      <c r="C1565" s="44">
        <v>80</v>
      </c>
      <c r="D1565" s="33">
        <v>43903</v>
      </c>
    </row>
    <row r="1566" spans="2:4" x14ac:dyDescent="0.2">
      <c r="B1566" t="s">
        <v>71</v>
      </c>
      <c r="C1566" s="44">
        <v>104</v>
      </c>
      <c r="D1566" s="33">
        <v>43904</v>
      </c>
    </row>
    <row r="1567" spans="2:4" x14ac:dyDescent="0.2">
      <c r="B1567" t="s">
        <v>71</v>
      </c>
      <c r="C1567" s="44">
        <v>112</v>
      </c>
      <c r="D1567" s="33">
        <v>43905</v>
      </c>
    </row>
    <row r="1568" spans="2:4" x14ac:dyDescent="0.2">
      <c r="B1568" t="s">
        <v>72</v>
      </c>
      <c r="C1568" s="44">
        <v>0</v>
      </c>
      <c r="D1568" s="33">
        <v>43852</v>
      </c>
    </row>
    <row r="1569" spans="2:4" x14ac:dyDescent="0.2">
      <c r="B1569" t="s">
        <v>72</v>
      </c>
      <c r="C1569" s="44">
        <v>0</v>
      </c>
      <c r="D1569" s="33">
        <v>43853</v>
      </c>
    </row>
    <row r="1570" spans="2:4" x14ac:dyDescent="0.2">
      <c r="B1570" t="s">
        <v>72</v>
      </c>
      <c r="C1570" s="44">
        <v>0</v>
      </c>
      <c r="D1570" s="33">
        <v>43854</v>
      </c>
    </row>
    <row r="1571" spans="2:4" x14ac:dyDescent="0.2">
      <c r="B1571" t="s">
        <v>72</v>
      </c>
      <c r="C1571" s="44">
        <v>0</v>
      </c>
      <c r="D1571" s="33">
        <v>43855</v>
      </c>
    </row>
    <row r="1572" spans="2:4" x14ac:dyDescent="0.2">
      <c r="B1572" t="s">
        <v>72</v>
      </c>
      <c r="C1572" s="44">
        <v>0</v>
      </c>
      <c r="D1572" s="33">
        <v>43856</v>
      </c>
    </row>
    <row r="1573" spans="2:4" x14ac:dyDescent="0.2">
      <c r="B1573" t="s">
        <v>72</v>
      </c>
      <c r="C1573" s="44">
        <v>0</v>
      </c>
      <c r="D1573" s="33">
        <v>43857</v>
      </c>
    </row>
    <row r="1574" spans="2:4" x14ac:dyDescent="0.2">
      <c r="B1574" t="s">
        <v>72</v>
      </c>
      <c r="C1574" s="44">
        <v>0</v>
      </c>
      <c r="D1574" s="33">
        <v>43858</v>
      </c>
    </row>
    <row r="1575" spans="2:4" x14ac:dyDescent="0.2">
      <c r="B1575" t="s">
        <v>72</v>
      </c>
      <c r="C1575" s="44">
        <v>0</v>
      </c>
      <c r="D1575" s="33">
        <v>43859</v>
      </c>
    </row>
    <row r="1576" spans="2:4" x14ac:dyDescent="0.2">
      <c r="B1576" t="s">
        <v>72</v>
      </c>
      <c r="C1576" s="44">
        <v>0</v>
      </c>
      <c r="D1576" s="33">
        <v>43860</v>
      </c>
    </row>
    <row r="1577" spans="2:4" x14ac:dyDescent="0.2">
      <c r="B1577" t="s">
        <v>72</v>
      </c>
      <c r="C1577" s="44">
        <v>0</v>
      </c>
      <c r="D1577" s="33">
        <v>43861</v>
      </c>
    </row>
    <row r="1578" spans="2:4" x14ac:dyDescent="0.2">
      <c r="B1578" t="s">
        <v>72</v>
      </c>
      <c r="C1578" s="44">
        <v>0</v>
      </c>
      <c r="D1578" s="33">
        <v>43862</v>
      </c>
    </row>
    <row r="1579" spans="2:4" x14ac:dyDescent="0.2">
      <c r="B1579" t="s">
        <v>72</v>
      </c>
      <c r="C1579" s="44">
        <v>0</v>
      </c>
      <c r="D1579" s="33">
        <v>43863</v>
      </c>
    </row>
    <row r="1580" spans="2:4" x14ac:dyDescent="0.2">
      <c r="B1580" t="s">
        <v>72</v>
      </c>
      <c r="C1580" s="44">
        <v>0</v>
      </c>
      <c r="D1580" s="33">
        <v>43864</v>
      </c>
    </row>
    <row r="1581" spans="2:4" x14ac:dyDescent="0.2">
      <c r="B1581" t="s">
        <v>72</v>
      </c>
      <c r="C1581" s="44">
        <v>0</v>
      </c>
      <c r="D1581" s="33">
        <v>43865</v>
      </c>
    </row>
    <row r="1582" spans="2:4" x14ac:dyDescent="0.2">
      <c r="B1582" t="s">
        <v>72</v>
      </c>
      <c r="C1582" s="44">
        <v>0</v>
      </c>
      <c r="D1582" s="33">
        <v>43866</v>
      </c>
    </row>
    <row r="1583" spans="2:4" x14ac:dyDescent="0.2">
      <c r="B1583" t="s">
        <v>72</v>
      </c>
      <c r="C1583" s="44">
        <v>0</v>
      </c>
      <c r="D1583" s="33">
        <v>43867</v>
      </c>
    </row>
    <row r="1584" spans="2:4" x14ac:dyDescent="0.2">
      <c r="B1584" t="s">
        <v>72</v>
      </c>
      <c r="C1584" s="44">
        <v>0</v>
      </c>
      <c r="D1584" s="33">
        <v>43868</v>
      </c>
    </row>
    <row r="1585" spans="2:4" x14ac:dyDescent="0.2">
      <c r="B1585" t="s">
        <v>72</v>
      </c>
      <c r="C1585" s="44">
        <v>0</v>
      </c>
      <c r="D1585" s="33">
        <v>43869</v>
      </c>
    </row>
    <row r="1586" spans="2:4" x14ac:dyDescent="0.2">
      <c r="B1586" t="s">
        <v>72</v>
      </c>
      <c r="C1586" s="44">
        <v>0</v>
      </c>
      <c r="D1586" s="33">
        <v>43870</v>
      </c>
    </row>
    <row r="1587" spans="2:4" x14ac:dyDescent="0.2">
      <c r="B1587" t="s">
        <v>72</v>
      </c>
      <c r="C1587" s="44">
        <v>0</v>
      </c>
      <c r="D1587" s="33">
        <v>43871</v>
      </c>
    </row>
    <row r="1588" spans="2:4" x14ac:dyDescent="0.2">
      <c r="B1588" t="s">
        <v>72</v>
      </c>
      <c r="C1588" s="44">
        <v>0</v>
      </c>
      <c r="D1588" s="33">
        <v>43872</v>
      </c>
    </row>
    <row r="1589" spans="2:4" x14ac:dyDescent="0.2">
      <c r="B1589" t="s">
        <v>72</v>
      </c>
      <c r="C1589" s="44">
        <v>0</v>
      </c>
      <c r="D1589" s="33">
        <v>43873</v>
      </c>
    </row>
    <row r="1590" spans="2:4" x14ac:dyDescent="0.2">
      <c r="B1590" t="s">
        <v>72</v>
      </c>
      <c r="C1590" s="44">
        <v>0</v>
      </c>
      <c r="D1590" s="33">
        <v>43874</v>
      </c>
    </row>
    <row r="1591" spans="2:4" x14ac:dyDescent="0.2">
      <c r="B1591" t="s">
        <v>72</v>
      </c>
      <c r="C1591" s="44">
        <v>0</v>
      </c>
      <c r="D1591" s="33">
        <v>43875</v>
      </c>
    </row>
    <row r="1592" spans="2:4" x14ac:dyDescent="0.2">
      <c r="B1592" t="s">
        <v>72</v>
      </c>
      <c r="C1592" s="44">
        <v>0</v>
      </c>
      <c r="D1592" s="33">
        <v>43876</v>
      </c>
    </row>
    <row r="1593" spans="2:4" x14ac:dyDescent="0.2">
      <c r="B1593" t="s">
        <v>72</v>
      </c>
      <c r="C1593" s="44">
        <v>0</v>
      </c>
      <c r="D1593" s="33">
        <v>43877</v>
      </c>
    </row>
    <row r="1594" spans="2:4" x14ac:dyDescent="0.2">
      <c r="B1594" t="s">
        <v>72</v>
      </c>
      <c r="C1594" s="44">
        <v>0</v>
      </c>
      <c r="D1594" s="33">
        <v>43878</v>
      </c>
    </row>
    <row r="1595" spans="2:4" x14ac:dyDescent="0.2">
      <c r="B1595" t="s">
        <v>72</v>
      </c>
      <c r="C1595" s="44">
        <v>0</v>
      </c>
      <c r="D1595" s="33">
        <v>43879</v>
      </c>
    </row>
    <row r="1596" spans="2:4" x14ac:dyDescent="0.2">
      <c r="B1596" t="s">
        <v>72</v>
      </c>
      <c r="C1596" s="44">
        <v>0</v>
      </c>
      <c r="D1596" s="33">
        <v>43880</v>
      </c>
    </row>
    <row r="1597" spans="2:4" x14ac:dyDescent="0.2">
      <c r="B1597" t="s">
        <v>72</v>
      </c>
      <c r="C1597" s="44">
        <v>0</v>
      </c>
      <c r="D1597" s="33">
        <v>43881</v>
      </c>
    </row>
    <row r="1598" spans="2:4" x14ac:dyDescent="0.2">
      <c r="B1598" t="s">
        <v>72</v>
      </c>
      <c r="C1598" s="44">
        <v>0</v>
      </c>
      <c r="D1598" s="33">
        <v>43882</v>
      </c>
    </row>
    <row r="1599" spans="2:4" x14ac:dyDescent="0.2">
      <c r="B1599" t="s">
        <v>72</v>
      </c>
      <c r="C1599" s="44">
        <v>0</v>
      </c>
      <c r="D1599" s="33">
        <v>43883</v>
      </c>
    </row>
    <row r="1600" spans="2:4" x14ac:dyDescent="0.2">
      <c r="B1600" t="s">
        <v>72</v>
      </c>
      <c r="C1600" s="44">
        <v>0</v>
      </c>
      <c r="D1600" s="33">
        <v>43884</v>
      </c>
    </row>
    <row r="1601" spans="2:4" x14ac:dyDescent="0.2">
      <c r="B1601" t="s">
        <v>72</v>
      </c>
      <c r="C1601" s="44">
        <v>0</v>
      </c>
      <c r="D1601" s="33">
        <v>43885</v>
      </c>
    </row>
    <row r="1602" spans="2:4" x14ac:dyDescent="0.2">
      <c r="B1602" t="s">
        <v>72</v>
      </c>
      <c r="C1602" s="44">
        <v>1</v>
      </c>
      <c r="D1602" s="33">
        <v>43886</v>
      </c>
    </row>
    <row r="1603" spans="2:4" x14ac:dyDescent="0.2">
      <c r="B1603" t="s">
        <v>72</v>
      </c>
      <c r="C1603" s="44">
        <v>1</v>
      </c>
      <c r="D1603" s="33">
        <v>43887</v>
      </c>
    </row>
    <row r="1604" spans="2:4" x14ac:dyDescent="0.2">
      <c r="B1604" t="s">
        <v>72</v>
      </c>
      <c r="C1604" s="44">
        <v>1</v>
      </c>
      <c r="D1604" s="33">
        <v>43888</v>
      </c>
    </row>
    <row r="1605" spans="2:4" x14ac:dyDescent="0.2">
      <c r="B1605" t="s">
        <v>72</v>
      </c>
      <c r="C1605" s="44">
        <v>1</v>
      </c>
      <c r="D1605" s="33">
        <v>43889</v>
      </c>
    </row>
    <row r="1606" spans="2:4" x14ac:dyDescent="0.2">
      <c r="B1606" t="s">
        <v>72</v>
      </c>
      <c r="C1606" s="44">
        <v>1</v>
      </c>
      <c r="D1606" s="33">
        <v>43890</v>
      </c>
    </row>
    <row r="1607" spans="2:4" x14ac:dyDescent="0.2">
      <c r="B1607" t="s">
        <v>72</v>
      </c>
      <c r="C1607" s="44">
        <v>1</v>
      </c>
      <c r="D1607" s="33">
        <v>43891</v>
      </c>
    </row>
    <row r="1608" spans="2:4" x14ac:dyDescent="0.2">
      <c r="B1608" t="s">
        <v>72</v>
      </c>
      <c r="C1608" s="44">
        <v>3</v>
      </c>
      <c r="D1608" s="33">
        <v>43892</v>
      </c>
    </row>
    <row r="1609" spans="2:4" x14ac:dyDescent="0.2">
      <c r="B1609" t="s">
        <v>72</v>
      </c>
      <c r="C1609" s="44">
        <v>5</v>
      </c>
      <c r="D1609" s="33">
        <v>43893</v>
      </c>
    </row>
    <row r="1610" spans="2:4" x14ac:dyDescent="0.2">
      <c r="B1610" t="s">
        <v>72</v>
      </c>
      <c r="C1610" s="44">
        <v>12</v>
      </c>
      <c r="D1610" s="33">
        <v>43894</v>
      </c>
    </row>
    <row r="1611" spans="2:4" x14ac:dyDescent="0.2">
      <c r="B1611" t="s">
        <v>72</v>
      </c>
      <c r="C1611" s="44">
        <v>12</v>
      </c>
      <c r="D1611" s="33">
        <v>43895</v>
      </c>
    </row>
    <row r="1612" spans="2:4" x14ac:dyDescent="0.2">
      <c r="B1612" t="s">
        <v>72</v>
      </c>
      <c r="C1612" s="44">
        <v>17</v>
      </c>
      <c r="D1612" s="33">
        <v>43896</v>
      </c>
    </row>
    <row r="1613" spans="2:4" x14ac:dyDescent="0.2">
      <c r="B1613" t="s">
        <v>72</v>
      </c>
      <c r="C1613" s="44">
        <v>17</v>
      </c>
      <c r="D1613" s="33">
        <v>43897</v>
      </c>
    </row>
    <row r="1614" spans="2:4" x14ac:dyDescent="0.2">
      <c r="B1614" t="s">
        <v>72</v>
      </c>
      <c r="C1614" s="44">
        <v>19</v>
      </c>
      <c r="D1614" s="33">
        <v>43898</v>
      </c>
    </row>
    <row r="1615" spans="2:4" x14ac:dyDescent="0.2">
      <c r="B1615" t="s">
        <v>72</v>
      </c>
      <c r="C1615" s="44">
        <v>20</v>
      </c>
      <c r="D1615" s="33">
        <v>43899</v>
      </c>
    </row>
    <row r="1616" spans="2:4" x14ac:dyDescent="0.2">
      <c r="B1616" t="s">
        <v>72</v>
      </c>
      <c r="C1616" s="44">
        <v>20</v>
      </c>
      <c r="D1616" s="33">
        <v>43900</v>
      </c>
    </row>
    <row r="1617" spans="2:4" x14ac:dyDescent="0.2">
      <c r="B1617" t="s">
        <v>72</v>
      </c>
      <c r="C1617" s="44">
        <v>20</v>
      </c>
      <c r="D1617" s="33">
        <v>43901</v>
      </c>
    </row>
    <row r="1618" spans="2:4" x14ac:dyDescent="0.2">
      <c r="B1618" t="s">
        <v>72</v>
      </c>
      <c r="C1618" s="44">
        <v>24</v>
      </c>
      <c r="D1618" s="33">
        <v>43902</v>
      </c>
    </row>
    <row r="1619" spans="2:4" x14ac:dyDescent="0.2">
      <c r="B1619" t="s">
        <v>72</v>
      </c>
      <c r="C1619" s="44">
        <v>26</v>
      </c>
      <c r="D1619" s="33">
        <v>43903</v>
      </c>
    </row>
    <row r="1620" spans="2:4" x14ac:dyDescent="0.2">
      <c r="B1620" t="s">
        <v>72</v>
      </c>
      <c r="C1620" s="44">
        <v>37</v>
      </c>
      <c r="D1620" s="33">
        <v>43904</v>
      </c>
    </row>
    <row r="1621" spans="2:4" x14ac:dyDescent="0.2">
      <c r="B1621" t="s">
        <v>72</v>
      </c>
      <c r="C1621" s="44">
        <v>48</v>
      </c>
      <c r="D1621" s="33">
        <v>43905</v>
      </c>
    </row>
    <row r="1622" spans="2:4" x14ac:dyDescent="0.2">
      <c r="B1622" t="s">
        <v>73</v>
      </c>
      <c r="C1622" s="44">
        <v>0</v>
      </c>
      <c r="D1622" s="33">
        <v>43852</v>
      </c>
    </row>
    <row r="1623" spans="2:4" x14ac:dyDescent="0.2">
      <c r="B1623" t="s">
        <v>73</v>
      </c>
      <c r="C1623" s="44">
        <v>0</v>
      </c>
      <c r="D1623" s="33">
        <v>43853</v>
      </c>
    </row>
    <row r="1624" spans="2:4" x14ac:dyDescent="0.2">
      <c r="B1624" t="s">
        <v>73</v>
      </c>
      <c r="C1624" s="44">
        <v>0</v>
      </c>
      <c r="D1624" s="33">
        <v>43854</v>
      </c>
    </row>
    <row r="1625" spans="2:4" x14ac:dyDescent="0.2">
      <c r="B1625" t="s">
        <v>73</v>
      </c>
      <c r="C1625" s="44">
        <v>0</v>
      </c>
      <c r="D1625" s="33">
        <v>43855</v>
      </c>
    </row>
    <row r="1626" spans="2:4" x14ac:dyDescent="0.2">
      <c r="B1626" t="s">
        <v>73</v>
      </c>
      <c r="C1626" s="44">
        <v>0</v>
      </c>
      <c r="D1626" s="33">
        <v>43856</v>
      </c>
    </row>
    <row r="1627" spans="2:4" x14ac:dyDescent="0.2">
      <c r="B1627" t="s">
        <v>73</v>
      </c>
      <c r="C1627" s="44">
        <v>0</v>
      </c>
      <c r="D1627" s="33">
        <v>43857</v>
      </c>
    </row>
    <row r="1628" spans="2:4" x14ac:dyDescent="0.2">
      <c r="B1628" t="s">
        <v>73</v>
      </c>
      <c r="C1628" s="44">
        <v>0</v>
      </c>
      <c r="D1628" s="33">
        <v>43858</v>
      </c>
    </row>
    <row r="1629" spans="2:4" x14ac:dyDescent="0.2">
      <c r="B1629" t="s">
        <v>73</v>
      </c>
      <c r="C1629" s="44">
        <v>0</v>
      </c>
      <c r="D1629" s="33">
        <v>43859</v>
      </c>
    </row>
    <row r="1630" spans="2:4" x14ac:dyDescent="0.2">
      <c r="B1630" t="s">
        <v>73</v>
      </c>
      <c r="C1630" s="44">
        <v>0</v>
      </c>
      <c r="D1630" s="33">
        <v>43860</v>
      </c>
    </row>
    <row r="1631" spans="2:4" x14ac:dyDescent="0.2">
      <c r="B1631" t="s">
        <v>73</v>
      </c>
      <c r="C1631" s="44">
        <v>0</v>
      </c>
      <c r="D1631" s="33">
        <v>43861</v>
      </c>
    </row>
    <row r="1632" spans="2:4" x14ac:dyDescent="0.2">
      <c r="B1632" t="s">
        <v>73</v>
      </c>
      <c r="C1632" s="44">
        <v>0</v>
      </c>
      <c r="D1632" s="33">
        <v>43862</v>
      </c>
    </row>
    <row r="1633" spans="2:4" x14ac:dyDescent="0.2">
      <c r="B1633" t="s">
        <v>73</v>
      </c>
      <c r="C1633" s="44">
        <v>0</v>
      </c>
      <c r="D1633" s="33">
        <v>43863</v>
      </c>
    </row>
    <row r="1634" spans="2:4" x14ac:dyDescent="0.2">
      <c r="B1634" t="s">
        <v>73</v>
      </c>
      <c r="C1634" s="44">
        <v>0</v>
      </c>
      <c r="D1634" s="33">
        <v>43864</v>
      </c>
    </row>
    <row r="1635" spans="2:4" x14ac:dyDescent="0.2">
      <c r="B1635" t="s">
        <v>73</v>
      </c>
      <c r="C1635" s="44">
        <v>0</v>
      </c>
      <c r="D1635" s="33">
        <v>43865</v>
      </c>
    </row>
    <row r="1636" spans="2:4" x14ac:dyDescent="0.2">
      <c r="B1636" t="s">
        <v>73</v>
      </c>
      <c r="C1636" s="44">
        <v>0</v>
      </c>
      <c r="D1636" s="33">
        <v>43866</v>
      </c>
    </row>
    <row r="1637" spans="2:4" x14ac:dyDescent="0.2">
      <c r="B1637" t="s">
        <v>73</v>
      </c>
      <c r="C1637" s="44">
        <v>0</v>
      </c>
      <c r="D1637" s="33">
        <v>43867</v>
      </c>
    </row>
    <row r="1638" spans="2:4" x14ac:dyDescent="0.2">
      <c r="B1638" t="s">
        <v>73</v>
      </c>
      <c r="C1638" s="44">
        <v>0</v>
      </c>
      <c r="D1638" s="33">
        <v>43868</v>
      </c>
    </row>
    <row r="1639" spans="2:4" x14ac:dyDescent="0.2">
      <c r="B1639" t="s">
        <v>73</v>
      </c>
      <c r="C1639" s="44">
        <v>0</v>
      </c>
      <c r="D1639" s="33">
        <v>43869</v>
      </c>
    </row>
    <row r="1640" spans="2:4" x14ac:dyDescent="0.2">
      <c r="B1640" t="s">
        <v>73</v>
      </c>
      <c r="C1640" s="44">
        <v>0</v>
      </c>
      <c r="D1640" s="33">
        <v>43870</v>
      </c>
    </row>
    <row r="1641" spans="2:4" x14ac:dyDescent="0.2">
      <c r="B1641" t="s">
        <v>73</v>
      </c>
      <c r="C1641" s="44">
        <v>0</v>
      </c>
      <c r="D1641" s="33">
        <v>43871</v>
      </c>
    </row>
    <row r="1642" spans="2:4" x14ac:dyDescent="0.2">
      <c r="B1642" t="s">
        <v>73</v>
      </c>
      <c r="C1642" s="44">
        <v>0</v>
      </c>
      <c r="D1642" s="33">
        <v>43872</v>
      </c>
    </row>
    <row r="1643" spans="2:4" x14ac:dyDescent="0.2">
      <c r="B1643" t="s">
        <v>73</v>
      </c>
      <c r="C1643" s="44">
        <v>0</v>
      </c>
      <c r="D1643" s="33">
        <v>43873</v>
      </c>
    </row>
    <row r="1644" spans="2:4" x14ac:dyDescent="0.2">
      <c r="B1644" t="s">
        <v>73</v>
      </c>
      <c r="C1644" s="44">
        <v>0</v>
      </c>
      <c r="D1644" s="33">
        <v>43874</v>
      </c>
    </row>
    <row r="1645" spans="2:4" x14ac:dyDescent="0.2">
      <c r="B1645" t="s">
        <v>73</v>
      </c>
      <c r="C1645" s="44">
        <v>0</v>
      </c>
      <c r="D1645" s="33">
        <v>43875</v>
      </c>
    </row>
    <row r="1646" spans="2:4" x14ac:dyDescent="0.2">
      <c r="B1646" t="s">
        <v>73</v>
      </c>
      <c r="C1646" s="44">
        <v>0</v>
      </c>
      <c r="D1646" s="33">
        <v>43876</v>
      </c>
    </row>
    <row r="1647" spans="2:4" x14ac:dyDescent="0.2">
      <c r="B1647" t="s">
        <v>73</v>
      </c>
      <c r="C1647" s="44">
        <v>0</v>
      </c>
      <c r="D1647" s="33">
        <v>43877</v>
      </c>
    </row>
    <row r="1648" spans="2:4" x14ac:dyDescent="0.2">
      <c r="B1648" t="s">
        <v>73</v>
      </c>
      <c r="C1648" s="44">
        <v>0</v>
      </c>
      <c r="D1648" s="33">
        <v>43878</v>
      </c>
    </row>
    <row r="1649" spans="2:4" x14ac:dyDescent="0.2">
      <c r="B1649" t="s">
        <v>73</v>
      </c>
      <c r="C1649" s="44">
        <v>0</v>
      </c>
      <c r="D1649" s="33">
        <v>43879</v>
      </c>
    </row>
    <row r="1650" spans="2:4" x14ac:dyDescent="0.2">
      <c r="B1650" t="s">
        <v>73</v>
      </c>
      <c r="C1650" s="44">
        <v>0</v>
      </c>
      <c r="D1650" s="33">
        <v>43880</v>
      </c>
    </row>
    <row r="1651" spans="2:4" x14ac:dyDescent="0.2">
      <c r="B1651" t="s">
        <v>73</v>
      </c>
      <c r="C1651" s="44">
        <v>0</v>
      </c>
      <c r="D1651" s="33">
        <v>43881</v>
      </c>
    </row>
    <row r="1652" spans="2:4" x14ac:dyDescent="0.2">
      <c r="B1652" t="s">
        <v>73</v>
      </c>
      <c r="C1652" s="44">
        <v>0</v>
      </c>
      <c r="D1652" s="33">
        <v>43882</v>
      </c>
    </row>
    <row r="1653" spans="2:4" x14ac:dyDescent="0.2">
      <c r="B1653" t="s">
        <v>73</v>
      </c>
      <c r="C1653" s="44">
        <v>0</v>
      </c>
      <c r="D1653" s="33">
        <v>43883</v>
      </c>
    </row>
    <row r="1654" spans="2:4" x14ac:dyDescent="0.2">
      <c r="B1654" t="s">
        <v>73</v>
      </c>
      <c r="C1654" s="44">
        <v>0</v>
      </c>
      <c r="D1654" s="33">
        <v>43884</v>
      </c>
    </row>
    <row r="1655" spans="2:4" x14ac:dyDescent="0.2">
      <c r="B1655" t="s">
        <v>73</v>
      </c>
      <c r="C1655" s="44">
        <v>0</v>
      </c>
      <c r="D1655" s="33">
        <v>43885</v>
      </c>
    </row>
    <row r="1656" spans="2:4" x14ac:dyDescent="0.2">
      <c r="B1656" t="s">
        <v>73</v>
      </c>
      <c r="C1656" s="44">
        <v>1</v>
      </c>
      <c r="D1656" s="33">
        <v>43886</v>
      </c>
    </row>
    <row r="1657" spans="2:4" x14ac:dyDescent="0.2">
      <c r="B1657" t="s">
        <v>73</v>
      </c>
      <c r="C1657" s="44">
        <v>3</v>
      </c>
      <c r="D1657" s="33">
        <v>43887</v>
      </c>
    </row>
    <row r="1658" spans="2:4" x14ac:dyDescent="0.2">
      <c r="B1658" t="s">
        <v>73</v>
      </c>
      <c r="C1658" s="44">
        <v>3</v>
      </c>
      <c r="D1658" s="33">
        <v>43888</v>
      </c>
    </row>
    <row r="1659" spans="2:4" x14ac:dyDescent="0.2">
      <c r="B1659" t="s">
        <v>73</v>
      </c>
      <c r="C1659" s="44">
        <v>5</v>
      </c>
      <c r="D1659" s="33">
        <v>43889</v>
      </c>
    </row>
    <row r="1660" spans="2:4" x14ac:dyDescent="0.2">
      <c r="B1660" t="s">
        <v>73</v>
      </c>
      <c r="C1660" s="44">
        <v>6</v>
      </c>
      <c r="D1660" s="33">
        <v>43890</v>
      </c>
    </row>
    <row r="1661" spans="2:4" x14ac:dyDescent="0.2">
      <c r="B1661" t="s">
        <v>73</v>
      </c>
      <c r="C1661" s="44">
        <v>7</v>
      </c>
      <c r="D1661" s="33">
        <v>43891</v>
      </c>
    </row>
    <row r="1662" spans="2:4" x14ac:dyDescent="0.2">
      <c r="B1662" t="s">
        <v>73</v>
      </c>
      <c r="C1662" s="44">
        <v>7</v>
      </c>
      <c r="D1662" s="33">
        <v>43892</v>
      </c>
    </row>
    <row r="1663" spans="2:4" x14ac:dyDescent="0.2">
      <c r="B1663" t="s">
        <v>73</v>
      </c>
      <c r="C1663" s="44">
        <v>9</v>
      </c>
      <c r="D1663" s="33">
        <v>43893</v>
      </c>
    </row>
    <row r="1664" spans="2:4" x14ac:dyDescent="0.2">
      <c r="B1664" t="s">
        <v>73</v>
      </c>
      <c r="C1664" s="44">
        <v>10</v>
      </c>
      <c r="D1664" s="33">
        <v>43894</v>
      </c>
    </row>
    <row r="1665" spans="2:4" x14ac:dyDescent="0.2">
      <c r="B1665" t="s">
        <v>73</v>
      </c>
      <c r="C1665" s="44">
        <v>10</v>
      </c>
      <c r="D1665" s="33">
        <v>43895</v>
      </c>
    </row>
    <row r="1666" spans="2:4" x14ac:dyDescent="0.2">
      <c r="B1666" t="s">
        <v>73</v>
      </c>
      <c r="C1666" s="44">
        <v>11</v>
      </c>
      <c r="D1666" s="33">
        <v>43896</v>
      </c>
    </row>
    <row r="1667" spans="2:4" x14ac:dyDescent="0.2">
      <c r="B1667" t="s">
        <v>73</v>
      </c>
      <c r="C1667" s="44">
        <v>12</v>
      </c>
      <c r="D1667" s="33">
        <v>43897</v>
      </c>
    </row>
    <row r="1668" spans="2:4" x14ac:dyDescent="0.2">
      <c r="B1668" t="s">
        <v>73</v>
      </c>
      <c r="C1668" s="44">
        <v>12</v>
      </c>
      <c r="D1668" s="33">
        <v>43898</v>
      </c>
    </row>
    <row r="1669" spans="2:4" x14ac:dyDescent="0.2">
      <c r="B1669" t="s">
        <v>73</v>
      </c>
      <c r="C1669" s="44">
        <v>12</v>
      </c>
      <c r="D1669" s="33">
        <v>43899</v>
      </c>
    </row>
    <row r="1670" spans="2:4" x14ac:dyDescent="0.2">
      <c r="B1670" t="s">
        <v>73</v>
      </c>
      <c r="C1670" s="44">
        <v>14</v>
      </c>
      <c r="D1670" s="33">
        <v>43900</v>
      </c>
    </row>
    <row r="1671" spans="2:4" x14ac:dyDescent="0.2">
      <c r="B1671" t="s">
        <v>73</v>
      </c>
      <c r="C1671" s="44">
        <v>19</v>
      </c>
      <c r="D1671" s="33">
        <v>43901</v>
      </c>
    </row>
    <row r="1672" spans="2:4" x14ac:dyDescent="0.2">
      <c r="B1672" t="s">
        <v>73</v>
      </c>
      <c r="C1672" s="44">
        <v>19</v>
      </c>
      <c r="D1672" s="33">
        <v>43902</v>
      </c>
    </row>
    <row r="1673" spans="2:4" x14ac:dyDescent="0.2">
      <c r="B1673" t="s">
        <v>73</v>
      </c>
      <c r="C1673" s="44">
        <v>32</v>
      </c>
      <c r="D1673" s="33">
        <v>43903</v>
      </c>
    </row>
    <row r="1674" spans="2:4" x14ac:dyDescent="0.2">
      <c r="B1674" t="s">
        <v>73</v>
      </c>
      <c r="C1674" s="44">
        <v>38</v>
      </c>
      <c r="D1674" s="33">
        <v>43904</v>
      </c>
    </row>
    <row r="1675" spans="2:4" x14ac:dyDescent="0.2">
      <c r="B1675" t="s">
        <v>73</v>
      </c>
      <c r="C1675" s="44">
        <v>49</v>
      </c>
      <c r="D1675" s="33">
        <v>43905</v>
      </c>
    </row>
    <row r="1676" spans="2:4" x14ac:dyDescent="0.2">
      <c r="B1676" t="s">
        <v>74</v>
      </c>
      <c r="C1676" s="44">
        <v>0</v>
      </c>
      <c r="D1676" s="33">
        <v>43852</v>
      </c>
    </row>
    <row r="1677" spans="2:4" x14ac:dyDescent="0.2">
      <c r="B1677" t="s">
        <v>74</v>
      </c>
      <c r="C1677" s="44">
        <v>0</v>
      </c>
      <c r="D1677" s="33">
        <v>43853</v>
      </c>
    </row>
    <row r="1678" spans="2:4" x14ac:dyDescent="0.2">
      <c r="B1678" t="s">
        <v>74</v>
      </c>
      <c r="C1678" s="44">
        <v>0</v>
      </c>
      <c r="D1678" s="33">
        <v>43854</v>
      </c>
    </row>
    <row r="1679" spans="2:4" x14ac:dyDescent="0.2">
      <c r="B1679" t="s">
        <v>74</v>
      </c>
      <c r="C1679" s="44">
        <v>0</v>
      </c>
      <c r="D1679" s="33">
        <v>43855</v>
      </c>
    </row>
    <row r="1680" spans="2:4" x14ac:dyDescent="0.2">
      <c r="B1680" t="s">
        <v>74</v>
      </c>
      <c r="C1680" s="44">
        <v>0</v>
      </c>
      <c r="D1680" s="33">
        <v>43856</v>
      </c>
    </row>
    <row r="1681" spans="2:4" x14ac:dyDescent="0.2">
      <c r="B1681" t="s">
        <v>74</v>
      </c>
      <c r="C1681" s="44">
        <v>0</v>
      </c>
      <c r="D1681" s="33">
        <v>43857</v>
      </c>
    </row>
    <row r="1682" spans="2:4" x14ac:dyDescent="0.2">
      <c r="B1682" t="s">
        <v>74</v>
      </c>
      <c r="C1682" s="44">
        <v>0</v>
      </c>
      <c r="D1682" s="33">
        <v>43858</v>
      </c>
    </row>
    <row r="1683" spans="2:4" x14ac:dyDescent="0.2">
      <c r="B1683" t="s">
        <v>74</v>
      </c>
      <c r="C1683" s="44">
        <v>0</v>
      </c>
      <c r="D1683" s="33">
        <v>43859</v>
      </c>
    </row>
    <row r="1684" spans="2:4" x14ac:dyDescent="0.2">
      <c r="B1684" t="s">
        <v>74</v>
      </c>
      <c r="C1684" s="44">
        <v>0</v>
      </c>
      <c r="D1684" s="33">
        <v>43860</v>
      </c>
    </row>
    <row r="1685" spans="2:4" x14ac:dyDescent="0.2">
      <c r="B1685" t="s">
        <v>74</v>
      </c>
      <c r="C1685" s="44">
        <v>0</v>
      </c>
      <c r="D1685" s="33">
        <v>43861</v>
      </c>
    </row>
    <row r="1686" spans="2:4" x14ac:dyDescent="0.2">
      <c r="B1686" t="s">
        <v>74</v>
      </c>
      <c r="C1686" s="44">
        <v>0</v>
      </c>
      <c r="D1686" s="33">
        <v>43862</v>
      </c>
    </row>
    <row r="1687" spans="2:4" x14ac:dyDescent="0.2">
      <c r="B1687" t="s">
        <v>74</v>
      </c>
      <c r="C1687" s="44">
        <v>0</v>
      </c>
      <c r="D1687" s="33">
        <v>43863</v>
      </c>
    </row>
    <row r="1688" spans="2:4" x14ac:dyDescent="0.2">
      <c r="B1688" t="s">
        <v>74</v>
      </c>
      <c r="C1688" s="44">
        <v>0</v>
      </c>
      <c r="D1688" s="33">
        <v>43864</v>
      </c>
    </row>
    <row r="1689" spans="2:4" x14ac:dyDescent="0.2">
      <c r="B1689" t="s">
        <v>74</v>
      </c>
      <c r="C1689" s="44">
        <v>0</v>
      </c>
      <c r="D1689" s="33">
        <v>43865</v>
      </c>
    </row>
    <row r="1690" spans="2:4" x14ac:dyDescent="0.2">
      <c r="B1690" t="s">
        <v>74</v>
      </c>
      <c r="C1690" s="44">
        <v>0</v>
      </c>
      <c r="D1690" s="33">
        <v>43866</v>
      </c>
    </row>
    <row r="1691" spans="2:4" x14ac:dyDescent="0.2">
      <c r="B1691" t="s">
        <v>74</v>
      </c>
      <c r="C1691" s="44">
        <v>0</v>
      </c>
      <c r="D1691" s="33">
        <v>43867</v>
      </c>
    </row>
    <row r="1692" spans="2:4" x14ac:dyDescent="0.2">
      <c r="B1692" t="s">
        <v>74</v>
      </c>
      <c r="C1692" s="44">
        <v>0</v>
      </c>
      <c r="D1692" s="33">
        <v>43868</v>
      </c>
    </row>
    <row r="1693" spans="2:4" x14ac:dyDescent="0.2">
      <c r="B1693" t="s">
        <v>74</v>
      </c>
      <c r="C1693" s="44">
        <v>0</v>
      </c>
      <c r="D1693" s="33">
        <v>43869</v>
      </c>
    </row>
    <row r="1694" spans="2:4" x14ac:dyDescent="0.2">
      <c r="B1694" t="s">
        <v>74</v>
      </c>
      <c r="C1694" s="44">
        <v>0</v>
      </c>
      <c r="D1694" s="33">
        <v>43870</v>
      </c>
    </row>
    <row r="1695" spans="2:4" x14ac:dyDescent="0.2">
      <c r="B1695" t="s">
        <v>74</v>
      </c>
      <c r="C1695" s="44">
        <v>0</v>
      </c>
      <c r="D1695" s="33">
        <v>43871</v>
      </c>
    </row>
    <row r="1696" spans="2:4" x14ac:dyDescent="0.2">
      <c r="B1696" t="s">
        <v>74</v>
      </c>
      <c r="C1696" s="44">
        <v>0</v>
      </c>
      <c r="D1696" s="33">
        <v>43872</v>
      </c>
    </row>
    <row r="1697" spans="2:4" x14ac:dyDescent="0.2">
      <c r="B1697" t="s">
        <v>74</v>
      </c>
      <c r="C1697" s="44">
        <v>0</v>
      </c>
      <c r="D1697" s="33">
        <v>43873</v>
      </c>
    </row>
    <row r="1698" spans="2:4" x14ac:dyDescent="0.2">
      <c r="B1698" t="s">
        <v>74</v>
      </c>
      <c r="C1698" s="44">
        <v>0</v>
      </c>
      <c r="D1698" s="33">
        <v>43874</v>
      </c>
    </row>
    <row r="1699" spans="2:4" x14ac:dyDescent="0.2">
      <c r="B1699" t="s">
        <v>74</v>
      </c>
      <c r="C1699" s="44">
        <v>0</v>
      </c>
      <c r="D1699" s="33">
        <v>43875</v>
      </c>
    </row>
    <row r="1700" spans="2:4" x14ac:dyDescent="0.2">
      <c r="B1700" t="s">
        <v>74</v>
      </c>
      <c r="C1700" s="44">
        <v>0</v>
      </c>
      <c r="D1700" s="33">
        <v>43876</v>
      </c>
    </row>
    <row r="1701" spans="2:4" x14ac:dyDescent="0.2">
      <c r="B1701" t="s">
        <v>74</v>
      </c>
      <c r="C1701" s="44">
        <v>0</v>
      </c>
      <c r="D1701" s="33">
        <v>43877</v>
      </c>
    </row>
    <row r="1702" spans="2:4" x14ac:dyDescent="0.2">
      <c r="B1702" t="s">
        <v>74</v>
      </c>
      <c r="C1702" s="44">
        <v>0</v>
      </c>
      <c r="D1702" s="33">
        <v>43878</v>
      </c>
    </row>
    <row r="1703" spans="2:4" x14ac:dyDescent="0.2">
      <c r="B1703" t="s">
        <v>74</v>
      </c>
      <c r="C1703" s="44">
        <v>0</v>
      </c>
      <c r="D1703" s="33">
        <v>43879</v>
      </c>
    </row>
    <row r="1704" spans="2:4" x14ac:dyDescent="0.2">
      <c r="B1704" t="s">
        <v>74</v>
      </c>
      <c r="C1704" s="44">
        <v>0</v>
      </c>
      <c r="D1704" s="33">
        <v>43880</v>
      </c>
    </row>
    <row r="1705" spans="2:4" x14ac:dyDescent="0.2">
      <c r="B1705" t="s">
        <v>74</v>
      </c>
      <c r="C1705" s="44">
        <v>0</v>
      </c>
      <c r="D1705" s="33">
        <v>43881</v>
      </c>
    </row>
    <row r="1706" spans="2:4" x14ac:dyDescent="0.2">
      <c r="B1706" t="s">
        <v>74</v>
      </c>
      <c r="C1706" s="44">
        <v>0</v>
      </c>
      <c r="D1706" s="33">
        <v>43882</v>
      </c>
    </row>
    <row r="1707" spans="2:4" x14ac:dyDescent="0.2">
      <c r="B1707" t="s">
        <v>74</v>
      </c>
      <c r="C1707" s="44">
        <v>0</v>
      </c>
      <c r="D1707" s="33">
        <v>43883</v>
      </c>
    </row>
    <row r="1708" spans="2:4" x14ac:dyDescent="0.2">
      <c r="B1708" t="s">
        <v>74</v>
      </c>
      <c r="C1708" s="44">
        <v>0</v>
      </c>
      <c r="D1708" s="33">
        <v>43884</v>
      </c>
    </row>
    <row r="1709" spans="2:4" x14ac:dyDescent="0.2">
      <c r="B1709" t="s">
        <v>74</v>
      </c>
      <c r="C1709" s="44">
        <v>0</v>
      </c>
      <c r="D1709" s="33">
        <v>43885</v>
      </c>
    </row>
    <row r="1710" spans="2:4" x14ac:dyDescent="0.2">
      <c r="B1710" t="s">
        <v>74</v>
      </c>
      <c r="C1710" s="44">
        <v>1</v>
      </c>
      <c r="D1710" s="33">
        <v>43886</v>
      </c>
    </row>
    <row r="1711" spans="2:4" x14ac:dyDescent="0.2">
      <c r="B1711" t="s">
        <v>74</v>
      </c>
      <c r="C1711" s="44">
        <v>1</v>
      </c>
      <c r="D1711" s="33">
        <v>43887</v>
      </c>
    </row>
    <row r="1712" spans="2:4" x14ac:dyDescent="0.2">
      <c r="B1712" t="s">
        <v>74</v>
      </c>
      <c r="C1712" s="44">
        <v>8</v>
      </c>
      <c r="D1712" s="33">
        <v>43888</v>
      </c>
    </row>
    <row r="1713" spans="2:4" x14ac:dyDescent="0.2">
      <c r="B1713" t="s">
        <v>74</v>
      </c>
      <c r="C1713" s="44">
        <v>8</v>
      </c>
      <c r="D1713" s="33">
        <v>43889</v>
      </c>
    </row>
    <row r="1714" spans="2:4" x14ac:dyDescent="0.2">
      <c r="B1714" t="s">
        <v>74</v>
      </c>
      <c r="C1714" s="44">
        <v>18</v>
      </c>
      <c r="D1714" s="33">
        <v>43890</v>
      </c>
    </row>
    <row r="1715" spans="2:4" x14ac:dyDescent="0.2">
      <c r="B1715" t="s">
        <v>74</v>
      </c>
      <c r="C1715" s="44">
        <v>27</v>
      </c>
      <c r="D1715" s="33">
        <v>43891</v>
      </c>
    </row>
    <row r="1716" spans="2:4" x14ac:dyDescent="0.2">
      <c r="B1716" t="s">
        <v>74</v>
      </c>
      <c r="C1716" s="44">
        <v>42</v>
      </c>
      <c r="D1716" s="33">
        <v>43892</v>
      </c>
    </row>
    <row r="1717" spans="2:4" x14ac:dyDescent="0.2">
      <c r="B1717" t="s">
        <v>74</v>
      </c>
      <c r="C1717" s="44">
        <v>56</v>
      </c>
      <c r="D1717" s="33">
        <v>43893</v>
      </c>
    </row>
    <row r="1718" spans="2:4" x14ac:dyDescent="0.2">
      <c r="B1718" t="s">
        <v>74</v>
      </c>
      <c r="C1718" s="44">
        <v>90</v>
      </c>
      <c r="D1718" s="33">
        <v>43894</v>
      </c>
    </row>
    <row r="1719" spans="2:4" x14ac:dyDescent="0.2">
      <c r="B1719" t="s">
        <v>74</v>
      </c>
      <c r="C1719" s="44">
        <v>114</v>
      </c>
      <c r="D1719" s="33">
        <v>43895</v>
      </c>
    </row>
    <row r="1720" spans="2:4" x14ac:dyDescent="0.2">
      <c r="B1720" t="s">
        <v>74</v>
      </c>
      <c r="C1720" s="44">
        <v>214</v>
      </c>
      <c r="D1720" s="33">
        <v>43896</v>
      </c>
    </row>
    <row r="1721" spans="2:4" x14ac:dyDescent="0.2">
      <c r="B1721" t="s">
        <v>74</v>
      </c>
      <c r="C1721" s="44">
        <v>268</v>
      </c>
      <c r="D1721" s="33">
        <v>43897</v>
      </c>
    </row>
    <row r="1722" spans="2:4" x14ac:dyDescent="0.2">
      <c r="B1722" t="s">
        <v>74</v>
      </c>
      <c r="C1722" s="44">
        <v>337</v>
      </c>
      <c r="D1722" s="33">
        <v>43898</v>
      </c>
    </row>
    <row r="1723" spans="2:4" x14ac:dyDescent="0.2">
      <c r="B1723" t="s">
        <v>74</v>
      </c>
      <c r="C1723" s="44">
        <v>374</v>
      </c>
      <c r="D1723" s="33">
        <v>43899</v>
      </c>
    </row>
    <row r="1724" spans="2:4" x14ac:dyDescent="0.2">
      <c r="B1724" t="s">
        <v>74</v>
      </c>
      <c r="C1724" s="44">
        <v>491</v>
      </c>
      <c r="D1724" s="33">
        <v>43900</v>
      </c>
    </row>
    <row r="1725" spans="2:4" x14ac:dyDescent="0.2">
      <c r="B1725" t="s">
        <v>74</v>
      </c>
      <c r="C1725" s="44">
        <v>652</v>
      </c>
      <c r="D1725" s="33">
        <v>43901</v>
      </c>
    </row>
    <row r="1726" spans="2:4" x14ac:dyDescent="0.2">
      <c r="B1726" t="s">
        <v>74</v>
      </c>
      <c r="C1726" s="44">
        <v>652</v>
      </c>
      <c r="D1726" s="33">
        <v>43902</v>
      </c>
    </row>
    <row r="1727" spans="2:4" x14ac:dyDescent="0.2">
      <c r="B1727" t="s">
        <v>74</v>
      </c>
      <c r="C1727" s="44">
        <v>1139</v>
      </c>
      <c r="D1727" s="33">
        <v>43903</v>
      </c>
    </row>
    <row r="1728" spans="2:4" x14ac:dyDescent="0.2">
      <c r="B1728" t="s">
        <v>74</v>
      </c>
      <c r="C1728" s="44">
        <v>1359</v>
      </c>
      <c r="D1728" s="33">
        <v>43904</v>
      </c>
    </row>
    <row r="1729" spans="2:4" x14ac:dyDescent="0.2">
      <c r="B1729" t="s">
        <v>74</v>
      </c>
      <c r="C1729" s="44">
        <v>2200</v>
      </c>
      <c r="D1729" s="33">
        <v>43905</v>
      </c>
    </row>
    <row r="1730" spans="2:4" x14ac:dyDescent="0.2">
      <c r="B1730" t="s">
        <v>75</v>
      </c>
      <c r="C1730" s="44">
        <v>0</v>
      </c>
      <c r="D1730" s="33">
        <v>43852</v>
      </c>
    </row>
    <row r="1731" spans="2:4" x14ac:dyDescent="0.2">
      <c r="B1731" t="s">
        <v>75</v>
      </c>
      <c r="C1731" s="44">
        <v>0</v>
      </c>
      <c r="D1731" s="33">
        <v>43853</v>
      </c>
    </row>
    <row r="1732" spans="2:4" x14ac:dyDescent="0.2">
      <c r="B1732" t="s">
        <v>75</v>
      </c>
      <c r="C1732" s="44">
        <v>0</v>
      </c>
      <c r="D1732" s="33">
        <v>43854</v>
      </c>
    </row>
    <row r="1733" spans="2:4" x14ac:dyDescent="0.2">
      <c r="B1733" t="s">
        <v>75</v>
      </c>
      <c r="C1733" s="44">
        <v>0</v>
      </c>
      <c r="D1733" s="33">
        <v>43855</v>
      </c>
    </row>
    <row r="1734" spans="2:4" x14ac:dyDescent="0.2">
      <c r="B1734" t="s">
        <v>75</v>
      </c>
      <c r="C1734" s="44">
        <v>0</v>
      </c>
      <c r="D1734" s="33">
        <v>43856</v>
      </c>
    </row>
    <row r="1735" spans="2:4" x14ac:dyDescent="0.2">
      <c r="B1735" t="s">
        <v>75</v>
      </c>
      <c r="C1735" s="44">
        <v>0</v>
      </c>
      <c r="D1735" s="33">
        <v>43857</v>
      </c>
    </row>
    <row r="1736" spans="2:4" x14ac:dyDescent="0.2">
      <c r="B1736" t="s">
        <v>75</v>
      </c>
      <c r="C1736" s="44">
        <v>0</v>
      </c>
      <c r="D1736" s="33">
        <v>43858</v>
      </c>
    </row>
    <row r="1737" spans="2:4" x14ac:dyDescent="0.2">
      <c r="B1737" t="s">
        <v>75</v>
      </c>
      <c r="C1737" s="44">
        <v>0</v>
      </c>
      <c r="D1737" s="33">
        <v>43859</v>
      </c>
    </row>
    <row r="1738" spans="2:4" x14ac:dyDescent="0.2">
      <c r="B1738" t="s">
        <v>75</v>
      </c>
      <c r="C1738" s="44">
        <v>0</v>
      </c>
      <c r="D1738" s="33">
        <v>43860</v>
      </c>
    </row>
    <row r="1739" spans="2:4" x14ac:dyDescent="0.2">
      <c r="B1739" t="s">
        <v>75</v>
      </c>
      <c r="C1739" s="44">
        <v>0</v>
      </c>
      <c r="D1739" s="33">
        <v>43861</v>
      </c>
    </row>
    <row r="1740" spans="2:4" x14ac:dyDescent="0.2">
      <c r="B1740" t="s">
        <v>75</v>
      </c>
      <c r="C1740" s="44">
        <v>0</v>
      </c>
      <c r="D1740" s="33">
        <v>43862</v>
      </c>
    </row>
    <row r="1741" spans="2:4" x14ac:dyDescent="0.2">
      <c r="B1741" t="s">
        <v>75</v>
      </c>
      <c r="C1741" s="44">
        <v>0</v>
      </c>
      <c r="D1741" s="33">
        <v>43863</v>
      </c>
    </row>
    <row r="1742" spans="2:4" x14ac:dyDescent="0.2">
      <c r="B1742" t="s">
        <v>75</v>
      </c>
      <c r="C1742" s="44">
        <v>0</v>
      </c>
      <c r="D1742" s="33">
        <v>43864</v>
      </c>
    </row>
    <row r="1743" spans="2:4" x14ac:dyDescent="0.2">
      <c r="B1743" t="s">
        <v>75</v>
      </c>
      <c r="C1743" s="44">
        <v>0</v>
      </c>
      <c r="D1743" s="33">
        <v>43865</v>
      </c>
    </row>
    <row r="1744" spans="2:4" x14ac:dyDescent="0.2">
      <c r="B1744" t="s">
        <v>75</v>
      </c>
      <c r="C1744" s="44">
        <v>0</v>
      </c>
      <c r="D1744" s="33">
        <v>43866</v>
      </c>
    </row>
    <row r="1745" spans="2:4" x14ac:dyDescent="0.2">
      <c r="B1745" t="s">
        <v>75</v>
      </c>
      <c r="C1745" s="44">
        <v>0</v>
      </c>
      <c r="D1745" s="33">
        <v>43867</v>
      </c>
    </row>
    <row r="1746" spans="2:4" x14ac:dyDescent="0.2">
      <c r="B1746" t="s">
        <v>75</v>
      </c>
      <c r="C1746" s="44">
        <v>0</v>
      </c>
      <c r="D1746" s="33">
        <v>43868</v>
      </c>
    </row>
    <row r="1747" spans="2:4" x14ac:dyDescent="0.2">
      <c r="B1747" t="s">
        <v>75</v>
      </c>
      <c r="C1747" s="44">
        <v>0</v>
      </c>
      <c r="D1747" s="33">
        <v>43869</v>
      </c>
    </row>
    <row r="1748" spans="2:4" x14ac:dyDescent="0.2">
      <c r="B1748" t="s">
        <v>75</v>
      </c>
      <c r="C1748" s="44">
        <v>0</v>
      </c>
      <c r="D1748" s="33">
        <v>43870</v>
      </c>
    </row>
    <row r="1749" spans="2:4" x14ac:dyDescent="0.2">
      <c r="B1749" t="s">
        <v>75</v>
      </c>
      <c r="C1749" s="44">
        <v>0</v>
      </c>
      <c r="D1749" s="33">
        <v>43871</v>
      </c>
    </row>
    <row r="1750" spans="2:4" x14ac:dyDescent="0.2">
      <c r="B1750" t="s">
        <v>75</v>
      </c>
      <c r="C1750" s="44">
        <v>0</v>
      </c>
      <c r="D1750" s="33">
        <v>43872</v>
      </c>
    </row>
    <row r="1751" spans="2:4" x14ac:dyDescent="0.2">
      <c r="B1751" t="s">
        <v>75</v>
      </c>
      <c r="C1751" s="44">
        <v>0</v>
      </c>
      <c r="D1751" s="33">
        <v>43873</v>
      </c>
    </row>
    <row r="1752" spans="2:4" x14ac:dyDescent="0.2">
      <c r="B1752" t="s">
        <v>75</v>
      </c>
      <c r="C1752" s="44">
        <v>0</v>
      </c>
      <c r="D1752" s="33">
        <v>43874</v>
      </c>
    </row>
    <row r="1753" spans="2:4" x14ac:dyDescent="0.2">
      <c r="B1753" t="s">
        <v>75</v>
      </c>
      <c r="C1753" s="44">
        <v>0</v>
      </c>
      <c r="D1753" s="33">
        <v>43875</v>
      </c>
    </row>
    <row r="1754" spans="2:4" x14ac:dyDescent="0.2">
      <c r="B1754" t="s">
        <v>75</v>
      </c>
      <c r="C1754" s="44">
        <v>0</v>
      </c>
      <c r="D1754" s="33">
        <v>43876</v>
      </c>
    </row>
    <row r="1755" spans="2:4" x14ac:dyDescent="0.2">
      <c r="B1755" t="s">
        <v>75</v>
      </c>
      <c r="C1755" s="44">
        <v>0</v>
      </c>
      <c r="D1755" s="33">
        <v>43877</v>
      </c>
    </row>
    <row r="1756" spans="2:4" x14ac:dyDescent="0.2">
      <c r="B1756" t="s">
        <v>75</v>
      </c>
      <c r="C1756" s="44">
        <v>0</v>
      </c>
      <c r="D1756" s="33">
        <v>43878</v>
      </c>
    </row>
    <row r="1757" spans="2:4" x14ac:dyDescent="0.2">
      <c r="B1757" t="s">
        <v>75</v>
      </c>
      <c r="C1757" s="44">
        <v>0</v>
      </c>
      <c r="D1757" s="33">
        <v>43879</v>
      </c>
    </row>
    <row r="1758" spans="2:4" x14ac:dyDescent="0.2">
      <c r="B1758" t="s">
        <v>75</v>
      </c>
      <c r="C1758" s="44">
        <v>0</v>
      </c>
      <c r="D1758" s="33">
        <v>43880</v>
      </c>
    </row>
    <row r="1759" spans="2:4" x14ac:dyDescent="0.2">
      <c r="B1759" t="s">
        <v>75</v>
      </c>
      <c r="C1759" s="44">
        <v>0</v>
      </c>
      <c r="D1759" s="33">
        <v>43881</v>
      </c>
    </row>
    <row r="1760" spans="2:4" x14ac:dyDescent="0.2">
      <c r="B1760" t="s">
        <v>75</v>
      </c>
      <c r="C1760" s="44">
        <v>0</v>
      </c>
      <c r="D1760" s="33">
        <v>43882</v>
      </c>
    </row>
    <row r="1761" spans="2:4" x14ac:dyDescent="0.2">
      <c r="B1761" t="s">
        <v>75</v>
      </c>
      <c r="C1761" s="44">
        <v>0</v>
      </c>
      <c r="D1761" s="33">
        <v>43883</v>
      </c>
    </row>
    <row r="1762" spans="2:4" x14ac:dyDescent="0.2">
      <c r="B1762" t="s">
        <v>75</v>
      </c>
      <c r="C1762" s="44">
        <v>0</v>
      </c>
      <c r="D1762" s="33">
        <v>43884</v>
      </c>
    </row>
    <row r="1763" spans="2:4" x14ac:dyDescent="0.2">
      <c r="B1763" t="s">
        <v>75</v>
      </c>
      <c r="C1763" s="44">
        <v>0</v>
      </c>
      <c r="D1763" s="33">
        <v>43885</v>
      </c>
    </row>
    <row r="1764" spans="2:4" x14ac:dyDescent="0.2">
      <c r="B1764" t="s">
        <v>75</v>
      </c>
      <c r="C1764" s="44">
        <v>2</v>
      </c>
      <c r="D1764" s="33">
        <v>43886</v>
      </c>
    </row>
    <row r="1765" spans="2:4" x14ac:dyDescent="0.2">
      <c r="B1765" t="s">
        <v>75</v>
      </c>
      <c r="C1765" s="44">
        <v>2</v>
      </c>
      <c r="D1765" s="33">
        <v>43887</v>
      </c>
    </row>
    <row r="1766" spans="2:4" x14ac:dyDescent="0.2">
      <c r="B1766" t="s">
        <v>75</v>
      </c>
      <c r="C1766" s="44">
        <v>3</v>
      </c>
      <c r="D1766" s="33">
        <v>43888</v>
      </c>
    </row>
    <row r="1767" spans="2:4" x14ac:dyDescent="0.2">
      <c r="B1767" t="s">
        <v>75</v>
      </c>
      <c r="C1767" s="44">
        <v>3</v>
      </c>
      <c r="D1767" s="33">
        <v>43889</v>
      </c>
    </row>
    <row r="1768" spans="2:4" x14ac:dyDescent="0.2">
      <c r="B1768" t="s">
        <v>75</v>
      </c>
      <c r="C1768" s="44">
        <v>9</v>
      </c>
      <c r="D1768" s="33">
        <v>43890</v>
      </c>
    </row>
    <row r="1769" spans="2:4" x14ac:dyDescent="0.2">
      <c r="B1769" t="s">
        <v>75</v>
      </c>
      <c r="C1769" s="44">
        <v>14</v>
      </c>
      <c r="D1769" s="33">
        <v>43891</v>
      </c>
    </row>
    <row r="1770" spans="2:4" x14ac:dyDescent="0.2">
      <c r="B1770" t="s">
        <v>75</v>
      </c>
      <c r="C1770" s="44">
        <v>18</v>
      </c>
      <c r="D1770" s="33">
        <v>43892</v>
      </c>
    </row>
    <row r="1771" spans="2:4" x14ac:dyDescent="0.2">
      <c r="B1771" t="s">
        <v>75</v>
      </c>
      <c r="C1771" s="44">
        <v>21</v>
      </c>
      <c r="D1771" s="33">
        <v>43893</v>
      </c>
    </row>
    <row r="1772" spans="2:4" x14ac:dyDescent="0.2">
      <c r="B1772" t="s">
        <v>75</v>
      </c>
      <c r="C1772" s="44">
        <v>29</v>
      </c>
      <c r="D1772" s="33">
        <v>43894</v>
      </c>
    </row>
    <row r="1773" spans="2:4" x14ac:dyDescent="0.2">
      <c r="B1773" t="s">
        <v>75</v>
      </c>
      <c r="C1773" s="44">
        <v>41</v>
      </c>
      <c r="D1773" s="33">
        <v>43895</v>
      </c>
    </row>
    <row r="1774" spans="2:4" x14ac:dyDescent="0.2">
      <c r="B1774" t="s">
        <v>75</v>
      </c>
      <c r="C1774" s="44">
        <v>55</v>
      </c>
      <c r="D1774" s="33">
        <v>43896</v>
      </c>
    </row>
    <row r="1775" spans="2:4" x14ac:dyDescent="0.2">
      <c r="B1775" t="s">
        <v>75</v>
      </c>
      <c r="C1775" s="44">
        <v>79</v>
      </c>
      <c r="D1775" s="33">
        <v>43897</v>
      </c>
    </row>
    <row r="1776" spans="2:4" x14ac:dyDescent="0.2">
      <c r="B1776" t="s">
        <v>75</v>
      </c>
      <c r="C1776" s="44">
        <v>104</v>
      </c>
      <c r="D1776" s="33">
        <v>43898</v>
      </c>
    </row>
    <row r="1777" spans="2:4" x14ac:dyDescent="0.2">
      <c r="B1777" t="s">
        <v>75</v>
      </c>
      <c r="C1777" s="44">
        <v>131</v>
      </c>
      <c r="D1777" s="33">
        <v>43899</v>
      </c>
    </row>
    <row r="1778" spans="2:4" x14ac:dyDescent="0.2">
      <c r="B1778" t="s">
        <v>75</v>
      </c>
      <c r="C1778" s="44">
        <v>182</v>
      </c>
      <c r="D1778" s="33">
        <v>43900</v>
      </c>
    </row>
    <row r="1779" spans="2:4" x14ac:dyDescent="0.2">
      <c r="B1779" t="s">
        <v>75</v>
      </c>
      <c r="C1779" s="44">
        <v>246</v>
      </c>
      <c r="D1779" s="33">
        <v>43901</v>
      </c>
    </row>
    <row r="1780" spans="2:4" x14ac:dyDescent="0.2">
      <c r="B1780" t="s">
        <v>75</v>
      </c>
      <c r="C1780" s="44">
        <v>302</v>
      </c>
      <c r="D1780" s="33">
        <v>43902</v>
      </c>
    </row>
    <row r="1781" spans="2:4" x14ac:dyDescent="0.2">
      <c r="B1781" t="s">
        <v>75</v>
      </c>
      <c r="C1781" s="44">
        <v>504</v>
      </c>
      <c r="D1781" s="33">
        <v>43903</v>
      </c>
    </row>
    <row r="1782" spans="2:4" x14ac:dyDescent="0.2">
      <c r="B1782" t="s">
        <v>75</v>
      </c>
      <c r="C1782" s="44">
        <v>655</v>
      </c>
      <c r="D1782" s="33">
        <v>43904</v>
      </c>
    </row>
    <row r="1783" spans="2:4" x14ac:dyDescent="0.2">
      <c r="B1783" t="s">
        <v>75</v>
      </c>
      <c r="C1783" s="44">
        <v>860</v>
      </c>
      <c r="D1783" s="33">
        <v>43905</v>
      </c>
    </row>
    <row r="1784" spans="2:4" x14ac:dyDescent="0.2">
      <c r="B1784" t="s">
        <v>76</v>
      </c>
      <c r="C1784" s="44">
        <v>0</v>
      </c>
      <c r="D1784" s="33">
        <v>43852</v>
      </c>
    </row>
    <row r="1785" spans="2:4" x14ac:dyDescent="0.2">
      <c r="B1785" t="s">
        <v>76</v>
      </c>
      <c r="C1785" s="44">
        <v>0</v>
      </c>
      <c r="D1785" s="33">
        <v>43853</v>
      </c>
    </row>
    <row r="1786" spans="2:4" x14ac:dyDescent="0.2">
      <c r="B1786" t="s">
        <v>76</v>
      </c>
      <c r="C1786" s="44">
        <v>0</v>
      </c>
      <c r="D1786" s="33">
        <v>43854</v>
      </c>
    </row>
    <row r="1787" spans="2:4" x14ac:dyDescent="0.2">
      <c r="B1787" t="s">
        <v>76</v>
      </c>
      <c r="C1787" s="44">
        <v>0</v>
      </c>
      <c r="D1787" s="33">
        <v>43855</v>
      </c>
    </row>
    <row r="1788" spans="2:4" x14ac:dyDescent="0.2">
      <c r="B1788" t="s">
        <v>76</v>
      </c>
      <c r="C1788" s="44">
        <v>0</v>
      </c>
      <c r="D1788" s="33">
        <v>43856</v>
      </c>
    </row>
    <row r="1789" spans="2:4" x14ac:dyDescent="0.2">
      <c r="B1789" t="s">
        <v>76</v>
      </c>
      <c r="C1789" s="44">
        <v>0</v>
      </c>
      <c r="D1789" s="33">
        <v>43857</v>
      </c>
    </row>
    <row r="1790" spans="2:4" x14ac:dyDescent="0.2">
      <c r="B1790" t="s">
        <v>76</v>
      </c>
      <c r="C1790" s="44">
        <v>0</v>
      </c>
      <c r="D1790" s="33">
        <v>43858</v>
      </c>
    </row>
    <row r="1791" spans="2:4" x14ac:dyDescent="0.2">
      <c r="B1791" t="s">
        <v>76</v>
      </c>
      <c r="C1791" s="44">
        <v>0</v>
      </c>
      <c r="D1791" s="33">
        <v>43859</v>
      </c>
    </row>
    <row r="1792" spans="2:4" x14ac:dyDescent="0.2">
      <c r="B1792" t="s">
        <v>76</v>
      </c>
      <c r="C1792" s="44">
        <v>0</v>
      </c>
      <c r="D1792" s="33">
        <v>43860</v>
      </c>
    </row>
    <row r="1793" spans="2:4" x14ac:dyDescent="0.2">
      <c r="B1793" t="s">
        <v>76</v>
      </c>
      <c r="C1793" s="44">
        <v>0</v>
      </c>
      <c r="D1793" s="33">
        <v>43861</v>
      </c>
    </row>
    <row r="1794" spans="2:4" x14ac:dyDescent="0.2">
      <c r="B1794" t="s">
        <v>76</v>
      </c>
      <c r="C1794" s="44">
        <v>0</v>
      </c>
      <c r="D1794" s="33">
        <v>43862</v>
      </c>
    </row>
    <row r="1795" spans="2:4" x14ac:dyDescent="0.2">
      <c r="B1795" t="s">
        <v>76</v>
      </c>
      <c r="C1795" s="44">
        <v>0</v>
      </c>
      <c r="D1795" s="33">
        <v>43863</v>
      </c>
    </row>
    <row r="1796" spans="2:4" x14ac:dyDescent="0.2">
      <c r="B1796" t="s">
        <v>76</v>
      </c>
      <c r="C1796" s="44">
        <v>0</v>
      </c>
      <c r="D1796" s="33">
        <v>43864</v>
      </c>
    </row>
    <row r="1797" spans="2:4" x14ac:dyDescent="0.2">
      <c r="B1797" t="s">
        <v>76</v>
      </c>
      <c r="C1797" s="44">
        <v>0</v>
      </c>
      <c r="D1797" s="33">
        <v>43865</v>
      </c>
    </row>
    <row r="1798" spans="2:4" x14ac:dyDescent="0.2">
      <c r="B1798" t="s">
        <v>76</v>
      </c>
      <c r="C1798" s="44">
        <v>0</v>
      </c>
      <c r="D1798" s="33">
        <v>43866</v>
      </c>
    </row>
    <row r="1799" spans="2:4" x14ac:dyDescent="0.2">
      <c r="B1799" t="s">
        <v>76</v>
      </c>
      <c r="C1799" s="44">
        <v>0</v>
      </c>
      <c r="D1799" s="33">
        <v>43867</v>
      </c>
    </row>
    <row r="1800" spans="2:4" x14ac:dyDescent="0.2">
      <c r="B1800" t="s">
        <v>76</v>
      </c>
      <c r="C1800" s="44">
        <v>0</v>
      </c>
      <c r="D1800" s="33">
        <v>43868</v>
      </c>
    </row>
    <row r="1801" spans="2:4" x14ac:dyDescent="0.2">
      <c r="B1801" t="s">
        <v>76</v>
      </c>
      <c r="C1801" s="44">
        <v>0</v>
      </c>
      <c r="D1801" s="33">
        <v>43869</v>
      </c>
    </row>
    <row r="1802" spans="2:4" x14ac:dyDescent="0.2">
      <c r="B1802" t="s">
        <v>76</v>
      </c>
      <c r="C1802" s="44">
        <v>0</v>
      </c>
      <c r="D1802" s="33">
        <v>43870</v>
      </c>
    </row>
    <row r="1803" spans="2:4" x14ac:dyDescent="0.2">
      <c r="B1803" t="s">
        <v>76</v>
      </c>
      <c r="C1803" s="44">
        <v>0</v>
      </c>
      <c r="D1803" s="33">
        <v>43871</v>
      </c>
    </row>
    <row r="1804" spans="2:4" x14ac:dyDescent="0.2">
      <c r="B1804" t="s">
        <v>76</v>
      </c>
      <c r="C1804" s="44">
        <v>0</v>
      </c>
      <c r="D1804" s="33">
        <v>43872</v>
      </c>
    </row>
    <row r="1805" spans="2:4" x14ac:dyDescent="0.2">
      <c r="B1805" t="s">
        <v>76</v>
      </c>
      <c r="C1805" s="44">
        <v>0</v>
      </c>
      <c r="D1805" s="33">
        <v>43873</v>
      </c>
    </row>
    <row r="1806" spans="2:4" x14ac:dyDescent="0.2">
      <c r="B1806" t="s">
        <v>76</v>
      </c>
      <c r="C1806" s="44">
        <v>0</v>
      </c>
      <c r="D1806" s="33">
        <v>43874</v>
      </c>
    </row>
    <row r="1807" spans="2:4" x14ac:dyDescent="0.2">
      <c r="B1807" t="s">
        <v>76</v>
      </c>
      <c r="C1807" s="44">
        <v>0</v>
      </c>
      <c r="D1807" s="33">
        <v>43875</v>
      </c>
    </row>
    <row r="1808" spans="2:4" x14ac:dyDescent="0.2">
      <c r="B1808" t="s">
        <v>76</v>
      </c>
      <c r="C1808" s="44">
        <v>0</v>
      </c>
      <c r="D1808" s="33">
        <v>43876</v>
      </c>
    </row>
    <row r="1809" spans="2:4" x14ac:dyDescent="0.2">
      <c r="B1809" t="s">
        <v>76</v>
      </c>
      <c r="C1809" s="44">
        <v>0</v>
      </c>
      <c r="D1809" s="33">
        <v>43877</v>
      </c>
    </row>
    <row r="1810" spans="2:4" x14ac:dyDescent="0.2">
      <c r="B1810" t="s">
        <v>76</v>
      </c>
      <c r="C1810" s="44">
        <v>0</v>
      </c>
      <c r="D1810" s="33">
        <v>43878</v>
      </c>
    </row>
    <row r="1811" spans="2:4" x14ac:dyDescent="0.2">
      <c r="B1811" t="s">
        <v>76</v>
      </c>
      <c r="C1811" s="44">
        <v>0</v>
      </c>
      <c r="D1811" s="33">
        <v>43879</v>
      </c>
    </row>
    <row r="1812" spans="2:4" x14ac:dyDescent="0.2">
      <c r="B1812" t="s">
        <v>76</v>
      </c>
      <c r="C1812" s="44">
        <v>0</v>
      </c>
      <c r="D1812" s="33">
        <v>43880</v>
      </c>
    </row>
    <row r="1813" spans="2:4" x14ac:dyDescent="0.2">
      <c r="B1813" t="s">
        <v>76</v>
      </c>
      <c r="C1813" s="44">
        <v>0</v>
      </c>
      <c r="D1813" s="33">
        <v>43881</v>
      </c>
    </row>
    <row r="1814" spans="2:4" x14ac:dyDescent="0.2">
      <c r="B1814" t="s">
        <v>76</v>
      </c>
      <c r="C1814" s="44">
        <v>1</v>
      </c>
      <c r="D1814" s="33">
        <v>43882</v>
      </c>
    </row>
    <row r="1815" spans="2:4" x14ac:dyDescent="0.2">
      <c r="B1815" t="s">
        <v>76</v>
      </c>
      <c r="C1815" s="44">
        <v>1</v>
      </c>
      <c r="D1815" s="33">
        <v>43883</v>
      </c>
    </row>
    <row r="1816" spans="2:4" x14ac:dyDescent="0.2">
      <c r="B1816" t="s">
        <v>76</v>
      </c>
      <c r="C1816" s="44">
        <v>1</v>
      </c>
      <c r="D1816" s="33">
        <v>43884</v>
      </c>
    </row>
    <row r="1817" spans="2:4" x14ac:dyDescent="0.2">
      <c r="B1817" t="s">
        <v>76</v>
      </c>
      <c r="C1817" s="44">
        <v>1</v>
      </c>
      <c r="D1817" s="33">
        <v>43885</v>
      </c>
    </row>
    <row r="1818" spans="2:4" x14ac:dyDescent="0.2">
      <c r="B1818" t="s">
        <v>76</v>
      </c>
      <c r="C1818" s="44">
        <v>1</v>
      </c>
      <c r="D1818" s="33">
        <v>43886</v>
      </c>
    </row>
    <row r="1819" spans="2:4" x14ac:dyDescent="0.2">
      <c r="B1819" t="s">
        <v>76</v>
      </c>
      <c r="C1819" s="44">
        <v>2</v>
      </c>
      <c r="D1819" s="33">
        <v>43887</v>
      </c>
    </row>
    <row r="1820" spans="2:4" x14ac:dyDescent="0.2">
      <c r="B1820" t="s">
        <v>76</v>
      </c>
      <c r="C1820" s="44">
        <v>3</v>
      </c>
      <c r="D1820" s="33">
        <v>43888</v>
      </c>
    </row>
    <row r="1821" spans="2:4" x14ac:dyDescent="0.2">
      <c r="B1821" t="s">
        <v>76</v>
      </c>
      <c r="C1821" s="44">
        <v>4</v>
      </c>
      <c r="D1821" s="33">
        <v>43889</v>
      </c>
    </row>
    <row r="1822" spans="2:4" x14ac:dyDescent="0.2">
      <c r="B1822" t="s">
        <v>76</v>
      </c>
      <c r="C1822" s="44">
        <v>7</v>
      </c>
      <c r="D1822" s="33">
        <v>43890</v>
      </c>
    </row>
    <row r="1823" spans="2:4" x14ac:dyDescent="0.2">
      <c r="B1823" t="s">
        <v>76</v>
      </c>
      <c r="C1823" s="44">
        <v>10</v>
      </c>
      <c r="D1823" s="33">
        <v>43891</v>
      </c>
    </row>
    <row r="1824" spans="2:4" x14ac:dyDescent="0.2">
      <c r="B1824" t="s">
        <v>76</v>
      </c>
      <c r="C1824" s="44">
        <v>10</v>
      </c>
      <c r="D1824" s="33">
        <v>43892</v>
      </c>
    </row>
    <row r="1825" spans="2:4" x14ac:dyDescent="0.2">
      <c r="B1825" t="s">
        <v>76</v>
      </c>
      <c r="C1825" s="44">
        <v>12</v>
      </c>
      <c r="D1825" s="33">
        <v>43893</v>
      </c>
    </row>
    <row r="1826" spans="2:4" x14ac:dyDescent="0.2">
      <c r="B1826" t="s">
        <v>76</v>
      </c>
      <c r="C1826" s="44">
        <v>15</v>
      </c>
      <c r="D1826" s="33">
        <v>43894</v>
      </c>
    </row>
    <row r="1827" spans="2:4" x14ac:dyDescent="0.2">
      <c r="B1827" t="s">
        <v>76</v>
      </c>
      <c r="C1827" s="44">
        <v>20</v>
      </c>
      <c r="D1827" s="33">
        <v>43895</v>
      </c>
    </row>
    <row r="1828" spans="2:4" x14ac:dyDescent="0.2">
      <c r="B1828" t="s">
        <v>76</v>
      </c>
      <c r="C1828" s="44">
        <v>37</v>
      </c>
      <c r="D1828" s="33">
        <v>43896</v>
      </c>
    </row>
    <row r="1829" spans="2:4" x14ac:dyDescent="0.2">
      <c r="B1829" t="s">
        <v>76</v>
      </c>
      <c r="C1829" s="44">
        <v>43</v>
      </c>
      <c r="D1829" s="33">
        <v>43897</v>
      </c>
    </row>
    <row r="1830" spans="2:4" x14ac:dyDescent="0.2">
      <c r="B1830" t="s">
        <v>76</v>
      </c>
      <c r="C1830" s="44">
        <v>61</v>
      </c>
      <c r="D1830" s="33">
        <v>43898</v>
      </c>
    </row>
    <row r="1831" spans="2:4" x14ac:dyDescent="0.2">
      <c r="B1831" t="s">
        <v>76</v>
      </c>
      <c r="C1831" s="44">
        <v>61</v>
      </c>
      <c r="D1831" s="33">
        <v>43899</v>
      </c>
    </row>
    <row r="1832" spans="2:4" x14ac:dyDescent="0.2">
      <c r="B1832" t="s">
        <v>76</v>
      </c>
      <c r="C1832" s="44">
        <v>83</v>
      </c>
      <c r="D1832" s="33">
        <v>43900</v>
      </c>
    </row>
    <row r="1833" spans="2:4" x14ac:dyDescent="0.2">
      <c r="B1833" t="s">
        <v>76</v>
      </c>
      <c r="C1833" s="44">
        <v>109</v>
      </c>
      <c r="D1833" s="33">
        <v>43901</v>
      </c>
    </row>
    <row r="1834" spans="2:4" x14ac:dyDescent="0.2">
      <c r="B1834" t="s">
        <v>76</v>
      </c>
      <c r="C1834" s="44">
        <v>131</v>
      </c>
      <c r="D1834" s="33">
        <v>43902</v>
      </c>
    </row>
    <row r="1835" spans="2:4" x14ac:dyDescent="0.2">
      <c r="B1835" t="s">
        <v>76</v>
      </c>
      <c r="C1835" s="44">
        <v>161</v>
      </c>
      <c r="D1835" s="33">
        <v>43903</v>
      </c>
    </row>
    <row r="1836" spans="2:4" x14ac:dyDescent="0.2">
      <c r="B1836" t="s">
        <v>76</v>
      </c>
      <c r="C1836" s="44">
        <v>193</v>
      </c>
      <c r="D1836" s="33">
        <v>43904</v>
      </c>
    </row>
    <row r="1837" spans="2:4" x14ac:dyDescent="0.2">
      <c r="B1837" t="s">
        <v>76</v>
      </c>
      <c r="C1837" s="44">
        <v>251</v>
      </c>
      <c r="D1837" s="33">
        <v>43905</v>
      </c>
    </row>
    <row r="1838" spans="2:4" x14ac:dyDescent="0.2">
      <c r="B1838" t="s">
        <v>77</v>
      </c>
      <c r="C1838" s="44">
        <v>0</v>
      </c>
      <c r="D1838" s="33">
        <v>43852</v>
      </c>
    </row>
    <row r="1839" spans="2:4" x14ac:dyDescent="0.2">
      <c r="B1839" t="s">
        <v>77</v>
      </c>
      <c r="C1839" s="44">
        <v>0</v>
      </c>
      <c r="D1839" s="33">
        <v>43853</v>
      </c>
    </row>
    <row r="1840" spans="2:4" x14ac:dyDescent="0.2">
      <c r="B1840" t="s">
        <v>77</v>
      </c>
      <c r="C1840" s="44">
        <v>0</v>
      </c>
      <c r="D1840" s="33">
        <v>43854</v>
      </c>
    </row>
    <row r="1841" spans="2:4" x14ac:dyDescent="0.2">
      <c r="B1841" t="s">
        <v>77</v>
      </c>
      <c r="C1841" s="44">
        <v>0</v>
      </c>
      <c r="D1841" s="33">
        <v>43855</v>
      </c>
    </row>
    <row r="1842" spans="2:4" x14ac:dyDescent="0.2">
      <c r="B1842" t="s">
        <v>77</v>
      </c>
      <c r="C1842" s="44">
        <v>0</v>
      </c>
      <c r="D1842" s="33">
        <v>43856</v>
      </c>
    </row>
    <row r="1843" spans="2:4" x14ac:dyDescent="0.2">
      <c r="B1843" t="s">
        <v>77</v>
      </c>
      <c r="C1843" s="44">
        <v>0</v>
      </c>
      <c r="D1843" s="33">
        <v>43857</v>
      </c>
    </row>
    <row r="1844" spans="2:4" x14ac:dyDescent="0.2">
      <c r="B1844" t="s">
        <v>77</v>
      </c>
      <c r="C1844" s="44">
        <v>0</v>
      </c>
      <c r="D1844" s="33">
        <v>43858</v>
      </c>
    </row>
    <row r="1845" spans="2:4" x14ac:dyDescent="0.2">
      <c r="B1845" t="s">
        <v>77</v>
      </c>
      <c r="C1845" s="44">
        <v>0</v>
      </c>
      <c r="D1845" s="33">
        <v>43859</v>
      </c>
    </row>
    <row r="1846" spans="2:4" x14ac:dyDescent="0.2">
      <c r="B1846" t="s">
        <v>77</v>
      </c>
      <c r="C1846" s="44">
        <v>0</v>
      </c>
      <c r="D1846" s="33">
        <v>43860</v>
      </c>
    </row>
    <row r="1847" spans="2:4" x14ac:dyDescent="0.2">
      <c r="B1847" t="s">
        <v>77</v>
      </c>
      <c r="C1847" s="44">
        <v>0</v>
      </c>
      <c r="D1847" s="33">
        <v>43861</v>
      </c>
    </row>
    <row r="1848" spans="2:4" x14ac:dyDescent="0.2">
      <c r="B1848" t="s">
        <v>77</v>
      </c>
      <c r="C1848" s="44">
        <v>0</v>
      </c>
      <c r="D1848" s="33">
        <v>43862</v>
      </c>
    </row>
    <row r="1849" spans="2:4" x14ac:dyDescent="0.2">
      <c r="B1849" t="s">
        <v>77</v>
      </c>
      <c r="C1849" s="44">
        <v>0</v>
      </c>
      <c r="D1849" s="33">
        <v>43863</v>
      </c>
    </row>
    <row r="1850" spans="2:4" x14ac:dyDescent="0.2">
      <c r="B1850" t="s">
        <v>77</v>
      </c>
      <c r="C1850" s="44">
        <v>0</v>
      </c>
      <c r="D1850" s="33">
        <v>43864</v>
      </c>
    </row>
    <row r="1851" spans="2:4" x14ac:dyDescent="0.2">
      <c r="B1851" t="s">
        <v>77</v>
      </c>
      <c r="C1851" s="44">
        <v>0</v>
      </c>
      <c r="D1851" s="33">
        <v>43865</v>
      </c>
    </row>
    <row r="1852" spans="2:4" x14ac:dyDescent="0.2">
      <c r="B1852" t="s">
        <v>77</v>
      </c>
      <c r="C1852" s="44">
        <v>0</v>
      </c>
      <c r="D1852" s="33">
        <v>43866</v>
      </c>
    </row>
    <row r="1853" spans="2:4" x14ac:dyDescent="0.2">
      <c r="B1853" t="s">
        <v>77</v>
      </c>
      <c r="C1853" s="44">
        <v>0</v>
      </c>
      <c r="D1853" s="33">
        <v>43867</v>
      </c>
    </row>
    <row r="1854" spans="2:4" x14ac:dyDescent="0.2">
      <c r="B1854" t="s">
        <v>77</v>
      </c>
      <c r="C1854" s="44">
        <v>0</v>
      </c>
      <c r="D1854" s="33">
        <v>43868</v>
      </c>
    </row>
    <row r="1855" spans="2:4" x14ac:dyDescent="0.2">
      <c r="B1855" t="s">
        <v>77</v>
      </c>
      <c r="C1855" s="44">
        <v>0</v>
      </c>
      <c r="D1855" s="33">
        <v>43869</v>
      </c>
    </row>
    <row r="1856" spans="2:4" x14ac:dyDescent="0.2">
      <c r="B1856" t="s">
        <v>77</v>
      </c>
      <c r="C1856" s="44">
        <v>0</v>
      </c>
      <c r="D1856" s="33">
        <v>43870</v>
      </c>
    </row>
    <row r="1857" spans="2:4" x14ac:dyDescent="0.2">
      <c r="B1857" t="s">
        <v>77</v>
      </c>
      <c r="C1857" s="44">
        <v>0</v>
      </c>
      <c r="D1857" s="33">
        <v>43871</v>
      </c>
    </row>
    <row r="1858" spans="2:4" x14ac:dyDescent="0.2">
      <c r="B1858" t="s">
        <v>77</v>
      </c>
      <c r="C1858" s="44">
        <v>0</v>
      </c>
      <c r="D1858" s="33">
        <v>43872</v>
      </c>
    </row>
    <row r="1859" spans="2:4" x14ac:dyDescent="0.2">
      <c r="B1859" t="s">
        <v>77</v>
      </c>
      <c r="C1859" s="44">
        <v>0</v>
      </c>
      <c r="D1859" s="33">
        <v>43873</v>
      </c>
    </row>
    <row r="1860" spans="2:4" x14ac:dyDescent="0.2">
      <c r="B1860" t="s">
        <v>77</v>
      </c>
      <c r="C1860" s="44">
        <v>0</v>
      </c>
      <c r="D1860" s="33">
        <v>43874</v>
      </c>
    </row>
    <row r="1861" spans="2:4" x14ac:dyDescent="0.2">
      <c r="B1861" t="s">
        <v>77</v>
      </c>
      <c r="C1861" s="44">
        <v>0</v>
      </c>
      <c r="D1861" s="33">
        <v>43875</v>
      </c>
    </row>
    <row r="1862" spans="2:4" x14ac:dyDescent="0.2">
      <c r="B1862" t="s">
        <v>77</v>
      </c>
      <c r="C1862" s="44">
        <v>0</v>
      </c>
      <c r="D1862" s="33">
        <v>43876</v>
      </c>
    </row>
    <row r="1863" spans="2:4" x14ac:dyDescent="0.2">
      <c r="B1863" t="s">
        <v>77</v>
      </c>
      <c r="C1863" s="44">
        <v>0</v>
      </c>
      <c r="D1863" s="33">
        <v>43877</v>
      </c>
    </row>
    <row r="1864" spans="2:4" x14ac:dyDescent="0.2">
      <c r="B1864" t="s">
        <v>77</v>
      </c>
      <c r="C1864" s="44">
        <v>0</v>
      </c>
      <c r="D1864" s="33">
        <v>43878</v>
      </c>
    </row>
    <row r="1865" spans="2:4" x14ac:dyDescent="0.2">
      <c r="B1865" t="s">
        <v>77</v>
      </c>
      <c r="C1865" s="44">
        <v>0</v>
      </c>
      <c r="D1865" s="33">
        <v>43879</v>
      </c>
    </row>
    <row r="1866" spans="2:4" x14ac:dyDescent="0.2">
      <c r="B1866" t="s">
        <v>77</v>
      </c>
      <c r="C1866" s="44">
        <v>0</v>
      </c>
      <c r="D1866" s="33">
        <v>43880</v>
      </c>
    </row>
    <row r="1867" spans="2:4" x14ac:dyDescent="0.2">
      <c r="B1867" t="s">
        <v>77</v>
      </c>
      <c r="C1867" s="44">
        <v>0</v>
      </c>
      <c r="D1867" s="33">
        <v>43881</v>
      </c>
    </row>
    <row r="1868" spans="2:4" x14ac:dyDescent="0.2">
      <c r="B1868" t="s">
        <v>77</v>
      </c>
      <c r="C1868" s="44">
        <v>0</v>
      </c>
      <c r="D1868" s="33">
        <v>43882</v>
      </c>
    </row>
    <row r="1869" spans="2:4" x14ac:dyDescent="0.2">
      <c r="B1869" t="s">
        <v>77</v>
      </c>
      <c r="C1869" s="44">
        <v>0</v>
      </c>
      <c r="D1869" s="33">
        <v>43883</v>
      </c>
    </row>
    <row r="1870" spans="2:4" x14ac:dyDescent="0.2">
      <c r="B1870" t="s">
        <v>77</v>
      </c>
      <c r="C1870" s="44">
        <v>0</v>
      </c>
      <c r="D1870" s="33">
        <v>43884</v>
      </c>
    </row>
    <row r="1871" spans="2:4" x14ac:dyDescent="0.2">
      <c r="B1871" t="s">
        <v>77</v>
      </c>
      <c r="C1871" s="44">
        <v>0</v>
      </c>
      <c r="D1871" s="33">
        <v>43885</v>
      </c>
    </row>
    <row r="1872" spans="2:4" x14ac:dyDescent="0.2">
      <c r="B1872" t="s">
        <v>77</v>
      </c>
      <c r="C1872" s="44">
        <v>0</v>
      </c>
      <c r="D1872" s="33">
        <v>43886</v>
      </c>
    </row>
    <row r="1873" spans="2:4" x14ac:dyDescent="0.2">
      <c r="B1873" t="s">
        <v>77</v>
      </c>
      <c r="C1873" s="44">
        <v>2</v>
      </c>
      <c r="D1873" s="33">
        <v>43887</v>
      </c>
    </row>
    <row r="1874" spans="2:4" x14ac:dyDescent="0.2">
      <c r="B1874" t="s">
        <v>77</v>
      </c>
      <c r="C1874" s="44">
        <v>2</v>
      </c>
      <c r="D1874" s="33">
        <v>43888</v>
      </c>
    </row>
    <row r="1875" spans="2:4" x14ac:dyDescent="0.2">
      <c r="B1875" t="s">
        <v>77</v>
      </c>
      <c r="C1875" s="44">
        <v>2</v>
      </c>
      <c r="D1875" s="33">
        <v>43889</v>
      </c>
    </row>
    <row r="1876" spans="2:4" x14ac:dyDescent="0.2">
      <c r="B1876" t="s">
        <v>77</v>
      </c>
      <c r="C1876" s="44">
        <v>4</v>
      </c>
      <c r="D1876" s="33">
        <v>43890</v>
      </c>
    </row>
    <row r="1877" spans="2:4" x14ac:dyDescent="0.2">
      <c r="B1877" t="s">
        <v>77</v>
      </c>
      <c r="C1877" s="44">
        <v>4</v>
      </c>
      <c r="D1877" s="33">
        <v>43891</v>
      </c>
    </row>
    <row r="1878" spans="2:4" x14ac:dyDescent="0.2">
      <c r="B1878" t="s">
        <v>77</v>
      </c>
      <c r="C1878" s="44">
        <v>4</v>
      </c>
      <c r="D1878" s="33">
        <v>43892</v>
      </c>
    </row>
    <row r="1879" spans="2:4" x14ac:dyDescent="0.2">
      <c r="B1879" t="s">
        <v>77</v>
      </c>
      <c r="C1879" s="44">
        <v>5</v>
      </c>
      <c r="D1879" s="33">
        <v>43893</v>
      </c>
    </row>
    <row r="1880" spans="2:4" x14ac:dyDescent="0.2">
      <c r="B1880" t="s">
        <v>77</v>
      </c>
      <c r="C1880" s="44">
        <v>5</v>
      </c>
      <c r="D1880" s="33">
        <v>43894</v>
      </c>
    </row>
    <row r="1881" spans="2:4" x14ac:dyDescent="0.2">
      <c r="B1881" t="s">
        <v>77</v>
      </c>
      <c r="C1881" s="44">
        <v>5</v>
      </c>
      <c r="D1881" s="33">
        <v>43895</v>
      </c>
    </row>
    <row r="1882" spans="2:4" x14ac:dyDescent="0.2">
      <c r="B1882" t="s">
        <v>77</v>
      </c>
      <c r="C1882" s="44">
        <v>6</v>
      </c>
      <c r="D1882" s="33">
        <v>43896</v>
      </c>
    </row>
    <row r="1883" spans="2:4" x14ac:dyDescent="0.2">
      <c r="B1883" t="s">
        <v>77</v>
      </c>
      <c r="C1883" s="44">
        <v>6</v>
      </c>
      <c r="D1883" s="33">
        <v>43897</v>
      </c>
    </row>
    <row r="1884" spans="2:4" x14ac:dyDescent="0.2">
      <c r="B1884" t="s">
        <v>77</v>
      </c>
      <c r="C1884" s="44">
        <v>6</v>
      </c>
      <c r="D1884" s="33">
        <v>43898</v>
      </c>
    </row>
    <row r="1885" spans="2:4" x14ac:dyDescent="0.2">
      <c r="B1885" t="s">
        <v>77</v>
      </c>
      <c r="C1885" s="44">
        <v>6</v>
      </c>
      <c r="D1885" s="33">
        <v>43899</v>
      </c>
    </row>
    <row r="1886" spans="2:4" x14ac:dyDescent="0.2">
      <c r="B1886" t="s">
        <v>77</v>
      </c>
      <c r="C1886" s="44">
        <v>16</v>
      </c>
      <c r="D1886" s="33">
        <v>43900</v>
      </c>
    </row>
    <row r="1887" spans="2:4" x14ac:dyDescent="0.2">
      <c r="B1887" t="s">
        <v>77</v>
      </c>
      <c r="C1887" s="44">
        <v>19</v>
      </c>
      <c r="D1887" s="33">
        <v>43901</v>
      </c>
    </row>
    <row r="1888" spans="2:4" x14ac:dyDescent="0.2">
      <c r="B1888" t="s">
        <v>77</v>
      </c>
      <c r="C1888" s="44">
        <v>20</v>
      </c>
      <c r="D1888" s="33">
        <v>43902</v>
      </c>
    </row>
    <row r="1889" spans="2:4" x14ac:dyDescent="0.2">
      <c r="B1889" t="s">
        <v>77</v>
      </c>
      <c r="C1889" s="44">
        <v>28</v>
      </c>
      <c r="D1889" s="33">
        <v>43903</v>
      </c>
    </row>
    <row r="1890" spans="2:4" x14ac:dyDescent="0.2">
      <c r="B1890" t="s">
        <v>77</v>
      </c>
      <c r="C1890" s="44">
        <v>31</v>
      </c>
      <c r="D1890" s="33">
        <v>43904</v>
      </c>
    </row>
    <row r="1891" spans="2:4" x14ac:dyDescent="0.2">
      <c r="B1891" t="s">
        <v>77</v>
      </c>
      <c r="C1891" s="44">
        <v>53</v>
      </c>
      <c r="D1891" s="33">
        <v>43905</v>
      </c>
    </row>
    <row r="1892" spans="2:4" x14ac:dyDescent="0.2">
      <c r="B1892" t="s">
        <v>78</v>
      </c>
      <c r="C1892" s="44">
        <v>0</v>
      </c>
      <c r="D1892" s="33">
        <v>43852</v>
      </c>
    </row>
    <row r="1893" spans="2:4" x14ac:dyDescent="0.2">
      <c r="B1893" t="s">
        <v>78</v>
      </c>
      <c r="C1893" s="44">
        <v>0</v>
      </c>
      <c r="D1893" s="33">
        <v>43853</v>
      </c>
    </row>
    <row r="1894" spans="2:4" x14ac:dyDescent="0.2">
      <c r="B1894" t="s">
        <v>78</v>
      </c>
      <c r="C1894" s="44">
        <v>0</v>
      </c>
      <c r="D1894" s="33">
        <v>43854</v>
      </c>
    </row>
    <row r="1895" spans="2:4" x14ac:dyDescent="0.2">
      <c r="B1895" t="s">
        <v>78</v>
      </c>
      <c r="C1895" s="44">
        <v>0</v>
      </c>
      <c r="D1895" s="33">
        <v>43855</v>
      </c>
    </row>
    <row r="1896" spans="2:4" x14ac:dyDescent="0.2">
      <c r="B1896" t="s">
        <v>78</v>
      </c>
      <c r="C1896" s="44">
        <v>0</v>
      </c>
      <c r="D1896" s="33">
        <v>43856</v>
      </c>
    </row>
    <row r="1897" spans="2:4" x14ac:dyDescent="0.2">
      <c r="B1897" t="s">
        <v>78</v>
      </c>
      <c r="C1897" s="44">
        <v>0</v>
      </c>
      <c r="D1897" s="33">
        <v>43857</v>
      </c>
    </row>
    <row r="1898" spans="2:4" x14ac:dyDescent="0.2">
      <c r="B1898" t="s">
        <v>78</v>
      </c>
      <c r="C1898" s="44">
        <v>0</v>
      </c>
      <c r="D1898" s="33">
        <v>43858</v>
      </c>
    </row>
    <row r="1899" spans="2:4" x14ac:dyDescent="0.2">
      <c r="B1899" t="s">
        <v>78</v>
      </c>
      <c r="C1899" s="44">
        <v>0</v>
      </c>
      <c r="D1899" s="33">
        <v>43859</v>
      </c>
    </row>
    <row r="1900" spans="2:4" x14ac:dyDescent="0.2">
      <c r="B1900" t="s">
        <v>78</v>
      </c>
      <c r="C1900" s="44">
        <v>0</v>
      </c>
      <c r="D1900" s="33">
        <v>43860</v>
      </c>
    </row>
    <row r="1901" spans="2:4" x14ac:dyDescent="0.2">
      <c r="B1901" t="s">
        <v>78</v>
      </c>
      <c r="C1901" s="44">
        <v>0</v>
      </c>
      <c r="D1901" s="33">
        <v>43861</v>
      </c>
    </row>
    <row r="1902" spans="2:4" x14ac:dyDescent="0.2">
      <c r="B1902" t="s">
        <v>78</v>
      </c>
      <c r="C1902" s="44">
        <v>0</v>
      </c>
      <c r="D1902" s="33">
        <v>43862</v>
      </c>
    </row>
    <row r="1903" spans="2:4" x14ac:dyDescent="0.2">
      <c r="B1903" t="s">
        <v>78</v>
      </c>
      <c r="C1903" s="44">
        <v>0</v>
      </c>
      <c r="D1903" s="33">
        <v>43863</v>
      </c>
    </row>
    <row r="1904" spans="2:4" x14ac:dyDescent="0.2">
      <c r="B1904" t="s">
        <v>78</v>
      </c>
      <c r="C1904" s="44">
        <v>0</v>
      </c>
      <c r="D1904" s="33">
        <v>43864</v>
      </c>
    </row>
    <row r="1905" spans="2:4" x14ac:dyDescent="0.2">
      <c r="B1905" t="s">
        <v>78</v>
      </c>
      <c r="C1905" s="44">
        <v>0</v>
      </c>
      <c r="D1905" s="33">
        <v>43865</v>
      </c>
    </row>
    <row r="1906" spans="2:4" x14ac:dyDescent="0.2">
      <c r="B1906" t="s">
        <v>78</v>
      </c>
      <c r="C1906" s="44">
        <v>0</v>
      </c>
      <c r="D1906" s="33">
        <v>43866</v>
      </c>
    </row>
    <row r="1907" spans="2:4" x14ac:dyDescent="0.2">
      <c r="B1907" t="s">
        <v>78</v>
      </c>
      <c r="C1907" s="44">
        <v>0</v>
      </c>
      <c r="D1907" s="33">
        <v>43867</v>
      </c>
    </row>
    <row r="1908" spans="2:4" x14ac:dyDescent="0.2">
      <c r="B1908" t="s">
        <v>78</v>
      </c>
      <c r="C1908" s="44">
        <v>0</v>
      </c>
      <c r="D1908" s="33">
        <v>43868</v>
      </c>
    </row>
    <row r="1909" spans="2:4" x14ac:dyDescent="0.2">
      <c r="B1909" t="s">
        <v>78</v>
      </c>
      <c r="C1909" s="44">
        <v>0</v>
      </c>
      <c r="D1909" s="33">
        <v>43869</v>
      </c>
    </row>
    <row r="1910" spans="2:4" x14ac:dyDescent="0.2">
      <c r="B1910" t="s">
        <v>78</v>
      </c>
      <c r="C1910" s="44">
        <v>0</v>
      </c>
      <c r="D1910" s="33">
        <v>43870</v>
      </c>
    </row>
    <row r="1911" spans="2:4" x14ac:dyDescent="0.2">
      <c r="B1911" t="s">
        <v>78</v>
      </c>
      <c r="C1911" s="44">
        <v>0</v>
      </c>
      <c r="D1911" s="33">
        <v>43871</v>
      </c>
    </row>
    <row r="1912" spans="2:4" x14ac:dyDescent="0.2">
      <c r="B1912" t="s">
        <v>78</v>
      </c>
      <c r="C1912" s="44">
        <v>0</v>
      </c>
      <c r="D1912" s="33">
        <v>43872</v>
      </c>
    </row>
    <row r="1913" spans="2:4" x14ac:dyDescent="0.2">
      <c r="B1913" t="s">
        <v>78</v>
      </c>
      <c r="C1913" s="44">
        <v>0</v>
      </c>
      <c r="D1913" s="33">
        <v>43873</v>
      </c>
    </row>
    <row r="1914" spans="2:4" x14ac:dyDescent="0.2">
      <c r="B1914" t="s">
        <v>78</v>
      </c>
      <c r="C1914" s="44">
        <v>0</v>
      </c>
      <c r="D1914" s="33">
        <v>43874</v>
      </c>
    </row>
    <row r="1915" spans="2:4" x14ac:dyDescent="0.2">
      <c r="B1915" t="s">
        <v>78</v>
      </c>
      <c r="C1915" s="44">
        <v>0</v>
      </c>
      <c r="D1915" s="33">
        <v>43875</v>
      </c>
    </row>
    <row r="1916" spans="2:4" x14ac:dyDescent="0.2">
      <c r="B1916" t="s">
        <v>78</v>
      </c>
      <c r="C1916" s="44">
        <v>0</v>
      </c>
      <c r="D1916" s="33">
        <v>43876</v>
      </c>
    </row>
    <row r="1917" spans="2:4" x14ac:dyDescent="0.2">
      <c r="B1917" t="s">
        <v>78</v>
      </c>
      <c r="C1917" s="44">
        <v>0</v>
      </c>
      <c r="D1917" s="33">
        <v>43877</v>
      </c>
    </row>
    <row r="1918" spans="2:4" x14ac:dyDescent="0.2">
      <c r="B1918" t="s">
        <v>78</v>
      </c>
      <c r="C1918" s="44">
        <v>0</v>
      </c>
      <c r="D1918" s="33">
        <v>43878</v>
      </c>
    </row>
    <row r="1919" spans="2:4" x14ac:dyDescent="0.2">
      <c r="B1919" t="s">
        <v>78</v>
      </c>
      <c r="C1919" s="44">
        <v>0</v>
      </c>
      <c r="D1919" s="33">
        <v>43879</v>
      </c>
    </row>
    <row r="1920" spans="2:4" x14ac:dyDescent="0.2">
      <c r="B1920" t="s">
        <v>78</v>
      </c>
      <c r="C1920" s="44">
        <v>0</v>
      </c>
      <c r="D1920" s="33">
        <v>43880</v>
      </c>
    </row>
    <row r="1921" spans="2:4" x14ac:dyDescent="0.2">
      <c r="B1921" t="s">
        <v>78</v>
      </c>
      <c r="C1921" s="44">
        <v>0</v>
      </c>
      <c r="D1921" s="33">
        <v>43881</v>
      </c>
    </row>
    <row r="1922" spans="2:4" x14ac:dyDescent="0.2">
      <c r="B1922" t="s">
        <v>78</v>
      </c>
      <c r="C1922" s="44">
        <v>0</v>
      </c>
      <c r="D1922" s="33">
        <v>43882</v>
      </c>
    </row>
    <row r="1923" spans="2:4" x14ac:dyDescent="0.2">
      <c r="B1923" t="s">
        <v>78</v>
      </c>
      <c r="C1923" s="44">
        <v>0</v>
      </c>
      <c r="D1923" s="33">
        <v>43883</v>
      </c>
    </row>
    <row r="1924" spans="2:4" x14ac:dyDescent="0.2">
      <c r="B1924" t="s">
        <v>78</v>
      </c>
      <c r="C1924" s="44">
        <v>0</v>
      </c>
      <c r="D1924" s="33">
        <v>43884</v>
      </c>
    </row>
    <row r="1925" spans="2:4" x14ac:dyDescent="0.2">
      <c r="B1925" t="s">
        <v>78</v>
      </c>
      <c r="C1925" s="44">
        <v>0</v>
      </c>
      <c r="D1925" s="33">
        <v>43885</v>
      </c>
    </row>
    <row r="1926" spans="2:4" x14ac:dyDescent="0.2">
      <c r="B1926" t="s">
        <v>78</v>
      </c>
      <c r="C1926" s="44">
        <v>0</v>
      </c>
      <c r="D1926" s="33">
        <v>43886</v>
      </c>
    </row>
    <row r="1927" spans="2:4" x14ac:dyDescent="0.2">
      <c r="B1927" t="s">
        <v>78</v>
      </c>
      <c r="C1927" s="44">
        <v>1</v>
      </c>
      <c r="D1927" s="33">
        <v>43887</v>
      </c>
    </row>
    <row r="1928" spans="2:4" x14ac:dyDescent="0.2">
      <c r="B1928" t="s">
        <v>78</v>
      </c>
      <c r="C1928" s="44">
        <v>1</v>
      </c>
      <c r="D1928" s="33">
        <v>43888</v>
      </c>
    </row>
    <row r="1929" spans="2:4" x14ac:dyDescent="0.2">
      <c r="B1929" t="s">
        <v>78</v>
      </c>
      <c r="C1929" s="44">
        <v>1</v>
      </c>
      <c r="D1929" s="33">
        <v>43889</v>
      </c>
    </row>
    <row r="1930" spans="2:4" x14ac:dyDescent="0.2">
      <c r="B1930" t="s">
        <v>78</v>
      </c>
      <c r="C1930" s="44">
        <v>2</v>
      </c>
      <c r="D1930" s="33">
        <v>43890</v>
      </c>
    </row>
    <row r="1931" spans="2:4" x14ac:dyDescent="0.2">
      <c r="B1931" t="s">
        <v>78</v>
      </c>
      <c r="C1931" s="44">
        <v>2</v>
      </c>
      <c r="D1931" s="33">
        <v>43891</v>
      </c>
    </row>
    <row r="1932" spans="2:4" x14ac:dyDescent="0.2">
      <c r="B1932" t="s">
        <v>78</v>
      </c>
      <c r="C1932" s="44">
        <v>2</v>
      </c>
      <c r="D1932" s="33">
        <v>43892</v>
      </c>
    </row>
    <row r="1933" spans="2:4" x14ac:dyDescent="0.2">
      <c r="B1933" t="s">
        <v>78</v>
      </c>
      <c r="C1933" s="44">
        <v>2</v>
      </c>
      <c r="D1933" s="33">
        <v>43893</v>
      </c>
    </row>
    <row r="1934" spans="2:4" x14ac:dyDescent="0.2">
      <c r="B1934" t="s">
        <v>78</v>
      </c>
      <c r="C1934" s="44">
        <v>4</v>
      </c>
      <c r="D1934" s="33">
        <v>43894</v>
      </c>
    </row>
    <row r="1935" spans="2:4" x14ac:dyDescent="0.2">
      <c r="B1935" t="s">
        <v>78</v>
      </c>
      <c r="C1935" s="44">
        <v>4</v>
      </c>
      <c r="D1935" s="33">
        <v>43895</v>
      </c>
    </row>
    <row r="1936" spans="2:4" x14ac:dyDescent="0.2">
      <c r="B1936" t="s">
        <v>78</v>
      </c>
      <c r="C1936" s="44">
        <v>13</v>
      </c>
      <c r="D1936" s="33">
        <v>43896</v>
      </c>
    </row>
    <row r="1937" spans="2:4" x14ac:dyDescent="0.2">
      <c r="B1937" t="s">
        <v>78</v>
      </c>
      <c r="C1937" s="44">
        <v>13</v>
      </c>
      <c r="D1937" s="33">
        <v>43897</v>
      </c>
    </row>
    <row r="1938" spans="2:4" x14ac:dyDescent="0.2">
      <c r="B1938" t="s">
        <v>78</v>
      </c>
      <c r="C1938" s="44">
        <v>20</v>
      </c>
      <c r="D1938" s="33">
        <v>43898</v>
      </c>
    </row>
    <row r="1939" spans="2:4" x14ac:dyDescent="0.2">
      <c r="B1939" t="s">
        <v>78</v>
      </c>
      <c r="C1939" s="44">
        <v>25</v>
      </c>
      <c r="D1939" s="33">
        <v>43899</v>
      </c>
    </row>
    <row r="1940" spans="2:4" x14ac:dyDescent="0.2">
      <c r="B1940" t="s">
        <v>78</v>
      </c>
      <c r="C1940" s="44">
        <v>31</v>
      </c>
      <c r="D1940" s="33">
        <v>43900</v>
      </c>
    </row>
    <row r="1941" spans="2:4" x14ac:dyDescent="0.2">
      <c r="B1941" t="s">
        <v>78</v>
      </c>
      <c r="C1941" s="44">
        <v>38</v>
      </c>
      <c r="D1941" s="33">
        <v>43901</v>
      </c>
    </row>
    <row r="1942" spans="2:4" x14ac:dyDescent="0.2">
      <c r="B1942" t="s">
        <v>78</v>
      </c>
      <c r="C1942" s="44">
        <v>52</v>
      </c>
      <c r="D1942" s="33">
        <v>43902</v>
      </c>
    </row>
    <row r="1943" spans="2:4" x14ac:dyDescent="0.2">
      <c r="B1943" t="s">
        <v>78</v>
      </c>
      <c r="C1943" s="44">
        <v>151</v>
      </c>
      <c r="D1943" s="33">
        <v>43903</v>
      </c>
    </row>
    <row r="1944" spans="2:4" x14ac:dyDescent="0.2">
      <c r="B1944" t="s">
        <v>78</v>
      </c>
      <c r="C1944" s="44">
        <v>151</v>
      </c>
      <c r="D1944" s="33">
        <v>43904</v>
      </c>
    </row>
    <row r="1945" spans="2:4" x14ac:dyDescent="0.2">
      <c r="B1945" t="s">
        <v>78</v>
      </c>
      <c r="C1945" s="44">
        <v>162</v>
      </c>
      <c r="D1945" s="33">
        <v>43905</v>
      </c>
    </row>
    <row r="1946" spans="2:4" x14ac:dyDescent="0.2">
      <c r="B1946" t="s">
        <v>79</v>
      </c>
      <c r="C1946" s="44">
        <v>0</v>
      </c>
      <c r="D1946" s="33">
        <v>43852</v>
      </c>
    </row>
    <row r="1947" spans="2:4" x14ac:dyDescent="0.2">
      <c r="B1947" t="s">
        <v>79</v>
      </c>
      <c r="C1947" s="44">
        <v>0</v>
      </c>
      <c r="D1947" s="33">
        <v>43853</v>
      </c>
    </row>
    <row r="1948" spans="2:4" x14ac:dyDescent="0.2">
      <c r="B1948" t="s">
        <v>79</v>
      </c>
      <c r="C1948" s="44">
        <v>0</v>
      </c>
      <c r="D1948" s="33">
        <v>43854</v>
      </c>
    </row>
    <row r="1949" spans="2:4" x14ac:dyDescent="0.2">
      <c r="B1949" t="s">
        <v>79</v>
      </c>
      <c r="C1949" s="44">
        <v>0</v>
      </c>
      <c r="D1949" s="33">
        <v>43855</v>
      </c>
    </row>
    <row r="1950" spans="2:4" x14ac:dyDescent="0.2">
      <c r="B1950" t="s">
        <v>79</v>
      </c>
      <c r="C1950" s="44">
        <v>0</v>
      </c>
      <c r="D1950" s="33">
        <v>43856</v>
      </c>
    </row>
    <row r="1951" spans="2:4" x14ac:dyDescent="0.2">
      <c r="B1951" t="s">
        <v>79</v>
      </c>
      <c r="C1951" s="44">
        <v>0</v>
      </c>
      <c r="D1951" s="33">
        <v>43857</v>
      </c>
    </row>
    <row r="1952" spans="2:4" x14ac:dyDescent="0.2">
      <c r="B1952" t="s">
        <v>79</v>
      </c>
      <c r="C1952" s="44">
        <v>0</v>
      </c>
      <c r="D1952" s="33">
        <v>43858</v>
      </c>
    </row>
    <row r="1953" spans="2:4" x14ac:dyDescent="0.2">
      <c r="B1953" t="s">
        <v>79</v>
      </c>
      <c r="C1953" s="44">
        <v>0</v>
      </c>
      <c r="D1953" s="33">
        <v>43859</v>
      </c>
    </row>
    <row r="1954" spans="2:4" x14ac:dyDescent="0.2">
      <c r="B1954" t="s">
        <v>79</v>
      </c>
      <c r="C1954" s="44">
        <v>0</v>
      </c>
      <c r="D1954" s="33">
        <v>43860</v>
      </c>
    </row>
    <row r="1955" spans="2:4" x14ac:dyDescent="0.2">
      <c r="B1955" t="s">
        <v>79</v>
      </c>
      <c r="C1955" s="44">
        <v>0</v>
      </c>
      <c r="D1955" s="33">
        <v>43861</v>
      </c>
    </row>
    <row r="1956" spans="2:4" x14ac:dyDescent="0.2">
      <c r="B1956" t="s">
        <v>79</v>
      </c>
      <c r="C1956" s="44">
        <v>0</v>
      </c>
      <c r="D1956" s="33">
        <v>43862</v>
      </c>
    </row>
    <row r="1957" spans="2:4" x14ac:dyDescent="0.2">
      <c r="B1957" t="s">
        <v>79</v>
      </c>
      <c r="C1957" s="44">
        <v>0</v>
      </c>
      <c r="D1957" s="33">
        <v>43863</v>
      </c>
    </row>
    <row r="1958" spans="2:4" x14ac:dyDescent="0.2">
      <c r="B1958" t="s">
        <v>79</v>
      </c>
      <c r="C1958" s="44">
        <v>0</v>
      </c>
      <c r="D1958" s="33">
        <v>43864</v>
      </c>
    </row>
    <row r="1959" spans="2:4" x14ac:dyDescent="0.2">
      <c r="B1959" t="s">
        <v>79</v>
      </c>
      <c r="C1959" s="44">
        <v>0</v>
      </c>
      <c r="D1959" s="33">
        <v>43865</v>
      </c>
    </row>
    <row r="1960" spans="2:4" x14ac:dyDescent="0.2">
      <c r="B1960" t="s">
        <v>79</v>
      </c>
      <c r="C1960" s="44">
        <v>0</v>
      </c>
      <c r="D1960" s="33">
        <v>43866</v>
      </c>
    </row>
    <row r="1961" spans="2:4" x14ac:dyDescent="0.2">
      <c r="B1961" t="s">
        <v>79</v>
      </c>
      <c r="C1961" s="44">
        <v>0</v>
      </c>
      <c r="D1961" s="33">
        <v>43867</v>
      </c>
    </row>
    <row r="1962" spans="2:4" x14ac:dyDescent="0.2">
      <c r="B1962" t="s">
        <v>79</v>
      </c>
      <c r="C1962" s="44">
        <v>0</v>
      </c>
      <c r="D1962" s="33">
        <v>43868</v>
      </c>
    </row>
    <row r="1963" spans="2:4" x14ac:dyDescent="0.2">
      <c r="B1963" t="s">
        <v>79</v>
      </c>
      <c r="C1963" s="44">
        <v>0</v>
      </c>
      <c r="D1963" s="33">
        <v>43869</v>
      </c>
    </row>
    <row r="1964" spans="2:4" x14ac:dyDescent="0.2">
      <c r="B1964" t="s">
        <v>79</v>
      </c>
      <c r="C1964" s="44">
        <v>0</v>
      </c>
      <c r="D1964" s="33">
        <v>43870</v>
      </c>
    </row>
    <row r="1965" spans="2:4" x14ac:dyDescent="0.2">
      <c r="B1965" t="s">
        <v>79</v>
      </c>
      <c r="C1965" s="44">
        <v>0</v>
      </c>
      <c r="D1965" s="33">
        <v>43871</v>
      </c>
    </row>
    <row r="1966" spans="2:4" x14ac:dyDescent="0.2">
      <c r="B1966" t="s">
        <v>79</v>
      </c>
      <c r="C1966" s="44">
        <v>0</v>
      </c>
      <c r="D1966" s="33">
        <v>43872</v>
      </c>
    </row>
    <row r="1967" spans="2:4" x14ac:dyDescent="0.2">
      <c r="B1967" t="s">
        <v>79</v>
      </c>
      <c r="C1967" s="44">
        <v>0</v>
      </c>
      <c r="D1967" s="33">
        <v>43873</v>
      </c>
    </row>
    <row r="1968" spans="2:4" x14ac:dyDescent="0.2">
      <c r="B1968" t="s">
        <v>79</v>
      </c>
      <c r="C1968" s="44">
        <v>0</v>
      </c>
      <c r="D1968" s="33">
        <v>43874</v>
      </c>
    </row>
    <row r="1969" spans="2:4" x14ac:dyDescent="0.2">
      <c r="B1969" t="s">
        <v>79</v>
      </c>
      <c r="C1969" s="44">
        <v>0</v>
      </c>
      <c r="D1969" s="33">
        <v>43875</v>
      </c>
    </row>
    <row r="1970" spans="2:4" x14ac:dyDescent="0.2">
      <c r="B1970" t="s">
        <v>79</v>
      </c>
      <c r="C1970" s="44">
        <v>0</v>
      </c>
      <c r="D1970" s="33">
        <v>43876</v>
      </c>
    </row>
    <row r="1971" spans="2:4" x14ac:dyDescent="0.2">
      <c r="B1971" t="s">
        <v>79</v>
      </c>
      <c r="C1971" s="44">
        <v>0</v>
      </c>
      <c r="D1971" s="33">
        <v>43877</v>
      </c>
    </row>
    <row r="1972" spans="2:4" x14ac:dyDescent="0.2">
      <c r="B1972" t="s">
        <v>79</v>
      </c>
      <c r="C1972" s="44">
        <v>0</v>
      </c>
      <c r="D1972" s="33">
        <v>43878</v>
      </c>
    </row>
    <row r="1973" spans="2:4" x14ac:dyDescent="0.2">
      <c r="B1973" t="s">
        <v>79</v>
      </c>
      <c r="C1973" s="44">
        <v>0</v>
      </c>
      <c r="D1973" s="33">
        <v>43879</v>
      </c>
    </row>
    <row r="1974" spans="2:4" x14ac:dyDescent="0.2">
      <c r="B1974" t="s">
        <v>79</v>
      </c>
      <c r="C1974" s="44">
        <v>0</v>
      </c>
      <c r="D1974" s="33">
        <v>43880</v>
      </c>
    </row>
    <row r="1975" spans="2:4" x14ac:dyDescent="0.2">
      <c r="B1975" t="s">
        <v>79</v>
      </c>
      <c r="C1975" s="44">
        <v>0</v>
      </c>
      <c r="D1975" s="33">
        <v>43881</v>
      </c>
    </row>
    <row r="1976" spans="2:4" x14ac:dyDescent="0.2">
      <c r="B1976" t="s">
        <v>79</v>
      </c>
      <c r="C1976" s="44">
        <v>0</v>
      </c>
      <c r="D1976" s="33">
        <v>43882</v>
      </c>
    </row>
    <row r="1977" spans="2:4" x14ac:dyDescent="0.2">
      <c r="B1977" t="s">
        <v>79</v>
      </c>
      <c r="C1977" s="44">
        <v>0</v>
      </c>
      <c r="D1977" s="33">
        <v>43883</v>
      </c>
    </row>
    <row r="1978" spans="2:4" x14ac:dyDescent="0.2">
      <c r="B1978" t="s">
        <v>79</v>
      </c>
      <c r="C1978" s="44">
        <v>0</v>
      </c>
      <c r="D1978" s="33">
        <v>43884</v>
      </c>
    </row>
    <row r="1979" spans="2:4" x14ac:dyDescent="0.2">
      <c r="B1979" t="s">
        <v>79</v>
      </c>
      <c r="C1979" s="44">
        <v>0</v>
      </c>
      <c r="D1979" s="33">
        <v>43885</v>
      </c>
    </row>
    <row r="1980" spans="2:4" x14ac:dyDescent="0.2">
      <c r="B1980" t="s">
        <v>79</v>
      </c>
      <c r="C1980" s="44">
        <v>0</v>
      </c>
      <c r="D1980" s="33">
        <v>43886</v>
      </c>
    </row>
    <row r="1981" spans="2:4" x14ac:dyDescent="0.2">
      <c r="B1981" t="s">
        <v>79</v>
      </c>
      <c r="C1981" s="44">
        <v>1</v>
      </c>
      <c r="D1981" s="33">
        <v>43887</v>
      </c>
    </row>
    <row r="1982" spans="2:4" x14ac:dyDescent="0.2">
      <c r="B1982" t="s">
        <v>79</v>
      </c>
      <c r="C1982" s="44">
        <v>1</v>
      </c>
      <c r="D1982" s="33">
        <v>43888</v>
      </c>
    </row>
    <row r="1983" spans="2:4" x14ac:dyDescent="0.2">
      <c r="B1983" t="s">
        <v>79</v>
      </c>
      <c r="C1983" s="44">
        <v>1</v>
      </c>
      <c r="D1983" s="33">
        <v>43889</v>
      </c>
    </row>
    <row r="1984" spans="2:4" x14ac:dyDescent="0.2">
      <c r="B1984" t="s">
        <v>79</v>
      </c>
      <c r="C1984" s="44">
        <v>1</v>
      </c>
      <c r="D1984" s="33">
        <v>43890</v>
      </c>
    </row>
    <row r="1985" spans="2:4" x14ac:dyDescent="0.2">
      <c r="B1985" t="s">
        <v>79</v>
      </c>
      <c r="C1985" s="44">
        <v>3</v>
      </c>
      <c r="D1985" s="33">
        <v>43891</v>
      </c>
    </row>
    <row r="1986" spans="2:4" x14ac:dyDescent="0.2">
      <c r="B1986" t="s">
        <v>79</v>
      </c>
      <c r="C1986" s="44">
        <v>3</v>
      </c>
      <c r="D1986" s="33">
        <v>43892</v>
      </c>
    </row>
    <row r="1987" spans="2:4" x14ac:dyDescent="0.2">
      <c r="B1987" t="s">
        <v>79</v>
      </c>
      <c r="C1987" s="44">
        <v>3</v>
      </c>
      <c r="D1987" s="33">
        <v>43893</v>
      </c>
    </row>
    <row r="1988" spans="2:4" x14ac:dyDescent="0.2">
      <c r="B1988" t="s">
        <v>79</v>
      </c>
      <c r="C1988" s="44">
        <v>3</v>
      </c>
      <c r="D1988" s="33">
        <v>43894</v>
      </c>
    </row>
    <row r="1989" spans="2:4" x14ac:dyDescent="0.2">
      <c r="B1989" t="s">
        <v>79</v>
      </c>
      <c r="C1989" s="44">
        <v>4</v>
      </c>
      <c r="D1989" s="33">
        <v>43895</v>
      </c>
    </row>
    <row r="1990" spans="2:4" x14ac:dyDescent="0.2">
      <c r="B1990" t="s">
        <v>79</v>
      </c>
      <c r="C1990" s="44">
        <v>4</v>
      </c>
      <c r="D1990" s="33">
        <v>43896</v>
      </c>
    </row>
    <row r="1991" spans="2:4" x14ac:dyDescent="0.2">
      <c r="B1991" t="s">
        <v>79</v>
      </c>
      <c r="C1991" s="44">
        <v>4</v>
      </c>
      <c r="D1991" s="33">
        <v>43897</v>
      </c>
    </row>
    <row r="1992" spans="2:4" x14ac:dyDescent="0.2">
      <c r="B1992" t="s">
        <v>79</v>
      </c>
      <c r="C1992" s="44">
        <v>13</v>
      </c>
      <c r="D1992" s="33">
        <v>43898</v>
      </c>
    </row>
    <row r="1993" spans="2:4" x14ac:dyDescent="0.2">
      <c r="B1993" t="s">
        <v>79</v>
      </c>
      <c r="C1993" s="44">
        <v>15</v>
      </c>
      <c r="D1993" s="33">
        <v>43899</v>
      </c>
    </row>
    <row r="1994" spans="2:4" x14ac:dyDescent="0.2">
      <c r="B1994" t="s">
        <v>79</v>
      </c>
      <c r="C1994" s="44">
        <v>15</v>
      </c>
      <c r="D1994" s="33">
        <v>43900</v>
      </c>
    </row>
    <row r="1995" spans="2:4" x14ac:dyDescent="0.2">
      <c r="B1995" t="s">
        <v>79</v>
      </c>
      <c r="C1995" s="44">
        <v>24</v>
      </c>
      <c r="D1995" s="33">
        <v>43901</v>
      </c>
    </row>
    <row r="1996" spans="2:4" x14ac:dyDescent="0.2">
      <c r="B1996" t="s">
        <v>79</v>
      </c>
      <c r="C1996" s="44">
        <v>24</v>
      </c>
      <c r="D1996" s="33">
        <v>43902</v>
      </c>
    </row>
    <row r="1997" spans="2:4" x14ac:dyDescent="0.2">
      <c r="B1997" t="s">
        <v>79</v>
      </c>
      <c r="C1997" s="44">
        <v>25</v>
      </c>
      <c r="D1997" s="33">
        <v>43903</v>
      </c>
    </row>
    <row r="1998" spans="2:4" x14ac:dyDescent="0.2">
      <c r="B1998" t="s">
        <v>79</v>
      </c>
      <c r="C1998" s="44">
        <v>30</v>
      </c>
      <c r="D1998" s="33">
        <v>43904</v>
      </c>
    </row>
    <row r="1999" spans="2:4" x14ac:dyDescent="0.2">
      <c r="B1999" t="s">
        <v>79</v>
      </c>
      <c r="C1999" s="44">
        <v>33</v>
      </c>
      <c r="D1999" s="33">
        <v>43905</v>
      </c>
    </row>
    <row r="2000" spans="2:4" x14ac:dyDescent="0.2">
      <c r="B2000" t="s">
        <v>80</v>
      </c>
      <c r="C2000" s="44">
        <v>0</v>
      </c>
      <c r="D2000" s="33">
        <v>43852</v>
      </c>
    </row>
    <row r="2001" spans="2:4" x14ac:dyDescent="0.2">
      <c r="B2001" t="s">
        <v>80</v>
      </c>
      <c r="C2001" s="44">
        <v>0</v>
      </c>
      <c r="D2001" s="33">
        <v>43853</v>
      </c>
    </row>
    <row r="2002" spans="2:4" x14ac:dyDescent="0.2">
      <c r="B2002" t="s">
        <v>80</v>
      </c>
      <c r="C2002" s="44">
        <v>0</v>
      </c>
      <c r="D2002" s="33">
        <v>43854</v>
      </c>
    </row>
    <row r="2003" spans="2:4" x14ac:dyDescent="0.2">
      <c r="B2003" t="s">
        <v>80</v>
      </c>
      <c r="C2003" s="44">
        <v>0</v>
      </c>
      <c r="D2003" s="33">
        <v>43855</v>
      </c>
    </row>
    <row r="2004" spans="2:4" x14ac:dyDescent="0.2">
      <c r="B2004" t="s">
        <v>80</v>
      </c>
      <c r="C2004" s="44">
        <v>0</v>
      </c>
      <c r="D2004" s="33">
        <v>43856</v>
      </c>
    </row>
    <row r="2005" spans="2:4" x14ac:dyDescent="0.2">
      <c r="B2005" t="s">
        <v>80</v>
      </c>
      <c r="C2005" s="44">
        <v>0</v>
      </c>
      <c r="D2005" s="33">
        <v>43857</v>
      </c>
    </row>
    <row r="2006" spans="2:4" x14ac:dyDescent="0.2">
      <c r="B2006" t="s">
        <v>80</v>
      </c>
      <c r="C2006" s="44">
        <v>0</v>
      </c>
      <c r="D2006" s="33">
        <v>43858</v>
      </c>
    </row>
    <row r="2007" spans="2:4" x14ac:dyDescent="0.2">
      <c r="B2007" t="s">
        <v>80</v>
      </c>
      <c r="C2007" s="44">
        <v>0</v>
      </c>
      <c r="D2007" s="33">
        <v>43859</v>
      </c>
    </row>
    <row r="2008" spans="2:4" x14ac:dyDescent="0.2">
      <c r="B2008" t="s">
        <v>80</v>
      </c>
      <c r="C2008" s="44">
        <v>0</v>
      </c>
      <c r="D2008" s="33">
        <v>43860</v>
      </c>
    </row>
    <row r="2009" spans="2:4" x14ac:dyDescent="0.2">
      <c r="B2009" t="s">
        <v>80</v>
      </c>
      <c r="C2009" s="44">
        <v>0</v>
      </c>
      <c r="D2009" s="33">
        <v>43861</v>
      </c>
    </row>
    <row r="2010" spans="2:4" x14ac:dyDescent="0.2">
      <c r="B2010" t="s">
        <v>80</v>
      </c>
      <c r="C2010" s="44">
        <v>0</v>
      </c>
      <c r="D2010" s="33">
        <v>43862</v>
      </c>
    </row>
    <row r="2011" spans="2:4" x14ac:dyDescent="0.2">
      <c r="B2011" t="s">
        <v>80</v>
      </c>
      <c r="C2011" s="44">
        <v>0</v>
      </c>
      <c r="D2011" s="33">
        <v>43863</v>
      </c>
    </row>
    <row r="2012" spans="2:4" x14ac:dyDescent="0.2">
      <c r="B2012" t="s">
        <v>80</v>
      </c>
      <c r="C2012" s="44">
        <v>0</v>
      </c>
      <c r="D2012" s="33">
        <v>43864</v>
      </c>
    </row>
    <row r="2013" spans="2:4" x14ac:dyDescent="0.2">
      <c r="B2013" t="s">
        <v>80</v>
      </c>
      <c r="C2013" s="44">
        <v>0</v>
      </c>
      <c r="D2013" s="33">
        <v>43865</v>
      </c>
    </row>
    <row r="2014" spans="2:4" x14ac:dyDescent="0.2">
      <c r="B2014" t="s">
        <v>80</v>
      </c>
      <c r="C2014" s="44">
        <v>0</v>
      </c>
      <c r="D2014" s="33">
        <v>43866</v>
      </c>
    </row>
    <row r="2015" spans="2:4" x14ac:dyDescent="0.2">
      <c r="B2015" t="s">
        <v>80</v>
      </c>
      <c r="C2015" s="44">
        <v>0</v>
      </c>
      <c r="D2015" s="33">
        <v>43867</v>
      </c>
    </row>
    <row r="2016" spans="2:4" x14ac:dyDescent="0.2">
      <c r="B2016" t="s">
        <v>80</v>
      </c>
      <c r="C2016" s="44">
        <v>0</v>
      </c>
      <c r="D2016" s="33">
        <v>43868</v>
      </c>
    </row>
    <row r="2017" spans="2:4" x14ac:dyDescent="0.2">
      <c r="B2017" t="s">
        <v>80</v>
      </c>
      <c r="C2017" s="44">
        <v>0</v>
      </c>
      <c r="D2017" s="33">
        <v>43869</v>
      </c>
    </row>
    <row r="2018" spans="2:4" x14ac:dyDescent="0.2">
      <c r="B2018" t="s">
        <v>80</v>
      </c>
      <c r="C2018" s="44">
        <v>0</v>
      </c>
      <c r="D2018" s="33">
        <v>43870</v>
      </c>
    </row>
    <row r="2019" spans="2:4" x14ac:dyDescent="0.2">
      <c r="B2019" t="s">
        <v>80</v>
      </c>
      <c r="C2019" s="44">
        <v>0</v>
      </c>
      <c r="D2019" s="33">
        <v>43871</v>
      </c>
    </row>
    <row r="2020" spans="2:4" x14ac:dyDescent="0.2">
      <c r="B2020" t="s">
        <v>80</v>
      </c>
      <c r="C2020" s="44">
        <v>0</v>
      </c>
      <c r="D2020" s="33">
        <v>43872</v>
      </c>
    </row>
    <row r="2021" spans="2:4" x14ac:dyDescent="0.2">
      <c r="B2021" t="s">
        <v>80</v>
      </c>
      <c r="C2021" s="44">
        <v>0</v>
      </c>
      <c r="D2021" s="33">
        <v>43873</v>
      </c>
    </row>
    <row r="2022" spans="2:4" x14ac:dyDescent="0.2">
      <c r="B2022" t="s">
        <v>80</v>
      </c>
      <c r="C2022" s="44">
        <v>0</v>
      </c>
      <c r="D2022" s="33">
        <v>43874</v>
      </c>
    </row>
    <row r="2023" spans="2:4" x14ac:dyDescent="0.2">
      <c r="B2023" t="s">
        <v>80</v>
      </c>
      <c r="C2023" s="44">
        <v>0</v>
      </c>
      <c r="D2023" s="33">
        <v>43875</v>
      </c>
    </row>
    <row r="2024" spans="2:4" x14ac:dyDescent="0.2">
      <c r="B2024" t="s">
        <v>80</v>
      </c>
      <c r="C2024" s="44">
        <v>0</v>
      </c>
      <c r="D2024" s="33">
        <v>43876</v>
      </c>
    </row>
    <row r="2025" spans="2:4" x14ac:dyDescent="0.2">
      <c r="B2025" t="s">
        <v>80</v>
      </c>
      <c r="C2025" s="44">
        <v>0</v>
      </c>
      <c r="D2025" s="33">
        <v>43877</v>
      </c>
    </row>
    <row r="2026" spans="2:4" x14ac:dyDescent="0.2">
      <c r="B2026" t="s">
        <v>80</v>
      </c>
      <c r="C2026" s="44">
        <v>0</v>
      </c>
      <c r="D2026" s="33">
        <v>43878</v>
      </c>
    </row>
    <row r="2027" spans="2:4" x14ac:dyDescent="0.2">
      <c r="B2027" t="s">
        <v>80</v>
      </c>
      <c r="C2027" s="44">
        <v>0</v>
      </c>
      <c r="D2027" s="33">
        <v>43879</v>
      </c>
    </row>
    <row r="2028" spans="2:4" x14ac:dyDescent="0.2">
      <c r="B2028" t="s">
        <v>80</v>
      </c>
      <c r="C2028" s="44">
        <v>0</v>
      </c>
      <c r="D2028" s="33">
        <v>43880</v>
      </c>
    </row>
    <row r="2029" spans="2:4" x14ac:dyDescent="0.2">
      <c r="B2029" t="s">
        <v>80</v>
      </c>
      <c r="C2029" s="44">
        <v>0</v>
      </c>
      <c r="D2029" s="33">
        <v>43881</v>
      </c>
    </row>
    <row r="2030" spans="2:4" x14ac:dyDescent="0.2">
      <c r="B2030" t="s">
        <v>80</v>
      </c>
      <c r="C2030" s="44">
        <v>0</v>
      </c>
      <c r="D2030" s="33">
        <v>43882</v>
      </c>
    </row>
    <row r="2031" spans="2:4" x14ac:dyDescent="0.2">
      <c r="B2031" t="s">
        <v>80</v>
      </c>
      <c r="C2031" s="44">
        <v>0</v>
      </c>
      <c r="D2031" s="33">
        <v>43883</v>
      </c>
    </row>
    <row r="2032" spans="2:4" x14ac:dyDescent="0.2">
      <c r="B2032" t="s">
        <v>80</v>
      </c>
      <c r="C2032" s="44">
        <v>0</v>
      </c>
      <c r="D2032" s="33">
        <v>43884</v>
      </c>
    </row>
    <row r="2033" spans="2:4" x14ac:dyDescent="0.2">
      <c r="B2033" t="s">
        <v>80</v>
      </c>
      <c r="C2033" s="44">
        <v>0</v>
      </c>
      <c r="D2033" s="33">
        <v>43885</v>
      </c>
    </row>
    <row r="2034" spans="2:4" x14ac:dyDescent="0.2">
      <c r="B2034" t="s">
        <v>80</v>
      </c>
      <c r="C2034" s="44">
        <v>0</v>
      </c>
      <c r="D2034" s="33">
        <v>43886</v>
      </c>
    </row>
    <row r="2035" spans="2:4" x14ac:dyDescent="0.2">
      <c r="B2035" t="s">
        <v>80</v>
      </c>
      <c r="C2035" s="44">
        <v>1</v>
      </c>
      <c r="D2035" s="33">
        <v>43887</v>
      </c>
    </row>
    <row r="2036" spans="2:4" x14ac:dyDescent="0.2">
      <c r="B2036" t="s">
        <v>80</v>
      </c>
      <c r="C2036" s="44">
        <v>3</v>
      </c>
      <c r="D2036" s="33">
        <v>43888</v>
      </c>
    </row>
    <row r="2037" spans="2:4" x14ac:dyDescent="0.2">
      <c r="B2037" t="s">
        <v>80</v>
      </c>
      <c r="C2037" s="44">
        <v>4</v>
      </c>
      <c r="D2037" s="33">
        <v>43889</v>
      </c>
    </row>
    <row r="2038" spans="2:4" x14ac:dyDescent="0.2">
      <c r="B2038" t="s">
        <v>80</v>
      </c>
      <c r="C2038" s="44">
        <v>4</v>
      </c>
      <c r="D2038" s="33">
        <v>43890</v>
      </c>
    </row>
    <row r="2039" spans="2:4" x14ac:dyDescent="0.2">
      <c r="B2039" t="s">
        <v>80</v>
      </c>
      <c r="C2039" s="44">
        <v>7</v>
      </c>
      <c r="D2039" s="33">
        <v>43891</v>
      </c>
    </row>
    <row r="2040" spans="2:4" x14ac:dyDescent="0.2">
      <c r="B2040" t="s">
        <v>80</v>
      </c>
      <c r="C2040" s="44">
        <v>7</v>
      </c>
      <c r="D2040" s="33">
        <v>43892</v>
      </c>
    </row>
    <row r="2041" spans="2:4" x14ac:dyDescent="0.2">
      <c r="B2041" t="s">
        <v>80</v>
      </c>
      <c r="C2041" s="44">
        <v>7</v>
      </c>
      <c r="D2041" s="33">
        <v>43893</v>
      </c>
    </row>
    <row r="2042" spans="2:4" x14ac:dyDescent="0.2">
      <c r="B2042" t="s">
        <v>80</v>
      </c>
      <c r="C2042" s="44">
        <v>9</v>
      </c>
      <c r="D2042" s="33">
        <v>43894</v>
      </c>
    </row>
    <row r="2043" spans="2:4" x14ac:dyDescent="0.2">
      <c r="B2043" t="s">
        <v>80</v>
      </c>
      <c r="C2043" s="44">
        <v>31</v>
      </c>
      <c r="D2043" s="33">
        <v>43895</v>
      </c>
    </row>
    <row r="2044" spans="2:4" x14ac:dyDescent="0.2">
      <c r="B2044" t="s">
        <v>80</v>
      </c>
      <c r="C2044" s="44">
        <v>45</v>
      </c>
      <c r="D2044" s="33">
        <v>43896</v>
      </c>
    </row>
    <row r="2045" spans="2:4" x14ac:dyDescent="0.2">
      <c r="B2045" t="s">
        <v>80</v>
      </c>
      <c r="C2045" s="44">
        <v>46</v>
      </c>
      <c r="D2045" s="33">
        <v>43897</v>
      </c>
    </row>
    <row r="2046" spans="2:4" x14ac:dyDescent="0.2">
      <c r="B2046" t="s">
        <v>80</v>
      </c>
      <c r="C2046" s="44">
        <v>73</v>
      </c>
      <c r="D2046" s="33">
        <v>43898</v>
      </c>
    </row>
    <row r="2047" spans="2:4" x14ac:dyDescent="0.2">
      <c r="B2047" t="s">
        <v>80</v>
      </c>
      <c r="C2047" s="44">
        <v>73</v>
      </c>
      <c r="D2047" s="33">
        <v>43899</v>
      </c>
    </row>
    <row r="2048" spans="2:4" x14ac:dyDescent="0.2">
      <c r="B2048" t="s">
        <v>80</v>
      </c>
      <c r="C2048" s="44">
        <v>89</v>
      </c>
      <c r="D2048" s="33">
        <v>43900</v>
      </c>
    </row>
    <row r="2049" spans="2:4" x14ac:dyDescent="0.2">
      <c r="B2049" t="s">
        <v>80</v>
      </c>
      <c r="C2049" s="44">
        <v>99</v>
      </c>
      <c r="D2049" s="33">
        <v>43901</v>
      </c>
    </row>
    <row r="2050" spans="2:4" x14ac:dyDescent="0.2">
      <c r="B2050" t="s">
        <v>80</v>
      </c>
      <c r="C2050" s="44">
        <v>99</v>
      </c>
      <c r="D2050" s="33">
        <v>43902</v>
      </c>
    </row>
    <row r="2051" spans="2:4" x14ac:dyDescent="0.2">
      <c r="B2051" t="s">
        <v>80</v>
      </c>
      <c r="C2051" s="44">
        <v>190</v>
      </c>
      <c r="D2051" s="33">
        <v>43903</v>
      </c>
    </row>
    <row r="2052" spans="2:4" x14ac:dyDescent="0.2">
      <c r="B2052" t="s">
        <v>80</v>
      </c>
      <c r="C2052" s="44">
        <v>228</v>
      </c>
      <c r="D2052" s="33">
        <v>43904</v>
      </c>
    </row>
    <row r="2053" spans="2:4" x14ac:dyDescent="0.2">
      <c r="B2053" t="s">
        <v>80</v>
      </c>
      <c r="C2053" s="44">
        <v>331</v>
      </c>
      <c r="D2053" s="33">
        <v>43905</v>
      </c>
    </row>
    <row r="2054" spans="2:4" x14ac:dyDescent="0.2">
      <c r="B2054" t="s">
        <v>81</v>
      </c>
      <c r="C2054" s="44">
        <v>0</v>
      </c>
      <c r="D2054" s="33">
        <v>43852</v>
      </c>
    </row>
    <row r="2055" spans="2:4" x14ac:dyDescent="0.2">
      <c r="B2055" t="s">
        <v>81</v>
      </c>
      <c r="C2055" s="44">
        <v>0</v>
      </c>
      <c r="D2055" s="33">
        <v>43853</v>
      </c>
    </row>
    <row r="2056" spans="2:4" x14ac:dyDescent="0.2">
      <c r="B2056" t="s">
        <v>81</v>
      </c>
      <c r="C2056" s="44">
        <v>0</v>
      </c>
      <c r="D2056" s="33">
        <v>43854</v>
      </c>
    </row>
    <row r="2057" spans="2:4" x14ac:dyDescent="0.2">
      <c r="B2057" t="s">
        <v>81</v>
      </c>
      <c r="C2057" s="44">
        <v>0</v>
      </c>
      <c r="D2057" s="33">
        <v>43855</v>
      </c>
    </row>
    <row r="2058" spans="2:4" x14ac:dyDescent="0.2">
      <c r="B2058" t="s">
        <v>81</v>
      </c>
      <c r="C2058" s="44">
        <v>0</v>
      </c>
      <c r="D2058" s="33">
        <v>43856</v>
      </c>
    </row>
    <row r="2059" spans="2:4" x14ac:dyDescent="0.2">
      <c r="B2059" t="s">
        <v>81</v>
      </c>
      <c r="C2059" s="44">
        <v>0</v>
      </c>
      <c r="D2059" s="33">
        <v>43857</v>
      </c>
    </row>
    <row r="2060" spans="2:4" x14ac:dyDescent="0.2">
      <c r="B2060" t="s">
        <v>81</v>
      </c>
      <c r="C2060" s="44">
        <v>0</v>
      </c>
      <c r="D2060" s="33">
        <v>43858</v>
      </c>
    </row>
    <row r="2061" spans="2:4" x14ac:dyDescent="0.2">
      <c r="B2061" t="s">
        <v>81</v>
      </c>
      <c r="C2061" s="44">
        <v>0</v>
      </c>
      <c r="D2061" s="33">
        <v>43859</v>
      </c>
    </row>
    <row r="2062" spans="2:4" x14ac:dyDescent="0.2">
      <c r="B2062" t="s">
        <v>81</v>
      </c>
      <c r="C2062" s="44">
        <v>0</v>
      </c>
      <c r="D2062" s="33">
        <v>43860</v>
      </c>
    </row>
    <row r="2063" spans="2:4" x14ac:dyDescent="0.2">
      <c r="B2063" t="s">
        <v>81</v>
      </c>
      <c r="C2063" s="44">
        <v>0</v>
      </c>
      <c r="D2063" s="33">
        <v>43861</v>
      </c>
    </row>
    <row r="2064" spans="2:4" x14ac:dyDescent="0.2">
      <c r="B2064" t="s">
        <v>81</v>
      </c>
      <c r="C2064" s="44">
        <v>0</v>
      </c>
      <c r="D2064" s="33">
        <v>43862</v>
      </c>
    </row>
    <row r="2065" spans="2:4" x14ac:dyDescent="0.2">
      <c r="B2065" t="s">
        <v>81</v>
      </c>
      <c r="C2065" s="44">
        <v>0</v>
      </c>
      <c r="D2065" s="33">
        <v>43863</v>
      </c>
    </row>
    <row r="2066" spans="2:4" x14ac:dyDescent="0.2">
      <c r="B2066" t="s">
        <v>81</v>
      </c>
      <c r="C2066" s="44">
        <v>0</v>
      </c>
      <c r="D2066" s="33">
        <v>43864</v>
      </c>
    </row>
    <row r="2067" spans="2:4" x14ac:dyDescent="0.2">
      <c r="B2067" t="s">
        <v>81</v>
      </c>
      <c r="C2067" s="44">
        <v>0</v>
      </c>
      <c r="D2067" s="33">
        <v>43865</v>
      </c>
    </row>
    <row r="2068" spans="2:4" x14ac:dyDescent="0.2">
      <c r="B2068" t="s">
        <v>81</v>
      </c>
      <c r="C2068" s="44">
        <v>0</v>
      </c>
      <c r="D2068" s="33">
        <v>43866</v>
      </c>
    </row>
    <row r="2069" spans="2:4" x14ac:dyDescent="0.2">
      <c r="B2069" t="s">
        <v>81</v>
      </c>
      <c r="C2069" s="44">
        <v>0</v>
      </c>
      <c r="D2069" s="33">
        <v>43867</v>
      </c>
    </row>
    <row r="2070" spans="2:4" x14ac:dyDescent="0.2">
      <c r="B2070" t="s">
        <v>81</v>
      </c>
      <c r="C2070" s="44">
        <v>0</v>
      </c>
      <c r="D2070" s="33">
        <v>43868</v>
      </c>
    </row>
    <row r="2071" spans="2:4" x14ac:dyDescent="0.2">
      <c r="B2071" t="s">
        <v>81</v>
      </c>
      <c r="C2071" s="44">
        <v>0</v>
      </c>
      <c r="D2071" s="33">
        <v>43869</v>
      </c>
    </row>
    <row r="2072" spans="2:4" x14ac:dyDescent="0.2">
      <c r="B2072" t="s">
        <v>81</v>
      </c>
      <c r="C2072" s="44">
        <v>0</v>
      </c>
      <c r="D2072" s="33">
        <v>43870</v>
      </c>
    </row>
    <row r="2073" spans="2:4" x14ac:dyDescent="0.2">
      <c r="B2073" t="s">
        <v>81</v>
      </c>
      <c r="C2073" s="44">
        <v>0</v>
      </c>
      <c r="D2073" s="33">
        <v>43871</v>
      </c>
    </row>
    <row r="2074" spans="2:4" x14ac:dyDescent="0.2">
      <c r="B2074" t="s">
        <v>81</v>
      </c>
      <c r="C2074" s="44">
        <v>0</v>
      </c>
      <c r="D2074" s="33">
        <v>43872</v>
      </c>
    </row>
    <row r="2075" spans="2:4" x14ac:dyDescent="0.2">
      <c r="B2075" t="s">
        <v>81</v>
      </c>
      <c r="C2075" s="44">
        <v>0</v>
      </c>
      <c r="D2075" s="33">
        <v>43873</v>
      </c>
    </row>
    <row r="2076" spans="2:4" x14ac:dyDescent="0.2">
      <c r="B2076" t="s">
        <v>81</v>
      </c>
      <c r="C2076" s="44">
        <v>0</v>
      </c>
      <c r="D2076" s="33">
        <v>43874</v>
      </c>
    </row>
    <row r="2077" spans="2:4" x14ac:dyDescent="0.2">
      <c r="B2077" t="s">
        <v>81</v>
      </c>
      <c r="C2077" s="44">
        <v>0</v>
      </c>
      <c r="D2077" s="33">
        <v>43875</v>
      </c>
    </row>
    <row r="2078" spans="2:4" x14ac:dyDescent="0.2">
      <c r="B2078" t="s">
        <v>81</v>
      </c>
      <c r="C2078" s="44">
        <v>0</v>
      </c>
      <c r="D2078" s="33">
        <v>43876</v>
      </c>
    </row>
    <row r="2079" spans="2:4" x14ac:dyDescent="0.2">
      <c r="B2079" t="s">
        <v>81</v>
      </c>
      <c r="C2079" s="44">
        <v>0</v>
      </c>
      <c r="D2079" s="33">
        <v>43877</v>
      </c>
    </row>
    <row r="2080" spans="2:4" x14ac:dyDescent="0.2">
      <c r="B2080" t="s">
        <v>81</v>
      </c>
      <c r="C2080" s="44">
        <v>0</v>
      </c>
      <c r="D2080" s="33">
        <v>43878</v>
      </c>
    </row>
    <row r="2081" spans="2:4" x14ac:dyDescent="0.2">
      <c r="B2081" t="s">
        <v>81</v>
      </c>
      <c r="C2081" s="44">
        <v>0</v>
      </c>
      <c r="D2081" s="33">
        <v>43879</v>
      </c>
    </row>
    <row r="2082" spans="2:4" x14ac:dyDescent="0.2">
      <c r="B2082" t="s">
        <v>81</v>
      </c>
      <c r="C2082" s="44">
        <v>0</v>
      </c>
      <c r="D2082" s="33">
        <v>43880</v>
      </c>
    </row>
    <row r="2083" spans="2:4" x14ac:dyDescent="0.2">
      <c r="B2083" t="s">
        <v>81</v>
      </c>
      <c r="C2083" s="44">
        <v>0</v>
      </c>
      <c r="D2083" s="33">
        <v>43881</v>
      </c>
    </row>
    <row r="2084" spans="2:4" x14ac:dyDescent="0.2">
      <c r="B2084" t="s">
        <v>81</v>
      </c>
      <c r="C2084" s="44">
        <v>0</v>
      </c>
      <c r="D2084" s="33">
        <v>43882</v>
      </c>
    </row>
    <row r="2085" spans="2:4" x14ac:dyDescent="0.2">
      <c r="B2085" t="s">
        <v>81</v>
      </c>
      <c r="C2085" s="44">
        <v>0</v>
      </c>
      <c r="D2085" s="33">
        <v>43883</v>
      </c>
    </row>
    <row r="2086" spans="2:4" x14ac:dyDescent="0.2">
      <c r="B2086" t="s">
        <v>81</v>
      </c>
      <c r="C2086" s="44">
        <v>0</v>
      </c>
      <c r="D2086" s="33">
        <v>43884</v>
      </c>
    </row>
    <row r="2087" spans="2:4" x14ac:dyDescent="0.2">
      <c r="B2087" t="s">
        <v>81</v>
      </c>
      <c r="C2087" s="44">
        <v>0</v>
      </c>
      <c r="D2087" s="33">
        <v>43885</v>
      </c>
    </row>
    <row r="2088" spans="2:4" x14ac:dyDescent="0.2">
      <c r="B2088" t="s">
        <v>81</v>
      </c>
      <c r="C2088" s="44">
        <v>0</v>
      </c>
      <c r="D2088" s="33">
        <v>43886</v>
      </c>
    </row>
    <row r="2089" spans="2:4" x14ac:dyDescent="0.2">
      <c r="B2089" t="s">
        <v>81</v>
      </c>
      <c r="C2089" s="44">
        <v>1</v>
      </c>
      <c r="D2089" s="33">
        <v>43887</v>
      </c>
    </row>
    <row r="2090" spans="2:4" x14ac:dyDescent="0.2">
      <c r="B2090" t="s">
        <v>81</v>
      </c>
      <c r="C2090" s="44">
        <v>1</v>
      </c>
      <c r="D2090" s="33">
        <v>43888</v>
      </c>
    </row>
    <row r="2091" spans="2:4" x14ac:dyDescent="0.2">
      <c r="B2091" t="s">
        <v>81</v>
      </c>
      <c r="C2091" s="44">
        <v>1</v>
      </c>
      <c r="D2091" s="33">
        <v>43889</v>
      </c>
    </row>
    <row r="2092" spans="2:4" x14ac:dyDescent="0.2">
      <c r="B2092" t="s">
        <v>81</v>
      </c>
      <c r="C2092" s="44">
        <v>1</v>
      </c>
      <c r="D2092" s="33">
        <v>43890</v>
      </c>
    </row>
    <row r="2093" spans="2:4" x14ac:dyDescent="0.2">
      <c r="B2093" t="s">
        <v>81</v>
      </c>
      <c r="C2093" s="44">
        <v>1</v>
      </c>
      <c r="D2093" s="33">
        <v>43891</v>
      </c>
    </row>
    <row r="2094" spans="2:4" x14ac:dyDescent="0.2">
      <c r="B2094" t="s">
        <v>81</v>
      </c>
      <c r="C2094" s="44">
        <v>1</v>
      </c>
      <c r="D2094" s="33">
        <v>43892</v>
      </c>
    </row>
    <row r="2095" spans="2:4" x14ac:dyDescent="0.2">
      <c r="B2095" t="s">
        <v>81</v>
      </c>
      <c r="C2095" s="44">
        <v>1</v>
      </c>
      <c r="D2095" s="33">
        <v>43893</v>
      </c>
    </row>
    <row r="2096" spans="2:4" x14ac:dyDescent="0.2">
      <c r="B2096" t="s">
        <v>81</v>
      </c>
      <c r="C2096" s="44">
        <v>1</v>
      </c>
      <c r="D2096" s="33">
        <v>43894</v>
      </c>
    </row>
    <row r="2097" spans="2:4" x14ac:dyDescent="0.2">
      <c r="B2097" t="s">
        <v>81</v>
      </c>
      <c r="C2097" s="44">
        <v>1</v>
      </c>
      <c r="D2097" s="33">
        <v>43895</v>
      </c>
    </row>
    <row r="2098" spans="2:4" x14ac:dyDescent="0.2">
      <c r="B2098" t="s">
        <v>81</v>
      </c>
      <c r="C2098" s="44">
        <v>3</v>
      </c>
      <c r="D2098" s="33">
        <v>43896</v>
      </c>
    </row>
    <row r="2099" spans="2:4" x14ac:dyDescent="0.2">
      <c r="B2099" t="s">
        <v>81</v>
      </c>
      <c r="C2099" s="44">
        <v>3</v>
      </c>
      <c r="D2099" s="33">
        <v>43897</v>
      </c>
    </row>
    <row r="2100" spans="2:4" x14ac:dyDescent="0.2">
      <c r="B2100" t="s">
        <v>81</v>
      </c>
      <c r="C2100" s="44">
        <v>3</v>
      </c>
      <c r="D2100" s="33">
        <v>43898</v>
      </c>
    </row>
    <row r="2101" spans="2:4" x14ac:dyDescent="0.2">
      <c r="B2101" t="s">
        <v>81</v>
      </c>
      <c r="C2101" s="44">
        <v>3</v>
      </c>
      <c r="D2101" s="33">
        <v>43899</v>
      </c>
    </row>
    <row r="2102" spans="2:4" x14ac:dyDescent="0.2">
      <c r="B2102" t="s">
        <v>81</v>
      </c>
      <c r="C2102" s="44">
        <v>7</v>
      </c>
      <c r="D2102" s="33">
        <v>43900</v>
      </c>
    </row>
    <row r="2103" spans="2:4" x14ac:dyDescent="0.2">
      <c r="B2103" t="s">
        <v>81</v>
      </c>
      <c r="C2103" s="44">
        <v>7</v>
      </c>
      <c r="D2103" s="33">
        <v>43901</v>
      </c>
    </row>
    <row r="2104" spans="2:4" x14ac:dyDescent="0.2">
      <c r="B2104" t="s">
        <v>81</v>
      </c>
      <c r="C2104" s="44">
        <v>7</v>
      </c>
      <c r="D2104" s="33">
        <v>43902</v>
      </c>
    </row>
    <row r="2105" spans="2:4" x14ac:dyDescent="0.2">
      <c r="B2105" t="s">
        <v>81</v>
      </c>
      <c r="C2105" s="44">
        <v>14</v>
      </c>
      <c r="D2105" s="33">
        <v>43903</v>
      </c>
    </row>
    <row r="2106" spans="2:4" x14ac:dyDescent="0.2">
      <c r="B2106" t="s">
        <v>81</v>
      </c>
      <c r="C2106" s="44">
        <v>14</v>
      </c>
      <c r="D2106" s="33">
        <v>43904</v>
      </c>
    </row>
    <row r="2107" spans="2:4" x14ac:dyDescent="0.2">
      <c r="B2107" t="s">
        <v>81</v>
      </c>
      <c r="C2107" s="44">
        <v>14</v>
      </c>
      <c r="D2107" s="33">
        <v>43905</v>
      </c>
    </row>
    <row r="2108" spans="2:4" x14ac:dyDescent="0.2">
      <c r="B2108" t="s">
        <v>82</v>
      </c>
      <c r="C2108" s="44">
        <v>0</v>
      </c>
      <c r="D2108" s="33">
        <v>43852</v>
      </c>
    </row>
    <row r="2109" spans="2:4" x14ac:dyDescent="0.2">
      <c r="B2109" t="s">
        <v>82</v>
      </c>
      <c r="C2109" s="44">
        <v>0</v>
      </c>
      <c r="D2109" s="33">
        <v>43853</v>
      </c>
    </row>
    <row r="2110" spans="2:4" x14ac:dyDescent="0.2">
      <c r="B2110" t="s">
        <v>82</v>
      </c>
      <c r="C2110" s="44">
        <v>0</v>
      </c>
      <c r="D2110" s="33">
        <v>43854</v>
      </c>
    </row>
    <row r="2111" spans="2:4" x14ac:dyDescent="0.2">
      <c r="B2111" t="s">
        <v>82</v>
      </c>
      <c r="C2111" s="44">
        <v>0</v>
      </c>
      <c r="D2111" s="33">
        <v>43855</v>
      </c>
    </row>
    <row r="2112" spans="2:4" x14ac:dyDescent="0.2">
      <c r="B2112" t="s">
        <v>82</v>
      </c>
      <c r="C2112" s="44">
        <v>0</v>
      </c>
      <c r="D2112" s="33">
        <v>43856</v>
      </c>
    </row>
    <row r="2113" spans="2:4" x14ac:dyDescent="0.2">
      <c r="B2113" t="s">
        <v>82</v>
      </c>
      <c r="C2113" s="44">
        <v>0</v>
      </c>
      <c r="D2113" s="33">
        <v>43857</v>
      </c>
    </row>
    <row r="2114" spans="2:4" x14ac:dyDescent="0.2">
      <c r="B2114" t="s">
        <v>82</v>
      </c>
      <c r="C2114" s="44">
        <v>0</v>
      </c>
      <c r="D2114" s="33">
        <v>43858</v>
      </c>
    </row>
    <row r="2115" spans="2:4" x14ac:dyDescent="0.2">
      <c r="B2115" t="s">
        <v>82</v>
      </c>
      <c r="C2115" s="44">
        <v>0</v>
      </c>
      <c r="D2115" s="33">
        <v>43859</v>
      </c>
    </row>
    <row r="2116" spans="2:4" x14ac:dyDescent="0.2">
      <c r="B2116" t="s">
        <v>82</v>
      </c>
      <c r="C2116" s="44">
        <v>0</v>
      </c>
      <c r="D2116" s="33">
        <v>43860</v>
      </c>
    </row>
    <row r="2117" spans="2:4" x14ac:dyDescent="0.2">
      <c r="B2117" t="s">
        <v>82</v>
      </c>
      <c r="C2117" s="44">
        <v>0</v>
      </c>
      <c r="D2117" s="33">
        <v>43861</v>
      </c>
    </row>
    <row r="2118" spans="2:4" x14ac:dyDescent="0.2">
      <c r="B2118" t="s">
        <v>82</v>
      </c>
      <c r="C2118" s="44">
        <v>0</v>
      </c>
      <c r="D2118" s="33">
        <v>43862</v>
      </c>
    </row>
    <row r="2119" spans="2:4" x14ac:dyDescent="0.2">
      <c r="B2119" t="s">
        <v>82</v>
      </c>
      <c r="C2119" s="44">
        <v>0</v>
      </c>
      <c r="D2119" s="33">
        <v>43863</v>
      </c>
    </row>
    <row r="2120" spans="2:4" x14ac:dyDescent="0.2">
      <c r="B2120" t="s">
        <v>82</v>
      </c>
      <c r="C2120" s="44">
        <v>0</v>
      </c>
      <c r="D2120" s="33">
        <v>43864</v>
      </c>
    </row>
    <row r="2121" spans="2:4" x14ac:dyDescent="0.2">
      <c r="B2121" t="s">
        <v>82</v>
      </c>
      <c r="C2121" s="44">
        <v>0</v>
      </c>
      <c r="D2121" s="33">
        <v>43865</v>
      </c>
    </row>
    <row r="2122" spans="2:4" x14ac:dyDescent="0.2">
      <c r="B2122" t="s">
        <v>82</v>
      </c>
      <c r="C2122" s="44">
        <v>0</v>
      </c>
      <c r="D2122" s="33">
        <v>43866</v>
      </c>
    </row>
    <row r="2123" spans="2:4" x14ac:dyDescent="0.2">
      <c r="B2123" t="s">
        <v>82</v>
      </c>
      <c r="C2123" s="44">
        <v>0</v>
      </c>
      <c r="D2123" s="33">
        <v>43867</v>
      </c>
    </row>
    <row r="2124" spans="2:4" x14ac:dyDescent="0.2">
      <c r="B2124" t="s">
        <v>82</v>
      </c>
      <c r="C2124" s="44">
        <v>0</v>
      </c>
      <c r="D2124" s="33">
        <v>43868</v>
      </c>
    </row>
    <row r="2125" spans="2:4" x14ac:dyDescent="0.2">
      <c r="B2125" t="s">
        <v>82</v>
      </c>
      <c r="C2125" s="44">
        <v>0</v>
      </c>
      <c r="D2125" s="33">
        <v>43869</v>
      </c>
    </row>
    <row r="2126" spans="2:4" x14ac:dyDescent="0.2">
      <c r="B2126" t="s">
        <v>82</v>
      </c>
      <c r="C2126" s="44">
        <v>0</v>
      </c>
      <c r="D2126" s="33">
        <v>43870</v>
      </c>
    </row>
    <row r="2127" spans="2:4" x14ac:dyDescent="0.2">
      <c r="B2127" t="s">
        <v>82</v>
      </c>
      <c r="C2127" s="44">
        <v>0</v>
      </c>
      <c r="D2127" s="33">
        <v>43871</v>
      </c>
    </row>
    <row r="2128" spans="2:4" x14ac:dyDescent="0.2">
      <c r="B2128" t="s">
        <v>82</v>
      </c>
      <c r="C2128" s="44">
        <v>0</v>
      </c>
      <c r="D2128" s="33">
        <v>43872</v>
      </c>
    </row>
    <row r="2129" spans="2:4" x14ac:dyDescent="0.2">
      <c r="B2129" t="s">
        <v>82</v>
      </c>
      <c r="C2129" s="44">
        <v>0</v>
      </c>
      <c r="D2129" s="33">
        <v>43873</v>
      </c>
    </row>
    <row r="2130" spans="2:4" x14ac:dyDescent="0.2">
      <c r="B2130" t="s">
        <v>82</v>
      </c>
      <c r="C2130" s="44">
        <v>0</v>
      </c>
      <c r="D2130" s="33">
        <v>43874</v>
      </c>
    </row>
    <row r="2131" spans="2:4" x14ac:dyDescent="0.2">
      <c r="B2131" t="s">
        <v>82</v>
      </c>
      <c r="C2131" s="44">
        <v>0</v>
      </c>
      <c r="D2131" s="33">
        <v>43875</v>
      </c>
    </row>
    <row r="2132" spans="2:4" x14ac:dyDescent="0.2">
      <c r="B2132" t="s">
        <v>82</v>
      </c>
      <c r="C2132" s="44">
        <v>0</v>
      </c>
      <c r="D2132" s="33">
        <v>43876</v>
      </c>
    </row>
    <row r="2133" spans="2:4" x14ac:dyDescent="0.2">
      <c r="B2133" t="s">
        <v>82</v>
      </c>
      <c r="C2133" s="44">
        <v>0</v>
      </c>
      <c r="D2133" s="33">
        <v>43877</v>
      </c>
    </row>
    <row r="2134" spans="2:4" x14ac:dyDescent="0.2">
      <c r="B2134" t="s">
        <v>82</v>
      </c>
      <c r="C2134" s="44">
        <v>0</v>
      </c>
      <c r="D2134" s="33">
        <v>43878</v>
      </c>
    </row>
    <row r="2135" spans="2:4" x14ac:dyDescent="0.2">
      <c r="B2135" t="s">
        <v>82</v>
      </c>
      <c r="C2135" s="44">
        <v>0</v>
      </c>
      <c r="D2135" s="33">
        <v>43879</v>
      </c>
    </row>
    <row r="2136" spans="2:4" x14ac:dyDescent="0.2">
      <c r="B2136" t="s">
        <v>82</v>
      </c>
      <c r="C2136" s="44">
        <v>0</v>
      </c>
      <c r="D2136" s="33">
        <v>43880</v>
      </c>
    </row>
    <row r="2137" spans="2:4" x14ac:dyDescent="0.2">
      <c r="B2137" t="s">
        <v>82</v>
      </c>
      <c r="C2137" s="44">
        <v>0</v>
      </c>
      <c r="D2137" s="33">
        <v>43881</v>
      </c>
    </row>
    <row r="2138" spans="2:4" x14ac:dyDescent="0.2">
      <c r="B2138" t="s">
        <v>82</v>
      </c>
      <c r="C2138" s="44">
        <v>0</v>
      </c>
      <c r="D2138" s="33">
        <v>43882</v>
      </c>
    </row>
    <row r="2139" spans="2:4" x14ac:dyDescent="0.2">
      <c r="B2139" t="s">
        <v>82</v>
      </c>
      <c r="C2139" s="44">
        <v>0</v>
      </c>
      <c r="D2139" s="33">
        <v>43883</v>
      </c>
    </row>
    <row r="2140" spans="2:4" x14ac:dyDescent="0.2">
      <c r="B2140" t="s">
        <v>82</v>
      </c>
      <c r="C2140" s="44">
        <v>0</v>
      </c>
      <c r="D2140" s="33">
        <v>43884</v>
      </c>
    </row>
    <row r="2141" spans="2:4" x14ac:dyDescent="0.2">
      <c r="B2141" t="s">
        <v>82</v>
      </c>
      <c r="C2141" s="44">
        <v>0</v>
      </c>
      <c r="D2141" s="33">
        <v>43885</v>
      </c>
    </row>
    <row r="2142" spans="2:4" x14ac:dyDescent="0.2">
      <c r="B2142" t="s">
        <v>82</v>
      </c>
      <c r="C2142" s="44">
        <v>0</v>
      </c>
      <c r="D2142" s="33">
        <v>43886</v>
      </c>
    </row>
    <row r="2143" spans="2:4" x14ac:dyDescent="0.2">
      <c r="B2143" t="s">
        <v>82</v>
      </c>
      <c r="C2143" s="44">
        <v>1</v>
      </c>
      <c r="D2143" s="33">
        <v>43887</v>
      </c>
    </row>
    <row r="2144" spans="2:4" x14ac:dyDescent="0.2">
      <c r="B2144" t="s">
        <v>82</v>
      </c>
      <c r="C2144" s="44">
        <v>1</v>
      </c>
      <c r="D2144" s="33">
        <v>43888</v>
      </c>
    </row>
    <row r="2145" spans="2:4" x14ac:dyDescent="0.2">
      <c r="B2145" t="s">
        <v>82</v>
      </c>
      <c r="C2145" s="44">
        <v>6</v>
      </c>
      <c r="D2145" s="33">
        <v>43889</v>
      </c>
    </row>
    <row r="2146" spans="2:4" x14ac:dyDescent="0.2">
      <c r="B2146" t="s">
        <v>82</v>
      </c>
      <c r="C2146" s="44">
        <v>15</v>
      </c>
      <c r="D2146" s="33">
        <v>43890</v>
      </c>
    </row>
    <row r="2147" spans="2:4" x14ac:dyDescent="0.2">
      <c r="B2147" t="s">
        <v>82</v>
      </c>
      <c r="C2147" s="44">
        <v>19</v>
      </c>
      <c r="D2147" s="33">
        <v>43891</v>
      </c>
    </row>
    <row r="2148" spans="2:4" x14ac:dyDescent="0.2">
      <c r="B2148" t="s">
        <v>82</v>
      </c>
      <c r="C2148" s="44">
        <v>25</v>
      </c>
      <c r="D2148" s="33">
        <v>43892</v>
      </c>
    </row>
    <row r="2149" spans="2:4" x14ac:dyDescent="0.2">
      <c r="B2149" t="s">
        <v>82</v>
      </c>
      <c r="C2149" s="44">
        <v>32</v>
      </c>
      <c r="D2149" s="33">
        <v>43893</v>
      </c>
    </row>
    <row r="2150" spans="2:4" x14ac:dyDescent="0.2">
      <c r="B2150" t="s">
        <v>82</v>
      </c>
      <c r="C2150" s="44">
        <v>56</v>
      </c>
      <c r="D2150" s="33">
        <v>43894</v>
      </c>
    </row>
    <row r="2151" spans="2:4" x14ac:dyDescent="0.2">
      <c r="B2151" t="s">
        <v>82</v>
      </c>
      <c r="C2151" s="44">
        <v>87</v>
      </c>
      <c r="D2151" s="33">
        <v>43895</v>
      </c>
    </row>
    <row r="2152" spans="2:4" x14ac:dyDescent="0.2">
      <c r="B2152" t="s">
        <v>82</v>
      </c>
      <c r="C2152" s="44">
        <v>108</v>
      </c>
      <c r="D2152" s="33">
        <v>43896</v>
      </c>
    </row>
    <row r="2153" spans="2:4" x14ac:dyDescent="0.2">
      <c r="B2153" t="s">
        <v>82</v>
      </c>
      <c r="C2153" s="44">
        <v>147</v>
      </c>
      <c r="D2153" s="33">
        <v>43897</v>
      </c>
    </row>
    <row r="2154" spans="2:4" x14ac:dyDescent="0.2">
      <c r="B2154" t="s">
        <v>82</v>
      </c>
      <c r="C2154" s="44">
        <v>176</v>
      </c>
      <c r="D2154" s="33">
        <v>43898</v>
      </c>
    </row>
    <row r="2155" spans="2:4" x14ac:dyDescent="0.2">
      <c r="B2155" t="s">
        <v>82</v>
      </c>
      <c r="C2155" s="44">
        <v>205</v>
      </c>
      <c r="D2155" s="33">
        <v>43899</v>
      </c>
    </row>
    <row r="2156" spans="2:4" x14ac:dyDescent="0.2">
      <c r="B2156" t="s">
        <v>82</v>
      </c>
      <c r="C2156" s="44">
        <v>400</v>
      </c>
      <c r="D2156" s="33">
        <v>43900</v>
      </c>
    </row>
    <row r="2157" spans="2:4" x14ac:dyDescent="0.2">
      <c r="B2157" t="s">
        <v>82</v>
      </c>
      <c r="C2157" s="44">
        <v>598</v>
      </c>
      <c r="D2157" s="33">
        <v>43901</v>
      </c>
    </row>
    <row r="2158" spans="2:4" x14ac:dyDescent="0.2">
      <c r="B2158" t="s">
        <v>82</v>
      </c>
      <c r="C2158" s="44">
        <v>702</v>
      </c>
      <c r="D2158" s="33">
        <v>43902</v>
      </c>
    </row>
    <row r="2159" spans="2:4" x14ac:dyDescent="0.2">
      <c r="B2159" t="s">
        <v>82</v>
      </c>
      <c r="C2159" s="44">
        <v>996</v>
      </c>
      <c r="D2159" s="33">
        <v>43903</v>
      </c>
    </row>
    <row r="2160" spans="2:4" x14ac:dyDescent="0.2">
      <c r="B2160" t="s">
        <v>82</v>
      </c>
      <c r="C2160" s="44">
        <v>1090</v>
      </c>
      <c r="D2160" s="33">
        <v>43904</v>
      </c>
    </row>
    <row r="2161" spans="2:4" x14ac:dyDescent="0.2">
      <c r="B2161" t="s">
        <v>82</v>
      </c>
      <c r="C2161" s="44">
        <v>1221</v>
      </c>
      <c r="D2161" s="33">
        <v>43905</v>
      </c>
    </row>
    <row r="2162" spans="2:4" x14ac:dyDescent="0.2">
      <c r="B2162" t="s">
        <v>83</v>
      </c>
      <c r="C2162" s="44">
        <v>0</v>
      </c>
      <c r="D2162" s="33">
        <v>43852</v>
      </c>
    </row>
    <row r="2163" spans="2:4" x14ac:dyDescent="0.2">
      <c r="B2163" t="s">
        <v>83</v>
      </c>
      <c r="C2163" s="44">
        <v>0</v>
      </c>
      <c r="D2163" s="33">
        <v>43853</v>
      </c>
    </row>
    <row r="2164" spans="2:4" x14ac:dyDescent="0.2">
      <c r="B2164" t="s">
        <v>83</v>
      </c>
      <c r="C2164" s="44">
        <v>0</v>
      </c>
      <c r="D2164" s="33">
        <v>43854</v>
      </c>
    </row>
    <row r="2165" spans="2:4" x14ac:dyDescent="0.2">
      <c r="B2165" t="s">
        <v>83</v>
      </c>
      <c r="C2165" s="44">
        <v>0</v>
      </c>
      <c r="D2165" s="33">
        <v>43855</v>
      </c>
    </row>
    <row r="2166" spans="2:4" x14ac:dyDescent="0.2">
      <c r="B2166" t="s">
        <v>83</v>
      </c>
      <c r="C2166" s="44">
        <v>0</v>
      </c>
      <c r="D2166" s="33">
        <v>43856</v>
      </c>
    </row>
    <row r="2167" spans="2:4" x14ac:dyDescent="0.2">
      <c r="B2167" t="s">
        <v>83</v>
      </c>
      <c r="C2167" s="44">
        <v>0</v>
      </c>
      <c r="D2167" s="33">
        <v>43857</v>
      </c>
    </row>
    <row r="2168" spans="2:4" x14ac:dyDescent="0.2">
      <c r="B2168" t="s">
        <v>83</v>
      </c>
      <c r="C2168" s="44">
        <v>0</v>
      </c>
      <c r="D2168" s="33">
        <v>43858</v>
      </c>
    </row>
    <row r="2169" spans="2:4" x14ac:dyDescent="0.2">
      <c r="B2169" t="s">
        <v>83</v>
      </c>
      <c r="C2169" s="44">
        <v>0</v>
      </c>
      <c r="D2169" s="33">
        <v>43859</v>
      </c>
    </row>
    <row r="2170" spans="2:4" x14ac:dyDescent="0.2">
      <c r="B2170" t="s">
        <v>83</v>
      </c>
      <c r="C2170" s="44">
        <v>0</v>
      </c>
      <c r="D2170" s="33">
        <v>43860</v>
      </c>
    </row>
    <row r="2171" spans="2:4" x14ac:dyDescent="0.2">
      <c r="B2171" t="s">
        <v>83</v>
      </c>
      <c r="C2171" s="44">
        <v>0</v>
      </c>
      <c r="D2171" s="33">
        <v>43861</v>
      </c>
    </row>
    <row r="2172" spans="2:4" x14ac:dyDescent="0.2">
      <c r="B2172" t="s">
        <v>83</v>
      </c>
      <c r="C2172" s="44">
        <v>0</v>
      </c>
      <c r="D2172" s="33">
        <v>43862</v>
      </c>
    </row>
    <row r="2173" spans="2:4" x14ac:dyDescent="0.2">
      <c r="B2173" t="s">
        <v>83</v>
      </c>
      <c r="C2173" s="44">
        <v>0</v>
      </c>
      <c r="D2173" s="33">
        <v>43863</v>
      </c>
    </row>
    <row r="2174" spans="2:4" x14ac:dyDescent="0.2">
      <c r="B2174" t="s">
        <v>83</v>
      </c>
      <c r="C2174" s="44">
        <v>0</v>
      </c>
      <c r="D2174" s="33">
        <v>43864</v>
      </c>
    </row>
    <row r="2175" spans="2:4" x14ac:dyDescent="0.2">
      <c r="B2175" t="s">
        <v>83</v>
      </c>
      <c r="C2175" s="44">
        <v>0</v>
      </c>
      <c r="D2175" s="33">
        <v>43865</v>
      </c>
    </row>
    <row r="2176" spans="2:4" x14ac:dyDescent="0.2">
      <c r="B2176" t="s">
        <v>83</v>
      </c>
      <c r="C2176" s="44">
        <v>0</v>
      </c>
      <c r="D2176" s="33">
        <v>43866</v>
      </c>
    </row>
    <row r="2177" spans="2:4" x14ac:dyDescent="0.2">
      <c r="B2177" t="s">
        <v>83</v>
      </c>
      <c r="C2177" s="44">
        <v>0</v>
      </c>
      <c r="D2177" s="33">
        <v>43867</v>
      </c>
    </row>
    <row r="2178" spans="2:4" x14ac:dyDescent="0.2">
      <c r="B2178" t="s">
        <v>83</v>
      </c>
      <c r="C2178" s="44">
        <v>0</v>
      </c>
      <c r="D2178" s="33">
        <v>43868</v>
      </c>
    </row>
    <row r="2179" spans="2:4" x14ac:dyDescent="0.2">
      <c r="B2179" t="s">
        <v>83</v>
      </c>
      <c r="C2179" s="44">
        <v>0</v>
      </c>
      <c r="D2179" s="33">
        <v>43869</v>
      </c>
    </row>
    <row r="2180" spans="2:4" x14ac:dyDescent="0.2">
      <c r="B2180" t="s">
        <v>83</v>
      </c>
      <c r="C2180" s="44">
        <v>0</v>
      </c>
      <c r="D2180" s="33">
        <v>43870</v>
      </c>
    </row>
    <row r="2181" spans="2:4" x14ac:dyDescent="0.2">
      <c r="B2181" t="s">
        <v>83</v>
      </c>
      <c r="C2181" s="44">
        <v>0</v>
      </c>
      <c r="D2181" s="33">
        <v>43871</v>
      </c>
    </row>
    <row r="2182" spans="2:4" x14ac:dyDescent="0.2">
      <c r="B2182" t="s">
        <v>83</v>
      </c>
      <c r="C2182" s="44">
        <v>0</v>
      </c>
      <c r="D2182" s="33">
        <v>43872</v>
      </c>
    </row>
    <row r="2183" spans="2:4" x14ac:dyDescent="0.2">
      <c r="B2183" t="s">
        <v>83</v>
      </c>
      <c r="C2183" s="44">
        <v>0</v>
      </c>
      <c r="D2183" s="33">
        <v>43873</v>
      </c>
    </row>
    <row r="2184" spans="2:4" x14ac:dyDescent="0.2">
      <c r="B2184" t="s">
        <v>83</v>
      </c>
      <c r="C2184" s="44">
        <v>0</v>
      </c>
      <c r="D2184" s="33">
        <v>43874</v>
      </c>
    </row>
    <row r="2185" spans="2:4" x14ac:dyDescent="0.2">
      <c r="B2185" t="s">
        <v>83</v>
      </c>
      <c r="C2185" s="44">
        <v>0</v>
      </c>
      <c r="D2185" s="33">
        <v>43875</v>
      </c>
    </row>
    <row r="2186" spans="2:4" x14ac:dyDescent="0.2">
      <c r="B2186" t="s">
        <v>83</v>
      </c>
      <c r="C2186" s="44">
        <v>0</v>
      </c>
      <c r="D2186" s="33">
        <v>43876</v>
      </c>
    </row>
    <row r="2187" spans="2:4" x14ac:dyDescent="0.2">
      <c r="B2187" t="s">
        <v>83</v>
      </c>
      <c r="C2187" s="44">
        <v>0</v>
      </c>
      <c r="D2187" s="33">
        <v>43877</v>
      </c>
    </row>
    <row r="2188" spans="2:4" x14ac:dyDescent="0.2">
      <c r="B2188" t="s">
        <v>83</v>
      </c>
      <c r="C2188" s="44">
        <v>0</v>
      </c>
      <c r="D2188" s="33">
        <v>43878</v>
      </c>
    </row>
    <row r="2189" spans="2:4" x14ac:dyDescent="0.2">
      <c r="B2189" t="s">
        <v>83</v>
      </c>
      <c r="C2189" s="44">
        <v>0</v>
      </c>
      <c r="D2189" s="33">
        <v>43879</v>
      </c>
    </row>
    <row r="2190" spans="2:4" x14ac:dyDescent="0.2">
      <c r="B2190" t="s">
        <v>83</v>
      </c>
      <c r="C2190" s="44">
        <v>0</v>
      </c>
      <c r="D2190" s="33">
        <v>43880</v>
      </c>
    </row>
    <row r="2191" spans="2:4" x14ac:dyDescent="0.2">
      <c r="B2191" t="s">
        <v>83</v>
      </c>
      <c r="C2191" s="44">
        <v>0</v>
      </c>
      <c r="D2191" s="33">
        <v>43881</v>
      </c>
    </row>
    <row r="2192" spans="2:4" x14ac:dyDescent="0.2">
      <c r="B2192" t="s">
        <v>83</v>
      </c>
      <c r="C2192" s="44">
        <v>0</v>
      </c>
      <c r="D2192" s="33">
        <v>43882</v>
      </c>
    </row>
    <row r="2193" spans="2:4" x14ac:dyDescent="0.2">
      <c r="B2193" t="s">
        <v>83</v>
      </c>
      <c r="C2193" s="44">
        <v>0</v>
      </c>
      <c r="D2193" s="33">
        <v>43883</v>
      </c>
    </row>
    <row r="2194" spans="2:4" x14ac:dyDescent="0.2">
      <c r="B2194" t="s">
        <v>83</v>
      </c>
      <c r="C2194" s="44">
        <v>0</v>
      </c>
      <c r="D2194" s="33">
        <v>43884</v>
      </c>
    </row>
    <row r="2195" spans="2:4" x14ac:dyDescent="0.2">
      <c r="B2195" t="s">
        <v>83</v>
      </c>
      <c r="C2195" s="44">
        <v>0</v>
      </c>
      <c r="D2195" s="33">
        <v>43885</v>
      </c>
    </row>
    <row r="2196" spans="2:4" x14ac:dyDescent="0.2">
      <c r="B2196" t="s">
        <v>83</v>
      </c>
      <c r="C2196" s="44">
        <v>0</v>
      </c>
      <c r="D2196" s="33">
        <v>43886</v>
      </c>
    </row>
    <row r="2197" spans="2:4" x14ac:dyDescent="0.2">
      <c r="B2197" t="s">
        <v>83</v>
      </c>
      <c r="C2197" s="44">
        <v>1</v>
      </c>
      <c r="D2197" s="33">
        <v>43887</v>
      </c>
    </row>
    <row r="2198" spans="2:4" x14ac:dyDescent="0.2">
      <c r="B2198" t="s">
        <v>83</v>
      </c>
      <c r="C2198" s="44">
        <v>1</v>
      </c>
      <c r="D2198" s="33">
        <v>43888</v>
      </c>
    </row>
    <row r="2199" spans="2:4" x14ac:dyDescent="0.2">
      <c r="B2199" t="s">
        <v>83</v>
      </c>
      <c r="C2199" s="44">
        <v>3</v>
      </c>
      <c r="D2199" s="33">
        <v>43889</v>
      </c>
    </row>
    <row r="2200" spans="2:4" x14ac:dyDescent="0.2">
      <c r="B2200" t="s">
        <v>83</v>
      </c>
      <c r="C2200" s="44">
        <v>3</v>
      </c>
      <c r="D2200" s="33">
        <v>43890</v>
      </c>
    </row>
    <row r="2201" spans="2:4" x14ac:dyDescent="0.2">
      <c r="B2201" t="s">
        <v>83</v>
      </c>
      <c r="C2201" s="44">
        <v>3</v>
      </c>
      <c r="D2201" s="33">
        <v>43891</v>
      </c>
    </row>
    <row r="2202" spans="2:4" x14ac:dyDescent="0.2">
      <c r="B2202" t="s">
        <v>83</v>
      </c>
      <c r="C2202" s="44">
        <v>3</v>
      </c>
      <c r="D2202" s="33">
        <v>43892</v>
      </c>
    </row>
    <row r="2203" spans="2:4" x14ac:dyDescent="0.2">
      <c r="B2203" t="s">
        <v>83</v>
      </c>
      <c r="C2203" s="44">
        <v>3</v>
      </c>
      <c r="D2203" s="33">
        <v>43893</v>
      </c>
    </row>
    <row r="2204" spans="2:4" x14ac:dyDescent="0.2">
      <c r="B2204" t="s">
        <v>83</v>
      </c>
      <c r="C2204" s="44">
        <v>4</v>
      </c>
      <c r="D2204" s="33">
        <v>43894</v>
      </c>
    </row>
    <row r="2205" spans="2:4" x14ac:dyDescent="0.2">
      <c r="B2205" t="s">
        <v>83</v>
      </c>
      <c r="C2205" s="44">
        <v>6</v>
      </c>
      <c r="D2205" s="33">
        <v>43895</v>
      </c>
    </row>
    <row r="2206" spans="2:4" x14ac:dyDescent="0.2">
      <c r="B2206" t="s">
        <v>83</v>
      </c>
      <c r="C2206" s="44">
        <v>9</v>
      </c>
      <c r="D2206" s="33">
        <v>43896</v>
      </c>
    </row>
    <row r="2207" spans="2:4" x14ac:dyDescent="0.2">
      <c r="B2207" t="s">
        <v>83</v>
      </c>
      <c r="C2207" s="44">
        <v>9</v>
      </c>
      <c r="D2207" s="33">
        <v>43897</v>
      </c>
    </row>
    <row r="2208" spans="2:4" x14ac:dyDescent="0.2">
      <c r="B2208" t="s">
        <v>83</v>
      </c>
      <c r="C2208" s="44">
        <v>15</v>
      </c>
      <c r="D2208" s="33">
        <v>43898</v>
      </c>
    </row>
    <row r="2209" spans="2:4" x14ac:dyDescent="0.2">
      <c r="B2209" t="s">
        <v>83</v>
      </c>
      <c r="C2209" s="44">
        <v>15</v>
      </c>
      <c r="D2209" s="33">
        <v>43899</v>
      </c>
    </row>
    <row r="2210" spans="2:4" x14ac:dyDescent="0.2">
      <c r="B2210" t="s">
        <v>83</v>
      </c>
      <c r="C2210" s="44">
        <v>25</v>
      </c>
      <c r="D2210" s="33">
        <v>43900</v>
      </c>
    </row>
    <row r="2211" spans="2:4" x14ac:dyDescent="0.2">
      <c r="B2211" t="s">
        <v>83</v>
      </c>
      <c r="C2211" s="44">
        <v>45</v>
      </c>
      <c r="D2211" s="33">
        <v>43901</v>
      </c>
    </row>
    <row r="2212" spans="2:4" x14ac:dyDescent="0.2">
      <c r="B2212" t="s">
        <v>83</v>
      </c>
      <c r="C2212" s="44">
        <v>49</v>
      </c>
      <c r="D2212" s="33">
        <v>43902</v>
      </c>
    </row>
    <row r="2213" spans="2:4" x14ac:dyDescent="0.2">
      <c r="B2213" t="s">
        <v>83</v>
      </c>
      <c r="C2213" s="44">
        <v>89</v>
      </c>
      <c r="D2213" s="33">
        <v>43903</v>
      </c>
    </row>
    <row r="2214" spans="2:4" x14ac:dyDescent="0.2">
      <c r="B2214" t="s">
        <v>83</v>
      </c>
      <c r="C2214" s="44">
        <v>123</v>
      </c>
      <c r="D2214" s="33">
        <v>43904</v>
      </c>
    </row>
    <row r="2215" spans="2:4" x14ac:dyDescent="0.2">
      <c r="B2215" t="s">
        <v>83</v>
      </c>
      <c r="C2215" s="44">
        <v>131</v>
      </c>
      <c r="D2215" s="33">
        <v>43905</v>
      </c>
    </row>
    <row r="2216" spans="2:4" x14ac:dyDescent="0.2">
      <c r="B2216" t="s">
        <v>84</v>
      </c>
      <c r="C2216" s="44">
        <v>0</v>
      </c>
      <c r="D2216" s="33">
        <v>43852</v>
      </c>
    </row>
    <row r="2217" spans="2:4" x14ac:dyDescent="0.2">
      <c r="B2217" t="s">
        <v>84</v>
      </c>
      <c r="C2217" s="44">
        <v>0</v>
      </c>
      <c r="D2217" s="33">
        <v>43853</v>
      </c>
    </row>
    <row r="2218" spans="2:4" x14ac:dyDescent="0.2">
      <c r="B2218" t="s">
        <v>84</v>
      </c>
      <c r="C2218" s="44">
        <v>0</v>
      </c>
      <c r="D2218" s="33">
        <v>43854</v>
      </c>
    </row>
    <row r="2219" spans="2:4" x14ac:dyDescent="0.2">
      <c r="B2219" t="s">
        <v>84</v>
      </c>
      <c r="C2219" s="44">
        <v>0</v>
      </c>
      <c r="D2219" s="33">
        <v>43855</v>
      </c>
    </row>
    <row r="2220" spans="2:4" x14ac:dyDescent="0.2">
      <c r="B2220" t="s">
        <v>84</v>
      </c>
      <c r="C2220" s="44">
        <v>0</v>
      </c>
      <c r="D2220" s="33">
        <v>43856</v>
      </c>
    </row>
    <row r="2221" spans="2:4" x14ac:dyDescent="0.2">
      <c r="B2221" t="s">
        <v>84</v>
      </c>
      <c r="C2221" s="44">
        <v>0</v>
      </c>
      <c r="D2221" s="33">
        <v>43857</v>
      </c>
    </row>
    <row r="2222" spans="2:4" x14ac:dyDescent="0.2">
      <c r="B2222" t="s">
        <v>84</v>
      </c>
      <c r="C2222" s="44">
        <v>0</v>
      </c>
      <c r="D2222" s="33">
        <v>43858</v>
      </c>
    </row>
    <row r="2223" spans="2:4" x14ac:dyDescent="0.2">
      <c r="B2223" t="s">
        <v>84</v>
      </c>
      <c r="C2223" s="44">
        <v>0</v>
      </c>
      <c r="D2223" s="33">
        <v>43859</v>
      </c>
    </row>
    <row r="2224" spans="2:4" x14ac:dyDescent="0.2">
      <c r="B2224" t="s">
        <v>84</v>
      </c>
      <c r="C2224" s="44">
        <v>0</v>
      </c>
      <c r="D2224" s="33">
        <v>43860</v>
      </c>
    </row>
    <row r="2225" spans="2:4" x14ac:dyDescent="0.2">
      <c r="B2225" t="s">
        <v>84</v>
      </c>
      <c r="C2225" s="44">
        <v>0</v>
      </c>
      <c r="D2225" s="33">
        <v>43861</v>
      </c>
    </row>
    <row r="2226" spans="2:4" x14ac:dyDescent="0.2">
      <c r="B2226" t="s">
        <v>84</v>
      </c>
      <c r="C2226" s="44">
        <v>0</v>
      </c>
      <c r="D2226" s="33">
        <v>43862</v>
      </c>
    </row>
    <row r="2227" spans="2:4" x14ac:dyDescent="0.2">
      <c r="B2227" t="s">
        <v>84</v>
      </c>
      <c r="C2227" s="44">
        <v>0</v>
      </c>
      <c r="D2227" s="33">
        <v>43863</v>
      </c>
    </row>
    <row r="2228" spans="2:4" x14ac:dyDescent="0.2">
      <c r="B2228" t="s">
        <v>84</v>
      </c>
      <c r="C2228" s="44">
        <v>0</v>
      </c>
      <c r="D2228" s="33">
        <v>43864</v>
      </c>
    </row>
    <row r="2229" spans="2:4" x14ac:dyDescent="0.2">
      <c r="B2229" t="s">
        <v>84</v>
      </c>
      <c r="C2229" s="44">
        <v>0</v>
      </c>
      <c r="D2229" s="33">
        <v>43865</v>
      </c>
    </row>
    <row r="2230" spans="2:4" x14ac:dyDescent="0.2">
      <c r="B2230" t="s">
        <v>84</v>
      </c>
      <c r="C2230" s="44">
        <v>0</v>
      </c>
      <c r="D2230" s="33">
        <v>43866</v>
      </c>
    </row>
    <row r="2231" spans="2:4" x14ac:dyDescent="0.2">
      <c r="B2231" t="s">
        <v>84</v>
      </c>
      <c r="C2231" s="44">
        <v>0</v>
      </c>
      <c r="D2231" s="33">
        <v>43867</v>
      </c>
    </row>
    <row r="2232" spans="2:4" x14ac:dyDescent="0.2">
      <c r="B2232" t="s">
        <v>84</v>
      </c>
      <c r="C2232" s="44">
        <v>0</v>
      </c>
      <c r="D2232" s="33">
        <v>43868</v>
      </c>
    </row>
    <row r="2233" spans="2:4" x14ac:dyDescent="0.2">
      <c r="B2233" t="s">
        <v>84</v>
      </c>
      <c r="C2233" s="44">
        <v>0</v>
      </c>
      <c r="D2233" s="33">
        <v>43869</v>
      </c>
    </row>
    <row r="2234" spans="2:4" x14ac:dyDescent="0.2">
      <c r="B2234" t="s">
        <v>84</v>
      </c>
      <c r="C2234" s="44">
        <v>0</v>
      </c>
      <c r="D2234" s="33">
        <v>43870</v>
      </c>
    </row>
    <row r="2235" spans="2:4" x14ac:dyDescent="0.2">
      <c r="B2235" t="s">
        <v>84</v>
      </c>
      <c r="C2235" s="44">
        <v>0</v>
      </c>
      <c r="D2235" s="33">
        <v>43871</v>
      </c>
    </row>
    <row r="2236" spans="2:4" x14ac:dyDescent="0.2">
      <c r="B2236" t="s">
        <v>84</v>
      </c>
      <c r="C2236" s="44">
        <v>0</v>
      </c>
      <c r="D2236" s="33">
        <v>43872</v>
      </c>
    </row>
    <row r="2237" spans="2:4" x14ac:dyDescent="0.2">
      <c r="B2237" t="s">
        <v>84</v>
      </c>
      <c r="C2237" s="44">
        <v>0</v>
      </c>
      <c r="D2237" s="33">
        <v>43873</v>
      </c>
    </row>
    <row r="2238" spans="2:4" x14ac:dyDescent="0.2">
      <c r="B2238" t="s">
        <v>84</v>
      </c>
      <c r="C2238" s="44">
        <v>0</v>
      </c>
      <c r="D2238" s="33">
        <v>43874</v>
      </c>
    </row>
    <row r="2239" spans="2:4" x14ac:dyDescent="0.2">
      <c r="B2239" t="s">
        <v>84</v>
      </c>
      <c r="C2239" s="44">
        <v>0</v>
      </c>
      <c r="D2239" s="33">
        <v>43875</v>
      </c>
    </row>
    <row r="2240" spans="2:4" x14ac:dyDescent="0.2">
      <c r="B2240" t="s">
        <v>84</v>
      </c>
      <c r="C2240" s="44">
        <v>0</v>
      </c>
      <c r="D2240" s="33">
        <v>43876</v>
      </c>
    </row>
    <row r="2241" spans="2:4" x14ac:dyDescent="0.2">
      <c r="B2241" t="s">
        <v>84</v>
      </c>
      <c r="C2241" s="44">
        <v>0</v>
      </c>
      <c r="D2241" s="33">
        <v>43877</v>
      </c>
    </row>
    <row r="2242" spans="2:4" x14ac:dyDescent="0.2">
      <c r="B2242" t="s">
        <v>84</v>
      </c>
      <c r="C2242" s="44">
        <v>0</v>
      </c>
      <c r="D2242" s="33">
        <v>43878</v>
      </c>
    </row>
    <row r="2243" spans="2:4" x14ac:dyDescent="0.2">
      <c r="B2243" t="s">
        <v>84</v>
      </c>
      <c r="C2243" s="44">
        <v>0</v>
      </c>
      <c r="D2243" s="33">
        <v>43879</v>
      </c>
    </row>
    <row r="2244" spans="2:4" x14ac:dyDescent="0.2">
      <c r="B2244" t="s">
        <v>84</v>
      </c>
      <c r="C2244" s="44">
        <v>0</v>
      </c>
      <c r="D2244" s="33">
        <v>43880</v>
      </c>
    </row>
    <row r="2245" spans="2:4" x14ac:dyDescent="0.2">
      <c r="B2245" t="s">
        <v>84</v>
      </c>
      <c r="C2245" s="44">
        <v>0</v>
      </c>
      <c r="D2245" s="33">
        <v>43881</v>
      </c>
    </row>
    <row r="2246" spans="2:4" x14ac:dyDescent="0.2">
      <c r="B2246" t="s">
        <v>84</v>
      </c>
      <c r="C2246" s="44">
        <v>0</v>
      </c>
      <c r="D2246" s="33">
        <v>43882</v>
      </c>
    </row>
    <row r="2247" spans="2:4" x14ac:dyDescent="0.2">
      <c r="B2247" t="s">
        <v>84</v>
      </c>
      <c r="C2247" s="44">
        <v>0</v>
      </c>
      <c r="D2247" s="33">
        <v>43883</v>
      </c>
    </row>
    <row r="2248" spans="2:4" x14ac:dyDescent="0.2">
      <c r="B2248" t="s">
        <v>84</v>
      </c>
      <c r="C2248" s="44">
        <v>0</v>
      </c>
      <c r="D2248" s="33">
        <v>43884</v>
      </c>
    </row>
    <row r="2249" spans="2:4" x14ac:dyDescent="0.2">
      <c r="B2249" t="s">
        <v>84</v>
      </c>
      <c r="C2249" s="44">
        <v>0</v>
      </c>
      <c r="D2249" s="33">
        <v>43885</v>
      </c>
    </row>
    <row r="2250" spans="2:4" x14ac:dyDescent="0.2">
      <c r="B2250" t="s">
        <v>84</v>
      </c>
      <c r="C2250" s="44">
        <v>0</v>
      </c>
      <c r="D2250" s="33">
        <v>43886</v>
      </c>
    </row>
    <row r="2251" spans="2:4" x14ac:dyDescent="0.2">
      <c r="B2251" t="s">
        <v>84</v>
      </c>
      <c r="C2251" s="44">
        <v>0</v>
      </c>
      <c r="D2251" s="33">
        <v>43887</v>
      </c>
    </row>
    <row r="2252" spans="2:4" x14ac:dyDescent="0.2">
      <c r="B2252" t="s">
        <v>84</v>
      </c>
      <c r="C2252" s="44">
        <v>1</v>
      </c>
      <c r="D2252" s="33">
        <v>43888</v>
      </c>
    </row>
    <row r="2253" spans="2:4" x14ac:dyDescent="0.2">
      <c r="B2253" t="s">
        <v>84</v>
      </c>
      <c r="C2253" s="44">
        <v>1</v>
      </c>
      <c r="D2253" s="33">
        <v>43889</v>
      </c>
    </row>
    <row r="2254" spans="2:4" x14ac:dyDescent="0.2">
      <c r="B2254" t="s">
        <v>84</v>
      </c>
      <c r="C2254" s="44">
        <v>1</v>
      </c>
      <c r="D2254" s="33">
        <v>43890</v>
      </c>
    </row>
    <row r="2255" spans="2:4" x14ac:dyDescent="0.2">
      <c r="B2255" t="s">
        <v>84</v>
      </c>
      <c r="C2255" s="44">
        <v>1</v>
      </c>
      <c r="D2255" s="33">
        <v>43891</v>
      </c>
    </row>
    <row r="2256" spans="2:4" x14ac:dyDescent="0.2">
      <c r="B2256" t="s">
        <v>84</v>
      </c>
      <c r="C2256" s="44">
        <v>1</v>
      </c>
      <c r="D2256" s="33">
        <v>43892</v>
      </c>
    </row>
    <row r="2257" spans="2:4" x14ac:dyDescent="0.2">
      <c r="B2257" t="s">
        <v>84</v>
      </c>
      <c r="C2257" s="44">
        <v>2</v>
      </c>
      <c r="D2257" s="33">
        <v>43893</v>
      </c>
    </row>
    <row r="2258" spans="2:4" x14ac:dyDescent="0.2">
      <c r="B2258" t="s">
        <v>84</v>
      </c>
      <c r="C2258" s="44">
        <v>2</v>
      </c>
      <c r="D2258" s="33">
        <v>43894</v>
      </c>
    </row>
    <row r="2259" spans="2:4" x14ac:dyDescent="0.2">
      <c r="B2259" t="s">
        <v>84</v>
      </c>
      <c r="C2259" s="44">
        <v>3</v>
      </c>
      <c r="D2259" s="33">
        <v>43895</v>
      </c>
    </row>
    <row r="2260" spans="2:4" x14ac:dyDescent="0.2">
      <c r="B2260" t="s">
        <v>84</v>
      </c>
      <c r="C2260" s="44">
        <v>10</v>
      </c>
      <c r="D2260" s="33">
        <v>43896</v>
      </c>
    </row>
    <row r="2261" spans="2:4" x14ac:dyDescent="0.2">
      <c r="B2261" t="s">
        <v>84</v>
      </c>
      <c r="C2261" s="44">
        <v>10</v>
      </c>
      <c r="D2261" s="33">
        <v>43897</v>
      </c>
    </row>
    <row r="2262" spans="2:4" x14ac:dyDescent="0.2">
      <c r="B2262" t="s">
        <v>84</v>
      </c>
      <c r="C2262" s="44">
        <v>10</v>
      </c>
      <c r="D2262" s="33">
        <v>43898</v>
      </c>
    </row>
    <row r="2263" spans="2:4" x14ac:dyDescent="0.2">
      <c r="B2263" t="s">
        <v>84</v>
      </c>
      <c r="C2263" s="44">
        <v>10</v>
      </c>
      <c r="D2263" s="33">
        <v>43899</v>
      </c>
    </row>
    <row r="2264" spans="2:4" x14ac:dyDescent="0.2">
      <c r="B2264" t="s">
        <v>84</v>
      </c>
      <c r="C2264" s="44">
        <v>12</v>
      </c>
      <c r="D2264" s="33">
        <v>43900</v>
      </c>
    </row>
    <row r="2265" spans="2:4" x14ac:dyDescent="0.2">
      <c r="B2265" t="s">
        <v>84</v>
      </c>
      <c r="C2265" s="44">
        <v>16</v>
      </c>
      <c r="D2265" s="33">
        <v>43901</v>
      </c>
    </row>
    <row r="2266" spans="2:4" x14ac:dyDescent="0.2">
      <c r="B2266" t="s">
        <v>84</v>
      </c>
      <c r="C2266" s="44">
        <v>16</v>
      </c>
      <c r="D2266" s="33">
        <v>43902</v>
      </c>
    </row>
    <row r="2267" spans="2:4" x14ac:dyDescent="0.2">
      <c r="B2267" t="s">
        <v>84</v>
      </c>
      <c r="C2267" s="44">
        <v>79</v>
      </c>
      <c r="D2267" s="33">
        <v>43903</v>
      </c>
    </row>
    <row r="2268" spans="2:4" x14ac:dyDescent="0.2">
      <c r="B2268" t="s">
        <v>84</v>
      </c>
      <c r="C2268" s="44">
        <v>115</v>
      </c>
      <c r="D2268" s="33">
        <v>43904</v>
      </c>
    </row>
    <row r="2269" spans="2:4" x14ac:dyDescent="0.2">
      <c r="B2269" t="s">
        <v>84</v>
      </c>
      <c r="C2269" s="44">
        <v>171</v>
      </c>
      <c r="D2269" s="33">
        <v>43905</v>
      </c>
    </row>
    <row r="2270" spans="2:4" x14ac:dyDescent="0.2">
      <c r="B2270" t="s">
        <v>85</v>
      </c>
      <c r="C2270" s="44">
        <v>0</v>
      </c>
      <c r="D2270" s="33">
        <v>43852</v>
      </c>
    </row>
    <row r="2271" spans="2:4" x14ac:dyDescent="0.2">
      <c r="B2271" t="s">
        <v>85</v>
      </c>
      <c r="C2271" s="44">
        <v>0</v>
      </c>
      <c r="D2271" s="33">
        <v>43853</v>
      </c>
    </row>
    <row r="2272" spans="2:4" x14ac:dyDescent="0.2">
      <c r="B2272" t="s">
        <v>85</v>
      </c>
      <c r="C2272" s="44">
        <v>0</v>
      </c>
      <c r="D2272" s="33">
        <v>43854</v>
      </c>
    </row>
    <row r="2273" spans="2:4" x14ac:dyDescent="0.2">
      <c r="B2273" t="s">
        <v>85</v>
      </c>
      <c r="C2273" s="44">
        <v>0</v>
      </c>
      <c r="D2273" s="33">
        <v>43855</v>
      </c>
    </row>
    <row r="2274" spans="2:4" x14ac:dyDescent="0.2">
      <c r="B2274" t="s">
        <v>85</v>
      </c>
      <c r="C2274" s="44">
        <v>0</v>
      </c>
      <c r="D2274" s="33">
        <v>43856</v>
      </c>
    </row>
    <row r="2275" spans="2:4" x14ac:dyDescent="0.2">
      <c r="B2275" t="s">
        <v>85</v>
      </c>
      <c r="C2275" s="44">
        <v>0</v>
      </c>
      <c r="D2275" s="33">
        <v>43857</v>
      </c>
    </row>
    <row r="2276" spans="2:4" x14ac:dyDescent="0.2">
      <c r="B2276" t="s">
        <v>85</v>
      </c>
      <c r="C2276" s="44">
        <v>0</v>
      </c>
      <c r="D2276" s="33">
        <v>43858</v>
      </c>
    </row>
    <row r="2277" spans="2:4" x14ac:dyDescent="0.2">
      <c r="B2277" t="s">
        <v>85</v>
      </c>
      <c r="C2277" s="44">
        <v>0</v>
      </c>
      <c r="D2277" s="33">
        <v>43859</v>
      </c>
    </row>
    <row r="2278" spans="2:4" x14ac:dyDescent="0.2">
      <c r="B2278" t="s">
        <v>85</v>
      </c>
      <c r="C2278" s="44">
        <v>0</v>
      </c>
      <c r="D2278" s="33">
        <v>43860</v>
      </c>
    </row>
    <row r="2279" spans="2:4" x14ac:dyDescent="0.2">
      <c r="B2279" t="s">
        <v>85</v>
      </c>
      <c r="C2279" s="44">
        <v>0</v>
      </c>
      <c r="D2279" s="33">
        <v>43861</v>
      </c>
    </row>
    <row r="2280" spans="2:4" x14ac:dyDescent="0.2">
      <c r="B2280" t="s">
        <v>85</v>
      </c>
      <c r="C2280" s="44">
        <v>0</v>
      </c>
      <c r="D2280" s="33">
        <v>43862</v>
      </c>
    </row>
    <row r="2281" spans="2:4" x14ac:dyDescent="0.2">
      <c r="B2281" t="s">
        <v>85</v>
      </c>
      <c r="C2281" s="44">
        <v>0</v>
      </c>
      <c r="D2281" s="33">
        <v>43863</v>
      </c>
    </row>
    <row r="2282" spans="2:4" x14ac:dyDescent="0.2">
      <c r="B2282" t="s">
        <v>85</v>
      </c>
      <c r="C2282" s="44">
        <v>0</v>
      </c>
      <c r="D2282" s="33">
        <v>43864</v>
      </c>
    </row>
    <row r="2283" spans="2:4" x14ac:dyDescent="0.2">
      <c r="B2283" t="s">
        <v>85</v>
      </c>
      <c r="C2283" s="44">
        <v>0</v>
      </c>
      <c r="D2283" s="33">
        <v>43865</v>
      </c>
    </row>
    <row r="2284" spans="2:4" x14ac:dyDescent="0.2">
      <c r="B2284" t="s">
        <v>85</v>
      </c>
      <c r="C2284" s="44">
        <v>0</v>
      </c>
      <c r="D2284" s="33">
        <v>43866</v>
      </c>
    </row>
    <row r="2285" spans="2:4" x14ac:dyDescent="0.2">
      <c r="B2285" t="s">
        <v>85</v>
      </c>
      <c r="C2285" s="44">
        <v>0</v>
      </c>
      <c r="D2285" s="33">
        <v>43867</v>
      </c>
    </row>
    <row r="2286" spans="2:4" x14ac:dyDescent="0.2">
      <c r="B2286" t="s">
        <v>85</v>
      </c>
      <c r="C2286" s="44">
        <v>0</v>
      </c>
      <c r="D2286" s="33">
        <v>43868</v>
      </c>
    </row>
    <row r="2287" spans="2:4" x14ac:dyDescent="0.2">
      <c r="B2287" t="s">
        <v>85</v>
      </c>
      <c r="C2287" s="44">
        <v>0</v>
      </c>
      <c r="D2287" s="33">
        <v>43869</v>
      </c>
    </row>
    <row r="2288" spans="2:4" x14ac:dyDescent="0.2">
      <c r="B2288" t="s">
        <v>85</v>
      </c>
      <c r="C2288" s="44">
        <v>0</v>
      </c>
      <c r="D2288" s="33">
        <v>43870</v>
      </c>
    </row>
    <row r="2289" spans="2:4" x14ac:dyDescent="0.2">
      <c r="B2289" t="s">
        <v>85</v>
      </c>
      <c r="C2289" s="44">
        <v>0</v>
      </c>
      <c r="D2289" s="33">
        <v>43871</v>
      </c>
    </row>
    <row r="2290" spans="2:4" x14ac:dyDescent="0.2">
      <c r="B2290" t="s">
        <v>85</v>
      </c>
      <c r="C2290" s="44">
        <v>0</v>
      </c>
      <c r="D2290" s="33">
        <v>43872</v>
      </c>
    </row>
    <row r="2291" spans="2:4" x14ac:dyDescent="0.2">
      <c r="B2291" t="s">
        <v>85</v>
      </c>
      <c r="C2291" s="44">
        <v>0</v>
      </c>
      <c r="D2291" s="33">
        <v>43873</v>
      </c>
    </row>
    <row r="2292" spans="2:4" x14ac:dyDescent="0.2">
      <c r="B2292" t="s">
        <v>85</v>
      </c>
      <c r="C2292" s="44">
        <v>0</v>
      </c>
      <c r="D2292" s="33">
        <v>43874</v>
      </c>
    </row>
    <row r="2293" spans="2:4" x14ac:dyDescent="0.2">
      <c r="B2293" t="s">
        <v>85</v>
      </c>
      <c r="C2293" s="44">
        <v>0</v>
      </c>
      <c r="D2293" s="33">
        <v>43875</v>
      </c>
    </row>
    <row r="2294" spans="2:4" x14ac:dyDescent="0.2">
      <c r="B2294" t="s">
        <v>85</v>
      </c>
      <c r="C2294" s="44">
        <v>0</v>
      </c>
      <c r="D2294" s="33">
        <v>43876</v>
      </c>
    </row>
    <row r="2295" spans="2:4" x14ac:dyDescent="0.2">
      <c r="B2295" t="s">
        <v>85</v>
      </c>
      <c r="C2295" s="44">
        <v>0</v>
      </c>
      <c r="D2295" s="33">
        <v>43877</v>
      </c>
    </row>
    <row r="2296" spans="2:4" x14ac:dyDescent="0.2">
      <c r="B2296" t="s">
        <v>85</v>
      </c>
      <c r="C2296" s="44">
        <v>0</v>
      </c>
      <c r="D2296" s="33">
        <v>43878</v>
      </c>
    </row>
    <row r="2297" spans="2:4" x14ac:dyDescent="0.2">
      <c r="B2297" t="s">
        <v>85</v>
      </c>
      <c r="C2297" s="44">
        <v>0</v>
      </c>
      <c r="D2297" s="33">
        <v>43879</v>
      </c>
    </row>
    <row r="2298" spans="2:4" x14ac:dyDescent="0.2">
      <c r="B2298" t="s">
        <v>85</v>
      </c>
      <c r="C2298" s="44">
        <v>0</v>
      </c>
      <c r="D2298" s="33">
        <v>43880</v>
      </c>
    </row>
    <row r="2299" spans="2:4" x14ac:dyDescent="0.2">
      <c r="B2299" t="s">
        <v>85</v>
      </c>
      <c r="C2299" s="44">
        <v>0</v>
      </c>
      <c r="D2299" s="33">
        <v>43881</v>
      </c>
    </row>
    <row r="2300" spans="2:4" x14ac:dyDescent="0.2">
      <c r="B2300" t="s">
        <v>85</v>
      </c>
      <c r="C2300" s="44">
        <v>0</v>
      </c>
      <c r="D2300" s="33">
        <v>43882</v>
      </c>
    </row>
    <row r="2301" spans="2:4" x14ac:dyDescent="0.2">
      <c r="B2301" t="s">
        <v>85</v>
      </c>
      <c r="C2301" s="44">
        <v>0</v>
      </c>
      <c r="D2301" s="33">
        <v>43883</v>
      </c>
    </row>
    <row r="2302" spans="2:4" x14ac:dyDescent="0.2">
      <c r="B2302" t="s">
        <v>85</v>
      </c>
      <c r="C2302" s="44">
        <v>0</v>
      </c>
      <c r="D2302" s="33">
        <v>43884</v>
      </c>
    </row>
    <row r="2303" spans="2:4" x14ac:dyDescent="0.2">
      <c r="B2303" t="s">
        <v>85</v>
      </c>
      <c r="C2303" s="44">
        <v>0</v>
      </c>
      <c r="D2303" s="33">
        <v>43885</v>
      </c>
    </row>
    <row r="2304" spans="2:4" x14ac:dyDescent="0.2">
      <c r="B2304" t="s">
        <v>85</v>
      </c>
      <c r="C2304" s="44">
        <v>0</v>
      </c>
      <c r="D2304" s="33">
        <v>43886</v>
      </c>
    </row>
    <row r="2305" spans="2:4" x14ac:dyDescent="0.2">
      <c r="B2305" t="s">
        <v>85</v>
      </c>
      <c r="C2305" s="44">
        <v>0</v>
      </c>
      <c r="D2305" s="33">
        <v>43887</v>
      </c>
    </row>
    <row r="2306" spans="2:4" x14ac:dyDescent="0.2">
      <c r="B2306" t="s">
        <v>85</v>
      </c>
      <c r="C2306" s="44">
        <v>1</v>
      </c>
      <c r="D2306" s="33">
        <v>43888</v>
      </c>
    </row>
    <row r="2307" spans="2:4" x14ac:dyDescent="0.2">
      <c r="B2307" t="s">
        <v>85</v>
      </c>
      <c r="C2307" s="44">
        <v>1</v>
      </c>
      <c r="D2307" s="33">
        <v>43889</v>
      </c>
    </row>
    <row r="2308" spans="2:4" x14ac:dyDescent="0.2">
      <c r="B2308" t="s">
        <v>85</v>
      </c>
      <c r="C2308" s="44">
        <v>6</v>
      </c>
      <c r="D2308" s="33">
        <v>43890</v>
      </c>
    </row>
    <row r="2309" spans="2:4" x14ac:dyDescent="0.2">
      <c r="B2309" t="s">
        <v>85</v>
      </c>
      <c r="C2309" s="44">
        <v>10</v>
      </c>
      <c r="D2309" s="33">
        <v>43891</v>
      </c>
    </row>
    <row r="2310" spans="2:4" x14ac:dyDescent="0.2">
      <c r="B2310" t="s">
        <v>85</v>
      </c>
      <c r="C2310" s="44">
        <v>18</v>
      </c>
      <c r="D2310" s="33">
        <v>43892</v>
      </c>
    </row>
    <row r="2311" spans="2:4" x14ac:dyDescent="0.2">
      <c r="B2311" t="s">
        <v>85</v>
      </c>
      <c r="C2311" s="44">
        <v>24</v>
      </c>
      <c r="D2311" s="33">
        <v>43893</v>
      </c>
    </row>
    <row r="2312" spans="2:4" x14ac:dyDescent="0.2">
      <c r="B2312" t="s">
        <v>85</v>
      </c>
      <c r="C2312" s="44">
        <v>38</v>
      </c>
      <c r="D2312" s="33">
        <v>43894</v>
      </c>
    </row>
    <row r="2313" spans="2:4" x14ac:dyDescent="0.2">
      <c r="B2313" t="s">
        <v>85</v>
      </c>
      <c r="C2313" s="44">
        <v>82</v>
      </c>
      <c r="D2313" s="33">
        <v>43895</v>
      </c>
    </row>
    <row r="2314" spans="2:4" x14ac:dyDescent="0.2">
      <c r="B2314" t="s">
        <v>85</v>
      </c>
      <c r="C2314" s="44">
        <v>128</v>
      </c>
      <c r="D2314" s="33">
        <v>43896</v>
      </c>
    </row>
    <row r="2315" spans="2:4" x14ac:dyDescent="0.2">
      <c r="B2315" t="s">
        <v>85</v>
      </c>
      <c r="C2315" s="44">
        <v>188</v>
      </c>
      <c r="D2315" s="33">
        <v>43897</v>
      </c>
    </row>
    <row r="2316" spans="2:4" x14ac:dyDescent="0.2">
      <c r="B2316" t="s">
        <v>85</v>
      </c>
      <c r="C2316" s="44">
        <v>265</v>
      </c>
      <c r="D2316" s="33">
        <v>43898</v>
      </c>
    </row>
    <row r="2317" spans="2:4" x14ac:dyDescent="0.2">
      <c r="B2317" t="s">
        <v>85</v>
      </c>
      <c r="C2317" s="44">
        <v>321</v>
      </c>
      <c r="D2317" s="33">
        <v>43899</v>
      </c>
    </row>
    <row r="2318" spans="2:4" x14ac:dyDescent="0.2">
      <c r="B2318" t="s">
        <v>85</v>
      </c>
      <c r="C2318" s="44">
        <v>382</v>
      </c>
      <c r="D2318" s="33">
        <v>43900</v>
      </c>
    </row>
    <row r="2319" spans="2:4" x14ac:dyDescent="0.2">
      <c r="B2319" t="s">
        <v>85</v>
      </c>
      <c r="C2319" s="44">
        <v>503</v>
      </c>
      <c r="D2319" s="33">
        <v>43901</v>
      </c>
    </row>
    <row r="2320" spans="2:4" x14ac:dyDescent="0.2">
      <c r="B2320" t="s">
        <v>85</v>
      </c>
      <c r="C2320" s="44">
        <v>503</v>
      </c>
      <c r="D2320" s="33">
        <v>43902</v>
      </c>
    </row>
    <row r="2321" spans="2:4" x14ac:dyDescent="0.2">
      <c r="B2321" t="s">
        <v>85</v>
      </c>
      <c r="C2321" s="44">
        <v>804</v>
      </c>
      <c r="D2321" s="33">
        <v>43903</v>
      </c>
    </row>
    <row r="2322" spans="2:4" x14ac:dyDescent="0.2">
      <c r="B2322" t="s">
        <v>85</v>
      </c>
      <c r="C2322" s="44">
        <v>959</v>
      </c>
      <c r="D2322" s="33">
        <v>43904</v>
      </c>
    </row>
    <row r="2323" spans="2:4" x14ac:dyDescent="0.2">
      <c r="B2323" t="s">
        <v>85</v>
      </c>
      <c r="C2323" s="44">
        <v>1135</v>
      </c>
      <c r="D2323" s="33">
        <v>43905</v>
      </c>
    </row>
    <row r="2324" spans="2:4" x14ac:dyDescent="0.2">
      <c r="B2324" t="s">
        <v>86</v>
      </c>
      <c r="C2324" s="44">
        <v>0</v>
      </c>
      <c r="D2324" s="33">
        <v>43852</v>
      </c>
    </row>
    <row r="2325" spans="2:4" x14ac:dyDescent="0.2">
      <c r="B2325" t="s">
        <v>86</v>
      </c>
      <c r="C2325" s="44">
        <v>0</v>
      </c>
      <c r="D2325" s="33">
        <v>43853</v>
      </c>
    </row>
    <row r="2326" spans="2:4" x14ac:dyDescent="0.2">
      <c r="B2326" t="s">
        <v>86</v>
      </c>
      <c r="C2326" s="44">
        <v>0</v>
      </c>
      <c r="D2326" s="33">
        <v>43854</v>
      </c>
    </row>
    <row r="2327" spans="2:4" x14ac:dyDescent="0.2">
      <c r="B2327" t="s">
        <v>86</v>
      </c>
      <c r="C2327" s="44">
        <v>0</v>
      </c>
      <c r="D2327" s="33">
        <v>43855</v>
      </c>
    </row>
    <row r="2328" spans="2:4" x14ac:dyDescent="0.2">
      <c r="B2328" t="s">
        <v>86</v>
      </c>
      <c r="C2328" s="44">
        <v>0</v>
      </c>
      <c r="D2328" s="33">
        <v>43856</v>
      </c>
    </row>
    <row r="2329" spans="2:4" x14ac:dyDescent="0.2">
      <c r="B2329" t="s">
        <v>86</v>
      </c>
      <c r="C2329" s="44">
        <v>0</v>
      </c>
      <c r="D2329" s="33">
        <v>43857</v>
      </c>
    </row>
    <row r="2330" spans="2:4" x14ac:dyDescent="0.2">
      <c r="B2330" t="s">
        <v>86</v>
      </c>
      <c r="C2330" s="44">
        <v>0</v>
      </c>
      <c r="D2330" s="33">
        <v>43858</v>
      </c>
    </row>
    <row r="2331" spans="2:4" x14ac:dyDescent="0.2">
      <c r="B2331" t="s">
        <v>86</v>
      </c>
      <c r="C2331" s="44">
        <v>0</v>
      </c>
      <c r="D2331" s="33">
        <v>43859</v>
      </c>
    </row>
    <row r="2332" spans="2:4" x14ac:dyDescent="0.2">
      <c r="B2332" t="s">
        <v>86</v>
      </c>
      <c r="C2332" s="44">
        <v>0</v>
      </c>
      <c r="D2332" s="33">
        <v>43860</v>
      </c>
    </row>
    <row r="2333" spans="2:4" x14ac:dyDescent="0.2">
      <c r="B2333" t="s">
        <v>86</v>
      </c>
      <c r="C2333" s="44">
        <v>0</v>
      </c>
      <c r="D2333" s="33">
        <v>43861</v>
      </c>
    </row>
    <row r="2334" spans="2:4" x14ac:dyDescent="0.2">
      <c r="B2334" t="s">
        <v>86</v>
      </c>
      <c r="C2334" s="44">
        <v>0</v>
      </c>
      <c r="D2334" s="33">
        <v>43862</v>
      </c>
    </row>
    <row r="2335" spans="2:4" x14ac:dyDescent="0.2">
      <c r="B2335" t="s">
        <v>86</v>
      </c>
      <c r="C2335" s="44">
        <v>0</v>
      </c>
      <c r="D2335" s="33">
        <v>43863</v>
      </c>
    </row>
    <row r="2336" spans="2:4" x14ac:dyDescent="0.2">
      <c r="B2336" t="s">
        <v>86</v>
      </c>
      <c r="C2336" s="44">
        <v>0</v>
      </c>
      <c r="D2336" s="33">
        <v>43864</v>
      </c>
    </row>
    <row r="2337" spans="2:4" x14ac:dyDescent="0.2">
      <c r="B2337" t="s">
        <v>86</v>
      </c>
      <c r="C2337" s="44">
        <v>0</v>
      </c>
      <c r="D2337" s="33">
        <v>43865</v>
      </c>
    </row>
    <row r="2338" spans="2:4" x14ac:dyDescent="0.2">
      <c r="B2338" t="s">
        <v>86</v>
      </c>
      <c r="C2338" s="44">
        <v>0</v>
      </c>
      <c r="D2338" s="33">
        <v>43866</v>
      </c>
    </row>
    <row r="2339" spans="2:4" x14ac:dyDescent="0.2">
      <c r="B2339" t="s">
        <v>86</v>
      </c>
      <c r="C2339" s="44">
        <v>0</v>
      </c>
      <c r="D2339" s="33">
        <v>43867</v>
      </c>
    </row>
    <row r="2340" spans="2:4" x14ac:dyDescent="0.2">
      <c r="B2340" t="s">
        <v>86</v>
      </c>
      <c r="C2340" s="44">
        <v>0</v>
      </c>
      <c r="D2340" s="33">
        <v>43868</v>
      </c>
    </row>
    <row r="2341" spans="2:4" x14ac:dyDescent="0.2">
      <c r="B2341" t="s">
        <v>86</v>
      </c>
      <c r="C2341" s="44">
        <v>0</v>
      </c>
      <c r="D2341" s="33">
        <v>43869</v>
      </c>
    </row>
    <row r="2342" spans="2:4" x14ac:dyDescent="0.2">
      <c r="B2342" t="s">
        <v>86</v>
      </c>
      <c r="C2342" s="44">
        <v>0</v>
      </c>
      <c r="D2342" s="33">
        <v>43870</v>
      </c>
    </row>
    <row r="2343" spans="2:4" x14ac:dyDescent="0.2">
      <c r="B2343" t="s">
        <v>86</v>
      </c>
      <c r="C2343" s="44">
        <v>0</v>
      </c>
      <c r="D2343" s="33">
        <v>43871</v>
      </c>
    </row>
    <row r="2344" spans="2:4" x14ac:dyDescent="0.2">
      <c r="B2344" t="s">
        <v>86</v>
      </c>
      <c r="C2344" s="44">
        <v>0</v>
      </c>
      <c r="D2344" s="33">
        <v>43872</v>
      </c>
    </row>
    <row r="2345" spans="2:4" x14ac:dyDescent="0.2">
      <c r="B2345" t="s">
        <v>86</v>
      </c>
      <c r="C2345" s="44">
        <v>0</v>
      </c>
      <c r="D2345" s="33">
        <v>43873</v>
      </c>
    </row>
    <row r="2346" spans="2:4" x14ac:dyDescent="0.2">
      <c r="B2346" t="s">
        <v>86</v>
      </c>
      <c r="C2346" s="44">
        <v>0</v>
      </c>
      <c r="D2346" s="33">
        <v>43874</v>
      </c>
    </row>
    <row r="2347" spans="2:4" x14ac:dyDescent="0.2">
      <c r="B2347" t="s">
        <v>86</v>
      </c>
      <c r="C2347" s="44">
        <v>0</v>
      </c>
      <c r="D2347" s="33">
        <v>43875</v>
      </c>
    </row>
    <row r="2348" spans="2:4" x14ac:dyDescent="0.2">
      <c r="B2348" t="s">
        <v>86</v>
      </c>
      <c r="C2348" s="44">
        <v>0</v>
      </c>
      <c r="D2348" s="33">
        <v>43876</v>
      </c>
    </row>
    <row r="2349" spans="2:4" x14ac:dyDescent="0.2">
      <c r="B2349" t="s">
        <v>86</v>
      </c>
      <c r="C2349" s="44">
        <v>0</v>
      </c>
      <c r="D2349" s="33">
        <v>43877</v>
      </c>
    </row>
    <row r="2350" spans="2:4" x14ac:dyDescent="0.2">
      <c r="B2350" t="s">
        <v>86</v>
      </c>
      <c r="C2350" s="44">
        <v>0</v>
      </c>
      <c r="D2350" s="33">
        <v>43878</v>
      </c>
    </row>
    <row r="2351" spans="2:4" x14ac:dyDescent="0.2">
      <c r="B2351" t="s">
        <v>86</v>
      </c>
      <c r="C2351" s="44">
        <v>0</v>
      </c>
      <c r="D2351" s="33">
        <v>43879</v>
      </c>
    </row>
    <row r="2352" spans="2:4" x14ac:dyDescent="0.2">
      <c r="B2352" t="s">
        <v>86</v>
      </c>
      <c r="C2352" s="44">
        <v>0</v>
      </c>
      <c r="D2352" s="33">
        <v>43880</v>
      </c>
    </row>
    <row r="2353" spans="2:4" x14ac:dyDescent="0.2">
      <c r="B2353" t="s">
        <v>86</v>
      </c>
      <c r="C2353" s="44">
        <v>0</v>
      </c>
      <c r="D2353" s="33">
        <v>43881</v>
      </c>
    </row>
    <row r="2354" spans="2:4" x14ac:dyDescent="0.2">
      <c r="B2354" t="s">
        <v>86</v>
      </c>
      <c r="C2354" s="44">
        <v>0</v>
      </c>
      <c r="D2354" s="33">
        <v>43882</v>
      </c>
    </row>
    <row r="2355" spans="2:4" x14ac:dyDescent="0.2">
      <c r="B2355" t="s">
        <v>86</v>
      </c>
      <c r="C2355" s="44">
        <v>0</v>
      </c>
      <c r="D2355" s="33">
        <v>43883</v>
      </c>
    </row>
    <row r="2356" spans="2:4" x14ac:dyDescent="0.2">
      <c r="B2356" t="s">
        <v>86</v>
      </c>
      <c r="C2356" s="44">
        <v>0</v>
      </c>
      <c r="D2356" s="33">
        <v>43884</v>
      </c>
    </row>
    <row r="2357" spans="2:4" x14ac:dyDescent="0.2">
      <c r="B2357" t="s">
        <v>86</v>
      </c>
      <c r="C2357" s="44">
        <v>0</v>
      </c>
      <c r="D2357" s="33">
        <v>43885</v>
      </c>
    </row>
    <row r="2358" spans="2:4" x14ac:dyDescent="0.2">
      <c r="B2358" t="s">
        <v>86</v>
      </c>
      <c r="C2358" s="44">
        <v>0</v>
      </c>
      <c r="D2358" s="33">
        <v>43886</v>
      </c>
    </row>
    <row r="2359" spans="2:4" x14ac:dyDescent="0.2">
      <c r="B2359" t="s">
        <v>86</v>
      </c>
      <c r="C2359" s="44">
        <v>0</v>
      </c>
      <c r="D2359" s="33">
        <v>43887</v>
      </c>
    </row>
    <row r="2360" spans="2:4" x14ac:dyDescent="0.2">
      <c r="B2360" t="s">
        <v>86</v>
      </c>
      <c r="C2360" s="44">
        <v>1</v>
      </c>
      <c r="D2360" s="33">
        <v>43888</v>
      </c>
    </row>
    <row r="2361" spans="2:4" x14ac:dyDescent="0.2">
      <c r="B2361" t="s">
        <v>86</v>
      </c>
      <c r="C2361" s="44">
        <v>1</v>
      </c>
      <c r="D2361" s="33">
        <v>43889</v>
      </c>
    </row>
    <row r="2362" spans="2:4" x14ac:dyDescent="0.2">
      <c r="B2362" t="s">
        <v>86</v>
      </c>
      <c r="C2362" s="44">
        <v>1</v>
      </c>
      <c r="D2362" s="33">
        <v>43890</v>
      </c>
    </row>
    <row r="2363" spans="2:4" x14ac:dyDescent="0.2">
      <c r="B2363" t="s">
        <v>86</v>
      </c>
      <c r="C2363" s="44">
        <v>1</v>
      </c>
      <c r="D2363" s="33">
        <v>43891</v>
      </c>
    </row>
    <row r="2364" spans="2:4" x14ac:dyDescent="0.2">
      <c r="B2364" t="s">
        <v>86</v>
      </c>
      <c r="C2364" s="44">
        <v>8</v>
      </c>
      <c r="D2364" s="33">
        <v>43892</v>
      </c>
    </row>
    <row r="2365" spans="2:4" x14ac:dyDescent="0.2">
      <c r="B2365" t="s">
        <v>86</v>
      </c>
      <c r="C2365" s="44">
        <v>10</v>
      </c>
      <c r="D2365" s="33">
        <v>43893</v>
      </c>
    </row>
    <row r="2366" spans="2:4" x14ac:dyDescent="0.2">
      <c r="B2366" t="s">
        <v>86</v>
      </c>
      <c r="C2366" s="44">
        <v>16</v>
      </c>
      <c r="D2366" s="33">
        <v>43894</v>
      </c>
    </row>
    <row r="2367" spans="2:4" x14ac:dyDescent="0.2">
      <c r="B2367" t="s">
        <v>86</v>
      </c>
      <c r="C2367" s="44">
        <v>21</v>
      </c>
      <c r="D2367" s="33">
        <v>43895</v>
      </c>
    </row>
    <row r="2368" spans="2:4" x14ac:dyDescent="0.2">
      <c r="B2368" t="s">
        <v>86</v>
      </c>
      <c r="C2368" s="44">
        <v>21</v>
      </c>
      <c r="D2368" s="33">
        <v>43896</v>
      </c>
    </row>
    <row r="2369" spans="2:4" x14ac:dyDescent="0.2">
      <c r="B2369" t="s">
        <v>86</v>
      </c>
      <c r="C2369" s="44">
        <v>23</v>
      </c>
      <c r="D2369" s="33">
        <v>43897</v>
      </c>
    </row>
    <row r="2370" spans="2:4" x14ac:dyDescent="0.2">
      <c r="B2370" t="s">
        <v>86</v>
      </c>
      <c r="C2370" s="44">
        <v>36</v>
      </c>
      <c r="D2370" s="33">
        <v>43898</v>
      </c>
    </row>
    <row r="2371" spans="2:4" x14ac:dyDescent="0.2">
      <c r="B2371" t="s">
        <v>86</v>
      </c>
      <c r="C2371" s="44">
        <v>36</v>
      </c>
      <c r="D2371" s="33">
        <v>43899</v>
      </c>
    </row>
    <row r="2372" spans="2:4" x14ac:dyDescent="0.2">
      <c r="B2372" t="s">
        <v>86</v>
      </c>
      <c r="C2372" s="44">
        <v>51</v>
      </c>
      <c r="D2372" s="33">
        <v>43900</v>
      </c>
    </row>
    <row r="2373" spans="2:4" x14ac:dyDescent="0.2">
      <c r="B2373" t="s">
        <v>86</v>
      </c>
      <c r="C2373" s="44">
        <v>62</v>
      </c>
      <c r="D2373" s="33">
        <v>43901</v>
      </c>
    </row>
    <row r="2374" spans="2:4" x14ac:dyDescent="0.2">
      <c r="B2374" t="s">
        <v>86</v>
      </c>
      <c r="C2374" s="44">
        <v>69</v>
      </c>
      <c r="D2374" s="33">
        <v>43902</v>
      </c>
    </row>
    <row r="2375" spans="2:4" x14ac:dyDescent="0.2">
      <c r="B2375" t="s">
        <v>86</v>
      </c>
      <c r="C2375" s="44">
        <v>80</v>
      </c>
      <c r="D2375" s="33">
        <v>43903</v>
      </c>
    </row>
    <row r="2376" spans="2:4" x14ac:dyDescent="0.2">
      <c r="B2376" t="s">
        <v>86</v>
      </c>
      <c r="C2376" s="44">
        <v>80</v>
      </c>
      <c r="D2376" s="33">
        <v>43904</v>
      </c>
    </row>
    <row r="2377" spans="2:4" x14ac:dyDescent="0.2">
      <c r="B2377" t="s">
        <v>86</v>
      </c>
      <c r="C2377" s="44">
        <v>101</v>
      </c>
      <c r="D2377" s="33">
        <v>43905</v>
      </c>
    </row>
    <row r="2378" spans="2:4" x14ac:dyDescent="0.2">
      <c r="B2378" t="s">
        <v>87</v>
      </c>
      <c r="C2378" s="44">
        <v>0</v>
      </c>
      <c r="D2378" s="33">
        <v>43852</v>
      </c>
    </row>
    <row r="2379" spans="2:4" x14ac:dyDescent="0.2">
      <c r="B2379" t="s">
        <v>87</v>
      </c>
      <c r="C2379" s="44">
        <v>0</v>
      </c>
      <c r="D2379" s="33">
        <v>43853</v>
      </c>
    </row>
    <row r="2380" spans="2:4" x14ac:dyDescent="0.2">
      <c r="B2380" t="s">
        <v>87</v>
      </c>
      <c r="C2380" s="44">
        <v>0</v>
      </c>
      <c r="D2380" s="33">
        <v>43854</v>
      </c>
    </row>
    <row r="2381" spans="2:4" x14ac:dyDescent="0.2">
      <c r="B2381" t="s">
        <v>87</v>
      </c>
      <c r="C2381" s="44">
        <v>0</v>
      </c>
      <c r="D2381" s="33">
        <v>43855</v>
      </c>
    </row>
    <row r="2382" spans="2:4" x14ac:dyDescent="0.2">
      <c r="B2382" t="s">
        <v>87</v>
      </c>
      <c r="C2382" s="44">
        <v>0</v>
      </c>
      <c r="D2382" s="33">
        <v>43856</v>
      </c>
    </row>
    <row r="2383" spans="2:4" x14ac:dyDescent="0.2">
      <c r="B2383" t="s">
        <v>87</v>
      </c>
      <c r="C2383" s="44">
        <v>0</v>
      </c>
      <c r="D2383" s="33">
        <v>43857</v>
      </c>
    </row>
    <row r="2384" spans="2:4" x14ac:dyDescent="0.2">
      <c r="B2384" t="s">
        <v>87</v>
      </c>
      <c r="C2384" s="44">
        <v>0</v>
      </c>
      <c r="D2384" s="33">
        <v>43858</v>
      </c>
    </row>
    <row r="2385" spans="2:4" x14ac:dyDescent="0.2">
      <c r="B2385" t="s">
        <v>87</v>
      </c>
      <c r="C2385" s="44">
        <v>0</v>
      </c>
      <c r="D2385" s="33">
        <v>43859</v>
      </c>
    </row>
    <row r="2386" spans="2:4" x14ac:dyDescent="0.2">
      <c r="B2386" t="s">
        <v>87</v>
      </c>
      <c r="C2386" s="44">
        <v>0</v>
      </c>
      <c r="D2386" s="33">
        <v>43860</v>
      </c>
    </row>
    <row r="2387" spans="2:4" x14ac:dyDescent="0.2">
      <c r="B2387" t="s">
        <v>87</v>
      </c>
      <c r="C2387" s="44">
        <v>0</v>
      </c>
      <c r="D2387" s="33">
        <v>43861</v>
      </c>
    </row>
    <row r="2388" spans="2:4" x14ac:dyDescent="0.2">
      <c r="B2388" t="s">
        <v>87</v>
      </c>
      <c r="C2388" s="44">
        <v>0</v>
      </c>
      <c r="D2388" s="33">
        <v>43862</v>
      </c>
    </row>
    <row r="2389" spans="2:4" x14ac:dyDescent="0.2">
      <c r="B2389" t="s">
        <v>87</v>
      </c>
      <c r="C2389" s="44">
        <v>0</v>
      </c>
      <c r="D2389" s="33">
        <v>43863</v>
      </c>
    </row>
    <row r="2390" spans="2:4" x14ac:dyDescent="0.2">
      <c r="B2390" t="s">
        <v>87</v>
      </c>
      <c r="C2390" s="44">
        <v>0</v>
      </c>
      <c r="D2390" s="33">
        <v>43864</v>
      </c>
    </row>
    <row r="2391" spans="2:4" x14ac:dyDescent="0.2">
      <c r="B2391" t="s">
        <v>87</v>
      </c>
      <c r="C2391" s="44">
        <v>0</v>
      </c>
      <c r="D2391" s="33">
        <v>43865</v>
      </c>
    </row>
    <row r="2392" spans="2:4" x14ac:dyDescent="0.2">
      <c r="B2392" t="s">
        <v>87</v>
      </c>
      <c r="C2392" s="44">
        <v>0</v>
      </c>
      <c r="D2392" s="33">
        <v>43866</v>
      </c>
    </row>
    <row r="2393" spans="2:4" x14ac:dyDescent="0.2">
      <c r="B2393" t="s">
        <v>87</v>
      </c>
      <c r="C2393" s="44">
        <v>0</v>
      </c>
      <c r="D2393" s="33">
        <v>43867</v>
      </c>
    </row>
    <row r="2394" spans="2:4" x14ac:dyDescent="0.2">
      <c r="B2394" t="s">
        <v>87</v>
      </c>
      <c r="C2394" s="44">
        <v>0</v>
      </c>
      <c r="D2394" s="33">
        <v>43868</v>
      </c>
    </row>
    <row r="2395" spans="2:4" x14ac:dyDescent="0.2">
      <c r="B2395" t="s">
        <v>87</v>
      </c>
      <c r="C2395" s="44">
        <v>0</v>
      </c>
      <c r="D2395" s="33">
        <v>43869</v>
      </c>
    </row>
    <row r="2396" spans="2:4" x14ac:dyDescent="0.2">
      <c r="B2396" t="s">
        <v>87</v>
      </c>
      <c r="C2396" s="44">
        <v>0</v>
      </c>
      <c r="D2396" s="33">
        <v>43870</v>
      </c>
    </row>
    <row r="2397" spans="2:4" x14ac:dyDescent="0.2">
      <c r="B2397" t="s">
        <v>87</v>
      </c>
      <c r="C2397" s="44">
        <v>0</v>
      </c>
      <c r="D2397" s="33">
        <v>43871</v>
      </c>
    </row>
    <row r="2398" spans="2:4" x14ac:dyDescent="0.2">
      <c r="B2398" t="s">
        <v>87</v>
      </c>
      <c r="C2398" s="44">
        <v>0</v>
      </c>
      <c r="D2398" s="33">
        <v>43872</v>
      </c>
    </row>
    <row r="2399" spans="2:4" x14ac:dyDescent="0.2">
      <c r="B2399" t="s">
        <v>87</v>
      </c>
      <c r="C2399" s="44">
        <v>0</v>
      </c>
      <c r="D2399" s="33">
        <v>43873</v>
      </c>
    </row>
    <row r="2400" spans="2:4" x14ac:dyDescent="0.2">
      <c r="B2400" t="s">
        <v>87</v>
      </c>
      <c r="C2400" s="44">
        <v>0</v>
      </c>
      <c r="D2400" s="33">
        <v>43874</v>
      </c>
    </row>
    <row r="2401" spans="2:4" x14ac:dyDescent="0.2">
      <c r="B2401" t="s">
        <v>87</v>
      </c>
      <c r="C2401" s="44">
        <v>0</v>
      </c>
      <c r="D2401" s="33">
        <v>43875</v>
      </c>
    </row>
    <row r="2402" spans="2:4" x14ac:dyDescent="0.2">
      <c r="B2402" t="s">
        <v>87</v>
      </c>
      <c r="C2402" s="44">
        <v>0</v>
      </c>
      <c r="D2402" s="33">
        <v>43876</v>
      </c>
    </row>
    <row r="2403" spans="2:4" x14ac:dyDescent="0.2">
      <c r="B2403" t="s">
        <v>87</v>
      </c>
      <c r="C2403" s="44">
        <v>0</v>
      </c>
      <c r="D2403" s="33">
        <v>43877</v>
      </c>
    </row>
    <row r="2404" spans="2:4" x14ac:dyDescent="0.2">
      <c r="B2404" t="s">
        <v>87</v>
      </c>
      <c r="C2404" s="44">
        <v>0</v>
      </c>
      <c r="D2404" s="33">
        <v>43878</v>
      </c>
    </row>
    <row r="2405" spans="2:4" x14ac:dyDescent="0.2">
      <c r="B2405" t="s">
        <v>87</v>
      </c>
      <c r="C2405" s="44">
        <v>0</v>
      </c>
      <c r="D2405" s="33">
        <v>43879</v>
      </c>
    </row>
    <row r="2406" spans="2:4" x14ac:dyDescent="0.2">
      <c r="B2406" t="s">
        <v>87</v>
      </c>
      <c r="C2406" s="44">
        <v>0</v>
      </c>
      <c r="D2406" s="33">
        <v>43880</v>
      </c>
    </row>
    <row r="2407" spans="2:4" x14ac:dyDescent="0.2">
      <c r="B2407" t="s">
        <v>87</v>
      </c>
      <c r="C2407" s="44">
        <v>0</v>
      </c>
      <c r="D2407" s="33">
        <v>43881</v>
      </c>
    </row>
    <row r="2408" spans="2:4" x14ac:dyDescent="0.2">
      <c r="B2408" t="s">
        <v>87</v>
      </c>
      <c r="C2408" s="44">
        <v>0</v>
      </c>
      <c r="D2408" s="33">
        <v>43882</v>
      </c>
    </row>
    <row r="2409" spans="2:4" x14ac:dyDescent="0.2">
      <c r="B2409" t="s">
        <v>87</v>
      </c>
      <c r="C2409" s="44">
        <v>0</v>
      </c>
      <c r="D2409" s="33">
        <v>43883</v>
      </c>
    </row>
    <row r="2410" spans="2:4" x14ac:dyDescent="0.2">
      <c r="B2410" t="s">
        <v>87</v>
      </c>
      <c r="C2410" s="44">
        <v>0</v>
      </c>
      <c r="D2410" s="33">
        <v>43884</v>
      </c>
    </row>
    <row r="2411" spans="2:4" x14ac:dyDescent="0.2">
      <c r="B2411" t="s">
        <v>87</v>
      </c>
      <c r="C2411" s="44">
        <v>0</v>
      </c>
      <c r="D2411" s="33">
        <v>43885</v>
      </c>
    </row>
    <row r="2412" spans="2:4" x14ac:dyDescent="0.2">
      <c r="B2412" t="s">
        <v>87</v>
      </c>
      <c r="C2412" s="44">
        <v>0</v>
      </c>
      <c r="D2412" s="33">
        <v>43886</v>
      </c>
    </row>
    <row r="2413" spans="2:4" x14ac:dyDescent="0.2">
      <c r="B2413" t="s">
        <v>87</v>
      </c>
      <c r="C2413" s="44">
        <v>0</v>
      </c>
      <c r="D2413" s="33">
        <v>43887</v>
      </c>
    </row>
    <row r="2414" spans="2:4" x14ac:dyDescent="0.2">
      <c r="B2414" t="s">
        <v>87</v>
      </c>
      <c r="C2414" s="44">
        <v>0</v>
      </c>
      <c r="D2414" s="33">
        <v>43888</v>
      </c>
    </row>
    <row r="2415" spans="2:4" x14ac:dyDescent="0.2">
      <c r="B2415" t="s">
        <v>87</v>
      </c>
      <c r="C2415" s="44">
        <v>1</v>
      </c>
      <c r="D2415" s="33">
        <v>43889</v>
      </c>
    </row>
    <row r="2416" spans="2:4" x14ac:dyDescent="0.2">
      <c r="B2416" t="s">
        <v>87</v>
      </c>
      <c r="C2416" s="44">
        <v>1</v>
      </c>
      <c r="D2416" s="33">
        <v>43890</v>
      </c>
    </row>
    <row r="2417" spans="2:4" x14ac:dyDescent="0.2">
      <c r="B2417" t="s">
        <v>87</v>
      </c>
      <c r="C2417" s="44">
        <v>1</v>
      </c>
      <c r="D2417" s="33">
        <v>43891</v>
      </c>
    </row>
    <row r="2418" spans="2:4" x14ac:dyDescent="0.2">
      <c r="B2418" t="s">
        <v>87</v>
      </c>
      <c r="C2418" s="44">
        <v>1</v>
      </c>
      <c r="D2418" s="33">
        <v>43892</v>
      </c>
    </row>
    <row r="2419" spans="2:4" x14ac:dyDescent="0.2">
      <c r="B2419" t="s">
        <v>87</v>
      </c>
      <c r="C2419" s="44">
        <v>1</v>
      </c>
      <c r="D2419" s="33">
        <v>43893</v>
      </c>
    </row>
    <row r="2420" spans="2:4" x14ac:dyDescent="0.2">
      <c r="B2420" t="s">
        <v>87</v>
      </c>
      <c r="C2420" s="44">
        <v>6</v>
      </c>
      <c r="D2420" s="33">
        <v>43894</v>
      </c>
    </row>
    <row r="2421" spans="2:4" x14ac:dyDescent="0.2">
      <c r="B2421" t="s">
        <v>87</v>
      </c>
      <c r="C2421" s="44">
        <v>6</v>
      </c>
      <c r="D2421" s="33">
        <v>43895</v>
      </c>
    </row>
    <row r="2422" spans="2:4" x14ac:dyDescent="0.2">
      <c r="B2422" t="s">
        <v>87</v>
      </c>
      <c r="C2422" s="44">
        <v>6</v>
      </c>
      <c r="D2422" s="33">
        <v>43896</v>
      </c>
    </row>
    <row r="2423" spans="2:4" x14ac:dyDescent="0.2">
      <c r="B2423" t="s">
        <v>87</v>
      </c>
      <c r="C2423" s="44">
        <v>6</v>
      </c>
      <c r="D2423" s="33">
        <v>43897</v>
      </c>
    </row>
    <row r="2424" spans="2:4" x14ac:dyDescent="0.2">
      <c r="B2424" t="s">
        <v>87</v>
      </c>
      <c r="C2424" s="44">
        <v>6</v>
      </c>
      <c r="D2424" s="33">
        <v>43898</v>
      </c>
    </row>
    <row r="2425" spans="2:4" x14ac:dyDescent="0.2">
      <c r="B2425" t="s">
        <v>87</v>
      </c>
      <c r="C2425" s="44">
        <v>6</v>
      </c>
      <c r="D2425" s="33">
        <v>43899</v>
      </c>
    </row>
    <row r="2426" spans="2:4" x14ac:dyDescent="0.2">
      <c r="B2426" t="s">
        <v>87</v>
      </c>
      <c r="C2426" s="44">
        <v>9</v>
      </c>
      <c r="D2426" s="33">
        <v>43900</v>
      </c>
    </row>
    <row r="2427" spans="2:4" x14ac:dyDescent="0.2">
      <c r="B2427" t="s">
        <v>87</v>
      </c>
      <c r="C2427" s="44">
        <v>9</v>
      </c>
      <c r="D2427" s="33">
        <v>43901</v>
      </c>
    </row>
    <row r="2428" spans="2:4" x14ac:dyDescent="0.2">
      <c r="B2428" t="s">
        <v>87</v>
      </c>
      <c r="C2428" s="44">
        <v>12</v>
      </c>
      <c r="D2428" s="33">
        <v>43902</v>
      </c>
    </row>
    <row r="2429" spans="2:4" x14ac:dyDescent="0.2">
      <c r="B2429" t="s">
        <v>87</v>
      </c>
      <c r="C2429" s="44">
        <v>27</v>
      </c>
      <c r="D2429" s="33">
        <v>43903</v>
      </c>
    </row>
    <row r="2430" spans="2:4" x14ac:dyDescent="0.2">
      <c r="B2430" t="s">
        <v>87</v>
      </c>
      <c r="C2430" s="44">
        <v>27</v>
      </c>
      <c r="D2430" s="33">
        <v>43904</v>
      </c>
    </row>
    <row r="2431" spans="2:4" x14ac:dyDescent="0.2">
      <c r="B2431" t="s">
        <v>87</v>
      </c>
      <c r="C2431" s="44">
        <v>27</v>
      </c>
      <c r="D2431" s="33">
        <v>43905</v>
      </c>
    </row>
    <row r="2432" spans="2:4" x14ac:dyDescent="0.2">
      <c r="B2432" t="s">
        <v>88</v>
      </c>
      <c r="C2432" s="44">
        <v>0</v>
      </c>
      <c r="D2432" s="33">
        <v>43852</v>
      </c>
    </row>
    <row r="2433" spans="2:4" x14ac:dyDescent="0.2">
      <c r="B2433" t="s">
        <v>88</v>
      </c>
      <c r="C2433" s="44">
        <v>0</v>
      </c>
      <c r="D2433" s="33">
        <v>43853</v>
      </c>
    </row>
    <row r="2434" spans="2:4" x14ac:dyDescent="0.2">
      <c r="B2434" t="s">
        <v>88</v>
      </c>
      <c r="C2434" s="44">
        <v>0</v>
      </c>
      <c r="D2434" s="33">
        <v>43854</v>
      </c>
    </row>
    <row r="2435" spans="2:4" x14ac:dyDescent="0.2">
      <c r="B2435" t="s">
        <v>88</v>
      </c>
      <c r="C2435" s="44">
        <v>0</v>
      </c>
      <c r="D2435" s="33">
        <v>43855</v>
      </c>
    </row>
    <row r="2436" spans="2:4" x14ac:dyDescent="0.2">
      <c r="B2436" t="s">
        <v>88</v>
      </c>
      <c r="C2436" s="44">
        <v>0</v>
      </c>
      <c r="D2436" s="33">
        <v>43856</v>
      </c>
    </row>
    <row r="2437" spans="2:4" x14ac:dyDescent="0.2">
      <c r="B2437" t="s">
        <v>88</v>
      </c>
      <c r="C2437" s="44">
        <v>0</v>
      </c>
      <c r="D2437" s="33">
        <v>43857</v>
      </c>
    </row>
    <row r="2438" spans="2:4" x14ac:dyDescent="0.2">
      <c r="B2438" t="s">
        <v>88</v>
      </c>
      <c r="C2438" s="44">
        <v>0</v>
      </c>
      <c r="D2438" s="33">
        <v>43858</v>
      </c>
    </row>
    <row r="2439" spans="2:4" x14ac:dyDescent="0.2">
      <c r="B2439" t="s">
        <v>88</v>
      </c>
      <c r="C2439" s="44">
        <v>0</v>
      </c>
      <c r="D2439" s="33">
        <v>43859</v>
      </c>
    </row>
    <row r="2440" spans="2:4" x14ac:dyDescent="0.2">
      <c r="B2440" t="s">
        <v>88</v>
      </c>
      <c r="C2440" s="44">
        <v>0</v>
      </c>
      <c r="D2440" s="33">
        <v>43860</v>
      </c>
    </row>
    <row r="2441" spans="2:4" x14ac:dyDescent="0.2">
      <c r="B2441" t="s">
        <v>88</v>
      </c>
      <c r="C2441" s="44">
        <v>0</v>
      </c>
      <c r="D2441" s="33">
        <v>43861</v>
      </c>
    </row>
    <row r="2442" spans="2:4" x14ac:dyDescent="0.2">
      <c r="B2442" t="s">
        <v>88</v>
      </c>
      <c r="C2442" s="44">
        <v>0</v>
      </c>
      <c r="D2442" s="33">
        <v>43862</v>
      </c>
    </row>
    <row r="2443" spans="2:4" x14ac:dyDescent="0.2">
      <c r="B2443" t="s">
        <v>88</v>
      </c>
      <c r="C2443" s="44">
        <v>0</v>
      </c>
      <c r="D2443" s="33">
        <v>43863</v>
      </c>
    </row>
    <row r="2444" spans="2:4" x14ac:dyDescent="0.2">
      <c r="B2444" t="s">
        <v>88</v>
      </c>
      <c r="C2444" s="44">
        <v>0</v>
      </c>
      <c r="D2444" s="33">
        <v>43864</v>
      </c>
    </row>
    <row r="2445" spans="2:4" x14ac:dyDescent="0.2">
      <c r="B2445" t="s">
        <v>88</v>
      </c>
      <c r="C2445" s="44">
        <v>0</v>
      </c>
      <c r="D2445" s="33">
        <v>43865</v>
      </c>
    </row>
    <row r="2446" spans="2:4" x14ac:dyDescent="0.2">
      <c r="B2446" t="s">
        <v>88</v>
      </c>
      <c r="C2446" s="44">
        <v>0</v>
      </c>
      <c r="D2446" s="33">
        <v>43866</v>
      </c>
    </row>
    <row r="2447" spans="2:4" x14ac:dyDescent="0.2">
      <c r="B2447" t="s">
        <v>88</v>
      </c>
      <c r="C2447" s="44">
        <v>0</v>
      </c>
      <c r="D2447" s="33">
        <v>43867</v>
      </c>
    </row>
    <row r="2448" spans="2:4" x14ac:dyDescent="0.2">
      <c r="B2448" t="s">
        <v>88</v>
      </c>
      <c r="C2448" s="44">
        <v>0</v>
      </c>
      <c r="D2448" s="33">
        <v>43868</v>
      </c>
    </row>
    <row r="2449" spans="2:4" x14ac:dyDescent="0.2">
      <c r="B2449" t="s">
        <v>88</v>
      </c>
      <c r="C2449" s="44">
        <v>0</v>
      </c>
      <c r="D2449" s="33">
        <v>43869</v>
      </c>
    </row>
    <row r="2450" spans="2:4" x14ac:dyDescent="0.2">
      <c r="B2450" t="s">
        <v>88</v>
      </c>
      <c r="C2450" s="44">
        <v>0</v>
      </c>
      <c r="D2450" s="33">
        <v>43870</v>
      </c>
    </row>
    <row r="2451" spans="2:4" x14ac:dyDescent="0.2">
      <c r="B2451" t="s">
        <v>88</v>
      </c>
      <c r="C2451" s="44">
        <v>0</v>
      </c>
      <c r="D2451" s="33">
        <v>43871</v>
      </c>
    </row>
    <row r="2452" spans="2:4" x14ac:dyDescent="0.2">
      <c r="B2452" t="s">
        <v>88</v>
      </c>
      <c r="C2452" s="44">
        <v>0</v>
      </c>
      <c r="D2452" s="33">
        <v>43872</v>
      </c>
    </row>
    <row r="2453" spans="2:4" x14ac:dyDescent="0.2">
      <c r="B2453" t="s">
        <v>88</v>
      </c>
      <c r="C2453" s="44">
        <v>0</v>
      </c>
      <c r="D2453" s="33">
        <v>43873</v>
      </c>
    </row>
    <row r="2454" spans="2:4" x14ac:dyDescent="0.2">
      <c r="B2454" t="s">
        <v>88</v>
      </c>
      <c r="C2454" s="44">
        <v>0</v>
      </c>
      <c r="D2454" s="33">
        <v>43874</v>
      </c>
    </row>
    <row r="2455" spans="2:4" x14ac:dyDescent="0.2">
      <c r="B2455" t="s">
        <v>88</v>
      </c>
      <c r="C2455" s="44">
        <v>0</v>
      </c>
      <c r="D2455" s="33">
        <v>43875</v>
      </c>
    </row>
    <row r="2456" spans="2:4" x14ac:dyDescent="0.2">
      <c r="B2456" t="s">
        <v>88</v>
      </c>
      <c r="C2456" s="44">
        <v>0</v>
      </c>
      <c r="D2456" s="33">
        <v>43876</v>
      </c>
    </row>
    <row r="2457" spans="2:4" x14ac:dyDescent="0.2">
      <c r="B2457" t="s">
        <v>88</v>
      </c>
      <c r="C2457" s="44">
        <v>0</v>
      </c>
      <c r="D2457" s="33">
        <v>43877</v>
      </c>
    </row>
    <row r="2458" spans="2:4" x14ac:dyDescent="0.2">
      <c r="B2458" t="s">
        <v>88</v>
      </c>
      <c r="C2458" s="44">
        <v>0</v>
      </c>
      <c r="D2458" s="33">
        <v>43878</v>
      </c>
    </row>
    <row r="2459" spans="2:4" x14ac:dyDescent="0.2">
      <c r="B2459" t="s">
        <v>88</v>
      </c>
      <c r="C2459" s="44">
        <v>0</v>
      </c>
      <c r="D2459" s="33">
        <v>43879</v>
      </c>
    </row>
    <row r="2460" spans="2:4" x14ac:dyDescent="0.2">
      <c r="B2460" t="s">
        <v>88</v>
      </c>
      <c r="C2460" s="44">
        <v>0</v>
      </c>
      <c r="D2460" s="33">
        <v>43880</v>
      </c>
    </row>
    <row r="2461" spans="2:4" x14ac:dyDescent="0.2">
      <c r="B2461" t="s">
        <v>88</v>
      </c>
      <c r="C2461" s="44">
        <v>0</v>
      </c>
      <c r="D2461" s="33">
        <v>43881</v>
      </c>
    </row>
    <row r="2462" spans="2:4" x14ac:dyDescent="0.2">
      <c r="B2462" t="s">
        <v>88</v>
      </c>
      <c r="C2462" s="44">
        <v>0</v>
      </c>
      <c r="D2462" s="33">
        <v>43882</v>
      </c>
    </row>
    <row r="2463" spans="2:4" x14ac:dyDescent="0.2">
      <c r="B2463" t="s">
        <v>88</v>
      </c>
      <c r="C2463" s="44">
        <v>0</v>
      </c>
      <c r="D2463" s="33">
        <v>43883</v>
      </c>
    </row>
    <row r="2464" spans="2:4" x14ac:dyDescent="0.2">
      <c r="B2464" t="s">
        <v>88</v>
      </c>
      <c r="C2464" s="44">
        <v>0</v>
      </c>
      <c r="D2464" s="33">
        <v>43884</v>
      </c>
    </row>
    <row r="2465" spans="2:4" x14ac:dyDescent="0.2">
      <c r="B2465" t="s">
        <v>88</v>
      </c>
      <c r="C2465" s="44">
        <v>0</v>
      </c>
      <c r="D2465" s="33">
        <v>43885</v>
      </c>
    </row>
    <row r="2466" spans="2:4" x14ac:dyDescent="0.2">
      <c r="B2466" t="s">
        <v>88</v>
      </c>
      <c r="C2466" s="44">
        <v>0</v>
      </c>
      <c r="D2466" s="33">
        <v>43886</v>
      </c>
    </row>
    <row r="2467" spans="2:4" x14ac:dyDescent="0.2">
      <c r="B2467" t="s">
        <v>88</v>
      </c>
      <c r="C2467" s="44">
        <v>0</v>
      </c>
      <c r="D2467" s="33">
        <v>43887</v>
      </c>
    </row>
    <row r="2468" spans="2:4" x14ac:dyDescent="0.2">
      <c r="B2468" t="s">
        <v>88</v>
      </c>
      <c r="C2468" s="44">
        <v>0</v>
      </c>
      <c r="D2468" s="33">
        <v>43888</v>
      </c>
    </row>
    <row r="2469" spans="2:4" x14ac:dyDescent="0.2">
      <c r="B2469" t="s">
        <v>88</v>
      </c>
      <c r="C2469" s="44">
        <v>1</v>
      </c>
      <c r="D2469" s="33">
        <v>43889</v>
      </c>
    </row>
    <row r="2470" spans="2:4" x14ac:dyDescent="0.2">
      <c r="B2470" t="s">
        <v>88</v>
      </c>
      <c r="C2470" s="44">
        <v>1</v>
      </c>
      <c r="D2470" s="33">
        <v>43890</v>
      </c>
    </row>
    <row r="2471" spans="2:4" x14ac:dyDescent="0.2">
      <c r="B2471" t="s">
        <v>88</v>
      </c>
      <c r="C2471" s="44">
        <v>3</v>
      </c>
      <c r="D2471" s="33">
        <v>43891</v>
      </c>
    </row>
    <row r="2472" spans="2:4" x14ac:dyDescent="0.2">
      <c r="B2472" t="s">
        <v>88</v>
      </c>
      <c r="C2472" s="44">
        <v>6</v>
      </c>
      <c r="D2472" s="33">
        <v>43892</v>
      </c>
    </row>
    <row r="2473" spans="2:4" x14ac:dyDescent="0.2">
      <c r="B2473" t="s">
        <v>88</v>
      </c>
      <c r="C2473" s="44">
        <v>11</v>
      </c>
      <c r="D2473" s="33">
        <v>43893</v>
      </c>
    </row>
    <row r="2474" spans="2:4" x14ac:dyDescent="0.2">
      <c r="B2474" t="s">
        <v>88</v>
      </c>
      <c r="C2474" s="44">
        <v>26</v>
      </c>
      <c r="D2474" s="33">
        <v>43894</v>
      </c>
    </row>
    <row r="2475" spans="2:4" x14ac:dyDescent="0.2">
      <c r="B2475" t="s">
        <v>88</v>
      </c>
      <c r="C2475" s="44">
        <v>34</v>
      </c>
      <c r="D2475" s="33">
        <v>43895</v>
      </c>
    </row>
    <row r="2476" spans="2:4" x14ac:dyDescent="0.2">
      <c r="B2476" t="s">
        <v>88</v>
      </c>
      <c r="C2476" s="44">
        <v>43</v>
      </c>
      <c r="D2476" s="33">
        <v>43896</v>
      </c>
    </row>
    <row r="2477" spans="2:4" x14ac:dyDescent="0.2">
      <c r="B2477" t="s">
        <v>88</v>
      </c>
      <c r="C2477" s="44">
        <v>50</v>
      </c>
      <c r="D2477" s="33">
        <v>43897</v>
      </c>
    </row>
    <row r="2478" spans="2:4" x14ac:dyDescent="0.2">
      <c r="B2478" t="s">
        <v>88</v>
      </c>
      <c r="C2478" s="44">
        <v>50</v>
      </c>
      <c r="D2478" s="33">
        <v>43898</v>
      </c>
    </row>
    <row r="2479" spans="2:4" x14ac:dyDescent="0.2">
      <c r="B2479" t="s">
        <v>88</v>
      </c>
      <c r="C2479" s="44">
        <v>58</v>
      </c>
      <c r="D2479" s="33">
        <v>43899</v>
      </c>
    </row>
    <row r="2480" spans="2:4" x14ac:dyDescent="0.2">
      <c r="B2480" t="s">
        <v>88</v>
      </c>
      <c r="C2480" s="44">
        <v>69</v>
      </c>
      <c r="D2480" s="33">
        <v>43900</v>
      </c>
    </row>
    <row r="2481" spans="2:4" x14ac:dyDescent="0.2">
      <c r="B2481" t="s">
        <v>88</v>
      </c>
      <c r="C2481" s="44">
        <v>85</v>
      </c>
      <c r="D2481" s="33">
        <v>43901</v>
      </c>
    </row>
    <row r="2482" spans="2:4" x14ac:dyDescent="0.2">
      <c r="B2482" t="s">
        <v>88</v>
      </c>
      <c r="C2482" s="44">
        <v>103</v>
      </c>
      <c r="D2482" s="33">
        <v>43902</v>
      </c>
    </row>
    <row r="2483" spans="2:4" x14ac:dyDescent="0.2">
      <c r="B2483" t="s">
        <v>88</v>
      </c>
      <c r="C2483" s="44">
        <v>134</v>
      </c>
      <c r="D2483" s="33">
        <v>43903</v>
      </c>
    </row>
    <row r="2484" spans="2:4" x14ac:dyDescent="0.2">
      <c r="B2484" t="s">
        <v>88</v>
      </c>
      <c r="C2484" s="44">
        <v>156</v>
      </c>
      <c r="D2484" s="33">
        <v>43904</v>
      </c>
    </row>
    <row r="2485" spans="2:4" x14ac:dyDescent="0.2">
      <c r="B2485" t="s">
        <v>88</v>
      </c>
      <c r="C2485" s="44">
        <v>171</v>
      </c>
      <c r="D2485" s="33">
        <v>43905</v>
      </c>
    </row>
    <row r="2486" spans="2:4" x14ac:dyDescent="0.2">
      <c r="B2486" t="s">
        <v>89</v>
      </c>
      <c r="C2486" s="44">
        <v>0</v>
      </c>
      <c r="D2486" s="33">
        <v>43852</v>
      </c>
    </row>
    <row r="2487" spans="2:4" x14ac:dyDescent="0.2">
      <c r="B2487" t="s">
        <v>89</v>
      </c>
      <c r="C2487" s="44">
        <v>0</v>
      </c>
      <c r="D2487" s="33">
        <v>43853</v>
      </c>
    </row>
    <row r="2488" spans="2:4" x14ac:dyDescent="0.2">
      <c r="B2488" t="s">
        <v>89</v>
      </c>
      <c r="C2488" s="44">
        <v>0</v>
      </c>
      <c r="D2488" s="33">
        <v>43854</v>
      </c>
    </row>
    <row r="2489" spans="2:4" x14ac:dyDescent="0.2">
      <c r="B2489" t="s">
        <v>89</v>
      </c>
      <c r="C2489" s="44">
        <v>0</v>
      </c>
      <c r="D2489" s="33">
        <v>43855</v>
      </c>
    </row>
    <row r="2490" spans="2:4" x14ac:dyDescent="0.2">
      <c r="B2490" t="s">
        <v>89</v>
      </c>
      <c r="C2490" s="44">
        <v>0</v>
      </c>
      <c r="D2490" s="33">
        <v>43856</v>
      </c>
    </row>
    <row r="2491" spans="2:4" x14ac:dyDescent="0.2">
      <c r="B2491" t="s">
        <v>89</v>
      </c>
      <c r="C2491" s="44">
        <v>0</v>
      </c>
      <c r="D2491" s="33">
        <v>43857</v>
      </c>
    </row>
    <row r="2492" spans="2:4" x14ac:dyDescent="0.2">
      <c r="B2492" t="s">
        <v>89</v>
      </c>
      <c r="C2492" s="44">
        <v>0</v>
      </c>
      <c r="D2492" s="33">
        <v>43858</v>
      </c>
    </row>
    <row r="2493" spans="2:4" x14ac:dyDescent="0.2">
      <c r="B2493" t="s">
        <v>89</v>
      </c>
      <c r="C2493" s="44">
        <v>0</v>
      </c>
      <c r="D2493" s="33">
        <v>43859</v>
      </c>
    </row>
    <row r="2494" spans="2:4" x14ac:dyDescent="0.2">
      <c r="B2494" t="s">
        <v>89</v>
      </c>
      <c r="C2494" s="44">
        <v>0</v>
      </c>
      <c r="D2494" s="33">
        <v>43860</v>
      </c>
    </row>
    <row r="2495" spans="2:4" x14ac:dyDescent="0.2">
      <c r="B2495" t="s">
        <v>89</v>
      </c>
      <c r="C2495" s="44">
        <v>0</v>
      </c>
      <c r="D2495" s="33">
        <v>43861</v>
      </c>
    </row>
    <row r="2496" spans="2:4" x14ac:dyDescent="0.2">
      <c r="B2496" t="s">
        <v>89</v>
      </c>
      <c r="C2496" s="44">
        <v>0</v>
      </c>
      <c r="D2496" s="33">
        <v>43862</v>
      </c>
    </row>
    <row r="2497" spans="2:4" x14ac:dyDescent="0.2">
      <c r="B2497" t="s">
        <v>89</v>
      </c>
      <c r="C2497" s="44">
        <v>0</v>
      </c>
      <c r="D2497" s="33">
        <v>43863</v>
      </c>
    </row>
    <row r="2498" spans="2:4" x14ac:dyDescent="0.2">
      <c r="B2498" t="s">
        <v>89</v>
      </c>
      <c r="C2498" s="44">
        <v>0</v>
      </c>
      <c r="D2498" s="33">
        <v>43864</v>
      </c>
    </row>
    <row r="2499" spans="2:4" x14ac:dyDescent="0.2">
      <c r="B2499" t="s">
        <v>89</v>
      </c>
      <c r="C2499" s="44">
        <v>0</v>
      </c>
      <c r="D2499" s="33">
        <v>43865</v>
      </c>
    </row>
    <row r="2500" spans="2:4" x14ac:dyDescent="0.2">
      <c r="B2500" t="s">
        <v>89</v>
      </c>
      <c r="C2500" s="44">
        <v>0</v>
      </c>
      <c r="D2500" s="33">
        <v>43866</v>
      </c>
    </row>
    <row r="2501" spans="2:4" x14ac:dyDescent="0.2">
      <c r="B2501" t="s">
        <v>89</v>
      </c>
      <c r="C2501" s="44">
        <v>0</v>
      </c>
      <c r="D2501" s="33">
        <v>43867</v>
      </c>
    </row>
    <row r="2502" spans="2:4" x14ac:dyDescent="0.2">
      <c r="B2502" t="s">
        <v>89</v>
      </c>
      <c r="C2502" s="44">
        <v>0</v>
      </c>
      <c r="D2502" s="33">
        <v>43868</v>
      </c>
    </row>
    <row r="2503" spans="2:4" x14ac:dyDescent="0.2">
      <c r="B2503" t="s">
        <v>89</v>
      </c>
      <c r="C2503" s="44">
        <v>0</v>
      </c>
      <c r="D2503" s="33">
        <v>43869</v>
      </c>
    </row>
    <row r="2504" spans="2:4" x14ac:dyDescent="0.2">
      <c r="B2504" t="s">
        <v>89</v>
      </c>
      <c r="C2504" s="44">
        <v>0</v>
      </c>
      <c r="D2504" s="33">
        <v>43870</v>
      </c>
    </row>
    <row r="2505" spans="2:4" x14ac:dyDescent="0.2">
      <c r="B2505" t="s">
        <v>89</v>
      </c>
      <c r="C2505" s="44">
        <v>0</v>
      </c>
      <c r="D2505" s="33">
        <v>43871</v>
      </c>
    </row>
    <row r="2506" spans="2:4" x14ac:dyDescent="0.2">
      <c r="B2506" t="s">
        <v>89</v>
      </c>
      <c r="C2506" s="44">
        <v>0</v>
      </c>
      <c r="D2506" s="33">
        <v>43872</v>
      </c>
    </row>
    <row r="2507" spans="2:4" x14ac:dyDescent="0.2">
      <c r="B2507" t="s">
        <v>89</v>
      </c>
      <c r="C2507" s="44">
        <v>0</v>
      </c>
      <c r="D2507" s="33">
        <v>43873</v>
      </c>
    </row>
    <row r="2508" spans="2:4" x14ac:dyDescent="0.2">
      <c r="B2508" t="s">
        <v>89</v>
      </c>
      <c r="C2508" s="44">
        <v>0</v>
      </c>
      <c r="D2508" s="33">
        <v>43874</v>
      </c>
    </row>
    <row r="2509" spans="2:4" x14ac:dyDescent="0.2">
      <c r="B2509" t="s">
        <v>89</v>
      </c>
      <c r="C2509" s="44">
        <v>0</v>
      </c>
      <c r="D2509" s="33">
        <v>43875</v>
      </c>
    </row>
    <row r="2510" spans="2:4" x14ac:dyDescent="0.2">
      <c r="B2510" t="s">
        <v>89</v>
      </c>
      <c r="C2510" s="44">
        <v>0</v>
      </c>
      <c r="D2510" s="33">
        <v>43876</v>
      </c>
    </row>
    <row r="2511" spans="2:4" x14ac:dyDescent="0.2">
      <c r="B2511" t="s">
        <v>89</v>
      </c>
      <c r="C2511" s="44">
        <v>0</v>
      </c>
      <c r="D2511" s="33">
        <v>43877</v>
      </c>
    </row>
    <row r="2512" spans="2:4" x14ac:dyDescent="0.2">
      <c r="B2512" t="s">
        <v>89</v>
      </c>
      <c r="C2512" s="44">
        <v>0</v>
      </c>
      <c r="D2512" s="33">
        <v>43878</v>
      </c>
    </row>
    <row r="2513" spans="2:4" x14ac:dyDescent="0.2">
      <c r="B2513" t="s">
        <v>89</v>
      </c>
      <c r="C2513" s="44">
        <v>0</v>
      </c>
      <c r="D2513" s="33">
        <v>43879</v>
      </c>
    </row>
    <row r="2514" spans="2:4" x14ac:dyDescent="0.2">
      <c r="B2514" t="s">
        <v>89</v>
      </c>
      <c r="C2514" s="44">
        <v>0</v>
      </c>
      <c r="D2514" s="33">
        <v>43880</v>
      </c>
    </row>
    <row r="2515" spans="2:4" x14ac:dyDescent="0.2">
      <c r="B2515" t="s">
        <v>89</v>
      </c>
      <c r="C2515" s="44">
        <v>0</v>
      </c>
      <c r="D2515" s="33">
        <v>43881</v>
      </c>
    </row>
    <row r="2516" spans="2:4" x14ac:dyDescent="0.2">
      <c r="B2516" t="s">
        <v>89</v>
      </c>
      <c r="C2516" s="44">
        <v>0</v>
      </c>
      <c r="D2516" s="33">
        <v>43882</v>
      </c>
    </row>
    <row r="2517" spans="2:4" x14ac:dyDescent="0.2">
      <c r="B2517" t="s">
        <v>89</v>
      </c>
      <c r="C2517" s="44">
        <v>0</v>
      </c>
      <c r="D2517" s="33">
        <v>43883</v>
      </c>
    </row>
    <row r="2518" spans="2:4" x14ac:dyDescent="0.2">
      <c r="B2518" t="s">
        <v>89</v>
      </c>
      <c r="C2518" s="44">
        <v>0</v>
      </c>
      <c r="D2518" s="33">
        <v>43884</v>
      </c>
    </row>
    <row r="2519" spans="2:4" x14ac:dyDescent="0.2">
      <c r="B2519" t="s">
        <v>89</v>
      </c>
      <c r="C2519" s="44">
        <v>0</v>
      </c>
      <c r="D2519" s="33">
        <v>43885</v>
      </c>
    </row>
    <row r="2520" spans="2:4" x14ac:dyDescent="0.2">
      <c r="B2520" t="s">
        <v>89</v>
      </c>
      <c r="C2520" s="44">
        <v>0</v>
      </c>
      <c r="D2520" s="33">
        <v>43886</v>
      </c>
    </row>
    <row r="2521" spans="2:4" x14ac:dyDescent="0.2">
      <c r="B2521" t="s">
        <v>89</v>
      </c>
      <c r="C2521" s="44">
        <v>0</v>
      </c>
      <c r="D2521" s="33">
        <v>43887</v>
      </c>
    </row>
    <row r="2522" spans="2:4" x14ac:dyDescent="0.2">
      <c r="B2522" t="s">
        <v>89</v>
      </c>
      <c r="C2522" s="44">
        <v>0</v>
      </c>
      <c r="D2522" s="33">
        <v>43888</v>
      </c>
    </row>
    <row r="2523" spans="2:4" x14ac:dyDescent="0.2">
      <c r="B2523" t="s">
        <v>89</v>
      </c>
      <c r="C2523" s="44">
        <v>1</v>
      </c>
      <c r="D2523" s="33">
        <v>43889</v>
      </c>
    </row>
    <row r="2524" spans="2:4" x14ac:dyDescent="0.2">
      <c r="B2524" t="s">
        <v>89</v>
      </c>
      <c r="C2524" s="44">
        <v>1</v>
      </c>
      <c r="D2524" s="33">
        <v>43890</v>
      </c>
    </row>
    <row r="2525" spans="2:4" x14ac:dyDescent="0.2">
      <c r="B2525" t="s">
        <v>89</v>
      </c>
      <c r="C2525" s="44">
        <v>1</v>
      </c>
      <c r="D2525" s="33">
        <v>43891</v>
      </c>
    </row>
    <row r="2526" spans="2:4" x14ac:dyDescent="0.2">
      <c r="B2526" t="s">
        <v>89</v>
      </c>
      <c r="C2526" s="44">
        <v>1</v>
      </c>
      <c r="D2526" s="33">
        <v>43892</v>
      </c>
    </row>
    <row r="2527" spans="2:4" x14ac:dyDescent="0.2">
      <c r="B2527" t="s">
        <v>89</v>
      </c>
      <c r="C2527" s="44">
        <v>1</v>
      </c>
      <c r="D2527" s="33">
        <v>43893</v>
      </c>
    </row>
    <row r="2528" spans="2:4" x14ac:dyDescent="0.2">
      <c r="B2528" t="s">
        <v>89</v>
      </c>
      <c r="C2528" s="44">
        <v>1</v>
      </c>
      <c r="D2528" s="33">
        <v>43894</v>
      </c>
    </row>
    <row r="2529" spans="2:4" x14ac:dyDescent="0.2">
      <c r="B2529" t="s">
        <v>89</v>
      </c>
      <c r="C2529" s="44">
        <v>1</v>
      </c>
      <c r="D2529" s="33">
        <v>43895</v>
      </c>
    </row>
    <row r="2530" spans="2:4" x14ac:dyDescent="0.2">
      <c r="B2530" t="s">
        <v>89</v>
      </c>
      <c r="C2530" s="44">
        <v>1</v>
      </c>
      <c r="D2530" s="33">
        <v>43896</v>
      </c>
    </row>
    <row r="2531" spans="2:4" x14ac:dyDescent="0.2">
      <c r="B2531" t="s">
        <v>89</v>
      </c>
      <c r="C2531" s="44">
        <v>1</v>
      </c>
      <c r="D2531" s="33">
        <v>43897</v>
      </c>
    </row>
    <row r="2532" spans="2:4" x14ac:dyDescent="0.2">
      <c r="B2532" t="s">
        <v>89</v>
      </c>
      <c r="C2532" s="44">
        <v>1</v>
      </c>
      <c r="D2532" s="33">
        <v>43898</v>
      </c>
    </row>
    <row r="2533" spans="2:4" x14ac:dyDescent="0.2">
      <c r="B2533" t="s">
        <v>89</v>
      </c>
      <c r="C2533" s="44">
        <v>1</v>
      </c>
      <c r="D2533" s="33">
        <v>43899</v>
      </c>
    </row>
    <row r="2534" spans="2:4" x14ac:dyDescent="0.2">
      <c r="B2534" t="s">
        <v>89</v>
      </c>
      <c r="C2534" s="44">
        <v>1</v>
      </c>
      <c r="D2534" s="33">
        <v>43900</v>
      </c>
    </row>
    <row r="2535" spans="2:4" x14ac:dyDescent="0.2">
      <c r="B2535" t="s">
        <v>89</v>
      </c>
      <c r="C2535" s="44">
        <v>3</v>
      </c>
      <c r="D2535" s="33">
        <v>43901</v>
      </c>
    </row>
    <row r="2536" spans="2:4" x14ac:dyDescent="0.2">
      <c r="B2536" t="s">
        <v>89</v>
      </c>
      <c r="C2536" s="44">
        <v>3</v>
      </c>
      <c r="D2536" s="33">
        <v>43902</v>
      </c>
    </row>
    <row r="2537" spans="2:4" x14ac:dyDescent="0.2">
      <c r="B2537" t="s">
        <v>89</v>
      </c>
      <c r="C2537" s="44">
        <v>6</v>
      </c>
      <c r="D2537" s="33">
        <v>43903</v>
      </c>
    </row>
    <row r="2538" spans="2:4" x14ac:dyDescent="0.2">
      <c r="B2538" t="s">
        <v>89</v>
      </c>
      <c r="C2538" s="44">
        <v>8</v>
      </c>
      <c r="D2538" s="33">
        <v>43904</v>
      </c>
    </row>
    <row r="2539" spans="2:4" x14ac:dyDescent="0.2">
      <c r="B2539" t="s">
        <v>89</v>
      </c>
      <c r="C2539" s="44">
        <v>12</v>
      </c>
      <c r="D2539" s="33">
        <v>43905</v>
      </c>
    </row>
    <row r="2540" spans="2:4" x14ac:dyDescent="0.2">
      <c r="B2540" t="s">
        <v>90</v>
      </c>
      <c r="C2540" s="44">
        <v>0</v>
      </c>
      <c r="D2540" s="33">
        <v>43852</v>
      </c>
    </row>
    <row r="2541" spans="2:4" x14ac:dyDescent="0.2">
      <c r="B2541" t="s">
        <v>90</v>
      </c>
      <c r="C2541" s="44">
        <v>0</v>
      </c>
      <c r="D2541" s="33">
        <v>43853</v>
      </c>
    </row>
    <row r="2542" spans="2:4" x14ac:dyDescent="0.2">
      <c r="B2542" t="s">
        <v>90</v>
      </c>
      <c r="C2542" s="44">
        <v>0</v>
      </c>
      <c r="D2542" s="33">
        <v>43854</v>
      </c>
    </row>
    <row r="2543" spans="2:4" x14ac:dyDescent="0.2">
      <c r="B2543" t="s">
        <v>90</v>
      </c>
      <c r="C2543" s="44">
        <v>0</v>
      </c>
      <c r="D2543" s="33">
        <v>43855</v>
      </c>
    </row>
    <row r="2544" spans="2:4" x14ac:dyDescent="0.2">
      <c r="B2544" t="s">
        <v>90</v>
      </c>
      <c r="C2544" s="44">
        <v>0</v>
      </c>
      <c r="D2544" s="33">
        <v>43856</v>
      </c>
    </row>
    <row r="2545" spans="2:4" x14ac:dyDescent="0.2">
      <c r="B2545" t="s">
        <v>90</v>
      </c>
      <c r="C2545" s="44">
        <v>0</v>
      </c>
      <c r="D2545" s="33">
        <v>43857</v>
      </c>
    </row>
    <row r="2546" spans="2:4" x14ac:dyDescent="0.2">
      <c r="B2546" t="s">
        <v>90</v>
      </c>
      <c r="C2546" s="44">
        <v>0</v>
      </c>
      <c r="D2546" s="33">
        <v>43858</v>
      </c>
    </row>
    <row r="2547" spans="2:4" x14ac:dyDescent="0.2">
      <c r="B2547" t="s">
        <v>90</v>
      </c>
      <c r="C2547" s="44">
        <v>0</v>
      </c>
      <c r="D2547" s="33">
        <v>43859</v>
      </c>
    </row>
    <row r="2548" spans="2:4" x14ac:dyDescent="0.2">
      <c r="B2548" t="s">
        <v>90</v>
      </c>
      <c r="C2548" s="44">
        <v>0</v>
      </c>
      <c r="D2548" s="33">
        <v>43860</v>
      </c>
    </row>
    <row r="2549" spans="2:4" x14ac:dyDescent="0.2">
      <c r="B2549" t="s">
        <v>90</v>
      </c>
      <c r="C2549" s="44">
        <v>0</v>
      </c>
      <c r="D2549" s="33">
        <v>43861</v>
      </c>
    </row>
    <row r="2550" spans="2:4" x14ac:dyDescent="0.2">
      <c r="B2550" t="s">
        <v>90</v>
      </c>
      <c r="C2550" s="44">
        <v>0</v>
      </c>
      <c r="D2550" s="33">
        <v>43862</v>
      </c>
    </row>
    <row r="2551" spans="2:4" x14ac:dyDescent="0.2">
      <c r="B2551" t="s">
        <v>90</v>
      </c>
      <c r="C2551" s="44">
        <v>0</v>
      </c>
      <c r="D2551" s="33">
        <v>43863</v>
      </c>
    </row>
    <row r="2552" spans="2:4" x14ac:dyDescent="0.2">
      <c r="B2552" t="s">
        <v>90</v>
      </c>
      <c r="C2552" s="44">
        <v>0</v>
      </c>
      <c r="D2552" s="33">
        <v>43864</v>
      </c>
    </row>
    <row r="2553" spans="2:4" x14ac:dyDescent="0.2">
      <c r="B2553" t="s">
        <v>90</v>
      </c>
      <c r="C2553" s="44">
        <v>0</v>
      </c>
      <c r="D2553" s="33">
        <v>43865</v>
      </c>
    </row>
    <row r="2554" spans="2:4" x14ac:dyDescent="0.2">
      <c r="B2554" t="s">
        <v>90</v>
      </c>
      <c r="C2554" s="44">
        <v>0</v>
      </c>
      <c r="D2554" s="33">
        <v>43866</v>
      </c>
    </row>
    <row r="2555" spans="2:4" x14ac:dyDescent="0.2">
      <c r="B2555" t="s">
        <v>90</v>
      </c>
      <c r="C2555" s="44">
        <v>0</v>
      </c>
      <c r="D2555" s="33">
        <v>43867</v>
      </c>
    </row>
    <row r="2556" spans="2:4" x14ac:dyDescent="0.2">
      <c r="B2556" t="s">
        <v>90</v>
      </c>
      <c r="C2556" s="44">
        <v>0</v>
      </c>
      <c r="D2556" s="33">
        <v>43868</v>
      </c>
    </row>
    <row r="2557" spans="2:4" x14ac:dyDescent="0.2">
      <c r="B2557" t="s">
        <v>90</v>
      </c>
      <c r="C2557" s="44">
        <v>0</v>
      </c>
      <c r="D2557" s="33">
        <v>43869</v>
      </c>
    </row>
    <row r="2558" spans="2:4" x14ac:dyDescent="0.2">
      <c r="B2558" t="s">
        <v>90</v>
      </c>
      <c r="C2558" s="44">
        <v>0</v>
      </c>
      <c r="D2558" s="33">
        <v>43870</v>
      </c>
    </row>
    <row r="2559" spans="2:4" x14ac:dyDescent="0.2">
      <c r="B2559" t="s">
        <v>90</v>
      </c>
      <c r="C2559" s="44">
        <v>0</v>
      </c>
      <c r="D2559" s="33">
        <v>43871</v>
      </c>
    </row>
    <row r="2560" spans="2:4" x14ac:dyDescent="0.2">
      <c r="B2560" t="s">
        <v>90</v>
      </c>
      <c r="C2560" s="44">
        <v>0</v>
      </c>
      <c r="D2560" s="33">
        <v>43872</v>
      </c>
    </row>
    <row r="2561" spans="2:4" x14ac:dyDescent="0.2">
      <c r="B2561" t="s">
        <v>90</v>
      </c>
      <c r="C2561" s="44">
        <v>0</v>
      </c>
      <c r="D2561" s="33">
        <v>43873</v>
      </c>
    </row>
    <row r="2562" spans="2:4" x14ac:dyDescent="0.2">
      <c r="B2562" t="s">
        <v>90</v>
      </c>
      <c r="C2562" s="44">
        <v>0</v>
      </c>
      <c r="D2562" s="33">
        <v>43874</v>
      </c>
    </row>
    <row r="2563" spans="2:4" x14ac:dyDescent="0.2">
      <c r="B2563" t="s">
        <v>90</v>
      </c>
      <c r="C2563" s="44">
        <v>0</v>
      </c>
      <c r="D2563" s="33">
        <v>43875</v>
      </c>
    </row>
    <row r="2564" spans="2:4" x14ac:dyDescent="0.2">
      <c r="B2564" t="s">
        <v>90</v>
      </c>
      <c r="C2564" s="44">
        <v>0</v>
      </c>
      <c r="D2564" s="33">
        <v>43876</v>
      </c>
    </row>
    <row r="2565" spans="2:4" x14ac:dyDescent="0.2">
      <c r="B2565" t="s">
        <v>90</v>
      </c>
      <c r="C2565" s="44">
        <v>0</v>
      </c>
      <c r="D2565" s="33">
        <v>43877</v>
      </c>
    </row>
    <row r="2566" spans="2:4" x14ac:dyDescent="0.2">
      <c r="B2566" t="s">
        <v>90</v>
      </c>
      <c r="C2566" s="44">
        <v>0</v>
      </c>
      <c r="D2566" s="33">
        <v>43878</v>
      </c>
    </row>
    <row r="2567" spans="2:4" x14ac:dyDescent="0.2">
      <c r="B2567" t="s">
        <v>90</v>
      </c>
      <c r="C2567" s="44">
        <v>0</v>
      </c>
      <c r="D2567" s="33">
        <v>43879</v>
      </c>
    </row>
    <row r="2568" spans="2:4" x14ac:dyDescent="0.2">
      <c r="B2568" t="s">
        <v>90</v>
      </c>
      <c r="C2568" s="44">
        <v>0</v>
      </c>
      <c r="D2568" s="33">
        <v>43880</v>
      </c>
    </row>
    <row r="2569" spans="2:4" x14ac:dyDescent="0.2">
      <c r="B2569" t="s">
        <v>90</v>
      </c>
      <c r="C2569" s="44">
        <v>0</v>
      </c>
      <c r="D2569" s="33">
        <v>43881</v>
      </c>
    </row>
    <row r="2570" spans="2:4" x14ac:dyDescent="0.2">
      <c r="B2570" t="s">
        <v>90</v>
      </c>
      <c r="C2570" s="44">
        <v>0</v>
      </c>
      <c r="D2570" s="33">
        <v>43882</v>
      </c>
    </row>
    <row r="2571" spans="2:4" x14ac:dyDescent="0.2">
      <c r="B2571" t="s">
        <v>90</v>
      </c>
      <c r="C2571" s="44">
        <v>0</v>
      </c>
      <c r="D2571" s="33">
        <v>43883</v>
      </c>
    </row>
    <row r="2572" spans="2:4" x14ac:dyDescent="0.2">
      <c r="B2572" t="s">
        <v>90</v>
      </c>
      <c r="C2572" s="44">
        <v>0</v>
      </c>
      <c r="D2572" s="33">
        <v>43884</v>
      </c>
    </row>
    <row r="2573" spans="2:4" x14ac:dyDescent="0.2">
      <c r="B2573" t="s">
        <v>90</v>
      </c>
      <c r="C2573" s="44">
        <v>0</v>
      </c>
      <c r="D2573" s="33">
        <v>43885</v>
      </c>
    </row>
    <row r="2574" spans="2:4" x14ac:dyDescent="0.2">
      <c r="B2574" t="s">
        <v>90</v>
      </c>
      <c r="C2574" s="44">
        <v>0</v>
      </c>
      <c r="D2574" s="33">
        <v>43886</v>
      </c>
    </row>
    <row r="2575" spans="2:4" x14ac:dyDescent="0.2">
      <c r="B2575" t="s">
        <v>90</v>
      </c>
      <c r="C2575" s="44">
        <v>0</v>
      </c>
      <c r="D2575" s="33">
        <v>43887</v>
      </c>
    </row>
    <row r="2576" spans="2:4" x14ac:dyDescent="0.2">
      <c r="B2576" t="s">
        <v>90</v>
      </c>
      <c r="C2576" s="44">
        <v>0</v>
      </c>
      <c r="D2576" s="33">
        <v>43888</v>
      </c>
    </row>
    <row r="2577" spans="2:4" x14ac:dyDescent="0.2">
      <c r="B2577" t="s">
        <v>90</v>
      </c>
      <c r="C2577" s="44">
        <v>1</v>
      </c>
      <c r="D2577" s="33">
        <v>43889</v>
      </c>
    </row>
    <row r="2578" spans="2:4" x14ac:dyDescent="0.2">
      <c r="B2578" t="s">
        <v>90</v>
      </c>
      <c r="C2578" s="44">
        <v>4</v>
      </c>
      <c r="D2578" s="33">
        <v>43890</v>
      </c>
    </row>
    <row r="2579" spans="2:4" x14ac:dyDescent="0.2">
      <c r="B2579" t="s">
        <v>90</v>
      </c>
      <c r="C2579" s="44">
        <v>5</v>
      </c>
      <c r="D2579" s="33">
        <v>43891</v>
      </c>
    </row>
    <row r="2580" spans="2:4" x14ac:dyDescent="0.2">
      <c r="B2580" t="s">
        <v>90</v>
      </c>
      <c r="C2580" s="44">
        <v>5</v>
      </c>
      <c r="D2580" s="33">
        <v>43892</v>
      </c>
    </row>
    <row r="2581" spans="2:4" x14ac:dyDescent="0.2">
      <c r="B2581" t="s">
        <v>90</v>
      </c>
      <c r="C2581" s="44">
        <v>5</v>
      </c>
      <c r="D2581" s="33">
        <v>43893</v>
      </c>
    </row>
    <row r="2582" spans="2:4" x14ac:dyDescent="0.2">
      <c r="B2582" t="s">
        <v>90</v>
      </c>
      <c r="C2582" s="44">
        <v>5</v>
      </c>
      <c r="D2582" s="33">
        <v>43894</v>
      </c>
    </row>
    <row r="2583" spans="2:4" x14ac:dyDescent="0.2">
      <c r="B2583" t="s">
        <v>90</v>
      </c>
      <c r="C2583" s="44">
        <v>5</v>
      </c>
      <c r="D2583" s="33">
        <v>43895</v>
      </c>
    </row>
    <row r="2584" spans="2:4" x14ac:dyDescent="0.2">
      <c r="B2584" t="s">
        <v>90</v>
      </c>
      <c r="C2584" s="44">
        <v>6</v>
      </c>
      <c r="D2584" s="33">
        <v>43896</v>
      </c>
    </row>
    <row r="2585" spans="2:4" x14ac:dyDescent="0.2">
      <c r="B2585" t="s">
        <v>90</v>
      </c>
      <c r="C2585" s="44">
        <v>6</v>
      </c>
      <c r="D2585" s="33">
        <v>43897</v>
      </c>
    </row>
    <row r="2586" spans="2:4" x14ac:dyDescent="0.2">
      <c r="B2586" t="s">
        <v>90</v>
      </c>
      <c r="C2586" s="44">
        <v>7</v>
      </c>
      <c r="D2586" s="33">
        <v>43898</v>
      </c>
    </row>
    <row r="2587" spans="2:4" x14ac:dyDescent="0.2">
      <c r="B2587" t="s">
        <v>90</v>
      </c>
      <c r="C2587" s="44">
        <v>7</v>
      </c>
      <c r="D2587" s="33">
        <v>43899</v>
      </c>
    </row>
    <row r="2588" spans="2:4" x14ac:dyDescent="0.2">
      <c r="B2588" t="s">
        <v>90</v>
      </c>
      <c r="C2588" s="44">
        <v>7</v>
      </c>
      <c r="D2588" s="33">
        <v>43900</v>
      </c>
    </row>
    <row r="2589" spans="2:4" x14ac:dyDescent="0.2">
      <c r="B2589" t="s">
        <v>90</v>
      </c>
      <c r="C2589" s="44">
        <v>8</v>
      </c>
      <c r="D2589" s="33">
        <v>43901</v>
      </c>
    </row>
    <row r="2590" spans="2:4" x14ac:dyDescent="0.2">
      <c r="B2590" t="s">
        <v>90</v>
      </c>
      <c r="C2590" s="44">
        <v>12</v>
      </c>
      <c r="D2590" s="33">
        <v>43902</v>
      </c>
    </row>
    <row r="2591" spans="2:4" x14ac:dyDescent="0.2">
      <c r="B2591" t="s">
        <v>90</v>
      </c>
      <c r="C2591" s="44">
        <v>12</v>
      </c>
      <c r="D2591" s="33">
        <v>43903</v>
      </c>
    </row>
    <row r="2592" spans="2:4" x14ac:dyDescent="0.2">
      <c r="B2592" t="s">
        <v>90</v>
      </c>
      <c r="C2592" s="44">
        <v>26</v>
      </c>
      <c r="D2592" s="33">
        <v>43904</v>
      </c>
    </row>
    <row r="2593" spans="2:4" x14ac:dyDescent="0.2">
      <c r="B2593" t="s">
        <v>90</v>
      </c>
      <c r="C2593" s="44">
        <v>41</v>
      </c>
      <c r="D2593" s="33">
        <v>43905</v>
      </c>
    </row>
    <row r="2594" spans="2:4" x14ac:dyDescent="0.2">
      <c r="B2594" t="s">
        <v>91</v>
      </c>
      <c r="C2594" s="44">
        <v>0</v>
      </c>
      <c r="D2594" s="33">
        <v>43852</v>
      </c>
    </row>
    <row r="2595" spans="2:4" x14ac:dyDescent="0.2">
      <c r="B2595" t="s">
        <v>91</v>
      </c>
      <c r="C2595" s="44">
        <v>0</v>
      </c>
      <c r="D2595" s="33">
        <v>43853</v>
      </c>
    </row>
    <row r="2596" spans="2:4" x14ac:dyDescent="0.2">
      <c r="B2596" t="s">
        <v>91</v>
      </c>
      <c r="C2596" s="44">
        <v>0</v>
      </c>
      <c r="D2596" s="33">
        <v>43854</v>
      </c>
    </row>
    <row r="2597" spans="2:4" x14ac:dyDescent="0.2">
      <c r="B2597" t="s">
        <v>91</v>
      </c>
      <c r="C2597" s="44">
        <v>0</v>
      </c>
      <c r="D2597" s="33">
        <v>43855</v>
      </c>
    </row>
    <row r="2598" spans="2:4" x14ac:dyDescent="0.2">
      <c r="B2598" t="s">
        <v>91</v>
      </c>
      <c r="C2598" s="44">
        <v>0</v>
      </c>
      <c r="D2598" s="33">
        <v>43856</v>
      </c>
    </row>
    <row r="2599" spans="2:4" x14ac:dyDescent="0.2">
      <c r="B2599" t="s">
        <v>91</v>
      </c>
      <c r="C2599" s="44">
        <v>0</v>
      </c>
      <c r="D2599" s="33">
        <v>43857</v>
      </c>
    </row>
    <row r="2600" spans="2:4" x14ac:dyDescent="0.2">
      <c r="B2600" t="s">
        <v>91</v>
      </c>
      <c r="C2600" s="44">
        <v>0</v>
      </c>
      <c r="D2600" s="33">
        <v>43858</v>
      </c>
    </row>
    <row r="2601" spans="2:4" x14ac:dyDescent="0.2">
      <c r="B2601" t="s">
        <v>91</v>
      </c>
      <c r="C2601" s="44">
        <v>0</v>
      </c>
      <c r="D2601" s="33">
        <v>43859</v>
      </c>
    </row>
    <row r="2602" spans="2:4" x14ac:dyDescent="0.2">
      <c r="B2602" t="s">
        <v>91</v>
      </c>
      <c r="C2602" s="44">
        <v>0</v>
      </c>
      <c r="D2602" s="33">
        <v>43860</v>
      </c>
    </row>
    <row r="2603" spans="2:4" x14ac:dyDescent="0.2">
      <c r="B2603" t="s">
        <v>91</v>
      </c>
      <c r="C2603" s="44">
        <v>0</v>
      </c>
      <c r="D2603" s="33">
        <v>43861</v>
      </c>
    </row>
    <row r="2604" spans="2:4" x14ac:dyDescent="0.2">
      <c r="B2604" t="s">
        <v>91</v>
      </c>
      <c r="C2604" s="44">
        <v>0</v>
      </c>
      <c r="D2604" s="33">
        <v>43862</v>
      </c>
    </row>
    <row r="2605" spans="2:4" x14ac:dyDescent="0.2">
      <c r="B2605" t="s">
        <v>91</v>
      </c>
      <c r="C2605" s="44">
        <v>0</v>
      </c>
      <c r="D2605" s="33">
        <v>43863</v>
      </c>
    </row>
    <row r="2606" spans="2:4" x14ac:dyDescent="0.2">
      <c r="B2606" t="s">
        <v>91</v>
      </c>
      <c r="C2606" s="44">
        <v>0</v>
      </c>
      <c r="D2606" s="33">
        <v>43864</v>
      </c>
    </row>
    <row r="2607" spans="2:4" x14ac:dyDescent="0.2">
      <c r="B2607" t="s">
        <v>91</v>
      </c>
      <c r="C2607" s="44">
        <v>0</v>
      </c>
      <c r="D2607" s="33">
        <v>43865</v>
      </c>
    </row>
    <row r="2608" spans="2:4" x14ac:dyDescent="0.2">
      <c r="B2608" t="s">
        <v>91</v>
      </c>
      <c r="C2608" s="44">
        <v>0</v>
      </c>
      <c r="D2608" s="33">
        <v>43866</v>
      </c>
    </row>
    <row r="2609" spans="2:4" x14ac:dyDescent="0.2">
      <c r="B2609" t="s">
        <v>91</v>
      </c>
      <c r="C2609" s="44">
        <v>0</v>
      </c>
      <c r="D2609" s="33">
        <v>43867</v>
      </c>
    </row>
    <row r="2610" spans="2:4" x14ac:dyDescent="0.2">
      <c r="B2610" t="s">
        <v>91</v>
      </c>
      <c r="C2610" s="44">
        <v>0</v>
      </c>
      <c r="D2610" s="33">
        <v>43868</v>
      </c>
    </row>
    <row r="2611" spans="2:4" x14ac:dyDescent="0.2">
      <c r="B2611" t="s">
        <v>91</v>
      </c>
      <c r="C2611" s="44">
        <v>0</v>
      </c>
      <c r="D2611" s="33">
        <v>43869</v>
      </c>
    </row>
    <row r="2612" spans="2:4" x14ac:dyDescent="0.2">
      <c r="B2612" t="s">
        <v>91</v>
      </c>
      <c r="C2612" s="44">
        <v>0</v>
      </c>
      <c r="D2612" s="33">
        <v>43870</v>
      </c>
    </row>
    <row r="2613" spans="2:4" x14ac:dyDescent="0.2">
      <c r="B2613" t="s">
        <v>91</v>
      </c>
      <c r="C2613" s="44">
        <v>0</v>
      </c>
      <c r="D2613" s="33">
        <v>43871</v>
      </c>
    </row>
    <row r="2614" spans="2:4" x14ac:dyDescent="0.2">
      <c r="B2614" t="s">
        <v>91</v>
      </c>
      <c r="C2614" s="44">
        <v>0</v>
      </c>
      <c r="D2614" s="33">
        <v>43872</v>
      </c>
    </row>
    <row r="2615" spans="2:4" x14ac:dyDescent="0.2">
      <c r="B2615" t="s">
        <v>91</v>
      </c>
      <c r="C2615" s="44">
        <v>0</v>
      </c>
      <c r="D2615" s="33">
        <v>43873</v>
      </c>
    </row>
    <row r="2616" spans="2:4" x14ac:dyDescent="0.2">
      <c r="B2616" t="s">
        <v>91</v>
      </c>
      <c r="C2616" s="44">
        <v>0</v>
      </c>
      <c r="D2616" s="33">
        <v>43874</v>
      </c>
    </row>
    <row r="2617" spans="2:4" x14ac:dyDescent="0.2">
      <c r="B2617" t="s">
        <v>91</v>
      </c>
      <c r="C2617" s="44">
        <v>0</v>
      </c>
      <c r="D2617" s="33">
        <v>43875</v>
      </c>
    </row>
    <row r="2618" spans="2:4" x14ac:dyDescent="0.2">
      <c r="B2618" t="s">
        <v>91</v>
      </c>
      <c r="C2618" s="44">
        <v>0</v>
      </c>
      <c r="D2618" s="33">
        <v>43876</v>
      </c>
    </row>
    <row r="2619" spans="2:4" x14ac:dyDescent="0.2">
      <c r="B2619" t="s">
        <v>91</v>
      </c>
      <c r="C2619" s="44">
        <v>0</v>
      </c>
      <c r="D2619" s="33">
        <v>43877</v>
      </c>
    </row>
    <row r="2620" spans="2:4" x14ac:dyDescent="0.2">
      <c r="B2620" t="s">
        <v>91</v>
      </c>
      <c r="C2620" s="44">
        <v>0</v>
      </c>
      <c r="D2620" s="33">
        <v>43878</v>
      </c>
    </row>
    <row r="2621" spans="2:4" x14ac:dyDescent="0.2">
      <c r="B2621" t="s">
        <v>91</v>
      </c>
      <c r="C2621" s="44">
        <v>0</v>
      </c>
      <c r="D2621" s="33">
        <v>43879</v>
      </c>
    </row>
    <row r="2622" spans="2:4" x14ac:dyDescent="0.2">
      <c r="B2622" t="s">
        <v>91</v>
      </c>
      <c r="C2622" s="44">
        <v>0</v>
      </c>
      <c r="D2622" s="33">
        <v>43880</v>
      </c>
    </row>
    <row r="2623" spans="2:4" x14ac:dyDescent="0.2">
      <c r="B2623" t="s">
        <v>91</v>
      </c>
      <c r="C2623" s="44">
        <v>0</v>
      </c>
      <c r="D2623" s="33">
        <v>43881</v>
      </c>
    </row>
    <row r="2624" spans="2:4" x14ac:dyDescent="0.2">
      <c r="B2624" t="s">
        <v>91</v>
      </c>
      <c r="C2624" s="44">
        <v>0</v>
      </c>
      <c r="D2624" s="33">
        <v>43882</v>
      </c>
    </row>
    <row r="2625" spans="2:4" x14ac:dyDescent="0.2">
      <c r="B2625" t="s">
        <v>91</v>
      </c>
      <c r="C2625" s="44">
        <v>0</v>
      </c>
      <c r="D2625" s="33">
        <v>43883</v>
      </c>
    </row>
    <row r="2626" spans="2:4" x14ac:dyDescent="0.2">
      <c r="B2626" t="s">
        <v>91</v>
      </c>
      <c r="C2626" s="44">
        <v>0</v>
      </c>
      <c r="D2626" s="33">
        <v>43884</v>
      </c>
    </row>
    <row r="2627" spans="2:4" x14ac:dyDescent="0.2">
      <c r="B2627" t="s">
        <v>91</v>
      </c>
      <c r="C2627" s="44">
        <v>0</v>
      </c>
      <c r="D2627" s="33">
        <v>43885</v>
      </c>
    </row>
    <row r="2628" spans="2:4" x14ac:dyDescent="0.2">
      <c r="B2628" t="s">
        <v>91</v>
      </c>
      <c r="C2628" s="44">
        <v>0</v>
      </c>
      <c r="D2628" s="33">
        <v>43886</v>
      </c>
    </row>
    <row r="2629" spans="2:4" x14ac:dyDescent="0.2">
      <c r="B2629" t="s">
        <v>91</v>
      </c>
      <c r="C2629" s="44">
        <v>0</v>
      </c>
      <c r="D2629" s="33">
        <v>43887</v>
      </c>
    </row>
    <row r="2630" spans="2:4" x14ac:dyDescent="0.2">
      <c r="B2630" t="s">
        <v>91</v>
      </c>
      <c r="C2630" s="44">
        <v>0</v>
      </c>
      <c r="D2630" s="33">
        <v>43888</v>
      </c>
    </row>
    <row r="2631" spans="2:4" x14ac:dyDescent="0.2">
      <c r="B2631" t="s">
        <v>91</v>
      </c>
      <c r="C2631" s="44">
        <v>1</v>
      </c>
      <c r="D2631" s="33">
        <v>43889</v>
      </c>
    </row>
    <row r="2632" spans="2:4" x14ac:dyDescent="0.2">
      <c r="B2632" t="s">
        <v>91</v>
      </c>
      <c r="C2632" s="44">
        <v>1</v>
      </c>
      <c r="D2632" s="33">
        <v>43890</v>
      </c>
    </row>
    <row r="2633" spans="2:4" x14ac:dyDescent="0.2">
      <c r="B2633" t="s">
        <v>91</v>
      </c>
      <c r="C2633" s="44">
        <v>1</v>
      </c>
      <c r="D2633" s="33">
        <v>43891</v>
      </c>
    </row>
    <row r="2634" spans="2:4" x14ac:dyDescent="0.2">
      <c r="B2634" t="s">
        <v>91</v>
      </c>
      <c r="C2634" s="44">
        <v>1</v>
      </c>
      <c r="D2634" s="33">
        <v>43892</v>
      </c>
    </row>
    <row r="2635" spans="2:4" x14ac:dyDescent="0.2">
      <c r="B2635" t="s">
        <v>91</v>
      </c>
      <c r="C2635" s="44">
        <v>1</v>
      </c>
      <c r="D2635" s="33">
        <v>43893</v>
      </c>
    </row>
    <row r="2636" spans="2:4" x14ac:dyDescent="0.2">
      <c r="B2636" t="s">
        <v>91</v>
      </c>
      <c r="C2636" s="44">
        <v>3</v>
      </c>
      <c r="D2636" s="33">
        <v>43894</v>
      </c>
    </row>
    <row r="2637" spans="2:4" x14ac:dyDescent="0.2">
      <c r="B2637" t="s">
        <v>91</v>
      </c>
      <c r="C2637" s="44">
        <v>3</v>
      </c>
      <c r="D2637" s="33">
        <v>43895</v>
      </c>
    </row>
    <row r="2638" spans="2:4" x14ac:dyDescent="0.2">
      <c r="B2638" t="s">
        <v>91</v>
      </c>
      <c r="C2638" s="44">
        <v>4</v>
      </c>
      <c r="D2638" s="33">
        <v>43896</v>
      </c>
    </row>
    <row r="2639" spans="2:4" x14ac:dyDescent="0.2">
      <c r="B2639" t="s">
        <v>91</v>
      </c>
      <c r="C2639" s="44">
        <v>5</v>
      </c>
      <c r="D2639" s="33">
        <v>43897</v>
      </c>
    </row>
    <row r="2640" spans="2:4" x14ac:dyDescent="0.2">
      <c r="B2640" t="s">
        <v>91</v>
      </c>
      <c r="C2640" s="44">
        <v>5</v>
      </c>
      <c r="D2640" s="33">
        <v>43898</v>
      </c>
    </row>
    <row r="2641" spans="2:4" x14ac:dyDescent="0.2">
      <c r="B2641" t="s">
        <v>91</v>
      </c>
      <c r="C2641" s="44">
        <v>5</v>
      </c>
      <c r="D2641" s="33">
        <v>43899</v>
      </c>
    </row>
    <row r="2642" spans="2:4" x14ac:dyDescent="0.2">
      <c r="B2642" t="s">
        <v>91</v>
      </c>
      <c r="C2642" s="44">
        <v>5</v>
      </c>
      <c r="D2642" s="33">
        <v>43900</v>
      </c>
    </row>
    <row r="2643" spans="2:4" x14ac:dyDescent="0.2">
      <c r="B2643" t="s">
        <v>91</v>
      </c>
      <c r="C2643" s="44">
        <v>5</v>
      </c>
      <c r="D2643" s="33">
        <v>43901</v>
      </c>
    </row>
    <row r="2644" spans="2:4" x14ac:dyDescent="0.2">
      <c r="B2644" t="s">
        <v>91</v>
      </c>
      <c r="C2644" s="44">
        <v>5</v>
      </c>
      <c r="D2644" s="33">
        <v>43902</v>
      </c>
    </row>
    <row r="2645" spans="2:4" x14ac:dyDescent="0.2">
      <c r="B2645" t="s">
        <v>91</v>
      </c>
      <c r="C2645" s="44">
        <v>5</v>
      </c>
      <c r="D2645" s="33">
        <v>43903</v>
      </c>
    </row>
    <row r="2646" spans="2:4" x14ac:dyDescent="0.2">
      <c r="B2646" t="s">
        <v>91</v>
      </c>
      <c r="C2646" s="44">
        <v>6</v>
      </c>
      <c r="D2646" s="33">
        <v>43904</v>
      </c>
    </row>
    <row r="2647" spans="2:4" x14ac:dyDescent="0.2">
      <c r="B2647" t="s">
        <v>91</v>
      </c>
      <c r="C2647" s="44">
        <v>8</v>
      </c>
      <c r="D2647" s="33">
        <v>43905</v>
      </c>
    </row>
    <row r="2648" spans="2:4" x14ac:dyDescent="0.2">
      <c r="B2648" t="s">
        <v>92</v>
      </c>
      <c r="C2648" s="44">
        <v>0</v>
      </c>
      <c r="D2648" s="33">
        <v>43852</v>
      </c>
    </row>
    <row r="2649" spans="2:4" x14ac:dyDescent="0.2">
      <c r="B2649" t="s">
        <v>92</v>
      </c>
      <c r="C2649" s="44">
        <v>0</v>
      </c>
      <c r="D2649" s="33">
        <v>43853</v>
      </c>
    </row>
    <row r="2650" spans="2:4" x14ac:dyDescent="0.2">
      <c r="B2650" t="s">
        <v>92</v>
      </c>
      <c r="C2650" s="44">
        <v>0</v>
      </c>
      <c r="D2650" s="33">
        <v>43854</v>
      </c>
    </row>
    <row r="2651" spans="2:4" x14ac:dyDescent="0.2">
      <c r="B2651" t="s">
        <v>92</v>
      </c>
      <c r="C2651" s="44">
        <v>0</v>
      </c>
      <c r="D2651" s="33">
        <v>43855</v>
      </c>
    </row>
    <row r="2652" spans="2:4" x14ac:dyDescent="0.2">
      <c r="B2652" t="s">
        <v>92</v>
      </c>
      <c r="C2652" s="44">
        <v>0</v>
      </c>
      <c r="D2652" s="33">
        <v>43856</v>
      </c>
    </row>
    <row r="2653" spans="2:4" x14ac:dyDescent="0.2">
      <c r="B2653" t="s">
        <v>92</v>
      </c>
      <c r="C2653" s="44">
        <v>0</v>
      </c>
      <c r="D2653" s="33">
        <v>43857</v>
      </c>
    </row>
    <row r="2654" spans="2:4" x14ac:dyDescent="0.2">
      <c r="B2654" t="s">
        <v>92</v>
      </c>
      <c r="C2654" s="44">
        <v>0</v>
      </c>
      <c r="D2654" s="33">
        <v>43858</v>
      </c>
    </row>
    <row r="2655" spans="2:4" x14ac:dyDescent="0.2">
      <c r="B2655" t="s">
        <v>92</v>
      </c>
      <c r="C2655" s="44">
        <v>0</v>
      </c>
      <c r="D2655" s="33">
        <v>43859</v>
      </c>
    </row>
    <row r="2656" spans="2:4" x14ac:dyDescent="0.2">
      <c r="B2656" t="s">
        <v>92</v>
      </c>
      <c r="C2656" s="44">
        <v>0</v>
      </c>
      <c r="D2656" s="33">
        <v>43860</v>
      </c>
    </row>
    <row r="2657" spans="2:4" x14ac:dyDescent="0.2">
      <c r="B2657" t="s">
        <v>92</v>
      </c>
      <c r="C2657" s="44">
        <v>0</v>
      </c>
      <c r="D2657" s="33">
        <v>43861</v>
      </c>
    </row>
    <row r="2658" spans="2:4" x14ac:dyDescent="0.2">
      <c r="B2658" t="s">
        <v>92</v>
      </c>
      <c r="C2658" s="44">
        <v>0</v>
      </c>
      <c r="D2658" s="33">
        <v>43862</v>
      </c>
    </row>
    <row r="2659" spans="2:4" x14ac:dyDescent="0.2">
      <c r="B2659" t="s">
        <v>92</v>
      </c>
      <c r="C2659" s="44">
        <v>0</v>
      </c>
      <c r="D2659" s="33">
        <v>43863</v>
      </c>
    </row>
    <row r="2660" spans="2:4" x14ac:dyDescent="0.2">
      <c r="B2660" t="s">
        <v>92</v>
      </c>
      <c r="C2660" s="44">
        <v>0</v>
      </c>
      <c r="D2660" s="33">
        <v>43864</v>
      </c>
    </row>
    <row r="2661" spans="2:4" x14ac:dyDescent="0.2">
      <c r="B2661" t="s">
        <v>92</v>
      </c>
      <c r="C2661" s="44">
        <v>0</v>
      </c>
      <c r="D2661" s="33">
        <v>43865</v>
      </c>
    </row>
    <row r="2662" spans="2:4" x14ac:dyDescent="0.2">
      <c r="B2662" t="s">
        <v>92</v>
      </c>
      <c r="C2662" s="44">
        <v>0</v>
      </c>
      <c r="D2662" s="33">
        <v>43866</v>
      </c>
    </row>
    <row r="2663" spans="2:4" x14ac:dyDescent="0.2">
      <c r="B2663" t="s">
        <v>92</v>
      </c>
      <c r="C2663" s="44">
        <v>0</v>
      </c>
      <c r="D2663" s="33">
        <v>43867</v>
      </c>
    </row>
    <row r="2664" spans="2:4" x14ac:dyDescent="0.2">
      <c r="B2664" t="s">
        <v>92</v>
      </c>
      <c r="C2664" s="44">
        <v>0</v>
      </c>
      <c r="D2664" s="33">
        <v>43868</v>
      </c>
    </row>
    <row r="2665" spans="2:4" x14ac:dyDescent="0.2">
      <c r="B2665" t="s">
        <v>92</v>
      </c>
      <c r="C2665" s="44">
        <v>0</v>
      </c>
      <c r="D2665" s="33">
        <v>43869</v>
      </c>
    </row>
    <row r="2666" spans="2:4" x14ac:dyDescent="0.2">
      <c r="B2666" t="s">
        <v>92</v>
      </c>
      <c r="C2666" s="44">
        <v>0</v>
      </c>
      <c r="D2666" s="33">
        <v>43870</v>
      </c>
    </row>
    <row r="2667" spans="2:4" x14ac:dyDescent="0.2">
      <c r="B2667" t="s">
        <v>92</v>
      </c>
      <c r="C2667" s="44">
        <v>0</v>
      </c>
      <c r="D2667" s="33">
        <v>43871</v>
      </c>
    </row>
    <row r="2668" spans="2:4" x14ac:dyDescent="0.2">
      <c r="B2668" t="s">
        <v>92</v>
      </c>
      <c r="C2668" s="44">
        <v>0</v>
      </c>
      <c r="D2668" s="33">
        <v>43872</v>
      </c>
    </row>
    <row r="2669" spans="2:4" x14ac:dyDescent="0.2">
      <c r="B2669" t="s">
        <v>92</v>
      </c>
      <c r="C2669" s="44">
        <v>0</v>
      </c>
      <c r="D2669" s="33">
        <v>43873</v>
      </c>
    </row>
    <row r="2670" spans="2:4" x14ac:dyDescent="0.2">
      <c r="B2670" t="s">
        <v>92</v>
      </c>
      <c r="C2670" s="44">
        <v>0</v>
      </c>
      <c r="D2670" s="33">
        <v>43874</v>
      </c>
    </row>
    <row r="2671" spans="2:4" x14ac:dyDescent="0.2">
      <c r="B2671" t="s">
        <v>92</v>
      </c>
      <c r="C2671" s="44">
        <v>0</v>
      </c>
      <c r="D2671" s="33">
        <v>43875</v>
      </c>
    </row>
    <row r="2672" spans="2:4" x14ac:dyDescent="0.2">
      <c r="B2672" t="s">
        <v>92</v>
      </c>
      <c r="C2672" s="44">
        <v>0</v>
      </c>
      <c r="D2672" s="33">
        <v>43876</v>
      </c>
    </row>
    <row r="2673" spans="2:4" x14ac:dyDescent="0.2">
      <c r="B2673" t="s">
        <v>92</v>
      </c>
      <c r="C2673" s="44">
        <v>0</v>
      </c>
      <c r="D2673" s="33">
        <v>43877</v>
      </c>
    </row>
    <row r="2674" spans="2:4" x14ac:dyDescent="0.2">
      <c r="B2674" t="s">
        <v>92</v>
      </c>
      <c r="C2674" s="44">
        <v>0</v>
      </c>
      <c r="D2674" s="33">
        <v>43878</v>
      </c>
    </row>
    <row r="2675" spans="2:4" x14ac:dyDescent="0.2">
      <c r="B2675" t="s">
        <v>92</v>
      </c>
      <c r="C2675" s="44">
        <v>0</v>
      </c>
      <c r="D2675" s="33">
        <v>43879</v>
      </c>
    </row>
    <row r="2676" spans="2:4" x14ac:dyDescent="0.2">
      <c r="B2676" t="s">
        <v>92</v>
      </c>
      <c r="C2676" s="44">
        <v>0</v>
      </c>
      <c r="D2676" s="33">
        <v>43880</v>
      </c>
    </row>
    <row r="2677" spans="2:4" x14ac:dyDescent="0.2">
      <c r="B2677" t="s">
        <v>92</v>
      </c>
      <c r="C2677" s="44">
        <v>0</v>
      </c>
      <c r="D2677" s="33">
        <v>43881</v>
      </c>
    </row>
    <row r="2678" spans="2:4" x14ac:dyDescent="0.2">
      <c r="B2678" t="s">
        <v>92</v>
      </c>
      <c r="C2678" s="44">
        <v>0</v>
      </c>
      <c r="D2678" s="33">
        <v>43882</v>
      </c>
    </row>
    <row r="2679" spans="2:4" x14ac:dyDescent="0.2">
      <c r="B2679" t="s">
        <v>92</v>
      </c>
      <c r="C2679" s="44">
        <v>0</v>
      </c>
      <c r="D2679" s="33">
        <v>43883</v>
      </c>
    </row>
    <row r="2680" spans="2:4" x14ac:dyDescent="0.2">
      <c r="B2680" t="s">
        <v>92</v>
      </c>
      <c r="C2680" s="44">
        <v>0</v>
      </c>
      <c r="D2680" s="33">
        <v>43884</v>
      </c>
    </row>
    <row r="2681" spans="2:4" x14ac:dyDescent="0.2">
      <c r="B2681" t="s">
        <v>92</v>
      </c>
      <c r="C2681" s="44">
        <v>0</v>
      </c>
      <c r="D2681" s="33">
        <v>43885</v>
      </c>
    </row>
    <row r="2682" spans="2:4" x14ac:dyDescent="0.2">
      <c r="B2682" t="s">
        <v>92</v>
      </c>
      <c r="C2682" s="44">
        <v>0</v>
      </c>
      <c r="D2682" s="33">
        <v>43886</v>
      </c>
    </row>
    <row r="2683" spans="2:4" x14ac:dyDescent="0.2">
      <c r="B2683" t="s">
        <v>92</v>
      </c>
      <c r="C2683" s="44">
        <v>0</v>
      </c>
      <c r="D2683" s="33">
        <v>43887</v>
      </c>
    </row>
    <row r="2684" spans="2:4" x14ac:dyDescent="0.2">
      <c r="B2684" t="s">
        <v>92</v>
      </c>
      <c r="C2684" s="44">
        <v>0</v>
      </c>
      <c r="D2684" s="33">
        <v>43888</v>
      </c>
    </row>
    <row r="2685" spans="2:4" x14ac:dyDescent="0.2">
      <c r="B2685" t="s">
        <v>92</v>
      </c>
      <c r="C2685" s="44">
        <v>1</v>
      </c>
      <c r="D2685" s="33">
        <v>43889</v>
      </c>
    </row>
    <row r="2686" spans="2:4" x14ac:dyDescent="0.2">
      <c r="B2686" t="s">
        <v>92</v>
      </c>
      <c r="C2686" s="44">
        <v>1</v>
      </c>
      <c r="D2686" s="33">
        <v>43890</v>
      </c>
    </row>
    <row r="2687" spans="2:4" x14ac:dyDescent="0.2">
      <c r="B2687" t="s">
        <v>92</v>
      </c>
      <c r="C2687" s="44">
        <v>1</v>
      </c>
      <c r="D2687" s="33">
        <v>43891</v>
      </c>
    </row>
    <row r="2688" spans="2:4" x14ac:dyDescent="0.2">
      <c r="B2688" t="s">
        <v>92</v>
      </c>
      <c r="C2688" s="44">
        <v>1</v>
      </c>
      <c r="D2688" s="33">
        <v>43892</v>
      </c>
    </row>
    <row r="2689" spans="1:4" x14ac:dyDescent="0.2">
      <c r="B2689" t="s">
        <v>92</v>
      </c>
      <c r="C2689" s="44">
        <v>1</v>
      </c>
      <c r="D2689" s="33">
        <v>43893</v>
      </c>
    </row>
    <row r="2690" spans="1:4" x14ac:dyDescent="0.2">
      <c r="B2690" t="s">
        <v>92</v>
      </c>
      <c r="C2690" s="44">
        <v>1</v>
      </c>
      <c r="D2690" s="33">
        <v>43894</v>
      </c>
    </row>
    <row r="2691" spans="1:4" x14ac:dyDescent="0.2">
      <c r="B2691" t="s">
        <v>92</v>
      </c>
      <c r="C2691" s="44">
        <v>1</v>
      </c>
      <c r="D2691" s="33">
        <v>43895</v>
      </c>
    </row>
    <row r="2692" spans="1:4" x14ac:dyDescent="0.2">
      <c r="B2692" t="s">
        <v>92</v>
      </c>
      <c r="C2692" s="44">
        <v>1</v>
      </c>
      <c r="D2692" s="33">
        <v>43896</v>
      </c>
    </row>
    <row r="2693" spans="1:4" x14ac:dyDescent="0.2">
      <c r="B2693" t="s">
        <v>92</v>
      </c>
      <c r="C2693" s="44">
        <v>1</v>
      </c>
      <c r="D2693" s="33">
        <v>43897</v>
      </c>
    </row>
    <row r="2694" spans="1:4" x14ac:dyDescent="0.2">
      <c r="B2694" t="s">
        <v>92</v>
      </c>
      <c r="C2694" s="44">
        <v>1</v>
      </c>
      <c r="D2694" s="33">
        <v>43898</v>
      </c>
    </row>
    <row r="2695" spans="1:4" x14ac:dyDescent="0.2">
      <c r="B2695" t="s">
        <v>92</v>
      </c>
      <c r="C2695" s="44">
        <v>2</v>
      </c>
      <c r="D2695" s="33">
        <v>43899</v>
      </c>
    </row>
    <row r="2696" spans="1:4" x14ac:dyDescent="0.2">
      <c r="B2696" t="s">
        <v>92</v>
      </c>
      <c r="C2696" s="44">
        <v>2</v>
      </c>
      <c r="D2696" s="33">
        <v>43900</v>
      </c>
    </row>
    <row r="2697" spans="1:4" x14ac:dyDescent="0.2">
      <c r="B2697" t="s">
        <v>92</v>
      </c>
      <c r="C2697" s="44">
        <v>2</v>
      </c>
      <c r="D2697" s="33">
        <v>43901</v>
      </c>
    </row>
    <row r="2698" spans="1:4" x14ac:dyDescent="0.2">
      <c r="B2698" t="s">
        <v>92</v>
      </c>
      <c r="C2698" s="44">
        <v>2</v>
      </c>
      <c r="D2698" s="33">
        <v>43902</v>
      </c>
    </row>
    <row r="2699" spans="1:4" x14ac:dyDescent="0.2">
      <c r="B2699" t="s">
        <v>92</v>
      </c>
      <c r="C2699" s="44">
        <v>2</v>
      </c>
      <c r="D2699" s="33">
        <v>43903</v>
      </c>
    </row>
    <row r="2700" spans="1:4" x14ac:dyDescent="0.2">
      <c r="B2700" t="s">
        <v>92</v>
      </c>
      <c r="C2700" s="44">
        <v>2</v>
      </c>
      <c r="D2700" s="33">
        <v>43904</v>
      </c>
    </row>
    <row r="2701" spans="1:4" x14ac:dyDescent="0.2">
      <c r="B2701" t="s">
        <v>92</v>
      </c>
      <c r="C2701" s="44">
        <v>2</v>
      </c>
      <c r="D2701" s="33">
        <v>43905</v>
      </c>
    </row>
    <row r="2702" spans="1:4" x14ac:dyDescent="0.2">
      <c r="A2702" t="s">
        <v>93</v>
      </c>
      <c r="B2702" t="s">
        <v>52</v>
      </c>
      <c r="C2702" s="44">
        <v>0</v>
      </c>
      <c r="D2702" s="33">
        <v>43852</v>
      </c>
    </row>
    <row r="2703" spans="1:4" x14ac:dyDescent="0.2">
      <c r="A2703" t="s">
        <v>93</v>
      </c>
      <c r="B2703" t="s">
        <v>52</v>
      </c>
      <c r="C2703" s="44">
        <v>0</v>
      </c>
      <c r="D2703" s="33">
        <v>43853</v>
      </c>
    </row>
    <row r="2704" spans="1:4" x14ac:dyDescent="0.2">
      <c r="A2704" t="s">
        <v>93</v>
      </c>
      <c r="B2704" t="s">
        <v>52</v>
      </c>
      <c r="C2704" s="44">
        <v>0</v>
      </c>
      <c r="D2704" s="33">
        <v>43854</v>
      </c>
    </row>
    <row r="2705" spans="1:4" x14ac:dyDescent="0.2">
      <c r="A2705" t="s">
        <v>93</v>
      </c>
      <c r="B2705" t="s">
        <v>52</v>
      </c>
      <c r="C2705" s="44">
        <v>0</v>
      </c>
      <c r="D2705" s="33">
        <v>43855</v>
      </c>
    </row>
    <row r="2706" spans="1:4" x14ac:dyDescent="0.2">
      <c r="A2706" t="s">
        <v>93</v>
      </c>
      <c r="B2706" t="s">
        <v>52</v>
      </c>
      <c r="C2706" s="44">
        <v>0</v>
      </c>
      <c r="D2706" s="33">
        <v>43856</v>
      </c>
    </row>
    <row r="2707" spans="1:4" x14ac:dyDescent="0.2">
      <c r="A2707" t="s">
        <v>93</v>
      </c>
      <c r="B2707" t="s">
        <v>52</v>
      </c>
      <c r="C2707" s="44">
        <v>0</v>
      </c>
      <c r="D2707" s="33">
        <v>43857</v>
      </c>
    </row>
    <row r="2708" spans="1:4" x14ac:dyDescent="0.2">
      <c r="A2708" t="s">
        <v>93</v>
      </c>
      <c r="B2708" t="s">
        <v>52</v>
      </c>
      <c r="C2708" s="44">
        <v>0</v>
      </c>
      <c r="D2708" s="33">
        <v>43858</v>
      </c>
    </row>
    <row r="2709" spans="1:4" x14ac:dyDescent="0.2">
      <c r="A2709" t="s">
        <v>93</v>
      </c>
      <c r="B2709" t="s">
        <v>52</v>
      </c>
      <c r="C2709" s="44">
        <v>0</v>
      </c>
      <c r="D2709" s="33">
        <v>43859</v>
      </c>
    </row>
    <row r="2710" spans="1:4" x14ac:dyDescent="0.2">
      <c r="A2710" t="s">
        <v>93</v>
      </c>
      <c r="B2710" t="s">
        <v>52</v>
      </c>
      <c r="C2710" s="44">
        <v>0</v>
      </c>
      <c r="D2710" s="33">
        <v>43860</v>
      </c>
    </row>
    <row r="2711" spans="1:4" x14ac:dyDescent="0.2">
      <c r="A2711" t="s">
        <v>93</v>
      </c>
      <c r="B2711" t="s">
        <v>52</v>
      </c>
      <c r="C2711" s="44">
        <v>0</v>
      </c>
      <c r="D2711" s="33">
        <v>43861</v>
      </c>
    </row>
    <row r="2712" spans="1:4" x14ac:dyDescent="0.2">
      <c r="A2712" t="s">
        <v>93</v>
      </c>
      <c r="B2712" t="s">
        <v>52</v>
      </c>
      <c r="C2712" s="44">
        <v>0</v>
      </c>
      <c r="D2712" s="33">
        <v>43862</v>
      </c>
    </row>
    <row r="2713" spans="1:4" x14ac:dyDescent="0.2">
      <c r="A2713" t="s">
        <v>93</v>
      </c>
      <c r="B2713" t="s">
        <v>52</v>
      </c>
      <c r="C2713" s="44">
        <v>0</v>
      </c>
      <c r="D2713" s="33">
        <v>43863</v>
      </c>
    </row>
    <row r="2714" spans="1:4" x14ac:dyDescent="0.2">
      <c r="A2714" t="s">
        <v>93</v>
      </c>
      <c r="B2714" t="s">
        <v>52</v>
      </c>
      <c r="C2714" s="44">
        <v>0</v>
      </c>
      <c r="D2714" s="33">
        <v>43864</v>
      </c>
    </row>
    <row r="2715" spans="1:4" x14ac:dyDescent="0.2">
      <c r="A2715" t="s">
        <v>93</v>
      </c>
      <c r="B2715" t="s">
        <v>52</v>
      </c>
      <c r="C2715" s="44">
        <v>0</v>
      </c>
      <c r="D2715" s="33">
        <v>43865</v>
      </c>
    </row>
    <row r="2716" spans="1:4" x14ac:dyDescent="0.2">
      <c r="A2716" t="s">
        <v>93</v>
      </c>
      <c r="B2716" t="s">
        <v>52</v>
      </c>
      <c r="C2716" s="44">
        <v>0</v>
      </c>
      <c r="D2716" s="33">
        <v>43866</v>
      </c>
    </row>
    <row r="2717" spans="1:4" x14ac:dyDescent="0.2">
      <c r="A2717" t="s">
        <v>93</v>
      </c>
      <c r="B2717" t="s">
        <v>52</v>
      </c>
      <c r="C2717" s="44">
        <v>0</v>
      </c>
      <c r="D2717" s="33">
        <v>43867</v>
      </c>
    </row>
    <row r="2718" spans="1:4" x14ac:dyDescent="0.2">
      <c r="A2718" t="s">
        <v>93</v>
      </c>
      <c r="B2718" t="s">
        <v>52</v>
      </c>
      <c r="C2718" s="44">
        <v>0</v>
      </c>
      <c r="D2718" s="33">
        <v>43868</v>
      </c>
    </row>
    <row r="2719" spans="1:4" x14ac:dyDescent="0.2">
      <c r="A2719" t="s">
        <v>93</v>
      </c>
      <c r="B2719" t="s">
        <v>52</v>
      </c>
      <c r="C2719" s="44">
        <v>0</v>
      </c>
      <c r="D2719" s="33">
        <v>43869</v>
      </c>
    </row>
    <row r="2720" spans="1:4" x14ac:dyDescent="0.2">
      <c r="A2720" t="s">
        <v>93</v>
      </c>
      <c r="B2720" t="s">
        <v>52</v>
      </c>
      <c r="C2720" s="44">
        <v>0</v>
      </c>
      <c r="D2720" s="33">
        <v>43870</v>
      </c>
    </row>
    <row r="2721" spans="1:4" x14ac:dyDescent="0.2">
      <c r="A2721" t="s">
        <v>93</v>
      </c>
      <c r="B2721" t="s">
        <v>52</v>
      </c>
      <c r="C2721" s="44">
        <v>0</v>
      </c>
      <c r="D2721" s="33">
        <v>43871</v>
      </c>
    </row>
    <row r="2722" spans="1:4" x14ac:dyDescent="0.2">
      <c r="A2722" t="s">
        <v>93</v>
      </c>
      <c r="B2722" t="s">
        <v>52</v>
      </c>
      <c r="C2722" s="44">
        <v>0</v>
      </c>
      <c r="D2722" s="33">
        <v>43872</v>
      </c>
    </row>
    <row r="2723" spans="1:4" x14ac:dyDescent="0.2">
      <c r="A2723" t="s">
        <v>93</v>
      </c>
      <c r="B2723" t="s">
        <v>52</v>
      </c>
      <c r="C2723" s="44">
        <v>0</v>
      </c>
      <c r="D2723" s="33">
        <v>43873</v>
      </c>
    </row>
    <row r="2724" spans="1:4" x14ac:dyDescent="0.2">
      <c r="A2724" t="s">
        <v>93</v>
      </c>
      <c r="B2724" t="s">
        <v>52</v>
      </c>
      <c r="C2724" s="44">
        <v>0</v>
      </c>
      <c r="D2724" s="33">
        <v>43874</v>
      </c>
    </row>
    <row r="2725" spans="1:4" x14ac:dyDescent="0.2">
      <c r="A2725" t="s">
        <v>93</v>
      </c>
      <c r="B2725" t="s">
        <v>52</v>
      </c>
      <c r="C2725" s="44">
        <v>0</v>
      </c>
      <c r="D2725" s="33">
        <v>43875</v>
      </c>
    </row>
    <row r="2726" spans="1:4" x14ac:dyDescent="0.2">
      <c r="A2726" t="s">
        <v>93</v>
      </c>
      <c r="B2726" t="s">
        <v>52</v>
      </c>
      <c r="C2726" s="44">
        <v>0</v>
      </c>
      <c r="D2726" s="33">
        <v>43876</v>
      </c>
    </row>
    <row r="2727" spans="1:4" x14ac:dyDescent="0.2">
      <c r="A2727" t="s">
        <v>93</v>
      </c>
      <c r="B2727" t="s">
        <v>52</v>
      </c>
      <c r="C2727" s="44">
        <v>0</v>
      </c>
      <c r="D2727" s="33">
        <v>43877</v>
      </c>
    </row>
    <row r="2728" spans="1:4" x14ac:dyDescent="0.2">
      <c r="A2728" t="s">
        <v>93</v>
      </c>
      <c r="B2728" t="s">
        <v>52</v>
      </c>
      <c r="C2728" s="44">
        <v>0</v>
      </c>
      <c r="D2728" s="33">
        <v>43878</v>
      </c>
    </row>
    <row r="2729" spans="1:4" x14ac:dyDescent="0.2">
      <c r="A2729" t="s">
        <v>93</v>
      </c>
      <c r="B2729" t="s">
        <v>52</v>
      </c>
      <c r="C2729" s="44">
        <v>0</v>
      </c>
      <c r="D2729" s="33">
        <v>43879</v>
      </c>
    </row>
    <row r="2730" spans="1:4" x14ac:dyDescent="0.2">
      <c r="A2730" t="s">
        <v>93</v>
      </c>
      <c r="B2730" t="s">
        <v>52</v>
      </c>
      <c r="C2730" s="44">
        <v>0</v>
      </c>
      <c r="D2730" s="33">
        <v>43880</v>
      </c>
    </row>
    <row r="2731" spans="1:4" x14ac:dyDescent="0.2">
      <c r="A2731" t="s">
        <v>93</v>
      </c>
      <c r="B2731" t="s">
        <v>52</v>
      </c>
      <c r="C2731" s="44">
        <v>0</v>
      </c>
      <c r="D2731" s="33">
        <v>43881</v>
      </c>
    </row>
    <row r="2732" spans="1:4" x14ac:dyDescent="0.2">
      <c r="A2732" t="s">
        <v>93</v>
      </c>
      <c r="B2732" t="s">
        <v>52</v>
      </c>
      <c r="C2732" s="44">
        <v>0</v>
      </c>
      <c r="D2732" s="33">
        <v>43882</v>
      </c>
    </row>
    <row r="2733" spans="1:4" x14ac:dyDescent="0.2">
      <c r="A2733" t="s">
        <v>93</v>
      </c>
      <c r="B2733" t="s">
        <v>52</v>
      </c>
      <c r="C2733" s="44">
        <v>0</v>
      </c>
      <c r="D2733" s="33">
        <v>43883</v>
      </c>
    </row>
    <row r="2734" spans="1:4" x14ac:dyDescent="0.2">
      <c r="A2734" t="s">
        <v>93</v>
      </c>
      <c r="B2734" t="s">
        <v>52</v>
      </c>
      <c r="C2734" s="44">
        <v>0</v>
      </c>
      <c r="D2734" s="33">
        <v>43884</v>
      </c>
    </row>
    <row r="2735" spans="1:4" x14ac:dyDescent="0.2">
      <c r="A2735" t="s">
        <v>93</v>
      </c>
      <c r="B2735" t="s">
        <v>52</v>
      </c>
      <c r="C2735" s="44">
        <v>0</v>
      </c>
      <c r="D2735" s="33">
        <v>43885</v>
      </c>
    </row>
    <row r="2736" spans="1:4" x14ac:dyDescent="0.2">
      <c r="A2736" t="s">
        <v>93</v>
      </c>
      <c r="B2736" t="s">
        <v>52</v>
      </c>
      <c r="C2736" s="44">
        <v>0</v>
      </c>
      <c r="D2736" s="33">
        <v>43886</v>
      </c>
    </row>
    <row r="2737" spans="1:4" x14ac:dyDescent="0.2">
      <c r="A2737" t="s">
        <v>93</v>
      </c>
      <c r="B2737" t="s">
        <v>52</v>
      </c>
      <c r="C2737" s="44">
        <v>0</v>
      </c>
      <c r="D2737" s="33">
        <v>43887</v>
      </c>
    </row>
    <row r="2738" spans="1:4" x14ac:dyDescent="0.2">
      <c r="A2738" t="s">
        <v>93</v>
      </c>
      <c r="B2738" t="s">
        <v>52</v>
      </c>
      <c r="C2738" s="44">
        <v>0</v>
      </c>
      <c r="D2738" s="33">
        <v>43888</v>
      </c>
    </row>
    <row r="2739" spans="1:4" x14ac:dyDescent="0.2">
      <c r="A2739" t="s">
        <v>93</v>
      </c>
      <c r="B2739" t="s">
        <v>52</v>
      </c>
      <c r="C2739" s="44">
        <v>0</v>
      </c>
      <c r="D2739" s="33">
        <v>43889</v>
      </c>
    </row>
    <row r="2740" spans="1:4" x14ac:dyDescent="0.2">
      <c r="A2740" t="s">
        <v>93</v>
      </c>
      <c r="B2740" t="s">
        <v>52</v>
      </c>
      <c r="C2740" s="44">
        <v>2</v>
      </c>
      <c r="D2740" s="33">
        <v>43890</v>
      </c>
    </row>
    <row r="2741" spans="1:4" x14ac:dyDescent="0.2">
      <c r="A2741" t="s">
        <v>93</v>
      </c>
      <c r="B2741" t="s">
        <v>52</v>
      </c>
      <c r="C2741" s="44">
        <v>2</v>
      </c>
      <c r="D2741" s="33">
        <v>43891</v>
      </c>
    </row>
    <row r="2742" spans="1:4" x14ac:dyDescent="0.2">
      <c r="A2742" t="s">
        <v>93</v>
      </c>
      <c r="B2742" t="s">
        <v>52</v>
      </c>
      <c r="C2742" s="44">
        <v>2</v>
      </c>
      <c r="D2742" s="33">
        <v>43892</v>
      </c>
    </row>
    <row r="2743" spans="1:4" x14ac:dyDescent="0.2">
      <c r="A2743" t="s">
        <v>93</v>
      </c>
      <c r="B2743" t="s">
        <v>52</v>
      </c>
      <c r="C2743" s="44">
        <v>2</v>
      </c>
      <c r="D2743" s="33">
        <v>43893</v>
      </c>
    </row>
    <row r="2744" spans="1:4" x14ac:dyDescent="0.2">
      <c r="A2744" t="s">
        <v>93</v>
      </c>
      <c r="B2744" t="s">
        <v>52</v>
      </c>
      <c r="C2744" s="44">
        <v>2</v>
      </c>
      <c r="D2744" s="33">
        <v>43894</v>
      </c>
    </row>
    <row r="2745" spans="1:4" x14ac:dyDescent="0.2">
      <c r="A2745" t="s">
        <v>93</v>
      </c>
      <c r="B2745" t="s">
        <v>52</v>
      </c>
      <c r="C2745" s="44">
        <v>3</v>
      </c>
      <c r="D2745" s="33">
        <v>43895</v>
      </c>
    </row>
    <row r="2746" spans="1:4" x14ac:dyDescent="0.2">
      <c r="A2746" t="s">
        <v>93</v>
      </c>
      <c r="B2746" t="s">
        <v>52</v>
      </c>
      <c r="C2746" s="44">
        <v>3</v>
      </c>
      <c r="D2746" s="33">
        <v>43896</v>
      </c>
    </row>
    <row r="2747" spans="1:4" x14ac:dyDescent="0.2">
      <c r="A2747" t="s">
        <v>93</v>
      </c>
      <c r="B2747" t="s">
        <v>52</v>
      </c>
      <c r="C2747" s="44">
        <v>3</v>
      </c>
      <c r="D2747" s="33">
        <v>43897</v>
      </c>
    </row>
    <row r="2748" spans="1:4" x14ac:dyDescent="0.2">
      <c r="A2748" t="s">
        <v>93</v>
      </c>
      <c r="B2748" t="s">
        <v>52</v>
      </c>
      <c r="C2748" s="44">
        <v>3</v>
      </c>
      <c r="D2748" s="33">
        <v>43898</v>
      </c>
    </row>
    <row r="2749" spans="1:4" x14ac:dyDescent="0.2">
      <c r="A2749" t="s">
        <v>93</v>
      </c>
      <c r="B2749" t="s">
        <v>52</v>
      </c>
      <c r="C2749" s="44">
        <v>4</v>
      </c>
      <c r="D2749" s="33">
        <v>43899</v>
      </c>
    </row>
    <row r="2750" spans="1:4" x14ac:dyDescent="0.2">
      <c r="A2750" t="s">
        <v>93</v>
      </c>
      <c r="B2750" t="s">
        <v>52</v>
      </c>
      <c r="C2750" s="44">
        <v>6</v>
      </c>
      <c r="D2750" s="33">
        <v>43900</v>
      </c>
    </row>
    <row r="2751" spans="1:4" x14ac:dyDescent="0.2">
      <c r="A2751" t="s">
        <v>93</v>
      </c>
      <c r="B2751" t="s">
        <v>52</v>
      </c>
      <c r="C2751" s="44">
        <v>9</v>
      </c>
      <c r="D2751" s="33">
        <v>43901</v>
      </c>
    </row>
    <row r="2752" spans="1:4" x14ac:dyDescent="0.2">
      <c r="A2752" t="s">
        <v>93</v>
      </c>
      <c r="B2752" t="s">
        <v>52</v>
      </c>
      <c r="C2752" s="44">
        <v>9</v>
      </c>
      <c r="D2752" s="33">
        <v>43902</v>
      </c>
    </row>
    <row r="2753" spans="1:4" x14ac:dyDescent="0.2">
      <c r="A2753" t="s">
        <v>93</v>
      </c>
      <c r="B2753" t="s">
        <v>52</v>
      </c>
      <c r="C2753" s="44">
        <v>14</v>
      </c>
      <c r="D2753" s="33">
        <v>43903</v>
      </c>
    </row>
    <row r="2754" spans="1:4" x14ac:dyDescent="0.2">
      <c r="A2754" t="s">
        <v>93</v>
      </c>
      <c r="B2754" t="s">
        <v>52</v>
      </c>
      <c r="C2754" s="44">
        <v>17</v>
      </c>
      <c r="D2754" s="33">
        <v>43904</v>
      </c>
    </row>
    <row r="2755" spans="1:4" x14ac:dyDescent="0.2">
      <c r="A2755" t="s">
        <v>93</v>
      </c>
      <c r="B2755" t="s">
        <v>52</v>
      </c>
      <c r="C2755" s="44">
        <v>17</v>
      </c>
      <c r="D2755" s="33">
        <v>43905</v>
      </c>
    </row>
    <row r="2756" spans="1:4" x14ac:dyDescent="0.2">
      <c r="B2756" t="s">
        <v>94</v>
      </c>
      <c r="C2756" s="44">
        <v>0</v>
      </c>
      <c r="D2756" s="33">
        <v>43852</v>
      </c>
    </row>
    <row r="2757" spans="1:4" x14ac:dyDescent="0.2">
      <c r="B2757" t="s">
        <v>94</v>
      </c>
      <c r="C2757" s="44">
        <v>0</v>
      </c>
      <c r="D2757" s="33">
        <v>43853</v>
      </c>
    </row>
    <row r="2758" spans="1:4" x14ac:dyDescent="0.2">
      <c r="B2758" t="s">
        <v>94</v>
      </c>
      <c r="C2758" s="44">
        <v>0</v>
      </c>
      <c r="D2758" s="33">
        <v>43854</v>
      </c>
    </row>
    <row r="2759" spans="1:4" x14ac:dyDescent="0.2">
      <c r="B2759" t="s">
        <v>94</v>
      </c>
      <c r="C2759" s="44">
        <v>0</v>
      </c>
      <c r="D2759" s="33">
        <v>43855</v>
      </c>
    </row>
    <row r="2760" spans="1:4" x14ac:dyDescent="0.2">
      <c r="B2760" t="s">
        <v>94</v>
      </c>
      <c r="C2760" s="44">
        <v>0</v>
      </c>
      <c r="D2760" s="33">
        <v>43856</v>
      </c>
    </row>
    <row r="2761" spans="1:4" x14ac:dyDescent="0.2">
      <c r="B2761" t="s">
        <v>94</v>
      </c>
      <c r="C2761" s="44">
        <v>0</v>
      </c>
      <c r="D2761" s="33">
        <v>43857</v>
      </c>
    </row>
    <row r="2762" spans="1:4" x14ac:dyDescent="0.2">
      <c r="B2762" t="s">
        <v>94</v>
      </c>
      <c r="C2762" s="44">
        <v>0</v>
      </c>
      <c r="D2762" s="33">
        <v>43858</v>
      </c>
    </row>
    <row r="2763" spans="1:4" x14ac:dyDescent="0.2">
      <c r="B2763" t="s">
        <v>94</v>
      </c>
      <c r="C2763" s="44">
        <v>0</v>
      </c>
      <c r="D2763" s="33">
        <v>43859</v>
      </c>
    </row>
    <row r="2764" spans="1:4" x14ac:dyDescent="0.2">
      <c r="B2764" t="s">
        <v>94</v>
      </c>
      <c r="C2764" s="44">
        <v>0</v>
      </c>
      <c r="D2764" s="33">
        <v>43860</v>
      </c>
    </row>
    <row r="2765" spans="1:4" x14ac:dyDescent="0.2">
      <c r="B2765" t="s">
        <v>94</v>
      </c>
      <c r="C2765" s="44">
        <v>0</v>
      </c>
      <c r="D2765" s="33">
        <v>43861</v>
      </c>
    </row>
    <row r="2766" spans="1:4" x14ac:dyDescent="0.2">
      <c r="B2766" t="s">
        <v>94</v>
      </c>
      <c r="C2766" s="44">
        <v>0</v>
      </c>
      <c r="D2766" s="33">
        <v>43862</v>
      </c>
    </row>
    <row r="2767" spans="1:4" x14ac:dyDescent="0.2">
      <c r="B2767" t="s">
        <v>94</v>
      </c>
      <c r="C2767" s="44">
        <v>0</v>
      </c>
      <c r="D2767" s="33">
        <v>43863</v>
      </c>
    </row>
    <row r="2768" spans="1:4" x14ac:dyDescent="0.2">
      <c r="B2768" t="s">
        <v>94</v>
      </c>
      <c r="C2768" s="44">
        <v>0</v>
      </c>
      <c r="D2768" s="33">
        <v>43864</v>
      </c>
    </row>
    <row r="2769" spans="2:4" x14ac:dyDescent="0.2">
      <c r="B2769" t="s">
        <v>94</v>
      </c>
      <c r="C2769" s="44">
        <v>0</v>
      </c>
      <c r="D2769" s="33">
        <v>43865</v>
      </c>
    </row>
    <row r="2770" spans="2:4" x14ac:dyDescent="0.2">
      <c r="B2770" t="s">
        <v>94</v>
      </c>
      <c r="C2770" s="44">
        <v>0</v>
      </c>
      <c r="D2770" s="33">
        <v>43866</v>
      </c>
    </row>
    <row r="2771" spans="2:4" x14ac:dyDescent="0.2">
      <c r="B2771" t="s">
        <v>94</v>
      </c>
      <c r="C2771" s="44">
        <v>0</v>
      </c>
      <c r="D2771" s="33">
        <v>43867</v>
      </c>
    </row>
    <row r="2772" spans="2:4" x14ac:dyDescent="0.2">
      <c r="B2772" t="s">
        <v>94</v>
      </c>
      <c r="C2772" s="44">
        <v>0</v>
      </c>
      <c r="D2772" s="33">
        <v>43868</v>
      </c>
    </row>
    <row r="2773" spans="2:4" x14ac:dyDescent="0.2">
      <c r="B2773" t="s">
        <v>94</v>
      </c>
      <c r="C2773" s="44">
        <v>0</v>
      </c>
      <c r="D2773" s="33">
        <v>43869</v>
      </c>
    </row>
    <row r="2774" spans="2:4" x14ac:dyDescent="0.2">
      <c r="B2774" t="s">
        <v>94</v>
      </c>
      <c r="C2774" s="44">
        <v>0</v>
      </c>
      <c r="D2774" s="33">
        <v>43870</v>
      </c>
    </row>
    <row r="2775" spans="2:4" x14ac:dyDescent="0.2">
      <c r="B2775" t="s">
        <v>94</v>
      </c>
      <c r="C2775" s="44">
        <v>0</v>
      </c>
      <c r="D2775" s="33">
        <v>43871</v>
      </c>
    </row>
    <row r="2776" spans="2:4" x14ac:dyDescent="0.2">
      <c r="B2776" t="s">
        <v>94</v>
      </c>
      <c r="C2776" s="44">
        <v>0</v>
      </c>
      <c r="D2776" s="33">
        <v>43872</v>
      </c>
    </row>
    <row r="2777" spans="2:4" x14ac:dyDescent="0.2">
      <c r="B2777" t="s">
        <v>94</v>
      </c>
      <c r="C2777" s="44">
        <v>0</v>
      </c>
      <c r="D2777" s="33">
        <v>43873</v>
      </c>
    </row>
    <row r="2778" spans="2:4" x14ac:dyDescent="0.2">
      <c r="B2778" t="s">
        <v>94</v>
      </c>
      <c r="C2778" s="44">
        <v>0</v>
      </c>
      <c r="D2778" s="33">
        <v>43874</v>
      </c>
    </row>
    <row r="2779" spans="2:4" x14ac:dyDescent="0.2">
      <c r="B2779" t="s">
        <v>94</v>
      </c>
      <c r="C2779" s="44">
        <v>0</v>
      </c>
      <c r="D2779" s="33">
        <v>43875</v>
      </c>
    </row>
    <row r="2780" spans="2:4" x14ac:dyDescent="0.2">
      <c r="B2780" t="s">
        <v>94</v>
      </c>
      <c r="C2780" s="44">
        <v>0</v>
      </c>
      <c r="D2780" s="33">
        <v>43876</v>
      </c>
    </row>
    <row r="2781" spans="2:4" x14ac:dyDescent="0.2">
      <c r="B2781" t="s">
        <v>94</v>
      </c>
      <c r="C2781" s="44">
        <v>0</v>
      </c>
      <c r="D2781" s="33">
        <v>43877</v>
      </c>
    </row>
    <row r="2782" spans="2:4" x14ac:dyDescent="0.2">
      <c r="B2782" t="s">
        <v>94</v>
      </c>
      <c r="C2782" s="44">
        <v>0</v>
      </c>
      <c r="D2782" s="33">
        <v>43878</v>
      </c>
    </row>
    <row r="2783" spans="2:4" x14ac:dyDescent="0.2">
      <c r="B2783" t="s">
        <v>94</v>
      </c>
      <c r="C2783" s="44">
        <v>0</v>
      </c>
      <c r="D2783" s="33">
        <v>43879</v>
      </c>
    </row>
    <row r="2784" spans="2:4" x14ac:dyDescent="0.2">
      <c r="B2784" t="s">
        <v>94</v>
      </c>
      <c r="C2784" s="44">
        <v>0</v>
      </c>
      <c r="D2784" s="33">
        <v>43880</v>
      </c>
    </row>
    <row r="2785" spans="2:4" x14ac:dyDescent="0.2">
      <c r="B2785" t="s">
        <v>94</v>
      </c>
      <c r="C2785" s="44">
        <v>0</v>
      </c>
      <c r="D2785" s="33">
        <v>43881</v>
      </c>
    </row>
    <row r="2786" spans="2:4" x14ac:dyDescent="0.2">
      <c r="B2786" t="s">
        <v>94</v>
      </c>
      <c r="C2786" s="44">
        <v>0</v>
      </c>
      <c r="D2786" s="33">
        <v>43882</v>
      </c>
    </row>
    <row r="2787" spans="2:4" x14ac:dyDescent="0.2">
      <c r="B2787" t="s">
        <v>94</v>
      </c>
      <c r="C2787" s="44">
        <v>0</v>
      </c>
      <c r="D2787" s="33">
        <v>43883</v>
      </c>
    </row>
    <row r="2788" spans="2:4" x14ac:dyDescent="0.2">
      <c r="B2788" t="s">
        <v>94</v>
      </c>
      <c r="C2788" s="44">
        <v>0</v>
      </c>
      <c r="D2788" s="33">
        <v>43884</v>
      </c>
    </row>
    <row r="2789" spans="2:4" x14ac:dyDescent="0.2">
      <c r="B2789" t="s">
        <v>94</v>
      </c>
      <c r="C2789" s="44">
        <v>0</v>
      </c>
      <c r="D2789" s="33">
        <v>43885</v>
      </c>
    </row>
    <row r="2790" spans="2:4" x14ac:dyDescent="0.2">
      <c r="B2790" t="s">
        <v>94</v>
      </c>
      <c r="C2790" s="44">
        <v>0</v>
      </c>
      <c r="D2790" s="33">
        <v>43886</v>
      </c>
    </row>
    <row r="2791" spans="2:4" x14ac:dyDescent="0.2">
      <c r="B2791" t="s">
        <v>94</v>
      </c>
      <c r="C2791" s="44">
        <v>0</v>
      </c>
      <c r="D2791" s="33">
        <v>43887</v>
      </c>
    </row>
    <row r="2792" spans="2:4" x14ac:dyDescent="0.2">
      <c r="B2792" t="s">
        <v>94</v>
      </c>
      <c r="C2792" s="44">
        <v>0</v>
      </c>
      <c r="D2792" s="33">
        <v>43888</v>
      </c>
    </row>
    <row r="2793" spans="2:4" x14ac:dyDescent="0.2">
      <c r="B2793" t="s">
        <v>94</v>
      </c>
      <c r="C2793" s="44">
        <v>0</v>
      </c>
      <c r="D2793" s="33">
        <v>43889</v>
      </c>
    </row>
    <row r="2794" spans="2:4" x14ac:dyDescent="0.2">
      <c r="B2794" t="s">
        <v>94</v>
      </c>
      <c r="C2794" s="44">
        <v>1</v>
      </c>
      <c r="D2794" s="33">
        <v>43890</v>
      </c>
    </row>
    <row r="2795" spans="2:4" x14ac:dyDescent="0.2">
      <c r="B2795" t="s">
        <v>94</v>
      </c>
      <c r="C2795" s="44">
        <v>1</v>
      </c>
      <c r="D2795" s="33">
        <v>43891</v>
      </c>
    </row>
    <row r="2796" spans="2:4" x14ac:dyDescent="0.2">
      <c r="B2796" t="s">
        <v>94</v>
      </c>
      <c r="C2796" s="44">
        <v>1</v>
      </c>
      <c r="D2796" s="33">
        <v>43892</v>
      </c>
    </row>
    <row r="2797" spans="2:4" x14ac:dyDescent="0.2">
      <c r="B2797" t="s">
        <v>94</v>
      </c>
      <c r="C2797" s="44">
        <v>2</v>
      </c>
      <c r="D2797" s="33">
        <v>43893</v>
      </c>
    </row>
    <row r="2798" spans="2:4" x14ac:dyDescent="0.2">
      <c r="B2798" t="s">
        <v>94</v>
      </c>
      <c r="C2798" s="44">
        <v>6</v>
      </c>
      <c r="D2798" s="33">
        <v>43894</v>
      </c>
    </row>
    <row r="2799" spans="2:4" x14ac:dyDescent="0.2">
      <c r="B2799" t="s">
        <v>94</v>
      </c>
      <c r="C2799" s="44">
        <v>6</v>
      </c>
      <c r="D2799" s="33">
        <v>43895</v>
      </c>
    </row>
    <row r="2800" spans="2:4" x14ac:dyDescent="0.2">
      <c r="B2800" t="s">
        <v>94</v>
      </c>
      <c r="C2800" s="44">
        <v>18</v>
      </c>
      <c r="D2800" s="33">
        <v>43896</v>
      </c>
    </row>
    <row r="2801" spans="2:4" x14ac:dyDescent="0.2">
      <c r="B2801" t="s">
        <v>94</v>
      </c>
      <c r="C2801" s="44">
        <v>18</v>
      </c>
      <c r="D2801" s="33">
        <v>43897</v>
      </c>
    </row>
    <row r="2802" spans="2:4" x14ac:dyDescent="0.2">
      <c r="B2802" t="s">
        <v>94</v>
      </c>
      <c r="C2802" s="44">
        <v>19</v>
      </c>
      <c r="D2802" s="33">
        <v>43898</v>
      </c>
    </row>
    <row r="2803" spans="2:4" x14ac:dyDescent="0.2">
      <c r="B2803" t="s">
        <v>94</v>
      </c>
      <c r="C2803" s="44">
        <v>21</v>
      </c>
      <c r="D2803" s="33">
        <v>43899</v>
      </c>
    </row>
    <row r="2804" spans="2:4" x14ac:dyDescent="0.2">
      <c r="B2804" t="s">
        <v>94</v>
      </c>
      <c r="C2804" s="44">
        <v>34</v>
      </c>
      <c r="D2804" s="33">
        <v>43900</v>
      </c>
    </row>
    <row r="2805" spans="2:4" x14ac:dyDescent="0.2">
      <c r="B2805" t="s">
        <v>94</v>
      </c>
      <c r="C2805" s="44">
        <v>43</v>
      </c>
      <c r="D2805" s="33">
        <v>43901</v>
      </c>
    </row>
    <row r="2806" spans="2:4" x14ac:dyDescent="0.2">
      <c r="B2806" t="s">
        <v>94</v>
      </c>
      <c r="C2806" s="44">
        <v>43</v>
      </c>
      <c r="D2806" s="33">
        <v>43902</v>
      </c>
    </row>
    <row r="2807" spans="2:4" x14ac:dyDescent="0.2">
      <c r="B2807" t="s">
        <v>94</v>
      </c>
      <c r="C2807" s="44">
        <v>90</v>
      </c>
      <c r="D2807" s="33">
        <v>43903</v>
      </c>
    </row>
    <row r="2808" spans="2:4" x14ac:dyDescent="0.2">
      <c r="B2808" t="s">
        <v>94</v>
      </c>
      <c r="C2808" s="44">
        <v>129</v>
      </c>
      <c r="D2808" s="33">
        <v>43904</v>
      </c>
    </row>
    <row r="2809" spans="2:4" x14ac:dyDescent="0.2">
      <c r="B2809" t="s">
        <v>94</v>
      </c>
      <c r="C2809" s="44">
        <v>129</v>
      </c>
      <c r="D2809" s="33">
        <v>43905</v>
      </c>
    </row>
    <row r="2810" spans="2:4" x14ac:dyDescent="0.2">
      <c r="B2810" t="s">
        <v>95</v>
      </c>
      <c r="C2810" s="44">
        <v>0</v>
      </c>
      <c r="D2810" s="33">
        <v>43852</v>
      </c>
    </row>
    <row r="2811" spans="2:4" x14ac:dyDescent="0.2">
      <c r="B2811" t="s">
        <v>95</v>
      </c>
      <c r="C2811" s="44">
        <v>0</v>
      </c>
      <c r="D2811" s="33">
        <v>43853</v>
      </c>
    </row>
    <row r="2812" spans="2:4" x14ac:dyDescent="0.2">
      <c r="B2812" t="s">
        <v>95</v>
      </c>
      <c r="C2812" s="44">
        <v>0</v>
      </c>
      <c r="D2812" s="33">
        <v>43854</v>
      </c>
    </row>
    <row r="2813" spans="2:4" x14ac:dyDescent="0.2">
      <c r="B2813" t="s">
        <v>95</v>
      </c>
      <c r="C2813" s="44">
        <v>0</v>
      </c>
      <c r="D2813" s="33">
        <v>43855</v>
      </c>
    </row>
    <row r="2814" spans="2:4" x14ac:dyDescent="0.2">
      <c r="B2814" t="s">
        <v>95</v>
      </c>
      <c r="C2814" s="44">
        <v>0</v>
      </c>
      <c r="D2814" s="33">
        <v>43856</v>
      </c>
    </row>
    <row r="2815" spans="2:4" x14ac:dyDescent="0.2">
      <c r="B2815" t="s">
        <v>95</v>
      </c>
      <c r="C2815" s="44">
        <v>0</v>
      </c>
      <c r="D2815" s="33">
        <v>43857</v>
      </c>
    </row>
    <row r="2816" spans="2:4" x14ac:dyDescent="0.2">
      <c r="B2816" t="s">
        <v>95</v>
      </c>
      <c r="C2816" s="44">
        <v>0</v>
      </c>
      <c r="D2816" s="33">
        <v>43858</v>
      </c>
    </row>
    <row r="2817" spans="2:4" x14ac:dyDescent="0.2">
      <c r="B2817" t="s">
        <v>95</v>
      </c>
      <c r="C2817" s="44">
        <v>0</v>
      </c>
      <c r="D2817" s="33">
        <v>43859</v>
      </c>
    </row>
    <row r="2818" spans="2:4" x14ac:dyDescent="0.2">
      <c r="B2818" t="s">
        <v>95</v>
      </c>
      <c r="C2818" s="44">
        <v>0</v>
      </c>
      <c r="D2818" s="33">
        <v>43860</v>
      </c>
    </row>
    <row r="2819" spans="2:4" x14ac:dyDescent="0.2">
      <c r="B2819" t="s">
        <v>95</v>
      </c>
      <c r="C2819" s="44">
        <v>0</v>
      </c>
      <c r="D2819" s="33">
        <v>43861</v>
      </c>
    </row>
    <row r="2820" spans="2:4" x14ac:dyDescent="0.2">
      <c r="B2820" t="s">
        <v>95</v>
      </c>
      <c r="C2820" s="44">
        <v>0</v>
      </c>
      <c r="D2820" s="33">
        <v>43862</v>
      </c>
    </row>
    <row r="2821" spans="2:4" x14ac:dyDescent="0.2">
      <c r="B2821" t="s">
        <v>95</v>
      </c>
      <c r="C2821" s="44">
        <v>0</v>
      </c>
      <c r="D2821" s="33">
        <v>43863</v>
      </c>
    </row>
    <row r="2822" spans="2:4" x14ac:dyDescent="0.2">
      <c r="B2822" t="s">
        <v>95</v>
      </c>
      <c r="C2822" s="44">
        <v>0</v>
      </c>
      <c r="D2822" s="33">
        <v>43864</v>
      </c>
    </row>
    <row r="2823" spans="2:4" x14ac:dyDescent="0.2">
      <c r="B2823" t="s">
        <v>95</v>
      </c>
      <c r="C2823" s="44">
        <v>0</v>
      </c>
      <c r="D2823" s="33">
        <v>43865</v>
      </c>
    </row>
    <row r="2824" spans="2:4" x14ac:dyDescent="0.2">
      <c r="B2824" t="s">
        <v>95</v>
      </c>
      <c r="C2824" s="44">
        <v>0</v>
      </c>
      <c r="D2824" s="33">
        <v>43866</v>
      </c>
    </row>
    <row r="2825" spans="2:4" x14ac:dyDescent="0.2">
      <c r="B2825" t="s">
        <v>95</v>
      </c>
      <c r="C2825" s="44">
        <v>0</v>
      </c>
      <c r="D2825" s="33">
        <v>43867</v>
      </c>
    </row>
    <row r="2826" spans="2:4" x14ac:dyDescent="0.2">
      <c r="B2826" t="s">
        <v>95</v>
      </c>
      <c r="C2826" s="44">
        <v>0</v>
      </c>
      <c r="D2826" s="33">
        <v>43868</v>
      </c>
    </row>
    <row r="2827" spans="2:4" x14ac:dyDescent="0.2">
      <c r="B2827" t="s">
        <v>95</v>
      </c>
      <c r="C2827" s="44">
        <v>0</v>
      </c>
      <c r="D2827" s="33">
        <v>43869</v>
      </c>
    </row>
    <row r="2828" spans="2:4" x14ac:dyDescent="0.2">
      <c r="B2828" t="s">
        <v>95</v>
      </c>
      <c r="C2828" s="44">
        <v>0</v>
      </c>
      <c r="D2828" s="33">
        <v>43870</v>
      </c>
    </row>
    <row r="2829" spans="2:4" x14ac:dyDescent="0.2">
      <c r="B2829" t="s">
        <v>95</v>
      </c>
      <c r="C2829" s="44">
        <v>0</v>
      </c>
      <c r="D2829" s="33">
        <v>43871</v>
      </c>
    </row>
    <row r="2830" spans="2:4" x14ac:dyDescent="0.2">
      <c r="B2830" t="s">
        <v>95</v>
      </c>
      <c r="C2830" s="44">
        <v>0</v>
      </c>
      <c r="D2830" s="33">
        <v>43872</v>
      </c>
    </row>
    <row r="2831" spans="2:4" x14ac:dyDescent="0.2">
      <c r="B2831" t="s">
        <v>95</v>
      </c>
      <c r="C2831" s="44">
        <v>0</v>
      </c>
      <c r="D2831" s="33">
        <v>43873</v>
      </c>
    </row>
    <row r="2832" spans="2:4" x14ac:dyDescent="0.2">
      <c r="B2832" t="s">
        <v>95</v>
      </c>
      <c r="C2832" s="44">
        <v>0</v>
      </c>
      <c r="D2832" s="33">
        <v>43874</v>
      </c>
    </row>
    <row r="2833" spans="2:4" x14ac:dyDescent="0.2">
      <c r="B2833" t="s">
        <v>95</v>
      </c>
      <c r="C2833" s="44">
        <v>0</v>
      </c>
      <c r="D2833" s="33">
        <v>43875</v>
      </c>
    </row>
    <row r="2834" spans="2:4" x14ac:dyDescent="0.2">
      <c r="B2834" t="s">
        <v>95</v>
      </c>
      <c r="C2834" s="44">
        <v>0</v>
      </c>
      <c r="D2834" s="33">
        <v>43876</v>
      </c>
    </row>
    <row r="2835" spans="2:4" x14ac:dyDescent="0.2">
      <c r="B2835" t="s">
        <v>95</v>
      </c>
      <c r="C2835" s="44">
        <v>0</v>
      </c>
      <c r="D2835" s="33">
        <v>43877</v>
      </c>
    </row>
    <row r="2836" spans="2:4" x14ac:dyDescent="0.2">
      <c r="B2836" t="s">
        <v>95</v>
      </c>
      <c r="C2836" s="44">
        <v>0</v>
      </c>
      <c r="D2836" s="33">
        <v>43878</v>
      </c>
    </row>
    <row r="2837" spans="2:4" x14ac:dyDescent="0.2">
      <c r="B2837" t="s">
        <v>95</v>
      </c>
      <c r="C2837" s="44">
        <v>0</v>
      </c>
      <c r="D2837" s="33">
        <v>43879</v>
      </c>
    </row>
    <row r="2838" spans="2:4" x14ac:dyDescent="0.2">
      <c r="B2838" t="s">
        <v>95</v>
      </c>
      <c r="C2838" s="44">
        <v>0</v>
      </c>
      <c r="D2838" s="33">
        <v>43880</v>
      </c>
    </row>
    <row r="2839" spans="2:4" x14ac:dyDescent="0.2">
      <c r="B2839" t="s">
        <v>95</v>
      </c>
      <c r="C2839" s="44">
        <v>0</v>
      </c>
      <c r="D2839" s="33">
        <v>43881</v>
      </c>
    </row>
    <row r="2840" spans="2:4" x14ac:dyDescent="0.2">
      <c r="B2840" t="s">
        <v>95</v>
      </c>
      <c r="C2840" s="44">
        <v>0</v>
      </c>
      <c r="D2840" s="33">
        <v>43882</v>
      </c>
    </row>
    <row r="2841" spans="2:4" x14ac:dyDescent="0.2">
      <c r="B2841" t="s">
        <v>95</v>
      </c>
      <c r="C2841" s="44">
        <v>0</v>
      </c>
      <c r="D2841" s="33">
        <v>43883</v>
      </c>
    </row>
    <row r="2842" spans="2:4" x14ac:dyDescent="0.2">
      <c r="B2842" t="s">
        <v>95</v>
      </c>
      <c r="C2842" s="44">
        <v>0</v>
      </c>
      <c r="D2842" s="33">
        <v>43884</v>
      </c>
    </row>
    <row r="2843" spans="2:4" x14ac:dyDescent="0.2">
      <c r="B2843" t="s">
        <v>95</v>
      </c>
      <c r="C2843" s="44">
        <v>0</v>
      </c>
      <c r="D2843" s="33">
        <v>43885</v>
      </c>
    </row>
    <row r="2844" spans="2:4" x14ac:dyDescent="0.2">
      <c r="B2844" t="s">
        <v>95</v>
      </c>
      <c r="C2844" s="44">
        <v>0</v>
      </c>
      <c r="D2844" s="33">
        <v>43886</v>
      </c>
    </row>
    <row r="2845" spans="2:4" x14ac:dyDescent="0.2">
      <c r="B2845" t="s">
        <v>95</v>
      </c>
      <c r="C2845" s="44">
        <v>0</v>
      </c>
      <c r="D2845" s="33">
        <v>43887</v>
      </c>
    </row>
    <row r="2846" spans="2:4" x14ac:dyDescent="0.2">
      <c r="B2846" t="s">
        <v>95</v>
      </c>
      <c r="C2846" s="44">
        <v>0</v>
      </c>
      <c r="D2846" s="33">
        <v>43888</v>
      </c>
    </row>
    <row r="2847" spans="2:4" x14ac:dyDescent="0.2">
      <c r="B2847" t="s">
        <v>95</v>
      </c>
      <c r="C2847" s="44">
        <v>0</v>
      </c>
      <c r="D2847" s="33">
        <v>43889</v>
      </c>
    </row>
    <row r="2848" spans="2:4" x14ac:dyDescent="0.2">
      <c r="B2848" t="s">
        <v>95</v>
      </c>
      <c r="C2848" s="44">
        <v>1</v>
      </c>
      <c r="D2848" s="33">
        <v>43890</v>
      </c>
    </row>
    <row r="2849" spans="2:4" x14ac:dyDescent="0.2">
      <c r="B2849" t="s">
        <v>95</v>
      </c>
      <c r="C2849" s="44">
        <v>1</v>
      </c>
      <c r="D2849" s="33">
        <v>43891</v>
      </c>
    </row>
    <row r="2850" spans="2:4" x14ac:dyDescent="0.2">
      <c r="B2850" t="s">
        <v>95</v>
      </c>
      <c r="C2850" s="44">
        <v>1</v>
      </c>
      <c r="D2850" s="33">
        <v>43892</v>
      </c>
    </row>
    <row r="2851" spans="2:4" x14ac:dyDescent="0.2">
      <c r="B2851" t="s">
        <v>95</v>
      </c>
      <c r="C2851" s="44">
        <v>1</v>
      </c>
      <c r="D2851" s="33">
        <v>43893</v>
      </c>
    </row>
    <row r="2852" spans="2:4" x14ac:dyDescent="0.2">
      <c r="B2852" t="s">
        <v>95</v>
      </c>
      <c r="C2852" s="44">
        <v>1</v>
      </c>
      <c r="D2852" s="33">
        <v>43894</v>
      </c>
    </row>
    <row r="2853" spans="2:4" x14ac:dyDescent="0.2">
      <c r="B2853" t="s">
        <v>95</v>
      </c>
      <c r="C2853" s="44">
        <v>1</v>
      </c>
      <c r="D2853" s="33">
        <v>43895</v>
      </c>
    </row>
    <row r="2854" spans="2:4" x14ac:dyDescent="0.2">
      <c r="B2854" t="s">
        <v>95</v>
      </c>
      <c r="C2854" s="44">
        <v>2</v>
      </c>
      <c r="D2854" s="33">
        <v>43896</v>
      </c>
    </row>
    <row r="2855" spans="2:4" x14ac:dyDescent="0.2">
      <c r="B2855" t="s">
        <v>95</v>
      </c>
      <c r="C2855" s="44">
        <v>2</v>
      </c>
      <c r="D2855" s="33">
        <v>43897</v>
      </c>
    </row>
    <row r="2856" spans="2:4" x14ac:dyDescent="0.2">
      <c r="B2856" t="s">
        <v>95</v>
      </c>
      <c r="C2856" s="44">
        <v>3</v>
      </c>
      <c r="D2856" s="33">
        <v>43898</v>
      </c>
    </row>
    <row r="2857" spans="2:4" x14ac:dyDescent="0.2">
      <c r="B2857" t="s">
        <v>95</v>
      </c>
      <c r="C2857" s="44">
        <v>3</v>
      </c>
      <c r="D2857" s="33">
        <v>43899</v>
      </c>
    </row>
    <row r="2858" spans="2:4" x14ac:dyDescent="0.2">
      <c r="B2858" t="s">
        <v>95</v>
      </c>
      <c r="C2858" s="44">
        <v>5</v>
      </c>
      <c r="D2858" s="33">
        <v>43900</v>
      </c>
    </row>
    <row r="2859" spans="2:4" x14ac:dyDescent="0.2">
      <c r="B2859" t="s">
        <v>95</v>
      </c>
      <c r="C2859" s="44">
        <v>7</v>
      </c>
      <c r="D2859" s="33">
        <v>43901</v>
      </c>
    </row>
    <row r="2860" spans="2:4" x14ac:dyDescent="0.2">
      <c r="B2860" t="s">
        <v>95</v>
      </c>
      <c r="C2860" s="44">
        <v>19</v>
      </c>
      <c r="D2860" s="33">
        <v>43902</v>
      </c>
    </row>
    <row r="2861" spans="2:4" x14ac:dyDescent="0.2">
      <c r="B2861" t="s">
        <v>95</v>
      </c>
      <c r="C2861" s="44">
        <v>34</v>
      </c>
      <c r="D2861" s="33">
        <v>43903</v>
      </c>
    </row>
    <row r="2862" spans="2:4" x14ac:dyDescent="0.2">
      <c r="B2862" t="s">
        <v>95</v>
      </c>
      <c r="C2862" s="44">
        <v>51</v>
      </c>
      <c r="D2862" s="33">
        <v>43904</v>
      </c>
    </row>
    <row r="2863" spans="2:4" x14ac:dyDescent="0.2">
      <c r="B2863" t="s">
        <v>95</v>
      </c>
      <c r="C2863" s="44">
        <v>59</v>
      </c>
      <c r="D2863" s="33">
        <v>43905</v>
      </c>
    </row>
    <row r="2864" spans="2:4" x14ac:dyDescent="0.2">
      <c r="B2864" t="s">
        <v>96</v>
      </c>
      <c r="C2864" s="44">
        <v>0</v>
      </c>
      <c r="D2864" s="33">
        <v>43852</v>
      </c>
    </row>
    <row r="2865" spans="2:4" x14ac:dyDescent="0.2">
      <c r="B2865" t="s">
        <v>96</v>
      </c>
      <c r="C2865" s="44">
        <v>0</v>
      </c>
      <c r="D2865" s="33">
        <v>43853</v>
      </c>
    </row>
    <row r="2866" spans="2:4" x14ac:dyDescent="0.2">
      <c r="B2866" t="s">
        <v>96</v>
      </c>
      <c r="C2866" s="44">
        <v>0</v>
      </c>
      <c r="D2866" s="33">
        <v>43854</v>
      </c>
    </row>
    <row r="2867" spans="2:4" x14ac:dyDescent="0.2">
      <c r="B2867" t="s">
        <v>96</v>
      </c>
      <c r="C2867" s="44">
        <v>0</v>
      </c>
      <c r="D2867" s="33">
        <v>43855</v>
      </c>
    </row>
    <row r="2868" spans="2:4" x14ac:dyDescent="0.2">
      <c r="B2868" t="s">
        <v>96</v>
      </c>
      <c r="C2868" s="44">
        <v>0</v>
      </c>
      <c r="D2868" s="33">
        <v>43856</v>
      </c>
    </row>
    <row r="2869" spans="2:4" x14ac:dyDescent="0.2">
      <c r="B2869" t="s">
        <v>96</v>
      </c>
      <c r="C2869" s="44">
        <v>0</v>
      </c>
      <c r="D2869" s="33">
        <v>43857</v>
      </c>
    </row>
    <row r="2870" spans="2:4" x14ac:dyDescent="0.2">
      <c r="B2870" t="s">
        <v>96</v>
      </c>
      <c r="C2870" s="44">
        <v>0</v>
      </c>
      <c r="D2870" s="33">
        <v>43858</v>
      </c>
    </row>
    <row r="2871" spans="2:4" x14ac:dyDescent="0.2">
      <c r="B2871" t="s">
        <v>96</v>
      </c>
      <c r="C2871" s="44">
        <v>0</v>
      </c>
      <c r="D2871" s="33">
        <v>43859</v>
      </c>
    </row>
    <row r="2872" spans="2:4" x14ac:dyDescent="0.2">
      <c r="B2872" t="s">
        <v>96</v>
      </c>
      <c r="C2872" s="44">
        <v>0</v>
      </c>
      <c r="D2872" s="33">
        <v>43860</v>
      </c>
    </row>
    <row r="2873" spans="2:4" x14ac:dyDescent="0.2">
      <c r="B2873" t="s">
        <v>96</v>
      </c>
      <c r="C2873" s="44">
        <v>0</v>
      </c>
      <c r="D2873" s="33">
        <v>43861</v>
      </c>
    </row>
    <row r="2874" spans="2:4" x14ac:dyDescent="0.2">
      <c r="B2874" t="s">
        <v>96</v>
      </c>
      <c r="C2874" s="44">
        <v>0</v>
      </c>
      <c r="D2874" s="33">
        <v>43862</v>
      </c>
    </row>
    <row r="2875" spans="2:4" x14ac:dyDescent="0.2">
      <c r="B2875" t="s">
        <v>96</v>
      </c>
      <c r="C2875" s="44">
        <v>0</v>
      </c>
      <c r="D2875" s="33">
        <v>43863</v>
      </c>
    </row>
    <row r="2876" spans="2:4" x14ac:dyDescent="0.2">
      <c r="B2876" t="s">
        <v>96</v>
      </c>
      <c r="C2876" s="44">
        <v>0</v>
      </c>
      <c r="D2876" s="33">
        <v>43864</v>
      </c>
    </row>
    <row r="2877" spans="2:4" x14ac:dyDescent="0.2">
      <c r="B2877" t="s">
        <v>96</v>
      </c>
      <c r="C2877" s="44">
        <v>0</v>
      </c>
      <c r="D2877" s="33">
        <v>43865</v>
      </c>
    </row>
    <row r="2878" spans="2:4" x14ac:dyDescent="0.2">
      <c r="B2878" t="s">
        <v>96</v>
      </c>
      <c r="C2878" s="44">
        <v>0</v>
      </c>
      <c r="D2878" s="33">
        <v>43866</v>
      </c>
    </row>
    <row r="2879" spans="2:4" x14ac:dyDescent="0.2">
      <c r="B2879" t="s">
        <v>96</v>
      </c>
      <c r="C2879" s="44">
        <v>0</v>
      </c>
      <c r="D2879" s="33">
        <v>43867</v>
      </c>
    </row>
    <row r="2880" spans="2:4" x14ac:dyDescent="0.2">
      <c r="B2880" t="s">
        <v>96</v>
      </c>
      <c r="C2880" s="44">
        <v>0</v>
      </c>
      <c r="D2880" s="33">
        <v>43868</v>
      </c>
    </row>
    <row r="2881" spans="2:4" x14ac:dyDescent="0.2">
      <c r="B2881" t="s">
        <v>96</v>
      </c>
      <c r="C2881" s="44">
        <v>0</v>
      </c>
      <c r="D2881" s="33">
        <v>43869</v>
      </c>
    </row>
    <row r="2882" spans="2:4" x14ac:dyDescent="0.2">
      <c r="B2882" t="s">
        <v>96</v>
      </c>
      <c r="C2882" s="44">
        <v>0</v>
      </c>
      <c r="D2882" s="33">
        <v>43870</v>
      </c>
    </row>
    <row r="2883" spans="2:4" x14ac:dyDescent="0.2">
      <c r="B2883" t="s">
        <v>96</v>
      </c>
      <c r="C2883" s="44">
        <v>0</v>
      </c>
      <c r="D2883" s="33">
        <v>43871</v>
      </c>
    </row>
    <row r="2884" spans="2:4" x14ac:dyDescent="0.2">
      <c r="B2884" t="s">
        <v>96</v>
      </c>
      <c r="C2884" s="44">
        <v>0</v>
      </c>
      <c r="D2884" s="33">
        <v>43872</v>
      </c>
    </row>
    <row r="2885" spans="2:4" x14ac:dyDescent="0.2">
      <c r="B2885" t="s">
        <v>96</v>
      </c>
      <c r="C2885" s="44">
        <v>0</v>
      </c>
      <c r="D2885" s="33">
        <v>43873</v>
      </c>
    </row>
    <row r="2886" spans="2:4" x14ac:dyDescent="0.2">
      <c r="B2886" t="s">
        <v>96</v>
      </c>
      <c r="C2886" s="44">
        <v>0</v>
      </c>
      <c r="D2886" s="33">
        <v>43874</v>
      </c>
    </row>
    <row r="2887" spans="2:4" x14ac:dyDescent="0.2">
      <c r="B2887" t="s">
        <v>96</v>
      </c>
      <c r="C2887" s="44">
        <v>0</v>
      </c>
      <c r="D2887" s="33">
        <v>43875</v>
      </c>
    </row>
    <row r="2888" spans="2:4" x14ac:dyDescent="0.2">
      <c r="B2888" t="s">
        <v>96</v>
      </c>
      <c r="C2888" s="44">
        <v>0</v>
      </c>
      <c r="D2888" s="33">
        <v>43876</v>
      </c>
    </row>
    <row r="2889" spans="2:4" x14ac:dyDescent="0.2">
      <c r="B2889" t="s">
        <v>96</v>
      </c>
      <c r="C2889" s="44">
        <v>0</v>
      </c>
      <c r="D2889" s="33">
        <v>43877</v>
      </c>
    </row>
    <row r="2890" spans="2:4" x14ac:dyDescent="0.2">
      <c r="B2890" t="s">
        <v>96</v>
      </c>
      <c r="C2890" s="44">
        <v>0</v>
      </c>
      <c r="D2890" s="33">
        <v>43878</v>
      </c>
    </row>
    <row r="2891" spans="2:4" x14ac:dyDescent="0.2">
      <c r="B2891" t="s">
        <v>96</v>
      </c>
      <c r="C2891" s="44">
        <v>0</v>
      </c>
      <c r="D2891" s="33">
        <v>43879</v>
      </c>
    </row>
    <row r="2892" spans="2:4" x14ac:dyDescent="0.2">
      <c r="B2892" t="s">
        <v>96</v>
      </c>
      <c r="C2892" s="44">
        <v>0</v>
      </c>
      <c r="D2892" s="33">
        <v>43880</v>
      </c>
    </row>
    <row r="2893" spans="2:4" x14ac:dyDescent="0.2">
      <c r="B2893" t="s">
        <v>96</v>
      </c>
      <c r="C2893" s="44">
        <v>0</v>
      </c>
      <c r="D2893" s="33">
        <v>43881</v>
      </c>
    </row>
    <row r="2894" spans="2:4" x14ac:dyDescent="0.2">
      <c r="B2894" t="s">
        <v>96</v>
      </c>
      <c r="C2894" s="44">
        <v>0</v>
      </c>
      <c r="D2894" s="33">
        <v>43882</v>
      </c>
    </row>
    <row r="2895" spans="2:4" x14ac:dyDescent="0.2">
      <c r="B2895" t="s">
        <v>96</v>
      </c>
      <c r="C2895" s="44">
        <v>0</v>
      </c>
      <c r="D2895" s="33">
        <v>43883</v>
      </c>
    </row>
    <row r="2896" spans="2:4" x14ac:dyDescent="0.2">
      <c r="B2896" t="s">
        <v>96</v>
      </c>
      <c r="C2896" s="44">
        <v>0</v>
      </c>
      <c r="D2896" s="33">
        <v>43884</v>
      </c>
    </row>
    <row r="2897" spans="2:4" x14ac:dyDescent="0.2">
      <c r="B2897" t="s">
        <v>96</v>
      </c>
      <c r="C2897" s="44">
        <v>0</v>
      </c>
      <c r="D2897" s="33">
        <v>43885</v>
      </c>
    </row>
    <row r="2898" spans="2:4" x14ac:dyDescent="0.2">
      <c r="B2898" t="s">
        <v>96</v>
      </c>
      <c r="C2898" s="44">
        <v>0</v>
      </c>
      <c r="D2898" s="33">
        <v>43886</v>
      </c>
    </row>
    <row r="2899" spans="2:4" x14ac:dyDescent="0.2">
      <c r="B2899" t="s">
        <v>96</v>
      </c>
      <c r="C2899" s="44">
        <v>0</v>
      </c>
      <c r="D2899" s="33">
        <v>43887</v>
      </c>
    </row>
    <row r="2900" spans="2:4" x14ac:dyDescent="0.2">
      <c r="B2900" t="s">
        <v>96</v>
      </c>
      <c r="C2900" s="44">
        <v>0</v>
      </c>
      <c r="D2900" s="33">
        <v>43888</v>
      </c>
    </row>
    <row r="2901" spans="2:4" x14ac:dyDescent="0.2">
      <c r="B2901" t="s">
        <v>96</v>
      </c>
      <c r="C2901" s="44">
        <v>0</v>
      </c>
      <c r="D2901" s="33">
        <v>43889</v>
      </c>
    </row>
    <row r="2902" spans="2:4" x14ac:dyDescent="0.2">
      <c r="B2902" t="s">
        <v>96</v>
      </c>
      <c r="C2902" s="44">
        <v>1</v>
      </c>
      <c r="D2902" s="33">
        <v>43890</v>
      </c>
    </row>
    <row r="2903" spans="2:4" x14ac:dyDescent="0.2">
      <c r="B2903" t="s">
        <v>96</v>
      </c>
      <c r="C2903" s="44">
        <v>1</v>
      </c>
      <c r="D2903" s="33">
        <v>43891</v>
      </c>
    </row>
    <row r="2904" spans="2:4" x14ac:dyDescent="0.2">
      <c r="B2904" t="s">
        <v>96</v>
      </c>
      <c r="C2904" s="44">
        <v>1</v>
      </c>
      <c r="D2904" s="33">
        <v>43892</v>
      </c>
    </row>
    <row r="2905" spans="2:4" x14ac:dyDescent="0.2">
      <c r="B2905" t="s">
        <v>96</v>
      </c>
      <c r="C2905" s="44">
        <v>1</v>
      </c>
      <c r="D2905" s="33">
        <v>43893</v>
      </c>
    </row>
    <row r="2906" spans="2:4" x14ac:dyDescent="0.2">
      <c r="B2906" t="s">
        <v>96</v>
      </c>
      <c r="C2906" s="44">
        <v>1</v>
      </c>
      <c r="D2906" s="33">
        <v>43894</v>
      </c>
    </row>
    <row r="2907" spans="2:4" x14ac:dyDescent="0.2">
      <c r="B2907" t="s">
        <v>96</v>
      </c>
      <c r="C2907" s="44">
        <v>1</v>
      </c>
      <c r="D2907" s="33">
        <v>43895</v>
      </c>
    </row>
    <row r="2908" spans="2:4" x14ac:dyDescent="0.2">
      <c r="B2908" t="s">
        <v>96</v>
      </c>
      <c r="C2908" s="44">
        <v>1</v>
      </c>
      <c r="D2908" s="33">
        <v>43896</v>
      </c>
    </row>
    <row r="2909" spans="2:4" x14ac:dyDescent="0.2">
      <c r="B2909" t="s">
        <v>96</v>
      </c>
      <c r="C2909" s="44">
        <v>1</v>
      </c>
      <c r="D2909" s="33">
        <v>43897</v>
      </c>
    </row>
    <row r="2910" spans="2:4" x14ac:dyDescent="0.2">
      <c r="B2910" t="s">
        <v>96</v>
      </c>
      <c r="C2910" s="44">
        <v>1</v>
      </c>
      <c r="D2910" s="33">
        <v>43898</v>
      </c>
    </row>
    <row r="2911" spans="2:4" x14ac:dyDescent="0.2">
      <c r="B2911" t="s">
        <v>96</v>
      </c>
      <c r="C2911" s="44">
        <v>1</v>
      </c>
      <c r="D2911" s="33">
        <v>43899</v>
      </c>
    </row>
    <row r="2912" spans="2:4" x14ac:dyDescent="0.2">
      <c r="B2912" t="s">
        <v>96</v>
      </c>
      <c r="C2912" s="44">
        <v>1</v>
      </c>
      <c r="D2912" s="33">
        <v>43900</v>
      </c>
    </row>
    <row r="2913" spans="2:4" x14ac:dyDescent="0.2">
      <c r="B2913" t="s">
        <v>96</v>
      </c>
      <c r="C2913" s="44">
        <v>1</v>
      </c>
      <c r="D2913" s="33">
        <v>43901</v>
      </c>
    </row>
    <row r="2914" spans="2:4" x14ac:dyDescent="0.2">
      <c r="B2914" t="s">
        <v>96</v>
      </c>
      <c r="C2914" s="44">
        <v>2</v>
      </c>
      <c r="D2914" s="33">
        <v>43902</v>
      </c>
    </row>
    <row r="2915" spans="2:4" x14ac:dyDescent="0.2">
      <c r="B2915" t="s">
        <v>96</v>
      </c>
      <c r="C2915" s="44">
        <v>2</v>
      </c>
      <c r="D2915" s="33">
        <v>43903</v>
      </c>
    </row>
    <row r="2916" spans="2:4" x14ac:dyDescent="0.2">
      <c r="B2916" t="s">
        <v>96</v>
      </c>
      <c r="C2916" s="44">
        <v>2</v>
      </c>
      <c r="D2916" s="33">
        <v>43904</v>
      </c>
    </row>
    <row r="2917" spans="2:4" x14ac:dyDescent="0.2">
      <c r="B2917" t="s">
        <v>96</v>
      </c>
      <c r="C2917" s="44">
        <v>2</v>
      </c>
      <c r="D2917" s="33">
        <v>43905</v>
      </c>
    </row>
    <row r="2918" spans="2:4" x14ac:dyDescent="0.2">
      <c r="B2918" t="s">
        <v>97</v>
      </c>
      <c r="C2918" s="44">
        <v>0</v>
      </c>
      <c r="D2918" s="33">
        <v>43852</v>
      </c>
    </row>
    <row r="2919" spans="2:4" x14ac:dyDescent="0.2">
      <c r="B2919" t="s">
        <v>97</v>
      </c>
      <c r="C2919" s="44">
        <v>0</v>
      </c>
      <c r="D2919" s="33">
        <v>43853</v>
      </c>
    </row>
    <row r="2920" spans="2:4" x14ac:dyDescent="0.2">
      <c r="B2920" t="s">
        <v>97</v>
      </c>
      <c r="C2920" s="44">
        <v>0</v>
      </c>
      <c r="D2920" s="33">
        <v>43854</v>
      </c>
    </row>
    <row r="2921" spans="2:4" x14ac:dyDescent="0.2">
      <c r="B2921" t="s">
        <v>97</v>
      </c>
      <c r="C2921" s="44">
        <v>0</v>
      </c>
      <c r="D2921" s="33">
        <v>43855</v>
      </c>
    </row>
    <row r="2922" spans="2:4" x14ac:dyDescent="0.2">
      <c r="B2922" t="s">
        <v>97</v>
      </c>
      <c r="C2922" s="44">
        <v>0</v>
      </c>
      <c r="D2922" s="33">
        <v>43856</v>
      </c>
    </row>
    <row r="2923" spans="2:4" x14ac:dyDescent="0.2">
      <c r="B2923" t="s">
        <v>97</v>
      </c>
      <c r="C2923" s="44">
        <v>0</v>
      </c>
      <c r="D2923" s="33">
        <v>43857</v>
      </c>
    </row>
    <row r="2924" spans="2:4" x14ac:dyDescent="0.2">
      <c r="B2924" t="s">
        <v>97</v>
      </c>
      <c r="C2924" s="44">
        <v>0</v>
      </c>
      <c r="D2924" s="33">
        <v>43858</v>
      </c>
    </row>
    <row r="2925" spans="2:4" x14ac:dyDescent="0.2">
      <c r="B2925" t="s">
        <v>97</v>
      </c>
      <c r="C2925" s="44">
        <v>0</v>
      </c>
      <c r="D2925" s="33">
        <v>43859</v>
      </c>
    </row>
    <row r="2926" spans="2:4" x14ac:dyDescent="0.2">
      <c r="B2926" t="s">
        <v>97</v>
      </c>
      <c r="C2926" s="44">
        <v>0</v>
      </c>
      <c r="D2926" s="33">
        <v>43860</v>
      </c>
    </row>
    <row r="2927" spans="2:4" x14ac:dyDescent="0.2">
      <c r="B2927" t="s">
        <v>97</v>
      </c>
      <c r="C2927" s="44">
        <v>0</v>
      </c>
      <c r="D2927" s="33">
        <v>43861</v>
      </c>
    </row>
    <row r="2928" spans="2:4" x14ac:dyDescent="0.2">
      <c r="B2928" t="s">
        <v>97</v>
      </c>
      <c r="C2928" s="44">
        <v>0</v>
      </c>
      <c r="D2928" s="33">
        <v>43862</v>
      </c>
    </row>
    <row r="2929" spans="2:4" x14ac:dyDescent="0.2">
      <c r="B2929" t="s">
        <v>97</v>
      </c>
      <c r="C2929" s="44">
        <v>0</v>
      </c>
      <c r="D2929" s="33">
        <v>43863</v>
      </c>
    </row>
    <row r="2930" spans="2:4" x14ac:dyDescent="0.2">
      <c r="B2930" t="s">
        <v>97</v>
      </c>
      <c r="C2930" s="44">
        <v>0</v>
      </c>
      <c r="D2930" s="33">
        <v>43864</v>
      </c>
    </row>
    <row r="2931" spans="2:4" x14ac:dyDescent="0.2">
      <c r="B2931" t="s">
        <v>97</v>
      </c>
      <c r="C2931" s="44">
        <v>0</v>
      </c>
      <c r="D2931" s="33">
        <v>43865</v>
      </c>
    </row>
    <row r="2932" spans="2:4" x14ac:dyDescent="0.2">
      <c r="B2932" t="s">
        <v>97</v>
      </c>
      <c r="C2932" s="44">
        <v>0</v>
      </c>
      <c r="D2932" s="33">
        <v>43866</v>
      </c>
    </row>
    <row r="2933" spans="2:4" x14ac:dyDescent="0.2">
      <c r="B2933" t="s">
        <v>97</v>
      </c>
      <c r="C2933" s="44">
        <v>0</v>
      </c>
      <c r="D2933" s="33">
        <v>43867</v>
      </c>
    </row>
    <row r="2934" spans="2:4" x14ac:dyDescent="0.2">
      <c r="B2934" t="s">
        <v>97</v>
      </c>
      <c r="C2934" s="44">
        <v>0</v>
      </c>
      <c r="D2934" s="33">
        <v>43868</v>
      </c>
    </row>
    <row r="2935" spans="2:4" x14ac:dyDescent="0.2">
      <c r="B2935" t="s">
        <v>97</v>
      </c>
      <c r="C2935" s="44">
        <v>0</v>
      </c>
      <c r="D2935" s="33">
        <v>43869</v>
      </c>
    </row>
    <row r="2936" spans="2:4" x14ac:dyDescent="0.2">
      <c r="B2936" t="s">
        <v>97</v>
      </c>
      <c r="C2936" s="44">
        <v>0</v>
      </c>
      <c r="D2936" s="33">
        <v>43870</v>
      </c>
    </row>
    <row r="2937" spans="2:4" x14ac:dyDescent="0.2">
      <c r="B2937" t="s">
        <v>97</v>
      </c>
      <c r="C2937" s="44">
        <v>0</v>
      </c>
      <c r="D2937" s="33">
        <v>43871</v>
      </c>
    </row>
    <row r="2938" spans="2:4" x14ac:dyDescent="0.2">
      <c r="B2938" t="s">
        <v>97</v>
      </c>
      <c r="C2938" s="44">
        <v>0</v>
      </c>
      <c r="D2938" s="33">
        <v>43872</v>
      </c>
    </row>
    <row r="2939" spans="2:4" x14ac:dyDescent="0.2">
      <c r="B2939" t="s">
        <v>97</v>
      </c>
      <c r="C2939" s="44">
        <v>0</v>
      </c>
      <c r="D2939" s="33">
        <v>43873</v>
      </c>
    </row>
    <row r="2940" spans="2:4" x14ac:dyDescent="0.2">
      <c r="B2940" t="s">
        <v>97</v>
      </c>
      <c r="C2940" s="44">
        <v>0</v>
      </c>
      <c r="D2940" s="33">
        <v>43874</v>
      </c>
    </row>
    <row r="2941" spans="2:4" x14ac:dyDescent="0.2">
      <c r="B2941" t="s">
        <v>97</v>
      </c>
      <c r="C2941" s="44">
        <v>0</v>
      </c>
      <c r="D2941" s="33">
        <v>43875</v>
      </c>
    </row>
    <row r="2942" spans="2:4" x14ac:dyDescent="0.2">
      <c r="B2942" t="s">
        <v>97</v>
      </c>
      <c r="C2942" s="44">
        <v>0</v>
      </c>
      <c r="D2942" s="33">
        <v>43876</v>
      </c>
    </row>
    <row r="2943" spans="2:4" x14ac:dyDescent="0.2">
      <c r="B2943" t="s">
        <v>97</v>
      </c>
      <c r="C2943" s="44">
        <v>0</v>
      </c>
      <c r="D2943" s="33">
        <v>43877</v>
      </c>
    </row>
    <row r="2944" spans="2:4" x14ac:dyDescent="0.2">
      <c r="B2944" t="s">
        <v>97</v>
      </c>
      <c r="C2944" s="44">
        <v>0</v>
      </c>
      <c r="D2944" s="33">
        <v>43878</v>
      </c>
    </row>
    <row r="2945" spans="2:4" x14ac:dyDescent="0.2">
      <c r="B2945" t="s">
        <v>97</v>
      </c>
      <c r="C2945" s="44">
        <v>0</v>
      </c>
      <c r="D2945" s="33">
        <v>43879</v>
      </c>
    </row>
    <row r="2946" spans="2:4" x14ac:dyDescent="0.2">
      <c r="B2946" t="s">
        <v>97</v>
      </c>
      <c r="C2946" s="44">
        <v>0</v>
      </c>
      <c r="D2946" s="33">
        <v>43880</v>
      </c>
    </row>
    <row r="2947" spans="2:4" x14ac:dyDescent="0.2">
      <c r="B2947" t="s">
        <v>97</v>
      </c>
      <c r="C2947" s="44">
        <v>0</v>
      </c>
      <c r="D2947" s="33">
        <v>43881</v>
      </c>
    </row>
    <row r="2948" spans="2:4" x14ac:dyDescent="0.2">
      <c r="B2948" t="s">
        <v>97</v>
      </c>
      <c r="C2948" s="44">
        <v>0</v>
      </c>
      <c r="D2948" s="33">
        <v>43882</v>
      </c>
    </row>
    <row r="2949" spans="2:4" x14ac:dyDescent="0.2">
      <c r="B2949" t="s">
        <v>97</v>
      </c>
      <c r="C2949" s="44">
        <v>0</v>
      </c>
      <c r="D2949" s="33">
        <v>43883</v>
      </c>
    </row>
    <row r="2950" spans="2:4" x14ac:dyDescent="0.2">
      <c r="B2950" t="s">
        <v>97</v>
      </c>
      <c r="C2950" s="44">
        <v>0</v>
      </c>
      <c r="D2950" s="33">
        <v>43884</v>
      </c>
    </row>
    <row r="2951" spans="2:4" x14ac:dyDescent="0.2">
      <c r="B2951" t="s">
        <v>97</v>
      </c>
      <c r="C2951" s="44">
        <v>0</v>
      </c>
      <c r="D2951" s="33">
        <v>43885</v>
      </c>
    </row>
    <row r="2952" spans="2:4" x14ac:dyDescent="0.2">
      <c r="B2952" t="s">
        <v>97</v>
      </c>
      <c r="C2952" s="44">
        <v>0</v>
      </c>
      <c r="D2952" s="33">
        <v>43886</v>
      </c>
    </row>
    <row r="2953" spans="2:4" x14ac:dyDescent="0.2">
      <c r="B2953" t="s">
        <v>97</v>
      </c>
      <c r="C2953" s="44">
        <v>0</v>
      </c>
      <c r="D2953" s="33">
        <v>43887</v>
      </c>
    </row>
    <row r="2954" spans="2:4" x14ac:dyDescent="0.2">
      <c r="B2954" t="s">
        <v>97</v>
      </c>
      <c r="C2954" s="44">
        <v>0</v>
      </c>
      <c r="D2954" s="33">
        <v>43888</v>
      </c>
    </row>
    <row r="2955" spans="2:4" x14ac:dyDescent="0.2">
      <c r="B2955" t="s">
        <v>97</v>
      </c>
      <c r="C2955" s="44">
        <v>0</v>
      </c>
      <c r="D2955" s="33">
        <v>43889</v>
      </c>
    </row>
    <row r="2956" spans="2:4" x14ac:dyDescent="0.2">
      <c r="B2956" t="s">
        <v>97</v>
      </c>
      <c r="C2956" s="44">
        <v>1</v>
      </c>
      <c r="D2956" s="33">
        <v>43890</v>
      </c>
    </row>
    <row r="2957" spans="2:4" x14ac:dyDescent="0.2">
      <c r="B2957" t="s">
        <v>97</v>
      </c>
      <c r="C2957" s="44">
        <v>3</v>
      </c>
      <c r="D2957" s="33">
        <v>43891</v>
      </c>
    </row>
    <row r="2958" spans="2:4" x14ac:dyDescent="0.2">
      <c r="B2958" t="s">
        <v>97</v>
      </c>
      <c r="C2958" s="44">
        <v>3</v>
      </c>
      <c r="D2958" s="33">
        <v>43892</v>
      </c>
    </row>
    <row r="2959" spans="2:4" x14ac:dyDescent="0.2">
      <c r="B2959" t="s">
        <v>97</v>
      </c>
      <c r="C2959" s="44">
        <v>7</v>
      </c>
      <c r="D2959" s="33">
        <v>43893</v>
      </c>
    </row>
    <row r="2960" spans="2:4" x14ac:dyDescent="0.2">
      <c r="B2960" t="s">
        <v>97</v>
      </c>
      <c r="C2960" s="44">
        <v>8</v>
      </c>
      <c r="D2960" s="33">
        <v>43894</v>
      </c>
    </row>
    <row r="2961" spans="2:4" x14ac:dyDescent="0.2">
      <c r="B2961" t="s">
        <v>97</v>
      </c>
      <c r="C2961" s="44">
        <v>8</v>
      </c>
      <c r="D2961" s="33">
        <v>43895</v>
      </c>
    </row>
    <row r="2962" spans="2:4" x14ac:dyDescent="0.2">
      <c r="B2962" t="s">
        <v>97</v>
      </c>
      <c r="C2962" s="44">
        <v>8</v>
      </c>
      <c r="D2962" s="33">
        <v>43896</v>
      </c>
    </row>
    <row r="2963" spans="2:4" x14ac:dyDescent="0.2">
      <c r="B2963" t="s">
        <v>97</v>
      </c>
      <c r="C2963" s="44">
        <v>8</v>
      </c>
      <c r="D2963" s="33">
        <v>43897</v>
      </c>
    </row>
    <row r="2964" spans="2:4" x14ac:dyDescent="0.2">
      <c r="B2964" t="s">
        <v>97</v>
      </c>
      <c r="C2964" s="44">
        <v>15</v>
      </c>
      <c r="D2964" s="33">
        <v>43898</v>
      </c>
    </row>
    <row r="2965" spans="2:4" x14ac:dyDescent="0.2">
      <c r="B2965" t="s">
        <v>97</v>
      </c>
      <c r="C2965" s="44">
        <v>18</v>
      </c>
      <c r="D2965" s="33">
        <v>43899</v>
      </c>
    </row>
    <row r="2966" spans="2:4" x14ac:dyDescent="0.2">
      <c r="B2966" t="s">
        <v>97</v>
      </c>
      <c r="C2966" s="44">
        <v>24</v>
      </c>
      <c r="D2966" s="33">
        <v>43900</v>
      </c>
    </row>
    <row r="2967" spans="2:4" x14ac:dyDescent="0.2">
      <c r="B2967" t="s">
        <v>97</v>
      </c>
      <c r="C2967" s="44">
        <v>262</v>
      </c>
      <c r="D2967" s="33">
        <v>43901</v>
      </c>
    </row>
    <row r="2968" spans="2:4" x14ac:dyDescent="0.2">
      <c r="B2968" t="s">
        <v>97</v>
      </c>
      <c r="C2968" s="44">
        <v>262</v>
      </c>
      <c r="D2968" s="33">
        <v>43902</v>
      </c>
    </row>
    <row r="2969" spans="2:4" x14ac:dyDescent="0.2">
      <c r="B2969" t="s">
        <v>97</v>
      </c>
      <c r="C2969" s="44">
        <v>320</v>
      </c>
      <c r="D2969" s="33">
        <v>43903</v>
      </c>
    </row>
    <row r="2970" spans="2:4" x14ac:dyDescent="0.2">
      <c r="B2970" t="s">
        <v>97</v>
      </c>
      <c r="C2970" s="44">
        <v>337</v>
      </c>
      <c r="D2970" s="33">
        <v>43904</v>
      </c>
    </row>
    <row r="2971" spans="2:4" x14ac:dyDescent="0.2">
      <c r="B2971" t="s">
        <v>97</v>
      </c>
      <c r="C2971" s="44">
        <v>401</v>
      </c>
      <c r="D2971" s="33">
        <v>43905</v>
      </c>
    </row>
    <row r="2972" spans="2:4" x14ac:dyDescent="0.2">
      <c r="B2972" t="s">
        <v>98</v>
      </c>
      <c r="C2972" s="44">
        <v>0</v>
      </c>
      <c r="D2972" s="33">
        <v>43852</v>
      </c>
    </row>
    <row r="2973" spans="2:4" x14ac:dyDescent="0.2">
      <c r="B2973" t="s">
        <v>98</v>
      </c>
      <c r="C2973" s="44">
        <v>0</v>
      </c>
      <c r="D2973" s="33">
        <v>43853</v>
      </c>
    </row>
    <row r="2974" spans="2:4" x14ac:dyDescent="0.2">
      <c r="B2974" t="s">
        <v>98</v>
      </c>
      <c r="C2974" s="44">
        <v>0</v>
      </c>
      <c r="D2974" s="33">
        <v>43854</v>
      </c>
    </row>
    <row r="2975" spans="2:4" x14ac:dyDescent="0.2">
      <c r="B2975" t="s">
        <v>98</v>
      </c>
      <c r="C2975" s="44">
        <v>0</v>
      </c>
      <c r="D2975" s="33">
        <v>43855</v>
      </c>
    </row>
    <row r="2976" spans="2:4" x14ac:dyDescent="0.2">
      <c r="B2976" t="s">
        <v>98</v>
      </c>
      <c r="C2976" s="44">
        <v>0</v>
      </c>
      <c r="D2976" s="33">
        <v>43856</v>
      </c>
    </row>
    <row r="2977" spans="2:4" x14ac:dyDescent="0.2">
      <c r="B2977" t="s">
        <v>98</v>
      </c>
      <c r="C2977" s="44">
        <v>0</v>
      </c>
      <c r="D2977" s="33">
        <v>43857</v>
      </c>
    </row>
    <row r="2978" spans="2:4" x14ac:dyDescent="0.2">
      <c r="B2978" t="s">
        <v>98</v>
      </c>
      <c r="C2978" s="44">
        <v>0</v>
      </c>
      <c r="D2978" s="33">
        <v>43858</v>
      </c>
    </row>
    <row r="2979" spans="2:4" x14ac:dyDescent="0.2">
      <c r="B2979" t="s">
        <v>98</v>
      </c>
      <c r="C2979" s="44">
        <v>0</v>
      </c>
      <c r="D2979" s="33">
        <v>43859</v>
      </c>
    </row>
    <row r="2980" spans="2:4" x14ac:dyDescent="0.2">
      <c r="B2980" t="s">
        <v>98</v>
      </c>
      <c r="C2980" s="44">
        <v>0</v>
      </c>
      <c r="D2980" s="33">
        <v>43860</v>
      </c>
    </row>
    <row r="2981" spans="2:4" x14ac:dyDescent="0.2">
      <c r="B2981" t="s">
        <v>98</v>
      </c>
      <c r="C2981" s="44">
        <v>0</v>
      </c>
      <c r="D2981" s="33">
        <v>43861</v>
      </c>
    </row>
    <row r="2982" spans="2:4" x14ac:dyDescent="0.2">
      <c r="B2982" t="s">
        <v>98</v>
      </c>
      <c r="C2982" s="44">
        <v>0</v>
      </c>
      <c r="D2982" s="33">
        <v>43862</v>
      </c>
    </row>
    <row r="2983" spans="2:4" x14ac:dyDescent="0.2">
      <c r="B2983" t="s">
        <v>98</v>
      </c>
      <c r="C2983" s="44">
        <v>0</v>
      </c>
      <c r="D2983" s="33">
        <v>43863</v>
      </c>
    </row>
    <row r="2984" spans="2:4" x14ac:dyDescent="0.2">
      <c r="B2984" t="s">
        <v>98</v>
      </c>
      <c r="C2984" s="44">
        <v>0</v>
      </c>
      <c r="D2984" s="33">
        <v>43864</v>
      </c>
    </row>
    <row r="2985" spans="2:4" x14ac:dyDescent="0.2">
      <c r="B2985" t="s">
        <v>98</v>
      </c>
      <c r="C2985" s="44">
        <v>0</v>
      </c>
      <c r="D2985" s="33">
        <v>43865</v>
      </c>
    </row>
    <row r="2986" spans="2:4" x14ac:dyDescent="0.2">
      <c r="B2986" t="s">
        <v>98</v>
      </c>
      <c r="C2986" s="44">
        <v>0</v>
      </c>
      <c r="D2986" s="33">
        <v>43866</v>
      </c>
    </row>
    <row r="2987" spans="2:4" x14ac:dyDescent="0.2">
      <c r="B2987" t="s">
        <v>98</v>
      </c>
      <c r="C2987" s="44">
        <v>0</v>
      </c>
      <c r="D2987" s="33">
        <v>43867</v>
      </c>
    </row>
    <row r="2988" spans="2:4" x14ac:dyDescent="0.2">
      <c r="B2988" t="s">
        <v>98</v>
      </c>
      <c r="C2988" s="44">
        <v>0</v>
      </c>
      <c r="D2988" s="33">
        <v>43868</v>
      </c>
    </row>
    <row r="2989" spans="2:4" x14ac:dyDescent="0.2">
      <c r="B2989" t="s">
        <v>98</v>
      </c>
      <c r="C2989" s="44">
        <v>0</v>
      </c>
      <c r="D2989" s="33">
        <v>43869</v>
      </c>
    </row>
    <row r="2990" spans="2:4" x14ac:dyDescent="0.2">
      <c r="B2990" t="s">
        <v>98</v>
      </c>
      <c r="C2990" s="44">
        <v>0</v>
      </c>
      <c r="D2990" s="33">
        <v>43870</v>
      </c>
    </row>
    <row r="2991" spans="2:4" x14ac:dyDescent="0.2">
      <c r="B2991" t="s">
        <v>98</v>
      </c>
      <c r="C2991" s="44">
        <v>0</v>
      </c>
      <c r="D2991" s="33">
        <v>43871</v>
      </c>
    </row>
    <row r="2992" spans="2:4" x14ac:dyDescent="0.2">
      <c r="B2992" t="s">
        <v>98</v>
      </c>
      <c r="C2992" s="44">
        <v>0</v>
      </c>
      <c r="D2992" s="33">
        <v>43872</v>
      </c>
    </row>
    <row r="2993" spans="2:4" x14ac:dyDescent="0.2">
      <c r="B2993" t="s">
        <v>98</v>
      </c>
      <c r="C2993" s="44">
        <v>0</v>
      </c>
      <c r="D2993" s="33">
        <v>43873</v>
      </c>
    </row>
    <row r="2994" spans="2:4" x14ac:dyDescent="0.2">
      <c r="B2994" t="s">
        <v>98</v>
      </c>
      <c r="C2994" s="44">
        <v>0</v>
      </c>
      <c r="D2994" s="33">
        <v>43874</v>
      </c>
    </row>
    <row r="2995" spans="2:4" x14ac:dyDescent="0.2">
      <c r="B2995" t="s">
        <v>98</v>
      </c>
      <c r="C2995" s="44">
        <v>0</v>
      </c>
      <c r="D2995" s="33">
        <v>43875</v>
      </c>
    </row>
    <row r="2996" spans="2:4" x14ac:dyDescent="0.2">
      <c r="B2996" t="s">
        <v>98</v>
      </c>
      <c r="C2996" s="44">
        <v>0</v>
      </c>
      <c r="D2996" s="33">
        <v>43876</v>
      </c>
    </row>
    <row r="2997" spans="2:4" x14ac:dyDescent="0.2">
      <c r="B2997" t="s">
        <v>98</v>
      </c>
      <c r="C2997" s="44">
        <v>0</v>
      </c>
      <c r="D2997" s="33">
        <v>43877</v>
      </c>
    </row>
    <row r="2998" spans="2:4" x14ac:dyDescent="0.2">
      <c r="B2998" t="s">
        <v>98</v>
      </c>
      <c r="C2998" s="44">
        <v>0</v>
      </c>
      <c r="D2998" s="33">
        <v>43878</v>
      </c>
    </row>
    <row r="2999" spans="2:4" x14ac:dyDescent="0.2">
      <c r="B2999" t="s">
        <v>98</v>
      </c>
      <c r="C2999" s="44">
        <v>0</v>
      </c>
      <c r="D2999" s="33">
        <v>43879</v>
      </c>
    </row>
    <row r="3000" spans="2:4" x14ac:dyDescent="0.2">
      <c r="B3000" t="s">
        <v>98</v>
      </c>
      <c r="C3000" s="44">
        <v>0</v>
      </c>
      <c r="D3000" s="33">
        <v>43880</v>
      </c>
    </row>
    <row r="3001" spans="2:4" x14ac:dyDescent="0.2">
      <c r="B3001" t="s">
        <v>98</v>
      </c>
      <c r="C3001" s="44">
        <v>0</v>
      </c>
      <c r="D3001" s="33">
        <v>43881</v>
      </c>
    </row>
    <row r="3002" spans="2:4" x14ac:dyDescent="0.2">
      <c r="B3002" t="s">
        <v>98</v>
      </c>
      <c r="C3002" s="44">
        <v>0</v>
      </c>
      <c r="D3002" s="33">
        <v>43882</v>
      </c>
    </row>
    <row r="3003" spans="2:4" x14ac:dyDescent="0.2">
      <c r="B3003" t="s">
        <v>98</v>
      </c>
      <c r="C3003" s="44">
        <v>0</v>
      </c>
      <c r="D3003" s="33">
        <v>43883</v>
      </c>
    </row>
    <row r="3004" spans="2:4" x14ac:dyDescent="0.2">
      <c r="B3004" t="s">
        <v>98</v>
      </c>
      <c r="C3004" s="44">
        <v>0</v>
      </c>
      <c r="D3004" s="33">
        <v>43884</v>
      </c>
    </row>
    <row r="3005" spans="2:4" x14ac:dyDescent="0.2">
      <c r="B3005" t="s">
        <v>98</v>
      </c>
      <c r="C3005" s="44">
        <v>0</v>
      </c>
      <c r="D3005" s="33">
        <v>43885</v>
      </c>
    </row>
    <row r="3006" spans="2:4" x14ac:dyDescent="0.2">
      <c r="B3006" t="s">
        <v>98</v>
      </c>
      <c r="C3006" s="44">
        <v>0</v>
      </c>
      <c r="D3006" s="33">
        <v>43886</v>
      </c>
    </row>
    <row r="3007" spans="2:4" x14ac:dyDescent="0.2">
      <c r="B3007" t="s">
        <v>98</v>
      </c>
      <c r="C3007" s="44">
        <v>0</v>
      </c>
      <c r="D3007" s="33">
        <v>43887</v>
      </c>
    </row>
    <row r="3008" spans="2:4" x14ac:dyDescent="0.2">
      <c r="B3008" t="s">
        <v>98</v>
      </c>
      <c r="C3008" s="44">
        <v>0</v>
      </c>
      <c r="D3008" s="33">
        <v>43888</v>
      </c>
    </row>
    <row r="3009" spans="2:4" x14ac:dyDescent="0.2">
      <c r="B3009" t="s">
        <v>98</v>
      </c>
      <c r="C3009" s="44">
        <v>0</v>
      </c>
      <c r="D3009" s="33">
        <v>43889</v>
      </c>
    </row>
    <row r="3010" spans="2:4" x14ac:dyDescent="0.2">
      <c r="B3010" t="s">
        <v>98</v>
      </c>
      <c r="C3010" s="44">
        <v>0</v>
      </c>
      <c r="D3010" s="33">
        <v>43890</v>
      </c>
    </row>
    <row r="3011" spans="2:4" x14ac:dyDescent="0.2">
      <c r="B3011" t="s">
        <v>98</v>
      </c>
      <c r="C3011" s="44">
        <v>6</v>
      </c>
      <c r="D3011" s="33">
        <v>43891</v>
      </c>
    </row>
    <row r="3012" spans="2:4" x14ac:dyDescent="0.2">
      <c r="B3012" t="s">
        <v>98</v>
      </c>
      <c r="C3012" s="44">
        <v>6</v>
      </c>
      <c r="D3012" s="33">
        <v>43892</v>
      </c>
    </row>
    <row r="3013" spans="2:4" x14ac:dyDescent="0.2">
      <c r="B3013" t="s">
        <v>98</v>
      </c>
      <c r="C3013" s="44">
        <v>7</v>
      </c>
      <c r="D3013" s="33">
        <v>43893</v>
      </c>
    </row>
    <row r="3014" spans="2:4" x14ac:dyDescent="0.2">
      <c r="B3014" t="s">
        <v>98</v>
      </c>
      <c r="C3014" s="44">
        <v>10</v>
      </c>
      <c r="D3014" s="33">
        <v>43894</v>
      </c>
    </row>
    <row r="3015" spans="2:4" x14ac:dyDescent="0.2">
      <c r="B3015" t="s">
        <v>98</v>
      </c>
      <c r="C3015" s="44">
        <v>13</v>
      </c>
      <c r="D3015" s="33">
        <v>43895</v>
      </c>
    </row>
    <row r="3016" spans="2:4" x14ac:dyDescent="0.2">
      <c r="B3016" t="s">
        <v>98</v>
      </c>
      <c r="C3016" s="44">
        <v>13</v>
      </c>
      <c r="D3016" s="33">
        <v>43896</v>
      </c>
    </row>
    <row r="3017" spans="2:4" x14ac:dyDescent="0.2">
      <c r="B3017" t="s">
        <v>98</v>
      </c>
      <c r="C3017" s="44">
        <v>13</v>
      </c>
      <c r="D3017" s="33">
        <v>43897</v>
      </c>
    </row>
    <row r="3018" spans="2:4" x14ac:dyDescent="0.2">
      <c r="B3018" t="s">
        <v>98</v>
      </c>
      <c r="C3018" s="44">
        <v>14</v>
      </c>
      <c r="D3018" s="33">
        <v>43898</v>
      </c>
    </row>
    <row r="3019" spans="2:4" x14ac:dyDescent="0.2">
      <c r="B3019" t="s">
        <v>98</v>
      </c>
      <c r="C3019" s="44">
        <v>15</v>
      </c>
      <c r="D3019" s="33">
        <v>43899</v>
      </c>
    </row>
    <row r="3020" spans="2:4" x14ac:dyDescent="0.2">
      <c r="B3020" t="s">
        <v>98</v>
      </c>
      <c r="C3020" s="44">
        <v>15</v>
      </c>
      <c r="D3020" s="33">
        <v>43900</v>
      </c>
    </row>
    <row r="3021" spans="2:4" x14ac:dyDescent="0.2">
      <c r="B3021" t="s">
        <v>98</v>
      </c>
      <c r="C3021" s="44">
        <v>17</v>
      </c>
      <c r="D3021" s="33">
        <v>43901</v>
      </c>
    </row>
    <row r="3022" spans="2:4" x14ac:dyDescent="0.2">
      <c r="B3022" t="s">
        <v>98</v>
      </c>
      <c r="C3022" s="44">
        <v>17</v>
      </c>
      <c r="D3022" s="33">
        <v>43902</v>
      </c>
    </row>
    <row r="3023" spans="2:4" x14ac:dyDescent="0.2">
      <c r="B3023" t="s">
        <v>98</v>
      </c>
      <c r="C3023" s="44">
        <v>17</v>
      </c>
      <c r="D3023" s="33">
        <v>43903</v>
      </c>
    </row>
    <row r="3024" spans="2:4" x14ac:dyDescent="0.2">
      <c r="B3024" t="s">
        <v>98</v>
      </c>
      <c r="C3024" s="44">
        <v>28</v>
      </c>
      <c r="D3024" s="33">
        <v>43904</v>
      </c>
    </row>
    <row r="3025" spans="2:4" x14ac:dyDescent="0.2">
      <c r="B3025" t="s">
        <v>98</v>
      </c>
      <c r="C3025" s="44">
        <v>28</v>
      </c>
      <c r="D3025" s="33">
        <v>43905</v>
      </c>
    </row>
    <row r="3026" spans="2:4" x14ac:dyDescent="0.2">
      <c r="B3026" t="s">
        <v>99</v>
      </c>
      <c r="C3026" s="44">
        <v>0</v>
      </c>
      <c r="D3026" s="33">
        <v>43852</v>
      </c>
    </row>
    <row r="3027" spans="2:4" x14ac:dyDescent="0.2">
      <c r="B3027" t="s">
        <v>99</v>
      </c>
      <c r="C3027" s="44">
        <v>0</v>
      </c>
      <c r="D3027" s="33">
        <v>43853</v>
      </c>
    </row>
    <row r="3028" spans="2:4" x14ac:dyDescent="0.2">
      <c r="B3028" t="s">
        <v>99</v>
      </c>
      <c r="C3028" s="44">
        <v>0</v>
      </c>
      <c r="D3028" s="33">
        <v>43854</v>
      </c>
    </row>
    <row r="3029" spans="2:4" x14ac:dyDescent="0.2">
      <c r="B3029" t="s">
        <v>99</v>
      </c>
      <c r="C3029" s="44">
        <v>0</v>
      </c>
      <c r="D3029" s="33">
        <v>43855</v>
      </c>
    </row>
    <row r="3030" spans="2:4" x14ac:dyDescent="0.2">
      <c r="B3030" t="s">
        <v>99</v>
      </c>
      <c r="C3030" s="44">
        <v>0</v>
      </c>
      <c r="D3030" s="33">
        <v>43856</v>
      </c>
    </row>
    <row r="3031" spans="2:4" x14ac:dyDescent="0.2">
      <c r="B3031" t="s">
        <v>99</v>
      </c>
      <c r="C3031" s="44">
        <v>0</v>
      </c>
      <c r="D3031" s="33">
        <v>43857</v>
      </c>
    </row>
    <row r="3032" spans="2:4" x14ac:dyDescent="0.2">
      <c r="B3032" t="s">
        <v>99</v>
      </c>
      <c r="C3032" s="44">
        <v>0</v>
      </c>
      <c r="D3032" s="33">
        <v>43858</v>
      </c>
    </row>
    <row r="3033" spans="2:4" x14ac:dyDescent="0.2">
      <c r="B3033" t="s">
        <v>99</v>
      </c>
      <c r="C3033" s="44">
        <v>0</v>
      </c>
      <c r="D3033" s="33">
        <v>43859</v>
      </c>
    </row>
    <row r="3034" spans="2:4" x14ac:dyDescent="0.2">
      <c r="B3034" t="s">
        <v>99</v>
      </c>
      <c r="C3034" s="44">
        <v>0</v>
      </c>
      <c r="D3034" s="33">
        <v>43860</v>
      </c>
    </row>
    <row r="3035" spans="2:4" x14ac:dyDescent="0.2">
      <c r="B3035" t="s">
        <v>99</v>
      </c>
      <c r="C3035" s="44">
        <v>0</v>
      </c>
      <c r="D3035" s="33">
        <v>43861</v>
      </c>
    </row>
    <row r="3036" spans="2:4" x14ac:dyDescent="0.2">
      <c r="B3036" t="s">
        <v>99</v>
      </c>
      <c r="C3036" s="44">
        <v>0</v>
      </c>
      <c r="D3036" s="33">
        <v>43862</v>
      </c>
    </row>
    <row r="3037" spans="2:4" x14ac:dyDescent="0.2">
      <c r="B3037" t="s">
        <v>99</v>
      </c>
      <c r="C3037" s="44">
        <v>0</v>
      </c>
      <c r="D3037" s="33">
        <v>43863</v>
      </c>
    </row>
    <row r="3038" spans="2:4" x14ac:dyDescent="0.2">
      <c r="B3038" t="s">
        <v>99</v>
      </c>
      <c r="C3038" s="44">
        <v>0</v>
      </c>
      <c r="D3038" s="33">
        <v>43864</v>
      </c>
    </row>
    <row r="3039" spans="2:4" x14ac:dyDescent="0.2">
      <c r="B3039" t="s">
        <v>99</v>
      </c>
      <c r="C3039" s="44">
        <v>0</v>
      </c>
      <c r="D3039" s="33">
        <v>43865</v>
      </c>
    </row>
    <row r="3040" spans="2:4" x14ac:dyDescent="0.2">
      <c r="B3040" t="s">
        <v>99</v>
      </c>
      <c r="C3040" s="44">
        <v>0</v>
      </c>
      <c r="D3040" s="33">
        <v>43866</v>
      </c>
    </row>
    <row r="3041" spans="2:4" x14ac:dyDescent="0.2">
      <c r="B3041" t="s">
        <v>99</v>
      </c>
      <c r="C3041" s="44">
        <v>0</v>
      </c>
      <c r="D3041" s="33">
        <v>43867</v>
      </c>
    </row>
    <row r="3042" spans="2:4" x14ac:dyDescent="0.2">
      <c r="B3042" t="s">
        <v>99</v>
      </c>
      <c r="C3042" s="44">
        <v>0</v>
      </c>
      <c r="D3042" s="33">
        <v>43868</v>
      </c>
    </row>
    <row r="3043" spans="2:4" x14ac:dyDescent="0.2">
      <c r="B3043" t="s">
        <v>99</v>
      </c>
      <c r="C3043" s="44">
        <v>0</v>
      </c>
      <c r="D3043" s="33">
        <v>43869</v>
      </c>
    </row>
    <row r="3044" spans="2:4" x14ac:dyDescent="0.2">
      <c r="B3044" t="s">
        <v>99</v>
      </c>
      <c r="C3044" s="44">
        <v>0</v>
      </c>
      <c r="D3044" s="33">
        <v>43870</v>
      </c>
    </row>
    <row r="3045" spans="2:4" x14ac:dyDescent="0.2">
      <c r="B3045" t="s">
        <v>99</v>
      </c>
      <c r="C3045" s="44">
        <v>0</v>
      </c>
      <c r="D3045" s="33">
        <v>43871</v>
      </c>
    </row>
    <row r="3046" spans="2:4" x14ac:dyDescent="0.2">
      <c r="B3046" t="s">
        <v>99</v>
      </c>
      <c r="C3046" s="44">
        <v>0</v>
      </c>
      <c r="D3046" s="33">
        <v>43872</v>
      </c>
    </row>
    <row r="3047" spans="2:4" x14ac:dyDescent="0.2">
      <c r="B3047" t="s">
        <v>99</v>
      </c>
      <c r="C3047" s="44">
        <v>0</v>
      </c>
      <c r="D3047" s="33">
        <v>43873</v>
      </c>
    </row>
    <row r="3048" spans="2:4" x14ac:dyDescent="0.2">
      <c r="B3048" t="s">
        <v>99</v>
      </c>
      <c r="C3048" s="44">
        <v>0</v>
      </c>
      <c r="D3048" s="33">
        <v>43874</v>
      </c>
    </row>
    <row r="3049" spans="2:4" x14ac:dyDescent="0.2">
      <c r="B3049" t="s">
        <v>99</v>
      </c>
      <c r="C3049" s="44">
        <v>0</v>
      </c>
      <c r="D3049" s="33">
        <v>43875</v>
      </c>
    </row>
    <row r="3050" spans="2:4" x14ac:dyDescent="0.2">
      <c r="B3050" t="s">
        <v>99</v>
      </c>
      <c r="C3050" s="44">
        <v>0</v>
      </c>
      <c r="D3050" s="33">
        <v>43876</v>
      </c>
    </row>
    <row r="3051" spans="2:4" x14ac:dyDescent="0.2">
      <c r="B3051" t="s">
        <v>99</v>
      </c>
      <c r="C3051" s="44">
        <v>0</v>
      </c>
      <c r="D3051" s="33">
        <v>43877</v>
      </c>
    </row>
    <row r="3052" spans="2:4" x14ac:dyDescent="0.2">
      <c r="B3052" t="s">
        <v>99</v>
      </c>
      <c r="C3052" s="44">
        <v>0</v>
      </c>
      <c r="D3052" s="33">
        <v>43878</v>
      </c>
    </row>
    <row r="3053" spans="2:4" x14ac:dyDescent="0.2">
      <c r="B3053" t="s">
        <v>99</v>
      </c>
      <c r="C3053" s="44">
        <v>0</v>
      </c>
      <c r="D3053" s="33">
        <v>43879</v>
      </c>
    </row>
    <row r="3054" spans="2:4" x14ac:dyDescent="0.2">
      <c r="B3054" t="s">
        <v>99</v>
      </c>
      <c r="C3054" s="44">
        <v>0</v>
      </c>
      <c r="D3054" s="33">
        <v>43880</v>
      </c>
    </row>
    <row r="3055" spans="2:4" x14ac:dyDescent="0.2">
      <c r="B3055" t="s">
        <v>99</v>
      </c>
      <c r="C3055" s="44">
        <v>0</v>
      </c>
      <c r="D3055" s="33">
        <v>43881</v>
      </c>
    </row>
    <row r="3056" spans="2:4" x14ac:dyDescent="0.2">
      <c r="B3056" t="s">
        <v>99</v>
      </c>
      <c r="C3056" s="44">
        <v>0</v>
      </c>
      <c r="D3056" s="33">
        <v>43882</v>
      </c>
    </row>
    <row r="3057" spans="2:4" x14ac:dyDescent="0.2">
      <c r="B3057" t="s">
        <v>99</v>
      </c>
      <c r="C3057" s="44">
        <v>0</v>
      </c>
      <c r="D3057" s="33">
        <v>43883</v>
      </c>
    </row>
    <row r="3058" spans="2:4" x14ac:dyDescent="0.2">
      <c r="B3058" t="s">
        <v>99</v>
      </c>
      <c r="C3058" s="44">
        <v>0</v>
      </c>
      <c r="D3058" s="33">
        <v>43884</v>
      </c>
    </row>
    <row r="3059" spans="2:4" x14ac:dyDescent="0.2">
      <c r="B3059" t="s">
        <v>99</v>
      </c>
      <c r="C3059" s="44">
        <v>0</v>
      </c>
      <c r="D3059" s="33">
        <v>43885</v>
      </c>
    </row>
    <row r="3060" spans="2:4" x14ac:dyDescent="0.2">
      <c r="B3060" t="s">
        <v>99</v>
      </c>
      <c r="C3060" s="44">
        <v>0</v>
      </c>
      <c r="D3060" s="33">
        <v>43886</v>
      </c>
    </row>
    <row r="3061" spans="2:4" x14ac:dyDescent="0.2">
      <c r="B3061" t="s">
        <v>99</v>
      </c>
      <c r="C3061" s="44">
        <v>0</v>
      </c>
      <c r="D3061" s="33">
        <v>43887</v>
      </c>
    </row>
    <row r="3062" spans="2:4" x14ac:dyDescent="0.2">
      <c r="B3062" t="s">
        <v>99</v>
      </c>
      <c r="C3062" s="44">
        <v>0</v>
      </c>
      <c r="D3062" s="33">
        <v>43888</v>
      </c>
    </row>
    <row r="3063" spans="2:4" x14ac:dyDescent="0.2">
      <c r="B3063" t="s">
        <v>99</v>
      </c>
      <c r="C3063" s="44">
        <v>0</v>
      </c>
      <c r="D3063" s="33">
        <v>43889</v>
      </c>
    </row>
    <row r="3064" spans="2:4" x14ac:dyDescent="0.2">
      <c r="B3064" t="s">
        <v>99</v>
      </c>
      <c r="C3064" s="44">
        <v>0</v>
      </c>
      <c r="D3064" s="33">
        <v>43890</v>
      </c>
    </row>
    <row r="3065" spans="2:4" x14ac:dyDescent="0.2">
      <c r="B3065" t="s">
        <v>99</v>
      </c>
      <c r="C3065" s="44">
        <v>3</v>
      </c>
      <c r="D3065" s="33">
        <v>43891</v>
      </c>
    </row>
    <row r="3066" spans="2:4" x14ac:dyDescent="0.2">
      <c r="B3066" t="s">
        <v>99</v>
      </c>
      <c r="C3066" s="44">
        <v>3</v>
      </c>
      <c r="D3066" s="33">
        <v>43892</v>
      </c>
    </row>
    <row r="3067" spans="2:4" x14ac:dyDescent="0.2">
      <c r="B3067" t="s">
        <v>99</v>
      </c>
      <c r="C3067" s="44">
        <v>3</v>
      </c>
      <c r="D3067" s="33">
        <v>43893</v>
      </c>
    </row>
    <row r="3068" spans="2:4" x14ac:dyDescent="0.2">
      <c r="B3068" t="s">
        <v>99</v>
      </c>
      <c r="C3068" s="44">
        <v>3</v>
      </c>
      <c r="D3068" s="33">
        <v>43894</v>
      </c>
    </row>
    <row r="3069" spans="2:4" x14ac:dyDescent="0.2">
      <c r="B3069" t="s">
        <v>99</v>
      </c>
      <c r="C3069" s="44">
        <v>6</v>
      </c>
      <c r="D3069" s="33">
        <v>43895</v>
      </c>
    </row>
    <row r="3070" spans="2:4" x14ac:dyDescent="0.2">
      <c r="B3070" t="s">
        <v>99</v>
      </c>
      <c r="C3070" s="44">
        <v>6</v>
      </c>
      <c r="D3070" s="33">
        <v>43896</v>
      </c>
    </row>
    <row r="3071" spans="2:4" x14ac:dyDescent="0.2">
      <c r="B3071" t="s">
        <v>99</v>
      </c>
      <c r="C3071" s="44">
        <v>9</v>
      </c>
      <c r="D3071" s="33">
        <v>43897</v>
      </c>
    </row>
    <row r="3072" spans="2:4" x14ac:dyDescent="0.2">
      <c r="B3072" t="s">
        <v>99</v>
      </c>
      <c r="C3072" s="44">
        <v>9</v>
      </c>
      <c r="D3072" s="33">
        <v>43898</v>
      </c>
    </row>
    <row r="3073" spans="2:4" x14ac:dyDescent="0.2">
      <c r="B3073" t="s">
        <v>99</v>
      </c>
      <c r="C3073" s="44">
        <v>9</v>
      </c>
      <c r="D3073" s="33">
        <v>43899</v>
      </c>
    </row>
    <row r="3074" spans="2:4" x14ac:dyDescent="0.2">
      <c r="B3074" t="s">
        <v>99</v>
      </c>
      <c r="C3074" s="44">
        <v>11</v>
      </c>
      <c r="D3074" s="33">
        <v>43900</v>
      </c>
    </row>
    <row r="3075" spans="2:4" x14ac:dyDescent="0.2">
      <c r="B3075" t="s">
        <v>99</v>
      </c>
      <c r="C3075" s="44">
        <v>11</v>
      </c>
      <c r="D3075" s="33">
        <v>43901</v>
      </c>
    </row>
    <row r="3076" spans="2:4" x14ac:dyDescent="0.2">
      <c r="B3076" t="s">
        <v>99</v>
      </c>
      <c r="C3076" s="44">
        <v>11</v>
      </c>
      <c r="D3076" s="33">
        <v>43902</v>
      </c>
    </row>
    <row r="3077" spans="2:4" x14ac:dyDescent="0.2">
      <c r="B3077" t="s">
        <v>99</v>
      </c>
      <c r="C3077" s="44">
        <v>15</v>
      </c>
      <c r="D3077" s="33">
        <v>43903</v>
      </c>
    </row>
    <row r="3078" spans="2:4" x14ac:dyDescent="0.2">
      <c r="B3078" t="s">
        <v>99</v>
      </c>
      <c r="C3078" s="44">
        <v>15</v>
      </c>
      <c r="D3078" s="33">
        <v>43904</v>
      </c>
    </row>
    <row r="3079" spans="2:4" x14ac:dyDescent="0.2">
      <c r="B3079" t="s">
        <v>99</v>
      </c>
      <c r="C3079" s="44">
        <v>23</v>
      </c>
      <c r="D3079" s="33">
        <v>43905</v>
      </c>
    </row>
    <row r="3080" spans="2:4" x14ac:dyDescent="0.2">
      <c r="B3080" t="s">
        <v>100</v>
      </c>
      <c r="C3080" s="44">
        <v>0</v>
      </c>
      <c r="D3080" s="33">
        <v>43852</v>
      </c>
    </row>
    <row r="3081" spans="2:4" x14ac:dyDescent="0.2">
      <c r="B3081" t="s">
        <v>100</v>
      </c>
      <c r="C3081" s="44">
        <v>0</v>
      </c>
      <c r="D3081" s="33">
        <v>43853</v>
      </c>
    </row>
    <row r="3082" spans="2:4" x14ac:dyDescent="0.2">
      <c r="B3082" t="s">
        <v>100</v>
      </c>
      <c r="C3082" s="44">
        <v>0</v>
      </c>
      <c r="D3082" s="33">
        <v>43854</v>
      </c>
    </row>
    <row r="3083" spans="2:4" x14ac:dyDescent="0.2">
      <c r="B3083" t="s">
        <v>100</v>
      </c>
      <c r="C3083" s="44">
        <v>0</v>
      </c>
      <c r="D3083" s="33">
        <v>43855</v>
      </c>
    </row>
    <row r="3084" spans="2:4" x14ac:dyDescent="0.2">
      <c r="B3084" t="s">
        <v>100</v>
      </c>
      <c r="C3084" s="44">
        <v>0</v>
      </c>
      <c r="D3084" s="33">
        <v>43856</v>
      </c>
    </row>
    <row r="3085" spans="2:4" x14ac:dyDescent="0.2">
      <c r="B3085" t="s">
        <v>100</v>
      </c>
      <c r="C3085" s="44">
        <v>0</v>
      </c>
      <c r="D3085" s="33">
        <v>43857</v>
      </c>
    </row>
    <row r="3086" spans="2:4" x14ac:dyDescent="0.2">
      <c r="B3086" t="s">
        <v>100</v>
      </c>
      <c r="C3086" s="44">
        <v>0</v>
      </c>
      <c r="D3086" s="33">
        <v>43858</v>
      </c>
    </row>
    <row r="3087" spans="2:4" x14ac:dyDescent="0.2">
      <c r="B3087" t="s">
        <v>100</v>
      </c>
      <c r="C3087" s="44">
        <v>0</v>
      </c>
      <c r="D3087" s="33">
        <v>43859</v>
      </c>
    </row>
    <row r="3088" spans="2:4" x14ac:dyDescent="0.2">
      <c r="B3088" t="s">
        <v>100</v>
      </c>
      <c r="C3088" s="44">
        <v>0</v>
      </c>
      <c r="D3088" s="33">
        <v>43860</v>
      </c>
    </row>
    <row r="3089" spans="2:4" x14ac:dyDescent="0.2">
      <c r="B3089" t="s">
        <v>100</v>
      </c>
      <c r="C3089" s="44">
        <v>0</v>
      </c>
      <c r="D3089" s="33">
        <v>43861</v>
      </c>
    </row>
    <row r="3090" spans="2:4" x14ac:dyDescent="0.2">
      <c r="B3090" t="s">
        <v>100</v>
      </c>
      <c r="C3090" s="44">
        <v>0</v>
      </c>
      <c r="D3090" s="33">
        <v>43862</v>
      </c>
    </row>
    <row r="3091" spans="2:4" x14ac:dyDescent="0.2">
      <c r="B3091" t="s">
        <v>100</v>
      </c>
      <c r="C3091" s="44">
        <v>0</v>
      </c>
      <c r="D3091" s="33">
        <v>43863</v>
      </c>
    </row>
    <row r="3092" spans="2:4" x14ac:dyDescent="0.2">
      <c r="B3092" t="s">
        <v>100</v>
      </c>
      <c r="C3092" s="44">
        <v>0</v>
      </c>
      <c r="D3092" s="33">
        <v>43864</v>
      </c>
    </row>
    <row r="3093" spans="2:4" x14ac:dyDescent="0.2">
      <c r="B3093" t="s">
        <v>100</v>
      </c>
      <c r="C3093" s="44">
        <v>0</v>
      </c>
      <c r="D3093" s="33">
        <v>43865</v>
      </c>
    </row>
    <row r="3094" spans="2:4" x14ac:dyDescent="0.2">
      <c r="B3094" t="s">
        <v>100</v>
      </c>
      <c r="C3094" s="44">
        <v>0</v>
      </c>
      <c r="D3094" s="33">
        <v>43866</v>
      </c>
    </row>
    <row r="3095" spans="2:4" x14ac:dyDescent="0.2">
      <c r="B3095" t="s">
        <v>100</v>
      </c>
      <c r="C3095" s="44">
        <v>0</v>
      </c>
      <c r="D3095" s="33">
        <v>43867</v>
      </c>
    </row>
    <row r="3096" spans="2:4" x14ac:dyDescent="0.2">
      <c r="B3096" t="s">
        <v>100</v>
      </c>
      <c r="C3096" s="44">
        <v>0</v>
      </c>
      <c r="D3096" s="33">
        <v>43868</v>
      </c>
    </row>
    <row r="3097" spans="2:4" x14ac:dyDescent="0.2">
      <c r="B3097" t="s">
        <v>100</v>
      </c>
      <c r="C3097" s="44">
        <v>0</v>
      </c>
      <c r="D3097" s="33">
        <v>43869</v>
      </c>
    </row>
    <row r="3098" spans="2:4" x14ac:dyDescent="0.2">
      <c r="B3098" t="s">
        <v>100</v>
      </c>
      <c r="C3098" s="44">
        <v>0</v>
      </c>
      <c r="D3098" s="33">
        <v>43870</v>
      </c>
    </row>
    <row r="3099" spans="2:4" x14ac:dyDescent="0.2">
      <c r="B3099" t="s">
        <v>100</v>
      </c>
      <c r="C3099" s="44">
        <v>0</v>
      </c>
      <c r="D3099" s="33">
        <v>43871</v>
      </c>
    </row>
    <row r="3100" spans="2:4" x14ac:dyDescent="0.2">
      <c r="B3100" t="s">
        <v>100</v>
      </c>
      <c r="C3100" s="44">
        <v>0</v>
      </c>
      <c r="D3100" s="33">
        <v>43872</v>
      </c>
    </row>
    <row r="3101" spans="2:4" x14ac:dyDescent="0.2">
      <c r="B3101" t="s">
        <v>100</v>
      </c>
      <c r="C3101" s="44">
        <v>0</v>
      </c>
      <c r="D3101" s="33">
        <v>43873</v>
      </c>
    </row>
    <row r="3102" spans="2:4" x14ac:dyDescent="0.2">
      <c r="B3102" t="s">
        <v>100</v>
      </c>
      <c r="C3102" s="44">
        <v>0</v>
      </c>
      <c r="D3102" s="33">
        <v>43874</v>
      </c>
    </row>
    <row r="3103" spans="2:4" x14ac:dyDescent="0.2">
      <c r="B3103" t="s">
        <v>100</v>
      </c>
      <c r="C3103" s="44">
        <v>0</v>
      </c>
      <c r="D3103" s="33">
        <v>43875</v>
      </c>
    </row>
    <row r="3104" spans="2:4" x14ac:dyDescent="0.2">
      <c r="B3104" t="s">
        <v>100</v>
      </c>
      <c r="C3104" s="44">
        <v>0</v>
      </c>
      <c r="D3104" s="33">
        <v>43876</v>
      </c>
    </row>
    <row r="3105" spans="2:4" x14ac:dyDescent="0.2">
      <c r="B3105" t="s">
        <v>100</v>
      </c>
      <c r="C3105" s="44">
        <v>0</v>
      </c>
      <c r="D3105" s="33">
        <v>43877</v>
      </c>
    </row>
    <row r="3106" spans="2:4" x14ac:dyDescent="0.2">
      <c r="B3106" t="s">
        <v>100</v>
      </c>
      <c r="C3106" s="44">
        <v>0</v>
      </c>
      <c r="D3106" s="33">
        <v>43878</v>
      </c>
    </row>
    <row r="3107" spans="2:4" x14ac:dyDescent="0.2">
      <c r="B3107" t="s">
        <v>100</v>
      </c>
      <c r="C3107" s="44">
        <v>0</v>
      </c>
      <c r="D3107" s="33">
        <v>43879</v>
      </c>
    </row>
    <row r="3108" spans="2:4" x14ac:dyDescent="0.2">
      <c r="B3108" t="s">
        <v>100</v>
      </c>
      <c r="C3108" s="44">
        <v>0</v>
      </c>
      <c r="D3108" s="33">
        <v>43880</v>
      </c>
    </row>
    <row r="3109" spans="2:4" x14ac:dyDescent="0.2">
      <c r="B3109" t="s">
        <v>100</v>
      </c>
      <c r="C3109" s="44">
        <v>0</v>
      </c>
      <c r="D3109" s="33">
        <v>43881</v>
      </c>
    </row>
    <row r="3110" spans="2:4" x14ac:dyDescent="0.2">
      <c r="B3110" t="s">
        <v>100</v>
      </c>
      <c r="C3110" s="44">
        <v>0</v>
      </c>
      <c r="D3110" s="33">
        <v>43882</v>
      </c>
    </row>
    <row r="3111" spans="2:4" x14ac:dyDescent="0.2">
      <c r="B3111" t="s">
        <v>100</v>
      </c>
      <c r="C3111" s="44">
        <v>0</v>
      </c>
      <c r="D3111" s="33">
        <v>43883</v>
      </c>
    </row>
    <row r="3112" spans="2:4" x14ac:dyDescent="0.2">
      <c r="B3112" t="s">
        <v>100</v>
      </c>
      <c r="C3112" s="44">
        <v>0</v>
      </c>
      <c r="D3112" s="33">
        <v>43884</v>
      </c>
    </row>
    <row r="3113" spans="2:4" x14ac:dyDescent="0.2">
      <c r="B3113" t="s">
        <v>100</v>
      </c>
      <c r="C3113" s="44">
        <v>0</v>
      </c>
      <c r="D3113" s="33">
        <v>43885</v>
      </c>
    </row>
    <row r="3114" spans="2:4" x14ac:dyDescent="0.2">
      <c r="B3114" t="s">
        <v>100</v>
      </c>
      <c r="C3114" s="44">
        <v>0</v>
      </c>
      <c r="D3114" s="33">
        <v>43886</v>
      </c>
    </row>
    <row r="3115" spans="2:4" x14ac:dyDescent="0.2">
      <c r="B3115" t="s">
        <v>100</v>
      </c>
      <c r="C3115" s="44">
        <v>0</v>
      </c>
      <c r="D3115" s="33">
        <v>43887</v>
      </c>
    </row>
    <row r="3116" spans="2:4" x14ac:dyDescent="0.2">
      <c r="B3116" t="s">
        <v>100</v>
      </c>
      <c r="C3116" s="44">
        <v>0</v>
      </c>
      <c r="D3116" s="33">
        <v>43888</v>
      </c>
    </row>
    <row r="3117" spans="2:4" x14ac:dyDescent="0.2">
      <c r="B3117" t="s">
        <v>100</v>
      </c>
      <c r="C3117" s="44">
        <v>0</v>
      </c>
      <c r="D3117" s="33">
        <v>43889</v>
      </c>
    </row>
    <row r="3118" spans="2:4" x14ac:dyDescent="0.2">
      <c r="B3118" t="s">
        <v>100</v>
      </c>
      <c r="C3118" s="44">
        <v>0</v>
      </c>
      <c r="D3118" s="33">
        <v>43890</v>
      </c>
    </row>
    <row r="3119" spans="2:4" x14ac:dyDescent="0.2">
      <c r="B3119" t="s">
        <v>100</v>
      </c>
      <c r="C3119" s="44">
        <v>1</v>
      </c>
      <c r="D3119" s="33">
        <v>43891</v>
      </c>
    </row>
    <row r="3120" spans="2:4" x14ac:dyDescent="0.2">
      <c r="B3120" t="s">
        <v>100</v>
      </c>
      <c r="C3120" s="44">
        <v>1</v>
      </c>
      <c r="D3120" s="33">
        <v>43892</v>
      </c>
    </row>
    <row r="3121" spans="2:4" x14ac:dyDescent="0.2">
      <c r="B3121" t="s">
        <v>100</v>
      </c>
      <c r="C3121" s="44">
        <v>1</v>
      </c>
      <c r="D3121" s="33">
        <v>43893</v>
      </c>
    </row>
    <row r="3122" spans="2:4" x14ac:dyDescent="0.2">
      <c r="B3122" t="s">
        <v>100</v>
      </c>
      <c r="C3122" s="44">
        <v>1</v>
      </c>
      <c r="D3122" s="33">
        <v>43894</v>
      </c>
    </row>
    <row r="3123" spans="2:4" x14ac:dyDescent="0.2">
      <c r="B3123" t="s">
        <v>100</v>
      </c>
      <c r="C3123" s="44">
        <v>1</v>
      </c>
      <c r="D3123" s="33">
        <v>43895</v>
      </c>
    </row>
    <row r="3124" spans="2:4" x14ac:dyDescent="0.2">
      <c r="B3124" t="s">
        <v>100</v>
      </c>
      <c r="C3124" s="44">
        <v>1</v>
      </c>
      <c r="D3124" s="33">
        <v>43896</v>
      </c>
    </row>
    <row r="3125" spans="2:4" x14ac:dyDescent="0.2">
      <c r="B3125" t="s">
        <v>100</v>
      </c>
      <c r="C3125" s="44">
        <v>1</v>
      </c>
      <c r="D3125" s="33">
        <v>43897</v>
      </c>
    </row>
    <row r="3126" spans="2:4" x14ac:dyDescent="0.2">
      <c r="B3126" t="s">
        <v>100</v>
      </c>
      <c r="C3126" s="44">
        <v>1</v>
      </c>
      <c r="D3126" s="33">
        <v>43898</v>
      </c>
    </row>
    <row r="3127" spans="2:4" x14ac:dyDescent="0.2">
      <c r="B3127" t="s">
        <v>100</v>
      </c>
      <c r="C3127" s="44">
        <v>1</v>
      </c>
      <c r="D3127" s="33">
        <v>43899</v>
      </c>
    </row>
    <row r="3128" spans="2:4" x14ac:dyDescent="0.2">
      <c r="B3128" t="s">
        <v>100</v>
      </c>
      <c r="C3128" s="44">
        <v>1</v>
      </c>
      <c r="D3128" s="33">
        <v>43900</v>
      </c>
    </row>
    <row r="3129" spans="2:4" x14ac:dyDescent="0.2">
      <c r="B3129" t="s">
        <v>100</v>
      </c>
      <c r="C3129" s="44">
        <v>1</v>
      </c>
      <c r="D3129" s="33">
        <v>43901</v>
      </c>
    </row>
    <row r="3130" spans="2:4" x14ac:dyDescent="0.2">
      <c r="B3130" t="s">
        <v>100</v>
      </c>
      <c r="C3130" s="44">
        <v>4</v>
      </c>
      <c r="D3130" s="33">
        <v>43902</v>
      </c>
    </row>
    <row r="3131" spans="2:4" x14ac:dyDescent="0.2">
      <c r="B3131" t="s">
        <v>100</v>
      </c>
      <c r="C3131" s="44">
        <v>8</v>
      </c>
      <c r="D3131" s="33">
        <v>43903</v>
      </c>
    </row>
    <row r="3132" spans="2:4" x14ac:dyDescent="0.2">
      <c r="B3132" t="s">
        <v>100</v>
      </c>
      <c r="C3132" s="44">
        <v>18</v>
      </c>
      <c r="D3132" s="33">
        <v>43904</v>
      </c>
    </row>
    <row r="3133" spans="2:4" x14ac:dyDescent="0.2">
      <c r="B3133" t="s">
        <v>100</v>
      </c>
      <c r="C3133" s="44">
        <v>26</v>
      </c>
      <c r="D3133" s="33">
        <v>43905</v>
      </c>
    </row>
    <row r="3134" spans="2:4" x14ac:dyDescent="0.2">
      <c r="B3134" t="s">
        <v>101</v>
      </c>
      <c r="C3134" s="44">
        <v>0</v>
      </c>
      <c r="D3134" s="33">
        <v>43852</v>
      </c>
    </row>
    <row r="3135" spans="2:4" x14ac:dyDescent="0.2">
      <c r="B3135" t="s">
        <v>101</v>
      </c>
      <c r="C3135" s="44">
        <v>0</v>
      </c>
      <c r="D3135" s="33">
        <v>43853</v>
      </c>
    </row>
    <row r="3136" spans="2:4" x14ac:dyDescent="0.2">
      <c r="B3136" t="s">
        <v>101</v>
      </c>
      <c r="C3136" s="44">
        <v>0</v>
      </c>
      <c r="D3136" s="33">
        <v>43854</v>
      </c>
    </row>
    <row r="3137" spans="2:4" x14ac:dyDescent="0.2">
      <c r="B3137" t="s">
        <v>101</v>
      </c>
      <c r="C3137" s="44">
        <v>0</v>
      </c>
      <c r="D3137" s="33">
        <v>43855</v>
      </c>
    </row>
    <row r="3138" spans="2:4" x14ac:dyDescent="0.2">
      <c r="B3138" t="s">
        <v>101</v>
      </c>
      <c r="C3138" s="44">
        <v>0</v>
      </c>
      <c r="D3138" s="33">
        <v>43856</v>
      </c>
    </row>
    <row r="3139" spans="2:4" x14ac:dyDescent="0.2">
      <c r="B3139" t="s">
        <v>101</v>
      </c>
      <c r="C3139" s="44">
        <v>0</v>
      </c>
      <c r="D3139" s="33">
        <v>43857</v>
      </c>
    </row>
    <row r="3140" spans="2:4" x14ac:dyDescent="0.2">
      <c r="B3140" t="s">
        <v>101</v>
      </c>
      <c r="C3140" s="44">
        <v>0</v>
      </c>
      <c r="D3140" s="33">
        <v>43858</v>
      </c>
    </row>
    <row r="3141" spans="2:4" x14ac:dyDescent="0.2">
      <c r="B3141" t="s">
        <v>101</v>
      </c>
      <c r="C3141" s="44">
        <v>0</v>
      </c>
      <c r="D3141" s="33">
        <v>43859</v>
      </c>
    </row>
    <row r="3142" spans="2:4" x14ac:dyDescent="0.2">
      <c r="B3142" t="s">
        <v>101</v>
      </c>
      <c r="C3142" s="44">
        <v>0</v>
      </c>
      <c r="D3142" s="33">
        <v>43860</v>
      </c>
    </row>
    <row r="3143" spans="2:4" x14ac:dyDescent="0.2">
      <c r="B3143" t="s">
        <v>101</v>
      </c>
      <c r="C3143" s="44">
        <v>0</v>
      </c>
      <c r="D3143" s="33">
        <v>43861</v>
      </c>
    </row>
    <row r="3144" spans="2:4" x14ac:dyDescent="0.2">
      <c r="B3144" t="s">
        <v>101</v>
      </c>
      <c r="C3144" s="44">
        <v>0</v>
      </c>
      <c r="D3144" s="33">
        <v>43862</v>
      </c>
    </row>
    <row r="3145" spans="2:4" x14ac:dyDescent="0.2">
      <c r="B3145" t="s">
        <v>101</v>
      </c>
      <c r="C3145" s="44">
        <v>0</v>
      </c>
      <c r="D3145" s="33">
        <v>43863</v>
      </c>
    </row>
    <row r="3146" spans="2:4" x14ac:dyDescent="0.2">
      <c r="B3146" t="s">
        <v>101</v>
      </c>
      <c r="C3146" s="44">
        <v>0</v>
      </c>
      <c r="D3146" s="33">
        <v>43864</v>
      </c>
    </row>
    <row r="3147" spans="2:4" x14ac:dyDescent="0.2">
      <c r="B3147" t="s">
        <v>101</v>
      </c>
      <c r="C3147" s="44">
        <v>0</v>
      </c>
      <c r="D3147" s="33">
        <v>43865</v>
      </c>
    </row>
    <row r="3148" spans="2:4" x14ac:dyDescent="0.2">
      <c r="B3148" t="s">
        <v>101</v>
      </c>
      <c r="C3148" s="44">
        <v>0</v>
      </c>
      <c r="D3148" s="33">
        <v>43866</v>
      </c>
    </row>
    <row r="3149" spans="2:4" x14ac:dyDescent="0.2">
      <c r="B3149" t="s">
        <v>101</v>
      </c>
      <c r="C3149" s="44">
        <v>0</v>
      </c>
      <c r="D3149" s="33">
        <v>43867</v>
      </c>
    </row>
    <row r="3150" spans="2:4" x14ac:dyDescent="0.2">
      <c r="B3150" t="s">
        <v>101</v>
      </c>
      <c r="C3150" s="44">
        <v>0</v>
      </c>
      <c r="D3150" s="33">
        <v>43868</v>
      </c>
    </row>
    <row r="3151" spans="2:4" x14ac:dyDescent="0.2">
      <c r="B3151" t="s">
        <v>101</v>
      </c>
      <c r="C3151" s="44">
        <v>0</v>
      </c>
      <c r="D3151" s="33">
        <v>43869</v>
      </c>
    </row>
    <row r="3152" spans="2:4" x14ac:dyDescent="0.2">
      <c r="B3152" t="s">
        <v>101</v>
      </c>
      <c r="C3152" s="44">
        <v>0</v>
      </c>
      <c r="D3152" s="33">
        <v>43870</v>
      </c>
    </row>
    <row r="3153" spans="2:4" x14ac:dyDescent="0.2">
      <c r="B3153" t="s">
        <v>101</v>
      </c>
      <c r="C3153" s="44">
        <v>0</v>
      </c>
      <c r="D3153" s="33">
        <v>43871</v>
      </c>
    </row>
    <row r="3154" spans="2:4" x14ac:dyDescent="0.2">
      <c r="B3154" t="s">
        <v>101</v>
      </c>
      <c r="C3154" s="44">
        <v>0</v>
      </c>
      <c r="D3154" s="33">
        <v>43872</v>
      </c>
    </row>
    <row r="3155" spans="2:4" x14ac:dyDescent="0.2">
      <c r="B3155" t="s">
        <v>101</v>
      </c>
      <c r="C3155" s="44">
        <v>0</v>
      </c>
      <c r="D3155" s="33">
        <v>43873</v>
      </c>
    </row>
    <row r="3156" spans="2:4" x14ac:dyDescent="0.2">
      <c r="B3156" t="s">
        <v>101</v>
      </c>
      <c r="C3156" s="44">
        <v>0</v>
      </c>
      <c r="D3156" s="33">
        <v>43874</v>
      </c>
    </row>
    <row r="3157" spans="2:4" x14ac:dyDescent="0.2">
      <c r="B3157" t="s">
        <v>101</v>
      </c>
      <c r="C3157" s="44">
        <v>0</v>
      </c>
      <c r="D3157" s="33">
        <v>43875</v>
      </c>
    </row>
    <row r="3158" spans="2:4" x14ac:dyDescent="0.2">
      <c r="B3158" t="s">
        <v>101</v>
      </c>
      <c r="C3158" s="44">
        <v>0</v>
      </c>
      <c r="D3158" s="33">
        <v>43876</v>
      </c>
    </row>
    <row r="3159" spans="2:4" x14ac:dyDescent="0.2">
      <c r="B3159" t="s">
        <v>101</v>
      </c>
      <c r="C3159" s="44">
        <v>0</v>
      </c>
      <c r="D3159" s="33">
        <v>43877</v>
      </c>
    </row>
    <row r="3160" spans="2:4" x14ac:dyDescent="0.2">
      <c r="B3160" t="s">
        <v>101</v>
      </c>
      <c r="C3160" s="44">
        <v>0</v>
      </c>
      <c r="D3160" s="33">
        <v>43878</v>
      </c>
    </row>
    <row r="3161" spans="2:4" x14ac:dyDescent="0.2">
      <c r="B3161" t="s">
        <v>101</v>
      </c>
      <c r="C3161" s="44">
        <v>0</v>
      </c>
      <c r="D3161" s="33">
        <v>43879</v>
      </c>
    </row>
    <row r="3162" spans="2:4" x14ac:dyDescent="0.2">
      <c r="B3162" t="s">
        <v>101</v>
      </c>
      <c r="C3162" s="44">
        <v>0</v>
      </c>
      <c r="D3162" s="33">
        <v>43880</v>
      </c>
    </row>
    <row r="3163" spans="2:4" x14ac:dyDescent="0.2">
      <c r="B3163" t="s">
        <v>101</v>
      </c>
      <c r="C3163" s="44">
        <v>0</v>
      </c>
      <c r="D3163" s="33">
        <v>43881</v>
      </c>
    </row>
    <row r="3164" spans="2:4" x14ac:dyDescent="0.2">
      <c r="B3164" t="s">
        <v>101</v>
      </c>
      <c r="C3164" s="44">
        <v>0</v>
      </c>
      <c r="D3164" s="33">
        <v>43882</v>
      </c>
    </row>
    <row r="3165" spans="2:4" x14ac:dyDescent="0.2">
      <c r="B3165" t="s">
        <v>101</v>
      </c>
      <c r="C3165" s="44">
        <v>0</v>
      </c>
      <c r="D3165" s="33">
        <v>43883</v>
      </c>
    </row>
    <row r="3166" spans="2:4" x14ac:dyDescent="0.2">
      <c r="B3166" t="s">
        <v>101</v>
      </c>
      <c r="C3166" s="44">
        <v>0</v>
      </c>
      <c r="D3166" s="33">
        <v>43884</v>
      </c>
    </row>
    <row r="3167" spans="2:4" x14ac:dyDescent="0.2">
      <c r="B3167" t="s">
        <v>101</v>
      </c>
      <c r="C3167" s="44">
        <v>0</v>
      </c>
      <c r="D3167" s="33">
        <v>43885</v>
      </c>
    </row>
    <row r="3168" spans="2:4" x14ac:dyDescent="0.2">
      <c r="B3168" t="s">
        <v>101</v>
      </c>
      <c r="C3168" s="44">
        <v>0</v>
      </c>
      <c r="D3168" s="33">
        <v>43886</v>
      </c>
    </row>
    <row r="3169" spans="2:4" x14ac:dyDescent="0.2">
      <c r="B3169" t="s">
        <v>101</v>
      </c>
      <c r="C3169" s="44">
        <v>0</v>
      </c>
      <c r="D3169" s="33">
        <v>43887</v>
      </c>
    </row>
    <row r="3170" spans="2:4" x14ac:dyDescent="0.2">
      <c r="B3170" t="s">
        <v>101</v>
      </c>
      <c r="C3170" s="44">
        <v>0</v>
      </c>
      <c r="D3170" s="33">
        <v>43888</v>
      </c>
    </row>
    <row r="3171" spans="2:4" x14ac:dyDescent="0.2">
      <c r="B3171" t="s">
        <v>101</v>
      </c>
      <c r="C3171" s="44">
        <v>0</v>
      </c>
      <c r="D3171" s="33">
        <v>43889</v>
      </c>
    </row>
    <row r="3172" spans="2:4" x14ac:dyDescent="0.2">
      <c r="B3172" t="s">
        <v>101</v>
      </c>
      <c r="C3172" s="44">
        <v>0</v>
      </c>
      <c r="D3172" s="33">
        <v>43890</v>
      </c>
    </row>
    <row r="3173" spans="2:4" x14ac:dyDescent="0.2">
      <c r="B3173" t="s">
        <v>101</v>
      </c>
      <c r="C3173" s="44">
        <v>1</v>
      </c>
      <c r="D3173" s="33">
        <v>43891</v>
      </c>
    </row>
    <row r="3174" spans="2:4" x14ac:dyDescent="0.2">
      <c r="B3174" t="s">
        <v>101</v>
      </c>
      <c r="C3174" s="44">
        <v>1</v>
      </c>
      <c r="D3174" s="33">
        <v>43892</v>
      </c>
    </row>
    <row r="3175" spans="2:4" x14ac:dyDescent="0.2">
      <c r="B3175" t="s">
        <v>101</v>
      </c>
      <c r="C3175" s="44">
        <v>1</v>
      </c>
      <c r="D3175" s="33">
        <v>43893</v>
      </c>
    </row>
    <row r="3176" spans="2:4" x14ac:dyDescent="0.2">
      <c r="B3176" t="s">
        <v>101</v>
      </c>
      <c r="C3176" s="44">
        <v>1</v>
      </c>
      <c r="D3176" s="33">
        <v>43894</v>
      </c>
    </row>
    <row r="3177" spans="2:4" x14ac:dyDescent="0.2">
      <c r="B3177" t="s">
        <v>101</v>
      </c>
      <c r="C3177" s="44">
        <v>1</v>
      </c>
      <c r="D3177" s="33">
        <v>43895</v>
      </c>
    </row>
    <row r="3178" spans="2:4" x14ac:dyDescent="0.2">
      <c r="B3178" t="s">
        <v>101</v>
      </c>
      <c r="C3178" s="44">
        <v>2</v>
      </c>
      <c r="D3178" s="33">
        <v>43896</v>
      </c>
    </row>
    <row r="3179" spans="2:4" x14ac:dyDescent="0.2">
      <c r="B3179" t="s">
        <v>101</v>
      </c>
      <c r="C3179" s="44">
        <v>2</v>
      </c>
      <c r="D3179" s="33">
        <v>43897</v>
      </c>
    </row>
    <row r="3180" spans="2:4" x14ac:dyDescent="0.2">
      <c r="B3180" t="s">
        <v>101</v>
      </c>
      <c r="C3180" s="44">
        <v>5</v>
      </c>
      <c r="D3180" s="33">
        <v>43898</v>
      </c>
    </row>
    <row r="3181" spans="2:4" x14ac:dyDescent="0.2">
      <c r="B3181" t="s">
        <v>101</v>
      </c>
      <c r="C3181" s="44">
        <v>5</v>
      </c>
      <c r="D3181" s="33">
        <v>43899</v>
      </c>
    </row>
    <row r="3182" spans="2:4" x14ac:dyDescent="0.2">
      <c r="B3182" t="s">
        <v>101</v>
      </c>
      <c r="C3182" s="44">
        <v>5</v>
      </c>
      <c r="D3182" s="33">
        <v>43900</v>
      </c>
    </row>
    <row r="3183" spans="2:4" x14ac:dyDescent="0.2">
      <c r="B3183" t="s">
        <v>101</v>
      </c>
      <c r="C3183" s="44">
        <v>5</v>
      </c>
      <c r="D3183" s="33">
        <v>43901</v>
      </c>
    </row>
    <row r="3184" spans="2:4" x14ac:dyDescent="0.2">
      <c r="B3184" t="s">
        <v>101</v>
      </c>
      <c r="C3184" s="44">
        <v>5</v>
      </c>
      <c r="D3184" s="33">
        <v>43902</v>
      </c>
    </row>
    <row r="3185" spans="2:4" x14ac:dyDescent="0.2">
      <c r="B3185" t="s">
        <v>101</v>
      </c>
      <c r="C3185" s="44">
        <v>5</v>
      </c>
      <c r="D3185" s="33">
        <v>43903</v>
      </c>
    </row>
    <row r="3186" spans="2:4" x14ac:dyDescent="0.2">
      <c r="B3186" t="s">
        <v>101</v>
      </c>
      <c r="C3186" s="44">
        <v>11</v>
      </c>
      <c r="D3186" s="33">
        <v>43904</v>
      </c>
    </row>
    <row r="3187" spans="2:4" x14ac:dyDescent="0.2">
      <c r="B3187" t="s">
        <v>101</v>
      </c>
      <c r="C3187" s="44">
        <v>11</v>
      </c>
      <c r="D3187" s="33">
        <v>43905</v>
      </c>
    </row>
    <row r="3188" spans="2:4" x14ac:dyDescent="0.2">
      <c r="B3188" t="s">
        <v>102</v>
      </c>
      <c r="C3188" s="44">
        <v>0</v>
      </c>
      <c r="D3188" s="33">
        <v>43852</v>
      </c>
    </row>
    <row r="3189" spans="2:4" x14ac:dyDescent="0.2">
      <c r="B3189" t="s">
        <v>102</v>
      </c>
      <c r="C3189" s="44">
        <v>0</v>
      </c>
      <c r="D3189" s="33">
        <v>43853</v>
      </c>
    </row>
    <row r="3190" spans="2:4" x14ac:dyDescent="0.2">
      <c r="B3190" t="s">
        <v>102</v>
      </c>
      <c r="C3190" s="44">
        <v>0</v>
      </c>
      <c r="D3190" s="33">
        <v>43854</v>
      </c>
    </row>
    <row r="3191" spans="2:4" x14ac:dyDescent="0.2">
      <c r="B3191" t="s">
        <v>102</v>
      </c>
      <c r="C3191" s="44">
        <v>0</v>
      </c>
      <c r="D3191" s="33">
        <v>43855</v>
      </c>
    </row>
    <row r="3192" spans="2:4" x14ac:dyDescent="0.2">
      <c r="B3192" t="s">
        <v>102</v>
      </c>
      <c r="C3192" s="44">
        <v>0</v>
      </c>
      <c r="D3192" s="33">
        <v>43856</v>
      </c>
    </row>
    <row r="3193" spans="2:4" x14ac:dyDescent="0.2">
      <c r="B3193" t="s">
        <v>102</v>
      </c>
      <c r="C3193" s="44">
        <v>0</v>
      </c>
      <c r="D3193" s="33">
        <v>43857</v>
      </c>
    </row>
    <row r="3194" spans="2:4" x14ac:dyDescent="0.2">
      <c r="B3194" t="s">
        <v>102</v>
      </c>
      <c r="C3194" s="44">
        <v>0</v>
      </c>
      <c r="D3194" s="33">
        <v>43858</v>
      </c>
    </row>
    <row r="3195" spans="2:4" x14ac:dyDescent="0.2">
      <c r="B3195" t="s">
        <v>102</v>
      </c>
      <c r="C3195" s="44">
        <v>0</v>
      </c>
      <c r="D3195" s="33">
        <v>43859</v>
      </c>
    </row>
    <row r="3196" spans="2:4" x14ac:dyDescent="0.2">
      <c r="B3196" t="s">
        <v>102</v>
      </c>
      <c r="C3196" s="44">
        <v>0</v>
      </c>
      <c r="D3196" s="33">
        <v>43860</v>
      </c>
    </row>
    <row r="3197" spans="2:4" x14ac:dyDescent="0.2">
      <c r="B3197" t="s">
        <v>102</v>
      </c>
      <c r="C3197" s="44">
        <v>0</v>
      </c>
      <c r="D3197" s="33">
        <v>43861</v>
      </c>
    </row>
    <row r="3198" spans="2:4" x14ac:dyDescent="0.2">
      <c r="B3198" t="s">
        <v>102</v>
      </c>
      <c r="C3198" s="44">
        <v>0</v>
      </c>
      <c r="D3198" s="33">
        <v>43862</v>
      </c>
    </row>
    <row r="3199" spans="2:4" x14ac:dyDescent="0.2">
      <c r="B3199" t="s">
        <v>102</v>
      </c>
      <c r="C3199" s="44">
        <v>0</v>
      </c>
      <c r="D3199" s="33">
        <v>43863</v>
      </c>
    </row>
    <row r="3200" spans="2:4" x14ac:dyDescent="0.2">
      <c r="B3200" t="s">
        <v>102</v>
      </c>
      <c r="C3200" s="44">
        <v>0</v>
      </c>
      <c r="D3200" s="33">
        <v>43864</v>
      </c>
    </row>
    <row r="3201" spans="2:4" x14ac:dyDescent="0.2">
      <c r="B3201" t="s">
        <v>102</v>
      </c>
      <c r="C3201" s="44">
        <v>0</v>
      </c>
      <c r="D3201" s="33">
        <v>43865</v>
      </c>
    </row>
    <row r="3202" spans="2:4" x14ac:dyDescent="0.2">
      <c r="B3202" t="s">
        <v>102</v>
      </c>
      <c r="C3202" s="44">
        <v>0</v>
      </c>
      <c r="D3202" s="33">
        <v>43866</v>
      </c>
    </row>
    <row r="3203" spans="2:4" x14ac:dyDescent="0.2">
      <c r="B3203" t="s">
        <v>102</v>
      </c>
      <c r="C3203" s="44">
        <v>0</v>
      </c>
      <c r="D3203" s="33">
        <v>43867</v>
      </c>
    </row>
    <row r="3204" spans="2:4" x14ac:dyDescent="0.2">
      <c r="B3204" t="s">
        <v>102</v>
      </c>
      <c r="C3204" s="44">
        <v>0</v>
      </c>
      <c r="D3204" s="33">
        <v>43868</v>
      </c>
    </row>
    <row r="3205" spans="2:4" x14ac:dyDescent="0.2">
      <c r="B3205" t="s">
        <v>102</v>
      </c>
      <c r="C3205" s="44">
        <v>0</v>
      </c>
      <c r="D3205" s="33">
        <v>43869</v>
      </c>
    </row>
    <row r="3206" spans="2:4" x14ac:dyDescent="0.2">
      <c r="B3206" t="s">
        <v>102</v>
      </c>
      <c r="C3206" s="44">
        <v>0</v>
      </c>
      <c r="D3206" s="33">
        <v>43870</v>
      </c>
    </row>
    <row r="3207" spans="2:4" x14ac:dyDescent="0.2">
      <c r="B3207" t="s">
        <v>102</v>
      </c>
      <c r="C3207" s="44">
        <v>0</v>
      </c>
      <c r="D3207" s="33">
        <v>43871</v>
      </c>
    </row>
    <row r="3208" spans="2:4" x14ac:dyDescent="0.2">
      <c r="B3208" t="s">
        <v>102</v>
      </c>
      <c r="C3208" s="44">
        <v>0</v>
      </c>
      <c r="D3208" s="33">
        <v>43872</v>
      </c>
    </row>
    <row r="3209" spans="2:4" x14ac:dyDescent="0.2">
      <c r="B3209" t="s">
        <v>102</v>
      </c>
      <c r="C3209" s="44">
        <v>0</v>
      </c>
      <c r="D3209" s="33">
        <v>43873</v>
      </c>
    </row>
    <row r="3210" spans="2:4" x14ac:dyDescent="0.2">
      <c r="B3210" t="s">
        <v>102</v>
      </c>
      <c r="C3210" s="44">
        <v>0</v>
      </c>
      <c r="D3210" s="33">
        <v>43874</v>
      </c>
    </row>
    <row r="3211" spans="2:4" x14ac:dyDescent="0.2">
      <c r="B3211" t="s">
        <v>102</v>
      </c>
      <c r="C3211" s="44">
        <v>0</v>
      </c>
      <c r="D3211" s="33">
        <v>43875</v>
      </c>
    </row>
    <row r="3212" spans="2:4" x14ac:dyDescent="0.2">
      <c r="B3212" t="s">
        <v>102</v>
      </c>
      <c r="C3212" s="44">
        <v>0</v>
      </c>
      <c r="D3212" s="33">
        <v>43876</v>
      </c>
    </row>
    <row r="3213" spans="2:4" x14ac:dyDescent="0.2">
      <c r="B3213" t="s">
        <v>102</v>
      </c>
      <c r="C3213" s="44">
        <v>0</v>
      </c>
      <c r="D3213" s="33">
        <v>43877</v>
      </c>
    </row>
    <row r="3214" spans="2:4" x14ac:dyDescent="0.2">
      <c r="B3214" t="s">
        <v>102</v>
      </c>
      <c r="C3214" s="44">
        <v>0</v>
      </c>
      <c r="D3214" s="33">
        <v>43878</v>
      </c>
    </row>
    <row r="3215" spans="2:4" x14ac:dyDescent="0.2">
      <c r="B3215" t="s">
        <v>102</v>
      </c>
      <c r="C3215" s="44">
        <v>0</v>
      </c>
      <c r="D3215" s="33">
        <v>43879</v>
      </c>
    </row>
    <row r="3216" spans="2:4" x14ac:dyDescent="0.2">
      <c r="B3216" t="s">
        <v>102</v>
      </c>
      <c r="C3216" s="44">
        <v>0</v>
      </c>
      <c r="D3216" s="33">
        <v>43880</v>
      </c>
    </row>
    <row r="3217" spans="2:4" x14ac:dyDescent="0.2">
      <c r="B3217" t="s">
        <v>102</v>
      </c>
      <c r="C3217" s="44">
        <v>0</v>
      </c>
      <c r="D3217" s="33">
        <v>43881</v>
      </c>
    </row>
    <row r="3218" spans="2:4" x14ac:dyDescent="0.2">
      <c r="B3218" t="s">
        <v>102</v>
      </c>
      <c r="C3218" s="44">
        <v>0</v>
      </c>
      <c r="D3218" s="33">
        <v>43882</v>
      </c>
    </row>
    <row r="3219" spans="2:4" x14ac:dyDescent="0.2">
      <c r="B3219" t="s">
        <v>102</v>
      </c>
      <c r="C3219" s="44">
        <v>0</v>
      </c>
      <c r="D3219" s="33">
        <v>43883</v>
      </c>
    </row>
    <row r="3220" spans="2:4" x14ac:dyDescent="0.2">
      <c r="B3220" t="s">
        <v>102</v>
      </c>
      <c r="C3220" s="44">
        <v>0</v>
      </c>
      <c r="D3220" s="33">
        <v>43884</v>
      </c>
    </row>
    <row r="3221" spans="2:4" x14ac:dyDescent="0.2">
      <c r="B3221" t="s">
        <v>102</v>
      </c>
      <c r="C3221" s="44">
        <v>0</v>
      </c>
      <c r="D3221" s="33">
        <v>43885</v>
      </c>
    </row>
    <row r="3222" spans="2:4" x14ac:dyDescent="0.2">
      <c r="B3222" t="s">
        <v>102</v>
      </c>
      <c r="C3222" s="44">
        <v>0</v>
      </c>
      <c r="D3222" s="33">
        <v>43886</v>
      </c>
    </row>
    <row r="3223" spans="2:4" x14ac:dyDescent="0.2">
      <c r="B3223" t="s">
        <v>102</v>
      </c>
      <c r="C3223" s="44">
        <v>0</v>
      </c>
      <c r="D3223" s="33">
        <v>43887</v>
      </c>
    </row>
    <row r="3224" spans="2:4" x14ac:dyDescent="0.2">
      <c r="B3224" t="s">
        <v>102</v>
      </c>
      <c r="C3224" s="44">
        <v>0</v>
      </c>
      <c r="D3224" s="33">
        <v>43888</v>
      </c>
    </row>
    <row r="3225" spans="2:4" x14ac:dyDescent="0.2">
      <c r="B3225" t="s">
        <v>102</v>
      </c>
      <c r="C3225" s="44">
        <v>0</v>
      </c>
      <c r="D3225" s="33">
        <v>43889</v>
      </c>
    </row>
    <row r="3226" spans="2:4" x14ac:dyDescent="0.2">
      <c r="B3226" t="s">
        <v>102</v>
      </c>
      <c r="C3226" s="44">
        <v>0</v>
      </c>
      <c r="D3226" s="33">
        <v>43890</v>
      </c>
    </row>
    <row r="3227" spans="2:4" x14ac:dyDescent="0.2">
      <c r="B3227" t="s">
        <v>102</v>
      </c>
      <c r="C3227" s="44">
        <v>0</v>
      </c>
      <c r="D3227" s="33">
        <v>43891</v>
      </c>
    </row>
    <row r="3228" spans="2:4" x14ac:dyDescent="0.2">
      <c r="B3228" t="s">
        <v>102</v>
      </c>
      <c r="C3228" s="44">
        <v>2</v>
      </c>
      <c r="D3228" s="33">
        <v>43892</v>
      </c>
    </row>
    <row r="3229" spans="2:4" x14ac:dyDescent="0.2">
      <c r="B3229" t="s">
        <v>102</v>
      </c>
      <c r="C3229" s="44">
        <v>2</v>
      </c>
      <c r="D3229" s="33">
        <v>43893</v>
      </c>
    </row>
    <row r="3230" spans="2:4" x14ac:dyDescent="0.2">
      <c r="B3230" t="s">
        <v>102</v>
      </c>
      <c r="C3230" s="44">
        <v>2</v>
      </c>
      <c r="D3230" s="33">
        <v>43894</v>
      </c>
    </row>
    <row r="3231" spans="2:4" x14ac:dyDescent="0.2">
      <c r="B3231" t="s">
        <v>102</v>
      </c>
      <c r="C3231" s="44">
        <v>2</v>
      </c>
      <c r="D3231" s="33">
        <v>43895</v>
      </c>
    </row>
    <row r="3232" spans="2:4" x14ac:dyDescent="0.2">
      <c r="B3232" t="s">
        <v>102</v>
      </c>
      <c r="C3232" s="44">
        <v>4</v>
      </c>
      <c r="D3232" s="33">
        <v>43896</v>
      </c>
    </row>
    <row r="3233" spans="2:4" x14ac:dyDescent="0.2">
      <c r="B3233" t="s">
        <v>102</v>
      </c>
      <c r="C3233" s="44">
        <v>4</v>
      </c>
      <c r="D3233" s="33">
        <v>43897</v>
      </c>
    </row>
    <row r="3234" spans="2:4" x14ac:dyDescent="0.2">
      <c r="B3234" t="s">
        <v>102</v>
      </c>
      <c r="C3234" s="44">
        <v>6</v>
      </c>
      <c r="D3234" s="33">
        <v>43898</v>
      </c>
    </row>
    <row r="3235" spans="2:4" x14ac:dyDescent="0.2">
      <c r="B3235" t="s">
        <v>102</v>
      </c>
      <c r="C3235" s="44">
        <v>19</v>
      </c>
      <c r="D3235" s="33">
        <v>43899</v>
      </c>
    </row>
    <row r="3236" spans="2:4" x14ac:dyDescent="0.2">
      <c r="B3236" t="s">
        <v>102</v>
      </c>
      <c r="C3236" s="44">
        <v>27</v>
      </c>
      <c r="D3236" s="33">
        <v>43900</v>
      </c>
    </row>
    <row r="3237" spans="2:4" x14ac:dyDescent="0.2">
      <c r="B3237" t="s">
        <v>102</v>
      </c>
      <c r="C3237" s="44">
        <v>34</v>
      </c>
      <c r="D3237" s="33">
        <v>43901</v>
      </c>
    </row>
    <row r="3238" spans="2:4" x14ac:dyDescent="0.2">
      <c r="B3238" t="s">
        <v>102</v>
      </c>
      <c r="C3238" s="44">
        <v>34</v>
      </c>
      <c r="D3238" s="33">
        <v>43902</v>
      </c>
    </row>
    <row r="3239" spans="2:4" x14ac:dyDescent="0.2">
      <c r="B3239" t="s">
        <v>102</v>
      </c>
      <c r="C3239" s="44">
        <v>69</v>
      </c>
      <c r="D3239" s="33">
        <v>43903</v>
      </c>
    </row>
    <row r="3240" spans="2:4" x14ac:dyDescent="0.2">
      <c r="B3240" t="s">
        <v>102</v>
      </c>
      <c r="C3240" s="44">
        <v>96</v>
      </c>
      <c r="D3240" s="33">
        <v>43904</v>
      </c>
    </row>
    <row r="3241" spans="2:4" x14ac:dyDescent="0.2">
      <c r="B3241" t="s">
        <v>102</v>
      </c>
      <c r="C3241" s="44">
        <v>117</v>
      </c>
      <c r="D3241" s="33">
        <v>43905</v>
      </c>
    </row>
    <row r="3242" spans="2:4" x14ac:dyDescent="0.2">
      <c r="B3242" t="s">
        <v>103</v>
      </c>
      <c r="C3242" s="44">
        <v>0</v>
      </c>
      <c r="D3242" s="33">
        <v>43852</v>
      </c>
    </row>
    <row r="3243" spans="2:4" x14ac:dyDescent="0.2">
      <c r="B3243" t="s">
        <v>103</v>
      </c>
      <c r="C3243" s="44">
        <v>0</v>
      </c>
      <c r="D3243" s="33">
        <v>43853</v>
      </c>
    </row>
    <row r="3244" spans="2:4" x14ac:dyDescent="0.2">
      <c r="B3244" t="s">
        <v>103</v>
      </c>
      <c r="C3244" s="44">
        <v>0</v>
      </c>
      <c r="D3244" s="33">
        <v>43854</v>
      </c>
    </row>
    <row r="3245" spans="2:4" x14ac:dyDescent="0.2">
      <c r="B3245" t="s">
        <v>103</v>
      </c>
      <c r="C3245" s="44">
        <v>0</v>
      </c>
      <c r="D3245" s="33">
        <v>43855</v>
      </c>
    </row>
    <row r="3246" spans="2:4" x14ac:dyDescent="0.2">
      <c r="B3246" t="s">
        <v>103</v>
      </c>
      <c r="C3246" s="44">
        <v>0</v>
      </c>
      <c r="D3246" s="33">
        <v>43856</v>
      </c>
    </row>
    <row r="3247" spans="2:4" x14ac:dyDescent="0.2">
      <c r="B3247" t="s">
        <v>103</v>
      </c>
      <c r="C3247" s="44">
        <v>0</v>
      </c>
      <c r="D3247" s="33">
        <v>43857</v>
      </c>
    </row>
    <row r="3248" spans="2:4" x14ac:dyDescent="0.2">
      <c r="B3248" t="s">
        <v>103</v>
      </c>
      <c r="C3248" s="44">
        <v>0</v>
      </c>
      <c r="D3248" s="33">
        <v>43858</v>
      </c>
    </row>
    <row r="3249" spans="2:4" x14ac:dyDescent="0.2">
      <c r="B3249" t="s">
        <v>103</v>
      </c>
      <c r="C3249" s="44">
        <v>0</v>
      </c>
      <c r="D3249" s="33">
        <v>43859</v>
      </c>
    </row>
    <row r="3250" spans="2:4" x14ac:dyDescent="0.2">
      <c r="B3250" t="s">
        <v>103</v>
      </c>
      <c r="C3250" s="44">
        <v>0</v>
      </c>
      <c r="D3250" s="33">
        <v>43860</v>
      </c>
    </row>
    <row r="3251" spans="2:4" x14ac:dyDescent="0.2">
      <c r="B3251" t="s">
        <v>103</v>
      </c>
      <c r="C3251" s="44">
        <v>0</v>
      </c>
      <c r="D3251" s="33">
        <v>43861</v>
      </c>
    </row>
    <row r="3252" spans="2:4" x14ac:dyDescent="0.2">
      <c r="B3252" t="s">
        <v>103</v>
      </c>
      <c r="C3252" s="44">
        <v>0</v>
      </c>
      <c r="D3252" s="33">
        <v>43862</v>
      </c>
    </row>
    <row r="3253" spans="2:4" x14ac:dyDescent="0.2">
      <c r="B3253" t="s">
        <v>103</v>
      </c>
      <c r="C3253" s="44">
        <v>0</v>
      </c>
      <c r="D3253" s="33">
        <v>43863</v>
      </c>
    </row>
    <row r="3254" spans="2:4" x14ac:dyDescent="0.2">
      <c r="B3254" t="s">
        <v>103</v>
      </c>
      <c r="C3254" s="44">
        <v>0</v>
      </c>
      <c r="D3254" s="33">
        <v>43864</v>
      </c>
    </row>
    <row r="3255" spans="2:4" x14ac:dyDescent="0.2">
      <c r="B3255" t="s">
        <v>103</v>
      </c>
      <c r="C3255" s="44">
        <v>0</v>
      </c>
      <c r="D3255" s="33">
        <v>43865</v>
      </c>
    </row>
    <row r="3256" spans="2:4" x14ac:dyDescent="0.2">
      <c r="B3256" t="s">
        <v>103</v>
      </c>
      <c r="C3256" s="44">
        <v>0</v>
      </c>
      <c r="D3256" s="33">
        <v>43866</v>
      </c>
    </row>
    <row r="3257" spans="2:4" x14ac:dyDescent="0.2">
      <c r="B3257" t="s">
        <v>103</v>
      </c>
      <c r="C3257" s="44">
        <v>0</v>
      </c>
      <c r="D3257" s="33">
        <v>43867</v>
      </c>
    </row>
    <row r="3258" spans="2:4" x14ac:dyDescent="0.2">
      <c r="B3258" t="s">
        <v>103</v>
      </c>
      <c r="C3258" s="44">
        <v>0</v>
      </c>
      <c r="D3258" s="33">
        <v>43868</v>
      </c>
    </row>
    <row r="3259" spans="2:4" x14ac:dyDescent="0.2">
      <c r="B3259" t="s">
        <v>103</v>
      </c>
      <c r="C3259" s="44">
        <v>0</v>
      </c>
      <c r="D3259" s="33">
        <v>43869</v>
      </c>
    </row>
    <row r="3260" spans="2:4" x14ac:dyDescent="0.2">
      <c r="B3260" t="s">
        <v>103</v>
      </c>
      <c r="C3260" s="44">
        <v>0</v>
      </c>
      <c r="D3260" s="33">
        <v>43870</v>
      </c>
    </row>
    <row r="3261" spans="2:4" x14ac:dyDescent="0.2">
      <c r="B3261" t="s">
        <v>103</v>
      </c>
      <c r="C3261" s="44">
        <v>0</v>
      </c>
      <c r="D3261" s="33">
        <v>43871</v>
      </c>
    </row>
    <row r="3262" spans="2:4" x14ac:dyDescent="0.2">
      <c r="B3262" t="s">
        <v>103</v>
      </c>
      <c r="C3262" s="44">
        <v>0</v>
      </c>
      <c r="D3262" s="33">
        <v>43872</v>
      </c>
    </row>
    <row r="3263" spans="2:4" x14ac:dyDescent="0.2">
      <c r="B3263" t="s">
        <v>103</v>
      </c>
      <c r="C3263" s="44">
        <v>0</v>
      </c>
      <c r="D3263" s="33">
        <v>43873</v>
      </c>
    </row>
    <row r="3264" spans="2:4" x14ac:dyDescent="0.2">
      <c r="B3264" t="s">
        <v>103</v>
      </c>
      <c r="C3264" s="44">
        <v>0</v>
      </c>
      <c r="D3264" s="33">
        <v>43874</v>
      </c>
    </row>
    <row r="3265" spans="2:4" x14ac:dyDescent="0.2">
      <c r="B3265" t="s">
        <v>103</v>
      </c>
      <c r="C3265" s="44">
        <v>0</v>
      </c>
      <c r="D3265" s="33">
        <v>43875</v>
      </c>
    </row>
    <row r="3266" spans="2:4" x14ac:dyDescent="0.2">
      <c r="B3266" t="s">
        <v>103</v>
      </c>
      <c r="C3266" s="44">
        <v>0</v>
      </c>
      <c r="D3266" s="33">
        <v>43876</v>
      </c>
    </row>
    <row r="3267" spans="2:4" x14ac:dyDescent="0.2">
      <c r="B3267" t="s">
        <v>103</v>
      </c>
      <c r="C3267" s="44">
        <v>0</v>
      </c>
      <c r="D3267" s="33">
        <v>43877</v>
      </c>
    </row>
    <row r="3268" spans="2:4" x14ac:dyDescent="0.2">
      <c r="B3268" t="s">
        <v>103</v>
      </c>
      <c r="C3268" s="44">
        <v>0</v>
      </c>
      <c r="D3268" s="33">
        <v>43878</v>
      </c>
    </row>
    <row r="3269" spans="2:4" x14ac:dyDescent="0.2">
      <c r="B3269" t="s">
        <v>103</v>
      </c>
      <c r="C3269" s="44">
        <v>0</v>
      </c>
      <c r="D3269" s="33">
        <v>43879</v>
      </c>
    </row>
    <row r="3270" spans="2:4" x14ac:dyDescent="0.2">
      <c r="B3270" t="s">
        <v>103</v>
      </c>
      <c r="C3270" s="44">
        <v>0</v>
      </c>
      <c r="D3270" s="33">
        <v>43880</v>
      </c>
    </row>
    <row r="3271" spans="2:4" x14ac:dyDescent="0.2">
      <c r="B3271" t="s">
        <v>103</v>
      </c>
      <c r="C3271" s="44">
        <v>0</v>
      </c>
      <c r="D3271" s="33">
        <v>43881</v>
      </c>
    </row>
    <row r="3272" spans="2:4" x14ac:dyDescent="0.2">
      <c r="B3272" t="s">
        <v>103</v>
      </c>
      <c r="C3272" s="44">
        <v>0</v>
      </c>
      <c r="D3272" s="33">
        <v>43882</v>
      </c>
    </row>
    <row r="3273" spans="2:4" x14ac:dyDescent="0.2">
      <c r="B3273" t="s">
        <v>103</v>
      </c>
      <c r="C3273" s="44">
        <v>0</v>
      </c>
      <c r="D3273" s="33">
        <v>43883</v>
      </c>
    </row>
    <row r="3274" spans="2:4" x14ac:dyDescent="0.2">
      <c r="B3274" t="s">
        <v>103</v>
      </c>
      <c r="C3274" s="44">
        <v>0</v>
      </c>
      <c r="D3274" s="33">
        <v>43884</v>
      </c>
    </row>
    <row r="3275" spans="2:4" x14ac:dyDescent="0.2">
      <c r="B3275" t="s">
        <v>103</v>
      </c>
      <c r="C3275" s="44">
        <v>0</v>
      </c>
      <c r="D3275" s="33">
        <v>43885</v>
      </c>
    </row>
    <row r="3276" spans="2:4" x14ac:dyDescent="0.2">
      <c r="B3276" t="s">
        <v>103</v>
      </c>
      <c r="C3276" s="44">
        <v>0</v>
      </c>
      <c r="D3276" s="33">
        <v>43886</v>
      </c>
    </row>
    <row r="3277" spans="2:4" x14ac:dyDescent="0.2">
      <c r="B3277" t="s">
        <v>103</v>
      </c>
      <c r="C3277" s="44">
        <v>0</v>
      </c>
      <c r="D3277" s="33">
        <v>43887</v>
      </c>
    </row>
    <row r="3278" spans="2:4" x14ac:dyDescent="0.2">
      <c r="B3278" t="s">
        <v>103</v>
      </c>
      <c r="C3278" s="44">
        <v>0</v>
      </c>
      <c r="D3278" s="33">
        <v>43888</v>
      </c>
    </row>
    <row r="3279" spans="2:4" x14ac:dyDescent="0.2">
      <c r="B3279" t="s">
        <v>103</v>
      </c>
      <c r="C3279" s="44">
        <v>0</v>
      </c>
      <c r="D3279" s="33">
        <v>43889</v>
      </c>
    </row>
    <row r="3280" spans="2:4" x14ac:dyDescent="0.2">
      <c r="B3280" t="s">
        <v>103</v>
      </c>
      <c r="C3280" s="44">
        <v>0</v>
      </c>
      <c r="D3280" s="33">
        <v>43890</v>
      </c>
    </row>
    <row r="3281" spans="2:4" x14ac:dyDescent="0.2">
      <c r="B3281" t="s">
        <v>103</v>
      </c>
      <c r="C3281" s="44">
        <v>0</v>
      </c>
      <c r="D3281" s="33">
        <v>43891</v>
      </c>
    </row>
    <row r="3282" spans="2:4" x14ac:dyDescent="0.2">
      <c r="B3282" t="s">
        <v>103</v>
      </c>
      <c r="C3282" s="44">
        <v>2</v>
      </c>
      <c r="D3282" s="33">
        <v>43892</v>
      </c>
    </row>
    <row r="3283" spans="2:4" x14ac:dyDescent="0.2">
      <c r="B3283" t="s">
        <v>103</v>
      </c>
      <c r="C3283" s="44">
        <v>2</v>
      </c>
      <c r="D3283" s="33">
        <v>43893</v>
      </c>
    </row>
    <row r="3284" spans="2:4" x14ac:dyDescent="0.2">
      <c r="B3284" t="s">
        <v>103</v>
      </c>
      <c r="C3284" s="44">
        <v>5</v>
      </c>
      <c r="D3284" s="33">
        <v>43894</v>
      </c>
    </row>
    <row r="3285" spans="2:4" x14ac:dyDescent="0.2">
      <c r="B3285" t="s">
        <v>103</v>
      </c>
      <c r="C3285" s="44">
        <v>8</v>
      </c>
      <c r="D3285" s="33">
        <v>43895</v>
      </c>
    </row>
    <row r="3286" spans="2:4" x14ac:dyDescent="0.2">
      <c r="B3286" t="s">
        <v>103</v>
      </c>
      <c r="C3286" s="44">
        <v>13</v>
      </c>
      <c r="D3286" s="33">
        <v>43896</v>
      </c>
    </row>
    <row r="3287" spans="2:4" x14ac:dyDescent="0.2">
      <c r="B3287" t="s">
        <v>103</v>
      </c>
      <c r="C3287" s="44">
        <v>20</v>
      </c>
      <c r="D3287" s="33">
        <v>43897</v>
      </c>
    </row>
    <row r="3288" spans="2:4" x14ac:dyDescent="0.2">
      <c r="B3288" t="s">
        <v>103</v>
      </c>
      <c r="C3288" s="44">
        <v>30</v>
      </c>
      <c r="D3288" s="33">
        <v>43898</v>
      </c>
    </row>
    <row r="3289" spans="2:4" x14ac:dyDescent="0.2">
      <c r="B3289" t="s">
        <v>103</v>
      </c>
      <c r="C3289" s="44">
        <v>30</v>
      </c>
      <c r="D3289" s="33">
        <v>43899</v>
      </c>
    </row>
    <row r="3290" spans="2:4" x14ac:dyDescent="0.2">
      <c r="B3290" t="s">
        <v>103</v>
      </c>
      <c r="C3290" s="44">
        <v>41</v>
      </c>
      <c r="D3290" s="33">
        <v>43900</v>
      </c>
    </row>
    <row r="3291" spans="2:4" x14ac:dyDescent="0.2">
      <c r="B3291" t="s">
        <v>103</v>
      </c>
      <c r="C3291" s="44">
        <v>59</v>
      </c>
      <c r="D3291" s="33">
        <v>43901</v>
      </c>
    </row>
    <row r="3292" spans="2:4" x14ac:dyDescent="0.2">
      <c r="B3292" t="s">
        <v>103</v>
      </c>
      <c r="C3292" s="44">
        <v>59</v>
      </c>
      <c r="D3292" s="33">
        <v>43902</v>
      </c>
    </row>
    <row r="3293" spans="2:4" x14ac:dyDescent="0.2">
      <c r="B3293" t="s">
        <v>103</v>
      </c>
      <c r="C3293" s="44">
        <v>112</v>
      </c>
      <c r="D3293" s="33">
        <v>43903</v>
      </c>
    </row>
    <row r="3294" spans="2:4" x14ac:dyDescent="0.2">
      <c r="B3294" t="s">
        <v>103</v>
      </c>
      <c r="C3294" s="44">
        <v>169</v>
      </c>
      <c r="D3294" s="33">
        <v>43904</v>
      </c>
    </row>
    <row r="3295" spans="2:4" x14ac:dyDescent="0.2">
      <c r="B3295" t="s">
        <v>103</v>
      </c>
      <c r="C3295" s="44">
        <v>245</v>
      </c>
      <c r="D3295" s="33">
        <v>43905</v>
      </c>
    </row>
    <row r="3296" spans="2:4" x14ac:dyDescent="0.2">
      <c r="B3296" t="s">
        <v>104</v>
      </c>
      <c r="C3296" s="44">
        <v>0</v>
      </c>
      <c r="D3296" s="33">
        <v>43852</v>
      </c>
    </row>
    <row r="3297" spans="2:4" x14ac:dyDescent="0.2">
      <c r="B3297" t="s">
        <v>104</v>
      </c>
      <c r="C3297" s="44">
        <v>0</v>
      </c>
      <c r="D3297" s="33">
        <v>43853</v>
      </c>
    </row>
    <row r="3298" spans="2:4" x14ac:dyDescent="0.2">
      <c r="B3298" t="s">
        <v>104</v>
      </c>
      <c r="C3298" s="44">
        <v>0</v>
      </c>
      <c r="D3298" s="33">
        <v>43854</v>
      </c>
    </row>
    <row r="3299" spans="2:4" x14ac:dyDescent="0.2">
      <c r="B3299" t="s">
        <v>104</v>
      </c>
      <c r="C3299" s="44">
        <v>0</v>
      </c>
      <c r="D3299" s="33">
        <v>43855</v>
      </c>
    </row>
    <row r="3300" spans="2:4" x14ac:dyDescent="0.2">
      <c r="B3300" t="s">
        <v>104</v>
      </c>
      <c r="C3300" s="44">
        <v>0</v>
      </c>
      <c r="D3300" s="33">
        <v>43856</v>
      </c>
    </row>
    <row r="3301" spans="2:4" x14ac:dyDescent="0.2">
      <c r="B3301" t="s">
        <v>104</v>
      </c>
      <c r="C3301" s="44">
        <v>0</v>
      </c>
      <c r="D3301" s="33">
        <v>43857</v>
      </c>
    </row>
    <row r="3302" spans="2:4" x14ac:dyDescent="0.2">
      <c r="B3302" t="s">
        <v>104</v>
      </c>
      <c r="C3302" s="44">
        <v>0</v>
      </c>
      <c r="D3302" s="33">
        <v>43858</v>
      </c>
    </row>
    <row r="3303" spans="2:4" x14ac:dyDescent="0.2">
      <c r="B3303" t="s">
        <v>104</v>
      </c>
      <c r="C3303" s="44">
        <v>0</v>
      </c>
      <c r="D3303" s="33">
        <v>43859</v>
      </c>
    </row>
    <row r="3304" spans="2:4" x14ac:dyDescent="0.2">
      <c r="B3304" t="s">
        <v>104</v>
      </c>
      <c r="C3304" s="44">
        <v>0</v>
      </c>
      <c r="D3304" s="33">
        <v>43860</v>
      </c>
    </row>
    <row r="3305" spans="2:4" x14ac:dyDescent="0.2">
      <c r="B3305" t="s">
        <v>104</v>
      </c>
      <c r="C3305" s="44">
        <v>0</v>
      </c>
      <c r="D3305" s="33">
        <v>43861</v>
      </c>
    </row>
    <row r="3306" spans="2:4" x14ac:dyDescent="0.2">
      <c r="B3306" t="s">
        <v>104</v>
      </c>
      <c r="C3306" s="44">
        <v>0</v>
      </c>
      <c r="D3306" s="33">
        <v>43862</v>
      </c>
    </row>
    <row r="3307" spans="2:4" x14ac:dyDescent="0.2">
      <c r="B3307" t="s">
        <v>104</v>
      </c>
      <c r="C3307" s="44">
        <v>0</v>
      </c>
      <c r="D3307" s="33">
        <v>43863</v>
      </c>
    </row>
    <row r="3308" spans="2:4" x14ac:dyDescent="0.2">
      <c r="B3308" t="s">
        <v>104</v>
      </c>
      <c r="C3308" s="44">
        <v>0</v>
      </c>
      <c r="D3308" s="33">
        <v>43864</v>
      </c>
    </row>
    <row r="3309" spans="2:4" x14ac:dyDescent="0.2">
      <c r="B3309" t="s">
        <v>104</v>
      </c>
      <c r="C3309" s="44">
        <v>0</v>
      </c>
      <c r="D3309" s="33">
        <v>43865</v>
      </c>
    </row>
    <row r="3310" spans="2:4" x14ac:dyDescent="0.2">
      <c r="B3310" t="s">
        <v>104</v>
      </c>
      <c r="C3310" s="44">
        <v>0</v>
      </c>
      <c r="D3310" s="33">
        <v>43866</v>
      </c>
    </row>
    <row r="3311" spans="2:4" x14ac:dyDescent="0.2">
      <c r="B3311" t="s">
        <v>104</v>
      </c>
      <c r="C3311" s="44">
        <v>0</v>
      </c>
      <c r="D3311" s="33">
        <v>43867</v>
      </c>
    </row>
    <row r="3312" spans="2:4" x14ac:dyDescent="0.2">
      <c r="B3312" t="s">
        <v>104</v>
      </c>
      <c r="C3312" s="44">
        <v>0</v>
      </c>
      <c r="D3312" s="33">
        <v>43868</v>
      </c>
    </row>
    <row r="3313" spans="2:4" x14ac:dyDescent="0.2">
      <c r="B3313" t="s">
        <v>104</v>
      </c>
      <c r="C3313" s="44">
        <v>0</v>
      </c>
      <c r="D3313" s="33">
        <v>43869</v>
      </c>
    </row>
    <row r="3314" spans="2:4" x14ac:dyDescent="0.2">
      <c r="B3314" t="s">
        <v>104</v>
      </c>
      <c r="C3314" s="44">
        <v>0</v>
      </c>
      <c r="D3314" s="33">
        <v>43870</v>
      </c>
    </row>
    <row r="3315" spans="2:4" x14ac:dyDescent="0.2">
      <c r="B3315" t="s">
        <v>104</v>
      </c>
      <c r="C3315" s="44">
        <v>0</v>
      </c>
      <c r="D3315" s="33">
        <v>43871</v>
      </c>
    </row>
    <row r="3316" spans="2:4" x14ac:dyDescent="0.2">
      <c r="B3316" t="s">
        <v>104</v>
      </c>
      <c r="C3316" s="44">
        <v>0</v>
      </c>
      <c r="D3316" s="33">
        <v>43872</v>
      </c>
    </row>
    <row r="3317" spans="2:4" x14ac:dyDescent="0.2">
      <c r="B3317" t="s">
        <v>104</v>
      </c>
      <c r="C3317" s="44">
        <v>0</v>
      </c>
      <c r="D3317" s="33">
        <v>43873</v>
      </c>
    </row>
    <row r="3318" spans="2:4" x14ac:dyDescent="0.2">
      <c r="B3318" t="s">
        <v>104</v>
      </c>
      <c r="C3318" s="44">
        <v>0</v>
      </c>
      <c r="D3318" s="33">
        <v>43874</v>
      </c>
    </row>
    <row r="3319" spans="2:4" x14ac:dyDescent="0.2">
      <c r="B3319" t="s">
        <v>104</v>
      </c>
      <c r="C3319" s="44">
        <v>0</v>
      </c>
      <c r="D3319" s="33">
        <v>43875</v>
      </c>
    </row>
    <row r="3320" spans="2:4" x14ac:dyDescent="0.2">
      <c r="B3320" t="s">
        <v>104</v>
      </c>
      <c r="C3320" s="44">
        <v>0</v>
      </c>
      <c r="D3320" s="33">
        <v>43876</v>
      </c>
    </row>
    <row r="3321" spans="2:4" x14ac:dyDescent="0.2">
      <c r="B3321" t="s">
        <v>104</v>
      </c>
      <c r="C3321" s="44">
        <v>0</v>
      </c>
      <c r="D3321" s="33">
        <v>43877</v>
      </c>
    </row>
    <row r="3322" spans="2:4" x14ac:dyDescent="0.2">
      <c r="B3322" t="s">
        <v>104</v>
      </c>
      <c r="C3322" s="44">
        <v>0</v>
      </c>
      <c r="D3322" s="33">
        <v>43878</v>
      </c>
    </row>
    <row r="3323" spans="2:4" x14ac:dyDescent="0.2">
      <c r="B3323" t="s">
        <v>104</v>
      </c>
      <c r="C3323" s="44">
        <v>0</v>
      </c>
      <c r="D3323" s="33">
        <v>43879</v>
      </c>
    </row>
    <row r="3324" spans="2:4" x14ac:dyDescent="0.2">
      <c r="B3324" t="s">
        <v>104</v>
      </c>
      <c r="C3324" s="44">
        <v>0</v>
      </c>
      <c r="D3324" s="33">
        <v>43880</v>
      </c>
    </row>
    <row r="3325" spans="2:4" x14ac:dyDescent="0.2">
      <c r="B3325" t="s">
        <v>104</v>
      </c>
      <c r="C3325" s="44">
        <v>0</v>
      </c>
      <c r="D3325" s="33">
        <v>43881</v>
      </c>
    </row>
    <row r="3326" spans="2:4" x14ac:dyDescent="0.2">
      <c r="B3326" t="s">
        <v>104</v>
      </c>
      <c r="C3326" s="44">
        <v>0</v>
      </c>
      <c r="D3326" s="33">
        <v>43882</v>
      </c>
    </row>
    <row r="3327" spans="2:4" x14ac:dyDescent="0.2">
      <c r="B3327" t="s">
        <v>104</v>
      </c>
      <c r="C3327" s="44">
        <v>0</v>
      </c>
      <c r="D3327" s="33">
        <v>43883</v>
      </c>
    </row>
    <row r="3328" spans="2:4" x14ac:dyDescent="0.2">
      <c r="B3328" t="s">
        <v>104</v>
      </c>
      <c r="C3328" s="44">
        <v>0</v>
      </c>
      <c r="D3328" s="33">
        <v>43884</v>
      </c>
    </row>
    <row r="3329" spans="2:4" x14ac:dyDescent="0.2">
      <c r="B3329" t="s">
        <v>104</v>
      </c>
      <c r="C3329" s="44">
        <v>0</v>
      </c>
      <c r="D3329" s="33">
        <v>43885</v>
      </c>
    </row>
    <row r="3330" spans="2:4" x14ac:dyDescent="0.2">
      <c r="B3330" t="s">
        <v>104</v>
      </c>
      <c r="C3330" s="44">
        <v>0</v>
      </c>
      <c r="D3330" s="33">
        <v>43886</v>
      </c>
    </row>
    <row r="3331" spans="2:4" x14ac:dyDescent="0.2">
      <c r="B3331" t="s">
        <v>104</v>
      </c>
      <c r="C3331" s="44">
        <v>0</v>
      </c>
      <c r="D3331" s="33">
        <v>43887</v>
      </c>
    </row>
    <row r="3332" spans="2:4" x14ac:dyDescent="0.2">
      <c r="B3332" t="s">
        <v>104</v>
      </c>
      <c r="C3332" s="44">
        <v>0</v>
      </c>
      <c r="D3332" s="33">
        <v>43888</v>
      </c>
    </row>
    <row r="3333" spans="2:4" x14ac:dyDescent="0.2">
      <c r="B3333" t="s">
        <v>104</v>
      </c>
      <c r="C3333" s="44">
        <v>0</v>
      </c>
      <c r="D3333" s="33">
        <v>43889</v>
      </c>
    </row>
    <row r="3334" spans="2:4" x14ac:dyDescent="0.2">
      <c r="B3334" t="s">
        <v>104</v>
      </c>
      <c r="C3334" s="44">
        <v>0</v>
      </c>
      <c r="D3334" s="33">
        <v>43890</v>
      </c>
    </row>
    <row r="3335" spans="2:4" x14ac:dyDescent="0.2">
      <c r="B3335" t="s">
        <v>104</v>
      </c>
      <c r="C3335" s="44">
        <v>0</v>
      </c>
      <c r="D3335" s="33">
        <v>43891</v>
      </c>
    </row>
    <row r="3336" spans="2:4" x14ac:dyDescent="0.2">
      <c r="B3336" t="s">
        <v>104</v>
      </c>
      <c r="C3336" s="44">
        <v>1</v>
      </c>
      <c r="D3336" s="33">
        <v>43892</v>
      </c>
    </row>
    <row r="3337" spans="2:4" x14ac:dyDescent="0.2">
      <c r="B3337" t="s">
        <v>104</v>
      </c>
      <c r="C3337" s="44">
        <v>1</v>
      </c>
      <c r="D3337" s="33">
        <v>43893</v>
      </c>
    </row>
    <row r="3338" spans="2:4" x14ac:dyDescent="0.2">
      <c r="B3338" t="s">
        <v>104</v>
      </c>
      <c r="C3338" s="44">
        <v>1</v>
      </c>
      <c r="D3338" s="33">
        <v>43894</v>
      </c>
    </row>
    <row r="3339" spans="2:4" x14ac:dyDescent="0.2">
      <c r="B3339" t="s">
        <v>104</v>
      </c>
      <c r="C3339" s="44">
        <v>1</v>
      </c>
      <c r="D3339" s="33">
        <v>43895</v>
      </c>
    </row>
    <row r="3340" spans="2:4" x14ac:dyDescent="0.2">
      <c r="B3340" t="s">
        <v>104</v>
      </c>
      <c r="C3340" s="44">
        <v>1</v>
      </c>
      <c r="D3340" s="33">
        <v>43896</v>
      </c>
    </row>
    <row r="3341" spans="2:4" x14ac:dyDescent="0.2">
      <c r="B3341" t="s">
        <v>104</v>
      </c>
      <c r="C3341" s="44">
        <v>1</v>
      </c>
      <c r="D3341" s="33">
        <v>43897</v>
      </c>
    </row>
    <row r="3342" spans="2:4" x14ac:dyDescent="0.2">
      <c r="B3342" t="s">
        <v>104</v>
      </c>
      <c r="C3342" s="44">
        <v>1</v>
      </c>
      <c r="D3342" s="33">
        <v>43898</v>
      </c>
    </row>
    <row r="3343" spans="2:4" x14ac:dyDescent="0.2">
      <c r="B3343" t="s">
        <v>104</v>
      </c>
      <c r="C3343" s="44">
        <v>1</v>
      </c>
      <c r="D3343" s="33">
        <v>43899</v>
      </c>
    </row>
    <row r="3344" spans="2:4" x14ac:dyDescent="0.2">
      <c r="B3344" t="s">
        <v>104</v>
      </c>
      <c r="C3344" s="44">
        <v>1</v>
      </c>
      <c r="D3344" s="33">
        <v>43900</v>
      </c>
    </row>
    <row r="3345" spans="1:4" x14ac:dyDescent="0.2">
      <c r="B3345" t="s">
        <v>104</v>
      </c>
      <c r="C3345" s="44">
        <v>1</v>
      </c>
      <c r="D3345" s="33">
        <v>43901</v>
      </c>
    </row>
    <row r="3346" spans="1:4" x14ac:dyDescent="0.2">
      <c r="B3346" t="s">
        <v>104</v>
      </c>
      <c r="C3346" s="44">
        <v>1</v>
      </c>
      <c r="D3346" s="33">
        <v>43902</v>
      </c>
    </row>
    <row r="3347" spans="1:4" x14ac:dyDescent="0.2">
      <c r="B3347" t="s">
        <v>104</v>
      </c>
      <c r="C3347" s="44">
        <v>1</v>
      </c>
      <c r="D3347" s="33">
        <v>43903</v>
      </c>
    </row>
    <row r="3348" spans="1:4" x14ac:dyDescent="0.2">
      <c r="B3348" t="s">
        <v>104</v>
      </c>
      <c r="C3348" s="44">
        <v>1</v>
      </c>
      <c r="D3348" s="33">
        <v>43904</v>
      </c>
    </row>
    <row r="3349" spans="1:4" x14ac:dyDescent="0.2">
      <c r="B3349" t="s">
        <v>104</v>
      </c>
      <c r="C3349" s="44">
        <v>1</v>
      </c>
      <c r="D3349" s="33">
        <v>43905</v>
      </c>
    </row>
    <row r="3350" spans="1:4" x14ac:dyDescent="0.2">
      <c r="A3350" t="s">
        <v>105</v>
      </c>
      <c r="B3350" t="s">
        <v>52</v>
      </c>
      <c r="C3350" s="44">
        <v>0</v>
      </c>
      <c r="D3350" s="33">
        <v>43852</v>
      </c>
    </row>
    <row r="3351" spans="1:4" x14ac:dyDescent="0.2">
      <c r="A3351" t="s">
        <v>105</v>
      </c>
      <c r="B3351" t="s">
        <v>52</v>
      </c>
      <c r="C3351" s="44">
        <v>0</v>
      </c>
      <c r="D3351" s="33">
        <v>43853</v>
      </c>
    </row>
    <row r="3352" spans="1:4" x14ac:dyDescent="0.2">
      <c r="A3352" t="s">
        <v>105</v>
      </c>
      <c r="B3352" t="s">
        <v>52</v>
      </c>
      <c r="C3352" s="44">
        <v>0</v>
      </c>
      <c r="D3352" s="33">
        <v>43854</v>
      </c>
    </row>
    <row r="3353" spans="1:4" x14ac:dyDescent="0.2">
      <c r="A3353" t="s">
        <v>105</v>
      </c>
      <c r="B3353" t="s">
        <v>52</v>
      </c>
      <c r="C3353" s="44">
        <v>0</v>
      </c>
      <c r="D3353" s="33">
        <v>43855</v>
      </c>
    </row>
    <row r="3354" spans="1:4" x14ac:dyDescent="0.2">
      <c r="A3354" t="s">
        <v>105</v>
      </c>
      <c r="B3354" t="s">
        <v>52</v>
      </c>
      <c r="C3354" s="44">
        <v>0</v>
      </c>
      <c r="D3354" s="33">
        <v>43856</v>
      </c>
    </row>
    <row r="3355" spans="1:4" x14ac:dyDescent="0.2">
      <c r="A3355" t="s">
        <v>105</v>
      </c>
      <c r="B3355" t="s">
        <v>52</v>
      </c>
      <c r="C3355" s="44">
        <v>0</v>
      </c>
      <c r="D3355" s="33">
        <v>43857</v>
      </c>
    </row>
    <row r="3356" spans="1:4" x14ac:dyDescent="0.2">
      <c r="A3356" t="s">
        <v>105</v>
      </c>
      <c r="B3356" t="s">
        <v>52</v>
      </c>
      <c r="C3356" s="44">
        <v>0</v>
      </c>
      <c r="D3356" s="33">
        <v>43858</v>
      </c>
    </row>
    <row r="3357" spans="1:4" x14ac:dyDescent="0.2">
      <c r="A3357" t="s">
        <v>105</v>
      </c>
      <c r="B3357" t="s">
        <v>52</v>
      </c>
      <c r="C3357" s="44">
        <v>0</v>
      </c>
      <c r="D3357" s="33">
        <v>43859</v>
      </c>
    </row>
    <row r="3358" spans="1:4" x14ac:dyDescent="0.2">
      <c r="A3358" t="s">
        <v>105</v>
      </c>
      <c r="B3358" t="s">
        <v>52</v>
      </c>
      <c r="C3358" s="44">
        <v>0</v>
      </c>
      <c r="D3358" s="33">
        <v>43860</v>
      </c>
    </row>
    <row r="3359" spans="1:4" x14ac:dyDescent="0.2">
      <c r="A3359" t="s">
        <v>105</v>
      </c>
      <c r="B3359" t="s">
        <v>52</v>
      </c>
      <c r="C3359" s="44">
        <v>0</v>
      </c>
      <c r="D3359" s="33">
        <v>43861</v>
      </c>
    </row>
    <row r="3360" spans="1:4" x14ac:dyDescent="0.2">
      <c r="A3360" t="s">
        <v>105</v>
      </c>
      <c r="B3360" t="s">
        <v>52</v>
      </c>
      <c r="C3360" s="44">
        <v>0</v>
      </c>
      <c r="D3360" s="33">
        <v>43862</v>
      </c>
    </row>
    <row r="3361" spans="1:4" x14ac:dyDescent="0.2">
      <c r="A3361" t="s">
        <v>105</v>
      </c>
      <c r="B3361" t="s">
        <v>52</v>
      </c>
      <c r="C3361" s="44">
        <v>0</v>
      </c>
      <c r="D3361" s="33">
        <v>43863</v>
      </c>
    </row>
    <row r="3362" spans="1:4" x14ac:dyDescent="0.2">
      <c r="A3362" t="s">
        <v>105</v>
      </c>
      <c r="B3362" t="s">
        <v>52</v>
      </c>
      <c r="C3362" s="44">
        <v>0</v>
      </c>
      <c r="D3362" s="33">
        <v>43864</v>
      </c>
    </row>
    <row r="3363" spans="1:4" x14ac:dyDescent="0.2">
      <c r="A3363" t="s">
        <v>105</v>
      </c>
      <c r="B3363" t="s">
        <v>52</v>
      </c>
      <c r="C3363" s="44">
        <v>0</v>
      </c>
      <c r="D3363" s="33">
        <v>43865</v>
      </c>
    </row>
    <row r="3364" spans="1:4" x14ac:dyDescent="0.2">
      <c r="A3364" t="s">
        <v>105</v>
      </c>
      <c r="B3364" t="s">
        <v>52</v>
      </c>
      <c r="C3364" s="44">
        <v>0</v>
      </c>
      <c r="D3364" s="33">
        <v>43866</v>
      </c>
    </row>
    <row r="3365" spans="1:4" x14ac:dyDescent="0.2">
      <c r="A3365" t="s">
        <v>105</v>
      </c>
      <c r="B3365" t="s">
        <v>52</v>
      </c>
      <c r="C3365" s="44">
        <v>0</v>
      </c>
      <c r="D3365" s="33">
        <v>43867</v>
      </c>
    </row>
    <row r="3366" spans="1:4" x14ac:dyDescent="0.2">
      <c r="A3366" t="s">
        <v>105</v>
      </c>
      <c r="B3366" t="s">
        <v>52</v>
      </c>
      <c r="C3366" s="44">
        <v>0</v>
      </c>
      <c r="D3366" s="33">
        <v>43868</v>
      </c>
    </row>
    <row r="3367" spans="1:4" x14ac:dyDescent="0.2">
      <c r="A3367" t="s">
        <v>105</v>
      </c>
      <c r="B3367" t="s">
        <v>52</v>
      </c>
      <c r="C3367" s="44">
        <v>0</v>
      </c>
      <c r="D3367" s="33">
        <v>43869</v>
      </c>
    </row>
    <row r="3368" spans="1:4" x14ac:dyDescent="0.2">
      <c r="A3368" t="s">
        <v>105</v>
      </c>
      <c r="B3368" t="s">
        <v>52</v>
      </c>
      <c r="C3368" s="44">
        <v>0</v>
      </c>
      <c r="D3368" s="33">
        <v>43870</v>
      </c>
    </row>
    <row r="3369" spans="1:4" x14ac:dyDescent="0.2">
      <c r="A3369" t="s">
        <v>105</v>
      </c>
      <c r="B3369" t="s">
        <v>52</v>
      </c>
      <c r="C3369" s="44">
        <v>0</v>
      </c>
      <c r="D3369" s="33">
        <v>43871</v>
      </c>
    </row>
    <row r="3370" spans="1:4" x14ac:dyDescent="0.2">
      <c r="A3370" t="s">
        <v>105</v>
      </c>
      <c r="B3370" t="s">
        <v>52</v>
      </c>
      <c r="C3370" s="44">
        <v>0</v>
      </c>
      <c r="D3370" s="33">
        <v>43872</v>
      </c>
    </row>
    <row r="3371" spans="1:4" x14ac:dyDescent="0.2">
      <c r="A3371" t="s">
        <v>105</v>
      </c>
      <c r="B3371" t="s">
        <v>52</v>
      </c>
      <c r="C3371" s="44">
        <v>0</v>
      </c>
      <c r="D3371" s="33">
        <v>43873</v>
      </c>
    </row>
    <row r="3372" spans="1:4" x14ac:dyDescent="0.2">
      <c r="A3372" t="s">
        <v>105</v>
      </c>
      <c r="B3372" t="s">
        <v>52</v>
      </c>
      <c r="C3372" s="44">
        <v>0</v>
      </c>
      <c r="D3372" s="33">
        <v>43874</v>
      </c>
    </row>
    <row r="3373" spans="1:4" x14ac:dyDescent="0.2">
      <c r="A3373" t="s">
        <v>105</v>
      </c>
      <c r="B3373" t="s">
        <v>52</v>
      </c>
      <c r="C3373" s="44">
        <v>0</v>
      </c>
      <c r="D3373" s="33">
        <v>43875</v>
      </c>
    </row>
    <row r="3374" spans="1:4" x14ac:dyDescent="0.2">
      <c r="A3374" t="s">
        <v>105</v>
      </c>
      <c r="B3374" t="s">
        <v>52</v>
      </c>
      <c r="C3374" s="44">
        <v>0</v>
      </c>
      <c r="D3374" s="33">
        <v>43876</v>
      </c>
    </row>
    <row r="3375" spans="1:4" x14ac:dyDescent="0.2">
      <c r="A3375" t="s">
        <v>105</v>
      </c>
      <c r="B3375" t="s">
        <v>52</v>
      </c>
      <c r="C3375" s="44">
        <v>0</v>
      </c>
      <c r="D3375" s="33">
        <v>43877</v>
      </c>
    </row>
    <row r="3376" spans="1:4" x14ac:dyDescent="0.2">
      <c r="A3376" t="s">
        <v>105</v>
      </c>
      <c r="B3376" t="s">
        <v>52</v>
      </c>
      <c r="C3376" s="44">
        <v>0</v>
      </c>
      <c r="D3376" s="33">
        <v>43878</v>
      </c>
    </row>
    <row r="3377" spans="1:4" x14ac:dyDescent="0.2">
      <c r="A3377" t="s">
        <v>105</v>
      </c>
      <c r="B3377" t="s">
        <v>52</v>
      </c>
      <c r="C3377" s="44">
        <v>0</v>
      </c>
      <c r="D3377" s="33">
        <v>43879</v>
      </c>
    </row>
    <row r="3378" spans="1:4" x14ac:dyDescent="0.2">
      <c r="A3378" t="s">
        <v>105</v>
      </c>
      <c r="B3378" t="s">
        <v>52</v>
      </c>
      <c r="C3378" s="44">
        <v>0</v>
      </c>
      <c r="D3378" s="33">
        <v>43880</v>
      </c>
    </row>
    <row r="3379" spans="1:4" x14ac:dyDescent="0.2">
      <c r="A3379" t="s">
        <v>105</v>
      </c>
      <c r="B3379" t="s">
        <v>52</v>
      </c>
      <c r="C3379" s="44">
        <v>0</v>
      </c>
      <c r="D3379" s="33">
        <v>43881</v>
      </c>
    </row>
    <row r="3380" spans="1:4" x14ac:dyDescent="0.2">
      <c r="A3380" t="s">
        <v>105</v>
      </c>
      <c r="B3380" t="s">
        <v>52</v>
      </c>
      <c r="C3380" s="44">
        <v>0</v>
      </c>
      <c r="D3380" s="33">
        <v>43882</v>
      </c>
    </row>
    <row r="3381" spans="1:4" x14ac:dyDescent="0.2">
      <c r="A3381" t="s">
        <v>105</v>
      </c>
      <c r="B3381" t="s">
        <v>52</v>
      </c>
      <c r="C3381" s="44">
        <v>0</v>
      </c>
      <c r="D3381" s="33">
        <v>43883</v>
      </c>
    </row>
    <row r="3382" spans="1:4" x14ac:dyDescent="0.2">
      <c r="A3382" t="s">
        <v>105</v>
      </c>
      <c r="B3382" t="s">
        <v>52</v>
      </c>
      <c r="C3382" s="44">
        <v>0</v>
      </c>
      <c r="D3382" s="33">
        <v>43884</v>
      </c>
    </row>
    <row r="3383" spans="1:4" x14ac:dyDescent="0.2">
      <c r="A3383" t="s">
        <v>105</v>
      </c>
      <c r="B3383" t="s">
        <v>52</v>
      </c>
      <c r="C3383" s="44">
        <v>0</v>
      </c>
      <c r="D3383" s="33">
        <v>43885</v>
      </c>
    </row>
    <row r="3384" spans="1:4" x14ac:dyDescent="0.2">
      <c r="A3384" t="s">
        <v>105</v>
      </c>
      <c r="B3384" t="s">
        <v>52</v>
      </c>
      <c r="C3384" s="44">
        <v>0</v>
      </c>
      <c r="D3384" s="33">
        <v>43886</v>
      </c>
    </row>
    <row r="3385" spans="1:4" x14ac:dyDescent="0.2">
      <c r="A3385" t="s">
        <v>105</v>
      </c>
      <c r="B3385" t="s">
        <v>52</v>
      </c>
      <c r="C3385" s="44">
        <v>0</v>
      </c>
      <c r="D3385" s="33">
        <v>43887</v>
      </c>
    </row>
    <row r="3386" spans="1:4" x14ac:dyDescent="0.2">
      <c r="A3386" t="s">
        <v>105</v>
      </c>
      <c r="B3386" t="s">
        <v>52</v>
      </c>
      <c r="C3386" s="44">
        <v>0</v>
      </c>
      <c r="D3386" s="33">
        <v>43888</v>
      </c>
    </row>
    <row r="3387" spans="1:4" x14ac:dyDescent="0.2">
      <c r="A3387" t="s">
        <v>105</v>
      </c>
      <c r="B3387" t="s">
        <v>52</v>
      </c>
      <c r="C3387" s="44">
        <v>0</v>
      </c>
      <c r="D3387" s="33">
        <v>43889</v>
      </c>
    </row>
    <row r="3388" spans="1:4" x14ac:dyDescent="0.2">
      <c r="A3388" t="s">
        <v>105</v>
      </c>
      <c r="B3388" t="s">
        <v>52</v>
      </c>
      <c r="C3388" s="44">
        <v>0</v>
      </c>
      <c r="D3388" s="33">
        <v>43890</v>
      </c>
    </row>
    <row r="3389" spans="1:4" x14ac:dyDescent="0.2">
      <c r="A3389" t="s">
        <v>105</v>
      </c>
      <c r="B3389" t="s">
        <v>52</v>
      </c>
      <c r="C3389" s="44">
        <v>0</v>
      </c>
      <c r="D3389" s="33">
        <v>43891</v>
      </c>
    </row>
    <row r="3390" spans="1:4" x14ac:dyDescent="0.2">
      <c r="A3390" t="s">
        <v>105</v>
      </c>
      <c r="B3390" t="s">
        <v>52</v>
      </c>
      <c r="C3390" s="44">
        <v>1</v>
      </c>
      <c r="D3390" s="33">
        <v>43892</v>
      </c>
    </row>
    <row r="3391" spans="1:4" x14ac:dyDescent="0.2">
      <c r="A3391" t="s">
        <v>105</v>
      </c>
      <c r="B3391" t="s">
        <v>52</v>
      </c>
      <c r="C3391" s="44">
        <v>1</v>
      </c>
      <c r="D3391" s="33">
        <v>43893</v>
      </c>
    </row>
    <row r="3392" spans="1:4" x14ac:dyDescent="0.2">
      <c r="A3392" t="s">
        <v>105</v>
      </c>
      <c r="B3392" t="s">
        <v>52</v>
      </c>
      <c r="C3392" s="44">
        <v>1</v>
      </c>
      <c r="D3392" s="33">
        <v>43894</v>
      </c>
    </row>
    <row r="3393" spans="1:4" x14ac:dyDescent="0.2">
      <c r="A3393" t="s">
        <v>105</v>
      </c>
      <c r="B3393" t="s">
        <v>52</v>
      </c>
      <c r="C3393" s="44">
        <v>1</v>
      </c>
      <c r="D3393" s="33">
        <v>43895</v>
      </c>
    </row>
    <row r="3394" spans="1:4" x14ac:dyDescent="0.2">
      <c r="A3394" t="s">
        <v>105</v>
      </c>
      <c r="B3394" t="s">
        <v>52</v>
      </c>
      <c r="C3394" s="44">
        <v>1</v>
      </c>
      <c r="D3394" s="33">
        <v>43896</v>
      </c>
    </row>
    <row r="3395" spans="1:4" x14ac:dyDescent="0.2">
      <c r="A3395" t="s">
        <v>105</v>
      </c>
      <c r="B3395" t="s">
        <v>52</v>
      </c>
      <c r="C3395" s="44">
        <v>1</v>
      </c>
      <c r="D3395" s="33">
        <v>43897</v>
      </c>
    </row>
    <row r="3396" spans="1:4" x14ac:dyDescent="0.2">
      <c r="A3396" t="s">
        <v>105</v>
      </c>
      <c r="B3396" t="s">
        <v>52</v>
      </c>
      <c r="C3396" s="44">
        <v>2</v>
      </c>
      <c r="D3396" s="33">
        <v>43898</v>
      </c>
    </row>
    <row r="3397" spans="1:4" x14ac:dyDescent="0.2">
      <c r="A3397" t="s">
        <v>105</v>
      </c>
      <c r="B3397" t="s">
        <v>52</v>
      </c>
      <c r="C3397" s="44">
        <v>2</v>
      </c>
      <c r="D3397" s="33">
        <v>43899</v>
      </c>
    </row>
    <row r="3398" spans="1:4" x14ac:dyDescent="0.2">
      <c r="A3398" t="s">
        <v>105</v>
      </c>
      <c r="B3398" t="s">
        <v>52</v>
      </c>
      <c r="C3398" s="44">
        <v>2</v>
      </c>
      <c r="D3398" s="33">
        <v>43900</v>
      </c>
    </row>
    <row r="3399" spans="1:4" x14ac:dyDescent="0.2">
      <c r="A3399" t="s">
        <v>105</v>
      </c>
      <c r="B3399" t="s">
        <v>52</v>
      </c>
      <c r="C3399" s="44">
        <v>3</v>
      </c>
      <c r="D3399" s="33">
        <v>43901</v>
      </c>
    </row>
    <row r="3400" spans="1:4" x14ac:dyDescent="0.2">
      <c r="A3400" t="s">
        <v>105</v>
      </c>
      <c r="B3400" t="s">
        <v>52</v>
      </c>
      <c r="C3400" s="44">
        <v>3</v>
      </c>
      <c r="D3400" s="33">
        <v>43902</v>
      </c>
    </row>
    <row r="3401" spans="1:4" x14ac:dyDescent="0.2">
      <c r="A3401" t="s">
        <v>105</v>
      </c>
      <c r="B3401" t="s">
        <v>52</v>
      </c>
      <c r="C3401" s="44">
        <v>5</v>
      </c>
      <c r="D3401" s="33">
        <v>43903</v>
      </c>
    </row>
    <row r="3402" spans="1:4" x14ac:dyDescent="0.2">
      <c r="A3402" t="s">
        <v>105</v>
      </c>
      <c r="B3402" t="s">
        <v>52</v>
      </c>
      <c r="C3402" s="44">
        <v>5</v>
      </c>
      <c r="D3402" s="33">
        <v>43904</v>
      </c>
    </row>
    <row r="3403" spans="1:4" x14ac:dyDescent="0.2">
      <c r="A3403" t="s">
        <v>105</v>
      </c>
      <c r="B3403" t="s">
        <v>52</v>
      </c>
      <c r="C3403" s="44">
        <v>6</v>
      </c>
      <c r="D3403" s="33">
        <v>43905</v>
      </c>
    </row>
    <row r="3404" spans="1:4" x14ac:dyDescent="0.2">
      <c r="B3404" t="s">
        <v>106</v>
      </c>
      <c r="C3404" s="44">
        <v>0</v>
      </c>
      <c r="D3404" s="33">
        <v>43852</v>
      </c>
    </row>
    <row r="3405" spans="1:4" x14ac:dyDescent="0.2">
      <c r="B3405" t="s">
        <v>106</v>
      </c>
      <c r="C3405" s="44">
        <v>0</v>
      </c>
      <c r="D3405" s="33">
        <v>43853</v>
      </c>
    </row>
    <row r="3406" spans="1:4" x14ac:dyDescent="0.2">
      <c r="B3406" t="s">
        <v>106</v>
      </c>
      <c r="C3406" s="44">
        <v>0</v>
      </c>
      <c r="D3406" s="33">
        <v>43854</v>
      </c>
    </row>
    <row r="3407" spans="1:4" x14ac:dyDescent="0.2">
      <c r="B3407" t="s">
        <v>106</v>
      </c>
      <c r="C3407" s="44">
        <v>0</v>
      </c>
      <c r="D3407" s="33">
        <v>43855</v>
      </c>
    </row>
    <row r="3408" spans="1:4" x14ac:dyDescent="0.2">
      <c r="B3408" t="s">
        <v>106</v>
      </c>
      <c r="C3408" s="44">
        <v>0</v>
      </c>
      <c r="D3408" s="33">
        <v>43856</v>
      </c>
    </row>
    <row r="3409" spans="2:4" x14ac:dyDescent="0.2">
      <c r="B3409" t="s">
        <v>106</v>
      </c>
      <c r="C3409" s="44">
        <v>0</v>
      </c>
      <c r="D3409" s="33">
        <v>43857</v>
      </c>
    </row>
    <row r="3410" spans="2:4" x14ac:dyDescent="0.2">
      <c r="B3410" t="s">
        <v>106</v>
      </c>
      <c r="C3410" s="44">
        <v>0</v>
      </c>
      <c r="D3410" s="33">
        <v>43858</v>
      </c>
    </row>
    <row r="3411" spans="2:4" x14ac:dyDescent="0.2">
      <c r="B3411" t="s">
        <v>106</v>
      </c>
      <c r="C3411" s="44">
        <v>0</v>
      </c>
      <c r="D3411" s="33">
        <v>43859</v>
      </c>
    </row>
    <row r="3412" spans="2:4" x14ac:dyDescent="0.2">
      <c r="B3412" t="s">
        <v>106</v>
      </c>
      <c r="C3412" s="44">
        <v>0</v>
      </c>
      <c r="D3412" s="33">
        <v>43860</v>
      </c>
    </row>
    <row r="3413" spans="2:4" x14ac:dyDescent="0.2">
      <c r="B3413" t="s">
        <v>106</v>
      </c>
      <c r="C3413" s="44">
        <v>0</v>
      </c>
      <c r="D3413" s="33">
        <v>43861</v>
      </c>
    </row>
    <row r="3414" spans="2:4" x14ac:dyDescent="0.2">
      <c r="B3414" t="s">
        <v>106</v>
      </c>
      <c r="C3414" s="44">
        <v>0</v>
      </c>
      <c r="D3414" s="33">
        <v>43862</v>
      </c>
    </row>
    <row r="3415" spans="2:4" x14ac:dyDescent="0.2">
      <c r="B3415" t="s">
        <v>106</v>
      </c>
      <c r="C3415" s="44">
        <v>0</v>
      </c>
      <c r="D3415" s="33">
        <v>43863</v>
      </c>
    </row>
    <row r="3416" spans="2:4" x14ac:dyDescent="0.2">
      <c r="B3416" t="s">
        <v>106</v>
      </c>
      <c r="C3416" s="44">
        <v>0</v>
      </c>
      <c r="D3416" s="33">
        <v>43864</v>
      </c>
    </row>
    <row r="3417" spans="2:4" x14ac:dyDescent="0.2">
      <c r="B3417" t="s">
        <v>106</v>
      </c>
      <c r="C3417" s="44">
        <v>0</v>
      </c>
      <c r="D3417" s="33">
        <v>43865</v>
      </c>
    </row>
    <row r="3418" spans="2:4" x14ac:dyDescent="0.2">
      <c r="B3418" t="s">
        <v>106</v>
      </c>
      <c r="C3418" s="44">
        <v>0</v>
      </c>
      <c r="D3418" s="33">
        <v>43866</v>
      </c>
    </row>
    <row r="3419" spans="2:4" x14ac:dyDescent="0.2">
      <c r="B3419" t="s">
        <v>106</v>
      </c>
      <c r="C3419" s="44">
        <v>0</v>
      </c>
      <c r="D3419" s="33">
        <v>43867</v>
      </c>
    </row>
    <row r="3420" spans="2:4" x14ac:dyDescent="0.2">
      <c r="B3420" t="s">
        <v>106</v>
      </c>
      <c r="C3420" s="44">
        <v>0</v>
      </c>
      <c r="D3420" s="33">
        <v>43868</v>
      </c>
    </row>
    <row r="3421" spans="2:4" x14ac:dyDescent="0.2">
      <c r="B3421" t="s">
        <v>106</v>
      </c>
      <c r="C3421" s="44">
        <v>0</v>
      </c>
      <c r="D3421" s="33">
        <v>43869</v>
      </c>
    </row>
    <row r="3422" spans="2:4" x14ac:dyDescent="0.2">
      <c r="B3422" t="s">
        <v>106</v>
      </c>
      <c r="C3422" s="44">
        <v>0</v>
      </c>
      <c r="D3422" s="33">
        <v>43870</v>
      </c>
    </row>
    <row r="3423" spans="2:4" x14ac:dyDescent="0.2">
      <c r="B3423" t="s">
        <v>106</v>
      </c>
      <c r="C3423" s="44">
        <v>0</v>
      </c>
      <c r="D3423" s="33">
        <v>43871</v>
      </c>
    </row>
    <row r="3424" spans="2:4" x14ac:dyDescent="0.2">
      <c r="B3424" t="s">
        <v>106</v>
      </c>
      <c r="C3424" s="44">
        <v>0</v>
      </c>
      <c r="D3424" s="33">
        <v>43872</v>
      </c>
    </row>
    <row r="3425" spans="2:4" x14ac:dyDescent="0.2">
      <c r="B3425" t="s">
        <v>106</v>
      </c>
      <c r="C3425" s="44">
        <v>0</v>
      </c>
      <c r="D3425" s="33">
        <v>43873</v>
      </c>
    </row>
    <row r="3426" spans="2:4" x14ac:dyDescent="0.2">
      <c r="B3426" t="s">
        <v>106</v>
      </c>
      <c r="C3426" s="44">
        <v>0</v>
      </c>
      <c r="D3426" s="33">
        <v>43874</v>
      </c>
    </row>
    <row r="3427" spans="2:4" x14ac:dyDescent="0.2">
      <c r="B3427" t="s">
        <v>106</v>
      </c>
      <c r="C3427" s="44">
        <v>0</v>
      </c>
      <c r="D3427" s="33">
        <v>43875</v>
      </c>
    </row>
    <row r="3428" spans="2:4" x14ac:dyDescent="0.2">
      <c r="B3428" t="s">
        <v>106</v>
      </c>
      <c r="C3428" s="44">
        <v>0</v>
      </c>
      <c r="D3428" s="33">
        <v>43876</v>
      </c>
    </row>
    <row r="3429" spans="2:4" x14ac:dyDescent="0.2">
      <c r="B3429" t="s">
        <v>106</v>
      </c>
      <c r="C3429" s="44">
        <v>0</v>
      </c>
      <c r="D3429" s="33">
        <v>43877</v>
      </c>
    </row>
    <row r="3430" spans="2:4" x14ac:dyDescent="0.2">
      <c r="B3430" t="s">
        <v>106</v>
      </c>
      <c r="C3430" s="44">
        <v>0</v>
      </c>
      <c r="D3430" s="33">
        <v>43878</v>
      </c>
    </row>
    <row r="3431" spans="2:4" x14ac:dyDescent="0.2">
      <c r="B3431" t="s">
        <v>106</v>
      </c>
      <c r="C3431" s="44">
        <v>0</v>
      </c>
      <c r="D3431" s="33">
        <v>43879</v>
      </c>
    </row>
    <row r="3432" spans="2:4" x14ac:dyDescent="0.2">
      <c r="B3432" t="s">
        <v>106</v>
      </c>
      <c r="C3432" s="44">
        <v>0</v>
      </c>
      <c r="D3432" s="33">
        <v>43880</v>
      </c>
    </row>
    <row r="3433" spans="2:4" x14ac:dyDescent="0.2">
      <c r="B3433" t="s">
        <v>106</v>
      </c>
      <c r="C3433" s="44">
        <v>0</v>
      </c>
      <c r="D3433" s="33">
        <v>43881</v>
      </c>
    </row>
    <row r="3434" spans="2:4" x14ac:dyDescent="0.2">
      <c r="B3434" t="s">
        <v>106</v>
      </c>
      <c r="C3434" s="44">
        <v>0</v>
      </c>
      <c r="D3434" s="33">
        <v>43882</v>
      </c>
    </row>
    <row r="3435" spans="2:4" x14ac:dyDescent="0.2">
      <c r="B3435" t="s">
        <v>106</v>
      </c>
      <c r="C3435" s="44">
        <v>0</v>
      </c>
      <c r="D3435" s="33">
        <v>43883</v>
      </c>
    </row>
    <row r="3436" spans="2:4" x14ac:dyDescent="0.2">
      <c r="B3436" t="s">
        <v>106</v>
      </c>
      <c r="C3436" s="44">
        <v>0</v>
      </c>
      <c r="D3436" s="33">
        <v>43884</v>
      </c>
    </row>
    <row r="3437" spans="2:4" x14ac:dyDescent="0.2">
      <c r="B3437" t="s">
        <v>106</v>
      </c>
      <c r="C3437" s="44">
        <v>0</v>
      </c>
      <c r="D3437" s="33">
        <v>43885</v>
      </c>
    </row>
    <row r="3438" spans="2:4" x14ac:dyDescent="0.2">
      <c r="B3438" t="s">
        <v>106</v>
      </c>
      <c r="C3438" s="44">
        <v>0</v>
      </c>
      <c r="D3438" s="33">
        <v>43886</v>
      </c>
    </row>
    <row r="3439" spans="2:4" x14ac:dyDescent="0.2">
      <c r="B3439" t="s">
        <v>106</v>
      </c>
      <c r="C3439" s="44">
        <v>0</v>
      </c>
      <c r="D3439" s="33">
        <v>43887</v>
      </c>
    </row>
    <row r="3440" spans="2:4" x14ac:dyDescent="0.2">
      <c r="B3440" t="s">
        <v>106</v>
      </c>
      <c r="C3440" s="44">
        <v>0</v>
      </c>
      <c r="D3440" s="33">
        <v>43888</v>
      </c>
    </row>
    <row r="3441" spans="2:4" x14ac:dyDescent="0.2">
      <c r="B3441" t="s">
        <v>106</v>
      </c>
      <c r="C3441" s="44">
        <v>0</v>
      </c>
      <c r="D3441" s="33">
        <v>43889</v>
      </c>
    </row>
    <row r="3442" spans="2:4" x14ac:dyDescent="0.2">
      <c r="B3442" t="s">
        <v>106</v>
      </c>
      <c r="C3442" s="44">
        <v>0</v>
      </c>
      <c r="D3442" s="33">
        <v>43890</v>
      </c>
    </row>
    <row r="3443" spans="2:4" x14ac:dyDescent="0.2">
      <c r="B3443" t="s">
        <v>106</v>
      </c>
      <c r="C3443" s="44">
        <v>0</v>
      </c>
      <c r="D3443" s="33">
        <v>43891</v>
      </c>
    </row>
    <row r="3444" spans="2:4" x14ac:dyDescent="0.2">
      <c r="B3444" t="s">
        <v>106</v>
      </c>
      <c r="C3444" s="44">
        <v>1</v>
      </c>
      <c r="D3444" s="33">
        <v>43892</v>
      </c>
    </row>
    <row r="3445" spans="2:4" x14ac:dyDescent="0.2">
      <c r="B3445" t="s">
        <v>106</v>
      </c>
      <c r="C3445" s="44">
        <v>1</v>
      </c>
      <c r="D3445" s="33">
        <v>43893</v>
      </c>
    </row>
    <row r="3446" spans="2:4" x14ac:dyDescent="0.2">
      <c r="B3446" t="s">
        <v>106</v>
      </c>
      <c r="C3446" s="44">
        <v>1</v>
      </c>
      <c r="D3446" s="33">
        <v>43894</v>
      </c>
    </row>
    <row r="3447" spans="2:4" x14ac:dyDescent="0.2">
      <c r="B3447" t="s">
        <v>106</v>
      </c>
      <c r="C3447" s="44">
        <v>1</v>
      </c>
      <c r="D3447" s="33">
        <v>43895</v>
      </c>
    </row>
    <row r="3448" spans="2:4" x14ac:dyDescent="0.2">
      <c r="B3448" t="s">
        <v>106</v>
      </c>
      <c r="C3448" s="44">
        <v>1</v>
      </c>
      <c r="D3448" s="33">
        <v>43896</v>
      </c>
    </row>
    <row r="3449" spans="2:4" x14ac:dyDescent="0.2">
      <c r="B3449" t="s">
        <v>106</v>
      </c>
      <c r="C3449" s="44">
        <v>1</v>
      </c>
      <c r="D3449" s="33">
        <v>43897</v>
      </c>
    </row>
    <row r="3450" spans="2:4" x14ac:dyDescent="0.2">
      <c r="B3450" t="s">
        <v>106</v>
      </c>
      <c r="C3450" s="44">
        <v>2</v>
      </c>
      <c r="D3450" s="33">
        <v>43898</v>
      </c>
    </row>
    <row r="3451" spans="2:4" x14ac:dyDescent="0.2">
      <c r="B3451" t="s">
        <v>106</v>
      </c>
      <c r="C3451" s="44">
        <v>6</v>
      </c>
      <c r="D3451" s="33">
        <v>43899</v>
      </c>
    </row>
    <row r="3452" spans="2:4" x14ac:dyDescent="0.2">
      <c r="B3452" t="s">
        <v>106</v>
      </c>
      <c r="C3452" s="44">
        <v>8</v>
      </c>
      <c r="D3452" s="33">
        <v>43900</v>
      </c>
    </row>
    <row r="3453" spans="2:4" x14ac:dyDescent="0.2">
      <c r="B3453" t="s">
        <v>106</v>
      </c>
      <c r="C3453" s="44">
        <v>10</v>
      </c>
      <c r="D3453" s="33">
        <v>43901</v>
      </c>
    </row>
    <row r="3454" spans="2:4" x14ac:dyDescent="0.2">
      <c r="B3454" t="s">
        <v>106</v>
      </c>
      <c r="C3454" s="44">
        <v>10</v>
      </c>
      <c r="D3454" s="33">
        <v>43902</v>
      </c>
    </row>
    <row r="3455" spans="2:4" x14ac:dyDescent="0.2">
      <c r="B3455" t="s">
        <v>106</v>
      </c>
      <c r="C3455" s="44">
        <v>17</v>
      </c>
      <c r="D3455" s="33">
        <v>43903</v>
      </c>
    </row>
    <row r="3456" spans="2:4" x14ac:dyDescent="0.2">
      <c r="B3456" t="s">
        <v>106</v>
      </c>
      <c r="C3456" s="44">
        <v>26</v>
      </c>
      <c r="D3456" s="33">
        <v>43904</v>
      </c>
    </row>
    <row r="3457" spans="2:4" x14ac:dyDescent="0.2">
      <c r="B3457" t="s">
        <v>106</v>
      </c>
      <c r="C3457" s="44">
        <v>30</v>
      </c>
      <c r="D3457" s="33">
        <v>43905</v>
      </c>
    </row>
    <row r="3458" spans="2:4" x14ac:dyDescent="0.2">
      <c r="B3458" t="s">
        <v>107</v>
      </c>
      <c r="C3458" s="44">
        <v>0</v>
      </c>
      <c r="D3458" s="33">
        <v>43852</v>
      </c>
    </row>
    <row r="3459" spans="2:4" x14ac:dyDescent="0.2">
      <c r="B3459" t="s">
        <v>107</v>
      </c>
      <c r="C3459" s="44">
        <v>0</v>
      </c>
      <c r="D3459" s="33">
        <v>43853</v>
      </c>
    </row>
    <row r="3460" spans="2:4" x14ac:dyDescent="0.2">
      <c r="B3460" t="s">
        <v>107</v>
      </c>
      <c r="C3460" s="44">
        <v>0</v>
      </c>
      <c r="D3460" s="33">
        <v>43854</v>
      </c>
    </row>
    <row r="3461" spans="2:4" x14ac:dyDescent="0.2">
      <c r="B3461" t="s">
        <v>107</v>
      </c>
      <c r="C3461" s="44">
        <v>0</v>
      </c>
      <c r="D3461" s="33">
        <v>43855</v>
      </c>
    </row>
    <row r="3462" spans="2:4" x14ac:dyDescent="0.2">
      <c r="B3462" t="s">
        <v>107</v>
      </c>
      <c r="C3462" s="44">
        <v>0</v>
      </c>
      <c r="D3462" s="33">
        <v>43856</v>
      </c>
    </row>
    <row r="3463" spans="2:4" x14ac:dyDescent="0.2">
      <c r="B3463" t="s">
        <v>107</v>
      </c>
      <c r="C3463" s="44">
        <v>0</v>
      </c>
      <c r="D3463" s="33">
        <v>43857</v>
      </c>
    </row>
    <row r="3464" spans="2:4" x14ac:dyDescent="0.2">
      <c r="B3464" t="s">
        <v>107</v>
      </c>
      <c r="C3464" s="44">
        <v>0</v>
      </c>
      <c r="D3464" s="33">
        <v>43858</v>
      </c>
    </row>
    <row r="3465" spans="2:4" x14ac:dyDescent="0.2">
      <c r="B3465" t="s">
        <v>107</v>
      </c>
      <c r="C3465" s="44">
        <v>0</v>
      </c>
      <c r="D3465" s="33">
        <v>43859</v>
      </c>
    </row>
    <row r="3466" spans="2:4" x14ac:dyDescent="0.2">
      <c r="B3466" t="s">
        <v>107</v>
      </c>
      <c r="C3466" s="44">
        <v>0</v>
      </c>
      <c r="D3466" s="33">
        <v>43860</v>
      </c>
    </row>
    <row r="3467" spans="2:4" x14ac:dyDescent="0.2">
      <c r="B3467" t="s">
        <v>107</v>
      </c>
      <c r="C3467" s="44">
        <v>0</v>
      </c>
      <c r="D3467" s="33">
        <v>43861</v>
      </c>
    </row>
    <row r="3468" spans="2:4" x14ac:dyDescent="0.2">
      <c r="B3468" t="s">
        <v>107</v>
      </c>
      <c r="C3468" s="44">
        <v>0</v>
      </c>
      <c r="D3468" s="33">
        <v>43862</v>
      </c>
    </row>
    <row r="3469" spans="2:4" x14ac:dyDescent="0.2">
      <c r="B3469" t="s">
        <v>107</v>
      </c>
      <c r="C3469" s="44">
        <v>0</v>
      </c>
      <c r="D3469" s="33">
        <v>43863</v>
      </c>
    </row>
    <row r="3470" spans="2:4" x14ac:dyDescent="0.2">
      <c r="B3470" t="s">
        <v>107</v>
      </c>
      <c r="C3470" s="44">
        <v>0</v>
      </c>
      <c r="D3470" s="33">
        <v>43864</v>
      </c>
    </row>
    <row r="3471" spans="2:4" x14ac:dyDescent="0.2">
      <c r="B3471" t="s">
        <v>107</v>
      </c>
      <c r="C3471" s="44">
        <v>0</v>
      </c>
      <c r="D3471" s="33">
        <v>43865</v>
      </c>
    </row>
    <row r="3472" spans="2:4" x14ac:dyDescent="0.2">
      <c r="B3472" t="s">
        <v>107</v>
      </c>
      <c r="C3472" s="44">
        <v>0</v>
      </c>
      <c r="D3472" s="33">
        <v>43866</v>
      </c>
    </row>
    <row r="3473" spans="2:4" x14ac:dyDescent="0.2">
      <c r="B3473" t="s">
        <v>107</v>
      </c>
      <c r="C3473" s="44">
        <v>0</v>
      </c>
      <c r="D3473" s="33">
        <v>43867</v>
      </c>
    </row>
    <row r="3474" spans="2:4" x14ac:dyDescent="0.2">
      <c r="B3474" t="s">
        <v>107</v>
      </c>
      <c r="C3474" s="44">
        <v>0</v>
      </c>
      <c r="D3474" s="33">
        <v>43868</v>
      </c>
    </row>
    <row r="3475" spans="2:4" x14ac:dyDescent="0.2">
      <c r="B3475" t="s">
        <v>107</v>
      </c>
      <c r="C3475" s="44">
        <v>0</v>
      </c>
      <c r="D3475" s="33">
        <v>43869</v>
      </c>
    </row>
    <row r="3476" spans="2:4" x14ac:dyDescent="0.2">
      <c r="B3476" t="s">
        <v>107</v>
      </c>
      <c r="C3476" s="44">
        <v>0</v>
      </c>
      <c r="D3476" s="33">
        <v>43870</v>
      </c>
    </row>
    <row r="3477" spans="2:4" x14ac:dyDescent="0.2">
      <c r="B3477" t="s">
        <v>107</v>
      </c>
      <c r="C3477" s="44">
        <v>0</v>
      </c>
      <c r="D3477" s="33">
        <v>43871</v>
      </c>
    </row>
    <row r="3478" spans="2:4" x14ac:dyDescent="0.2">
      <c r="B3478" t="s">
        <v>107</v>
      </c>
      <c r="C3478" s="44">
        <v>0</v>
      </c>
      <c r="D3478" s="33">
        <v>43872</v>
      </c>
    </row>
    <row r="3479" spans="2:4" x14ac:dyDescent="0.2">
      <c r="B3479" t="s">
        <v>107</v>
      </c>
      <c r="C3479" s="44">
        <v>0</v>
      </c>
      <c r="D3479" s="33">
        <v>43873</v>
      </c>
    </row>
    <row r="3480" spans="2:4" x14ac:dyDescent="0.2">
      <c r="B3480" t="s">
        <v>107</v>
      </c>
      <c r="C3480" s="44">
        <v>0</v>
      </c>
      <c r="D3480" s="33">
        <v>43874</v>
      </c>
    </row>
    <row r="3481" spans="2:4" x14ac:dyDescent="0.2">
      <c r="B3481" t="s">
        <v>107</v>
      </c>
      <c r="C3481" s="44">
        <v>0</v>
      </c>
      <c r="D3481" s="33">
        <v>43875</v>
      </c>
    </row>
    <row r="3482" spans="2:4" x14ac:dyDescent="0.2">
      <c r="B3482" t="s">
        <v>107</v>
      </c>
      <c r="C3482" s="44">
        <v>0</v>
      </c>
      <c r="D3482" s="33">
        <v>43876</v>
      </c>
    </row>
    <row r="3483" spans="2:4" x14ac:dyDescent="0.2">
      <c r="B3483" t="s">
        <v>107</v>
      </c>
      <c r="C3483" s="44">
        <v>0</v>
      </c>
      <c r="D3483" s="33">
        <v>43877</v>
      </c>
    </row>
    <row r="3484" spans="2:4" x14ac:dyDescent="0.2">
      <c r="B3484" t="s">
        <v>107</v>
      </c>
      <c r="C3484" s="44">
        <v>0</v>
      </c>
      <c r="D3484" s="33">
        <v>43878</v>
      </c>
    </row>
    <row r="3485" spans="2:4" x14ac:dyDescent="0.2">
      <c r="B3485" t="s">
        <v>107</v>
      </c>
      <c r="C3485" s="44">
        <v>0</v>
      </c>
      <c r="D3485" s="33">
        <v>43879</v>
      </c>
    </row>
    <row r="3486" spans="2:4" x14ac:dyDescent="0.2">
      <c r="B3486" t="s">
        <v>107</v>
      </c>
      <c r="C3486" s="44">
        <v>0</v>
      </c>
      <c r="D3486" s="33">
        <v>43880</v>
      </c>
    </row>
    <row r="3487" spans="2:4" x14ac:dyDescent="0.2">
      <c r="B3487" t="s">
        <v>107</v>
      </c>
      <c r="C3487" s="44">
        <v>0</v>
      </c>
      <c r="D3487" s="33">
        <v>43881</v>
      </c>
    </row>
    <row r="3488" spans="2:4" x14ac:dyDescent="0.2">
      <c r="B3488" t="s">
        <v>107</v>
      </c>
      <c r="C3488" s="44">
        <v>0</v>
      </c>
      <c r="D3488" s="33">
        <v>43882</v>
      </c>
    </row>
    <row r="3489" spans="2:4" x14ac:dyDescent="0.2">
      <c r="B3489" t="s">
        <v>107</v>
      </c>
      <c r="C3489" s="44">
        <v>0</v>
      </c>
      <c r="D3489" s="33">
        <v>43883</v>
      </c>
    </row>
    <row r="3490" spans="2:4" x14ac:dyDescent="0.2">
      <c r="B3490" t="s">
        <v>107</v>
      </c>
      <c r="C3490" s="44">
        <v>0</v>
      </c>
      <c r="D3490" s="33">
        <v>43884</v>
      </c>
    </row>
    <row r="3491" spans="2:4" x14ac:dyDescent="0.2">
      <c r="B3491" t="s">
        <v>107</v>
      </c>
      <c r="C3491" s="44">
        <v>0</v>
      </c>
      <c r="D3491" s="33">
        <v>43885</v>
      </c>
    </row>
    <row r="3492" spans="2:4" x14ac:dyDescent="0.2">
      <c r="B3492" t="s">
        <v>107</v>
      </c>
      <c r="C3492" s="44">
        <v>0</v>
      </c>
      <c r="D3492" s="33">
        <v>43886</v>
      </c>
    </row>
    <row r="3493" spans="2:4" x14ac:dyDescent="0.2">
      <c r="B3493" t="s">
        <v>107</v>
      </c>
      <c r="C3493" s="44">
        <v>0</v>
      </c>
      <c r="D3493" s="33">
        <v>43887</v>
      </c>
    </row>
    <row r="3494" spans="2:4" x14ac:dyDescent="0.2">
      <c r="B3494" t="s">
        <v>107</v>
      </c>
      <c r="C3494" s="44">
        <v>0</v>
      </c>
      <c r="D3494" s="33">
        <v>43888</v>
      </c>
    </row>
    <row r="3495" spans="2:4" x14ac:dyDescent="0.2">
      <c r="B3495" t="s">
        <v>107</v>
      </c>
      <c r="C3495" s="44">
        <v>0</v>
      </c>
      <c r="D3495" s="33">
        <v>43889</v>
      </c>
    </row>
    <row r="3496" spans="2:4" x14ac:dyDescent="0.2">
      <c r="B3496" t="s">
        <v>107</v>
      </c>
      <c r="C3496" s="44">
        <v>0</v>
      </c>
      <c r="D3496" s="33">
        <v>43890</v>
      </c>
    </row>
    <row r="3497" spans="2:4" x14ac:dyDescent="0.2">
      <c r="B3497" t="s">
        <v>107</v>
      </c>
      <c r="C3497" s="44">
        <v>0</v>
      </c>
      <c r="D3497" s="33">
        <v>43891</v>
      </c>
    </row>
    <row r="3498" spans="2:4" x14ac:dyDescent="0.2">
      <c r="B3498" t="s">
        <v>107</v>
      </c>
      <c r="C3498" s="44">
        <v>1</v>
      </c>
      <c r="D3498" s="33">
        <v>43892</v>
      </c>
    </row>
    <row r="3499" spans="2:4" x14ac:dyDescent="0.2">
      <c r="B3499" t="s">
        <v>107</v>
      </c>
      <c r="C3499" s="44">
        <v>1</v>
      </c>
      <c r="D3499" s="33">
        <v>43893</v>
      </c>
    </row>
    <row r="3500" spans="2:4" x14ac:dyDescent="0.2">
      <c r="B3500" t="s">
        <v>107</v>
      </c>
      <c r="C3500" s="44">
        <v>1</v>
      </c>
      <c r="D3500" s="33">
        <v>43894</v>
      </c>
    </row>
    <row r="3501" spans="2:4" x14ac:dyDescent="0.2">
      <c r="B3501" t="s">
        <v>107</v>
      </c>
      <c r="C3501" s="44">
        <v>2</v>
      </c>
      <c r="D3501" s="33">
        <v>43895</v>
      </c>
    </row>
    <row r="3502" spans="2:4" x14ac:dyDescent="0.2">
      <c r="B3502" t="s">
        <v>107</v>
      </c>
      <c r="C3502" s="44">
        <v>2</v>
      </c>
      <c r="D3502" s="33">
        <v>43896</v>
      </c>
    </row>
    <row r="3503" spans="2:4" x14ac:dyDescent="0.2">
      <c r="B3503" t="s">
        <v>107</v>
      </c>
      <c r="C3503" s="44">
        <v>2</v>
      </c>
      <c r="D3503" s="33">
        <v>43897</v>
      </c>
    </row>
    <row r="3504" spans="2:4" x14ac:dyDescent="0.2">
      <c r="B3504" t="s">
        <v>107</v>
      </c>
      <c r="C3504" s="44">
        <v>2</v>
      </c>
      <c r="D3504" s="33">
        <v>43898</v>
      </c>
    </row>
    <row r="3505" spans="2:4" x14ac:dyDescent="0.2">
      <c r="B3505" t="s">
        <v>107</v>
      </c>
      <c r="C3505" s="44">
        <v>2</v>
      </c>
      <c r="D3505" s="33">
        <v>43899</v>
      </c>
    </row>
    <row r="3506" spans="2:4" x14ac:dyDescent="0.2">
      <c r="B3506" t="s">
        <v>107</v>
      </c>
      <c r="C3506" s="44">
        <v>3</v>
      </c>
      <c r="D3506" s="33">
        <v>43900</v>
      </c>
    </row>
    <row r="3507" spans="2:4" x14ac:dyDescent="0.2">
      <c r="B3507" t="s">
        <v>107</v>
      </c>
      <c r="C3507" s="44">
        <v>5</v>
      </c>
      <c r="D3507" s="33">
        <v>43901</v>
      </c>
    </row>
    <row r="3508" spans="2:4" x14ac:dyDescent="0.2">
      <c r="B3508" t="s">
        <v>107</v>
      </c>
      <c r="C3508" s="44">
        <v>6</v>
      </c>
      <c r="D3508" s="33">
        <v>43902</v>
      </c>
    </row>
    <row r="3509" spans="2:4" x14ac:dyDescent="0.2">
      <c r="B3509" t="s">
        <v>107</v>
      </c>
      <c r="C3509" s="44">
        <v>7</v>
      </c>
      <c r="D3509" s="33">
        <v>43903</v>
      </c>
    </row>
    <row r="3510" spans="2:4" x14ac:dyDescent="0.2">
      <c r="B3510" t="s">
        <v>107</v>
      </c>
      <c r="C3510" s="44">
        <v>17</v>
      </c>
      <c r="D3510" s="33">
        <v>43904</v>
      </c>
    </row>
    <row r="3511" spans="2:4" x14ac:dyDescent="0.2">
      <c r="B3511" t="s">
        <v>107</v>
      </c>
      <c r="C3511" s="44">
        <v>28</v>
      </c>
      <c r="D3511" s="33">
        <v>43905</v>
      </c>
    </row>
    <row r="3512" spans="2:4" x14ac:dyDescent="0.2">
      <c r="B3512" t="s">
        <v>108</v>
      </c>
      <c r="C3512" s="44">
        <v>0</v>
      </c>
      <c r="D3512" s="33">
        <v>43852</v>
      </c>
    </row>
    <row r="3513" spans="2:4" x14ac:dyDescent="0.2">
      <c r="B3513" t="s">
        <v>108</v>
      </c>
      <c r="C3513" s="44">
        <v>0</v>
      </c>
      <c r="D3513" s="33">
        <v>43853</v>
      </c>
    </row>
    <row r="3514" spans="2:4" x14ac:dyDescent="0.2">
      <c r="B3514" t="s">
        <v>108</v>
      </c>
      <c r="C3514" s="44">
        <v>0</v>
      </c>
      <c r="D3514" s="33">
        <v>43854</v>
      </c>
    </row>
    <row r="3515" spans="2:4" x14ac:dyDescent="0.2">
      <c r="B3515" t="s">
        <v>108</v>
      </c>
      <c r="C3515" s="44">
        <v>0</v>
      </c>
      <c r="D3515" s="33">
        <v>43855</v>
      </c>
    </row>
    <row r="3516" spans="2:4" x14ac:dyDescent="0.2">
      <c r="B3516" t="s">
        <v>108</v>
      </c>
      <c r="C3516" s="44">
        <v>0</v>
      </c>
      <c r="D3516" s="33">
        <v>43856</v>
      </c>
    </row>
    <row r="3517" spans="2:4" x14ac:dyDescent="0.2">
      <c r="B3517" t="s">
        <v>108</v>
      </c>
      <c r="C3517" s="44">
        <v>0</v>
      </c>
      <c r="D3517" s="33">
        <v>43857</v>
      </c>
    </row>
    <row r="3518" spans="2:4" x14ac:dyDescent="0.2">
      <c r="B3518" t="s">
        <v>108</v>
      </c>
      <c r="C3518" s="44">
        <v>0</v>
      </c>
      <c r="D3518" s="33">
        <v>43858</v>
      </c>
    </row>
    <row r="3519" spans="2:4" x14ac:dyDescent="0.2">
      <c r="B3519" t="s">
        <v>108</v>
      </c>
      <c r="C3519" s="44">
        <v>0</v>
      </c>
      <c r="D3519" s="33">
        <v>43859</v>
      </c>
    </row>
    <row r="3520" spans="2:4" x14ac:dyDescent="0.2">
      <c r="B3520" t="s">
        <v>108</v>
      </c>
      <c r="C3520" s="44">
        <v>0</v>
      </c>
      <c r="D3520" s="33">
        <v>43860</v>
      </c>
    </row>
    <row r="3521" spans="2:4" x14ac:dyDescent="0.2">
      <c r="B3521" t="s">
        <v>108</v>
      </c>
      <c r="C3521" s="44">
        <v>0</v>
      </c>
      <c r="D3521" s="33">
        <v>43861</v>
      </c>
    </row>
    <row r="3522" spans="2:4" x14ac:dyDescent="0.2">
      <c r="B3522" t="s">
        <v>108</v>
      </c>
      <c r="C3522" s="44">
        <v>0</v>
      </c>
      <c r="D3522" s="33">
        <v>43862</v>
      </c>
    </row>
    <row r="3523" spans="2:4" x14ac:dyDescent="0.2">
      <c r="B3523" t="s">
        <v>108</v>
      </c>
      <c r="C3523" s="44">
        <v>0</v>
      </c>
      <c r="D3523" s="33">
        <v>43863</v>
      </c>
    </row>
    <row r="3524" spans="2:4" x14ac:dyDescent="0.2">
      <c r="B3524" t="s">
        <v>108</v>
      </c>
      <c r="C3524" s="44">
        <v>0</v>
      </c>
      <c r="D3524" s="33">
        <v>43864</v>
      </c>
    </row>
    <row r="3525" spans="2:4" x14ac:dyDescent="0.2">
      <c r="B3525" t="s">
        <v>108</v>
      </c>
      <c r="C3525" s="44">
        <v>0</v>
      </c>
      <c r="D3525" s="33">
        <v>43865</v>
      </c>
    </row>
    <row r="3526" spans="2:4" x14ac:dyDescent="0.2">
      <c r="B3526" t="s">
        <v>108</v>
      </c>
      <c r="C3526" s="44">
        <v>0</v>
      </c>
      <c r="D3526" s="33">
        <v>43866</v>
      </c>
    </row>
    <row r="3527" spans="2:4" x14ac:dyDescent="0.2">
      <c r="B3527" t="s">
        <v>108</v>
      </c>
      <c r="C3527" s="44">
        <v>0</v>
      </c>
      <c r="D3527" s="33">
        <v>43867</v>
      </c>
    </row>
    <row r="3528" spans="2:4" x14ac:dyDescent="0.2">
      <c r="B3528" t="s">
        <v>108</v>
      </c>
      <c r="C3528" s="44">
        <v>0</v>
      </c>
      <c r="D3528" s="33">
        <v>43868</v>
      </c>
    </row>
    <row r="3529" spans="2:4" x14ac:dyDescent="0.2">
      <c r="B3529" t="s">
        <v>108</v>
      </c>
      <c r="C3529" s="44">
        <v>0</v>
      </c>
      <c r="D3529" s="33">
        <v>43869</v>
      </c>
    </row>
    <row r="3530" spans="2:4" x14ac:dyDescent="0.2">
      <c r="B3530" t="s">
        <v>108</v>
      </c>
      <c r="C3530" s="44">
        <v>0</v>
      </c>
      <c r="D3530" s="33">
        <v>43870</v>
      </c>
    </row>
    <row r="3531" spans="2:4" x14ac:dyDescent="0.2">
      <c r="B3531" t="s">
        <v>108</v>
      </c>
      <c r="C3531" s="44">
        <v>0</v>
      </c>
      <c r="D3531" s="33">
        <v>43871</v>
      </c>
    </row>
    <row r="3532" spans="2:4" x14ac:dyDescent="0.2">
      <c r="B3532" t="s">
        <v>108</v>
      </c>
      <c r="C3532" s="44">
        <v>0</v>
      </c>
      <c r="D3532" s="33">
        <v>43872</v>
      </c>
    </row>
    <row r="3533" spans="2:4" x14ac:dyDescent="0.2">
      <c r="B3533" t="s">
        <v>108</v>
      </c>
      <c r="C3533" s="44">
        <v>0</v>
      </c>
      <c r="D3533" s="33">
        <v>43873</v>
      </c>
    </row>
    <row r="3534" spans="2:4" x14ac:dyDescent="0.2">
      <c r="B3534" t="s">
        <v>108</v>
      </c>
      <c r="C3534" s="44">
        <v>0</v>
      </c>
      <c r="D3534" s="33">
        <v>43874</v>
      </c>
    </row>
    <row r="3535" spans="2:4" x14ac:dyDescent="0.2">
      <c r="B3535" t="s">
        <v>108</v>
      </c>
      <c r="C3535" s="44">
        <v>0</v>
      </c>
      <c r="D3535" s="33">
        <v>43875</v>
      </c>
    </row>
    <row r="3536" spans="2:4" x14ac:dyDescent="0.2">
      <c r="B3536" t="s">
        <v>108</v>
      </c>
      <c r="C3536" s="44">
        <v>0</v>
      </c>
      <c r="D3536" s="33">
        <v>43876</v>
      </c>
    </row>
    <row r="3537" spans="2:4" x14ac:dyDescent="0.2">
      <c r="B3537" t="s">
        <v>108</v>
      </c>
      <c r="C3537" s="44">
        <v>0</v>
      </c>
      <c r="D3537" s="33">
        <v>43877</v>
      </c>
    </row>
    <row r="3538" spans="2:4" x14ac:dyDescent="0.2">
      <c r="B3538" t="s">
        <v>108</v>
      </c>
      <c r="C3538" s="44">
        <v>0</v>
      </c>
      <c r="D3538" s="33">
        <v>43878</v>
      </c>
    </row>
    <row r="3539" spans="2:4" x14ac:dyDescent="0.2">
      <c r="B3539" t="s">
        <v>108</v>
      </c>
      <c r="C3539" s="44">
        <v>0</v>
      </c>
      <c r="D3539" s="33">
        <v>43879</v>
      </c>
    </row>
    <row r="3540" spans="2:4" x14ac:dyDescent="0.2">
      <c r="B3540" t="s">
        <v>108</v>
      </c>
      <c r="C3540" s="44">
        <v>0</v>
      </c>
      <c r="D3540" s="33">
        <v>43880</v>
      </c>
    </row>
    <row r="3541" spans="2:4" x14ac:dyDescent="0.2">
      <c r="B3541" t="s">
        <v>108</v>
      </c>
      <c r="C3541" s="44">
        <v>0</v>
      </c>
      <c r="D3541" s="33">
        <v>43881</v>
      </c>
    </row>
    <row r="3542" spans="2:4" x14ac:dyDescent="0.2">
      <c r="B3542" t="s">
        <v>108</v>
      </c>
      <c r="C3542" s="44">
        <v>0</v>
      </c>
      <c r="D3542" s="33">
        <v>43882</v>
      </c>
    </row>
    <row r="3543" spans="2:4" x14ac:dyDescent="0.2">
      <c r="B3543" t="s">
        <v>108</v>
      </c>
      <c r="C3543" s="44">
        <v>0</v>
      </c>
      <c r="D3543" s="33">
        <v>43883</v>
      </c>
    </row>
    <row r="3544" spans="2:4" x14ac:dyDescent="0.2">
      <c r="B3544" t="s">
        <v>108</v>
      </c>
      <c r="C3544" s="44">
        <v>0</v>
      </c>
      <c r="D3544" s="33">
        <v>43884</v>
      </c>
    </row>
    <row r="3545" spans="2:4" x14ac:dyDescent="0.2">
      <c r="B3545" t="s">
        <v>108</v>
      </c>
      <c r="C3545" s="44">
        <v>0</v>
      </c>
      <c r="D3545" s="33">
        <v>43885</v>
      </c>
    </row>
    <row r="3546" spans="2:4" x14ac:dyDescent="0.2">
      <c r="B3546" t="s">
        <v>108</v>
      </c>
      <c r="C3546" s="44">
        <v>0</v>
      </c>
      <c r="D3546" s="33">
        <v>43886</v>
      </c>
    </row>
    <row r="3547" spans="2:4" x14ac:dyDescent="0.2">
      <c r="B3547" t="s">
        <v>108</v>
      </c>
      <c r="C3547" s="44">
        <v>0</v>
      </c>
      <c r="D3547" s="33">
        <v>43887</v>
      </c>
    </row>
    <row r="3548" spans="2:4" x14ac:dyDescent="0.2">
      <c r="B3548" t="s">
        <v>108</v>
      </c>
      <c r="C3548" s="44">
        <v>0</v>
      </c>
      <c r="D3548" s="33">
        <v>43888</v>
      </c>
    </row>
    <row r="3549" spans="2:4" x14ac:dyDescent="0.2">
      <c r="B3549" t="s">
        <v>108</v>
      </c>
      <c r="C3549" s="44">
        <v>0</v>
      </c>
      <c r="D3549" s="33">
        <v>43889</v>
      </c>
    </row>
    <row r="3550" spans="2:4" x14ac:dyDescent="0.2">
      <c r="B3550" t="s">
        <v>108</v>
      </c>
      <c r="C3550" s="44">
        <v>0</v>
      </c>
      <c r="D3550" s="33">
        <v>43890</v>
      </c>
    </row>
    <row r="3551" spans="2:4" x14ac:dyDescent="0.2">
      <c r="B3551" t="s">
        <v>108</v>
      </c>
      <c r="C3551" s="44">
        <v>0</v>
      </c>
      <c r="D3551" s="33">
        <v>43891</v>
      </c>
    </row>
    <row r="3552" spans="2:4" x14ac:dyDescent="0.2">
      <c r="B3552" t="s">
        <v>108</v>
      </c>
      <c r="C3552" s="44">
        <v>1</v>
      </c>
      <c r="D3552" s="33">
        <v>43892</v>
      </c>
    </row>
    <row r="3553" spans="2:4" x14ac:dyDescent="0.2">
      <c r="B3553" t="s">
        <v>108</v>
      </c>
      <c r="C3553" s="44">
        <v>1</v>
      </c>
      <c r="D3553" s="33">
        <v>43893</v>
      </c>
    </row>
    <row r="3554" spans="2:4" x14ac:dyDescent="0.2">
      <c r="B3554" t="s">
        <v>108</v>
      </c>
      <c r="C3554" s="44">
        <v>1</v>
      </c>
      <c r="D3554" s="33">
        <v>43894</v>
      </c>
    </row>
    <row r="3555" spans="2:4" x14ac:dyDescent="0.2">
      <c r="B3555" t="s">
        <v>108</v>
      </c>
      <c r="C3555" s="44">
        <v>5</v>
      </c>
      <c r="D3555" s="33">
        <v>43895</v>
      </c>
    </row>
    <row r="3556" spans="2:4" x14ac:dyDescent="0.2">
      <c r="B3556" t="s">
        <v>108</v>
      </c>
      <c r="C3556" s="44">
        <v>5</v>
      </c>
      <c r="D3556" s="33">
        <v>43896</v>
      </c>
    </row>
    <row r="3557" spans="2:4" x14ac:dyDescent="0.2">
      <c r="B3557" t="s">
        <v>108</v>
      </c>
      <c r="C3557" s="44">
        <v>5</v>
      </c>
      <c r="D3557" s="33">
        <v>43897</v>
      </c>
    </row>
    <row r="3558" spans="2:4" x14ac:dyDescent="0.2">
      <c r="B3558" t="s">
        <v>108</v>
      </c>
      <c r="C3558" s="44">
        <v>11</v>
      </c>
      <c r="D3558" s="33">
        <v>43898</v>
      </c>
    </row>
    <row r="3559" spans="2:4" x14ac:dyDescent="0.2">
      <c r="B3559" t="s">
        <v>108</v>
      </c>
      <c r="C3559" s="44">
        <v>15</v>
      </c>
      <c r="D3559" s="33">
        <v>43899</v>
      </c>
    </row>
    <row r="3560" spans="2:4" x14ac:dyDescent="0.2">
      <c r="B3560" t="s">
        <v>108</v>
      </c>
      <c r="C3560" s="44">
        <v>20</v>
      </c>
      <c r="D3560" s="33">
        <v>43900</v>
      </c>
    </row>
    <row r="3561" spans="2:4" x14ac:dyDescent="0.2">
      <c r="B3561" t="s">
        <v>108</v>
      </c>
      <c r="C3561" s="44">
        <v>21</v>
      </c>
      <c r="D3561" s="33">
        <v>43901</v>
      </c>
    </row>
    <row r="3562" spans="2:4" x14ac:dyDescent="0.2">
      <c r="B3562" t="s">
        <v>108</v>
      </c>
      <c r="C3562" s="44">
        <v>45</v>
      </c>
      <c r="D3562" s="33">
        <v>43902</v>
      </c>
    </row>
    <row r="3563" spans="2:4" x14ac:dyDescent="0.2">
      <c r="B3563" t="s">
        <v>108</v>
      </c>
      <c r="C3563" s="44">
        <v>86</v>
      </c>
      <c r="D3563" s="33">
        <v>43903</v>
      </c>
    </row>
    <row r="3564" spans="2:4" x14ac:dyDescent="0.2">
      <c r="B3564" t="s">
        <v>108</v>
      </c>
      <c r="C3564" s="44">
        <v>103</v>
      </c>
      <c r="D3564" s="33">
        <v>43904</v>
      </c>
    </row>
    <row r="3565" spans="2:4" x14ac:dyDescent="0.2">
      <c r="B3565" t="s">
        <v>108</v>
      </c>
      <c r="C3565" s="44">
        <v>103</v>
      </c>
      <c r="D3565" s="33">
        <v>43905</v>
      </c>
    </row>
    <row r="3566" spans="2:4" x14ac:dyDescent="0.2">
      <c r="B3566" t="s">
        <v>109</v>
      </c>
      <c r="C3566" s="44">
        <v>0</v>
      </c>
      <c r="D3566" s="33">
        <v>43852</v>
      </c>
    </row>
    <row r="3567" spans="2:4" x14ac:dyDescent="0.2">
      <c r="B3567" t="s">
        <v>109</v>
      </c>
      <c r="C3567" s="44">
        <v>0</v>
      </c>
      <c r="D3567" s="33">
        <v>43853</v>
      </c>
    </row>
    <row r="3568" spans="2:4" x14ac:dyDescent="0.2">
      <c r="B3568" t="s">
        <v>109</v>
      </c>
      <c r="C3568" s="44">
        <v>0</v>
      </c>
      <c r="D3568" s="33">
        <v>43854</v>
      </c>
    </row>
    <row r="3569" spans="2:4" x14ac:dyDescent="0.2">
      <c r="B3569" t="s">
        <v>109</v>
      </c>
      <c r="C3569" s="44">
        <v>0</v>
      </c>
      <c r="D3569" s="33">
        <v>43855</v>
      </c>
    </row>
    <row r="3570" spans="2:4" x14ac:dyDescent="0.2">
      <c r="B3570" t="s">
        <v>109</v>
      </c>
      <c r="C3570" s="44">
        <v>0</v>
      </c>
      <c r="D3570" s="33">
        <v>43856</v>
      </c>
    </row>
    <row r="3571" spans="2:4" x14ac:dyDescent="0.2">
      <c r="B3571" t="s">
        <v>109</v>
      </c>
      <c r="C3571" s="44">
        <v>0</v>
      </c>
      <c r="D3571" s="33">
        <v>43857</v>
      </c>
    </row>
    <row r="3572" spans="2:4" x14ac:dyDescent="0.2">
      <c r="B3572" t="s">
        <v>109</v>
      </c>
      <c r="C3572" s="44">
        <v>0</v>
      </c>
      <c r="D3572" s="33">
        <v>43858</v>
      </c>
    </row>
    <row r="3573" spans="2:4" x14ac:dyDescent="0.2">
      <c r="B3573" t="s">
        <v>109</v>
      </c>
      <c r="C3573" s="44">
        <v>0</v>
      </c>
      <c r="D3573" s="33">
        <v>43859</v>
      </c>
    </row>
    <row r="3574" spans="2:4" x14ac:dyDescent="0.2">
      <c r="B3574" t="s">
        <v>109</v>
      </c>
      <c r="C3574" s="44">
        <v>0</v>
      </c>
      <c r="D3574" s="33">
        <v>43860</v>
      </c>
    </row>
    <row r="3575" spans="2:4" x14ac:dyDescent="0.2">
      <c r="B3575" t="s">
        <v>109</v>
      </c>
      <c r="C3575" s="44">
        <v>0</v>
      </c>
      <c r="D3575" s="33">
        <v>43861</v>
      </c>
    </row>
    <row r="3576" spans="2:4" x14ac:dyDescent="0.2">
      <c r="B3576" t="s">
        <v>109</v>
      </c>
      <c r="C3576" s="44">
        <v>0</v>
      </c>
      <c r="D3576" s="33">
        <v>43862</v>
      </c>
    </row>
    <row r="3577" spans="2:4" x14ac:dyDescent="0.2">
      <c r="B3577" t="s">
        <v>109</v>
      </c>
      <c r="C3577" s="44">
        <v>0</v>
      </c>
      <c r="D3577" s="33">
        <v>43863</v>
      </c>
    </row>
    <row r="3578" spans="2:4" x14ac:dyDescent="0.2">
      <c r="B3578" t="s">
        <v>109</v>
      </c>
      <c r="C3578" s="44">
        <v>0</v>
      </c>
      <c r="D3578" s="33">
        <v>43864</v>
      </c>
    </row>
    <row r="3579" spans="2:4" x14ac:dyDescent="0.2">
      <c r="B3579" t="s">
        <v>109</v>
      </c>
      <c r="C3579" s="44">
        <v>0</v>
      </c>
      <c r="D3579" s="33">
        <v>43865</v>
      </c>
    </row>
    <row r="3580" spans="2:4" x14ac:dyDescent="0.2">
      <c r="B3580" t="s">
        <v>109</v>
      </c>
      <c r="C3580" s="44">
        <v>0</v>
      </c>
      <c r="D3580" s="33">
        <v>43866</v>
      </c>
    </row>
    <row r="3581" spans="2:4" x14ac:dyDescent="0.2">
      <c r="B3581" t="s">
        <v>109</v>
      </c>
      <c r="C3581" s="44">
        <v>0</v>
      </c>
      <c r="D3581" s="33">
        <v>43867</v>
      </c>
    </row>
    <row r="3582" spans="2:4" x14ac:dyDescent="0.2">
      <c r="B3582" t="s">
        <v>109</v>
      </c>
      <c r="C3582" s="44">
        <v>0</v>
      </c>
      <c r="D3582" s="33">
        <v>43868</v>
      </c>
    </row>
    <row r="3583" spans="2:4" x14ac:dyDescent="0.2">
      <c r="B3583" t="s">
        <v>109</v>
      </c>
      <c r="C3583" s="44">
        <v>0</v>
      </c>
      <c r="D3583" s="33">
        <v>43869</v>
      </c>
    </row>
    <row r="3584" spans="2:4" x14ac:dyDescent="0.2">
      <c r="B3584" t="s">
        <v>109</v>
      </c>
      <c r="C3584" s="44">
        <v>0</v>
      </c>
      <c r="D3584" s="33">
        <v>43870</v>
      </c>
    </row>
    <row r="3585" spans="2:4" x14ac:dyDescent="0.2">
      <c r="B3585" t="s">
        <v>109</v>
      </c>
      <c r="C3585" s="44">
        <v>0</v>
      </c>
      <c r="D3585" s="33">
        <v>43871</v>
      </c>
    </row>
    <row r="3586" spans="2:4" x14ac:dyDescent="0.2">
      <c r="B3586" t="s">
        <v>109</v>
      </c>
      <c r="C3586" s="44">
        <v>0</v>
      </c>
      <c r="D3586" s="33">
        <v>43872</v>
      </c>
    </row>
    <row r="3587" spans="2:4" x14ac:dyDescent="0.2">
      <c r="B3587" t="s">
        <v>109</v>
      </c>
      <c r="C3587" s="44">
        <v>0</v>
      </c>
      <c r="D3587" s="33">
        <v>43873</v>
      </c>
    </row>
    <row r="3588" spans="2:4" x14ac:dyDescent="0.2">
      <c r="B3588" t="s">
        <v>109</v>
      </c>
      <c r="C3588" s="44">
        <v>0</v>
      </c>
      <c r="D3588" s="33">
        <v>43874</v>
      </c>
    </row>
    <row r="3589" spans="2:4" x14ac:dyDescent="0.2">
      <c r="B3589" t="s">
        <v>109</v>
      </c>
      <c r="C3589" s="44">
        <v>0</v>
      </c>
      <c r="D3589" s="33">
        <v>43875</v>
      </c>
    </row>
    <row r="3590" spans="2:4" x14ac:dyDescent="0.2">
      <c r="B3590" t="s">
        <v>109</v>
      </c>
      <c r="C3590" s="44">
        <v>0</v>
      </c>
      <c r="D3590" s="33">
        <v>43876</v>
      </c>
    </row>
    <row r="3591" spans="2:4" x14ac:dyDescent="0.2">
      <c r="B3591" t="s">
        <v>109</v>
      </c>
      <c r="C3591" s="44">
        <v>0</v>
      </c>
      <c r="D3591" s="33">
        <v>43877</v>
      </c>
    </row>
    <row r="3592" spans="2:4" x14ac:dyDescent="0.2">
      <c r="B3592" t="s">
        <v>109</v>
      </c>
      <c r="C3592" s="44">
        <v>0</v>
      </c>
      <c r="D3592" s="33">
        <v>43878</v>
      </c>
    </row>
    <row r="3593" spans="2:4" x14ac:dyDescent="0.2">
      <c r="B3593" t="s">
        <v>109</v>
      </c>
      <c r="C3593" s="44">
        <v>0</v>
      </c>
      <c r="D3593" s="33">
        <v>43879</v>
      </c>
    </row>
    <row r="3594" spans="2:4" x14ac:dyDescent="0.2">
      <c r="B3594" t="s">
        <v>109</v>
      </c>
      <c r="C3594" s="44">
        <v>0</v>
      </c>
      <c r="D3594" s="33">
        <v>43880</v>
      </c>
    </row>
    <row r="3595" spans="2:4" x14ac:dyDescent="0.2">
      <c r="B3595" t="s">
        <v>109</v>
      </c>
      <c r="C3595" s="44">
        <v>0</v>
      </c>
      <c r="D3595" s="33">
        <v>43881</v>
      </c>
    </row>
    <row r="3596" spans="2:4" x14ac:dyDescent="0.2">
      <c r="B3596" t="s">
        <v>109</v>
      </c>
      <c r="C3596" s="44">
        <v>0</v>
      </c>
      <c r="D3596" s="33">
        <v>43882</v>
      </c>
    </row>
    <row r="3597" spans="2:4" x14ac:dyDescent="0.2">
      <c r="B3597" t="s">
        <v>109</v>
      </c>
      <c r="C3597" s="44">
        <v>0</v>
      </c>
      <c r="D3597" s="33">
        <v>43883</v>
      </c>
    </row>
    <row r="3598" spans="2:4" x14ac:dyDescent="0.2">
      <c r="B3598" t="s">
        <v>109</v>
      </c>
      <c r="C3598" s="44">
        <v>0</v>
      </c>
      <c r="D3598" s="33">
        <v>43884</v>
      </c>
    </row>
    <row r="3599" spans="2:4" x14ac:dyDescent="0.2">
      <c r="B3599" t="s">
        <v>109</v>
      </c>
      <c r="C3599" s="44">
        <v>0</v>
      </c>
      <c r="D3599" s="33">
        <v>43885</v>
      </c>
    </row>
    <row r="3600" spans="2:4" x14ac:dyDescent="0.2">
      <c r="B3600" t="s">
        <v>109</v>
      </c>
      <c r="C3600" s="44">
        <v>0</v>
      </c>
      <c r="D3600" s="33">
        <v>43886</v>
      </c>
    </row>
    <row r="3601" spans="2:4" x14ac:dyDescent="0.2">
      <c r="B3601" t="s">
        <v>109</v>
      </c>
      <c r="C3601" s="44">
        <v>0</v>
      </c>
      <c r="D3601" s="33">
        <v>43887</v>
      </c>
    </row>
    <row r="3602" spans="2:4" x14ac:dyDescent="0.2">
      <c r="B3602" t="s">
        <v>109</v>
      </c>
      <c r="C3602" s="44">
        <v>0</v>
      </c>
      <c r="D3602" s="33">
        <v>43888</v>
      </c>
    </row>
    <row r="3603" spans="2:4" x14ac:dyDescent="0.2">
      <c r="B3603" t="s">
        <v>109</v>
      </c>
      <c r="C3603" s="44">
        <v>0</v>
      </c>
      <c r="D3603" s="33">
        <v>43889</v>
      </c>
    </row>
    <row r="3604" spans="2:4" x14ac:dyDescent="0.2">
      <c r="B3604" t="s">
        <v>109</v>
      </c>
      <c r="C3604" s="44">
        <v>0</v>
      </c>
      <c r="D3604" s="33">
        <v>43890</v>
      </c>
    </row>
    <row r="3605" spans="2:4" x14ac:dyDescent="0.2">
      <c r="B3605" t="s">
        <v>109</v>
      </c>
      <c r="C3605" s="44">
        <v>0</v>
      </c>
      <c r="D3605" s="33">
        <v>43891</v>
      </c>
    </row>
    <row r="3606" spans="2:4" x14ac:dyDescent="0.2">
      <c r="B3606" t="s">
        <v>109</v>
      </c>
      <c r="C3606" s="44">
        <v>1</v>
      </c>
      <c r="D3606" s="33">
        <v>43892</v>
      </c>
    </row>
    <row r="3607" spans="2:4" x14ac:dyDescent="0.2">
      <c r="B3607" t="s">
        <v>109</v>
      </c>
      <c r="C3607" s="44">
        <v>2</v>
      </c>
      <c r="D3607" s="33">
        <v>43893</v>
      </c>
    </row>
    <row r="3608" spans="2:4" x14ac:dyDescent="0.2">
      <c r="B3608" t="s">
        <v>109</v>
      </c>
      <c r="C3608" s="44">
        <v>4</v>
      </c>
      <c r="D3608" s="33">
        <v>43894</v>
      </c>
    </row>
    <row r="3609" spans="2:4" x14ac:dyDescent="0.2">
      <c r="B3609" t="s">
        <v>109</v>
      </c>
      <c r="C3609" s="44">
        <v>4</v>
      </c>
      <c r="D3609" s="33">
        <v>43895</v>
      </c>
    </row>
    <row r="3610" spans="2:4" x14ac:dyDescent="0.2">
      <c r="B3610" t="s">
        <v>109</v>
      </c>
      <c r="C3610" s="44">
        <v>4</v>
      </c>
      <c r="D3610" s="33">
        <v>43896</v>
      </c>
    </row>
    <row r="3611" spans="2:4" x14ac:dyDescent="0.2">
      <c r="B3611" t="s">
        <v>109</v>
      </c>
      <c r="C3611" s="44">
        <v>4</v>
      </c>
      <c r="D3611" s="33">
        <v>43897</v>
      </c>
    </row>
    <row r="3612" spans="2:4" x14ac:dyDescent="0.2">
      <c r="B3612" t="s">
        <v>109</v>
      </c>
      <c r="C3612" s="44">
        <v>4</v>
      </c>
      <c r="D3612" s="33">
        <v>43898</v>
      </c>
    </row>
    <row r="3613" spans="2:4" x14ac:dyDescent="0.2">
      <c r="B3613" t="s">
        <v>109</v>
      </c>
      <c r="C3613" s="44">
        <v>4</v>
      </c>
      <c r="D3613" s="33">
        <v>43899</v>
      </c>
    </row>
    <row r="3614" spans="2:4" x14ac:dyDescent="0.2">
      <c r="B3614" t="s">
        <v>109</v>
      </c>
      <c r="C3614" s="44">
        <v>4</v>
      </c>
      <c r="D3614" s="33">
        <v>43900</v>
      </c>
    </row>
    <row r="3615" spans="2:4" x14ac:dyDescent="0.2">
      <c r="B3615" t="s">
        <v>109</v>
      </c>
      <c r="C3615" s="44">
        <v>4</v>
      </c>
      <c r="D3615" s="33">
        <v>43901</v>
      </c>
    </row>
    <row r="3616" spans="2:4" x14ac:dyDescent="0.2">
      <c r="B3616" t="s">
        <v>109</v>
      </c>
      <c r="C3616" s="44">
        <v>4</v>
      </c>
      <c r="D3616" s="33">
        <v>43902</v>
      </c>
    </row>
    <row r="3617" spans="2:4" x14ac:dyDescent="0.2">
      <c r="B3617" t="s">
        <v>109</v>
      </c>
      <c r="C3617" s="44">
        <v>10</v>
      </c>
      <c r="D3617" s="33">
        <v>43903</v>
      </c>
    </row>
    <row r="3618" spans="2:4" x14ac:dyDescent="0.2">
      <c r="B3618" t="s">
        <v>109</v>
      </c>
      <c r="C3618" s="44">
        <v>10</v>
      </c>
      <c r="D3618" s="33">
        <v>43904</v>
      </c>
    </row>
    <row r="3619" spans="2:4" x14ac:dyDescent="0.2">
      <c r="B3619" t="s">
        <v>109</v>
      </c>
      <c r="C3619" s="44">
        <v>24</v>
      </c>
      <c r="D3619" s="33">
        <v>43905</v>
      </c>
    </row>
    <row r="3620" spans="2:4" x14ac:dyDescent="0.2">
      <c r="B3620" t="s">
        <v>110</v>
      </c>
      <c r="C3620" s="44">
        <v>0</v>
      </c>
      <c r="D3620" s="33">
        <v>43852</v>
      </c>
    </row>
    <row r="3621" spans="2:4" x14ac:dyDescent="0.2">
      <c r="B3621" t="s">
        <v>110</v>
      </c>
      <c r="C3621" s="44">
        <v>0</v>
      </c>
      <c r="D3621" s="33">
        <v>43853</v>
      </c>
    </row>
    <row r="3622" spans="2:4" x14ac:dyDescent="0.2">
      <c r="B3622" t="s">
        <v>110</v>
      </c>
      <c r="C3622" s="44">
        <v>0</v>
      </c>
      <c r="D3622" s="33">
        <v>43854</v>
      </c>
    </row>
    <row r="3623" spans="2:4" x14ac:dyDescent="0.2">
      <c r="B3623" t="s">
        <v>110</v>
      </c>
      <c r="C3623" s="44">
        <v>0</v>
      </c>
      <c r="D3623" s="33">
        <v>43855</v>
      </c>
    </row>
    <row r="3624" spans="2:4" x14ac:dyDescent="0.2">
      <c r="B3624" t="s">
        <v>110</v>
      </c>
      <c r="C3624" s="44">
        <v>0</v>
      </c>
      <c r="D3624" s="33">
        <v>43856</v>
      </c>
    </row>
    <row r="3625" spans="2:4" x14ac:dyDescent="0.2">
      <c r="B3625" t="s">
        <v>110</v>
      </c>
      <c r="C3625" s="44">
        <v>0</v>
      </c>
      <c r="D3625" s="33">
        <v>43857</v>
      </c>
    </row>
    <row r="3626" spans="2:4" x14ac:dyDescent="0.2">
      <c r="B3626" t="s">
        <v>110</v>
      </c>
      <c r="C3626" s="44">
        <v>0</v>
      </c>
      <c r="D3626" s="33">
        <v>43858</v>
      </c>
    </row>
    <row r="3627" spans="2:4" x14ac:dyDescent="0.2">
      <c r="B3627" t="s">
        <v>110</v>
      </c>
      <c r="C3627" s="44">
        <v>0</v>
      </c>
      <c r="D3627" s="33">
        <v>43859</v>
      </c>
    </row>
    <row r="3628" spans="2:4" x14ac:dyDescent="0.2">
      <c r="B3628" t="s">
        <v>110</v>
      </c>
      <c r="C3628" s="44">
        <v>0</v>
      </c>
      <c r="D3628" s="33">
        <v>43860</v>
      </c>
    </row>
    <row r="3629" spans="2:4" x14ac:dyDescent="0.2">
      <c r="B3629" t="s">
        <v>110</v>
      </c>
      <c r="C3629" s="44">
        <v>0</v>
      </c>
      <c r="D3629" s="33">
        <v>43861</v>
      </c>
    </row>
    <row r="3630" spans="2:4" x14ac:dyDescent="0.2">
      <c r="B3630" t="s">
        <v>110</v>
      </c>
      <c r="C3630" s="44">
        <v>0</v>
      </c>
      <c r="D3630" s="33">
        <v>43862</v>
      </c>
    </row>
    <row r="3631" spans="2:4" x14ac:dyDescent="0.2">
      <c r="B3631" t="s">
        <v>110</v>
      </c>
      <c r="C3631" s="44">
        <v>0</v>
      </c>
      <c r="D3631" s="33">
        <v>43863</v>
      </c>
    </row>
    <row r="3632" spans="2:4" x14ac:dyDescent="0.2">
      <c r="B3632" t="s">
        <v>110</v>
      </c>
      <c r="C3632" s="44">
        <v>0</v>
      </c>
      <c r="D3632" s="33">
        <v>43864</v>
      </c>
    </row>
    <row r="3633" spans="2:4" x14ac:dyDescent="0.2">
      <c r="B3633" t="s">
        <v>110</v>
      </c>
      <c r="C3633" s="44">
        <v>0</v>
      </c>
      <c r="D3633" s="33">
        <v>43865</v>
      </c>
    </row>
    <row r="3634" spans="2:4" x14ac:dyDescent="0.2">
      <c r="B3634" t="s">
        <v>110</v>
      </c>
      <c r="C3634" s="44">
        <v>0</v>
      </c>
      <c r="D3634" s="33">
        <v>43866</v>
      </c>
    </row>
    <row r="3635" spans="2:4" x14ac:dyDescent="0.2">
      <c r="B3635" t="s">
        <v>110</v>
      </c>
      <c r="C3635" s="44">
        <v>0</v>
      </c>
      <c r="D3635" s="33">
        <v>43867</v>
      </c>
    </row>
    <row r="3636" spans="2:4" x14ac:dyDescent="0.2">
      <c r="B3636" t="s">
        <v>110</v>
      </c>
      <c r="C3636" s="44">
        <v>0</v>
      </c>
      <c r="D3636" s="33">
        <v>43868</v>
      </c>
    </row>
    <row r="3637" spans="2:4" x14ac:dyDescent="0.2">
      <c r="B3637" t="s">
        <v>110</v>
      </c>
      <c r="C3637" s="44">
        <v>0</v>
      </c>
      <c r="D3637" s="33">
        <v>43869</v>
      </c>
    </row>
    <row r="3638" spans="2:4" x14ac:dyDescent="0.2">
      <c r="B3638" t="s">
        <v>110</v>
      </c>
      <c r="C3638" s="44">
        <v>0</v>
      </c>
      <c r="D3638" s="33">
        <v>43870</v>
      </c>
    </row>
    <row r="3639" spans="2:4" x14ac:dyDescent="0.2">
      <c r="B3639" t="s">
        <v>110</v>
      </c>
      <c r="C3639" s="44">
        <v>0</v>
      </c>
      <c r="D3639" s="33">
        <v>43871</v>
      </c>
    </row>
    <row r="3640" spans="2:4" x14ac:dyDescent="0.2">
      <c r="B3640" t="s">
        <v>110</v>
      </c>
      <c r="C3640" s="44">
        <v>0</v>
      </c>
      <c r="D3640" s="33">
        <v>43872</v>
      </c>
    </row>
    <row r="3641" spans="2:4" x14ac:dyDescent="0.2">
      <c r="B3641" t="s">
        <v>110</v>
      </c>
      <c r="C3641" s="44">
        <v>0</v>
      </c>
      <c r="D3641" s="33">
        <v>43873</v>
      </c>
    </row>
    <row r="3642" spans="2:4" x14ac:dyDescent="0.2">
      <c r="B3642" t="s">
        <v>110</v>
      </c>
      <c r="C3642" s="44">
        <v>0</v>
      </c>
      <c r="D3642" s="33">
        <v>43874</v>
      </c>
    </row>
    <row r="3643" spans="2:4" x14ac:dyDescent="0.2">
      <c r="B3643" t="s">
        <v>110</v>
      </c>
      <c r="C3643" s="44">
        <v>0</v>
      </c>
      <c r="D3643" s="33">
        <v>43875</v>
      </c>
    </row>
    <row r="3644" spans="2:4" x14ac:dyDescent="0.2">
      <c r="B3644" t="s">
        <v>110</v>
      </c>
      <c r="C3644" s="44">
        <v>0</v>
      </c>
      <c r="D3644" s="33">
        <v>43876</v>
      </c>
    </row>
    <row r="3645" spans="2:4" x14ac:dyDescent="0.2">
      <c r="B3645" t="s">
        <v>110</v>
      </c>
      <c r="C3645" s="44">
        <v>0</v>
      </c>
      <c r="D3645" s="33">
        <v>43877</v>
      </c>
    </row>
    <row r="3646" spans="2:4" x14ac:dyDescent="0.2">
      <c r="B3646" t="s">
        <v>110</v>
      </c>
      <c r="C3646" s="44">
        <v>0</v>
      </c>
      <c r="D3646" s="33">
        <v>43878</v>
      </c>
    </row>
    <row r="3647" spans="2:4" x14ac:dyDescent="0.2">
      <c r="B3647" t="s">
        <v>110</v>
      </c>
      <c r="C3647" s="44">
        <v>0</v>
      </c>
      <c r="D3647" s="33">
        <v>43879</v>
      </c>
    </row>
    <row r="3648" spans="2:4" x14ac:dyDescent="0.2">
      <c r="B3648" t="s">
        <v>110</v>
      </c>
      <c r="C3648" s="44">
        <v>0</v>
      </c>
      <c r="D3648" s="33">
        <v>43880</v>
      </c>
    </row>
    <row r="3649" spans="2:4" x14ac:dyDescent="0.2">
      <c r="B3649" t="s">
        <v>110</v>
      </c>
      <c r="C3649" s="44">
        <v>0</v>
      </c>
      <c r="D3649" s="33">
        <v>43881</v>
      </c>
    </row>
    <row r="3650" spans="2:4" x14ac:dyDescent="0.2">
      <c r="B3650" t="s">
        <v>110</v>
      </c>
      <c r="C3650" s="44">
        <v>0</v>
      </c>
      <c r="D3650" s="33">
        <v>43882</v>
      </c>
    </row>
    <row r="3651" spans="2:4" x14ac:dyDescent="0.2">
      <c r="B3651" t="s">
        <v>110</v>
      </c>
      <c r="C3651" s="44">
        <v>0</v>
      </c>
      <c r="D3651" s="33">
        <v>43883</v>
      </c>
    </row>
    <row r="3652" spans="2:4" x14ac:dyDescent="0.2">
      <c r="B3652" t="s">
        <v>110</v>
      </c>
      <c r="C3652" s="44">
        <v>0</v>
      </c>
      <c r="D3652" s="33">
        <v>43884</v>
      </c>
    </row>
    <row r="3653" spans="2:4" x14ac:dyDescent="0.2">
      <c r="B3653" t="s">
        <v>110</v>
      </c>
      <c r="C3653" s="44">
        <v>0</v>
      </c>
      <c r="D3653" s="33">
        <v>43885</v>
      </c>
    </row>
    <row r="3654" spans="2:4" x14ac:dyDescent="0.2">
      <c r="B3654" t="s">
        <v>110</v>
      </c>
      <c r="C3654" s="44">
        <v>0</v>
      </c>
      <c r="D3654" s="33">
        <v>43886</v>
      </c>
    </row>
    <row r="3655" spans="2:4" x14ac:dyDescent="0.2">
      <c r="B3655" t="s">
        <v>110</v>
      </c>
      <c r="C3655" s="44">
        <v>0</v>
      </c>
      <c r="D3655" s="33">
        <v>43887</v>
      </c>
    </row>
    <row r="3656" spans="2:4" x14ac:dyDescent="0.2">
      <c r="B3656" t="s">
        <v>110</v>
      </c>
      <c r="C3656" s="44">
        <v>0</v>
      </c>
      <c r="D3656" s="33">
        <v>43888</v>
      </c>
    </row>
    <row r="3657" spans="2:4" x14ac:dyDescent="0.2">
      <c r="B3657" t="s">
        <v>110</v>
      </c>
      <c r="C3657" s="44">
        <v>0</v>
      </c>
      <c r="D3657" s="33">
        <v>43889</v>
      </c>
    </row>
    <row r="3658" spans="2:4" x14ac:dyDescent="0.2">
      <c r="B3658" t="s">
        <v>110</v>
      </c>
      <c r="C3658" s="44">
        <v>0</v>
      </c>
      <c r="D3658" s="33">
        <v>43890</v>
      </c>
    </row>
    <row r="3659" spans="2:4" x14ac:dyDescent="0.2">
      <c r="B3659" t="s">
        <v>110</v>
      </c>
      <c r="C3659" s="44">
        <v>0</v>
      </c>
      <c r="D3659" s="33">
        <v>43891</v>
      </c>
    </row>
    <row r="3660" spans="2:4" x14ac:dyDescent="0.2">
      <c r="B3660" t="s">
        <v>110</v>
      </c>
      <c r="C3660" s="44">
        <v>0</v>
      </c>
      <c r="D3660" s="33">
        <v>43892</v>
      </c>
    </row>
    <row r="3661" spans="2:4" x14ac:dyDescent="0.2">
      <c r="B3661" t="s">
        <v>110</v>
      </c>
      <c r="C3661" s="44">
        <v>1</v>
      </c>
      <c r="D3661" s="33">
        <v>43893</v>
      </c>
    </row>
    <row r="3662" spans="2:4" x14ac:dyDescent="0.2">
      <c r="B3662" t="s">
        <v>110</v>
      </c>
      <c r="C3662" s="44">
        <v>1</v>
      </c>
      <c r="D3662" s="33">
        <v>43894</v>
      </c>
    </row>
    <row r="3663" spans="2:4" x14ac:dyDescent="0.2">
      <c r="B3663" t="s">
        <v>110</v>
      </c>
      <c r="C3663" s="44">
        <v>1</v>
      </c>
      <c r="D3663" s="33">
        <v>43895</v>
      </c>
    </row>
    <row r="3664" spans="2:4" x14ac:dyDescent="0.2">
      <c r="B3664" t="s">
        <v>110</v>
      </c>
      <c r="C3664" s="44">
        <v>2</v>
      </c>
      <c r="D3664" s="33">
        <v>43896</v>
      </c>
    </row>
    <row r="3665" spans="2:4" x14ac:dyDescent="0.2">
      <c r="B3665" t="s">
        <v>110</v>
      </c>
      <c r="C3665" s="44">
        <v>8</v>
      </c>
      <c r="D3665" s="33">
        <v>43897</v>
      </c>
    </row>
    <row r="3666" spans="2:4" x14ac:dyDescent="0.2">
      <c r="B3666" t="s">
        <v>110</v>
      </c>
      <c r="C3666" s="44">
        <v>12</v>
      </c>
      <c r="D3666" s="33">
        <v>43898</v>
      </c>
    </row>
    <row r="3667" spans="2:4" x14ac:dyDescent="0.2">
      <c r="B3667" t="s">
        <v>110</v>
      </c>
      <c r="C3667" s="44">
        <v>12</v>
      </c>
      <c r="D3667" s="33">
        <v>43899</v>
      </c>
    </row>
    <row r="3668" spans="2:4" x14ac:dyDescent="0.2">
      <c r="B3668" t="s">
        <v>110</v>
      </c>
      <c r="C3668" s="44">
        <v>17</v>
      </c>
      <c r="D3668" s="33">
        <v>43900</v>
      </c>
    </row>
    <row r="3669" spans="2:4" x14ac:dyDescent="0.2">
      <c r="B3669" t="s">
        <v>110</v>
      </c>
      <c r="C3669" s="44">
        <v>19</v>
      </c>
      <c r="D3669" s="33">
        <v>43901</v>
      </c>
    </row>
    <row r="3670" spans="2:4" x14ac:dyDescent="0.2">
      <c r="B3670" t="s">
        <v>110</v>
      </c>
      <c r="C3670" s="44">
        <v>19</v>
      </c>
      <c r="D3670" s="33">
        <v>43902</v>
      </c>
    </row>
    <row r="3671" spans="2:4" x14ac:dyDescent="0.2">
      <c r="B3671" t="s">
        <v>110</v>
      </c>
      <c r="C3671" s="44">
        <v>31</v>
      </c>
      <c r="D3671" s="33">
        <v>43903</v>
      </c>
    </row>
    <row r="3672" spans="2:4" x14ac:dyDescent="0.2">
      <c r="B3672" t="s">
        <v>110</v>
      </c>
      <c r="C3672" s="44">
        <v>34</v>
      </c>
      <c r="D3672" s="33">
        <v>43904</v>
      </c>
    </row>
    <row r="3673" spans="2:4" x14ac:dyDescent="0.2">
      <c r="B3673" t="s">
        <v>110</v>
      </c>
      <c r="C3673" s="44">
        <v>45</v>
      </c>
      <c r="D3673" s="33">
        <v>43905</v>
      </c>
    </row>
    <row r="3674" spans="2:4" x14ac:dyDescent="0.2">
      <c r="B3674" t="s">
        <v>111</v>
      </c>
      <c r="C3674" s="44">
        <v>0</v>
      </c>
      <c r="D3674" s="33">
        <v>43852</v>
      </c>
    </row>
    <row r="3675" spans="2:4" x14ac:dyDescent="0.2">
      <c r="B3675" t="s">
        <v>111</v>
      </c>
      <c r="C3675" s="44">
        <v>0</v>
      </c>
      <c r="D3675" s="33">
        <v>43853</v>
      </c>
    </row>
    <row r="3676" spans="2:4" x14ac:dyDescent="0.2">
      <c r="B3676" t="s">
        <v>111</v>
      </c>
      <c r="C3676" s="44">
        <v>0</v>
      </c>
      <c r="D3676" s="33">
        <v>43854</v>
      </c>
    </row>
    <row r="3677" spans="2:4" x14ac:dyDescent="0.2">
      <c r="B3677" t="s">
        <v>111</v>
      </c>
      <c r="C3677" s="44">
        <v>0</v>
      </c>
      <c r="D3677" s="33">
        <v>43855</v>
      </c>
    </row>
    <row r="3678" spans="2:4" x14ac:dyDescent="0.2">
      <c r="B3678" t="s">
        <v>111</v>
      </c>
      <c r="C3678" s="44">
        <v>0</v>
      </c>
      <c r="D3678" s="33">
        <v>43856</v>
      </c>
    </row>
    <row r="3679" spans="2:4" x14ac:dyDescent="0.2">
      <c r="B3679" t="s">
        <v>111</v>
      </c>
      <c r="C3679" s="44">
        <v>0</v>
      </c>
      <c r="D3679" s="33">
        <v>43857</v>
      </c>
    </row>
    <row r="3680" spans="2:4" x14ac:dyDescent="0.2">
      <c r="B3680" t="s">
        <v>111</v>
      </c>
      <c r="C3680" s="44">
        <v>0</v>
      </c>
      <c r="D3680" s="33">
        <v>43858</v>
      </c>
    </row>
    <row r="3681" spans="2:4" x14ac:dyDescent="0.2">
      <c r="B3681" t="s">
        <v>111</v>
      </c>
      <c r="C3681" s="44">
        <v>0</v>
      </c>
      <c r="D3681" s="33">
        <v>43859</v>
      </c>
    </row>
    <row r="3682" spans="2:4" x14ac:dyDescent="0.2">
      <c r="B3682" t="s">
        <v>111</v>
      </c>
      <c r="C3682" s="44">
        <v>0</v>
      </c>
      <c r="D3682" s="33">
        <v>43860</v>
      </c>
    </row>
    <row r="3683" spans="2:4" x14ac:dyDescent="0.2">
      <c r="B3683" t="s">
        <v>111</v>
      </c>
      <c r="C3683" s="44">
        <v>0</v>
      </c>
      <c r="D3683" s="33">
        <v>43861</v>
      </c>
    </row>
    <row r="3684" spans="2:4" x14ac:dyDescent="0.2">
      <c r="B3684" t="s">
        <v>111</v>
      </c>
      <c r="C3684" s="44">
        <v>0</v>
      </c>
      <c r="D3684" s="33">
        <v>43862</v>
      </c>
    </row>
    <row r="3685" spans="2:4" x14ac:dyDescent="0.2">
      <c r="B3685" t="s">
        <v>111</v>
      </c>
      <c r="C3685" s="44">
        <v>0</v>
      </c>
      <c r="D3685" s="33">
        <v>43863</v>
      </c>
    </row>
    <row r="3686" spans="2:4" x14ac:dyDescent="0.2">
      <c r="B3686" t="s">
        <v>111</v>
      </c>
      <c r="C3686" s="44">
        <v>0</v>
      </c>
      <c r="D3686" s="33">
        <v>43864</v>
      </c>
    </row>
    <row r="3687" spans="2:4" x14ac:dyDescent="0.2">
      <c r="B3687" t="s">
        <v>111</v>
      </c>
      <c r="C3687" s="44">
        <v>0</v>
      </c>
      <c r="D3687" s="33">
        <v>43865</v>
      </c>
    </row>
    <row r="3688" spans="2:4" x14ac:dyDescent="0.2">
      <c r="B3688" t="s">
        <v>111</v>
      </c>
      <c r="C3688" s="44">
        <v>0</v>
      </c>
      <c r="D3688" s="33">
        <v>43866</v>
      </c>
    </row>
    <row r="3689" spans="2:4" x14ac:dyDescent="0.2">
      <c r="B3689" t="s">
        <v>111</v>
      </c>
      <c r="C3689" s="44">
        <v>0</v>
      </c>
      <c r="D3689" s="33">
        <v>43867</v>
      </c>
    </row>
    <row r="3690" spans="2:4" x14ac:dyDescent="0.2">
      <c r="B3690" t="s">
        <v>111</v>
      </c>
      <c r="C3690" s="44">
        <v>0</v>
      </c>
      <c r="D3690" s="33">
        <v>43868</v>
      </c>
    </row>
    <row r="3691" spans="2:4" x14ac:dyDescent="0.2">
      <c r="B3691" t="s">
        <v>111</v>
      </c>
      <c r="C3691" s="44">
        <v>0</v>
      </c>
      <c r="D3691" s="33">
        <v>43869</v>
      </c>
    </row>
    <row r="3692" spans="2:4" x14ac:dyDescent="0.2">
      <c r="B3692" t="s">
        <v>111</v>
      </c>
      <c r="C3692" s="44">
        <v>0</v>
      </c>
      <c r="D3692" s="33">
        <v>43870</v>
      </c>
    </row>
    <row r="3693" spans="2:4" x14ac:dyDescent="0.2">
      <c r="B3693" t="s">
        <v>111</v>
      </c>
      <c r="C3693" s="44">
        <v>0</v>
      </c>
      <c r="D3693" s="33">
        <v>43871</v>
      </c>
    </row>
    <row r="3694" spans="2:4" x14ac:dyDescent="0.2">
      <c r="B3694" t="s">
        <v>111</v>
      </c>
      <c r="C3694" s="44">
        <v>0</v>
      </c>
      <c r="D3694" s="33">
        <v>43872</v>
      </c>
    </row>
    <row r="3695" spans="2:4" x14ac:dyDescent="0.2">
      <c r="B3695" t="s">
        <v>111</v>
      </c>
      <c r="C3695" s="44">
        <v>0</v>
      </c>
      <c r="D3695" s="33">
        <v>43873</v>
      </c>
    </row>
    <row r="3696" spans="2:4" x14ac:dyDescent="0.2">
      <c r="B3696" t="s">
        <v>111</v>
      </c>
      <c r="C3696" s="44">
        <v>0</v>
      </c>
      <c r="D3696" s="33">
        <v>43874</v>
      </c>
    </row>
    <row r="3697" spans="2:4" x14ac:dyDescent="0.2">
      <c r="B3697" t="s">
        <v>111</v>
      </c>
      <c r="C3697" s="44">
        <v>0</v>
      </c>
      <c r="D3697" s="33">
        <v>43875</v>
      </c>
    </row>
    <row r="3698" spans="2:4" x14ac:dyDescent="0.2">
      <c r="B3698" t="s">
        <v>111</v>
      </c>
      <c r="C3698" s="44">
        <v>0</v>
      </c>
      <c r="D3698" s="33">
        <v>43876</v>
      </c>
    </row>
    <row r="3699" spans="2:4" x14ac:dyDescent="0.2">
      <c r="B3699" t="s">
        <v>111</v>
      </c>
      <c r="C3699" s="44">
        <v>0</v>
      </c>
      <c r="D3699" s="33">
        <v>43877</v>
      </c>
    </row>
    <row r="3700" spans="2:4" x14ac:dyDescent="0.2">
      <c r="B3700" t="s">
        <v>111</v>
      </c>
      <c r="C3700" s="44">
        <v>0</v>
      </c>
      <c r="D3700" s="33">
        <v>43878</v>
      </c>
    </row>
    <row r="3701" spans="2:4" x14ac:dyDescent="0.2">
      <c r="B3701" t="s">
        <v>111</v>
      </c>
      <c r="C3701" s="44">
        <v>0</v>
      </c>
      <c r="D3701" s="33">
        <v>43879</v>
      </c>
    </row>
    <row r="3702" spans="2:4" x14ac:dyDescent="0.2">
      <c r="B3702" t="s">
        <v>111</v>
      </c>
      <c r="C3702" s="44">
        <v>0</v>
      </c>
      <c r="D3702" s="33">
        <v>43880</v>
      </c>
    </row>
    <row r="3703" spans="2:4" x14ac:dyDescent="0.2">
      <c r="B3703" t="s">
        <v>111</v>
      </c>
      <c r="C3703" s="44">
        <v>0</v>
      </c>
      <c r="D3703" s="33">
        <v>43881</v>
      </c>
    </row>
    <row r="3704" spans="2:4" x14ac:dyDescent="0.2">
      <c r="B3704" t="s">
        <v>111</v>
      </c>
      <c r="C3704" s="44">
        <v>0</v>
      </c>
      <c r="D3704" s="33">
        <v>43882</v>
      </c>
    </row>
    <row r="3705" spans="2:4" x14ac:dyDescent="0.2">
      <c r="B3705" t="s">
        <v>111</v>
      </c>
      <c r="C3705" s="44">
        <v>0</v>
      </c>
      <c r="D3705" s="33">
        <v>43883</v>
      </c>
    </row>
    <row r="3706" spans="2:4" x14ac:dyDescent="0.2">
      <c r="B3706" t="s">
        <v>111</v>
      </c>
      <c r="C3706" s="44">
        <v>0</v>
      </c>
      <c r="D3706" s="33">
        <v>43884</v>
      </c>
    </row>
    <row r="3707" spans="2:4" x14ac:dyDescent="0.2">
      <c r="B3707" t="s">
        <v>111</v>
      </c>
      <c r="C3707" s="44">
        <v>0</v>
      </c>
      <c r="D3707" s="33">
        <v>43885</v>
      </c>
    </row>
    <row r="3708" spans="2:4" x14ac:dyDescent="0.2">
      <c r="B3708" t="s">
        <v>111</v>
      </c>
      <c r="C3708" s="44">
        <v>0</v>
      </c>
      <c r="D3708" s="33">
        <v>43886</v>
      </c>
    </row>
    <row r="3709" spans="2:4" x14ac:dyDescent="0.2">
      <c r="B3709" t="s">
        <v>111</v>
      </c>
      <c r="C3709" s="44">
        <v>0</v>
      </c>
      <c r="D3709" s="33">
        <v>43887</v>
      </c>
    </row>
    <row r="3710" spans="2:4" x14ac:dyDescent="0.2">
      <c r="B3710" t="s">
        <v>111</v>
      </c>
      <c r="C3710" s="44">
        <v>0</v>
      </c>
      <c r="D3710" s="33">
        <v>43888</v>
      </c>
    </row>
    <row r="3711" spans="2:4" x14ac:dyDescent="0.2">
      <c r="B3711" t="s">
        <v>111</v>
      </c>
      <c r="C3711" s="44">
        <v>0</v>
      </c>
      <c r="D3711" s="33">
        <v>43889</v>
      </c>
    </row>
    <row r="3712" spans="2:4" x14ac:dyDescent="0.2">
      <c r="B3712" t="s">
        <v>111</v>
      </c>
      <c r="C3712" s="44">
        <v>0</v>
      </c>
      <c r="D3712" s="33">
        <v>43890</v>
      </c>
    </row>
    <row r="3713" spans="2:4" x14ac:dyDescent="0.2">
      <c r="B3713" t="s">
        <v>111</v>
      </c>
      <c r="C3713" s="44">
        <v>0</v>
      </c>
      <c r="D3713" s="33">
        <v>43891</v>
      </c>
    </row>
    <row r="3714" spans="2:4" x14ac:dyDescent="0.2">
      <c r="B3714" t="s">
        <v>111</v>
      </c>
      <c r="C3714" s="44">
        <v>0</v>
      </c>
      <c r="D3714" s="33">
        <v>43892</v>
      </c>
    </row>
    <row r="3715" spans="2:4" x14ac:dyDescent="0.2">
      <c r="B3715" t="s">
        <v>111</v>
      </c>
      <c r="C3715" s="44">
        <v>1</v>
      </c>
      <c r="D3715" s="33">
        <v>43893</v>
      </c>
    </row>
    <row r="3716" spans="2:4" x14ac:dyDescent="0.2">
      <c r="B3716" t="s">
        <v>111</v>
      </c>
      <c r="C3716" s="44">
        <v>1</v>
      </c>
      <c r="D3716" s="33">
        <v>43894</v>
      </c>
    </row>
    <row r="3717" spans="2:4" x14ac:dyDescent="0.2">
      <c r="B3717" t="s">
        <v>111</v>
      </c>
      <c r="C3717" s="44">
        <v>4</v>
      </c>
      <c r="D3717" s="33">
        <v>43895</v>
      </c>
    </row>
    <row r="3718" spans="2:4" x14ac:dyDescent="0.2">
      <c r="B3718" t="s">
        <v>111</v>
      </c>
      <c r="C3718" s="44">
        <v>4</v>
      </c>
      <c r="D3718" s="33">
        <v>43896</v>
      </c>
    </row>
    <row r="3719" spans="2:4" x14ac:dyDescent="0.2">
      <c r="B3719" t="s">
        <v>111</v>
      </c>
      <c r="C3719" s="44">
        <v>4</v>
      </c>
      <c r="D3719" s="33">
        <v>43897</v>
      </c>
    </row>
    <row r="3720" spans="2:4" x14ac:dyDescent="0.2">
      <c r="B3720" t="s">
        <v>111</v>
      </c>
      <c r="C3720" s="44">
        <v>8</v>
      </c>
      <c r="D3720" s="33">
        <v>43898</v>
      </c>
    </row>
    <row r="3721" spans="2:4" x14ac:dyDescent="0.2">
      <c r="B3721" t="s">
        <v>111</v>
      </c>
      <c r="C3721" s="44">
        <v>8</v>
      </c>
      <c r="D3721" s="33">
        <v>43899</v>
      </c>
    </row>
    <row r="3722" spans="2:4" x14ac:dyDescent="0.2">
      <c r="B3722" t="s">
        <v>111</v>
      </c>
      <c r="C3722" s="44">
        <v>13</v>
      </c>
      <c r="D3722" s="33">
        <v>43900</v>
      </c>
    </row>
    <row r="3723" spans="2:4" x14ac:dyDescent="0.2">
      <c r="B3723" t="s">
        <v>111</v>
      </c>
      <c r="C3723" s="44">
        <v>23</v>
      </c>
      <c r="D3723" s="33">
        <v>43901</v>
      </c>
    </row>
    <row r="3724" spans="2:4" x14ac:dyDescent="0.2">
      <c r="B3724" t="s">
        <v>111</v>
      </c>
      <c r="C3724" s="44">
        <v>23</v>
      </c>
      <c r="D3724" s="33">
        <v>43902</v>
      </c>
    </row>
    <row r="3725" spans="2:4" x14ac:dyDescent="0.2">
      <c r="B3725" t="s">
        <v>111</v>
      </c>
      <c r="C3725" s="44">
        <v>43</v>
      </c>
      <c r="D3725" s="33">
        <v>43903</v>
      </c>
    </row>
    <row r="3726" spans="2:4" x14ac:dyDescent="0.2">
      <c r="B3726" t="s">
        <v>111</v>
      </c>
      <c r="C3726" s="44">
        <v>61</v>
      </c>
      <c r="D3726" s="33">
        <v>43904</v>
      </c>
    </row>
    <row r="3727" spans="2:4" x14ac:dyDescent="0.2">
      <c r="B3727" t="s">
        <v>111</v>
      </c>
      <c r="C3727" s="44">
        <v>74</v>
      </c>
      <c r="D3727" s="33">
        <v>43905</v>
      </c>
    </row>
    <row r="3728" spans="2:4" x14ac:dyDescent="0.2">
      <c r="B3728" t="s">
        <v>112</v>
      </c>
      <c r="C3728" s="44">
        <v>0</v>
      </c>
      <c r="D3728" s="33">
        <v>43852</v>
      </c>
    </row>
    <row r="3729" spans="2:4" x14ac:dyDescent="0.2">
      <c r="B3729" t="s">
        <v>112</v>
      </c>
      <c r="C3729" s="44">
        <v>0</v>
      </c>
      <c r="D3729" s="33">
        <v>43853</v>
      </c>
    </row>
    <row r="3730" spans="2:4" x14ac:dyDescent="0.2">
      <c r="B3730" t="s">
        <v>112</v>
      </c>
      <c r="C3730" s="44">
        <v>0</v>
      </c>
      <c r="D3730" s="33">
        <v>43854</v>
      </c>
    </row>
    <row r="3731" spans="2:4" x14ac:dyDescent="0.2">
      <c r="B3731" t="s">
        <v>112</v>
      </c>
      <c r="C3731" s="44">
        <v>0</v>
      </c>
      <c r="D3731" s="33">
        <v>43855</v>
      </c>
    </row>
    <row r="3732" spans="2:4" x14ac:dyDescent="0.2">
      <c r="B3732" t="s">
        <v>112</v>
      </c>
      <c r="C3732" s="44">
        <v>0</v>
      </c>
      <c r="D3732" s="33">
        <v>43856</v>
      </c>
    </row>
    <row r="3733" spans="2:4" x14ac:dyDescent="0.2">
      <c r="B3733" t="s">
        <v>112</v>
      </c>
      <c r="C3733" s="44">
        <v>0</v>
      </c>
      <c r="D3733" s="33">
        <v>43857</v>
      </c>
    </row>
    <row r="3734" spans="2:4" x14ac:dyDescent="0.2">
      <c r="B3734" t="s">
        <v>112</v>
      </c>
      <c r="C3734" s="44">
        <v>0</v>
      </c>
      <c r="D3734" s="33">
        <v>43858</v>
      </c>
    </row>
    <row r="3735" spans="2:4" x14ac:dyDescent="0.2">
      <c r="B3735" t="s">
        <v>112</v>
      </c>
      <c r="C3735" s="44">
        <v>0</v>
      </c>
      <c r="D3735" s="33">
        <v>43859</v>
      </c>
    </row>
    <row r="3736" spans="2:4" x14ac:dyDescent="0.2">
      <c r="B3736" t="s">
        <v>112</v>
      </c>
      <c r="C3736" s="44">
        <v>0</v>
      </c>
      <c r="D3736" s="33">
        <v>43860</v>
      </c>
    </row>
    <row r="3737" spans="2:4" x14ac:dyDescent="0.2">
      <c r="B3737" t="s">
        <v>112</v>
      </c>
      <c r="C3737" s="44">
        <v>0</v>
      </c>
      <c r="D3737" s="33">
        <v>43861</v>
      </c>
    </row>
    <row r="3738" spans="2:4" x14ac:dyDescent="0.2">
      <c r="B3738" t="s">
        <v>112</v>
      </c>
      <c r="C3738" s="44">
        <v>0</v>
      </c>
      <c r="D3738" s="33">
        <v>43862</v>
      </c>
    </row>
    <row r="3739" spans="2:4" x14ac:dyDescent="0.2">
      <c r="B3739" t="s">
        <v>112</v>
      </c>
      <c r="C3739" s="44">
        <v>0</v>
      </c>
      <c r="D3739" s="33">
        <v>43863</v>
      </c>
    </row>
    <row r="3740" spans="2:4" x14ac:dyDescent="0.2">
      <c r="B3740" t="s">
        <v>112</v>
      </c>
      <c r="C3740" s="44">
        <v>0</v>
      </c>
      <c r="D3740" s="33">
        <v>43864</v>
      </c>
    </row>
    <row r="3741" spans="2:4" x14ac:dyDescent="0.2">
      <c r="B3741" t="s">
        <v>112</v>
      </c>
      <c r="C3741" s="44">
        <v>0</v>
      </c>
      <c r="D3741" s="33">
        <v>43865</v>
      </c>
    </row>
    <row r="3742" spans="2:4" x14ac:dyDescent="0.2">
      <c r="B3742" t="s">
        <v>112</v>
      </c>
      <c r="C3742" s="44">
        <v>0</v>
      </c>
      <c r="D3742" s="33">
        <v>43866</v>
      </c>
    </row>
    <row r="3743" spans="2:4" x14ac:dyDescent="0.2">
      <c r="B3743" t="s">
        <v>112</v>
      </c>
      <c r="C3743" s="44">
        <v>0</v>
      </c>
      <c r="D3743" s="33">
        <v>43867</v>
      </c>
    </row>
    <row r="3744" spans="2:4" x14ac:dyDescent="0.2">
      <c r="B3744" t="s">
        <v>112</v>
      </c>
      <c r="C3744" s="44">
        <v>0</v>
      </c>
      <c r="D3744" s="33">
        <v>43868</v>
      </c>
    </row>
    <row r="3745" spans="2:4" x14ac:dyDescent="0.2">
      <c r="B3745" t="s">
        <v>112</v>
      </c>
      <c r="C3745" s="44">
        <v>0</v>
      </c>
      <c r="D3745" s="33">
        <v>43869</v>
      </c>
    </row>
    <row r="3746" spans="2:4" x14ac:dyDescent="0.2">
      <c r="B3746" t="s">
        <v>112</v>
      </c>
      <c r="C3746" s="44">
        <v>0</v>
      </c>
      <c r="D3746" s="33">
        <v>43870</v>
      </c>
    </row>
    <row r="3747" spans="2:4" x14ac:dyDescent="0.2">
      <c r="B3747" t="s">
        <v>112</v>
      </c>
      <c r="C3747" s="44">
        <v>0</v>
      </c>
      <c r="D3747" s="33">
        <v>43871</v>
      </c>
    </row>
    <row r="3748" spans="2:4" x14ac:dyDescent="0.2">
      <c r="B3748" t="s">
        <v>112</v>
      </c>
      <c r="C3748" s="44">
        <v>0</v>
      </c>
      <c r="D3748" s="33">
        <v>43872</v>
      </c>
    </row>
    <row r="3749" spans="2:4" x14ac:dyDescent="0.2">
      <c r="B3749" t="s">
        <v>112</v>
      </c>
      <c r="C3749" s="44">
        <v>0</v>
      </c>
      <c r="D3749" s="33">
        <v>43873</v>
      </c>
    </row>
    <row r="3750" spans="2:4" x14ac:dyDescent="0.2">
      <c r="B3750" t="s">
        <v>112</v>
      </c>
      <c r="C3750" s="44">
        <v>0</v>
      </c>
      <c r="D3750" s="33">
        <v>43874</v>
      </c>
    </row>
    <row r="3751" spans="2:4" x14ac:dyDescent="0.2">
      <c r="B3751" t="s">
        <v>112</v>
      </c>
      <c r="C3751" s="44">
        <v>0</v>
      </c>
      <c r="D3751" s="33">
        <v>43875</v>
      </c>
    </row>
    <row r="3752" spans="2:4" x14ac:dyDescent="0.2">
      <c r="B3752" t="s">
        <v>112</v>
      </c>
      <c r="C3752" s="44">
        <v>0</v>
      </c>
      <c r="D3752" s="33">
        <v>43876</v>
      </c>
    </row>
    <row r="3753" spans="2:4" x14ac:dyDescent="0.2">
      <c r="B3753" t="s">
        <v>112</v>
      </c>
      <c r="C3753" s="44">
        <v>0</v>
      </c>
      <c r="D3753" s="33">
        <v>43877</v>
      </c>
    </row>
    <row r="3754" spans="2:4" x14ac:dyDescent="0.2">
      <c r="B3754" t="s">
        <v>112</v>
      </c>
      <c r="C3754" s="44">
        <v>0</v>
      </c>
      <c r="D3754" s="33">
        <v>43878</v>
      </c>
    </row>
    <row r="3755" spans="2:4" x14ac:dyDescent="0.2">
      <c r="B3755" t="s">
        <v>112</v>
      </c>
      <c r="C3755" s="44">
        <v>0</v>
      </c>
      <c r="D3755" s="33">
        <v>43879</v>
      </c>
    </row>
    <row r="3756" spans="2:4" x14ac:dyDescent="0.2">
      <c r="B3756" t="s">
        <v>112</v>
      </c>
      <c r="C3756" s="44">
        <v>0</v>
      </c>
      <c r="D3756" s="33">
        <v>43880</v>
      </c>
    </row>
    <row r="3757" spans="2:4" x14ac:dyDescent="0.2">
      <c r="B3757" t="s">
        <v>112</v>
      </c>
      <c r="C3757" s="44">
        <v>0</v>
      </c>
      <c r="D3757" s="33">
        <v>43881</v>
      </c>
    </row>
    <row r="3758" spans="2:4" x14ac:dyDescent="0.2">
      <c r="B3758" t="s">
        <v>112</v>
      </c>
      <c r="C3758" s="44">
        <v>0</v>
      </c>
      <c r="D3758" s="33">
        <v>43882</v>
      </c>
    </row>
    <row r="3759" spans="2:4" x14ac:dyDescent="0.2">
      <c r="B3759" t="s">
        <v>112</v>
      </c>
      <c r="C3759" s="44">
        <v>0</v>
      </c>
      <c r="D3759" s="33">
        <v>43883</v>
      </c>
    </row>
    <row r="3760" spans="2:4" x14ac:dyDescent="0.2">
      <c r="B3760" t="s">
        <v>112</v>
      </c>
      <c r="C3760" s="44">
        <v>0</v>
      </c>
      <c r="D3760" s="33">
        <v>43884</v>
      </c>
    </row>
    <row r="3761" spans="2:4" x14ac:dyDescent="0.2">
      <c r="B3761" t="s">
        <v>112</v>
      </c>
      <c r="C3761" s="44">
        <v>0</v>
      </c>
      <c r="D3761" s="33">
        <v>43885</v>
      </c>
    </row>
    <row r="3762" spans="2:4" x14ac:dyDescent="0.2">
      <c r="B3762" t="s">
        <v>112</v>
      </c>
      <c r="C3762" s="44">
        <v>0</v>
      </c>
      <c r="D3762" s="33">
        <v>43886</v>
      </c>
    </row>
    <row r="3763" spans="2:4" x14ac:dyDescent="0.2">
      <c r="B3763" t="s">
        <v>112</v>
      </c>
      <c r="C3763" s="44">
        <v>0</v>
      </c>
      <c r="D3763" s="33">
        <v>43887</v>
      </c>
    </row>
    <row r="3764" spans="2:4" x14ac:dyDescent="0.2">
      <c r="B3764" t="s">
        <v>112</v>
      </c>
      <c r="C3764" s="44">
        <v>0</v>
      </c>
      <c r="D3764" s="33">
        <v>43888</v>
      </c>
    </row>
    <row r="3765" spans="2:4" x14ac:dyDescent="0.2">
      <c r="B3765" t="s">
        <v>112</v>
      </c>
      <c r="C3765" s="44">
        <v>0</v>
      </c>
      <c r="D3765" s="33">
        <v>43889</v>
      </c>
    </row>
    <row r="3766" spans="2:4" x14ac:dyDescent="0.2">
      <c r="B3766" t="s">
        <v>112</v>
      </c>
      <c r="C3766" s="44">
        <v>0</v>
      </c>
      <c r="D3766" s="33">
        <v>43890</v>
      </c>
    </row>
    <row r="3767" spans="2:4" x14ac:dyDescent="0.2">
      <c r="B3767" t="s">
        <v>112</v>
      </c>
      <c r="C3767" s="44">
        <v>0</v>
      </c>
      <c r="D3767" s="33">
        <v>43891</v>
      </c>
    </row>
    <row r="3768" spans="2:4" x14ac:dyDescent="0.2">
      <c r="B3768" t="s">
        <v>112</v>
      </c>
      <c r="C3768" s="44">
        <v>0</v>
      </c>
      <c r="D3768" s="33">
        <v>43892</v>
      </c>
    </row>
    <row r="3769" spans="2:4" x14ac:dyDescent="0.2">
      <c r="B3769" t="s">
        <v>112</v>
      </c>
      <c r="C3769" s="44">
        <v>1</v>
      </c>
      <c r="D3769" s="33">
        <v>43893</v>
      </c>
    </row>
    <row r="3770" spans="2:4" x14ac:dyDescent="0.2">
      <c r="B3770" t="s">
        <v>112</v>
      </c>
      <c r="C3770" s="44">
        <v>1</v>
      </c>
      <c r="D3770" s="33">
        <v>43894</v>
      </c>
    </row>
    <row r="3771" spans="2:4" x14ac:dyDescent="0.2">
      <c r="B3771" t="s">
        <v>112</v>
      </c>
      <c r="C3771" s="44">
        <v>1</v>
      </c>
      <c r="D3771" s="33">
        <v>43895</v>
      </c>
    </row>
    <row r="3772" spans="2:4" x14ac:dyDescent="0.2">
      <c r="B3772" t="s">
        <v>112</v>
      </c>
      <c r="C3772" s="44">
        <v>1</v>
      </c>
      <c r="D3772" s="33">
        <v>43896</v>
      </c>
    </row>
    <row r="3773" spans="2:4" x14ac:dyDescent="0.2">
      <c r="B3773" t="s">
        <v>112</v>
      </c>
      <c r="C3773" s="44">
        <v>1</v>
      </c>
      <c r="D3773" s="33">
        <v>43897</v>
      </c>
    </row>
    <row r="3774" spans="2:4" x14ac:dyDescent="0.2">
      <c r="B3774" t="s">
        <v>112</v>
      </c>
      <c r="C3774" s="44">
        <v>1</v>
      </c>
      <c r="D3774" s="33">
        <v>43898</v>
      </c>
    </row>
    <row r="3775" spans="2:4" x14ac:dyDescent="0.2">
      <c r="B3775" t="s">
        <v>112</v>
      </c>
      <c r="C3775" s="44">
        <v>1</v>
      </c>
      <c r="D3775" s="33">
        <v>43899</v>
      </c>
    </row>
    <row r="3776" spans="2:4" x14ac:dyDescent="0.2">
      <c r="B3776" t="s">
        <v>112</v>
      </c>
      <c r="C3776" s="44">
        <v>1</v>
      </c>
      <c r="D3776" s="33">
        <v>43900</v>
      </c>
    </row>
    <row r="3777" spans="2:4" x14ac:dyDescent="0.2">
      <c r="B3777" t="s">
        <v>112</v>
      </c>
      <c r="C3777" s="44">
        <v>1</v>
      </c>
      <c r="D3777" s="33">
        <v>43901</v>
      </c>
    </row>
    <row r="3778" spans="2:4" x14ac:dyDescent="0.2">
      <c r="B3778" t="s">
        <v>112</v>
      </c>
      <c r="C3778" s="44">
        <v>1</v>
      </c>
      <c r="D3778" s="33">
        <v>43902</v>
      </c>
    </row>
    <row r="3779" spans="2:4" x14ac:dyDescent="0.2">
      <c r="B3779" t="s">
        <v>112</v>
      </c>
      <c r="C3779" s="44">
        <v>1</v>
      </c>
      <c r="D3779" s="33">
        <v>43903</v>
      </c>
    </row>
    <row r="3780" spans="2:4" x14ac:dyDescent="0.2">
      <c r="B3780" t="s">
        <v>112</v>
      </c>
      <c r="C3780" s="44">
        <v>1</v>
      </c>
      <c r="D3780" s="33">
        <v>43904</v>
      </c>
    </row>
    <row r="3781" spans="2:4" x14ac:dyDescent="0.2">
      <c r="B3781" t="s">
        <v>112</v>
      </c>
      <c r="C3781" s="44">
        <v>8</v>
      </c>
      <c r="D3781" s="33">
        <v>43905</v>
      </c>
    </row>
    <row r="3782" spans="2:4" x14ac:dyDescent="0.2">
      <c r="B3782" t="s">
        <v>113</v>
      </c>
      <c r="C3782" s="44">
        <v>0</v>
      </c>
      <c r="D3782" s="33">
        <v>43852</v>
      </c>
    </row>
    <row r="3783" spans="2:4" x14ac:dyDescent="0.2">
      <c r="B3783" t="s">
        <v>113</v>
      </c>
      <c r="C3783" s="44">
        <v>0</v>
      </c>
      <c r="D3783" s="33">
        <v>43853</v>
      </c>
    </row>
    <row r="3784" spans="2:4" x14ac:dyDescent="0.2">
      <c r="B3784" t="s">
        <v>113</v>
      </c>
      <c r="C3784" s="44">
        <v>0</v>
      </c>
      <c r="D3784" s="33">
        <v>43854</v>
      </c>
    </row>
    <row r="3785" spans="2:4" x14ac:dyDescent="0.2">
      <c r="B3785" t="s">
        <v>113</v>
      </c>
      <c r="C3785" s="44">
        <v>0</v>
      </c>
      <c r="D3785" s="33">
        <v>43855</v>
      </c>
    </row>
    <row r="3786" spans="2:4" x14ac:dyDescent="0.2">
      <c r="B3786" t="s">
        <v>113</v>
      </c>
      <c r="C3786" s="44">
        <v>0</v>
      </c>
      <c r="D3786" s="33">
        <v>43856</v>
      </c>
    </row>
    <row r="3787" spans="2:4" x14ac:dyDescent="0.2">
      <c r="B3787" t="s">
        <v>113</v>
      </c>
      <c r="C3787" s="44">
        <v>0</v>
      </c>
      <c r="D3787" s="33">
        <v>43857</v>
      </c>
    </row>
    <row r="3788" spans="2:4" x14ac:dyDescent="0.2">
      <c r="B3788" t="s">
        <v>113</v>
      </c>
      <c r="C3788" s="44">
        <v>0</v>
      </c>
      <c r="D3788" s="33">
        <v>43858</v>
      </c>
    </row>
    <row r="3789" spans="2:4" x14ac:dyDescent="0.2">
      <c r="B3789" t="s">
        <v>113</v>
      </c>
      <c r="C3789" s="44">
        <v>0</v>
      </c>
      <c r="D3789" s="33">
        <v>43859</v>
      </c>
    </row>
    <row r="3790" spans="2:4" x14ac:dyDescent="0.2">
      <c r="B3790" t="s">
        <v>113</v>
      </c>
      <c r="C3790" s="44">
        <v>0</v>
      </c>
      <c r="D3790" s="33">
        <v>43860</v>
      </c>
    </row>
    <row r="3791" spans="2:4" x14ac:dyDescent="0.2">
      <c r="B3791" t="s">
        <v>113</v>
      </c>
      <c r="C3791" s="44">
        <v>0</v>
      </c>
      <c r="D3791" s="33">
        <v>43861</v>
      </c>
    </row>
    <row r="3792" spans="2:4" x14ac:dyDescent="0.2">
      <c r="B3792" t="s">
        <v>113</v>
      </c>
      <c r="C3792" s="44">
        <v>0</v>
      </c>
      <c r="D3792" s="33">
        <v>43862</v>
      </c>
    </row>
    <row r="3793" spans="2:4" x14ac:dyDescent="0.2">
      <c r="B3793" t="s">
        <v>113</v>
      </c>
      <c r="C3793" s="44">
        <v>0</v>
      </c>
      <c r="D3793" s="33">
        <v>43863</v>
      </c>
    </row>
    <row r="3794" spans="2:4" x14ac:dyDescent="0.2">
      <c r="B3794" t="s">
        <v>113</v>
      </c>
      <c r="C3794" s="44">
        <v>0</v>
      </c>
      <c r="D3794" s="33">
        <v>43864</v>
      </c>
    </row>
    <row r="3795" spans="2:4" x14ac:dyDescent="0.2">
      <c r="B3795" t="s">
        <v>113</v>
      </c>
      <c r="C3795" s="44">
        <v>0</v>
      </c>
      <c r="D3795" s="33">
        <v>43865</v>
      </c>
    </row>
    <row r="3796" spans="2:4" x14ac:dyDescent="0.2">
      <c r="B3796" t="s">
        <v>113</v>
      </c>
      <c r="C3796" s="44">
        <v>0</v>
      </c>
      <c r="D3796" s="33">
        <v>43866</v>
      </c>
    </row>
    <row r="3797" spans="2:4" x14ac:dyDescent="0.2">
      <c r="B3797" t="s">
        <v>113</v>
      </c>
      <c r="C3797" s="44">
        <v>0</v>
      </c>
      <c r="D3797" s="33">
        <v>43867</v>
      </c>
    </row>
    <row r="3798" spans="2:4" x14ac:dyDescent="0.2">
      <c r="B3798" t="s">
        <v>113</v>
      </c>
      <c r="C3798" s="44">
        <v>0</v>
      </c>
      <c r="D3798" s="33">
        <v>43868</v>
      </c>
    </row>
    <row r="3799" spans="2:4" x14ac:dyDescent="0.2">
      <c r="B3799" t="s">
        <v>113</v>
      </c>
      <c r="C3799" s="44">
        <v>0</v>
      </c>
      <c r="D3799" s="33">
        <v>43869</v>
      </c>
    </row>
    <row r="3800" spans="2:4" x14ac:dyDescent="0.2">
      <c r="B3800" t="s">
        <v>113</v>
      </c>
      <c r="C3800" s="44">
        <v>0</v>
      </c>
      <c r="D3800" s="33">
        <v>43870</v>
      </c>
    </row>
    <row r="3801" spans="2:4" x14ac:dyDescent="0.2">
      <c r="B3801" t="s">
        <v>113</v>
      </c>
      <c r="C3801" s="44">
        <v>0</v>
      </c>
      <c r="D3801" s="33">
        <v>43871</v>
      </c>
    </row>
    <row r="3802" spans="2:4" x14ac:dyDescent="0.2">
      <c r="B3802" t="s">
        <v>113</v>
      </c>
      <c r="C3802" s="44">
        <v>0</v>
      </c>
      <c r="D3802" s="33">
        <v>43872</v>
      </c>
    </row>
    <row r="3803" spans="2:4" x14ac:dyDescent="0.2">
      <c r="B3803" t="s">
        <v>113</v>
      </c>
      <c r="C3803" s="44">
        <v>0</v>
      </c>
      <c r="D3803" s="33">
        <v>43873</v>
      </c>
    </row>
    <row r="3804" spans="2:4" x14ac:dyDescent="0.2">
      <c r="B3804" t="s">
        <v>113</v>
      </c>
      <c r="C3804" s="44">
        <v>0</v>
      </c>
      <c r="D3804" s="33">
        <v>43874</v>
      </c>
    </row>
    <row r="3805" spans="2:4" x14ac:dyDescent="0.2">
      <c r="B3805" t="s">
        <v>113</v>
      </c>
      <c r="C3805" s="44">
        <v>0</v>
      </c>
      <c r="D3805" s="33">
        <v>43875</v>
      </c>
    </row>
    <row r="3806" spans="2:4" x14ac:dyDescent="0.2">
      <c r="B3806" t="s">
        <v>113</v>
      </c>
      <c r="C3806" s="44">
        <v>0</v>
      </c>
      <c r="D3806" s="33">
        <v>43876</v>
      </c>
    </row>
    <row r="3807" spans="2:4" x14ac:dyDescent="0.2">
      <c r="B3807" t="s">
        <v>113</v>
      </c>
      <c r="C3807" s="44">
        <v>0</v>
      </c>
      <c r="D3807" s="33">
        <v>43877</v>
      </c>
    </row>
    <row r="3808" spans="2:4" x14ac:dyDescent="0.2">
      <c r="B3808" t="s">
        <v>113</v>
      </c>
      <c r="C3808" s="44">
        <v>0</v>
      </c>
      <c r="D3808" s="33">
        <v>43878</v>
      </c>
    </row>
    <row r="3809" spans="2:4" x14ac:dyDescent="0.2">
      <c r="B3809" t="s">
        <v>113</v>
      </c>
      <c r="C3809" s="44">
        <v>0</v>
      </c>
      <c r="D3809" s="33">
        <v>43879</v>
      </c>
    </row>
    <row r="3810" spans="2:4" x14ac:dyDescent="0.2">
      <c r="B3810" t="s">
        <v>113</v>
      </c>
      <c r="C3810" s="44">
        <v>0</v>
      </c>
      <c r="D3810" s="33">
        <v>43880</v>
      </c>
    </row>
    <row r="3811" spans="2:4" x14ac:dyDescent="0.2">
      <c r="B3811" t="s">
        <v>113</v>
      </c>
      <c r="C3811" s="44">
        <v>0</v>
      </c>
      <c r="D3811" s="33">
        <v>43881</v>
      </c>
    </row>
    <row r="3812" spans="2:4" x14ac:dyDescent="0.2">
      <c r="B3812" t="s">
        <v>113</v>
      </c>
      <c r="C3812" s="44">
        <v>0</v>
      </c>
      <c r="D3812" s="33">
        <v>43882</v>
      </c>
    </row>
    <row r="3813" spans="2:4" x14ac:dyDescent="0.2">
      <c r="B3813" t="s">
        <v>113</v>
      </c>
      <c r="C3813" s="44">
        <v>0</v>
      </c>
      <c r="D3813" s="33">
        <v>43883</v>
      </c>
    </row>
    <row r="3814" spans="2:4" x14ac:dyDescent="0.2">
      <c r="B3814" t="s">
        <v>113</v>
      </c>
      <c r="C3814" s="44">
        <v>0</v>
      </c>
      <c r="D3814" s="33">
        <v>43884</v>
      </c>
    </row>
    <row r="3815" spans="2:4" x14ac:dyDescent="0.2">
      <c r="B3815" t="s">
        <v>113</v>
      </c>
      <c r="C3815" s="44">
        <v>0</v>
      </c>
      <c r="D3815" s="33">
        <v>43885</v>
      </c>
    </row>
    <row r="3816" spans="2:4" x14ac:dyDescent="0.2">
      <c r="B3816" t="s">
        <v>113</v>
      </c>
      <c r="C3816" s="44">
        <v>0</v>
      </c>
      <c r="D3816" s="33">
        <v>43886</v>
      </c>
    </row>
    <row r="3817" spans="2:4" x14ac:dyDescent="0.2">
      <c r="B3817" t="s">
        <v>113</v>
      </c>
      <c r="C3817" s="44">
        <v>0</v>
      </c>
      <c r="D3817" s="33">
        <v>43887</v>
      </c>
    </row>
    <row r="3818" spans="2:4" x14ac:dyDescent="0.2">
      <c r="B3818" t="s">
        <v>113</v>
      </c>
      <c r="C3818" s="44">
        <v>0</v>
      </c>
      <c r="D3818" s="33">
        <v>43888</v>
      </c>
    </row>
    <row r="3819" spans="2:4" x14ac:dyDescent="0.2">
      <c r="B3819" t="s">
        <v>113</v>
      </c>
      <c r="C3819" s="44">
        <v>0</v>
      </c>
      <c r="D3819" s="33">
        <v>43889</v>
      </c>
    </row>
    <row r="3820" spans="2:4" x14ac:dyDescent="0.2">
      <c r="B3820" t="s">
        <v>113</v>
      </c>
      <c r="C3820" s="44">
        <v>0</v>
      </c>
      <c r="D3820" s="33">
        <v>43890</v>
      </c>
    </row>
    <row r="3821" spans="2:4" x14ac:dyDescent="0.2">
      <c r="B3821" t="s">
        <v>113</v>
      </c>
      <c r="C3821" s="44">
        <v>0</v>
      </c>
      <c r="D3821" s="33">
        <v>43891</v>
      </c>
    </row>
    <row r="3822" spans="2:4" x14ac:dyDescent="0.2">
      <c r="B3822" t="s">
        <v>113</v>
      </c>
      <c r="C3822" s="44">
        <v>0</v>
      </c>
      <c r="D3822" s="33">
        <v>43892</v>
      </c>
    </row>
    <row r="3823" spans="2:4" x14ac:dyDescent="0.2">
      <c r="B3823" t="s">
        <v>113</v>
      </c>
      <c r="C3823" s="44">
        <v>1</v>
      </c>
      <c r="D3823" s="33">
        <v>43893</v>
      </c>
    </row>
    <row r="3824" spans="2:4" x14ac:dyDescent="0.2">
      <c r="B3824" t="s">
        <v>113</v>
      </c>
      <c r="C3824" s="44">
        <v>1</v>
      </c>
      <c r="D3824" s="33">
        <v>43894</v>
      </c>
    </row>
    <row r="3825" spans="2:4" x14ac:dyDescent="0.2">
      <c r="B3825" t="s">
        <v>113</v>
      </c>
      <c r="C3825" s="44">
        <v>1</v>
      </c>
      <c r="D3825" s="33">
        <v>43895</v>
      </c>
    </row>
    <row r="3826" spans="2:4" x14ac:dyDescent="0.2">
      <c r="B3826" t="s">
        <v>113</v>
      </c>
      <c r="C3826" s="44">
        <v>1</v>
      </c>
      <c r="D3826" s="33">
        <v>43896</v>
      </c>
    </row>
    <row r="3827" spans="2:4" x14ac:dyDescent="0.2">
      <c r="B3827" t="s">
        <v>113</v>
      </c>
      <c r="C3827" s="44">
        <v>1</v>
      </c>
      <c r="D3827" s="33">
        <v>43897</v>
      </c>
    </row>
    <row r="3828" spans="2:4" x14ac:dyDescent="0.2">
      <c r="B3828" t="s">
        <v>113</v>
      </c>
      <c r="C3828" s="44">
        <v>1</v>
      </c>
      <c r="D3828" s="33">
        <v>43898</v>
      </c>
    </row>
    <row r="3829" spans="2:4" x14ac:dyDescent="0.2">
      <c r="B3829" t="s">
        <v>113</v>
      </c>
      <c r="C3829" s="44">
        <v>1</v>
      </c>
      <c r="D3829" s="33">
        <v>43899</v>
      </c>
    </row>
    <row r="3830" spans="2:4" x14ac:dyDescent="0.2">
      <c r="B3830" t="s">
        <v>113</v>
      </c>
      <c r="C3830" s="44">
        <v>1</v>
      </c>
      <c r="D3830" s="33">
        <v>43900</v>
      </c>
    </row>
    <row r="3831" spans="2:4" x14ac:dyDescent="0.2">
      <c r="B3831" t="s">
        <v>113</v>
      </c>
      <c r="C3831" s="44">
        <v>1</v>
      </c>
      <c r="D3831" s="33">
        <v>43901</v>
      </c>
    </row>
    <row r="3832" spans="2:4" x14ac:dyDescent="0.2">
      <c r="B3832" t="s">
        <v>113</v>
      </c>
      <c r="C3832" s="44">
        <v>1</v>
      </c>
      <c r="D3832" s="33">
        <v>43902</v>
      </c>
    </row>
    <row r="3833" spans="2:4" x14ac:dyDescent="0.2">
      <c r="B3833" t="s">
        <v>113</v>
      </c>
      <c r="C3833" s="44">
        <v>3</v>
      </c>
      <c r="D3833" s="33">
        <v>43903</v>
      </c>
    </row>
    <row r="3834" spans="2:4" x14ac:dyDescent="0.2">
      <c r="B3834" t="s">
        <v>113</v>
      </c>
      <c r="C3834" s="44">
        <v>3</v>
      </c>
      <c r="D3834" s="33">
        <v>43904</v>
      </c>
    </row>
    <row r="3835" spans="2:4" x14ac:dyDescent="0.2">
      <c r="B3835" t="s">
        <v>113</v>
      </c>
      <c r="C3835" s="44">
        <v>3</v>
      </c>
      <c r="D3835" s="33">
        <v>43905</v>
      </c>
    </row>
    <row r="3836" spans="2:4" x14ac:dyDescent="0.2">
      <c r="B3836" t="s">
        <v>114</v>
      </c>
      <c r="C3836" s="44">
        <v>0</v>
      </c>
      <c r="D3836" s="33">
        <v>43852</v>
      </c>
    </row>
    <row r="3837" spans="2:4" x14ac:dyDescent="0.2">
      <c r="B3837" t="s">
        <v>114</v>
      </c>
      <c r="C3837" s="44">
        <v>0</v>
      </c>
      <c r="D3837" s="33">
        <v>43853</v>
      </c>
    </row>
    <row r="3838" spans="2:4" x14ac:dyDescent="0.2">
      <c r="B3838" t="s">
        <v>114</v>
      </c>
      <c r="C3838" s="44">
        <v>0</v>
      </c>
      <c r="D3838" s="33">
        <v>43854</v>
      </c>
    </row>
    <row r="3839" spans="2:4" x14ac:dyDescent="0.2">
      <c r="B3839" t="s">
        <v>114</v>
      </c>
      <c r="C3839" s="44">
        <v>0</v>
      </c>
      <c r="D3839" s="33">
        <v>43855</v>
      </c>
    </row>
    <row r="3840" spans="2:4" x14ac:dyDescent="0.2">
      <c r="B3840" t="s">
        <v>114</v>
      </c>
      <c r="C3840" s="44">
        <v>0</v>
      </c>
      <c r="D3840" s="33">
        <v>43856</v>
      </c>
    </row>
    <row r="3841" spans="2:4" x14ac:dyDescent="0.2">
      <c r="B3841" t="s">
        <v>114</v>
      </c>
      <c r="C3841" s="44">
        <v>0</v>
      </c>
      <c r="D3841" s="33">
        <v>43857</v>
      </c>
    </row>
    <row r="3842" spans="2:4" x14ac:dyDescent="0.2">
      <c r="B3842" t="s">
        <v>114</v>
      </c>
      <c r="C3842" s="44">
        <v>0</v>
      </c>
      <c r="D3842" s="33">
        <v>43858</v>
      </c>
    </row>
    <row r="3843" spans="2:4" x14ac:dyDescent="0.2">
      <c r="B3843" t="s">
        <v>114</v>
      </c>
      <c r="C3843" s="44">
        <v>0</v>
      </c>
      <c r="D3843" s="33">
        <v>43859</v>
      </c>
    </row>
    <row r="3844" spans="2:4" x14ac:dyDescent="0.2">
      <c r="B3844" t="s">
        <v>114</v>
      </c>
      <c r="C3844" s="44">
        <v>0</v>
      </c>
      <c r="D3844" s="33">
        <v>43860</v>
      </c>
    </row>
    <row r="3845" spans="2:4" x14ac:dyDescent="0.2">
      <c r="B3845" t="s">
        <v>114</v>
      </c>
      <c r="C3845" s="44">
        <v>0</v>
      </c>
      <c r="D3845" s="33">
        <v>43861</v>
      </c>
    </row>
    <row r="3846" spans="2:4" x14ac:dyDescent="0.2">
      <c r="B3846" t="s">
        <v>114</v>
      </c>
      <c r="C3846" s="44">
        <v>0</v>
      </c>
      <c r="D3846" s="33">
        <v>43862</v>
      </c>
    </row>
    <row r="3847" spans="2:4" x14ac:dyDescent="0.2">
      <c r="B3847" t="s">
        <v>114</v>
      </c>
      <c r="C3847" s="44">
        <v>0</v>
      </c>
      <c r="D3847" s="33">
        <v>43863</v>
      </c>
    </row>
    <row r="3848" spans="2:4" x14ac:dyDescent="0.2">
      <c r="B3848" t="s">
        <v>114</v>
      </c>
      <c r="C3848" s="44">
        <v>0</v>
      </c>
      <c r="D3848" s="33">
        <v>43864</v>
      </c>
    </row>
    <row r="3849" spans="2:4" x14ac:dyDescent="0.2">
      <c r="B3849" t="s">
        <v>114</v>
      </c>
      <c r="C3849" s="44">
        <v>0</v>
      </c>
      <c r="D3849" s="33">
        <v>43865</v>
      </c>
    </row>
    <row r="3850" spans="2:4" x14ac:dyDescent="0.2">
      <c r="B3850" t="s">
        <v>114</v>
      </c>
      <c r="C3850" s="44">
        <v>0</v>
      </c>
      <c r="D3850" s="33">
        <v>43866</v>
      </c>
    </row>
    <row r="3851" spans="2:4" x14ac:dyDescent="0.2">
      <c r="B3851" t="s">
        <v>114</v>
      </c>
      <c r="C3851" s="44">
        <v>0</v>
      </c>
      <c r="D3851" s="33">
        <v>43867</v>
      </c>
    </row>
    <row r="3852" spans="2:4" x14ac:dyDescent="0.2">
      <c r="B3852" t="s">
        <v>114</v>
      </c>
      <c r="C3852" s="44">
        <v>0</v>
      </c>
      <c r="D3852" s="33">
        <v>43868</v>
      </c>
    </row>
    <row r="3853" spans="2:4" x14ac:dyDescent="0.2">
      <c r="B3853" t="s">
        <v>114</v>
      </c>
      <c r="C3853" s="44">
        <v>0</v>
      </c>
      <c r="D3853" s="33">
        <v>43869</v>
      </c>
    </row>
    <row r="3854" spans="2:4" x14ac:dyDescent="0.2">
      <c r="B3854" t="s">
        <v>114</v>
      </c>
      <c r="C3854" s="44">
        <v>0</v>
      </c>
      <c r="D3854" s="33">
        <v>43870</v>
      </c>
    </row>
    <row r="3855" spans="2:4" x14ac:dyDescent="0.2">
      <c r="B3855" t="s">
        <v>114</v>
      </c>
      <c r="C3855" s="44">
        <v>0</v>
      </c>
      <c r="D3855" s="33">
        <v>43871</v>
      </c>
    </row>
    <row r="3856" spans="2:4" x14ac:dyDescent="0.2">
      <c r="B3856" t="s">
        <v>114</v>
      </c>
      <c r="C3856" s="44">
        <v>0</v>
      </c>
      <c r="D3856" s="33">
        <v>43872</v>
      </c>
    </row>
    <row r="3857" spans="2:4" x14ac:dyDescent="0.2">
      <c r="B3857" t="s">
        <v>114</v>
      </c>
      <c r="C3857" s="44">
        <v>0</v>
      </c>
      <c r="D3857" s="33">
        <v>43873</v>
      </c>
    </row>
    <row r="3858" spans="2:4" x14ac:dyDescent="0.2">
      <c r="B3858" t="s">
        <v>114</v>
      </c>
      <c r="C3858" s="44">
        <v>0</v>
      </c>
      <c r="D3858" s="33">
        <v>43874</v>
      </c>
    </row>
    <row r="3859" spans="2:4" x14ac:dyDescent="0.2">
      <c r="B3859" t="s">
        <v>114</v>
      </c>
      <c r="C3859" s="44">
        <v>0</v>
      </c>
      <c r="D3859" s="33">
        <v>43875</v>
      </c>
    </row>
    <row r="3860" spans="2:4" x14ac:dyDescent="0.2">
      <c r="B3860" t="s">
        <v>114</v>
      </c>
      <c r="C3860" s="44">
        <v>0</v>
      </c>
      <c r="D3860" s="33">
        <v>43876</v>
      </c>
    </row>
    <row r="3861" spans="2:4" x14ac:dyDescent="0.2">
      <c r="B3861" t="s">
        <v>114</v>
      </c>
      <c r="C3861" s="44">
        <v>0</v>
      </c>
      <c r="D3861" s="33">
        <v>43877</v>
      </c>
    </row>
    <row r="3862" spans="2:4" x14ac:dyDescent="0.2">
      <c r="B3862" t="s">
        <v>114</v>
      </c>
      <c r="C3862" s="44">
        <v>0</v>
      </c>
      <c r="D3862" s="33">
        <v>43878</v>
      </c>
    </row>
    <row r="3863" spans="2:4" x14ac:dyDescent="0.2">
      <c r="B3863" t="s">
        <v>114</v>
      </c>
      <c r="C3863" s="44">
        <v>0</v>
      </c>
      <c r="D3863" s="33">
        <v>43879</v>
      </c>
    </row>
    <row r="3864" spans="2:4" x14ac:dyDescent="0.2">
      <c r="B3864" t="s">
        <v>114</v>
      </c>
      <c r="C3864" s="44">
        <v>0</v>
      </c>
      <c r="D3864" s="33">
        <v>43880</v>
      </c>
    </row>
    <row r="3865" spans="2:4" x14ac:dyDescent="0.2">
      <c r="B3865" t="s">
        <v>114</v>
      </c>
      <c r="C3865" s="44">
        <v>0</v>
      </c>
      <c r="D3865" s="33">
        <v>43881</v>
      </c>
    </row>
    <row r="3866" spans="2:4" x14ac:dyDescent="0.2">
      <c r="B3866" t="s">
        <v>114</v>
      </c>
      <c r="C3866" s="44">
        <v>0</v>
      </c>
      <c r="D3866" s="33">
        <v>43882</v>
      </c>
    </row>
    <row r="3867" spans="2:4" x14ac:dyDescent="0.2">
      <c r="B3867" t="s">
        <v>114</v>
      </c>
      <c r="C3867" s="44">
        <v>0</v>
      </c>
      <c r="D3867" s="33">
        <v>43883</v>
      </c>
    </row>
    <row r="3868" spans="2:4" x14ac:dyDescent="0.2">
      <c r="B3868" t="s">
        <v>114</v>
      </c>
      <c r="C3868" s="44">
        <v>0</v>
      </c>
      <c r="D3868" s="33">
        <v>43884</v>
      </c>
    </row>
    <row r="3869" spans="2:4" x14ac:dyDescent="0.2">
      <c r="B3869" t="s">
        <v>114</v>
      </c>
      <c r="C3869" s="44">
        <v>0</v>
      </c>
      <c r="D3869" s="33">
        <v>43885</v>
      </c>
    </row>
    <row r="3870" spans="2:4" x14ac:dyDescent="0.2">
      <c r="B3870" t="s">
        <v>114</v>
      </c>
      <c r="C3870" s="44">
        <v>0</v>
      </c>
      <c r="D3870" s="33">
        <v>43886</v>
      </c>
    </row>
    <row r="3871" spans="2:4" x14ac:dyDescent="0.2">
      <c r="B3871" t="s">
        <v>114</v>
      </c>
      <c r="C3871" s="44">
        <v>0</v>
      </c>
      <c r="D3871" s="33">
        <v>43887</v>
      </c>
    </row>
    <row r="3872" spans="2:4" x14ac:dyDescent="0.2">
      <c r="B3872" t="s">
        <v>114</v>
      </c>
      <c r="C3872" s="44">
        <v>0</v>
      </c>
      <c r="D3872" s="33">
        <v>43888</v>
      </c>
    </row>
    <row r="3873" spans="2:4" x14ac:dyDescent="0.2">
      <c r="B3873" t="s">
        <v>114</v>
      </c>
      <c r="C3873" s="44">
        <v>0</v>
      </c>
      <c r="D3873" s="33">
        <v>43889</v>
      </c>
    </row>
    <row r="3874" spans="2:4" x14ac:dyDescent="0.2">
      <c r="B3874" t="s">
        <v>114</v>
      </c>
      <c r="C3874" s="44">
        <v>0</v>
      </c>
      <c r="D3874" s="33">
        <v>43890</v>
      </c>
    </row>
    <row r="3875" spans="2:4" x14ac:dyDescent="0.2">
      <c r="B3875" t="s">
        <v>114</v>
      </c>
      <c r="C3875" s="44">
        <v>0</v>
      </c>
      <c r="D3875" s="33">
        <v>43891</v>
      </c>
    </row>
    <row r="3876" spans="2:4" x14ac:dyDescent="0.2">
      <c r="B3876" t="s">
        <v>114</v>
      </c>
      <c r="C3876" s="44">
        <v>0</v>
      </c>
      <c r="D3876" s="33">
        <v>43892</v>
      </c>
    </row>
    <row r="3877" spans="2:4" x14ac:dyDescent="0.2">
      <c r="B3877" t="s">
        <v>114</v>
      </c>
      <c r="C3877" s="44">
        <v>0</v>
      </c>
      <c r="D3877" s="33">
        <v>43893</v>
      </c>
    </row>
    <row r="3878" spans="2:4" x14ac:dyDescent="0.2">
      <c r="B3878" t="s">
        <v>114</v>
      </c>
      <c r="C3878" s="44">
        <v>2</v>
      </c>
      <c r="D3878" s="33">
        <v>43894</v>
      </c>
    </row>
    <row r="3879" spans="2:4" x14ac:dyDescent="0.2">
      <c r="B3879" t="s">
        <v>114</v>
      </c>
      <c r="C3879" s="44">
        <v>2</v>
      </c>
      <c r="D3879" s="33">
        <v>43895</v>
      </c>
    </row>
    <row r="3880" spans="2:4" x14ac:dyDescent="0.2">
      <c r="B3880" t="s">
        <v>114</v>
      </c>
      <c r="C3880" s="44">
        <v>2</v>
      </c>
      <c r="D3880" s="33">
        <v>43896</v>
      </c>
    </row>
    <row r="3881" spans="2:4" x14ac:dyDescent="0.2">
      <c r="B3881" t="s">
        <v>114</v>
      </c>
      <c r="C3881" s="44">
        <v>4</v>
      </c>
      <c r="D3881" s="33">
        <v>43897</v>
      </c>
    </row>
    <row r="3882" spans="2:4" x14ac:dyDescent="0.2">
      <c r="B3882" t="s">
        <v>114</v>
      </c>
      <c r="C3882" s="44">
        <v>7</v>
      </c>
      <c r="D3882" s="33">
        <v>43898</v>
      </c>
    </row>
    <row r="3883" spans="2:4" x14ac:dyDescent="0.2">
      <c r="B3883" t="s">
        <v>114</v>
      </c>
      <c r="C3883" s="44">
        <v>9</v>
      </c>
      <c r="D3883" s="33">
        <v>43899</v>
      </c>
    </row>
    <row r="3884" spans="2:4" x14ac:dyDescent="0.2">
      <c r="B3884" t="s">
        <v>114</v>
      </c>
      <c r="C3884" s="44">
        <v>9</v>
      </c>
      <c r="D3884" s="33">
        <v>43900</v>
      </c>
    </row>
    <row r="3885" spans="2:4" x14ac:dyDescent="0.2">
      <c r="B3885" t="s">
        <v>114</v>
      </c>
      <c r="C3885" s="44">
        <v>13</v>
      </c>
      <c r="D3885" s="33">
        <v>43901</v>
      </c>
    </row>
    <row r="3886" spans="2:4" x14ac:dyDescent="0.2">
      <c r="B3886" t="s">
        <v>114</v>
      </c>
      <c r="C3886" s="44">
        <v>13</v>
      </c>
      <c r="D3886" s="33">
        <v>43902</v>
      </c>
    </row>
    <row r="3887" spans="2:4" x14ac:dyDescent="0.2">
      <c r="B3887" t="s">
        <v>114</v>
      </c>
      <c r="C3887" s="44">
        <v>19</v>
      </c>
      <c r="D3887" s="33">
        <v>43903</v>
      </c>
    </row>
    <row r="3888" spans="2:4" x14ac:dyDescent="0.2">
      <c r="B3888" t="s">
        <v>114</v>
      </c>
      <c r="C3888" s="44">
        <v>30</v>
      </c>
      <c r="D3888" s="33">
        <v>43904</v>
      </c>
    </row>
    <row r="3889" spans="1:4" x14ac:dyDescent="0.2">
      <c r="B3889" t="s">
        <v>114</v>
      </c>
      <c r="C3889" s="44">
        <v>32</v>
      </c>
      <c r="D3889" s="33">
        <v>43905</v>
      </c>
    </row>
    <row r="3890" spans="1:4" x14ac:dyDescent="0.2">
      <c r="A3890" t="s">
        <v>115</v>
      </c>
      <c r="B3890" t="s">
        <v>52</v>
      </c>
      <c r="C3890" s="44">
        <v>0</v>
      </c>
      <c r="D3890" s="33">
        <v>43852</v>
      </c>
    </row>
    <row r="3891" spans="1:4" x14ac:dyDescent="0.2">
      <c r="A3891" t="s">
        <v>115</v>
      </c>
      <c r="B3891" t="s">
        <v>52</v>
      </c>
      <c r="C3891" s="44">
        <v>0</v>
      </c>
      <c r="D3891" s="33">
        <v>43853</v>
      </c>
    </row>
    <row r="3892" spans="1:4" x14ac:dyDescent="0.2">
      <c r="A3892" t="s">
        <v>115</v>
      </c>
      <c r="B3892" t="s">
        <v>52</v>
      </c>
      <c r="C3892" s="44">
        <v>0</v>
      </c>
      <c r="D3892" s="33">
        <v>43854</v>
      </c>
    </row>
    <row r="3893" spans="1:4" x14ac:dyDescent="0.2">
      <c r="A3893" t="s">
        <v>115</v>
      </c>
      <c r="B3893" t="s">
        <v>52</v>
      </c>
      <c r="C3893" s="44">
        <v>0</v>
      </c>
      <c r="D3893" s="33">
        <v>43855</v>
      </c>
    </row>
    <row r="3894" spans="1:4" x14ac:dyDescent="0.2">
      <c r="A3894" t="s">
        <v>115</v>
      </c>
      <c r="B3894" t="s">
        <v>52</v>
      </c>
      <c r="C3894" s="44">
        <v>0</v>
      </c>
      <c r="D3894" s="33">
        <v>43856</v>
      </c>
    </row>
    <row r="3895" spans="1:4" x14ac:dyDescent="0.2">
      <c r="A3895" t="s">
        <v>115</v>
      </c>
      <c r="B3895" t="s">
        <v>52</v>
      </c>
      <c r="C3895" s="44">
        <v>0</v>
      </c>
      <c r="D3895" s="33">
        <v>43857</v>
      </c>
    </row>
    <row r="3896" spans="1:4" x14ac:dyDescent="0.2">
      <c r="A3896" t="s">
        <v>115</v>
      </c>
      <c r="B3896" t="s">
        <v>52</v>
      </c>
      <c r="C3896" s="44">
        <v>0</v>
      </c>
      <c r="D3896" s="33">
        <v>43858</v>
      </c>
    </row>
    <row r="3897" spans="1:4" x14ac:dyDescent="0.2">
      <c r="A3897" t="s">
        <v>115</v>
      </c>
      <c r="B3897" t="s">
        <v>52</v>
      </c>
      <c r="C3897" s="44">
        <v>0</v>
      </c>
      <c r="D3897" s="33">
        <v>43859</v>
      </c>
    </row>
    <row r="3898" spans="1:4" x14ac:dyDescent="0.2">
      <c r="A3898" t="s">
        <v>115</v>
      </c>
      <c r="B3898" t="s">
        <v>52</v>
      </c>
      <c r="C3898" s="44">
        <v>0</v>
      </c>
      <c r="D3898" s="33">
        <v>43860</v>
      </c>
    </row>
    <row r="3899" spans="1:4" x14ac:dyDescent="0.2">
      <c r="A3899" t="s">
        <v>115</v>
      </c>
      <c r="B3899" t="s">
        <v>52</v>
      </c>
      <c r="C3899" s="44">
        <v>0</v>
      </c>
      <c r="D3899" s="33">
        <v>43861</v>
      </c>
    </row>
    <row r="3900" spans="1:4" x14ac:dyDescent="0.2">
      <c r="A3900" t="s">
        <v>115</v>
      </c>
      <c r="B3900" t="s">
        <v>52</v>
      </c>
      <c r="C3900" s="44">
        <v>0</v>
      </c>
      <c r="D3900" s="33">
        <v>43862</v>
      </c>
    </row>
    <row r="3901" spans="1:4" x14ac:dyDescent="0.2">
      <c r="A3901" t="s">
        <v>115</v>
      </c>
      <c r="B3901" t="s">
        <v>52</v>
      </c>
      <c r="C3901" s="44">
        <v>0</v>
      </c>
      <c r="D3901" s="33">
        <v>43863</v>
      </c>
    </row>
    <row r="3902" spans="1:4" x14ac:dyDescent="0.2">
      <c r="A3902" t="s">
        <v>115</v>
      </c>
      <c r="B3902" t="s">
        <v>52</v>
      </c>
      <c r="C3902" s="44">
        <v>0</v>
      </c>
      <c r="D3902" s="33">
        <v>43864</v>
      </c>
    </row>
    <row r="3903" spans="1:4" x14ac:dyDescent="0.2">
      <c r="A3903" t="s">
        <v>115</v>
      </c>
      <c r="B3903" t="s">
        <v>52</v>
      </c>
      <c r="C3903" s="44">
        <v>0</v>
      </c>
      <c r="D3903" s="33">
        <v>43865</v>
      </c>
    </row>
    <row r="3904" spans="1:4" x14ac:dyDescent="0.2">
      <c r="A3904" t="s">
        <v>115</v>
      </c>
      <c r="B3904" t="s">
        <v>52</v>
      </c>
      <c r="C3904" s="44">
        <v>0</v>
      </c>
      <c r="D3904" s="33">
        <v>43866</v>
      </c>
    </row>
    <row r="3905" spans="1:4" x14ac:dyDescent="0.2">
      <c r="A3905" t="s">
        <v>115</v>
      </c>
      <c r="B3905" t="s">
        <v>52</v>
      </c>
      <c r="C3905" s="44">
        <v>0</v>
      </c>
      <c r="D3905" s="33">
        <v>43867</v>
      </c>
    </row>
    <row r="3906" spans="1:4" x14ac:dyDescent="0.2">
      <c r="A3906" t="s">
        <v>115</v>
      </c>
      <c r="B3906" t="s">
        <v>52</v>
      </c>
      <c r="C3906" s="44">
        <v>0</v>
      </c>
      <c r="D3906" s="33">
        <v>43868</v>
      </c>
    </row>
    <row r="3907" spans="1:4" x14ac:dyDescent="0.2">
      <c r="A3907" t="s">
        <v>115</v>
      </c>
      <c r="B3907" t="s">
        <v>52</v>
      </c>
      <c r="C3907" s="44">
        <v>0</v>
      </c>
      <c r="D3907" s="33">
        <v>43869</v>
      </c>
    </row>
    <row r="3908" spans="1:4" x14ac:dyDescent="0.2">
      <c r="A3908" t="s">
        <v>115</v>
      </c>
      <c r="B3908" t="s">
        <v>52</v>
      </c>
      <c r="C3908" s="44">
        <v>0</v>
      </c>
      <c r="D3908" s="33">
        <v>43870</v>
      </c>
    </row>
    <row r="3909" spans="1:4" x14ac:dyDescent="0.2">
      <c r="A3909" t="s">
        <v>115</v>
      </c>
      <c r="B3909" t="s">
        <v>52</v>
      </c>
      <c r="C3909" s="44">
        <v>0</v>
      </c>
      <c r="D3909" s="33">
        <v>43871</v>
      </c>
    </row>
    <row r="3910" spans="1:4" x14ac:dyDescent="0.2">
      <c r="A3910" t="s">
        <v>115</v>
      </c>
      <c r="B3910" t="s">
        <v>52</v>
      </c>
      <c r="C3910" s="44">
        <v>0</v>
      </c>
      <c r="D3910" s="33">
        <v>43872</v>
      </c>
    </row>
    <row r="3911" spans="1:4" x14ac:dyDescent="0.2">
      <c r="A3911" t="s">
        <v>115</v>
      </c>
      <c r="B3911" t="s">
        <v>52</v>
      </c>
      <c r="C3911" s="44">
        <v>0</v>
      </c>
      <c r="D3911" s="33">
        <v>43873</v>
      </c>
    </row>
    <row r="3912" spans="1:4" x14ac:dyDescent="0.2">
      <c r="A3912" t="s">
        <v>115</v>
      </c>
      <c r="B3912" t="s">
        <v>52</v>
      </c>
      <c r="C3912" s="44">
        <v>0</v>
      </c>
      <c r="D3912" s="33">
        <v>43874</v>
      </c>
    </row>
    <row r="3913" spans="1:4" x14ac:dyDescent="0.2">
      <c r="A3913" t="s">
        <v>115</v>
      </c>
      <c r="B3913" t="s">
        <v>52</v>
      </c>
      <c r="C3913" s="44">
        <v>0</v>
      </c>
      <c r="D3913" s="33">
        <v>43875</v>
      </c>
    </row>
    <row r="3914" spans="1:4" x14ac:dyDescent="0.2">
      <c r="A3914" t="s">
        <v>115</v>
      </c>
      <c r="B3914" t="s">
        <v>52</v>
      </c>
      <c r="C3914" s="44">
        <v>0</v>
      </c>
      <c r="D3914" s="33">
        <v>43876</v>
      </c>
    </row>
    <row r="3915" spans="1:4" x14ac:dyDescent="0.2">
      <c r="A3915" t="s">
        <v>115</v>
      </c>
      <c r="B3915" t="s">
        <v>52</v>
      </c>
      <c r="C3915" s="44">
        <v>0</v>
      </c>
      <c r="D3915" s="33">
        <v>43877</v>
      </c>
    </row>
    <row r="3916" spans="1:4" x14ac:dyDescent="0.2">
      <c r="A3916" t="s">
        <v>115</v>
      </c>
      <c r="B3916" t="s">
        <v>52</v>
      </c>
      <c r="C3916" s="44">
        <v>0</v>
      </c>
      <c r="D3916" s="33">
        <v>43878</v>
      </c>
    </row>
    <row r="3917" spans="1:4" x14ac:dyDescent="0.2">
      <c r="A3917" t="s">
        <v>115</v>
      </c>
      <c r="B3917" t="s">
        <v>52</v>
      </c>
      <c r="C3917" s="44">
        <v>0</v>
      </c>
      <c r="D3917" s="33">
        <v>43879</v>
      </c>
    </row>
    <row r="3918" spans="1:4" x14ac:dyDescent="0.2">
      <c r="A3918" t="s">
        <v>115</v>
      </c>
      <c r="B3918" t="s">
        <v>52</v>
      </c>
      <c r="C3918" s="44">
        <v>0</v>
      </c>
      <c r="D3918" s="33">
        <v>43880</v>
      </c>
    </row>
    <row r="3919" spans="1:4" x14ac:dyDescent="0.2">
      <c r="A3919" t="s">
        <v>115</v>
      </c>
      <c r="B3919" t="s">
        <v>52</v>
      </c>
      <c r="C3919" s="44">
        <v>0</v>
      </c>
      <c r="D3919" s="33">
        <v>43881</v>
      </c>
    </row>
    <row r="3920" spans="1:4" x14ac:dyDescent="0.2">
      <c r="A3920" t="s">
        <v>115</v>
      </c>
      <c r="B3920" t="s">
        <v>52</v>
      </c>
      <c r="C3920" s="44">
        <v>0</v>
      </c>
      <c r="D3920" s="33">
        <v>43882</v>
      </c>
    </row>
    <row r="3921" spans="1:4" x14ac:dyDescent="0.2">
      <c r="A3921" t="s">
        <v>115</v>
      </c>
      <c r="B3921" t="s">
        <v>52</v>
      </c>
      <c r="C3921" s="44">
        <v>0</v>
      </c>
      <c r="D3921" s="33">
        <v>43883</v>
      </c>
    </row>
    <row r="3922" spans="1:4" x14ac:dyDescent="0.2">
      <c r="A3922" t="s">
        <v>115</v>
      </c>
      <c r="B3922" t="s">
        <v>52</v>
      </c>
      <c r="C3922" s="44">
        <v>0</v>
      </c>
      <c r="D3922" s="33">
        <v>43884</v>
      </c>
    </row>
    <row r="3923" spans="1:4" x14ac:dyDescent="0.2">
      <c r="A3923" t="s">
        <v>115</v>
      </c>
      <c r="B3923" t="s">
        <v>52</v>
      </c>
      <c r="C3923" s="44">
        <v>0</v>
      </c>
      <c r="D3923" s="33">
        <v>43885</v>
      </c>
    </row>
    <row r="3924" spans="1:4" x14ac:dyDescent="0.2">
      <c r="A3924" t="s">
        <v>115</v>
      </c>
      <c r="B3924" t="s">
        <v>52</v>
      </c>
      <c r="C3924" s="44">
        <v>0</v>
      </c>
      <c r="D3924" s="33">
        <v>43886</v>
      </c>
    </row>
    <row r="3925" spans="1:4" x14ac:dyDescent="0.2">
      <c r="A3925" t="s">
        <v>115</v>
      </c>
      <c r="B3925" t="s">
        <v>52</v>
      </c>
      <c r="C3925" s="44">
        <v>0</v>
      </c>
      <c r="D3925" s="33">
        <v>43887</v>
      </c>
    </row>
    <row r="3926" spans="1:4" x14ac:dyDescent="0.2">
      <c r="A3926" t="s">
        <v>115</v>
      </c>
      <c r="B3926" t="s">
        <v>52</v>
      </c>
      <c r="C3926" s="44">
        <v>0</v>
      </c>
      <c r="D3926" s="33">
        <v>43888</v>
      </c>
    </row>
    <row r="3927" spans="1:4" x14ac:dyDescent="0.2">
      <c r="A3927" t="s">
        <v>115</v>
      </c>
      <c r="B3927" t="s">
        <v>52</v>
      </c>
      <c r="C3927" s="44">
        <v>0</v>
      </c>
      <c r="D3927" s="33">
        <v>43889</v>
      </c>
    </row>
    <row r="3928" spans="1:4" x14ac:dyDescent="0.2">
      <c r="A3928" t="s">
        <v>115</v>
      </c>
      <c r="B3928" t="s">
        <v>52</v>
      </c>
      <c r="C3928" s="44">
        <v>0</v>
      </c>
      <c r="D3928" s="33">
        <v>43890</v>
      </c>
    </row>
    <row r="3929" spans="1:4" x14ac:dyDescent="0.2">
      <c r="A3929" t="s">
        <v>115</v>
      </c>
      <c r="B3929" t="s">
        <v>52</v>
      </c>
      <c r="C3929" s="44">
        <v>0</v>
      </c>
      <c r="D3929" s="33">
        <v>43891</v>
      </c>
    </row>
    <row r="3930" spans="1:4" x14ac:dyDescent="0.2">
      <c r="A3930" t="s">
        <v>115</v>
      </c>
      <c r="B3930" t="s">
        <v>52</v>
      </c>
      <c r="C3930" s="44">
        <v>0</v>
      </c>
      <c r="D3930" s="33">
        <v>43892</v>
      </c>
    </row>
    <row r="3931" spans="1:4" x14ac:dyDescent="0.2">
      <c r="A3931" t="s">
        <v>115</v>
      </c>
      <c r="B3931" t="s">
        <v>52</v>
      </c>
      <c r="C3931" s="44">
        <v>0</v>
      </c>
      <c r="D3931" s="33">
        <v>43893</v>
      </c>
    </row>
    <row r="3932" spans="1:4" x14ac:dyDescent="0.2">
      <c r="A3932" t="s">
        <v>115</v>
      </c>
      <c r="B3932" t="s">
        <v>52</v>
      </c>
      <c r="C3932" s="44">
        <v>1</v>
      </c>
      <c r="D3932" s="33">
        <v>43894</v>
      </c>
    </row>
    <row r="3933" spans="1:4" x14ac:dyDescent="0.2">
      <c r="A3933" t="s">
        <v>115</v>
      </c>
      <c r="B3933" t="s">
        <v>52</v>
      </c>
      <c r="C3933" s="44">
        <v>1</v>
      </c>
      <c r="D3933" s="33">
        <v>43895</v>
      </c>
    </row>
    <row r="3934" spans="1:4" x14ac:dyDescent="0.2">
      <c r="A3934" t="s">
        <v>115</v>
      </c>
      <c r="B3934" t="s">
        <v>52</v>
      </c>
      <c r="C3934" s="44">
        <v>0</v>
      </c>
      <c r="D3934" s="33">
        <v>43896</v>
      </c>
    </row>
    <row r="3935" spans="1:4" x14ac:dyDescent="0.2">
      <c r="A3935" t="s">
        <v>115</v>
      </c>
      <c r="B3935" t="s">
        <v>52</v>
      </c>
      <c r="C3935" s="44">
        <v>0</v>
      </c>
      <c r="D3935" s="33">
        <v>43897</v>
      </c>
    </row>
    <row r="3936" spans="1:4" x14ac:dyDescent="0.2">
      <c r="A3936" t="s">
        <v>115</v>
      </c>
      <c r="B3936" t="s">
        <v>52</v>
      </c>
      <c r="C3936" s="44">
        <v>0</v>
      </c>
      <c r="D3936" s="33">
        <v>43898</v>
      </c>
    </row>
    <row r="3937" spans="1:4" x14ac:dyDescent="0.2">
      <c r="A3937" t="s">
        <v>115</v>
      </c>
      <c r="B3937" t="s">
        <v>52</v>
      </c>
      <c r="C3937" s="44">
        <v>0</v>
      </c>
      <c r="D3937" s="33">
        <v>43899</v>
      </c>
    </row>
    <row r="3938" spans="1:4" x14ac:dyDescent="0.2">
      <c r="A3938" t="s">
        <v>115</v>
      </c>
      <c r="B3938" t="s">
        <v>52</v>
      </c>
      <c r="C3938" s="44">
        <v>1</v>
      </c>
      <c r="D3938" s="33">
        <v>43900</v>
      </c>
    </row>
    <row r="3939" spans="1:4" x14ac:dyDescent="0.2">
      <c r="A3939" t="s">
        <v>115</v>
      </c>
      <c r="B3939" t="s">
        <v>52</v>
      </c>
      <c r="C3939" s="44">
        <v>1</v>
      </c>
      <c r="D3939" s="33">
        <v>43901</v>
      </c>
    </row>
    <row r="3940" spans="1:4" x14ac:dyDescent="0.2">
      <c r="A3940" t="s">
        <v>115</v>
      </c>
      <c r="B3940" t="s">
        <v>52</v>
      </c>
      <c r="C3940" s="44">
        <v>1</v>
      </c>
      <c r="D3940" s="33">
        <v>43902</v>
      </c>
    </row>
    <row r="3941" spans="1:4" x14ac:dyDescent="0.2">
      <c r="A3941" t="s">
        <v>115</v>
      </c>
      <c r="B3941" t="s">
        <v>52</v>
      </c>
      <c r="C3941" s="44">
        <v>1</v>
      </c>
      <c r="D3941" s="33">
        <v>43903</v>
      </c>
    </row>
    <row r="3942" spans="1:4" x14ac:dyDescent="0.2">
      <c r="A3942" t="s">
        <v>115</v>
      </c>
      <c r="B3942" t="s">
        <v>52</v>
      </c>
      <c r="C3942" s="44">
        <v>1</v>
      </c>
      <c r="D3942" s="33">
        <v>43904</v>
      </c>
    </row>
    <row r="3943" spans="1:4" x14ac:dyDescent="0.2">
      <c r="A3943" t="s">
        <v>115</v>
      </c>
      <c r="B3943" t="s">
        <v>52</v>
      </c>
      <c r="C3943" s="44">
        <v>1</v>
      </c>
      <c r="D3943" s="33">
        <v>43905</v>
      </c>
    </row>
    <row r="3944" spans="1:4" x14ac:dyDescent="0.2">
      <c r="B3944" t="s">
        <v>116</v>
      </c>
      <c r="C3944" s="44">
        <v>0</v>
      </c>
      <c r="D3944" s="33">
        <v>43852</v>
      </c>
    </row>
    <row r="3945" spans="1:4" x14ac:dyDescent="0.2">
      <c r="B3945" t="s">
        <v>116</v>
      </c>
      <c r="C3945" s="44">
        <v>0</v>
      </c>
      <c r="D3945" s="33">
        <v>43853</v>
      </c>
    </row>
    <row r="3946" spans="1:4" x14ac:dyDescent="0.2">
      <c r="B3946" t="s">
        <v>116</v>
      </c>
      <c r="C3946" s="44">
        <v>0</v>
      </c>
      <c r="D3946" s="33">
        <v>43854</v>
      </c>
    </row>
    <row r="3947" spans="1:4" x14ac:dyDescent="0.2">
      <c r="B3947" t="s">
        <v>116</v>
      </c>
      <c r="C3947" s="44">
        <v>0</v>
      </c>
      <c r="D3947" s="33">
        <v>43855</v>
      </c>
    </row>
    <row r="3948" spans="1:4" x14ac:dyDescent="0.2">
      <c r="B3948" t="s">
        <v>116</v>
      </c>
      <c r="C3948" s="44">
        <v>0</v>
      </c>
      <c r="D3948" s="33">
        <v>43856</v>
      </c>
    </row>
    <row r="3949" spans="1:4" x14ac:dyDescent="0.2">
      <c r="B3949" t="s">
        <v>116</v>
      </c>
      <c r="C3949" s="44">
        <v>0</v>
      </c>
      <c r="D3949" s="33">
        <v>43857</v>
      </c>
    </row>
    <row r="3950" spans="1:4" x14ac:dyDescent="0.2">
      <c r="B3950" t="s">
        <v>116</v>
      </c>
      <c r="C3950" s="44">
        <v>0</v>
      </c>
      <c r="D3950" s="33">
        <v>43858</v>
      </c>
    </row>
    <row r="3951" spans="1:4" x14ac:dyDescent="0.2">
      <c r="B3951" t="s">
        <v>116</v>
      </c>
      <c r="C3951" s="44">
        <v>0</v>
      </c>
      <c r="D3951" s="33">
        <v>43859</v>
      </c>
    </row>
    <row r="3952" spans="1:4" x14ac:dyDescent="0.2">
      <c r="B3952" t="s">
        <v>116</v>
      </c>
      <c r="C3952" s="44">
        <v>0</v>
      </c>
      <c r="D3952" s="33">
        <v>43860</v>
      </c>
    </row>
    <row r="3953" spans="2:4" x14ac:dyDescent="0.2">
      <c r="B3953" t="s">
        <v>116</v>
      </c>
      <c r="C3953" s="44">
        <v>0</v>
      </c>
      <c r="D3953" s="33">
        <v>43861</v>
      </c>
    </row>
    <row r="3954" spans="2:4" x14ac:dyDescent="0.2">
      <c r="B3954" t="s">
        <v>116</v>
      </c>
      <c r="C3954" s="44">
        <v>0</v>
      </c>
      <c r="D3954" s="33">
        <v>43862</v>
      </c>
    </row>
    <row r="3955" spans="2:4" x14ac:dyDescent="0.2">
      <c r="B3955" t="s">
        <v>116</v>
      </c>
      <c r="C3955" s="44">
        <v>0</v>
      </c>
      <c r="D3955" s="33">
        <v>43863</v>
      </c>
    </row>
    <row r="3956" spans="2:4" x14ac:dyDescent="0.2">
      <c r="B3956" t="s">
        <v>116</v>
      </c>
      <c r="C3956" s="44">
        <v>0</v>
      </c>
      <c r="D3956" s="33">
        <v>43864</v>
      </c>
    </row>
    <row r="3957" spans="2:4" x14ac:dyDescent="0.2">
      <c r="B3957" t="s">
        <v>116</v>
      </c>
      <c r="C3957" s="44">
        <v>0</v>
      </c>
      <c r="D3957" s="33">
        <v>43865</v>
      </c>
    </row>
    <row r="3958" spans="2:4" x14ac:dyDescent="0.2">
      <c r="B3958" t="s">
        <v>116</v>
      </c>
      <c r="C3958" s="44">
        <v>0</v>
      </c>
      <c r="D3958" s="33">
        <v>43866</v>
      </c>
    </row>
    <row r="3959" spans="2:4" x14ac:dyDescent="0.2">
      <c r="B3959" t="s">
        <v>116</v>
      </c>
      <c r="C3959" s="44">
        <v>0</v>
      </c>
      <c r="D3959" s="33">
        <v>43867</v>
      </c>
    </row>
    <row r="3960" spans="2:4" x14ac:dyDescent="0.2">
      <c r="B3960" t="s">
        <v>116</v>
      </c>
      <c r="C3960" s="44">
        <v>0</v>
      </c>
      <c r="D3960" s="33">
        <v>43868</v>
      </c>
    </row>
    <row r="3961" spans="2:4" x14ac:dyDescent="0.2">
      <c r="B3961" t="s">
        <v>116</v>
      </c>
      <c r="C3961" s="44">
        <v>0</v>
      </c>
      <c r="D3961" s="33">
        <v>43869</v>
      </c>
    </row>
    <row r="3962" spans="2:4" x14ac:dyDescent="0.2">
      <c r="B3962" t="s">
        <v>116</v>
      </c>
      <c r="C3962" s="44">
        <v>0</v>
      </c>
      <c r="D3962" s="33">
        <v>43870</v>
      </c>
    </row>
    <row r="3963" spans="2:4" x14ac:dyDescent="0.2">
      <c r="B3963" t="s">
        <v>116</v>
      </c>
      <c r="C3963" s="44">
        <v>0</v>
      </c>
      <c r="D3963" s="33">
        <v>43871</v>
      </c>
    </row>
    <row r="3964" spans="2:4" x14ac:dyDescent="0.2">
      <c r="B3964" t="s">
        <v>116</v>
      </c>
      <c r="C3964" s="44">
        <v>0</v>
      </c>
      <c r="D3964" s="33">
        <v>43872</v>
      </c>
    </row>
    <row r="3965" spans="2:4" x14ac:dyDescent="0.2">
      <c r="B3965" t="s">
        <v>116</v>
      </c>
      <c r="C3965" s="44">
        <v>0</v>
      </c>
      <c r="D3965" s="33">
        <v>43873</v>
      </c>
    </row>
    <row r="3966" spans="2:4" x14ac:dyDescent="0.2">
      <c r="B3966" t="s">
        <v>116</v>
      </c>
      <c r="C3966" s="44">
        <v>0</v>
      </c>
      <c r="D3966" s="33">
        <v>43874</v>
      </c>
    </row>
    <row r="3967" spans="2:4" x14ac:dyDescent="0.2">
      <c r="B3967" t="s">
        <v>116</v>
      </c>
      <c r="C3967" s="44">
        <v>0</v>
      </c>
      <c r="D3967" s="33">
        <v>43875</v>
      </c>
    </row>
    <row r="3968" spans="2:4" x14ac:dyDescent="0.2">
      <c r="B3968" t="s">
        <v>116</v>
      </c>
      <c r="C3968" s="44">
        <v>0</v>
      </c>
      <c r="D3968" s="33">
        <v>43876</v>
      </c>
    </row>
    <row r="3969" spans="2:4" x14ac:dyDescent="0.2">
      <c r="B3969" t="s">
        <v>116</v>
      </c>
      <c r="C3969" s="44">
        <v>0</v>
      </c>
      <c r="D3969" s="33">
        <v>43877</v>
      </c>
    </row>
    <row r="3970" spans="2:4" x14ac:dyDescent="0.2">
      <c r="B3970" t="s">
        <v>116</v>
      </c>
      <c r="C3970" s="44">
        <v>0</v>
      </c>
      <c r="D3970" s="33">
        <v>43878</v>
      </c>
    </row>
    <row r="3971" spans="2:4" x14ac:dyDescent="0.2">
      <c r="B3971" t="s">
        <v>116</v>
      </c>
      <c r="C3971" s="44">
        <v>0</v>
      </c>
      <c r="D3971" s="33">
        <v>43879</v>
      </c>
    </row>
    <row r="3972" spans="2:4" x14ac:dyDescent="0.2">
      <c r="B3972" t="s">
        <v>116</v>
      </c>
      <c r="C3972" s="44">
        <v>0</v>
      </c>
      <c r="D3972" s="33">
        <v>43880</v>
      </c>
    </row>
    <row r="3973" spans="2:4" x14ac:dyDescent="0.2">
      <c r="B3973" t="s">
        <v>116</v>
      </c>
      <c r="C3973" s="44">
        <v>0</v>
      </c>
      <c r="D3973" s="33">
        <v>43881</v>
      </c>
    </row>
    <row r="3974" spans="2:4" x14ac:dyDescent="0.2">
      <c r="B3974" t="s">
        <v>116</v>
      </c>
      <c r="C3974" s="44">
        <v>0</v>
      </c>
      <c r="D3974" s="33">
        <v>43882</v>
      </c>
    </row>
    <row r="3975" spans="2:4" x14ac:dyDescent="0.2">
      <c r="B3975" t="s">
        <v>116</v>
      </c>
      <c r="C3975" s="44">
        <v>0</v>
      </c>
      <c r="D3975" s="33">
        <v>43883</v>
      </c>
    </row>
    <row r="3976" spans="2:4" x14ac:dyDescent="0.2">
      <c r="B3976" t="s">
        <v>116</v>
      </c>
      <c r="C3976" s="44">
        <v>0</v>
      </c>
      <c r="D3976" s="33">
        <v>43884</v>
      </c>
    </row>
    <row r="3977" spans="2:4" x14ac:dyDescent="0.2">
      <c r="B3977" t="s">
        <v>116</v>
      </c>
      <c r="C3977" s="44">
        <v>0</v>
      </c>
      <c r="D3977" s="33">
        <v>43885</v>
      </c>
    </row>
    <row r="3978" spans="2:4" x14ac:dyDescent="0.2">
      <c r="B3978" t="s">
        <v>116</v>
      </c>
      <c r="C3978" s="44">
        <v>0</v>
      </c>
      <c r="D3978" s="33">
        <v>43886</v>
      </c>
    </row>
    <row r="3979" spans="2:4" x14ac:dyDescent="0.2">
      <c r="B3979" t="s">
        <v>116</v>
      </c>
      <c r="C3979" s="44">
        <v>0</v>
      </c>
      <c r="D3979" s="33">
        <v>43887</v>
      </c>
    </row>
    <row r="3980" spans="2:4" x14ac:dyDescent="0.2">
      <c r="B3980" t="s">
        <v>116</v>
      </c>
      <c r="C3980" s="44">
        <v>0</v>
      </c>
      <c r="D3980" s="33">
        <v>43888</v>
      </c>
    </row>
    <row r="3981" spans="2:4" x14ac:dyDescent="0.2">
      <c r="B3981" t="s">
        <v>116</v>
      </c>
      <c r="C3981" s="44">
        <v>0</v>
      </c>
      <c r="D3981" s="33">
        <v>43889</v>
      </c>
    </row>
    <row r="3982" spans="2:4" x14ac:dyDescent="0.2">
      <c r="B3982" t="s">
        <v>116</v>
      </c>
      <c r="C3982" s="44">
        <v>0</v>
      </c>
      <c r="D3982" s="33">
        <v>43890</v>
      </c>
    </row>
    <row r="3983" spans="2:4" x14ac:dyDescent="0.2">
      <c r="B3983" t="s">
        <v>116</v>
      </c>
      <c r="C3983" s="44">
        <v>0</v>
      </c>
      <c r="D3983" s="33">
        <v>43891</v>
      </c>
    </row>
    <row r="3984" spans="2:4" x14ac:dyDescent="0.2">
      <c r="B3984" t="s">
        <v>116</v>
      </c>
      <c r="C3984" s="44">
        <v>0</v>
      </c>
      <c r="D3984" s="33">
        <v>43892</v>
      </c>
    </row>
    <row r="3985" spans="2:4" x14ac:dyDescent="0.2">
      <c r="B3985" t="s">
        <v>116</v>
      </c>
      <c r="C3985" s="44">
        <v>0</v>
      </c>
      <c r="D3985" s="33">
        <v>43893</v>
      </c>
    </row>
    <row r="3986" spans="2:4" x14ac:dyDescent="0.2">
      <c r="B3986" t="s">
        <v>116</v>
      </c>
      <c r="C3986" s="44">
        <v>1</v>
      </c>
      <c r="D3986" s="33">
        <v>43894</v>
      </c>
    </row>
    <row r="3987" spans="2:4" x14ac:dyDescent="0.2">
      <c r="B3987" t="s">
        <v>116</v>
      </c>
      <c r="C3987" s="44">
        <v>1</v>
      </c>
      <c r="D3987" s="33">
        <v>43895</v>
      </c>
    </row>
    <row r="3988" spans="2:4" x14ac:dyDescent="0.2">
      <c r="B3988" t="s">
        <v>116</v>
      </c>
      <c r="C3988" s="44">
        <v>1</v>
      </c>
      <c r="D3988" s="33">
        <v>43896</v>
      </c>
    </row>
    <row r="3989" spans="2:4" x14ac:dyDescent="0.2">
      <c r="B3989" t="s">
        <v>116</v>
      </c>
      <c r="C3989" s="44">
        <v>1</v>
      </c>
      <c r="D3989" s="33">
        <v>43897</v>
      </c>
    </row>
    <row r="3990" spans="2:4" x14ac:dyDescent="0.2">
      <c r="B3990" t="s">
        <v>116</v>
      </c>
      <c r="C3990" s="44">
        <v>1</v>
      </c>
      <c r="D3990" s="33">
        <v>43898</v>
      </c>
    </row>
    <row r="3991" spans="2:4" x14ac:dyDescent="0.2">
      <c r="B3991" t="s">
        <v>116</v>
      </c>
      <c r="C3991" s="44">
        <v>1</v>
      </c>
      <c r="D3991" s="33">
        <v>43899</v>
      </c>
    </row>
    <row r="3992" spans="2:4" x14ac:dyDescent="0.2">
      <c r="B3992" t="s">
        <v>116</v>
      </c>
      <c r="C3992" s="44">
        <v>1</v>
      </c>
      <c r="D3992" s="33">
        <v>43900</v>
      </c>
    </row>
    <row r="3993" spans="2:4" x14ac:dyDescent="0.2">
      <c r="B3993" t="s">
        <v>116</v>
      </c>
      <c r="C3993" s="44">
        <v>1</v>
      </c>
      <c r="D3993" s="33">
        <v>43901</v>
      </c>
    </row>
    <row r="3994" spans="2:4" x14ac:dyDescent="0.2">
      <c r="B3994" t="s">
        <v>116</v>
      </c>
      <c r="C3994" s="44">
        <v>1</v>
      </c>
      <c r="D3994" s="33">
        <v>43902</v>
      </c>
    </row>
    <row r="3995" spans="2:4" x14ac:dyDescent="0.2">
      <c r="B3995" t="s">
        <v>116</v>
      </c>
      <c r="C3995" s="44">
        <v>1</v>
      </c>
      <c r="D3995" s="33">
        <v>43903</v>
      </c>
    </row>
    <row r="3996" spans="2:4" x14ac:dyDescent="0.2">
      <c r="B3996" t="s">
        <v>116</v>
      </c>
      <c r="C3996" s="44">
        <v>4</v>
      </c>
      <c r="D3996" s="33">
        <v>43904</v>
      </c>
    </row>
    <row r="3997" spans="2:4" x14ac:dyDescent="0.2">
      <c r="B3997" t="s">
        <v>116</v>
      </c>
      <c r="C3997" s="44">
        <v>4</v>
      </c>
      <c r="D3997" s="33">
        <v>43905</v>
      </c>
    </row>
    <row r="3998" spans="2:4" x14ac:dyDescent="0.2">
      <c r="B3998" t="s">
        <v>117</v>
      </c>
      <c r="C3998" s="44">
        <v>0</v>
      </c>
      <c r="D3998" s="33">
        <v>43852</v>
      </c>
    </row>
    <row r="3999" spans="2:4" x14ac:dyDescent="0.2">
      <c r="B3999" t="s">
        <v>117</v>
      </c>
      <c r="C3999" s="44">
        <v>0</v>
      </c>
      <c r="D3999" s="33">
        <v>43853</v>
      </c>
    </row>
    <row r="4000" spans="2:4" x14ac:dyDescent="0.2">
      <c r="B4000" t="s">
        <v>117</v>
      </c>
      <c r="C4000" s="44">
        <v>0</v>
      </c>
      <c r="D4000" s="33">
        <v>43854</v>
      </c>
    </row>
    <row r="4001" spans="2:4" x14ac:dyDescent="0.2">
      <c r="B4001" t="s">
        <v>117</v>
      </c>
      <c r="C4001" s="44">
        <v>0</v>
      </c>
      <c r="D4001" s="33">
        <v>43855</v>
      </c>
    </row>
    <row r="4002" spans="2:4" x14ac:dyDescent="0.2">
      <c r="B4002" t="s">
        <v>117</v>
      </c>
      <c r="C4002" s="44">
        <v>0</v>
      </c>
      <c r="D4002" s="33">
        <v>43856</v>
      </c>
    </row>
    <row r="4003" spans="2:4" x14ac:dyDescent="0.2">
      <c r="B4003" t="s">
        <v>117</v>
      </c>
      <c r="C4003" s="44">
        <v>0</v>
      </c>
      <c r="D4003" s="33">
        <v>43857</v>
      </c>
    </row>
    <row r="4004" spans="2:4" x14ac:dyDescent="0.2">
      <c r="B4004" t="s">
        <v>117</v>
      </c>
      <c r="C4004" s="44">
        <v>0</v>
      </c>
      <c r="D4004" s="33">
        <v>43858</v>
      </c>
    </row>
    <row r="4005" spans="2:4" x14ac:dyDescent="0.2">
      <c r="B4005" t="s">
        <v>117</v>
      </c>
      <c r="C4005" s="44">
        <v>0</v>
      </c>
      <c r="D4005" s="33">
        <v>43859</v>
      </c>
    </row>
    <row r="4006" spans="2:4" x14ac:dyDescent="0.2">
      <c r="B4006" t="s">
        <v>117</v>
      </c>
      <c r="C4006" s="44">
        <v>0</v>
      </c>
      <c r="D4006" s="33">
        <v>43860</v>
      </c>
    </row>
    <row r="4007" spans="2:4" x14ac:dyDescent="0.2">
      <c r="B4007" t="s">
        <v>117</v>
      </c>
      <c r="C4007" s="44">
        <v>0</v>
      </c>
      <c r="D4007" s="33">
        <v>43861</v>
      </c>
    </row>
    <row r="4008" spans="2:4" x14ac:dyDescent="0.2">
      <c r="B4008" t="s">
        <v>117</v>
      </c>
      <c r="C4008" s="44">
        <v>0</v>
      </c>
      <c r="D4008" s="33">
        <v>43862</v>
      </c>
    </row>
    <row r="4009" spans="2:4" x14ac:dyDescent="0.2">
      <c r="B4009" t="s">
        <v>117</v>
      </c>
      <c r="C4009" s="44">
        <v>0</v>
      </c>
      <c r="D4009" s="33">
        <v>43863</v>
      </c>
    </row>
    <row r="4010" spans="2:4" x14ac:dyDescent="0.2">
      <c r="B4010" t="s">
        <v>117</v>
      </c>
      <c r="C4010" s="44">
        <v>0</v>
      </c>
      <c r="D4010" s="33">
        <v>43864</v>
      </c>
    </row>
    <row r="4011" spans="2:4" x14ac:dyDescent="0.2">
      <c r="B4011" t="s">
        <v>117</v>
      </c>
      <c r="C4011" s="44">
        <v>0</v>
      </c>
      <c r="D4011" s="33">
        <v>43865</v>
      </c>
    </row>
    <row r="4012" spans="2:4" x14ac:dyDescent="0.2">
      <c r="B4012" t="s">
        <v>117</v>
      </c>
      <c r="C4012" s="44">
        <v>0</v>
      </c>
      <c r="D4012" s="33">
        <v>43866</v>
      </c>
    </row>
    <row r="4013" spans="2:4" x14ac:dyDescent="0.2">
      <c r="B4013" t="s">
        <v>117</v>
      </c>
      <c r="C4013" s="44">
        <v>0</v>
      </c>
      <c r="D4013" s="33">
        <v>43867</v>
      </c>
    </row>
    <row r="4014" spans="2:4" x14ac:dyDescent="0.2">
      <c r="B4014" t="s">
        <v>117</v>
      </c>
      <c r="C4014" s="44">
        <v>0</v>
      </c>
      <c r="D4014" s="33">
        <v>43868</v>
      </c>
    </row>
    <row r="4015" spans="2:4" x14ac:dyDescent="0.2">
      <c r="B4015" t="s">
        <v>117</v>
      </c>
      <c r="C4015" s="44">
        <v>0</v>
      </c>
      <c r="D4015" s="33">
        <v>43869</v>
      </c>
    </row>
    <row r="4016" spans="2:4" x14ac:dyDescent="0.2">
      <c r="B4016" t="s">
        <v>117</v>
      </c>
      <c r="C4016" s="44">
        <v>0</v>
      </c>
      <c r="D4016" s="33">
        <v>43870</v>
      </c>
    </row>
    <row r="4017" spans="2:4" x14ac:dyDescent="0.2">
      <c r="B4017" t="s">
        <v>117</v>
      </c>
      <c r="C4017" s="44">
        <v>0</v>
      </c>
      <c r="D4017" s="33">
        <v>43871</v>
      </c>
    </row>
    <row r="4018" spans="2:4" x14ac:dyDescent="0.2">
      <c r="B4018" t="s">
        <v>117</v>
      </c>
      <c r="C4018" s="44">
        <v>0</v>
      </c>
      <c r="D4018" s="33">
        <v>43872</v>
      </c>
    </row>
    <row r="4019" spans="2:4" x14ac:dyDescent="0.2">
      <c r="B4019" t="s">
        <v>117</v>
      </c>
      <c r="C4019" s="44">
        <v>0</v>
      </c>
      <c r="D4019" s="33">
        <v>43873</v>
      </c>
    </row>
    <row r="4020" spans="2:4" x14ac:dyDescent="0.2">
      <c r="B4020" t="s">
        <v>117</v>
      </c>
      <c r="C4020" s="44">
        <v>0</v>
      </c>
      <c r="D4020" s="33">
        <v>43874</v>
      </c>
    </row>
    <row r="4021" spans="2:4" x14ac:dyDescent="0.2">
      <c r="B4021" t="s">
        <v>117</v>
      </c>
      <c r="C4021" s="44">
        <v>0</v>
      </c>
      <c r="D4021" s="33">
        <v>43875</v>
      </c>
    </row>
    <row r="4022" spans="2:4" x14ac:dyDescent="0.2">
      <c r="B4022" t="s">
        <v>117</v>
      </c>
      <c r="C4022" s="44">
        <v>0</v>
      </c>
      <c r="D4022" s="33">
        <v>43876</v>
      </c>
    </row>
    <row r="4023" spans="2:4" x14ac:dyDescent="0.2">
      <c r="B4023" t="s">
        <v>117</v>
      </c>
      <c r="C4023" s="44">
        <v>0</v>
      </c>
      <c r="D4023" s="33">
        <v>43877</v>
      </c>
    </row>
    <row r="4024" spans="2:4" x14ac:dyDescent="0.2">
      <c r="B4024" t="s">
        <v>117</v>
      </c>
      <c r="C4024" s="44">
        <v>0</v>
      </c>
      <c r="D4024" s="33">
        <v>43878</v>
      </c>
    </row>
    <row r="4025" spans="2:4" x14ac:dyDescent="0.2">
      <c r="B4025" t="s">
        <v>117</v>
      </c>
      <c r="C4025" s="44">
        <v>0</v>
      </c>
      <c r="D4025" s="33">
        <v>43879</v>
      </c>
    </row>
    <row r="4026" spans="2:4" x14ac:dyDescent="0.2">
      <c r="B4026" t="s">
        <v>117</v>
      </c>
      <c r="C4026" s="44">
        <v>0</v>
      </c>
      <c r="D4026" s="33">
        <v>43880</v>
      </c>
    </row>
    <row r="4027" spans="2:4" x14ac:dyDescent="0.2">
      <c r="B4027" t="s">
        <v>117</v>
      </c>
      <c r="C4027" s="44">
        <v>0</v>
      </c>
      <c r="D4027" s="33">
        <v>43881</v>
      </c>
    </row>
    <row r="4028" spans="2:4" x14ac:dyDescent="0.2">
      <c r="B4028" t="s">
        <v>117</v>
      </c>
      <c r="C4028" s="44">
        <v>0</v>
      </c>
      <c r="D4028" s="33">
        <v>43882</v>
      </c>
    </row>
    <row r="4029" spans="2:4" x14ac:dyDescent="0.2">
      <c r="B4029" t="s">
        <v>117</v>
      </c>
      <c r="C4029" s="44">
        <v>0</v>
      </c>
      <c r="D4029" s="33">
        <v>43883</v>
      </c>
    </row>
    <row r="4030" spans="2:4" x14ac:dyDescent="0.2">
      <c r="B4030" t="s">
        <v>117</v>
      </c>
      <c r="C4030" s="44">
        <v>0</v>
      </c>
      <c r="D4030" s="33">
        <v>43884</v>
      </c>
    </row>
    <row r="4031" spans="2:4" x14ac:dyDescent="0.2">
      <c r="B4031" t="s">
        <v>117</v>
      </c>
      <c r="C4031" s="44">
        <v>0</v>
      </c>
      <c r="D4031" s="33">
        <v>43885</v>
      </c>
    </row>
    <row r="4032" spans="2:4" x14ac:dyDescent="0.2">
      <c r="B4032" t="s">
        <v>117</v>
      </c>
      <c r="C4032" s="44">
        <v>0</v>
      </c>
      <c r="D4032" s="33">
        <v>43886</v>
      </c>
    </row>
    <row r="4033" spans="2:4" x14ac:dyDescent="0.2">
      <c r="B4033" t="s">
        <v>117</v>
      </c>
      <c r="C4033" s="44">
        <v>0</v>
      </c>
      <c r="D4033" s="33">
        <v>43887</v>
      </c>
    </row>
    <row r="4034" spans="2:4" x14ac:dyDescent="0.2">
      <c r="B4034" t="s">
        <v>117</v>
      </c>
      <c r="C4034" s="44">
        <v>0</v>
      </c>
      <c r="D4034" s="33">
        <v>43888</v>
      </c>
    </row>
    <row r="4035" spans="2:4" x14ac:dyDescent="0.2">
      <c r="B4035" t="s">
        <v>117</v>
      </c>
      <c r="C4035" s="44">
        <v>0</v>
      </c>
      <c r="D4035" s="33">
        <v>43889</v>
      </c>
    </row>
    <row r="4036" spans="2:4" x14ac:dyDescent="0.2">
      <c r="B4036" t="s">
        <v>117</v>
      </c>
      <c r="C4036" s="44">
        <v>0</v>
      </c>
      <c r="D4036" s="33">
        <v>43890</v>
      </c>
    </row>
    <row r="4037" spans="2:4" x14ac:dyDescent="0.2">
      <c r="B4037" t="s">
        <v>117</v>
      </c>
      <c r="C4037" s="44">
        <v>0</v>
      </c>
      <c r="D4037" s="33">
        <v>43891</v>
      </c>
    </row>
    <row r="4038" spans="2:4" x14ac:dyDescent="0.2">
      <c r="B4038" t="s">
        <v>117</v>
      </c>
      <c r="C4038" s="44">
        <v>0</v>
      </c>
      <c r="D4038" s="33">
        <v>43892</v>
      </c>
    </row>
    <row r="4039" spans="2:4" x14ac:dyDescent="0.2">
      <c r="B4039" t="s">
        <v>117</v>
      </c>
      <c r="C4039" s="44">
        <v>0</v>
      </c>
      <c r="D4039" s="33">
        <v>43893</v>
      </c>
    </row>
    <row r="4040" spans="2:4" x14ac:dyDescent="0.2">
      <c r="B4040" t="s">
        <v>117</v>
      </c>
      <c r="C4040" s="44">
        <v>1</v>
      </c>
      <c r="D4040" s="33">
        <v>43894</v>
      </c>
    </row>
    <row r="4041" spans="2:4" x14ac:dyDescent="0.2">
      <c r="B4041" t="s">
        <v>117</v>
      </c>
      <c r="C4041" s="44">
        <v>1</v>
      </c>
      <c r="D4041" s="33">
        <v>43895</v>
      </c>
    </row>
    <row r="4042" spans="2:4" x14ac:dyDescent="0.2">
      <c r="B4042" t="s">
        <v>117</v>
      </c>
      <c r="C4042" s="44">
        <v>5</v>
      </c>
      <c r="D4042" s="33">
        <v>43896</v>
      </c>
    </row>
    <row r="4043" spans="2:4" x14ac:dyDescent="0.2">
      <c r="B4043" t="s">
        <v>117</v>
      </c>
      <c r="C4043" s="44">
        <v>5</v>
      </c>
      <c r="D4043" s="33">
        <v>43897</v>
      </c>
    </row>
    <row r="4044" spans="2:4" x14ac:dyDescent="0.2">
      <c r="B4044" t="s">
        <v>117</v>
      </c>
      <c r="C4044" s="44">
        <v>11</v>
      </c>
      <c r="D4044" s="33">
        <v>43898</v>
      </c>
    </row>
    <row r="4045" spans="2:4" x14ac:dyDescent="0.2">
      <c r="B4045" t="s">
        <v>117</v>
      </c>
      <c r="C4045" s="44">
        <v>16</v>
      </c>
      <c r="D4045" s="33">
        <v>43899</v>
      </c>
    </row>
    <row r="4046" spans="2:4" x14ac:dyDescent="0.2">
      <c r="B4046" t="s">
        <v>117</v>
      </c>
      <c r="C4046" s="44">
        <v>22</v>
      </c>
      <c r="D4046" s="33">
        <v>43900</v>
      </c>
    </row>
    <row r="4047" spans="2:4" x14ac:dyDescent="0.2">
      <c r="B4047" t="s">
        <v>117</v>
      </c>
      <c r="C4047" s="44">
        <v>31</v>
      </c>
      <c r="D4047" s="33">
        <v>43901</v>
      </c>
    </row>
    <row r="4048" spans="2:4" x14ac:dyDescent="0.2">
      <c r="B4048" t="s">
        <v>117</v>
      </c>
      <c r="C4048" s="44">
        <v>49</v>
      </c>
      <c r="D4048" s="33">
        <v>43902</v>
      </c>
    </row>
    <row r="4049" spans="2:4" x14ac:dyDescent="0.2">
      <c r="B4049" t="s">
        <v>117</v>
      </c>
      <c r="C4049" s="44">
        <v>68</v>
      </c>
      <c r="D4049" s="33">
        <v>43903</v>
      </c>
    </row>
    <row r="4050" spans="2:4" x14ac:dyDescent="0.2">
      <c r="B4050" t="s">
        <v>117</v>
      </c>
      <c r="C4050" s="44">
        <v>103</v>
      </c>
      <c r="D4050" s="33">
        <v>43904</v>
      </c>
    </row>
    <row r="4051" spans="2:4" x14ac:dyDescent="0.2">
      <c r="B4051" t="s">
        <v>117</v>
      </c>
      <c r="C4051" s="44">
        <v>119</v>
      </c>
      <c r="D4051" s="33">
        <v>43905</v>
      </c>
    </row>
    <row r="4052" spans="2:4" x14ac:dyDescent="0.2">
      <c r="B4052" t="s">
        <v>118</v>
      </c>
      <c r="C4052" s="44">
        <v>0</v>
      </c>
      <c r="D4052" s="33">
        <v>43852</v>
      </c>
    </row>
    <row r="4053" spans="2:4" x14ac:dyDescent="0.2">
      <c r="B4053" t="s">
        <v>118</v>
      </c>
      <c r="C4053" s="44">
        <v>0</v>
      </c>
      <c r="D4053" s="33">
        <v>43853</v>
      </c>
    </row>
    <row r="4054" spans="2:4" x14ac:dyDescent="0.2">
      <c r="B4054" t="s">
        <v>118</v>
      </c>
      <c r="C4054" s="44">
        <v>0</v>
      </c>
      <c r="D4054" s="33">
        <v>43854</v>
      </c>
    </row>
    <row r="4055" spans="2:4" x14ac:dyDescent="0.2">
      <c r="B4055" t="s">
        <v>118</v>
      </c>
      <c r="C4055" s="44">
        <v>0</v>
      </c>
      <c r="D4055" s="33">
        <v>43855</v>
      </c>
    </row>
    <row r="4056" spans="2:4" x14ac:dyDescent="0.2">
      <c r="B4056" t="s">
        <v>118</v>
      </c>
      <c r="C4056" s="44">
        <v>0</v>
      </c>
      <c r="D4056" s="33">
        <v>43856</v>
      </c>
    </row>
    <row r="4057" spans="2:4" x14ac:dyDescent="0.2">
      <c r="B4057" t="s">
        <v>118</v>
      </c>
      <c r="C4057" s="44">
        <v>0</v>
      </c>
      <c r="D4057" s="33">
        <v>43857</v>
      </c>
    </row>
    <row r="4058" spans="2:4" x14ac:dyDescent="0.2">
      <c r="B4058" t="s">
        <v>118</v>
      </c>
      <c r="C4058" s="44">
        <v>0</v>
      </c>
      <c r="D4058" s="33">
        <v>43858</v>
      </c>
    </row>
    <row r="4059" spans="2:4" x14ac:dyDescent="0.2">
      <c r="B4059" t="s">
        <v>118</v>
      </c>
      <c r="C4059" s="44">
        <v>0</v>
      </c>
      <c r="D4059" s="33">
        <v>43859</v>
      </c>
    </row>
    <row r="4060" spans="2:4" x14ac:dyDescent="0.2">
      <c r="B4060" t="s">
        <v>118</v>
      </c>
      <c r="C4060" s="44">
        <v>0</v>
      </c>
      <c r="D4060" s="33">
        <v>43860</v>
      </c>
    </row>
    <row r="4061" spans="2:4" x14ac:dyDescent="0.2">
      <c r="B4061" t="s">
        <v>118</v>
      </c>
      <c r="C4061" s="44">
        <v>0</v>
      </c>
      <c r="D4061" s="33">
        <v>43861</v>
      </c>
    </row>
    <row r="4062" spans="2:4" x14ac:dyDescent="0.2">
      <c r="B4062" t="s">
        <v>118</v>
      </c>
      <c r="C4062" s="44">
        <v>0</v>
      </c>
      <c r="D4062" s="33">
        <v>43862</v>
      </c>
    </row>
    <row r="4063" spans="2:4" x14ac:dyDescent="0.2">
      <c r="B4063" t="s">
        <v>118</v>
      </c>
      <c r="C4063" s="44">
        <v>0</v>
      </c>
      <c r="D4063" s="33">
        <v>43863</v>
      </c>
    </row>
    <row r="4064" spans="2:4" x14ac:dyDescent="0.2">
      <c r="B4064" t="s">
        <v>118</v>
      </c>
      <c r="C4064" s="44">
        <v>0</v>
      </c>
      <c r="D4064" s="33">
        <v>43864</v>
      </c>
    </row>
    <row r="4065" spans="2:4" x14ac:dyDescent="0.2">
      <c r="B4065" t="s">
        <v>118</v>
      </c>
      <c r="C4065" s="44">
        <v>0</v>
      </c>
      <c r="D4065" s="33">
        <v>43865</v>
      </c>
    </row>
    <row r="4066" spans="2:4" x14ac:dyDescent="0.2">
      <c r="B4066" t="s">
        <v>118</v>
      </c>
      <c r="C4066" s="44">
        <v>0</v>
      </c>
      <c r="D4066" s="33">
        <v>43866</v>
      </c>
    </row>
    <row r="4067" spans="2:4" x14ac:dyDescent="0.2">
      <c r="B4067" t="s">
        <v>118</v>
      </c>
      <c r="C4067" s="44">
        <v>0</v>
      </c>
      <c r="D4067" s="33">
        <v>43867</v>
      </c>
    </row>
    <row r="4068" spans="2:4" x14ac:dyDescent="0.2">
      <c r="B4068" t="s">
        <v>118</v>
      </c>
      <c r="C4068" s="44">
        <v>0</v>
      </c>
      <c r="D4068" s="33">
        <v>43868</v>
      </c>
    </row>
    <row r="4069" spans="2:4" x14ac:dyDescent="0.2">
      <c r="B4069" t="s">
        <v>118</v>
      </c>
      <c r="C4069" s="44">
        <v>0</v>
      </c>
      <c r="D4069" s="33">
        <v>43869</v>
      </c>
    </row>
    <row r="4070" spans="2:4" x14ac:dyDescent="0.2">
      <c r="B4070" t="s">
        <v>118</v>
      </c>
      <c r="C4070" s="44">
        <v>0</v>
      </c>
      <c r="D4070" s="33">
        <v>43870</v>
      </c>
    </row>
    <row r="4071" spans="2:4" x14ac:dyDescent="0.2">
      <c r="B4071" t="s">
        <v>118</v>
      </c>
      <c r="C4071" s="44">
        <v>0</v>
      </c>
      <c r="D4071" s="33">
        <v>43871</v>
      </c>
    </row>
    <row r="4072" spans="2:4" x14ac:dyDescent="0.2">
      <c r="B4072" t="s">
        <v>118</v>
      </c>
      <c r="C4072" s="44">
        <v>0</v>
      </c>
      <c r="D4072" s="33">
        <v>43872</v>
      </c>
    </row>
    <row r="4073" spans="2:4" x14ac:dyDescent="0.2">
      <c r="B4073" t="s">
        <v>118</v>
      </c>
      <c r="C4073" s="44">
        <v>0</v>
      </c>
      <c r="D4073" s="33">
        <v>43873</v>
      </c>
    </row>
    <row r="4074" spans="2:4" x14ac:dyDescent="0.2">
      <c r="B4074" t="s">
        <v>118</v>
      </c>
      <c r="C4074" s="44">
        <v>0</v>
      </c>
      <c r="D4074" s="33">
        <v>43874</v>
      </c>
    </row>
    <row r="4075" spans="2:4" x14ac:dyDescent="0.2">
      <c r="B4075" t="s">
        <v>118</v>
      </c>
      <c r="C4075" s="44">
        <v>0</v>
      </c>
      <c r="D4075" s="33">
        <v>43875</v>
      </c>
    </row>
    <row r="4076" spans="2:4" x14ac:dyDescent="0.2">
      <c r="B4076" t="s">
        <v>118</v>
      </c>
      <c r="C4076" s="44">
        <v>0</v>
      </c>
      <c r="D4076" s="33">
        <v>43876</v>
      </c>
    </row>
    <row r="4077" spans="2:4" x14ac:dyDescent="0.2">
      <c r="B4077" t="s">
        <v>118</v>
      </c>
      <c r="C4077" s="44">
        <v>0</v>
      </c>
      <c r="D4077" s="33">
        <v>43877</v>
      </c>
    </row>
    <row r="4078" spans="2:4" x14ac:dyDescent="0.2">
      <c r="B4078" t="s">
        <v>118</v>
      </c>
      <c r="C4078" s="44">
        <v>0</v>
      </c>
      <c r="D4078" s="33">
        <v>43878</v>
      </c>
    </row>
    <row r="4079" spans="2:4" x14ac:dyDescent="0.2">
      <c r="B4079" t="s">
        <v>118</v>
      </c>
      <c r="C4079" s="44">
        <v>0</v>
      </c>
      <c r="D4079" s="33">
        <v>43879</v>
      </c>
    </row>
    <row r="4080" spans="2:4" x14ac:dyDescent="0.2">
      <c r="B4080" t="s">
        <v>118</v>
      </c>
      <c r="C4080" s="44">
        <v>0</v>
      </c>
      <c r="D4080" s="33">
        <v>43880</v>
      </c>
    </row>
    <row r="4081" spans="2:4" x14ac:dyDescent="0.2">
      <c r="B4081" t="s">
        <v>118</v>
      </c>
      <c r="C4081" s="44">
        <v>0</v>
      </c>
      <c r="D4081" s="33">
        <v>43881</v>
      </c>
    </row>
    <row r="4082" spans="2:4" x14ac:dyDescent="0.2">
      <c r="B4082" t="s">
        <v>118</v>
      </c>
      <c r="C4082" s="44">
        <v>0</v>
      </c>
      <c r="D4082" s="33">
        <v>43882</v>
      </c>
    </row>
    <row r="4083" spans="2:4" x14ac:dyDescent="0.2">
      <c r="B4083" t="s">
        <v>118</v>
      </c>
      <c r="C4083" s="44">
        <v>0</v>
      </c>
      <c r="D4083" s="33">
        <v>43883</v>
      </c>
    </row>
    <row r="4084" spans="2:4" x14ac:dyDescent="0.2">
      <c r="B4084" t="s">
        <v>118</v>
      </c>
      <c r="C4084" s="44">
        <v>0</v>
      </c>
      <c r="D4084" s="33">
        <v>43884</v>
      </c>
    </row>
    <row r="4085" spans="2:4" x14ac:dyDescent="0.2">
      <c r="B4085" t="s">
        <v>118</v>
      </c>
      <c r="C4085" s="44">
        <v>0</v>
      </c>
      <c r="D4085" s="33">
        <v>43885</v>
      </c>
    </row>
    <row r="4086" spans="2:4" x14ac:dyDescent="0.2">
      <c r="B4086" t="s">
        <v>118</v>
      </c>
      <c r="C4086" s="44">
        <v>0</v>
      </c>
      <c r="D4086" s="33">
        <v>43886</v>
      </c>
    </row>
    <row r="4087" spans="2:4" x14ac:dyDescent="0.2">
      <c r="B4087" t="s">
        <v>118</v>
      </c>
      <c r="C4087" s="44">
        <v>0</v>
      </c>
      <c r="D4087" s="33">
        <v>43887</v>
      </c>
    </row>
    <row r="4088" spans="2:4" x14ac:dyDescent="0.2">
      <c r="B4088" t="s">
        <v>118</v>
      </c>
      <c r="C4088" s="44">
        <v>0</v>
      </c>
      <c r="D4088" s="33">
        <v>43888</v>
      </c>
    </row>
    <row r="4089" spans="2:4" x14ac:dyDescent="0.2">
      <c r="B4089" t="s">
        <v>118</v>
      </c>
      <c r="C4089" s="44">
        <v>0</v>
      </c>
      <c r="D4089" s="33">
        <v>43889</v>
      </c>
    </row>
    <row r="4090" spans="2:4" x14ac:dyDescent="0.2">
      <c r="B4090" t="s">
        <v>118</v>
      </c>
      <c r="C4090" s="44">
        <v>0</v>
      </c>
      <c r="D4090" s="33">
        <v>43890</v>
      </c>
    </row>
    <row r="4091" spans="2:4" x14ac:dyDescent="0.2">
      <c r="B4091" t="s">
        <v>118</v>
      </c>
      <c r="C4091" s="44">
        <v>0</v>
      </c>
      <c r="D4091" s="33">
        <v>43891</v>
      </c>
    </row>
    <row r="4092" spans="2:4" x14ac:dyDescent="0.2">
      <c r="B4092" t="s">
        <v>118</v>
      </c>
      <c r="C4092" s="44">
        <v>0</v>
      </c>
      <c r="D4092" s="33">
        <v>43892</v>
      </c>
    </row>
    <row r="4093" spans="2:4" x14ac:dyDescent="0.2">
      <c r="B4093" t="s">
        <v>118</v>
      </c>
      <c r="C4093" s="44">
        <v>0</v>
      </c>
      <c r="D4093" s="33">
        <v>43893</v>
      </c>
    </row>
    <row r="4094" spans="2:4" x14ac:dyDescent="0.2">
      <c r="B4094" t="s">
        <v>118</v>
      </c>
      <c r="C4094" s="44">
        <v>1</v>
      </c>
      <c r="D4094" s="33">
        <v>43894</v>
      </c>
    </row>
    <row r="4095" spans="2:4" x14ac:dyDescent="0.2">
      <c r="B4095" t="s">
        <v>118</v>
      </c>
      <c r="C4095" s="44">
        <v>1</v>
      </c>
      <c r="D4095" s="33">
        <v>43895</v>
      </c>
    </row>
    <row r="4096" spans="2:4" x14ac:dyDescent="0.2">
      <c r="B4096" t="s">
        <v>118</v>
      </c>
      <c r="C4096" s="44">
        <v>1</v>
      </c>
      <c r="D4096" s="33">
        <v>43896</v>
      </c>
    </row>
    <row r="4097" spans="2:4" x14ac:dyDescent="0.2">
      <c r="B4097" t="s">
        <v>118</v>
      </c>
      <c r="C4097" s="44">
        <v>1</v>
      </c>
      <c r="D4097" s="33">
        <v>43897</v>
      </c>
    </row>
    <row r="4098" spans="2:4" x14ac:dyDescent="0.2">
      <c r="B4098" t="s">
        <v>118</v>
      </c>
      <c r="C4098" s="44">
        <v>2</v>
      </c>
      <c r="D4098" s="33">
        <v>43898</v>
      </c>
    </row>
    <row r="4099" spans="2:4" x14ac:dyDescent="0.2">
      <c r="B4099" t="s">
        <v>118</v>
      </c>
      <c r="C4099" s="44">
        <v>2</v>
      </c>
      <c r="D4099" s="33">
        <v>43899</v>
      </c>
    </row>
    <row r="4100" spans="2:4" x14ac:dyDescent="0.2">
      <c r="B4100" t="s">
        <v>118</v>
      </c>
      <c r="C4100" s="44">
        <v>5</v>
      </c>
      <c r="D4100" s="33">
        <v>43900</v>
      </c>
    </row>
    <row r="4101" spans="2:4" x14ac:dyDescent="0.2">
      <c r="B4101" t="s">
        <v>118</v>
      </c>
      <c r="C4101" s="44">
        <v>7</v>
      </c>
      <c r="D4101" s="33">
        <v>43901</v>
      </c>
    </row>
    <row r="4102" spans="2:4" x14ac:dyDescent="0.2">
      <c r="B4102" t="s">
        <v>118</v>
      </c>
      <c r="C4102" s="44">
        <v>7</v>
      </c>
      <c r="D4102" s="33">
        <v>43902</v>
      </c>
    </row>
    <row r="4103" spans="2:4" x14ac:dyDescent="0.2">
      <c r="B4103" t="s">
        <v>118</v>
      </c>
      <c r="C4103" s="44">
        <v>16</v>
      </c>
      <c r="D4103" s="33">
        <v>43903</v>
      </c>
    </row>
    <row r="4104" spans="2:4" x14ac:dyDescent="0.2">
      <c r="B4104" t="s">
        <v>118</v>
      </c>
      <c r="C4104" s="44">
        <v>18</v>
      </c>
      <c r="D4104" s="33">
        <v>43904</v>
      </c>
    </row>
    <row r="4105" spans="2:4" x14ac:dyDescent="0.2">
      <c r="B4105" t="s">
        <v>118</v>
      </c>
      <c r="C4105" s="44">
        <v>18</v>
      </c>
      <c r="D4105" s="33">
        <v>43905</v>
      </c>
    </row>
    <row r="4106" spans="2:4" x14ac:dyDescent="0.2">
      <c r="B4106" t="s">
        <v>119</v>
      </c>
      <c r="C4106" s="44">
        <v>0</v>
      </c>
      <c r="D4106" s="33">
        <v>43852</v>
      </c>
    </row>
    <row r="4107" spans="2:4" x14ac:dyDescent="0.2">
      <c r="B4107" t="s">
        <v>119</v>
      </c>
      <c r="C4107" s="44">
        <v>0</v>
      </c>
      <c r="D4107" s="33">
        <v>43853</v>
      </c>
    </row>
    <row r="4108" spans="2:4" x14ac:dyDescent="0.2">
      <c r="B4108" t="s">
        <v>119</v>
      </c>
      <c r="C4108" s="44">
        <v>0</v>
      </c>
      <c r="D4108" s="33">
        <v>43854</v>
      </c>
    </row>
    <row r="4109" spans="2:4" x14ac:dyDescent="0.2">
      <c r="B4109" t="s">
        <v>119</v>
      </c>
      <c r="C4109" s="44">
        <v>0</v>
      </c>
      <c r="D4109" s="33">
        <v>43855</v>
      </c>
    </row>
    <row r="4110" spans="2:4" x14ac:dyDescent="0.2">
      <c r="B4110" t="s">
        <v>119</v>
      </c>
      <c r="C4110" s="44">
        <v>0</v>
      </c>
      <c r="D4110" s="33">
        <v>43856</v>
      </c>
    </row>
    <row r="4111" spans="2:4" x14ac:dyDescent="0.2">
      <c r="B4111" t="s">
        <v>119</v>
      </c>
      <c r="C4111" s="44">
        <v>0</v>
      </c>
      <c r="D4111" s="33">
        <v>43857</v>
      </c>
    </row>
    <row r="4112" spans="2:4" x14ac:dyDescent="0.2">
      <c r="B4112" t="s">
        <v>119</v>
      </c>
      <c r="C4112" s="44">
        <v>0</v>
      </c>
      <c r="D4112" s="33">
        <v>43858</v>
      </c>
    </row>
    <row r="4113" spans="2:4" x14ac:dyDescent="0.2">
      <c r="B4113" t="s">
        <v>119</v>
      </c>
      <c r="C4113" s="44">
        <v>0</v>
      </c>
      <c r="D4113" s="33">
        <v>43859</v>
      </c>
    </row>
    <row r="4114" spans="2:4" x14ac:dyDescent="0.2">
      <c r="B4114" t="s">
        <v>119</v>
      </c>
      <c r="C4114" s="44">
        <v>0</v>
      </c>
      <c r="D4114" s="33">
        <v>43860</v>
      </c>
    </row>
    <row r="4115" spans="2:4" x14ac:dyDescent="0.2">
      <c r="B4115" t="s">
        <v>119</v>
      </c>
      <c r="C4115" s="44">
        <v>0</v>
      </c>
      <c r="D4115" s="33">
        <v>43861</v>
      </c>
    </row>
    <row r="4116" spans="2:4" x14ac:dyDescent="0.2">
      <c r="B4116" t="s">
        <v>119</v>
      </c>
      <c r="C4116" s="44">
        <v>0</v>
      </c>
      <c r="D4116" s="33">
        <v>43862</v>
      </c>
    </row>
    <row r="4117" spans="2:4" x14ac:dyDescent="0.2">
      <c r="B4117" t="s">
        <v>119</v>
      </c>
      <c r="C4117" s="44">
        <v>0</v>
      </c>
      <c r="D4117" s="33">
        <v>43863</v>
      </c>
    </row>
    <row r="4118" spans="2:4" x14ac:dyDescent="0.2">
      <c r="B4118" t="s">
        <v>119</v>
      </c>
      <c r="C4118" s="44">
        <v>0</v>
      </c>
      <c r="D4118" s="33">
        <v>43864</v>
      </c>
    </row>
    <row r="4119" spans="2:4" x14ac:dyDescent="0.2">
      <c r="B4119" t="s">
        <v>119</v>
      </c>
      <c r="C4119" s="44">
        <v>0</v>
      </c>
      <c r="D4119" s="33">
        <v>43865</v>
      </c>
    </row>
    <row r="4120" spans="2:4" x14ac:dyDescent="0.2">
      <c r="B4120" t="s">
        <v>119</v>
      </c>
      <c r="C4120" s="44">
        <v>0</v>
      </c>
      <c r="D4120" s="33">
        <v>43866</v>
      </c>
    </row>
    <row r="4121" spans="2:4" x14ac:dyDescent="0.2">
      <c r="B4121" t="s">
        <v>119</v>
      </c>
      <c r="C4121" s="44">
        <v>0</v>
      </c>
      <c r="D4121" s="33">
        <v>43867</v>
      </c>
    </row>
    <row r="4122" spans="2:4" x14ac:dyDescent="0.2">
      <c r="B4122" t="s">
        <v>119</v>
      </c>
      <c r="C4122" s="44">
        <v>0</v>
      </c>
      <c r="D4122" s="33">
        <v>43868</v>
      </c>
    </row>
    <row r="4123" spans="2:4" x14ac:dyDescent="0.2">
      <c r="B4123" t="s">
        <v>119</v>
      </c>
      <c r="C4123" s="44">
        <v>0</v>
      </c>
      <c r="D4123" s="33">
        <v>43869</v>
      </c>
    </row>
    <row r="4124" spans="2:4" x14ac:dyDescent="0.2">
      <c r="B4124" t="s">
        <v>119</v>
      </c>
      <c r="C4124" s="44">
        <v>0</v>
      </c>
      <c r="D4124" s="33">
        <v>43870</v>
      </c>
    </row>
    <row r="4125" spans="2:4" x14ac:dyDescent="0.2">
      <c r="B4125" t="s">
        <v>119</v>
      </c>
      <c r="C4125" s="44">
        <v>0</v>
      </c>
      <c r="D4125" s="33">
        <v>43871</v>
      </c>
    </row>
    <row r="4126" spans="2:4" x14ac:dyDescent="0.2">
      <c r="B4126" t="s">
        <v>119</v>
      </c>
      <c r="C4126" s="44">
        <v>0</v>
      </c>
      <c r="D4126" s="33">
        <v>43872</v>
      </c>
    </row>
    <row r="4127" spans="2:4" x14ac:dyDescent="0.2">
      <c r="B4127" t="s">
        <v>119</v>
      </c>
      <c r="C4127" s="44">
        <v>0</v>
      </c>
      <c r="D4127" s="33">
        <v>43873</v>
      </c>
    </row>
    <row r="4128" spans="2:4" x14ac:dyDescent="0.2">
      <c r="B4128" t="s">
        <v>119</v>
      </c>
      <c r="C4128" s="44">
        <v>0</v>
      </c>
      <c r="D4128" s="33">
        <v>43874</v>
      </c>
    </row>
    <row r="4129" spans="2:4" x14ac:dyDescent="0.2">
      <c r="B4129" t="s">
        <v>119</v>
      </c>
      <c r="C4129" s="44">
        <v>0</v>
      </c>
      <c r="D4129" s="33">
        <v>43875</v>
      </c>
    </row>
    <row r="4130" spans="2:4" x14ac:dyDescent="0.2">
      <c r="B4130" t="s">
        <v>119</v>
      </c>
      <c r="C4130" s="44">
        <v>0</v>
      </c>
      <c r="D4130" s="33">
        <v>43876</v>
      </c>
    </row>
    <row r="4131" spans="2:4" x14ac:dyDescent="0.2">
      <c r="B4131" t="s">
        <v>119</v>
      </c>
      <c r="C4131" s="44">
        <v>0</v>
      </c>
      <c r="D4131" s="33">
        <v>43877</v>
      </c>
    </row>
    <row r="4132" spans="2:4" x14ac:dyDescent="0.2">
      <c r="B4132" t="s">
        <v>119</v>
      </c>
      <c r="C4132" s="44">
        <v>0</v>
      </c>
      <c r="D4132" s="33">
        <v>43878</v>
      </c>
    </row>
    <row r="4133" spans="2:4" x14ac:dyDescent="0.2">
      <c r="B4133" t="s">
        <v>119</v>
      </c>
      <c r="C4133" s="44">
        <v>0</v>
      </c>
      <c r="D4133" s="33">
        <v>43879</v>
      </c>
    </row>
    <row r="4134" spans="2:4" x14ac:dyDescent="0.2">
      <c r="B4134" t="s">
        <v>119</v>
      </c>
      <c r="C4134" s="44">
        <v>0</v>
      </c>
      <c r="D4134" s="33">
        <v>43880</v>
      </c>
    </row>
    <row r="4135" spans="2:4" x14ac:dyDescent="0.2">
      <c r="B4135" t="s">
        <v>119</v>
      </c>
      <c r="C4135" s="44">
        <v>0</v>
      </c>
      <c r="D4135" s="33">
        <v>43881</v>
      </c>
    </row>
    <row r="4136" spans="2:4" x14ac:dyDescent="0.2">
      <c r="B4136" t="s">
        <v>119</v>
      </c>
      <c r="C4136" s="44">
        <v>0</v>
      </c>
      <c r="D4136" s="33">
        <v>43882</v>
      </c>
    </row>
    <row r="4137" spans="2:4" x14ac:dyDescent="0.2">
      <c r="B4137" t="s">
        <v>119</v>
      </c>
      <c r="C4137" s="44">
        <v>0</v>
      </c>
      <c r="D4137" s="33">
        <v>43883</v>
      </c>
    </row>
    <row r="4138" spans="2:4" x14ac:dyDescent="0.2">
      <c r="B4138" t="s">
        <v>119</v>
      </c>
      <c r="C4138" s="44">
        <v>0</v>
      </c>
      <c r="D4138" s="33">
        <v>43884</v>
      </c>
    </row>
    <row r="4139" spans="2:4" x14ac:dyDescent="0.2">
      <c r="B4139" t="s">
        <v>119</v>
      </c>
      <c r="C4139" s="44">
        <v>0</v>
      </c>
      <c r="D4139" s="33">
        <v>43885</v>
      </c>
    </row>
    <row r="4140" spans="2:4" x14ac:dyDescent="0.2">
      <c r="B4140" t="s">
        <v>119</v>
      </c>
      <c r="C4140" s="44">
        <v>0</v>
      </c>
      <c r="D4140" s="33">
        <v>43886</v>
      </c>
    </row>
    <row r="4141" spans="2:4" x14ac:dyDescent="0.2">
      <c r="B4141" t="s">
        <v>119</v>
      </c>
      <c r="C4141" s="44">
        <v>0</v>
      </c>
      <c r="D4141" s="33">
        <v>43887</v>
      </c>
    </row>
    <row r="4142" spans="2:4" x14ac:dyDescent="0.2">
      <c r="B4142" t="s">
        <v>119</v>
      </c>
      <c r="C4142" s="44">
        <v>0</v>
      </c>
      <c r="D4142" s="33">
        <v>43888</v>
      </c>
    </row>
    <row r="4143" spans="2:4" x14ac:dyDescent="0.2">
      <c r="B4143" t="s">
        <v>119</v>
      </c>
      <c r="C4143" s="44">
        <v>0</v>
      </c>
      <c r="D4143" s="33">
        <v>43889</v>
      </c>
    </row>
    <row r="4144" spans="2:4" x14ac:dyDescent="0.2">
      <c r="B4144" t="s">
        <v>119</v>
      </c>
      <c r="C4144" s="44">
        <v>0</v>
      </c>
      <c r="D4144" s="33">
        <v>43890</v>
      </c>
    </row>
    <row r="4145" spans="2:4" x14ac:dyDescent="0.2">
      <c r="B4145" t="s">
        <v>119</v>
      </c>
      <c r="C4145" s="44">
        <v>0</v>
      </c>
      <c r="D4145" s="33">
        <v>43891</v>
      </c>
    </row>
    <row r="4146" spans="2:4" x14ac:dyDescent="0.2">
      <c r="B4146" t="s">
        <v>119</v>
      </c>
      <c r="C4146" s="44">
        <v>0</v>
      </c>
      <c r="D4146" s="33">
        <v>43892</v>
      </c>
    </row>
    <row r="4147" spans="2:4" x14ac:dyDescent="0.2">
      <c r="B4147" t="s">
        <v>119</v>
      </c>
      <c r="C4147" s="44">
        <v>0</v>
      </c>
      <c r="D4147" s="33">
        <v>43893</v>
      </c>
    </row>
    <row r="4148" spans="2:4" x14ac:dyDescent="0.2">
      <c r="B4148" t="s">
        <v>119</v>
      </c>
      <c r="C4148" s="44">
        <v>0</v>
      </c>
      <c r="D4148" s="33">
        <v>43894</v>
      </c>
    </row>
    <row r="4149" spans="2:4" x14ac:dyDescent="0.2">
      <c r="B4149" t="s">
        <v>119</v>
      </c>
      <c r="C4149" s="44">
        <v>2</v>
      </c>
      <c r="D4149" s="33">
        <v>43895</v>
      </c>
    </row>
    <row r="4150" spans="2:4" x14ac:dyDescent="0.2">
      <c r="B4150" t="s">
        <v>119</v>
      </c>
      <c r="C4150" s="44">
        <v>2</v>
      </c>
      <c r="D4150" s="33">
        <v>43896</v>
      </c>
    </row>
    <row r="4151" spans="2:4" x14ac:dyDescent="0.2">
      <c r="B4151" t="s">
        <v>119</v>
      </c>
      <c r="C4151" s="44">
        <v>3</v>
      </c>
      <c r="D4151" s="33">
        <v>43897</v>
      </c>
    </row>
    <row r="4152" spans="2:4" x14ac:dyDescent="0.2">
      <c r="B4152" t="s">
        <v>119</v>
      </c>
      <c r="C4152" s="44">
        <v>3</v>
      </c>
      <c r="D4152" s="33">
        <v>43898</v>
      </c>
    </row>
    <row r="4153" spans="2:4" x14ac:dyDescent="0.2">
      <c r="B4153" t="s">
        <v>119</v>
      </c>
      <c r="C4153" s="44">
        <v>3</v>
      </c>
      <c r="D4153" s="33">
        <v>43899</v>
      </c>
    </row>
    <row r="4154" spans="2:4" x14ac:dyDescent="0.2">
      <c r="B4154" t="s">
        <v>119</v>
      </c>
      <c r="C4154" s="44">
        <v>5</v>
      </c>
      <c r="D4154" s="33">
        <v>43900</v>
      </c>
    </row>
    <row r="4155" spans="2:4" x14ac:dyDescent="0.2">
      <c r="B4155" t="s">
        <v>119</v>
      </c>
      <c r="C4155" s="44">
        <v>7</v>
      </c>
      <c r="D4155" s="33">
        <v>43901</v>
      </c>
    </row>
    <row r="4156" spans="2:4" x14ac:dyDescent="0.2">
      <c r="B4156" t="s">
        <v>119</v>
      </c>
      <c r="C4156" s="44">
        <v>11</v>
      </c>
      <c r="D4156" s="33">
        <v>43902</v>
      </c>
    </row>
    <row r="4157" spans="2:4" x14ac:dyDescent="0.2">
      <c r="B4157" t="s">
        <v>119</v>
      </c>
      <c r="C4157" s="44">
        <v>13</v>
      </c>
      <c r="D4157" s="33">
        <v>43903</v>
      </c>
    </row>
    <row r="4158" spans="2:4" x14ac:dyDescent="0.2">
      <c r="B4158" t="s">
        <v>119</v>
      </c>
      <c r="C4158" s="44">
        <v>18</v>
      </c>
      <c r="D4158" s="33">
        <v>43904</v>
      </c>
    </row>
    <row r="4159" spans="2:4" x14ac:dyDescent="0.2">
      <c r="B4159" t="s">
        <v>119</v>
      </c>
      <c r="C4159" s="44">
        <v>24</v>
      </c>
      <c r="D4159" s="33">
        <v>43905</v>
      </c>
    </row>
    <row r="4160" spans="2:4" x14ac:dyDescent="0.2">
      <c r="B4160" t="s">
        <v>120</v>
      </c>
      <c r="C4160" s="44">
        <v>0</v>
      </c>
      <c r="D4160" s="33">
        <v>43852</v>
      </c>
    </row>
    <row r="4161" spans="2:4" x14ac:dyDescent="0.2">
      <c r="B4161" t="s">
        <v>120</v>
      </c>
      <c r="C4161" s="44">
        <v>0</v>
      </c>
      <c r="D4161" s="33">
        <v>43853</v>
      </c>
    </row>
    <row r="4162" spans="2:4" x14ac:dyDescent="0.2">
      <c r="B4162" t="s">
        <v>120</v>
      </c>
      <c r="C4162" s="44">
        <v>0</v>
      </c>
      <c r="D4162" s="33">
        <v>43854</v>
      </c>
    </row>
    <row r="4163" spans="2:4" x14ac:dyDescent="0.2">
      <c r="B4163" t="s">
        <v>120</v>
      </c>
      <c r="C4163" s="44">
        <v>0</v>
      </c>
      <c r="D4163" s="33">
        <v>43855</v>
      </c>
    </row>
    <row r="4164" spans="2:4" x14ac:dyDescent="0.2">
      <c r="B4164" t="s">
        <v>120</v>
      </c>
      <c r="C4164" s="44">
        <v>0</v>
      </c>
      <c r="D4164" s="33">
        <v>43856</v>
      </c>
    </row>
    <row r="4165" spans="2:4" x14ac:dyDescent="0.2">
      <c r="B4165" t="s">
        <v>120</v>
      </c>
      <c r="C4165" s="44">
        <v>0</v>
      </c>
      <c r="D4165" s="33">
        <v>43857</v>
      </c>
    </row>
    <row r="4166" spans="2:4" x14ac:dyDescent="0.2">
      <c r="B4166" t="s">
        <v>120</v>
      </c>
      <c r="C4166" s="44">
        <v>0</v>
      </c>
      <c r="D4166" s="33">
        <v>43858</v>
      </c>
    </row>
    <row r="4167" spans="2:4" x14ac:dyDescent="0.2">
      <c r="B4167" t="s">
        <v>120</v>
      </c>
      <c r="C4167" s="44">
        <v>0</v>
      </c>
      <c r="D4167" s="33">
        <v>43859</v>
      </c>
    </row>
    <row r="4168" spans="2:4" x14ac:dyDescent="0.2">
      <c r="B4168" t="s">
        <v>120</v>
      </c>
      <c r="C4168" s="44">
        <v>0</v>
      </c>
      <c r="D4168" s="33">
        <v>43860</v>
      </c>
    </row>
    <row r="4169" spans="2:4" x14ac:dyDescent="0.2">
      <c r="B4169" t="s">
        <v>120</v>
      </c>
      <c r="C4169" s="44">
        <v>0</v>
      </c>
      <c r="D4169" s="33">
        <v>43861</v>
      </c>
    </row>
    <row r="4170" spans="2:4" x14ac:dyDescent="0.2">
      <c r="B4170" t="s">
        <v>120</v>
      </c>
      <c r="C4170" s="44">
        <v>0</v>
      </c>
      <c r="D4170" s="33">
        <v>43862</v>
      </c>
    </row>
    <row r="4171" spans="2:4" x14ac:dyDescent="0.2">
      <c r="B4171" t="s">
        <v>120</v>
      </c>
      <c r="C4171" s="44">
        <v>0</v>
      </c>
      <c r="D4171" s="33">
        <v>43863</v>
      </c>
    </row>
    <row r="4172" spans="2:4" x14ac:dyDescent="0.2">
      <c r="B4172" t="s">
        <v>120</v>
      </c>
      <c r="C4172" s="44">
        <v>0</v>
      </c>
      <c r="D4172" s="33">
        <v>43864</v>
      </c>
    </row>
    <row r="4173" spans="2:4" x14ac:dyDescent="0.2">
      <c r="B4173" t="s">
        <v>120</v>
      </c>
      <c r="C4173" s="44">
        <v>0</v>
      </c>
      <c r="D4173" s="33">
        <v>43865</v>
      </c>
    </row>
    <row r="4174" spans="2:4" x14ac:dyDescent="0.2">
      <c r="B4174" t="s">
        <v>120</v>
      </c>
      <c r="C4174" s="44">
        <v>0</v>
      </c>
      <c r="D4174" s="33">
        <v>43866</v>
      </c>
    </row>
    <row r="4175" spans="2:4" x14ac:dyDescent="0.2">
      <c r="B4175" t="s">
        <v>120</v>
      </c>
      <c r="C4175" s="44">
        <v>0</v>
      </c>
      <c r="D4175" s="33">
        <v>43867</v>
      </c>
    </row>
    <row r="4176" spans="2:4" x14ac:dyDescent="0.2">
      <c r="B4176" t="s">
        <v>120</v>
      </c>
      <c r="C4176" s="44">
        <v>0</v>
      </c>
      <c r="D4176" s="33">
        <v>43868</v>
      </c>
    </row>
    <row r="4177" spans="2:4" x14ac:dyDescent="0.2">
      <c r="B4177" t="s">
        <v>120</v>
      </c>
      <c r="C4177" s="44">
        <v>0</v>
      </c>
      <c r="D4177" s="33">
        <v>43869</v>
      </c>
    </row>
    <row r="4178" spans="2:4" x14ac:dyDescent="0.2">
      <c r="B4178" t="s">
        <v>120</v>
      </c>
      <c r="C4178" s="44">
        <v>0</v>
      </c>
      <c r="D4178" s="33">
        <v>43870</v>
      </c>
    </row>
    <row r="4179" spans="2:4" x14ac:dyDescent="0.2">
      <c r="B4179" t="s">
        <v>120</v>
      </c>
      <c r="C4179" s="44">
        <v>0</v>
      </c>
      <c r="D4179" s="33">
        <v>43871</v>
      </c>
    </row>
    <row r="4180" spans="2:4" x14ac:dyDescent="0.2">
      <c r="B4180" t="s">
        <v>120</v>
      </c>
      <c r="C4180" s="44">
        <v>0</v>
      </c>
      <c r="D4180" s="33">
        <v>43872</v>
      </c>
    </row>
    <row r="4181" spans="2:4" x14ac:dyDescent="0.2">
      <c r="B4181" t="s">
        <v>120</v>
      </c>
      <c r="C4181" s="44">
        <v>0</v>
      </c>
      <c r="D4181" s="33">
        <v>43873</v>
      </c>
    </row>
    <row r="4182" spans="2:4" x14ac:dyDescent="0.2">
      <c r="B4182" t="s">
        <v>120</v>
      </c>
      <c r="C4182" s="44">
        <v>0</v>
      </c>
      <c r="D4182" s="33">
        <v>43874</v>
      </c>
    </row>
    <row r="4183" spans="2:4" x14ac:dyDescent="0.2">
      <c r="B4183" t="s">
        <v>120</v>
      </c>
      <c r="C4183" s="44">
        <v>0</v>
      </c>
      <c r="D4183" s="33">
        <v>43875</v>
      </c>
    </row>
    <row r="4184" spans="2:4" x14ac:dyDescent="0.2">
      <c r="B4184" t="s">
        <v>120</v>
      </c>
      <c r="C4184" s="44">
        <v>0</v>
      </c>
      <c r="D4184" s="33">
        <v>43876</v>
      </c>
    </row>
    <row r="4185" spans="2:4" x14ac:dyDescent="0.2">
      <c r="B4185" t="s">
        <v>120</v>
      </c>
      <c r="C4185" s="44">
        <v>0</v>
      </c>
      <c r="D4185" s="33">
        <v>43877</v>
      </c>
    </row>
    <row r="4186" spans="2:4" x14ac:dyDescent="0.2">
      <c r="B4186" t="s">
        <v>120</v>
      </c>
      <c r="C4186" s="44">
        <v>0</v>
      </c>
      <c r="D4186" s="33">
        <v>43878</v>
      </c>
    </row>
    <row r="4187" spans="2:4" x14ac:dyDescent="0.2">
      <c r="B4187" t="s">
        <v>120</v>
      </c>
      <c r="C4187" s="44">
        <v>0</v>
      </c>
      <c r="D4187" s="33">
        <v>43879</v>
      </c>
    </row>
    <row r="4188" spans="2:4" x14ac:dyDescent="0.2">
      <c r="B4188" t="s">
        <v>120</v>
      </c>
      <c r="C4188" s="44">
        <v>0</v>
      </c>
      <c r="D4188" s="33">
        <v>43880</v>
      </c>
    </row>
    <row r="4189" spans="2:4" x14ac:dyDescent="0.2">
      <c r="B4189" t="s">
        <v>120</v>
      </c>
      <c r="C4189" s="44">
        <v>0</v>
      </c>
      <c r="D4189" s="33">
        <v>43881</v>
      </c>
    </row>
    <row r="4190" spans="2:4" x14ac:dyDescent="0.2">
      <c r="B4190" t="s">
        <v>120</v>
      </c>
      <c r="C4190" s="44">
        <v>0</v>
      </c>
      <c r="D4190" s="33">
        <v>43882</v>
      </c>
    </row>
    <row r="4191" spans="2:4" x14ac:dyDescent="0.2">
      <c r="B4191" t="s">
        <v>120</v>
      </c>
      <c r="C4191" s="44">
        <v>0</v>
      </c>
      <c r="D4191" s="33">
        <v>43883</v>
      </c>
    </row>
    <row r="4192" spans="2:4" x14ac:dyDescent="0.2">
      <c r="B4192" t="s">
        <v>120</v>
      </c>
      <c r="C4192" s="44">
        <v>0</v>
      </c>
      <c r="D4192" s="33">
        <v>43884</v>
      </c>
    </row>
    <row r="4193" spans="2:4" x14ac:dyDescent="0.2">
      <c r="B4193" t="s">
        <v>120</v>
      </c>
      <c r="C4193" s="44">
        <v>0</v>
      </c>
      <c r="D4193" s="33">
        <v>43885</v>
      </c>
    </row>
    <row r="4194" spans="2:4" x14ac:dyDescent="0.2">
      <c r="B4194" t="s">
        <v>120</v>
      </c>
      <c r="C4194" s="44">
        <v>0</v>
      </c>
      <c r="D4194" s="33">
        <v>43886</v>
      </c>
    </row>
    <row r="4195" spans="2:4" x14ac:dyDescent="0.2">
      <c r="B4195" t="s">
        <v>120</v>
      </c>
      <c r="C4195" s="44">
        <v>0</v>
      </c>
      <c r="D4195" s="33">
        <v>43887</v>
      </c>
    </row>
    <row r="4196" spans="2:4" x14ac:dyDescent="0.2">
      <c r="B4196" t="s">
        <v>120</v>
      </c>
      <c r="C4196" s="44">
        <v>0</v>
      </c>
      <c r="D4196" s="33">
        <v>43888</v>
      </c>
    </row>
    <row r="4197" spans="2:4" x14ac:dyDescent="0.2">
      <c r="B4197" t="s">
        <v>120</v>
      </c>
      <c r="C4197" s="44">
        <v>0</v>
      </c>
      <c r="D4197" s="33">
        <v>43889</v>
      </c>
    </row>
    <row r="4198" spans="2:4" x14ac:dyDescent="0.2">
      <c r="B4198" t="s">
        <v>120</v>
      </c>
      <c r="C4198" s="44">
        <v>0</v>
      </c>
      <c r="D4198" s="33">
        <v>43890</v>
      </c>
    </row>
    <row r="4199" spans="2:4" x14ac:dyDescent="0.2">
      <c r="B4199" t="s">
        <v>120</v>
      </c>
      <c r="C4199" s="44">
        <v>0</v>
      </c>
      <c r="D4199" s="33">
        <v>43891</v>
      </c>
    </row>
    <row r="4200" spans="2:4" x14ac:dyDescent="0.2">
      <c r="B4200" t="s">
        <v>120</v>
      </c>
      <c r="C4200" s="44">
        <v>0</v>
      </c>
      <c r="D4200" s="33">
        <v>43892</v>
      </c>
    </row>
    <row r="4201" spans="2:4" x14ac:dyDescent="0.2">
      <c r="B4201" t="s">
        <v>120</v>
      </c>
      <c r="C4201" s="44">
        <v>0</v>
      </c>
      <c r="D4201" s="33">
        <v>43893</v>
      </c>
    </row>
    <row r="4202" spans="2:4" x14ac:dyDescent="0.2">
      <c r="B4202" t="s">
        <v>120</v>
      </c>
      <c r="C4202" s="44">
        <v>0</v>
      </c>
      <c r="D4202" s="33">
        <v>43894</v>
      </c>
    </row>
    <row r="4203" spans="2:4" x14ac:dyDescent="0.2">
      <c r="B4203" t="s">
        <v>120</v>
      </c>
      <c r="C4203" s="44">
        <v>2</v>
      </c>
      <c r="D4203" s="33">
        <v>43895</v>
      </c>
    </row>
    <row r="4204" spans="2:4" x14ac:dyDescent="0.2">
      <c r="B4204" t="s">
        <v>120</v>
      </c>
      <c r="C4204" s="44">
        <v>7</v>
      </c>
      <c r="D4204" s="33">
        <v>43896</v>
      </c>
    </row>
    <row r="4205" spans="2:4" x14ac:dyDescent="0.2">
      <c r="B4205" t="s">
        <v>120</v>
      </c>
      <c r="C4205" s="44">
        <v>7</v>
      </c>
      <c r="D4205" s="33">
        <v>43897</v>
      </c>
    </row>
    <row r="4206" spans="2:4" x14ac:dyDescent="0.2">
      <c r="B4206" t="s">
        <v>120</v>
      </c>
      <c r="C4206" s="44">
        <v>16</v>
      </c>
      <c r="D4206" s="33">
        <v>43898</v>
      </c>
    </row>
    <row r="4207" spans="2:4" x14ac:dyDescent="0.2">
      <c r="B4207" t="s">
        <v>120</v>
      </c>
      <c r="C4207" s="44">
        <v>16</v>
      </c>
      <c r="D4207" s="33">
        <v>43899</v>
      </c>
    </row>
    <row r="4208" spans="2:4" x14ac:dyDescent="0.2">
      <c r="B4208" t="s">
        <v>120</v>
      </c>
      <c r="C4208" s="44">
        <v>31</v>
      </c>
      <c r="D4208" s="33">
        <v>43900</v>
      </c>
    </row>
    <row r="4209" spans="2:4" x14ac:dyDescent="0.2">
      <c r="B4209" t="s">
        <v>120</v>
      </c>
      <c r="C4209" s="44">
        <v>57</v>
      </c>
      <c r="D4209" s="33">
        <v>43901</v>
      </c>
    </row>
    <row r="4210" spans="2:4" x14ac:dyDescent="0.2">
      <c r="B4210" t="s">
        <v>120</v>
      </c>
      <c r="C4210" s="44">
        <v>89</v>
      </c>
      <c r="D4210" s="33">
        <v>43902</v>
      </c>
    </row>
    <row r="4211" spans="2:4" x14ac:dyDescent="0.2">
      <c r="B4211" t="s">
        <v>120</v>
      </c>
      <c r="C4211" s="44">
        <v>141</v>
      </c>
      <c r="D4211" s="33">
        <v>43903</v>
      </c>
    </row>
    <row r="4212" spans="2:4" x14ac:dyDescent="0.2">
      <c r="B4212" t="s">
        <v>120</v>
      </c>
      <c r="C4212" s="44">
        <v>181</v>
      </c>
      <c r="D4212" s="33">
        <v>43904</v>
      </c>
    </row>
    <row r="4213" spans="2:4" x14ac:dyDescent="0.2">
      <c r="B4213" t="s">
        <v>120</v>
      </c>
      <c r="C4213" s="44">
        <v>219</v>
      </c>
      <c r="D4213" s="33">
        <v>43905</v>
      </c>
    </row>
    <row r="4214" spans="2:4" x14ac:dyDescent="0.2">
      <c r="B4214" t="s">
        <v>121</v>
      </c>
      <c r="C4214" s="44">
        <v>0</v>
      </c>
      <c r="D4214" s="33">
        <v>43852</v>
      </c>
    </row>
    <row r="4215" spans="2:4" x14ac:dyDescent="0.2">
      <c r="B4215" t="s">
        <v>121</v>
      </c>
      <c r="C4215" s="44">
        <v>0</v>
      </c>
      <c r="D4215" s="33">
        <v>43853</v>
      </c>
    </row>
    <row r="4216" spans="2:4" x14ac:dyDescent="0.2">
      <c r="B4216" t="s">
        <v>121</v>
      </c>
      <c r="C4216" s="44">
        <v>0</v>
      </c>
      <c r="D4216" s="33">
        <v>43854</v>
      </c>
    </row>
    <row r="4217" spans="2:4" x14ac:dyDescent="0.2">
      <c r="B4217" t="s">
        <v>121</v>
      </c>
      <c r="C4217" s="44">
        <v>0</v>
      </c>
      <c r="D4217" s="33">
        <v>43855</v>
      </c>
    </row>
    <row r="4218" spans="2:4" x14ac:dyDescent="0.2">
      <c r="B4218" t="s">
        <v>121</v>
      </c>
      <c r="C4218" s="44">
        <v>0</v>
      </c>
      <c r="D4218" s="33">
        <v>43856</v>
      </c>
    </row>
    <row r="4219" spans="2:4" x14ac:dyDescent="0.2">
      <c r="B4219" t="s">
        <v>121</v>
      </c>
      <c r="C4219" s="44">
        <v>0</v>
      </c>
      <c r="D4219" s="33">
        <v>43857</v>
      </c>
    </row>
    <row r="4220" spans="2:4" x14ac:dyDescent="0.2">
      <c r="B4220" t="s">
        <v>121</v>
      </c>
      <c r="C4220" s="44">
        <v>0</v>
      </c>
      <c r="D4220" s="33">
        <v>43858</v>
      </c>
    </row>
    <row r="4221" spans="2:4" x14ac:dyDescent="0.2">
      <c r="B4221" t="s">
        <v>121</v>
      </c>
      <c r="C4221" s="44">
        <v>0</v>
      </c>
      <c r="D4221" s="33">
        <v>43859</v>
      </c>
    </row>
    <row r="4222" spans="2:4" x14ac:dyDescent="0.2">
      <c r="B4222" t="s">
        <v>121</v>
      </c>
      <c r="C4222" s="44">
        <v>0</v>
      </c>
      <c r="D4222" s="33">
        <v>43860</v>
      </c>
    </row>
    <row r="4223" spans="2:4" x14ac:dyDescent="0.2">
      <c r="B4223" t="s">
        <v>121</v>
      </c>
      <c r="C4223" s="44">
        <v>0</v>
      </c>
      <c r="D4223" s="33">
        <v>43861</v>
      </c>
    </row>
    <row r="4224" spans="2:4" x14ac:dyDescent="0.2">
      <c r="B4224" t="s">
        <v>121</v>
      </c>
      <c r="C4224" s="44">
        <v>0</v>
      </c>
      <c r="D4224" s="33">
        <v>43862</v>
      </c>
    </row>
    <row r="4225" spans="2:4" x14ac:dyDescent="0.2">
      <c r="B4225" t="s">
        <v>121</v>
      </c>
      <c r="C4225" s="44">
        <v>0</v>
      </c>
      <c r="D4225" s="33">
        <v>43863</v>
      </c>
    </row>
    <row r="4226" spans="2:4" x14ac:dyDescent="0.2">
      <c r="B4226" t="s">
        <v>121</v>
      </c>
      <c r="C4226" s="44">
        <v>0</v>
      </c>
      <c r="D4226" s="33">
        <v>43864</v>
      </c>
    </row>
    <row r="4227" spans="2:4" x14ac:dyDescent="0.2">
      <c r="B4227" t="s">
        <v>121</v>
      </c>
      <c r="C4227" s="44">
        <v>0</v>
      </c>
      <c r="D4227" s="33">
        <v>43865</v>
      </c>
    </row>
    <row r="4228" spans="2:4" x14ac:dyDescent="0.2">
      <c r="B4228" t="s">
        <v>121</v>
      </c>
      <c r="C4228" s="44">
        <v>0</v>
      </c>
      <c r="D4228" s="33">
        <v>43866</v>
      </c>
    </row>
    <row r="4229" spans="2:4" x14ac:dyDescent="0.2">
      <c r="B4229" t="s">
        <v>121</v>
      </c>
      <c r="C4229" s="44">
        <v>0</v>
      </c>
      <c r="D4229" s="33">
        <v>43867</v>
      </c>
    </row>
    <row r="4230" spans="2:4" x14ac:dyDescent="0.2">
      <c r="B4230" t="s">
        <v>121</v>
      </c>
      <c r="C4230" s="44">
        <v>0</v>
      </c>
      <c r="D4230" s="33">
        <v>43868</v>
      </c>
    </row>
    <row r="4231" spans="2:4" x14ac:dyDescent="0.2">
      <c r="B4231" t="s">
        <v>121</v>
      </c>
      <c r="C4231" s="44">
        <v>0</v>
      </c>
      <c r="D4231" s="33">
        <v>43869</v>
      </c>
    </row>
    <row r="4232" spans="2:4" x14ac:dyDescent="0.2">
      <c r="B4232" t="s">
        <v>121</v>
      </c>
      <c r="C4232" s="44">
        <v>0</v>
      </c>
      <c r="D4232" s="33">
        <v>43870</v>
      </c>
    </row>
    <row r="4233" spans="2:4" x14ac:dyDescent="0.2">
      <c r="B4233" t="s">
        <v>121</v>
      </c>
      <c r="C4233" s="44">
        <v>0</v>
      </c>
      <c r="D4233" s="33">
        <v>43871</v>
      </c>
    </row>
    <row r="4234" spans="2:4" x14ac:dyDescent="0.2">
      <c r="B4234" t="s">
        <v>121</v>
      </c>
      <c r="C4234" s="44">
        <v>0</v>
      </c>
      <c r="D4234" s="33">
        <v>43872</v>
      </c>
    </row>
    <row r="4235" spans="2:4" x14ac:dyDescent="0.2">
      <c r="B4235" t="s">
        <v>121</v>
      </c>
      <c r="C4235" s="44">
        <v>0</v>
      </c>
      <c r="D4235" s="33">
        <v>43873</v>
      </c>
    </row>
    <row r="4236" spans="2:4" x14ac:dyDescent="0.2">
      <c r="B4236" t="s">
        <v>121</v>
      </c>
      <c r="C4236" s="44">
        <v>0</v>
      </c>
      <c r="D4236" s="33">
        <v>43874</v>
      </c>
    </row>
    <row r="4237" spans="2:4" x14ac:dyDescent="0.2">
      <c r="B4237" t="s">
        <v>121</v>
      </c>
      <c r="C4237" s="44">
        <v>0</v>
      </c>
      <c r="D4237" s="33">
        <v>43875</v>
      </c>
    </row>
    <row r="4238" spans="2:4" x14ac:dyDescent="0.2">
      <c r="B4238" t="s">
        <v>121</v>
      </c>
      <c r="C4238" s="44">
        <v>0</v>
      </c>
      <c r="D4238" s="33">
        <v>43876</v>
      </c>
    </row>
    <row r="4239" spans="2:4" x14ac:dyDescent="0.2">
      <c r="B4239" t="s">
        <v>121</v>
      </c>
      <c r="C4239" s="44">
        <v>0</v>
      </c>
      <c r="D4239" s="33">
        <v>43877</v>
      </c>
    </row>
    <row r="4240" spans="2:4" x14ac:dyDescent="0.2">
      <c r="B4240" t="s">
        <v>121</v>
      </c>
      <c r="C4240" s="44">
        <v>0</v>
      </c>
      <c r="D4240" s="33">
        <v>43878</v>
      </c>
    </row>
    <row r="4241" spans="2:4" x14ac:dyDescent="0.2">
      <c r="B4241" t="s">
        <v>121</v>
      </c>
      <c r="C4241" s="44">
        <v>0</v>
      </c>
      <c r="D4241" s="33">
        <v>43879</v>
      </c>
    </row>
    <row r="4242" spans="2:4" x14ac:dyDescent="0.2">
      <c r="B4242" t="s">
        <v>121</v>
      </c>
      <c r="C4242" s="44">
        <v>0</v>
      </c>
      <c r="D4242" s="33">
        <v>43880</v>
      </c>
    </row>
    <row r="4243" spans="2:4" x14ac:dyDescent="0.2">
      <c r="B4243" t="s">
        <v>121</v>
      </c>
      <c r="C4243" s="44">
        <v>0</v>
      </c>
      <c r="D4243" s="33">
        <v>43881</v>
      </c>
    </row>
    <row r="4244" spans="2:4" x14ac:dyDescent="0.2">
      <c r="B4244" t="s">
        <v>121</v>
      </c>
      <c r="C4244" s="44">
        <v>0</v>
      </c>
      <c r="D4244" s="33">
        <v>43882</v>
      </c>
    </row>
    <row r="4245" spans="2:4" x14ac:dyDescent="0.2">
      <c r="B4245" t="s">
        <v>121</v>
      </c>
      <c r="C4245" s="44">
        <v>0</v>
      </c>
      <c r="D4245" s="33">
        <v>43883</v>
      </c>
    </row>
    <row r="4246" spans="2:4" x14ac:dyDescent="0.2">
      <c r="B4246" t="s">
        <v>121</v>
      </c>
      <c r="C4246" s="44">
        <v>0</v>
      </c>
      <c r="D4246" s="33">
        <v>43884</v>
      </c>
    </row>
    <row r="4247" spans="2:4" x14ac:dyDescent="0.2">
      <c r="B4247" t="s">
        <v>121</v>
      </c>
      <c r="C4247" s="44">
        <v>0</v>
      </c>
      <c r="D4247" s="33">
        <v>43885</v>
      </c>
    </row>
    <row r="4248" spans="2:4" x14ac:dyDescent="0.2">
      <c r="B4248" t="s">
        <v>121</v>
      </c>
      <c r="C4248" s="44">
        <v>0</v>
      </c>
      <c r="D4248" s="33">
        <v>43886</v>
      </c>
    </row>
    <row r="4249" spans="2:4" x14ac:dyDescent="0.2">
      <c r="B4249" t="s">
        <v>121</v>
      </c>
      <c r="C4249" s="44">
        <v>0</v>
      </c>
      <c r="D4249" s="33">
        <v>43887</v>
      </c>
    </row>
    <row r="4250" spans="2:4" x14ac:dyDescent="0.2">
      <c r="B4250" t="s">
        <v>121</v>
      </c>
      <c r="C4250" s="44">
        <v>0</v>
      </c>
      <c r="D4250" s="33">
        <v>43888</v>
      </c>
    </row>
    <row r="4251" spans="2:4" x14ac:dyDescent="0.2">
      <c r="B4251" t="s">
        <v>121</v>
      </c>
      <c r="C4251" s="44">
        <v>0</v>
      </c>
      <c r="D4251" s="33">
        <v>43889</v>
      </c>
    </row>
    <row r="4252" spans="2:4" x14ac:dyDescent="0.2">
      <c r="B4252" t="s">
        <v>121</v>
      </c>
      <c r="C4252" s="44">
        <v>0</v>
      </c>
      <c r="D4252" s="33">
        <v>43890</v>
      </c>
    </row>
    <row r="4253" spans="2:4" x14ac:dyDescent="0.2">
      <c r="B4253" t="s">
        <v>121</v>
      </c>
      <c r="C4253" s="44">
        <v>0</v>
      </c>
      <c r="D4253" s="33">
        <v>43891</v>
      </c>
    </row>
    <row r="4254" spans="2:4" x14ac:dyDescent="0.2">
      <c r="B4254" t="s">
        <v>121</v>
      </c>
      <c r="C4254" s="44">
        <v>0</v>
      </c>
      <c r="D4254" s="33">
        <v>43892</v>
      </c>
    </row>
    <row r="4255" spans="2:4" x14ac:dyDescent="0.2">
      <c r="B4255" t="s">
        <v>121</v>
      </c>
      <c r="C4255" s="44">
        <v>0</v>
      </c>
      <c r="D4255" s="33">
        <v>43893</v>
      </c>
    </row>
    <row r="4256" spans="2:4" x14ac:dyDescent="0.2">
      <c r="B4256" t="s">
        <v>121</v>
      </c>
      <c r="C4256" s="44">
        <v>0</v>
      </c>
      <c r="D4256" s="33">
        <v>43894</v>
      </c>
    </row>
    <row r="4257" spans="2:4" x14ac:dyDescent="0.2">
      <c r="B4257" t="s">
        <v>121</v>
      </c>
      <c r="C4257" s="44">
        <v>1</v>
      </c>
      <c r="D4257" s="33">
        <v>43895</v>
      </c>
    </row>
    <row r="4258" spans="2:4" x14ac:dyDescent="0.2">
      <c r="B4258" t="s">
        <v>121</v>
      </c>
      <c r="C4258" s="44">
        <v>1</v>
      </c>
      <c r="D4258" s="33">
        <v>43896</v>
      </c>
    </row>
    <row r="4259" spans="2:4" x14ac:dyDescent="0.2">
      <c r="B4259" t="s">
        <v>121</v>
      </c>
      <c r="C4259" s="44">
        <v>1</v>
      </c>
      <c r="D4259" s="33">
        <v>43897</v>
      </c>
    </row>
    <row r="4260" spans="2:4" x14ac:dyDescent="0.2">
      <c r="B4260" t="s">
        <v>121</v>
      </c>
      <c r="C4260" s="44">
        <v>3</v>
      </c>
      <c r="D4260" s="33">
        <v>43898</v>
      </c>
    </row>
    <row r="4261" spans="2:4" x14ac:dyDescent="0.2">
      <c r="B4261" t="s">
        <v>121</v>
      </c>
      <c r="C4261" s="44">
        <v>3</v>
      </c>
      <c r="D4261" s="33">
        <v>43899</v>
      </c>
    </row>
    <row r="4262" spans="2:4" x14ac:dyDescent="0.2">
      <c r="B4262" t="s">
        <v>121</v>
      </c>
      <c r="C4262" s="44">
        <v>7</v>
      </c>
      <c r="D4262" s="33">
        <v>43900</v>
      </c>
    </row>
    <row r="4263" spans="2:4" x14ac:dyDescent="0.2">
      <c r="B4263" t="s">
        <v>121</v>
      </c>
      <c r="C4263" s="44">
        <v>13</v>
      </c>
      <c r="D4263" s="33">
        <v>43901</v>
      </c>
    </row>
    <row r="4264" spans="2:4" x14ac:dyDescent="0.2">
      <c r="B4264" t="s">
        <v>121</v>
      </c>
      <c r="C4264" s="44">
        <v>17</v>
      </c>
      <c r="D4264" s="33">
        <v>43902</v>
      </c>
    </row>
    <row r="4265" spans="2:4" x14ac:dyDescent="0.2">
      <c r="B4265" t="s">
        <v>121</v>
      </c>
      <c r="C4265" s="44">
        <v>24</v>
      </c>
      <c r="D4265" s="33">
        <v>43903</v>
      </c>
    </row>
    <row r="4266" spans="2:4" x14ac:dyDescent="0.2">
      <c r="B4266" t="s">
        <v>121</v>
      </c>
      <c r="C4266" s="44">
        <v>38</v>
      </c>
      <c r="D4266" s="33">
        <v>43904</v>
      </c>
    </row>
    <row r="4267" spans="2:4" x14ac:dyDescent="0.2">
      <c r="B4267" t="s">
        <v>121</v>
      </c>
      <c r="C4267" s="44">
        <v>51</v>
      </c>
      <c r="D4267" s="33">
        <v>43905</v>
      </c>
    </row>
    <row r="4268" spans="2:4" x14ac:dyDescent="0.2">
      <c r="B4268" t="s">
        <v>122</v>
      </c>
      <c r="C4268" s="44">
        <v>0</v>
      </c>
      <c r="D4268" s="33">
        <v>43852</v>
      </c>
    </row>
    <row r="4269" spans="2:4" x14ac:dyDescent="0.2">
      <c r="B4269" t="s">
        <v>122</v>
      </c>
      <c r="C4269" s="44">
        <v>0</v>
      </c>
      <c r="D4269" s="33">
        <v>43853</v>
      </c>
    </row>
    <row r="4270" spans="2:4" x14ac:dyDescent="0.2">
      <c r="B4270" t="s">
        <v>122</v>
      </c>
      <c r="C4270" s="44">
        <v>0</v>
      </c>
      <c r="D4270" s="33">
        <v>43854</v>
      </c>
    </row>
    <row r="4271" spans="2:4" x14ac:dyDescent="0.2">
      <c r="B4271" t="s">
        <v>122</v>
      </c>
      <c r="C4271" s="44">
        <v>0</v>
      </c>
      <c r="D4271" s="33">
        <v>43855</v>
      </c>
    </row>
    <row r="4272" spans="2:4" x14ac:dyDescent="0.2">
      <c r="B4272" t="s">
        <v>122</v>
      </c>
      <c r="C4272" s="44">
        <v>0</v>
      </c>
      <c r="D4272" s="33">
        <v>43856</v>
      </c>
    </row>
    <row r="4273" spans="2:4" x14ac:dyDescent="0.2">
      <c r="B4273" t="s">
        <v>122</v>
      </c>
      <c r="C4273" s="44">
        <v>0</v>
      </c>
      <c r="D4273" s="33">
        <v>43857</v>
      </c>
    </row>
    <row r="4274" spans="2:4" x14ac:dyDescent="0.2">
      <c r="B4274" t="s">
        <v>122</v>
      </c>
      <c r="C4274" s="44">
        <v>0</v>
      </c>
      <c r="D4274" s="33">
        <v>43858</v>
      </c>
    </row>
    <row r="4275" spans="2:4" x14ac:dyDescent="0.2">
      <c r="B4275" t="s">
        <v>122</v>
      </c>
      <c r="C4275" s="44">
        <v>0</v>
      </c>
      <c r="D4275" s="33">
        <v>43859</v>
      </c>
    </row>
    <row r="4276" spans="2:4" x14ac:dyDescent="0.2">
      <c r="B4276" t="s">
        <v>122</v>
      </c>
      <c r="C4276" s="44">
        <v>0</v>
      </c>
      <c r="D4276" s="33">
        <v>43860</v>
      </c>
    </row>
    <row r="4277" spans="2:4" x14ac:dyDescent="0.2">
      <c r="B4277" t="s">
        <v>122</v>
      </c>
      <c r="C4277" s="44">
        <v>0</v>
      </c>
      <c r="D4277" s="33">
        <v>43861</v>
      </c>
    </row>
    <row r="4278" spans="2:4" x14ac:dyDescent="0.2">
      <c r="B4278" t="s">
        <v>122</v>
      </c>
      <c r="C4278" s="44">
        <v>0</v>
      </c>
      <c r="D4278" s="33">
        <v>43862</v>
      </c>
    </row>
    <row r="4279" spans="2:4" x14ac:dyDescent="0.2">
      <c r="B4279" t="s">
        <v>122</v>
      </c>
      <c r="C4279" s="44">
        <v>0</v>
      </c>
      <c r="D4279" s="33">
        <v>43863</v>
      </c>
    </row>
    <row r="4280" spans="2:4" x14ac:dyDescent="0.2">
      <c r="B4280" t="s">
        <v>122</v>
      </c>
      <c r="C4280" s="44">
        <v>0</v>
      </c>
      <c r="D4280" s="33">
        <v>43864</v>
      </c>
    </row>
    <row r="4281" spans="2:4" x14ac:dyDescent="0.2">
      <c r="B4281" t="s">
        <v>122</v>
      </c>
      <c r="C4281" s="44">
        <v>0</v>
      </c>
      <c r="D4281" s="33">
        <v>43865</v>
      </c>
    </row>
    <row r="4282" spans="2:4" x14ac:dyDescent="0.2">
      <c r="B4282" t="s">
        <v>122</v>
      </c>
      <c r="C4282" s="44">
        <v>0</v>
      </c>
      <c r="D4282" s="33">
        <v>43866</v>
      </c>
    </row>
    <row r="4283" spans="2:4" x14ac:dyDescent="0.2">
      <c r="B4283" t="s">
        <v>122</v>
      </c>
      <c r="C4283" s="44">
        <v>0</v>
      </c>
      <c r="D4283" s="33">
        <v>43867</v>
      </c>
    </row>
    <row r="4284" spans="2:4" x14ac:dyDescent="0.2">
      <c r="B4284" t="s">
        <v>122</v>
      </c>
      <c r="C4284" s="44">
        <v>0</v>
      </c>
      <c r="D4284" s="33">
        <v>43868</v>
      </c>
    </row>
    <row r="4285" spans="2:4" x14ac:dyDescent="0.2">
      <c r="B4285" t="s">
        <v>122</v>
      </c>
      <c r="C4285" s="44">
        <v>0</v>
      </c>
      <c r="D4285" s="33">
        <v>43869</v>
      </c>
    </row>
    <row r="4286" spans="2:4" x14ac:dyDescent="0.2">
      <c r="B4286" t="s">
        <v>122</v>
      </c>
      <c r="C4286" s="44">
        <v>0</v>
      </c>
      <c r="D4286" s="33">
        <v>43870</v>
      </c>
    </row>
    <row r="4287" spans="2:4" x14ac:dyDescent="0.2">
      <c r="B4287" t="s">
        <v>122</v>
      </c>
      <c r="C4287" s="44">
        <v>0</v>
      </c>
      <c r="D4287" s="33">
        <v>43871</v>
      </c>
    </row>
    <row r="4288" spans="2:4" x14ac:dyDescent="0.2">
      <c r="B4288" t="s">
        <v>122</v>
      </c>
      <c r="C4288" s="44">
        <v>0</v>
      </c>
      <c r="D4288" s="33">
        <v>43872</v>
      </c>
    </row>
    <row r="4289" spans="2:4" x14ac:dyDescent="0.2">
      <c r="B4289" t="s">
        <v>122</v>
      </c>
      <c r="C4289" s="44">
        <v>0</v>
      </c>
      <c r="D4289" s="33">
        <v>43873</v>
      </c>
    </row>
    <row r="4290" spans="2:4" x14ac:dyDescent="0.2">
      <c r="B4290" t="s">
        <v>122</v>
      </c>
      <c r="C4290" s="44">
        <v>0</v>
      </c>
      <c r="D4290" s="33">
        <v>43874</v>
      </c>
    </row>
    <row r="4291" spans="2:4" x14ac:dyDescent="0.2">
      <c r="B4291" t="s">
        <v>122</v>
      </c>
      <c r="C4291" s="44">
        <v>0</v>
      </c>
      <c r="D4291" s="33">
        <v>43875</v>
      </c>
    </row>
    <row r="4292" spans="2:4" x14ac:dyDescent="0.2">
      <c r="B4292" t="s">
        <v>122</v>
      </c>
      <c r="C4292" s="44">
        <v>0</v>
      </c>
      <c r="D4292" s="33">
        <v>43876</v>
      </c>
    </row>
    <row r="4293" spans="2:4" x14ac:dyDescent="0.2">
      <c r="B4293" t="s">
        <v>122</v>
      </c>
      <c r="C4293" s="44">
        <v>0</v>
      </c>
      <c r="D4293" s="33">
        <v>43877</v>
      </c>
    </row>
    <row r="4294" spans="2:4" x14ac:dyDescent="0.2">
      <c r="B4294" t="s">
        <v>122</v>
      </c>
      <c r="C4294" s="44">
        <v>0</v>
      </c>
      <c r="D4294" s="33">
        <v>43878</v>
      </c>
    </row>
    <row r="4295" spans="2:4" x14ac:dyDescent="0.2">
      <c r="B4295" t="s">
        <v>122</v>
      </c>
      <c r="C4295" s="44">
        <v>0</v>
      </c>
      <c r="D4295" s="33">
        <v>43879</v>
      </c>
    </row>
    <row r="4296" spans="2:4" x14ac:dyDescent="0.2">
      <c r="B4296" t="s">
        <v>122</v>
      </c>
      <c r="C4296" s="44">
        <v>0</v>
      </c>
      <c r="D4296" s="33">
        <v>43880</v>
      </c>
    </row>
    <row r="4297" spans="2:4" x14ac:dyDescent="0.2">
      <c r="B4297" t="s">
        <v>122</v>
      </c>
      <c r="C4297" s="44">
        <v>0</v>
      </c>
      <c r="D4297" s="33">
        <v>43881</v>
      </c>
    </row>
    <row r="4298" spans="2:4" x14ac:dyDescent="0.2">
      <c r="B4298" t="s">
        <v>122</v>
      </c>
      <c r="C4298" s="44">
        <v>0</v>
      </c>
      <c r="D4298" s="33">
        <v>43882</v>
      </c>
    </row>
    <row r="4299" spans="2:4" x14ac:dyDescent="0.2">
      <c r="B4299" t="s">
        <v>122</v>
      </c>
      <c r="C4299" s="44">
        <v>0</v>
      </c>
      <c r="D4299" s="33">
        <v>43883</v>
      </c>
    </row>
    <row r="4300" spans="2:4" x14ac:dyDescent="0.2">
      <c r="B4300" t="s">
        <v>122</v>
      </c>
      <c r="C4300" s="44">
        <v>0</v>
      </c>
      <c r="D4300" s="33">
        <v>43884</v>
      </c>
    </row>
    <row r="4301" spans="2:4" x14ac:dyDescent="0.2">
      <c r="B4301" t="s">
        <v>122</v>
      </c>
      <c r="C4301" s="44">
        <v>0</v>
      </c>
      <c r="D4301" s="33">
        <v>43885</v>
      </c>
    </row>
    <row r="4302" spans="2:4" x14ac:dyDescent="0.2">
      <c r="B4302" t="s">
        <v>122</v>
      </c>
      <c r="C4302" s="44">
        <v>0</v>
      </c>
      <c r="D4302" s="33">
        <v>43886</v>
      </c>
    </row>
    <row r="4303" spans="2:4" x14ac:dyDescent="0.2">
      <c r="B4303" t="s">
        <v>122</v>
      </c>
      <c r="C4303" s="44">
        <v>0</v>
      </c>
      <c r="D4303" s="33">
        <v>43887</v>
      </c>
    </row>
    <row r="4304" spans="2:4" x14ac:dyDescent="0.2">
      <c r="B4304" t="s">
        <v>122</v>
      </c>
      <c r="C4304" s="44">
        <v>0</v>
      </c>
      <c r="D4304" s="33">
        <v>43888</v>
      </c>
    </row>
    <row r="4305" spans="2:4" x14ac:dyDescent="0.2">
      <c r="B4305" t="s">
        <v>122</v>
      </c>
      <c r="C4305" s="44">
        <v>0</v>
      </c>
      <c r="D4305" s="33">
        <v>43889</v>
      </c>
    </row>
    <row r="4306" spans="2:4" x14ac:dyDescent="0.2">
      <c r="B4306" t="s">
        <v>122</v>
      </c>
      <c r="C4306" s="44">
        <v>0</v>
      </c>
      <c r="D4306" s="33">
        <v>43890</v>
      </c>
    </row>
    <row r="4307" spans="2:4" x14ac:dyDescent="0.2">
      <c r="B4307" t="s">
        <v>122</v>
      </c>
      <c r="C4307" s="44">
        <v>0</v>
      </c>
      <c r="D4307" s="33">
        <v>43891</v>
      </c>
    </row>
    <row r="4308" spans="2:4" x14ac:dyDescent="0.2">
      <c r="B4308" t="s">
        <v>122</v>
      </c>
      <c r="C4308" s="44">
        <v>0</v>
      </c>
      <c r="D4308" s="33">
        <v>43892</v>
      </c>
    </row>
    <row r="4309" spans="2:4" x14ac:dyDescent="0.2">
      <c r="B4309" t="s">
        <v>122</v>
      </c>
      <c r="C4309" s="44">
        <v>0</v>
      </c>
      <c r="D4309" s="33">
        <v>43893</v>
      </c>
    </row>
    <row r="4310" spans="2:4" x14ac:dyDescent="0.2">
      <c r="B4310" t="s">
        <v>122</v>
      </c>
      <c r="C4310" s="44">
        <v>0</v>
      </c>
      <c r="D4310" s="33">
        <v>43894</v>
      </c>
    </row>
    <row r="4311" spans="2:4" x14ac:dyDescent="0.2">
      <c r="B4311" t="s">
        <v>122</v>
      </c>
      <c r="C4311" s="44">
        <v>0</v>
      </c>
      <c r="D4311" s="33">
        <v>43895</v>
      </c>
    </row>
    <row r="4312" spans="2:4" x14ac:dyDescent="0.2">
      <c r="B4312" t="s">
        <v>122</v>
      </c>
      <c r="C4312" s="44">
        <v>1</v>
      </c>
      <c r="D4312" s="33">
        <v>43896</v>
      </c>
    </row>
    <row r="4313" spans="2:4" x14ac:dyDescent="0.2">
      <c r="B4313" t="s">
        <v>122</v>
      </c>
      <c r="C4313" s="44">
        <v>1</v>
      </c>
      <c r="D4313" s="33">
        <v>43897</v>
      </c>
    </row>
    <row r="4314" spans="2:4" x14ac:dyDescent="0.2">
      <c r="B4314" t="s">
        <v>122</v>
      </c>
      <c r="C4314" s="44">
        <v>1</v>
      </c>
      <c r="D4314" s="33">
        <v>43898</v>
      </c>
    </row>
    <row r="4315" spans="2:4" x14ac:dyDescent="0.2">
      <c r="B4315" t="s">
        <v>122</v>
      </c>
      <c r="C4315" s="44">
        <v>1</v>
      </c>
      <c r="D4315" s="33">
        <v>43899</v>
      </c>
    </row>
    <row r="4316" spans="2:4" x14ac:dyDescent="0.2">
      <c r="B4316" t="s">
        <v>122</v>
      </c>
      <c r="C4316" s="44">
        <v>1</v>
      </c>
      <c r="D4316" s="33">
        <v>43900</v>
      </c>
    </row>
    <row r="4317" spans="2:4" x14ac:dyDescent="0.2">
      <c r="B4317" t="s">
        <v>122</v>
      </c>
      <c r="C4317" s="44">
        <v>1</v>
      </c>
      <c r="D4317" s="33">
        <v>43901</v>
      </c>
    </row>
    <row r="4318" spans="2:4" x14ac:dyDescent="0.2">
      <c r="B4318" t="s">
        <v>122</v>
      </c>
      <c r="C4318" s="44">
        <v>1</v>
      </c>
      <c r="D4318" s="33">
        <v>43902</v>
      </c>
    </row>
    <row r="4319" spans="2:4" x14ac:dyDescent="0.2">
      <c r="B4319" t="s">
        <v>122</v>
      </c>
      <c r="C4319" s="44">
        <v>1</v>
      </c>
      <c r="D4319" s="33">
        <v>43903</v>
      </c>
    </row>
    <row r="4320" spans="2:4" x14ac:dyDescent="0.2">
      <c r="B4320" t="s">
        <v>122</v>
      </c>
      <c r="C4320" s="44">
        <v>1</v>
      </c>
      <c r="D4320" s="33">
        <v>43904</v>
      </c>
    </row>
    <row r="4321" spans="2:4" x14ac:dyDescent="0.2">
      <c r="B4321" t="s">
        <v>122</v>
      </c>
      <c r="C4321" s="44">
        <v>1</v>
      </c>
      <c r="D4321" s="33">
        <v>43905</v>
      </c>
    </row>
    <row r="4322" spans="2:4" x14ac:dyDescent="0.2">
      <c r="B4322" t="s">
        <v>123</v>
      </c>
      <c r="C4322" s="44">
        <v>0</v>
      </c>
      <c r="D4322" s="33">
        <v>43852</v>
      </c>
    </row>
    <row r="4323" spans="2:4" x14ac:dyDescent="0.2">
      <c r="B4323" t="s">
        <v>123</v>
      </c>
      <c r="C4323" s="44">
        <v>0</v>
      </c>
      <c r="D4323" s="33">
        <v>43853</v>
      </c>
    </row>
    <row r="4324" spans="2:4" x14ac:dyDescent="0.2">
      <c r="B4324" t="s">
        <v>123</v>
      </c>
      <c r="C4324" s="44">
        <v>0</v>
      </c>
      <c r="D4324" s="33">
        <v>43854</v>
      </c>
    </row>
    <row r="4325" spans="2:4" x14ac:dyDescent="0.2">
      <c r="B4325" t="s">
        <v>123</v>
      </c>
      <c r="C4325" s="44">
        <v>0</v>
      </c>
      <c r="D4325" s="33">
        <v>43855</v>
      </c>
    </row>
    <row r="4326" spans="2:4" x14ac:dyDescent="0.2">
      <c r="B4326" t="s">
        <v>123</v>
      </c>
      <c r="C4326" s="44">
        <v>0</v>
      </c>
      <c r="D4326" s="33">
        <v>43856</v>
      </c>
    </row>
    <row r="4327" spans="2:4" x14ac:dyDescent="0.2">
      <c r="B4327" t="s">
        <v>123</v>
      </c>
      <c r="C4327" s="44">
        <v>0</v>
      </c>
      <c r="D4327" s="33">
        <v>43857</v>
      </c>
    </row>
    <row r="4328" spans="2:4" x14ac:dyDescent="0.2">
      <c r="B4328" t="s">
        <v>123</v>
      </c>
      <c r="C4328" s="44">
        <v>0</v>
      </c>
      <c r="D4328" s="33">
        <v>43858</v>
      </c>
    </row>
    <row r="4329" spans="2:4" x14ac:dyDescent="0.2">
      <c r="B4329" t="s">
        <v>123</v>
      </c>
      <c r="C4329" s="44">
        <v>0</v>
      </c>
      <c r="D4329" s="33">
        <v>43859</v>
      </c>
    </row>
    <row r="4330" spans="2:4" x14ac:dyDescent="0.2">
      <c r="B4330" t="s">
        <v>123</v>
      </c>
      <c r="C4330" s="44">
        <v>0</v>
      </c>
      <c r="D4330" s="33">
        <v>43860</v>
      </c>
    </row>
    <row r="4331" spans="2:4" x14ac:dyDescent="0.2">
      <c r="B4331" t="s">
        <v>123</v>
      </c>
      <c r="C4331" s="44">
        <v>0</v>
      </c>
      <c r="D4331" s="33">
        <v>43861</v>
      </c>
    </row>
    <row r="4332" spans="2:4" x14ac:dyDescent="0.2">
      <c r="B4332" t="s">
        <v>123</v>
      </c>
      <c r="C4332" s="44">
        <v>0</v>
      </c>
      <c r="D4332" s="33">
        <v>43862</v>
      </c>
    </row>
    <row r="4333" spans="2:4" x14ac:dyDescent="0.2">
      <c r="B4333" t="s">
        <v>123</v>
      </c>
      <c r="C4333" s="44">
        <v>0</v>
      </c>
      <c r="D4333" s="33">
        <v>43863</v>
      </c>
    </row>
    <row r="4334" spans="2:4" x14ac:dyDescent="0.2">
      <c r="B4334" t="s">
        <v>123</v>
      </c>
      <c r="C4334" s="44">
        <v>0</v>
      </c>
      <c r="D4334" s="33">
        <v>43864</v>
      </c>
    </row>
    <row r="4335" spans="2:4" x14ac:dyDescent="0.2">
      <c r="B4335" t="s">
        <v>123</v>
      </c>
      <c r="C4335" s="44">
        <v>0</v>
      </c>
      <c r="D4335" s="33">
        <v>43865</v>
      </c>
    </row>
    <row r="4336" spans="2:4" x14ac:dyDescent="0.2">
      <c r="B4336" t="s">
        <v>123</v>
      </c>
      <c r="C4336" s="44">
        <v>0</v>
      </c>
      <c r="D4336" s="33">
        <v>43866</v>
      </c>
    </row>
    <row r="4337" spans="2:4" x14ac:dyDescent="0.2">
      <c r="B4337" t="s">
        <v>123</v>
      </c>
      <c r="C4337" s="44">
        <v>0</v>
      </c>
      <c r="D4337" s="33">
        <v>43867</v>
      </c>
    </row>
    <row r="4338" spans="2:4" x14ac:dyDescent="0.2">
      <c r="B4338" t="s">
        <v>123</v>
      </c>
      <c r="C4338" s="44">
        <v>0</v>
      </c>
      <c r="D4338" s="33">
        <v>43868</v>
      </c>
    </row>
    <row r="4339" spans="2:4" x14ac:dyDescent="0.2">
      <c r="B4339" t="s">
        <v>123</v>
      </c>
      <c r="C4339" s="44">
        <v>0</v>
      </c>
      <c r="D4339" s="33">
        <v>43869</v>
      </c>
    </row>
    <row r="4340" spans="2:4" x14ac:dyDescent="0.2">
      <c r="B4340" t="s">
        <v>123</v>
      </c>
      <c r="C4340" s="44">
        <v>0</v>
      </c>
      <c r="D4340" s="33">
        <v>43870</v>
      </c>
    </row>
    <row r="4341" spans="2:4" x14ac:dyDescent="0.2">
      <c r="B4341" t="s">
        <v>123</v>
      </c>
      <c r="C4341" s="44">
        <v>0</v>
      </c>
      <c r="D4341" s="33">
        <v>43871</v>
      </c>
    </row>
    <row r="4342" spans="2:4" x14ac:dyDescent="0.2">
      <c r="B4342" t="s">
        <v>123</v>
      </c>
      <c r="C4342" s="44">
        <v>0</v>
      </c>
      <c r="D4342" s="33">
        <v>43872</v>
      </c>
    </row>
    <row r="4343" spans="2:4" x14ac:dyDescent="0.2">
      <c r="B4343" t="s">
        <v>123</v>
      </c>
      <c r="C4343" s="44">
        <v>0</v>
      </c>
      <c r="D4343" s="33">
        <v>43873</v>
      </c>
    </row>
    <row r="4344" spans="2:4" x14ac:dyDescent="0.2">
      <c r="B4344" t="s">
        <v>123</v>
      </c>
      <c r="C4344" s="44">
        <v>0</v>
      </c>
      <c r="D4344" s="33">
        <v>43874</v>
      </c>
    </row>
    <row r="4345" spans="2:4" x14ac:dyDescent="0.2">
      <c r="B4345" t="s">
        <v>123</v>
      </c>
      <c r="C4345" s="44">
        <v>0</v>
      </c>
      <c r="D4345" s="33">
        <v>43875</v>
      </c>
    </row>
    <row r="4346" spans="2:4" x14ac:dyDescent="0.2">
      <c r="B4346" t="s">
        <v>123</v>
      </c>
      <c r="C4346" s="44">
        <v>0</v>
      </c>
      <c r="D4346" s="33">
        <v>43876</v>
      </c>
    </row>
    <row r="4347" spans="2:4" x14ac:dyDescent="0.2">
      <c r="B4347" t="s">
        <v>123</v>
      </c>
      <c r="C4347" s="44">
        <v>0</v>
      </c>
      <c r="D4347" s="33">
        <v>43877</v>
      </c>
    </row>
    <row r="4348" spans="2:4" x14ac:dyDescent="0.2">
      <c r="B4348" t="s">
        <v>123</v>
      </c>
      <c r="C4348" s="44">
        <v>0</v>
      </c>
      <c r="D4348" s="33">
        <v>43878</v>
      </c>
    </row>
    <row r="4349" spans="2:4" x14ac:dyDescent="0.2">
      <c r="B4349" t="s">
        <v>123</v>
      </c>
      <c r="C4349" s="44">
        <v>0</v>
      </c>
      <c r="D4349" s="33">
        <v>43879</v>
      </c>
    </row>
    <row r="4350" spans="2:4" x14ac:dyDescent="0.2">
      <c r="B4350" t="s">
        <v>123</v>
      </c>
      <c r="C4350" s="44">
        <v>0</v>
      </c>
      <c r="D4350" s="33">
        <v>43880</v>
      </c>
    </row>
    <row r="4351" spans="2:4" x14ac:dyDescent="0.2">
      <c r="B4351" t="s">
        <v>123</v>
      </c>
      <c r="C4351" s="44">
        <v>0</v>
      </c>
      <c r="D4351" s="33">
        <v>43881</v>
      </c>
    </row>
    <row r="4352" spans="2:4" x14ac:dyDescent="0.2">
      <c r="B4352" t="s">
        <v>123</v>
      </c>
      <c r="C4352" s="44">
        <v>0</v>
      </c>
      <c r="D4352" s="33">
        <v>43882</v>
      </c>
    </row>
    <row r="4353" spans="2:4" x14ac:dyDescent="0.2">
      <c r="B4353" t="s">
        <v>123</v>
      </c>
      <c r="C4353" s="44">
        <v>0</v>
      </c>
      <c r="D4353" s="33">
        <v>43883</v>
      </c>
    </row>
    <row r="4354" spans="2:4" x14ac:dyDescent="0.2">
      <c r="B4354" t="s">
        <v>123</v>
      </c>
      <c r="C4354" s="44">
        <v>0</v>
      </c>
      <c r="D4354" s="33">
        <v>43884</v>
      </c>
    </row>
    <row r="4355" spans="2:4" x14ac:dyDescent="0.2">
      <c r="B4355" t="s">
        <v>123</v>
      </c>
      <c r="C4355" s="44">
        <v>0</v>
      </c>
      <c r="D4355" s="33">
        <v>43885</v>
      </c>
    </row>
    <row r="4356" spans="2:4" x14ac:dyDescent="0.2">
      <c r="B4356" t="s">
        <v>123</v>
      </c>
      <c r="C4356" s="44">
        <v>0</v>
      </c>
      <c r="D4356" s="33">
        <v>43886</v>
      </c>
    </row>
    <row r="4357" spans="2:4" x14ac:dyDescent="0.2">
      <c r="B4357" t="s">
        <v>123</v>
      </c>
      <c r="C4357" s="44">
        <v>0</v>
      </c>
      <c r="D4357" s="33">
        <v>43887</v>
      </c>
    </row>
    <row r="4358" spans="2:4" x14ac:dyDescent="0.2">
      <c r="B4358" t="s">
        <v>123</v>
      </c>
      <c r="C4358" s="44">
        <v>0</v>
      </c>
      <c r="D4358" s="33">
        <v>43888</v>
      </c>
    </row>
    <row r="4359" spans="2:4" x14ac:dyDescent="0.2">
      <c r="B4359" t="s">
        <v>123</v>
      </c>
      <c r="C4359" s="44">
        <v>0</v>
      </c>
      <c r="D4359" s="33">
        <v>43889</v>
      </c>
    </row>
    <row r="4360" spans="2:4" x14ac:dyDescent="0.2">
      <c r="B4360" t="s">
        <v>123</v>
      </c>
      <c r="C4360" s="44">
        <v>0</v>
      </c>
      <c r="D4360" s="33">
        <v>43890</v>
      </c>
    </row>
    <row r="4361" spans="2:4" x14ac:dyDescent="0.2">
      <c r="B4361" t="s">
        <v>123</v>
      </c>
      <c r="C4361" s="44">
        <v>0</v>
      </c>
      <c r="D4361" s="33">
        <v>43891</v>
      </c>
    </row>
    <row r="4362" spans="2:4" x14ac:dyDescent="0.2">
      <c r="B4362" t="s">
        <v>123</v>
      </c>
      <c r="C4362" s="44">
        <v>0</v>
      </c>
      <c r="D4362" s="33">
        <v>43892</v>
      </c>
    </row>
    <row r="4363" spans="2:4" x14ac:dyDescent="0.2">
      <c r="B4363" t="s">
        <v>123</v>
      </c>
      <c r="C4363" s="44">
        <v>0</v>
      </c>
      <c r="D4363" s="33">
        <v>43893</v>
      </c>
    </row>
    <row r="4364" spans="2:4" x14ac:dyDescent="0.2">
      <c r="B4364" t="s">
        <v>123</v>
      </c>
      <c r="C4364" s="44">
        <v>0</v>
      </c>
      <c r="D4364" s="33">
        <v>43894</v>
      </c>
    </row>
    <row r="4365" spans="2:4" x14ac:dyDescent="0.2">
      <c r="B4365" t="s">
        <v>123</v>
      </c>
      <c r="C4365" s="44">
        <v>0</v>
      </c>
      <c r="D4365" s="33">
        <v>43895</v>
      </c>
    </row>
    <row r="4366" spans="2:4" x14ac:dyDescent="0.2">
      <c r="B4366" t="s">
        <v>123</v>
      </c>
      <c r="C4366" s="44">
        <v>1</v>
      </c>
      <c r="D4366" s="33">
        <v>43896</v>
      </c>
    </row>
    <row r="4367" spans="2:4" x14ac:dyDescent="0.2">
      <c r="B4367" t="s">
        <v>123</v>
      </c>
      <c r="C4367" s="44">
        <v>1</v>
      </c>
      <c r="D4367" s="33">
        <v>43897</v>
      </c>
    </row>
    <row r="4368" spans="2:4" x14ac:dyDescent="0.2">
      <c r="B4368" t="s">
        <v>123</v>
      </c>
      <c r="C4368" s="44">
        <v>2</v>
      </c>
      <c r="D4368" s="33">
        <v>43898</v>
      </c>
    </row>
    <row r="4369" spans="2:4" x14ac:dyDescent="0.2">
      <c r="B4369" t="s">
        <v>123</v>
      </c>
      <c r="C4369" s="44">
        <v>2</v>
      </c>
      <c r="D4369" s="33">
        <v>43899</v>
      </c>
    </row>
    <row r="4370" spans="2:4" x14ac:dyDescent="0.2">
      <c r="B4370" t="s">
        <v>123</v>
      </c>
      <c r="C4370" s="44">
        <v>2</v>
      </c>
      <c r="D4370" s="33">
        <v>43900</v>
      </c>
    </row>
    <row r="4371" spans="2:4" x14ac:dyDescent="0.2">
      <c r="B4371" t="s">
        <v>123</v>
      </c>
      <c r="C4371" s="44">
        <v>2</v>
      </c>
      <c r="D4371" s="33">
        <v>43901</v>
      </c>
    </row>
    <row r="4372" spans="2:4" x14ac:dyDescent="0.2">
      <c r="B4372" t="s">
        <v>123</v>
      </c>
      <c r="C4372" s="44">
        <v>2</v>
      </c>
      <c r="D4372" s="33">
        <v>43902</v>
      </c>
    </row>
    <row r="4373" spans="2:4" x14ac:dyDescent="0.2">
      <c r="B4373" t="s">
        <v>123</v>
      </c>
      <c r="C4373" s="44">
        <v>2</v>
      </c>
      <c r="D4373" s="33">
        <v>43903</v>
      </c>
    </row>
    <row r="4374" spans="2:4" x14ac:dyDescent="0.2">
      <c r="B4374" t="s">
        <v>123</v>
      </c>
      <c r="C4374" s="44">
        <v>2</v>
      </c>
      <c r="D4374" s="33">
        <v>43904</v>
      </c>
    </row>
    <row r="4375" spans="2:4" x14ac:dyDescent="0.2">
      <c r="B4375" t="s">
        <v>123</v>
      </c>
      <c r="C4375" s="44">
        <v>2</v>
      </c>
      <c r="D4375" s="33">
        <v>43905</v>
      </c>
    </row>
    <row r="4376" spans="2:4" x14ac:dyDescent="0.2">
      <c r="B4376" t="s">
        <v>124</v>
      </c>
      <c r="C4376" s="44">
        <v>0</v>
      </c>
      <c r="D4376" s="33">
        <v>43852</v>
      </c>
    </row>
    <row r="4377" spans="2:4" x14ac:dyDescent="0.2">
      <c r="B4377" t="s">
        <v>124</v>
      </c>
      <c r="C4377" s="44">
        <v>0</v>
      </c>
      <c r="D4377" s="33">
        <v>43853</v>
      </c>
    </row>
    <row r="4378" spans="2:4" x14ac:dyDescent="0.2">
      <c r="B4378" t="s">
        <v>124</v>
      </c>
      <c r="C4378" s="44">
        <v>0</v>
      </c>
      <c r="D4378" s="33">
        <v>43854</v>
      </c>
    </row>
    <row r="4379" spans="2:4" x14ac:dyDescent="0.2">
      <c r="B4379" t="s">
        <v>124</v>
      </c>
      <c r="C4379" s="44">
        <v>0</v>
      </c>
      <c r="D4379" s="33">
        <v>43855</v>
      </c>
    </row>
    <row r="4380" spans="2:4" x14ac:dyDescent="0.2">
      <c r="B4380" t="s">
        <v>124</v>
      </c>
      <c r="C4380" s="44">
        <v>0</v>
      </c>
      <c r="D4380" s="33">
        <v>43856</v>
      </c>
    </row>
    <row r="4381" spans="2:4" x14ac:dyDescent="0.2">
      <c r="B4381" t="s">
        <v>124</v>
      </c>
      <c r="C4381" s="44">
        <v>0</v>
      </c>
      <c r="D4381" s="33">
        <v>43857</v>
      </c>
    </row>
    <row r="4382" spans="2:4" x14ac:dyDescent="0.2">
      <c r="B4382" t="s">
        <v>124</v>
      </c>
      <c r="C4382" s="44">
        <v>0</v>
      </c>
      <c r="D4382" s="33">
        <v>43858</v>
      </c>
    </row>
    <row r="4383" spans="2:4" x14ac:dyDescent="0.2">
      <c r="B4383" t="s">
        <v>124</v>
      </c>
      <c r="C4383" s="44">
        <v>0</v>
      </c>
      <c r="D4383" s="33">
        <v>43859</v>
      </c>
    </row>
    <row r="4384" spans="2:4" x14ac:dyDescent="0.2">
      <c r="B4384" t="s">
        <v>124</v>
      </c>
      <c r="C4384" s="44">
        <v>0</v>
      </c>
      <c r="D4384" s="33">
        <v>43860</v>
      </c>
    </row>
    <row r="4385" spans="2:4" x14ac:dyDescent="0.2">
      <c r="B4385" t="s">
        <v>124</v>
      </c>
      <c r="C4385" s="44">
        <v>0</v>
      </c>
      <c r="D4385" s="33">
        <v>43861</v>
      </c>
    </row>
    <row r="4386" spans="2:4" x14ac:dyDescent="0.2">
      <c r="B4386" t="s">
        <v>124</v>
      </c>
      <c r="C4386" s="44">
        <v>0</v>
      </c>
      <c r="D4386" s="33">
        <v>43862</v>
      </c>
    </row>
    <row r="4387" spans="2:4" x14ac:dyDescent="0.2">
      <c r="B4387" t="s">
        <v>124</v>
      </c>
      <c r="C4387" s="44">
        <v>0</v>
      </c>
      <c r="D4387" s="33">
        <v>43863</v>
      </c>
    </row>
    <row r="4388" spans="2:4" x14ac:dyDescent="0.2">
      <c r="B4388" t="s">
        <v>124</v>
      </c>
      <c r="C4388" s="44">
        <v>0</v>
      </c>
      <c r="D4388" s="33">
        <v>43864</v>
      </c>
    </row>
    <row r="4389" spans="2:4" x14ac:dyDescent="0.2">
      <c r="B4389" t="s">
        <v>124</v>
      </c>
      <c r="C4389" s="44">
        <v>0</v>
      </c>
      <c r="D4389" s="33">
        <v>43865</v>
      </c>
    </row>
    <row r="4390" spans="2:4" x14ac:dyDescent="0.2">
      <c r="B4390" t="s">
        <v>124</v>
      </c>
      <c r="C4390" s="44">
        <v>0</v>
      </c>
      <c r="D4390" s="33">
        <v>43866</v>
      </c>
    </row>
    <row r="4391" spans="2:4" x14ac:dyDescent="0.2">
      <c r="B4391" t="s">
        <v>124</v>
      </c>
      <c r="C4391" s="44">
        <v>0</v>
      </c>
      <c r="D4391" s="33">
        <v>43867</v>
      </c>
    </row>
    <row r="4392" spans="2:4" x14ac:dyDescent="0.2">
      <c r="B4392" t="s">
        <v>124</v>
      </c>
      <c r="C4392" s="44">
        <v>0</v>
      </c>
      <c r="D4392" s="33">
        <v>43868</v>
      </c>
    </row>
    <row r="4393" spans="2:4" x14ac:dyDescent="0.2">
      <c r="B4393" t="s">
        <v>124</v>
      </c>
      <c r="C4393" s="44">
        <v>0</v>
      </c>
      <c r="D4393" s="33">
        <v>43869</v>
      </c>
    </row>
    <row r="4394" spans="2:4" x14ac:dyDescent="0.2">
      <c r="B4394" t="s">
        <v>124</v>
      </c>
      <c r="C4394" s="44">
        <v>0</v>
      </c>
      <c r="D4394" s="33">
        <v>43870</v>
      </c>
    </row>
    <row r="4395" spans="2:4" x14ac:dyDescent="0.2">
      <c r="B4395" t="s">
        <v>124</v>
      </c>
      <c r="C4395" s="44">
        <v>0</v>
      </c>
      <c r="D4395" s="33">
        <v>43871</v>
      </c>
    </row>
    <row r="4396" spans="2:4" x14ac:dyDescent="0.2">
      <c r="B4396" t="s">
        <v>124</v>
      </c>
      <c r="C4396" s="44">
        <v>0</v>
      </c>
      <c r="D4396" s="33">
        <v>43872</v>
      </c>
    </row>
    <row r="4397" spans="2:4" x14ac:dyDescent="0.2">
      <c r="B4397" t="s">
        <v>124</v>
      </c>
      <c r="C4397" s="44">
        <v>0</v>
      </c>
      <c r="D4397" s="33">
        <v>43873</v>
      </c>
    </row>
    <row r="4398" spans="2:4" x14ac:dyDescent="0.2">
      <c r="B4398" t="s">
        <v>124</v>
      </c>
      <c r="C4398" s="44">
        <v>0</v>
      </c>
      <c r="D4398" s="33">
        <v>43874</v>
      </c>
    </row>
    <row r="4399" spans="2:4" x14ac:dyDescent="0.2">
      <c r="B4399" t="s">
        <v>124</v>
      </c>
      <c r="C4399" s="44">
        <v>0</v>
      </c>
      <c r="D4399" s="33">
        <v>43875</v>
      </c>
    </row>
    <row r="4400" spans="2:4" x14ac:dyDescent="0.2">
      <c r="B4400" t="s">
        <v>124</v>
      </c>
      <c r="C4400" s="44">
        <v>0</v>
      </c>
      <c r="D4400" s="33">
        <v>43876</v>
      </c>
    </row>
    <row r="4401" spans="2:4" x14ac:dyDescent="0.2">
      <c r="B4401" t="s">
        <v>124</v>
      </c>
      <c r="C4401" s="44">
        <v>0</v>
      </c>
      <c r="D4401" s="33">
        <v>43877</v>
      </c>
    </row>
    <row r="4402" spans="2:4" x14ac:dyDescent="0.2">
      <c r="B4402" t="s">
        <v>124</v>
      </c>
      <c r="C4402" s="44">
        <v>0</v>
      </c>
      <c r="D4402" s="33">
        <v>43878</v>
      </c>
    </row>
    <row r="4403" spans="2:4" x14ac:dyDescent="0.2">
      <c r="B4403" t="s">
        <v>124</v>
      </c>
      <c r="C4403" s="44">
        <v>0</v>
      </c>
      <c r="D4403" s="33">
        <v>43879</v>
      </c>
    </row>
    <row r="4404" spans="2:4" x14ac:dyDescent="0.2">
      <c r="B4404" t="s">
        <v>124</v>
      </c>
      <c r="C4404" s="44">
        <v>0</v>
      </c>
      <c r="D4404" s="33">
        <v>43880</v>
      </c>
    </row>
    <row r="4405" spans="2:4" x14ac:dyDescent="0.2">
      <c r="B4405" t="s">
        <v>124</v>
      </c>
      <c r="C4405" s="44">
        <v>0</v>
      </c>
      <c r="D4405" s="33">
        <v>43881</v>
      </c>
    </row>
    <row r="4406" spans="2:4" x14ac:dyDescent="0.2">
      <c r="B4406" t="s">
        <v>124</v>
      </c>
      <c r="C4406" s="44">
        <v>0</v>
      </c>
      <c r="D4406" s="33">
        <v>43882</v>
      </c>
    </row>
    <row r="4407" spans="2:4" x14ac:dyDescent="0.2">
      <c r="B4407" t="s">
        <v>124</v>
      </c>
      <c r="C4407" s="44">
        <v>0</v>
      </c>
      <c r="D4407" s="33">
        <v>43883</v>
      </c>
    </row>
    <row r="4408" spans="2:4" x14ac:dyDescent="0.2">
      <c r="B4408" t="s">
        <v>124</v>
      </c>
      <c r="C4408" s="44">
        <v>0</v>
      </c>
      <c r="D4408" s="33">
        <v>43884</v>
      </c>
    </row>
    <row r="4409" spans="2:4" x14ac:dyDescent="0.2">
      <c r="B4409" t="s">
        <v>124</v>
      </c>
      <c r="C4409" s="44">
        <v>0</v>
      </c>
      <c r="D4409" s="33">
        <v>43885</v>
      </c>
    </row>
    <row r="4410" spans="2:4" x14ac:dyDescent="0.2">
      <c r="B4410" t="s">
        <v>124</v>
      </c>
      <c r="C4410" s="44">
        <v>0</v>
      </c>
      <c r="D4410" s="33">
        <v>43886</v>
      </c>
    </row>
    <row r="4411" spans="2:4" x14ac:dyDescent="0.2">
      <c r="B4411" t="s">
        <v>124</v>
      </c>
      <c r="C4411" s="44">
        <v>0</v>
      </c>
      <c r="D4411" s="33">
        <v>43887</v>
      </c>
    </row>
    <row r="4412" spans="2:4" x14ac:dyDescent="0.2">
      <c r="B4412" t="s">
        <v>124</v>
      </c>
      <c r="C4412" s="44">
        <v>0</v>
      </c>
      <c r="D4412" s="33">
        <v>43888</v>
      </c>
    </row>
    <row r="4413" spans="2:4" x14ac:dyDescent="0.2">
      <c r="B4413" t="s">
        <v>124</v>
      </c>
      <c r="C4413" s="44">
        <v>0</v>
      </c>
      <c r="D4413" s="33">
        <v>43889</v>
      </c>
    </row>
    <row r="4414" spans="2:4" x14ac:dyDescent="0.2">
      <c r="B4414" t="s">
        <v>124</v>
      </c>
      <c r="C4414" s="44">
        <v>0</v>
      </c>
      <c r="D4414" s="33">
        <v>43890</v>
      </c>
    </row>
    <row r="4415" spans="2:4" x14ac:dyDescent="0.2">
      <c r="B4415" t="s">
        <v>124</v>
      </c>
      <c r="C4415" s="44">
        <v>0</v>
      </c>
      <c r="D4415" s="33">
        <v>43891</v>
      </c>
    </row>
    <row r="4416" spans="2:4" x14ac:dyDescent="0.2">
      <c r="B4416" t="s">
        <v>124</v>
      </c>
      <c r="C4416" s="44">
        <v>0</v>
      </c>
      <c r="D4416" s="33">
        <v>43892</v>
      </c>
    </row>
    <row r="4417" spans="2:4" x14ac:dyDescent="0.2">
      <c r="B4417" t="s">
        <v>124</v>
      </c>
      <c r="C4417" s="44">
        <v>0</v>
      </c>
      <c r="D4417" s="33">
        <v>43893</v>
      </c>
    </row>
    <row r="4418" spans="2:4" x14ac:dyDescent="0.2">
      <c r="B4418" t="s">
        <v>124</v>
      </c>
      <c r="C4418" s="44">
        <v>0</v>
      </c>
      <c r="D4418" s="33">
        <v>43894</v>
      </c>
    </row>
    <row r="4419" spans="2:4" x14ac:dyDescent="0.2">
      <c r="B4419" t="s">
        <v>124</v>
      </c>
      <c r="C4419" s="44">
        <v>0</v>
      </c>
      <c r="D4419" s="33">
        <v>43895</v>
      </c>
    </row>
    <row r="4420" spans="2:4" x14ac:dyDescent="0.2">
      <c r="B4420" t="s">
        <v>124</v>
      </c>
      <c r="C4420" s="44">
        <v>1</v>
      </c>
      <c r="D4420" s="33">
        <v>43896</v>
      </c>
    </row>
    <row r="4421" spans="2:4" x14ac:dyDescent="0.2">
      <c r="B4421" t="s">
        <v>124</v>
      </c>
      <c r="C4421" s="44">
        <v>1</v>
      </c>
      <c r="D4421" s="33">
        <v>43897</v>
      </c>
    </row>
    <row r="4422" spans="2:4" x14ac:dyDescent="0.2">
      <c r="B4422" t="s">
        <v>124</v>
      </c>
      <c r="C4422" s="44">
        <v>1</v>
      </c>
      <c r="D4422" s="33">
        <v>43898</v>
      </c>
    </row>
    <row r="4423" spans="2:4" x14ac:dyDescent="0.2">
      <c r="B4423" t="s">
        <v>124</v>
      </c>
      <c r="C4423" s="44">
        <v>1</v>
      </c>
      <c r="D4423" s="33">
        <v>43899</v>
      </c>
    </row>
    <row r="4424" spans="2:4" x14ac:dyDescent="0.2">
      <c r="B4424" t="s">
        <v>124</v>
      </c>
      <c r="C4424" s="44">
        <v>3</v>
      </c>
      <c r="D4424" s="33">
        <v>43900</v>
      </c>
    </row>
    <row r="4425" spans="2:4" x14ac:dyDescent="0.2">
      <c r="B4425" t="s">
        <v>124</v>
      </c>
      <c r="C4425" s="44">
        <v>9</v>
      </c>
      <c r="D4425" s="33">
        <v>43901</v>
      </c>
    </row>
    <row r="4426" spans="2:4" x14ac:dyDescent="0.2">
      <c r="B4426" t="s">
        <v>124</v>
      </c>
      <c r="C4426" s="44">
        <v>9</v>
      </c>
      <c r="D4426" s="33">
        <v>43902</v>
      </c>
    </row>
    <row r="4427" spans="2:4" x14ac:dyDescent="0.2">
      <c r="B4427" t="s">
        <v>124</v>
      </c>
      <c r="C4427" s="44">
        <v>13</v>
      </c>
      <c r="D4427" s="33">
        <v>43903</v>
      </c>
    </row>
    <row r="4428" spans="2:4" x14ac:dyDescent="0.2">
      <c r="B4428" t="s">
        <v>124</v>
      </c>
      <c r="C4428" s="44">
        <v>22</v>
      </c>
      <c r="D4428" s="33">
        <v>43904</v>
      </c>
    </row>
    <row r="4429" spans="2:4" x14ac:dyDescent="0.2">
      <c r="B4429" t="s">
        <v>124</v>
      </c>
      <c r="C4429" s="44">
        <v>34</v>
      </c>
      <c r="D4429" s="33">
        <v>43905</v>
      </c>
    </row>
    <row r="4430" spans="2:4" x14ac:dyDescent="0.2">
      <c r="B4430" t="s">
        <v>125</v>
      </c>
      <c r="C4430" s="44">
        <v>0</v>
      </c>
      <c r="D4430" s="33">
        <v>43852</v>
      </c>
    </row>
    <row r="4431" spans="2:4" x14ac:dyDescent="0.2">
      <c r="B4431" t="s">
        <v>125</v>
      </c>
      <c r="C4431" s="44">
        <v>0</v>
      </c>
      <c r="D4431" s="33">
        <v>43853</v>
      </c>
    </row>
    <row r="4432" spans="2:4" x14ac:dyDescent="0.2">
      <c r="B4432" t="s">
        <v>125</v>
      </c>
      <c r="C4432" s="44">
        <v>0</v>
      </c>
      <c r="D4432" s="33">
        <v>43854</v>
      </c>
    </row>
    <row r="4433" spans="2:4" x14ac:dyDescent="0.2">
      <c r="B4433" t="s">
        <v>125</v>
      </c>
      <c r="C4433" s="44">
        <v>0</v>
      </c>
      <c r="D4433" s="33">
        <v>43855</v>
      </c>
    </row>
    <row r="4434" spans="2:4" x14ac:dyDescent="0.2">
      <c r="B4434" t="s">
        <v>125</v>
      </c>
      <c r="C4434" s="44">
        <v>0</v>
      </c>
      <c r="D4434" s="33">
        <v>43856</v>
      </c>
    </row>
    <row r="4435" spans="2:4" x14ac:dyDescent="0.2">
      <c r="B4435" t="s">
        <v>125</v>
      </c>
      <c r="C4435" s="44">
        <v>0</v>
      </c>
      <c r="D4435" s="33">
        <v>43857</v>
      </c>
    </row>
    <row r="4436" spans="2:4" x14ac:dyDescent="0.2">
      <c r="B4436" t="s">
        <v>125</v>
      </c>
      <c r="C4436" s="44">
        <v>0</v>
      </c>
      <c r="D4436" s="33">
        <v>43858</v>
      </c>
    </row>
    <row r="4437" spans="2:4" x14ac:dyDescent="0.2">
      <c r="B4437" t="s">
        <v>125</v>
      </c>
      <c r="C4437" s="44">
        <v>0</v>
      </c>
      <c r="D4437" s="33">
        <v>43859</v>
      </c>
    </row>
    <row r="4438" spans="2:4" x14ac:dyDescent="0.2">
      <c r="B4438" t="s">
        <v>125</v>
      </c>
      <c r="C4438" s="44">
        <v>0</v>
      </c>
      <c r="D4438" s="33">
        <v>43860</v>
      </c>
    </row>
    <row r="4439" spans="2:4" x14ac:dyDescent="0.2">
      <c r="B4439" t="s">
        <v>125</v>
      </c>
      <c r="C4439" s="44">
        <v>0</v>
      </c>
      <c r="D4439" s="33">
        <v>43861</v>
      </c>
    </row>
    <row r="4440" spans="2:4" x14ac:dyDescent="0.2">
      <c r="B4440" t="s">
        <v>125</v>
      </c>
      <c r="C4440" s="44">
        <v>0</v>
      </c>
      <c r="D4440" s="33">
        <v>43862</v>
      </c>
    </row>
    <row r="4441" spans="2:4" x14ac:dyDescent="0.2">
      <c r="B4441" t="s">
        <v>125</v>
      </c>
      <c r="C4441" s="44">
        <v>0</v>
      </c>
      <c r="D4441" s="33">
        <v>43863</v>
      </c>
    </row>
    <row r="4442" spans="2:4" x14ac:dyDescent="0.2">
      <c r="B4442" t="s">
        <v>125</v>
      </c>
      <c r="C4442" s="44">
        <v>0</v>
      </c>
      <c r="D4442" s="33">
        <v>43864</v>
      </c>
    </row>
    <row r="4443" spans="2:4" x14ac:dyDescent="0.2">
      <c r="B4443" t="s">
        <v>125</v>
      </c>
      <c r="C4443" s="44">
        <v>0</v>
      </c>
      <c r="D4443" s="33">
        <v>43865</v>
      </c>
    </row>
    <row r="4444" spans="2:4" x14ac:dyDescent="0.2">
      <c r="B4444" t="s">
        <v>125</v>
      </c>
      <c r="C4444" s="44">
        <v>0</v>
      </c>
      <c r="D4444" s="33">
        <v>43866</v>
      </c>
    </row>
    <row r="4445" spans="2:4" x14ac:dyDescent="0.2">
      <c r="B4445" t="s">
        <v>125</v>
      </c>
      <c r="C4445" s="44">
        <v>0</v>
      </c>
      <c r="D4445" s="33">
        <v>43867</v>
      </c>
    </row>
    <row r="4446" spans="2:4" x14ac:dyDescent="0.2">
      <c r="B4446" t="s">
        <v>125</v>
      </c>
      <c r="C4446" s="44">
        <v>0</v>
      </c>
      <c r="D4446" s="33">
        <v>43868</v>
      </c>
    </row>
    <row r="4447" spans="2:4" x14ac:dyDescent="0.2">
      <c r="B4447" t="s">
        <v>125</v>
      </c>
      <c r="C4447" s="44">
        <v>0</v>
      </c>
      <c r="D4447" s="33">
        <v>43869</v>
      </c>
    </row>
    <row r="4448" spans="2:4" x14ac:dyDescent="0.2">
      <c r="B4448" t="s">
        <v>125</v>
      </c>
      <c r="C4448" s="44">
        <v>0</v>
      </c>
      <c r="D4448" s="33">
        <v>43870</v>
      </c>
    </row>
    <row r="4449" spans="2:4" x14ac:dyDescent="0.2">
      <c r="B4449" t="s">
        <v>125</v>
      </c>
      <c r="C4449" s="44">
        <v>0</v>
      </c>
      <c r="D4449" s="33">
        <v>43871</v>
      </c>
    </row>
    <row r="4450" spans="2:4" x14ac:dyDescent="0.2">
      <c r="B4450" t="s">
        <v>125</v>
      </c>
      <c r="C4450" s="44">
        <v>0</v>
      </c>
      <c r="D4450" s="33">
        <v>43872</v>
      </c>
    </row>
    <row r="4451" spans="2:4" x14ac:dyDescent="0.2">
      <c r="B4451" t="s">
        <v>125</v>
      </c>
      <c r="C4451" s="44">
        <v>0</v>
      </c>
      <c r="D4451" s="33">
        <v>43873</v>
      </c>
    </row>
    <row r="4452" spans="2:4" x14ac:dyDescent="0.2">
      <c r="B4452" t="s">
        <v>125</v>
      </c>
      <c r="C4452" s="44">
        <v>0</v>
      </c>
      <c r="D4452" s="33">
        <v>43874</v>
      </c>
    </row>
    <row r="4453" spans="2:4" x14ac:dyDescent="0.2">
      <c r="B4453" t="s">
        <v>125</v>
      </c>
      <c r="C4453" s="44">
        <v>0</v>
      </c>
      <c r="D4453" s="33">
        <v>43875</v>
      </c>
    </row>
    <row r="4454" spans="2:4" x14ac:dyDescent="0.2">
      <c r="B4454" t="s">
        <v>125</v>
      </c>
      <c r="C4454" s="44">
        <v>0</v>
      </c>
      <c r="D4454" s="33">
        <v>43876</v>
      </c>
    </row>
    <row r="4455" spans="2:4" x14ac:dyDescent="0.2">
      <c r="B4455" t="s">
        <v>125</v>
      </c>
      <c r="C4455" s="44">
        <v>0</v>
      </c>
      <c r="D4455" s="33">
        <v>43877</v>
      </c>
    </row>
    <row r="4456" spans="2:4" x14ac:dyDescent="0.2">
      <c r="B4456" t="s">
        <v>125</v>
      </c>
      <c r="C4456" s="44">
        <v>0</v>
      </c>
      <c r="D4456" s="33">
        <v>43878</v>
      </c>
    </row>
    <row r="4457" spans="2:4" x14ac:dyDescent="0.2">
      <c r="B4457" t="s">
        <v>125</v>
      </c>
      <c r="C4457" s="44">
        <v>0</v>
      </c>
      <c r="D4457" s="33">
        <v>43879</v>
      </c>
    </row>
    <row r="4458" spans="2:4" x14ac:dyDescent="0.2">
      <c r="B4458" t="s">
        <v>125</v>
      </c>
      <c r="C4458" s="44">
        <v>0</v>
      </c>
      <c r="D4458" s="33">
        <v>43880</v>
      </c>
    </row>
    <row r="4459" spans="2:4" x14ac:dyDescent="0.2">
      <c r="B4459" t="s">
        <v>125</v>
      </c>
      <c r="C4459" s="44">
        <v>0</v>
      </c>
      <c r="D4459" s="33">
        <v>43881</v>
      </c>
    </row>
    <row r="4460" spans="2:4" x14ac:dyDescent="0.2">
      <c r="B4460" t="s">
        <v>125</v>
      </c>
      <c r="C4460" s="44">
        <v>0</v>
      </c>
      <c r="D4460" s="33">
        <v>43882</v>
      </c>
    </row>
    <row r="4461" spans="2:4" x14ac:dyDescent="0.2">
      <c r="B4461" t="s">
        <v>125</v>
      </c>
      <c r="C4461" s="44">
        <v>0</v>
      </c>
      <c r="D4461" s="33">
        <v>43883</v>
      </c>
    </row>
    <row r="4462" spans="2:4" x14ac:dyDescent="0.2">
      <c r="B4462" t="s">
        <v>125</v>
      </c>
      <c r="C4462" s="44">
        <v>0</v>
      </c>
      <c r="D4462" s="33">
        <v>43884</v>
      </c>
    </row>
    <row r="4463" spans="2:4" x14ac:dyDescent="0.2">
      <c r="B4463" t="s">
        <v>125</v>
      </c>
      <c r="C4463" s="44">
        <v>0</v>
      </c>
      <c r="D4463" s="33">
        <v>43885</v>
      </c>
    </row>
    <row r="4464" spans="2:4" x14ac:dyDescent="0.2">
      <c r="B4464" t="s">
        <v>125</v>
      </c>
      <c r="C4464" s="44">
        <v>0</v>
      </c>
      <c r="D4464" s="33">
        <v>43886</v>
      </c>
    </row>
    <row r="4465" spans="2:4" x14ac:dyDescent="0.2">
      <c r="B4465" t="s">
        <v>125</v>
      </c>
      <c r="C4465" s="44">
        <v>0</v>
      </c>
      <c r="D4465" s="33">
        <v>43887</v>
      </c>
    </row>
    <row r="4466" spans="2:4" x14ac:dyDescent="0.2">
      <c r="B4466" t="s">
        <v>125</v>
      </c>
      <c r="C4466" s="44">
        <v>0</v>
      </c>
      <c r="D4466" s="33">
        <v>43888</v>
      </c>
    </row>
    <row r="4467" spans="2:4" x14ac:dyDescent="0.2">
      <c r="B4467" t="s">
        <v>125</v>
      </c>
      <c r="C4467" s="44">
        <v>0</v>
      </c>
      <c r="D4467" s="33">
        <v>43889</v>
      </c>
    </row>
    <row r="4468" spans="2:4" x14ac:dyDescent="0.2">
      <c r="B4468" t="s">
        <v>125</v>
      </c>
      <c r="C4468" s="44">
        <v>0</v>
      </c>
      <c r="D4468" s="33">
        <v>43890</v>
      </c>
    </row>
    <row r="4469" spans="2:4" x14ac:dyDescent="0.2">
      <c r="B4469" t="s">
        <v>125</v>
      </c>
      <c r="C4469" s="44">
        <v>0</v>
      </c>
      <c r="D4469" s="33">
        <v>43891</v>
      </c>
    </row>
    <row r="4470" spans="2:4" x14ac:dyDescent="0.2">
      <c r="B4470" t="s">
        <v>125</v>
      </c>
      <c r="C4470" s="44">
        <v>0</v>
      </c>
      <c r="D4470" s="33">
        <v>43892</v>
      </c>
    </row>
    <row r="4471" spans="2:4" x14ac:dyDescent="0.2">
      <c r="B4471" t="s">
        <v>125</v>
      </c>
      <c r="C4471" s="44">
        <v>0</v>
      </c>
      <c r="D4471" s="33">
        <v>43893</v>
      </c>
    </row>
    <row r="4472" spans="2:4" x14ac:dyDescent="0.2">
      <c r="B4472" t="s">
        <v>125</v>
      </c>
      <c r="C4472" s="44">
        <v>0</v>
      </c>
      <c r="D4472" s="33">
        <v>43894</v>
      </c>
    </row>
    <row r="4473" spans="2:4" x14ac:dyDescent="0.2">
      <c r="B4473" t="s">
        <v>125</v>
      </c>
      <c r="C4473" s="44">
        <v>0</v>
      </c>
      <c r="D4473" s="33">
        <v>43895</v>
      </c>
    </row>
    <row r="4474" spans="2:4" x14ac:dyDescent="0.2">
      <c r="B4474" t="s">
        <v>125</v>
      </c>
      <c r="C4474" s="44">
        <v>1</v>
      </c>
      <c r="D4474" s="33">
        <v>43896</v>
      </c>
    </row>
    <row r="4475" spans="2:4" x14ac:dyDescent="0.2">
      <c r="B4475" t="s">
        <v>125</v>
      </c>
      <c r="C4475" s="44">
        <v>1</v>
      </c>
      <c r="D4475" s="33">
        <v>43897</v>
      </c>
    </row>
    <row r="4476" spans="2:4" x14ac:dyDescent="0.2">
      <c r="B4476" t="s">
        <v>125</v>
      </c>
      <c r="C4476" s="44">
        <v>5</v>
      </c>
      <c r="D4476" s="33">
        <v>43898</v>
      </c>
    </row>
    <row r="4477" spans="2:4" x14ac:dyDescent="0.2">
      <c r="B4477" t="s">
        <v>125</v>
      </c>
      <c r="C4477" s="44">
        <v>9</v>
      </c>
      <c r="D4477" s="33">
        <v>43899</v>
      </c>
    </row>
    <row r="4478" spans="2:4" x14ac:dyDescent="0.2">
      <c r="B4478" t="s">
        <v>125</v>
      </c>
      <c r="C4478" s="44">
        <v>9</v>
      </c>
      <c r="D4478" s="33">
        <v>43900</v>
      </c>
    </row>
    <row r="4479" spans="2:4" x14ac:dyDescent="0.2">
      <c r="B4479" t="s">
        <v>125</v>
      </c>
      <c r="C4479" s="44">
        <v>13</v>
      </c>
      <c r="D4479" s="33">
        <v>43901</v>
      </c>
    </row>
    <row r="4480" spans="2:4" x14ac:dyDescent="0.2">
      <c r="B4480" t="s">
        <v>125</v>
      </c>
      <c r="C4480" s="44">
        <v>22</v>
      </c>
      <c r="D4480" s="33">
        <v>43902</v>
      </c>
    </row>
    <row r="4481" spans="2:4" x14ac:dyDescent="0.2">
      <c r="B4481" t="s">
        <v>125</v>
      </c>
      <c r="C4481" s="44">
        <v>23</v>
      </c>
      <c r="D4481" s="33">
        <v>43903</v>
      </c>
    </row>
    <row r="4482" spans="2:4" x14ac:dyDescent="0.2">
      <c r="B4482" t="s">
        <v>125</v>
      </c>
      <c r="C4482" s="44">
        <v>26</v>
      </c>
      <c r="D4482" s="33">
        <v>43904</v>
      </c>
    </row>
    <row r="4483" spans="2:4" x14ac:dyDescent="0.2">
      <c r="B4483" t="s">
        <v>125</v>
      </c>
      <c r="C4483" s="44">
        <v>27</v>
      </c>
      <c r="D4483" s="33">
        <v>43905</v>
      </c>
    </row>
    <row r="4484" spans="2:4" x14ac:dyDescent="0.2">
      <c r="B4484" t="s">
        <v>126</v>
      </c>
      <c r="C4484" s="44">
        <v>0</v>
      </c>
      <c r="D4484" s="33">
        <v>43852</v>
      </c>
    </row>
    <row r="4485" spans="2:4" x14ac:dyDescent="0.2">
      <c r="B4485" t="s">
        <v>126</v>
      </c>
      <c r="C4485" s="44">
        <v>0</v>
      </c>
      <c r="D4485" s="33">
        <v>43853</v>
      </c>
    </row>
    <row r="4486" spans="2:4" x14ac:dyDescent="0.2">
      <c r="B4486" t="s">
        <v>126</v>
      </c>
      <c r="C4486" s="44">
        <v>0</v>
      </c>
      <c r="D4486" s="33">
        <v>43854</v>
      </c>
    </row>
    <row r="4487" spans="2:4" x14ac:dyDescent="0.2">
      <c r="B4487" t="s">
        <v>126</v>
      </c>
      <c r="C4487" s="44">
        <v>0</v>
      </c>
      <c r="D4487" s="33">
        <v>43855</v>
      </c>
    </row>
    <row r="4488" spans="2:4" x14ac:dyDescent="0.2">
      <c r="B4488" t="s">
        <v>126</v>
      </c>
      <c r="C4488" s="44">
        <v>0</v>
      </c>
      <c r="D4488" s="33">
        <v>43856</v>
      </c>
    </row>
    <row r="4489" spans="2:4" x14ac:dyDescent="0.2">
      <c r="B4489" t="s">
        <v>126</v>
      </c>
      <c r="C4489" s="44">
        <v>0</v>
      </c>
      <c r="D4489" s="33">
        <v>43857</v>
      </c>
    </row>
    <row r="4490" spans="2:4" x14ac:dyDescent="0.2">
      <c r="B4490" t="s">
        <v>126</v>
      </c>
      <c r="C4490" s="44">
        <v>0</v>
      </c>
      <c r="D4490" s="33">
        <v>43858</v>
      </c>
    </row>
    <row r="4491" spans="2:4" x14ac:dyDescent="0.2">
      <c r="B4491" t="s">
        <v>126</v>
      </c>
      <c r="C4491" s="44">
        <v>0</v>
      </c>
      <c r="D4491" s="33">
        <v>43859</v>
      </c>
    </row>
    <row r="4492" spans="2:4" x14ac:dyDescent="0.2">
      <c r="B4492" t="s">
        <v>126</v>
      </c>
      <c r="C4492" s="44">
        <v>0</v>
      </c>
      <c r="D4492" s="33">
        <v>43860</v>
      </c>
    </row>
    <row r="4493" spans="2:4" x14ac:dyDescent="0.2">
      <c r="B4493" t="s">
        <v>126</v>
      </c>
      <c r="C4493" s="44">
        <v>0</v>
      </c>
      <c r="D4493" s="33">
        <v>43861</v>
      </c>
    </row>
    <row r="4494" spans="2:4" x14ac:dyDescent="0.2">
      <c r="B4494" t="s">
        <v>126</v>
      </c>
      <c r="C4494" s="44">
        <v>0</v>
      </c>
      <c r="D4494" s="33">
        <v>43862</v>
      </c>
    </row>
    <row r="4495" spans="2:4" x14ac:dyDescent="0.2">
      <c r="B4495" t="s">
        <v>126</v>
      </c>
      <c r="C4495" s="44">
        <v>0</v>
      </c>
      <c r="D4495" s="33">
        <v>43863</v>
      </c>
    </row>
    <row r="4496" spans="2:4" x14ac:dyDescent="0.2">
      <c r="B4496" t="s">
        <v>126</v>
      </c>
      <c r="C4496" s="44">
        <v>0</v>
      </c>
      <c r="D4496" s="33">
        <v>43864</v>
      </c>
    </row>
    <row r="4497" spans="2:4" x14ac:dyDescent="0.2">
      <c r="B4497" t="s">
        <v>126</v>
      </c>
      <c r="C4497" s="44">
        <v>0</v>
      </c>
      <c r="D4497" s="33">
        <v>43865</v>
      </c>
    </row>
    <row r="4498" spans="2:4" x14ac:dyDescent="0.2">
      <c r="B4498" t="s">
        <v>126</v>
      </c>
      <c r="C4498" s="44">
        <v>0</v>
      </c>
      <c r="D4498" s="33">
        <v>43866</v>
      </c>
    </row>
    <row r="4499" spans="2:4" x14ac:dyDescent="0.2">
      <c r="B4499" t="s">
        <v>126</v>
      </c>
      <c r="C4499" s="44">
        <v>0</v>
      </c>
      <c r="D4499" s="33">
        <v>43867</v>
      </c>
    </row>
    <row r="4500" spans="2:4" x14ac:dyDescent="0.2">
      <c r="B4500" t="s">
        <v>126</v>
      </c>
      <c r="C4500" s="44">
        <v>0</v>
      </c>
      <c r="D4500" s="33">
        <v>43868</v>
      </c>
    </row>
    <row r="4501" spans="2:4" x14ac:dyDescent="0.2">
      <c r="B4501" t="s">
        <v>126</v>
      </c>
      <c r="C4501" s="44">
        <v>0</v>
      </c>
      <c r="D4501" s="33">
        <v>43869</v>
      </c>
    </row>
    <row r="4502" spans="2:4" x14ac:dyDescent="0.2">
      <c r="B4502" t="s">
        <v>126</v>
      </c>
      <c r="C4502" s="44">
        <v>0</v>
      </c>
      <c r="D4502" s="33">
        <v>43870</v>
      </c>
    </row>
    <row r="4503" spans="2:4" x14ac:dyDescent="0.2">
      <c r="B4503" t="s">
        <v>126</v>
      </c>
      <c r="C4503" s="44">
        <v>0</v>
      </c>
      <c r="D4503" s="33">
        <v>43871</v>
      </c>
    </row>
    <row r="4504" spans="2:4" x14ac:dyDescent="0.2">
      <c r="B4504" t="s">
        <v>126</v>
      </c>
      <c r="C4504" s="44">
        <v>0</v>
      </c>
      <c r="D4504" s="33">
        <v>43872</v>
      </c>
    </row>
    <row r="4505" spans="2:4" x14ac:dyDescent="0.2">
      <c r="B4505" t="s">
        <v>126</v>
      </c>
      <c r="C4505" s="44">
        <v>0</v>
      </c>
      <c r="D4505" s="33">
        <v>43873</v>
      </c>
    </row>
    <row r="4506" spans="2:4" x14ac:dyDescent="0.2">
      <c r="B4506" t="s">
        <v>126</v>
      </c>
      <c r="C4506" s="44">
        <v>0</v>
      </c>
      <c r="D4506" s="33">
        <v>43874</v>
      </c>
    </row>
    <row r="4507" spans="2:4" x14ac:dyDescent="0.2">
      <c r="B4507" t="s">
        <v>126</v>
      </c>
      <c r="C4507" s="44">
        <v>0</v>
      </c>
      <c r="D4507" s="33">
        <v>43875</v>
      </c>
    </row>
    <row r="4508" spans="2:4" x14ac:dyDescent="0.2">
      <c r="B4508" t="s">
        <v>126</v>
      </c>
      <c r="C4508" s="44">
        <v>0</v>
      </c>
      <c r="D4508" s="33">
        <v>43876</v>
      </c>
    </row>
    <row r="4509" spans="2:4" x14ac:dyDescent="0.2">
      <c r="B4509" t="s">
        <v>126</v>
      </c>
      <c r="C4509" s="44">
        <v>0</v>
      </c>
      <c r="D4509" s="33">
        <v>43877</v>
      </c>
    </row>
    <row r="4510" spans="2:4" x14ac:dyDescent="0.2">
      <c r="B4510" t="s">
        <v>126</v>
      </c>
      <c r="C4510" s="44">
        <v>0</v>
      </c>
      <c r="D4510" s="33">
        <v>43878</v>
      </c>
    </row>
    <row r="4511" spans="2:4" x14ac:dyDescent="0.2">
      <c r="B4511" t="s">
        <v>126</v>
      </c>
      <c r="C4511" s="44">
        <v>0</v>
      </c>
      <c r="D4511" s="33">
        <v>43879</v>
      </c>
    </row>
    <row r="4512" spans="2:4" x14ac:dyDescent="0.2">
      <c r="B4512" t="s">
        <v>126</v>
      </c>
      <c r="C4512" s="44">
        <v>0</v>
      </c>
      <c r="D4512" s="33">
        <v>43880</v>
      </c>
    </row>
    <row r="4513" spans="2:4" x14ac:dyDescent="0.2">
      <c r="B4513" t="s">
        <v>126</v>
      </c>
      <c r="C4513" s="44">
        <v>0</v>
      </c>
      <c r="D4513" s="33">
        <v>43881</v>
      </c>
    </row>
    <row r="4514" spans="2:4" x14ac:dyDescent="0.2">
      <c r="B4514" t="s">
        <v>126</v>
      </c>
      <c r="C4514" s="44">
        <v>0</v>
      </c>
      <c r="D4514" s="33">
        <v>43882</v>
      </c>
    </row>
    <row r="4515" spans="2:4" x14ac:dyDescent="0.2">
      <c r="B4515" t="s">
        <v>126</v>
      </c>
      <c r="C4515" s="44">
        <v>0</v>
      </c>
      <c r="D4515" s="33">
        <v>43883</v>
      </c>
    </row>
    <row r="4516" spans="2:4" x14ac:dyDescent="0.2">
      <c r="B4516" t="s">
        <v>126</v>
      </c>
      <c r="C4516" s="44">
        <v>0</v>
      </c>
      <c r="D4516" s="33">
        <v>43884</v>
      </c>
    </row>
    <row r="4517" spans="2:4" x14ac:dyDescent="0.2">
      <c r="B4517" t="s">
        <v>126</v>
      </c>
      <c r="C4517" s="44">
        <v>0</v>
      </c>
      <c r="D4517" s="33">
        <v>43885</v>
      </c>
    </row>
    <row r="4518" spans="2:4" x14ac:dyDescent="0.2">
      <c r="B4518" t="s">
        <v>126</v>
      </c>
      <c r="C4518" s="44">
        <v>0</v>
      </c>
      <c r="D4518" s="33">
        <v>43886</v>
      </c>
    </row>
    <row r="4519" spans="2:4" x14ac:dyDescent="0.2">
      <c r="B4519" t="s">
        <v>126</v>
      </c>
      <c r="C4519" s="44">
        <v>0</v>
      </c>
      <c r="D4519" s="33">
        <v>43887</v>
      </c>
    </row>
    <row r="4520" spans="2:4" x14ac:dyDescent="0.2">
      <c r="B4520" t="s">
        <v>126</v>
      </c>
      <c r="C4520" s="44">
        <v>0</v>
      </c>
      <c r="D4520" s="33">
        <v>43888</v>
      </c>
    </row>
    <row r="4521" spans="2:4" x14ac:dyDescent="0.2">
      <c r="B4521" t="s">
        <v>126</v>
      </c>
      <c r="C4521" s="44">
        <v>0</v>
      </c>
      <c r="D4521" s="33">
        <v>43889</v>
      </c>
    </row>
    <row r="4522" spans="2:4" x14ac:dyDescent="0.2">
      <c r="B4522" t="s">
        <v>126</v>
      </c>
      <c r="C4522" s="44">
        <v>0</v>
      </c>
      <c r="D4522" s="33">
        <v>43890</v>
      </c>
    </row>
    <row r="4523" spans="2:4" x14ac:dyDescent="0.2">
      <c r="B4523" t="s">
        <v>126</v>
      </c>
      <c r="C4523" s="44">
        <v>0</v>
      </c>
      <c r="D4523" s="33">
        <v>43891</v>
      </c>
    </row>
    <row r="4524" spans="2:4" x14ac:dyDescent="0.2">
      <c r="B4524" t="s">
        <v>126</v>
      </c>
      <c r="C4524" s="44">
        <v>0</v>
      </c>
      <c r="D4524" s="33">
        <v>43892</v>
      </c>
    </row>
    <row r="4525" spans="2:4" x14ac:dyDescent="0.2">
      <c r="B4525" t="s">
        <v>126</v>
      </c>
      <c r="C4525" s="44">
        <v>0</v>
      </c>
      <c r="D4525" s="33">
        <v>43893</v>
      </c>
    </row>
    <row r="4526" spans="2:4" x14ac:dyDescent="0.2">
      <c r="B4526" t="s">
        <v>126</v>
      </c>
      <c r="C4526" s="44">
        <v>0</v>
      </c>
      <c r="D4526" s="33">
        <v>43894</v>
      </c>
    </row>
    <row r="4527" spans="2:4" x14ac:dyDescent="0.2">
      <c r="B4527" t="s">
        <v>126</v>
      </c>
      <c r="C4527" s="44">
        <v>0</v>
      </c>
      <c r="D4527" s="33">
        <v>43895</v>
      </c>
    </row>
    <row r="4528" spans="2:4" x14ac:dyDescent="0.2">
      <c r="B4528" t="s">
        <v>126</v>
      </c>
      <c r="C4528" s="44">
        <v>1</v>
      </c>
      <c r="D4528" s="33">
        <v>43896</v>
      </c>
    </row>
    <row r="4529" spans="2:4" x14ac:dyDescent="0.2">
      <c r="B4529" t="s">
        <v>126</v>
      </c>
      <c r="C4529" s="44">
        <v>1</v>
      </c>
      <c r="D4529" s="33">
        <v>43897</v>
      </c>
    </row>
    <row r="4530" spans="2:4" x14ac:dyDescent="0.2">
      <c r="B4530" t="s">
        <v>126</v>
      </c>
      <c r="C4530" s="44">
        <v>6</v>
      </c>
      <c r="D4530" s="33">
        <v>43898</v>
      </c>
    </row>
    <row r="4531" spans="2:4" x14ac:dyDescent="0.2">
      <c r="B4531" t="s">
        <v>126</v>
      </c>
      <c r="C4531" s="44">
        <v>7</v>
      </c>
      <c r="D4531" s="33">
        <v>43899</v>
      </c>
    </row>
    <row r="4532" spans="2:4" x14ac:dyDescent="0.2">
      <c r="B4532" t="s">
        <v>126</v>
      </c>
      <c r="C4532" s="44">
        <v>11</v>
      </c>
      <c r="D4532" s="33">
        <v>43900</v>
      </c>
    </row>
    <row r="4533" spans="2:4" x14ac:dyDescent="0.2">
      <c r="B4533" t="s">
        <v>126</v>
      </c>
      <c r="C4533" s="44">
        <v>11</v>
      </c>
      <c r="D4533" s="33">
        <v>43901</v>
      </c>
    </row>
    <row r="4534" spans="2:4" x14ac:dyDescent="0.2">
      <c r="B4534" t="s">
        <v>126</v>
      </c>
      <c r="C4534" s="44">
        <v>15</v>
      </c>
      <c r="D4534" s="33">
        <v>43902</v>
      </c>
    </row>
    <row r="4535" spans="2:4" x14ac:dyDescent="0.2">
      <c r="B4535" t="s">
        <v>126</v>
      </c>
      <c r="C4535" s="44">
        <v>28</v>
      </c>
      <c r="D4535" s="33">
        <v>43903</v>
      </c>
    </row>
    <row r="4536" spans="2:4" x14ac:dyDescent="0.2">
      <c r="B4536" t="s">
        <v>126</v>
      </c>
      <c r="C4536" s="44">
        <v>38</v>
      </c>
      <c r="D4536" s="33">
        <v>43904</v>
      </c>
    </row>
    <row r="4537" spans="2:4" x14ac:dyDescent="0.2">
      <c r="B4537" t="s">
        <v>126</v>
      </c>
      <c r="C4537" s="44">
        <v>43</v>
      </c>
      <c r="D4537" s="33">
        <v>43905</v>
      </c>
    </row>
    <row r="4538" spans="2:4" x14ac:dyDescent="0.2">
      <c r="B4538" t="s">
        <v>127</v>
      </c>
      <c r="C4538" s="44">
        <v>0</v>
      </c>
      <c r="D4538" s="33">
        <v>43852</v>
      </c>
    </row>
    <row r="4539" spans="2:4" x14ac:dyDescent="0.2">
      <c r="B4539" t="s">
        <v>127</v>
      </c>
      <c r="C4539" s="44">
        <v>0</v>
      </c>
      <c r="D4539" s="33">
        <v>43853</v>
      </c>
    </row>
    <row r="4540" spans="2:4" x14ac:dyDescent="0.2">
      <c r="B4540" t="s">
        <v>127</v>
      </c>
      <c r="C4540" s="44">
        <v>0</v>
      </c>
      <c r="D4540" s="33">
        <v>43854</v>
      </c>
    </row>
    <row r="4541" spans="2:4" x14ac:dyDescent="0.2">
      <c r="B4541" t="s">
        <v>127</v>
      </c>
      <c r="C4541" s="44">
        <v>0</v>
      </c>
      <c r="D4541" s="33">
        <v>43855</v>
      </c>
    </row>
    <row r="4542" spans="2:4" x14ac:dyDescent="0.2">
      <c r="B4542" t="s">
        <v>127</v>
      </c>
      <c r="C4542" s="44">
        <v>0</v>
      </c>
      <c r="D4542" s="33">
        <v>43856</v>
      </c>
    </row>
    <row r="4543" spans="2:4" x14ac:dyDescent="0.2">
      <c r="B4543" t="s">
        <v>127</v>
      </c>
      <c r="C4543" s="44">
        <v>0</v>
      </c>
      <c r="D4543" s="33">
        <v>43857</v>
      </c>
    </row>
    <row r="4544" spans="2:4" x14ac:dyDescent="0.2">
      <c r="B4544" t="s">
        <v>127</v>
      </c>
      <c r="C4544" s="44">
        <v>0</v>
      </c>
      <c r="D4544" s="33">
        <v>43858</v>
      </c>
    </row>
    <row r="4545" spans="2:4" x14ac:dyDescent="0.2">
      <c r="B4545" t="s">
        <v>127</v>
      </c>
      <c r="C4545" s="44">
        <v>0</v>
      </c>
      <c r="D4545" s="33">
        <v>43859</v>
      </c>
    </row>
    <row r="4546" spans="2:4" x14ac:dyDescent="0.2">
      <c r="B4546" t="s">
        <v>127</v>
      </c>
      <c r="C4546" s="44">
        <v>0</v>
      </c>
      <c r="D4546" s="33">
        <v>43860</v>
      </c>
    </row>
    <row r="4547" spans="2:4" x14ac:dyDescent="0.2">
      <c r="B4547" t="s">
        <v>127</v>
      </c>
      <c r="C4547" s="44">
        <v>0</v>
      </c>
      <c r="D4547" s="33">
        <v>43861</v>
      </c>
    </row>
    <row r="4548" spans="2:4" x14ac:dyDescent="0.2">
      <c r="B4548" t="s">
        <v>127</v>
      </c>
      <c r="C4548" s="44">
        <v>0</v>
      </c>
      <c r="D4548" s="33">
        <v>43862</v>
      </c>
    </row>
    <row r="4549" spans="2:4" x14ac:dyDescent="0.2">
      <c r="B4549" t="s">
        <v>127</v>
      </c>
      <c r="C4549" s="44">
        <v>0</v>
      </c>
      <c r="D4549" s="33">
        <v>43863</v>
      </c>
    </row>
    <row r="4550" spans="2:4" x14ac:dyDescent="0.2">
      <c r="B4550" t="s">
        <v>127</v>
      </c>
      <c r="C4550" s="44">
        <v>0</v>
      </c>
      <c r="D4550" s="33">
        <v>43864</v>
      </c>
    </row>
    <row r="4551" spans="2:4" x14ac:dyDescent="0.2">
      <c r="B4551" t="s">
        <v>127</v>
      </c>
      <c r="C4551" s="44">
        <v>0</v>
      </c>
      <c r="D4551" s="33">
        <v>43865</v>
      </c>
    </row>
    <row r="4552" spans="2:4" x14ac:dyDescent="0.2">
      <c r="B4552" t="s">
        <v>127</v>
      </c>
      <c r="C4552" s="44">
        <v>0</v>
      </c>
      <c r="D4552" s="33">
        <v>43866</v>
      </c>
    </row>
    <row r="4553" spans="2:4" x14ac:dyDescent="0.2">
      <c r="B4553" t="s">
        <v>127</v>
      </c>
      <c r="C4553" s="44">
        <v>0</v>
      </c>
      <c r="D4553" s="33">
        <v>43867</v>
      </c>
    </row>
    <row r="4554" spans="2:4" x14ac:dyDescent="0.2">
      <c r="B4554" t="s">
        <v>127</v>
      </c>
      <c r="C4554" s="44">
        <v>0</v>
      </c>
      <c r="D4554" s="33">
        <v>43868</v>
      </c>
    </row>
    <row r="4555" spans="2:4" x14ac:dyDescent="0.2">
      <c r="B4555" t="s">
        <v>127</v>
      </c>
      <c r="C4555" s="44">
        <v>0</v>
      </c>
      <c r="D4555" s="33">
        <v>43869</v>
      </c>
    </row>
    <row r="4556" spans="2:4" x14ac:dyDescent="0.2">
      <c r="B4556" t="s">
        <v>127</v>
      </c>
      <c r="C4556" s="44">
        <v>0</v>
      </c>
      <c r="D4556" s="33">
        <v>43870</v>
      </c>
    </row>
    <row r="4557" spans="2:4" x14ac:dyDescent="0.2">
      <c r="B4557" t="s">
        <v>127</v>
      </c>
      <c r="C4557" s="44">
        <v>0</v>
      </c>
      <c r="D4557" s="33">
        <v>43871</v>
      </c>
    </row>
    <row r="4558" spans="2:4" x14ac:dyDescent="0.2">
      <c r="B4558" t="s">
        <v>127</v>
      </c>
      <c r="C4558" s="44">
        <v>0</v>
      </c>
      <c r="D4558" s="33">
        <v>43872</v>
      </c>
    </row>
    <row r="4559" spans="2:4" x14ac:dyDescent="0.2">
      <c r="B4559" t="s">
        <v>127</v>
      </c>
      <c r="C4559" s="44">
        <v>0</v>
      </c>
      <c r="D4559" s="33">
        <v>43873</v>
      </c>
    </row>
    <row r="4560" spans="2:4" x14ac:dyDescent="0.2">
      <c r="B4560" t="s">
        <v>127</v>
      </c>
      <c r="C4560" s="44">
        <v>0</v>
      </c>
      <c r="D4560" s="33">
        <v>43874</v>
      </c>
    </row>
    <row r="4561" spans="2:4" x14ac:dyDescent="0.2">
      <c r="B4561" t="s">
        <v>127</v>
      </c>
      <c r="C4561" s="44">
        <v>0</v>
      </c>
      <c r="D4561" s="33">
        <v>43875</v>
      </c>
    </row>
    <row r="4562" spans="2:4" x14ac:dyDescent="0.2">
      <c r="B4562" t="s">
        <v>127</v>
      </c>
      <c r="C4562" s="44">
        <v>0</v>
      </c>
      <c r="D4562" s="33">
        <v>43876</v>
      </c>
    </row>
    <row r="4563" spans="2:4" x14ac:dyDescent="0.2">
      <c r="B4563" t="s">
        <v>127</v>
      </c>
      <c r="C4563" s="44">
        <v>0</v>
      </c>
      <c r="D4563" s="33">
        <v>43877</v>
      </c>
    </row>
    <row r="4564" spans="2:4" x14ac:dyDescent="0.2">
      <c r="B4564" t="s">
        <v>127</v>
      </c>
      <c r="C4564" s="44">
        <v>0</v>
      </c>
      <c r="D4564" s="33">
        <v>43878</v>
      </c>
    </row>
    <row r="4565" spans="2:4" x14ac:dyDescent="0.2">
      <c r="B4565" t="s">
        <v>127</v>
      </c>
      <c r="C4565" s="44">
        <v>0</v>
      </c>
      <c r="D4565" s="33">
        <v>43879</v>
      </c>
    </row>
    <row r="4566" spans="2:4" x14ac:dyDescent="0.2">
      <c r="B4566" t="s">
        <v>127</v>
      </c>
      <c r="C4566" s="44">
        <v>0</v>
      </c>
      <c r="D4566" s="33">
        <v>43880</v>
      </c>
    </row>
    <row r="4567" spans="2:4" x14ac:dyDescent="0.2">
      <c r="B4567" t="s">
        <v>127</v>
      </c>
      <c r="C4567" s="44">
        <v>0</v>
      </c>
      <c r="D4567" s="33">
        <v>43881</v>
      </c>
    </row>
    <row r="4568" spans="2:4" x14ac:dyDescent="0.2">
      <c r="B4568" t="s">
        <v>127</v>
      </c>
      <c r="C4568" s="44">
        <v>0</v>
      </c>
      <c r="D4568" s="33">
        <v>43882</v>
      </c>
    </row>
    <row r="4569" spans="2:4" x14ac:dyDescent="0.2">
      <c r="B4569" t="s">
        <v>127</v>
      </c>
      <c r="C4569" s="44">
        <v>0</v>
      </c>
      <c r="D4569" s="33">
        <v>43883</v>
      </c>
    </row>
    <row r="4570" spans="2:4" x14ac:dyDescent="0.2">
      <c r="B4570" t="s">
        <v>127</v>
      </c>
      <c r="C4570" s="44">
        <v>0</v>
      </c>
      <c r="D4570" s="33">
        <v>43884</v>
      </c>
    </row>
    <row r="4571" spans="2:4" x14ac:dyDescent="0.2">
      <c r="B4571" t="s">
        <v>127</v>
      </c>
      <c r="C4571" s="44">
        <v>0</v>
      </c>
      <c r="D4571" s="33">
        <v>43885</v>
      </c>
    </row>
    <row r="4572" spans="2:4" x14ac:dyDescent="0.2">
      <c r="B4572" t="s">
        <v>127</v>
      </c>
      <c r="C4572" s="44">
        <v>0</v>
      </c>
      <c r="D4572" s="33">
        <v>43886</v>
      </c>
    </row>
    <row r="4573" spans="2:4" x14ac:dyDescent="0.2">
      <c r="B4573" t="s">
        <v>127</v>
      </c>
      <c r="C4573" s="44">
        <v>0</v>
      </c>
      <c r="D4573" s="33">
        <v>43887</v>
      </c>
    </row>
    <row r="4574" spans="2:4" x14ac:dyDescent="0.2">
      <c r="B4574" t="s">
        <v>127</v>
      </c>
      <c r="C4574" s="44">
        <v>0</v>
      </c>
      <c r="D4574" s="33">
        <v>43888</v>
      </c>
    </row>
    <row r="4575" spans="2:4" x14ac:dyDescent="0.2">
      <c r="B4575" t="s">
        <v>127</v>
      </c>
      <c r="C4575" s="44">
        <v>0</v>
      </c>
      <c r="D4575" s="33">
        <v>43889</v>
      </c>
    </row>
    <row r="4576" spans="2:4" x14ac:dyDescent="0.2">
      <c r="B4576" t="s">
        <v>127</v>
      </c>
      <c r="C4576" s="44">
        <v>0</v>
      </c>
      <c r="D4576" s="33">
        <v>43890</v>
      </c>
    </row>
    <row r="4577" spans="2:4" x14ac:dyDescent="0.2">
      <c r="B4577" t="s">
        <v>127</v>
      </c>
      <c r="C4577" s="44">
        <v>0</v>
      </c>
      <c r="D4577" s="33">
        <v>43891</v>
      </c>
    </row>
    <row r="4578" spans="2:4" x14ac:dyDescent="0.2">
      <c r="B4578" t="s">
        <v>127</v>
      </c>
      <c r="C4578" s="44">
        <v>0</v>
      </c>
      <c r="D4578" s="33">
        <v>43892</v>
      </c>
    </row>
    <row r="4579" spans="2:4" x14ac:dyDescent="0.2">
      <c r="B4579" t="s">
        <v>127</v>
      </c>
      <c r="C4579" s="44">
        <v>0</v>
      </c>
      <c r="D4579" s="33">
        <v>43893</v>
      </c>
    </row>
    <row r="4580" spans="2:4" x14ac:dyDescent="0.2">
      <c r="B4580" t="s">
        <v>127</v>
      </c>
      <c r="C4580" s="44">
        <v>0</v>
      </c>
      <c r="D4580" s="33">
        <v>43894</v>
      </c>
    </row>
    <row r="4581" spans="2:4" x14ac:dyDescent="0.2">
      <c r="B4581" t="s">
        <v>127</v>
      </c>
      <c r="C4581" s="44">
        <v>0</v>
      </c>
      <c r="D4581" s="33">
        <v>43895</v>
      </c>
    </row>
    <row r="4582" spans="2:4" x14ac:dyDescent="0.2">
      <c r="B4582" t="s">
        <v>127</v>
      </c>
      <c r="C4582" s="44">
        <v>1</v>
      </c>
      <c r="D4582" s="33">
        <v>43896</v>
      </c>
    </row>
    <row r="4583" spans="2:4" x14ac:dyDescent="0.2">
      <c r="B4583" t="s">
        <v>127</v>
      </c>
      <c r="C4583" s="44">
        <v>1</v>
      </c>
      <c r="D4583" s="33">
        <v>43897</v>
      </c>
    </row>
    <row r="4584" spans="2:4" x14ac:dyDescent="0.2">
      <c r="B4584" t="s">
        <v>127</v>
      </c>
      <c r="C4584" s="44">
        <v>1</v>
      </c>
      <c r="D4584" s="33">
        <v>43898</v>
      </c>
    </row>
    <row r="4585" spans="2:4" x14ac:dyDescent="0.2">
      <c r="B4585" t="s">
        <v>127</v>
      </c>
      <c r="C4585" s="44">
        <v>1</v>
      </c>
      <c r="D4585" s="33">
        <v>43899</v>
      </c>
    </row>
    <row r="4586" spans="2:4" x14ac:dyDescent="0.2">
      <c r="B4586" t="s">
        <v>127</v>
      </c>
      <c r="C4586" s="44">
        <v>5</v>
      </c>
      <c r="D4586" s="33">
        <v>43900</v>
      </c>
    </row>
    <row r="4587" spans="2:4" x14ac:dyDescent="0.2">
      <c r="B4587" t="s">
        <v>127</v>
      </c>
      <c r="C4587" s="44">
        <v>12</v>
      </c>
      <c r="D4587" s="33">
        <v>43901</v>
      </c>
    </row>
    <row r="4588" spans="2:4" x14ac:dyDescent="0.2">
      <c r="B4588" t="s">
        <v>127</v>
      </c>
      <c r="C4588" s="44">
        <v>19</v>
      </c>
      <c r="D4588" s="33">
        <v>43902</v>
      </c>
    </row>
    <row r="4589" spans="2:4" x14ac:dyDescent="0.2">
      <c r="B4589" t="s">
        <v>127</v>
      </c>
      <c r="C4589" s="44">
        <v>35</v>
      </c>
      <c r="D4589" s="33">
        <v>43903</v>
      </c>
    </row>
    <row r="4590" spans="2:4" x14ac:dyDescent="0.2">
      <c r="B4590" t="s">
        <v>127</v>
      </c>
      <c r="C4590" s="44">
        <v>46</v>
      </c>
      <c r="D4590" s="33">
        <v>43904</v>
      </c>
    </row>
    <row r="4591" spans="2:4" x14ac:dyDescent="0.2">
      <c r="B4591" t="s">
        <v>127</v>
      </c>
      <c r="C4591" s="44">
        <v>48</v>
      </c>
      <c r="D4591" s="33">
        <v>43905</v>
      </c>
    </row>
    <row r="4592" spans="2:4" x14ac:dyDescent="0.2">
      <c r="B4592" t="s">
        <v>128</v>
      </c>
      <c r="C4592" s="44">
        <v>0</v>
      </c>
      <c r="D4592" s="33">
        <v>43852</v>
      </c>
    </row>
    <row r="4593" spans="2:4" x14ac:dyDescent="0.2">
      <c r="B4593" t="s">
        <v>128</v>
      </c>
      <c r="C4593" s="44">
        <v>0</v>
      </c>
      <c r="D4593" s="33">
        <v>43853</v>
      </c>
    </row>
    <row r="4594" spans="2:4" x14ac:dyDescent="0.2">
      <c r="B4594" t="s">
        <v>128</v>
      </c>
      <c r="C4594" s="44">
        <v>0</v>
      </c>
      <c r="D4594" s="33">
        <v>43854</v>
      </c>
    </row>
    <row r="4595" spans="2:4" x14ac:dyDescent="0.2">
      <c r="B4595" t="s">
        <v>128</v>
      </c>
      <c r="C4595" s="44">
        <v>0</v>
      </c>
      <c r="D4595" s="33">
        <v>43855</v>
      </c>
    </row>
    <row r="4596" spans="2:4" x14ac:dyDescent="0.2">
      <c r="B4596" t="s">
        <v>128</v>
      </c>
      <c r="C4596" s="44">
        <v>0</v>
      </c>
      <c r="D4596" s="33">
        <v>43856</v>
      </c>
    </row>
    <row r="4597" spans="2:4" x14ac:dyDescent="0.2">
      <c r="B4597" t="s">
        <v>128</v>
      </c>
      <c r="C4597" s="44">
        <v>0</v>
      </c>
      <c r="D4597" s="33">
        <v>43857</v>
      </c>
    </row>
    <row r="4598" spans="2:4" x14ac:dyDescent="0.2">
      <c r="B4598" t="s">
        <v>128</v>
      </c>
      <c r="C4598" s="44">
        <v>0</v>
      </c>
      <c r="D4598" s="33">
        <v>43858</v>
      </c>
    </row>
    <row r="4599" spans="2:4" x14ac:dyDescent="0.2">
      <c r="B4599" t="s">
        <v>128</v>
      </c>
      <c r="C4599" s="44">
        <v>0</v>
      </c>
      <c r="D4599" s="33">
        <v>43859</v>
      </c>
    </row>
    <row r="4600" spans="2:4" x14ac:dyDescent="0.2">
      <c r="B4600" t="s">
        <v>128</v>
      </c>
      <c r="C4600" s="44">
        <v>0</v>
      </c>
      <c r="D4600" s="33">
        <v>43860</v>
      </c>
    </row>
    <row r="4601" spans="2:4" x14ac:dyDescent="0.2">
      <c r="B4601" t="s">
        <v>128</v>
      </c>
      <c r="C4601" s="44">
        <v>0</v>
      </c>
      <c r="D4601" s="33">
        <v>43861</v>
      </c>
    </row>
    <row r="4602" spans="2:4" x14ac:dyDescent="0.2">
      <c r="B4602" t="s">
        <v>128</v>
      </c>
      <c r="C4602" s="44">
        <v>0</v>
      </c>
      <c r="D4602" s="33">
        <v>43862</v>
      </c>
    </row>
    <row r="4603" spans="2:4" x14ac:dyDescent="0.2">
      <c r="B4603" t="s">
        <v>128</v>
      </c>
      <c r="C4603" s="44">
        <v>0</v>
      </c>
      <c r="D4603" s="33">
        <v>43863</v>
      </c>
    </row>
    <row r="4604" spans="2:4" x14ac:dyDescent="0.2">
      <c r="B4604" t="s">
        <v>128</v>
      </c>
      <c r="C4604" s="44">
        <v>0</v>
      </c>
      <c r="D4604" s="33">
        <v>43864</v>
      </c>
    </row>
    <row r="4605" spans="2:4" x14ac:dyDescent="0.2">
      <c r="B4605" t="s">
        <v>128</v>
      </c>
      <c r="C4605" s="44">
        <v>0</v>
      </c>
      <c r="D4605" s="33">
        <v>43865</v>
      </c>
    </row>
    <row r="4606" spans="2:4" x14ac:dyDescent="0.2">
      <c r="B4606" t="s">
        <v>128</v>
      </c>
      <c r="C4606" s="44">
        <v>0</v>
      </c>
      <c r="D4606" s="33">
        <v>43866</v>
      </c>
    </row>
    <row r="4607" spans="2:4" x14ac:dyDescent="0.2">
      <c r="B4607" t="s">
        <v>128</v>
      </c>
      <c r="C4607" s="44">
        <v>0</v>
      </c>
      <c r="D4607" s="33">
        <v>43867</v>
      </c>
    </row>
    <row r="4608" spans="2:4" x14ac:dyDescent="0.2">
      <c r="B4608" t="s">
        <v>128</v>
      </c>
      <c r="C4608" s="44">
        <v>0</v>
      </c>
      <c r="D4608" s="33">
        <v>43868</v>
      </c>
    </row>
    <row r="4609" spans="2:4" x14ac:dyDescent="0.2">
      <c r="B4609" t="s">
        <v>128</v>
      </c>
      <c r="C4609" s="44">
        <v>0</v>
      </c>
      <c r="D4609" s="33">
        <v>43869</v>
      </c>
    </row>
    <row r="4610" spans="2:4" x14ac:dyDescent="0.2">
      <c r="B4610" t="s">
        <v>128</v>
      </c>
      <c r="C4610" s="44">
        <v>0</v>
      </c>
      <c r="D4610" s="33">
        <v>43870</v>
      </c>
    </row>
    <row r="4611" spans="2:4" x14ac:dyDescent="0.2">
      <c r="B4611" t="s">
        <v>128</v>
      </c>
      <c r="C4611" s="44">
        <v>0</v>
      </c>
      <c r="D4611" s="33">
        <v>43871</v>
      </c>
    </row>
    <row r="4612" spans="2:4" x14ac:dyDescent="0.2">
      <c r="B4612" t="s">
        <v>128</v>
      </c>
      <c r="C4612" s="44">
        <v>0</v>
      </c>
      <c r="D4612" s="33">
        <v>43872</v>
      </c>
    </row>
    <row r="4613" spans="2:4" x14ac:dyDescent="0.2">
      <c r="B4613" t="s">
        <v>128</v>
      </c>
      <c r="C4613" s="44">
        <v>0</v>
      </c>
      <c r="D4613" s="33">
        <v>43873</v>
      </c>
    </row>
    <row r="4614" spans="2:4" x14ac:dyDescent="0.2">
      <c r="B4614" t="s">
        <v>128</v>
      </c>
      <c r="C4614" s="44">
        <v>0</v>
      </c>
      <c r="D4614" s="33">
        <v>43874</v>
      </c>
    </row>
    <row r="4615" spans="2:4" x14ac:dyDescent="0.2">
      <c r="B4615" t="s">
        <v>128</v>
      </c>
      <c r="C4615" s="44">
        <v>0</v>
      </c>
      <c r="D4615" s="33">
        <v>43875</v>
      </c>
    </row>
    <row r="4616" spans="2:4" x14ac:dyDescent="0.2">
      <c r="B4616" t="s">
        <v>128</v>
      </c>
      <c r="C4616" s="44">
        <v>0</v>
      </c>
      <c r="D4616" s="33">
        <v>43876</v>
      </c>
    </row>
    <row r="4617" spans="2:4" x14ac:dyDescent="0.2">
      <c r="B4617" t="s">
        <v>128</v>
      </c>
      <c r="C4617" s="44">
        <v>0</v>
      </c>
      <c r="D4617" s="33">
        <v>43877</v>
      </c>
    </row>
    <row r="4618" spans="2:4" x14ac:dyDescent="0.2">
      <c r="B4618" t="s">
        <v>128</v>
      </c>
      <c r="C4618" s="44">
        <v>0</v>
      </c>
      <c r="D4618" s="33">
        <v>43878</v>
      </c>
    </row>
    <row r="4619" spans="2:4" x14ac:dyDescent="0.2">
      <c r="B4619" t="s">
        <v>128</v>
      </c>
      <c r="C4619" s="44">
        <v>0</v>
      </c>
      <c r="D4619" s="33">
        <v>43879</v>
      </c>
    </row>
    <row r="4620" spans="2:4" x14ac:dyDescent="0.2">
      <c r="B4620" t="s">
        <v>128</v>
      </c>
      <c r="C4620" s="44">
        <v>0</v>
      </c>
      <c r="D4620" s="33">
        <v>43880</v>
      </c>
    </row>
    <row r="4621" spans="2:4" x14ac:dyDescent="0.2">
      <c r="B4621" t="s">
        <v>128</v>
      </c>
      <c r="C4621" s="44">
        <v>0</v>
      </c>
      <c r="D4621" s="33">
        <v>43881</v>
      </c>
    </row>
    <row r="4622" spans="2:4" x14ac:dyDescent="0.2">
      <c r="B4622" t="s">
        <v>128</v>
      </c>
      <c r="C4622" s="44">
        <v>0</v>
      </c>
      <c r="D4622" s="33">
        <v>43882</v>
      </c>
    </row>
    <row r="4623" spans="2:4" x14ac:dyDescent="0.2">
      <c r="B4623" t="s">
        <v>128</v>
      </c>
      <c r="C4623" s="44">
        <v>0</v>
      </c>
      <c r="D4623" s="33">
        <v>43883</v>
      </c>
    </row>
    <row r="4624" spans="2:4" x14ac:dyDescent="0.2">
      <c r="B4624" t="s">
        <v>128</v>
      </c>
      <c r="C4624" s="44">
        <v>0</v>
      </c>
      <c r="D4624" s="33">
        <v>43884</v>
      </c>
    </row>
    <row r="4625" spans="2:4" x14ac:dyDescent="0.2">
      <c r="B4625" t="s">
        <v>128</v>
      </c>
      <c r="C4625" s="44">
        <v>0</v>
      </c>
      <c r="D4625" s="33">
        <v>43885</v>
      </c>
    </row>
    <row r="4626" spans="2:4" x14ac:dyDescent="0.2">
      <c r="B4626" t="s">
        <v>128</v>
      </c>
      <c r="C4626" s="44">
        <v>0</v>
      </c>
      <c r="D4626" s="33">
        <v>43886</v>
      </c>
    </row>
    <row r="4627" spans="2:4" x14ac:dyDescent="0.2">
      <c r="B4627" t="s">
        <v>128</v>
      </c>
      <c r="C4627" s="44">
        <v>0</v>
      </c>
      <c r="D4627" s="33">
        <v>43887</v>
      </c>
    </row>
    <row r="4628" spans="2:4" x14ac:dyDescent="0.2">
      <c r="B4628" t="s">
        <v>128</v>
      </c>
      <c r="C4628" s="44">
        <v>0</v>
      </c>
      <c r="D4628" s="33">
        <v>43888</v>
      </c>
    </row>
    <row r="4629" spans="2:4" x14ac:dyDescent="0.2">
      <c r="B4629" t="s">
        <v>128</v>
      </c>
      <c r="C4629" s="44">
        <v>0</v>
      </c>
      <c r="D4629" s="33">
        <v>43889</v>
      </c>
    </row>
    <row r="4630" spans="2:4" x14ac:dyDescent="0.2">
      <c r="B4630" t="s">
        <v>128</v>
      </c>
      <c r="C4630" s="44">
        <v>0</v>
      </c>
      <c r="D4630" s="33">
        <v>43890</v>
      </c>
    </row>
    <row r="4631" spans="2:4" x14ac:dyDescent="0.2">
      <c r="B4631" t="s">
        <v>128</v>
      </c>
      <c r="C4631" s="44">
        <v>0</v>
      </c>
      <c r="D4631" s="33">
        <v>43891</v>
      </c>
    </row>
    <row r="4632" spans="2:4" x14ac:dyDescent="0.2">
      <c r="B4632" t="s">
        <v>128</v>
      </c>
      <c r="C4632" s="44">
        <v>0</v>
      </c>
      <c r="D4632" s="33">
        <v>43892</v>
      </c>
    </row>
    <row r="4633" spans="2:4" x14ac:dyDescent="0.2">
      <c r="B4633" t="s">
        <v>128</v>
      </c>
      <c r="C4633" s="44">
        <v>0</v>
      </c>
      <c r="D4633" s="33">
        <v>43893</v>
      </c>
    </row>
    <row r="4634" spans="2:4" x14ac:dyDescent="0.2">
      <c r="B4634" t="s">
        <v>128</v>
      </c>
      <c r="C4634" s="44">
        <v>0</v>
      </c>
      <c r="D4634" s="33">
        <v>43894</v>
      </c>
    </row>
    <row r="4635" spans="2:4" x14ac:dyDescent="0.2">
      <c r="B4635" t="s">
        <v>128</v>
      </c>
      <c r="C4635" s="44">
        <v>0</v>
      </c>
      <c r="D4635" s="33">
        <v>43895</v>
      </c>
    </row>
    <row r="4636" spans="2:4" x14ac:dyDescent="0.2">
      <c r="B4636" t="s">
        <v>128</v>
      </c>
      <c r="C4636" s="44">
        <v>1</v>
      </c>
      <c r="D4636" s="33">
        <v>43896</v>
      </c>
    </row>
    <row r="4637" spans="2:4" x14ac:dyDescent="0.2">
      <c r="B4637" t="s">
        <v>128</v>
      </c>
      <c r="C4637" s="44">
        <v>1</v>
      </c>
      <c r="D4637" s="33">
        <v>43897</v>
      </c>
    </row>
    <row r="4638" spans="2:4" x14ac:dyDescent="0.2">
      <c r="B4638" t="s">
        <v>128</v>
      </c>
      <c r="C4638" s="44">
        <v>3</v>
      </c>
      <c r="D4638" s="33">
        <v>43898</v>
      </c>
    </row>
    <row r="4639" spans="2:4" x14ac:dyDescent="0.2">
      <c r="B4639" t="s">
        <v>128</v>
      </c>
      <c r="C4639" s="44">
        <v>3</v>
      </c>
      <c r="D4639" s="33">
        <v>43899</v>
      </c>
    </row>
    <row r="4640" spans="2:4" x14ac:dyDescent="0.2">
      <c r="B4640" t="s">
        <v>128</v>
      </c>
      <c r="C4640" s="44">
        <v>7</v>
      </c>
      <c r="D4640" s="33">
        <v>43900</v>
      </c>
    </row>
    <row r="4641" spans="2:4" x14ac:dyDescent="0.2">
      <c r="B4641" t="s">
        <v>128</v>
      </c>
      <c r="C4641" s="44">
        <v>10</v>
      </c>
      <c r="D4641" s="33">
        <v>43901</v>
      </c>
    </row>
    <row r="4642" spans="2:4" x14ac:dyDescent="0.2">
      <c r="B4642" t="s">
        <v>128</v>
      </c>
      <c r="C4642" s="44">
        <v>16</v>
      </c>
      <c r="D4642" s="33">
        <v>43902</v>
      </c>
    </row>
    <row r="4643" spans="2:4" x14ac:dyDescent="0.2">
      <c r="B4643" t="s">
        <v>128</v>
      </c>
      <c r="C4643" s="44">
        <v>32</v>
      </c>
      <c r="D4643" s="33">
        <v>43903</v>
      </c>
    </row>
    <row r="4644" spans="2:4" x14ac:dyDescent="0.2">
      <c r="B4644" t="s">
        <v>128</v>
      </c>
      <c r="C4644" s="44">
        <v>44</v>
      </c>
      <c r="D4644" s="33">
        <v>43904</v>
      </c>
    </row>
    <row r="4645" spans="2:4" x14ac:dyDescent="0.2">
      <c r="B4645" t="s">
        <v>128</v>
      </c>
      <c r="C4645" s="44">
        <v>54</v>
      </c>
      <c r="D4645" s="33">
        <v>43905</v>
      </c>
    </row>
    <row r="4646" spans="2:4" x14ac:dyDescent="0.2">
      <c r="B4646" t="s">
        <v>129</v>
      </c>
      <c r="C4646" s="44">
        <v>0</v>
      </c>
      <c r="D4646" s="33">
        <v>43852</v>
      </c>
    </row>
    <row r="4647" spans="2:4" x14ac:dyDescent="0.2">
      <c r="B4647" t="s">
        <v>129</v>
      </c>
      <c r="C4647" s="44">
        <v>0</v>
      </c>
      <c r="D4647" s="33">
        <v>43853</v>
      </c>
    </row>
    <row r="4648" spans="2:4" x14ac:dyDescent="0.2">
      <c r="B4648" t="s">
        <v>129</v>
      </c>
      <c r="C4648" s="44">
        <v>0</v>
      </c>
      <c r="D4648" s="33">
        <v>43854</v>
      </c>
    </row>
    <row r="4649" spans="2:4" x14ac:dyDescent="0.2">
      <c r="B4649" t="s">
        <v>129</v>
      </c>
      <c r="C4649" s="44">
        <v>0</v>
      </c>
      <c r="D4649" s="33">
        <v>43855</v>
      </c>
    </row>
    <row r="4650" spans="2:4" x14ac:dyDescent="0.2">
      <c r="B4650" t="s">
        <v>129</v>
      </c>
      <c r="C4650" s="44">
        <v>0</v>
      </c>
      <c r="D4650" s="33">
        <v>43856</v>
      </c>
    </row>
    <row r="4651" spans="2:4" x14ac:dyDescent="0.2">
      <c r="B4651" t="s">
        <v>129</v>
      </c>
      <c r="C4651" s="44">
        <v>0</v>
      </c>
      <c r="D4651" s="33">
        <v>43857</v>
      </c>
    </row>
    <row r="4652" spans="2:4" x14ac:dyDescent="0.2">
      <c r="B4652" t="s">
        <v>129</v>
      </c>
      <c r="C4652" s="44">
        <v>0</v>
      </c>
      <c r="D4652" s="33">
        <v>43858</v>
      </c>
    </row>
    <row r="4653" spans="2:4" x14ac:dyDescent="0.2">
      <c r="B4653" t="s">
        <v>129</v>
      </c>
      <c r="C4653" s="44">
        <v>0</v>
      </c>
      <c r="D4653" s="33">
        <v>43859</v>
      </c>
    </row>
    <row r="4654" spans="2:4" x14ac:dyDescent="0.2">
      <c r="B4654" t="s">
        <v>129</v>
      </c>
      <c r="C4654" s="44">
        <v>0</v>
      </c>
      <c r="D4654" s="33">
        <v>43860</v>
      </c>
    </row>
    <row r="4655" spans="2:4" x14ac:dyDescent="0.2">
      <c r="B4655" t="s">
        <v>129</v>
      </c>
      <c r="C4655" s="44">
        <v>0</v>
      </c>
      <c r="D4655" s="33">
        <v>43861</v>
      </c>
    </row>
    <row r="4656" spans="2:4" x14ac:dyDescent="0.2">
      <c r="B4656" t="s">
        <v>129</v>
      </c>
      <c r="C4656" s="44">
        <v>0</v>
      </c>
      <c r="D4656" s="33">
        <v>43862</v>
      </c>
    </row>
    <row r="4657" spans="2:4" x14ac:dyDescent="0.2">
      <c r="B4657" t="s">
        <v>129</v>
      </c>
      <c r="C4657" s="44">
        <v>0</v>
      </c>
      <c r="D4657" s="33">
        <v>43863</v>
      </c>
    </row>
    <row r="4658" spans="2:4" x14ac:dyDescent="0.2">
      <c r="B4658" t="s">
        <v>129</v>
      </c>
      <c r="C4658" s="44">
        <v>0</v>
      </c>
      <c r="D4658" s="33">
        <v>43864</v>
      </c>
    </row>
    <row r="4659" spans="2:4" x14ac:dyDescent="0.2">
      <c r="B4659" t="s">
        <v>129</v>
      </c>
      <c r="C4659" s="44">
        <v>0</v>
      </c>
      <c r="D4659" s="33">
        <v>43865</v>
      </c>
    </row>
    <row r="4660" spans="2:4" x14ac:dyDescent="0.2">
      <c r="B4660" t="s">
        <v>129</v>
      </c>
      <c r="C4660" s="44">
        <v>0</v>
      </c>
      <c r="D4660" s="33">
        <v>43866</v>
      </c>
    </row>
    <row r="4661" spans="2:4" x14ac:dyDescent="0.2">
      <c r="B4661" t="s">
        <v>129</v>
      </c>
      <c r="C4661" s="44">
        <v>0</v>
      </c>
      <c r="D4661" s="33">
        <v>43867</v>
      </c>
    </row>
    <row r="4662" spans="2:4" x14ac:dyDescent="0.2">
      <c r="B4662" t="s">
        <v>129</v>
      </c>
      <c r="C4662" s="44">
        <v>0</v>
      </c>
      <c r="D4662" s="33">
        <v>43868</v>
      </c>
    </row>
    <row r="4663" spans="2:4" x14ac:dyDescent="0.2">
      <c r="B4663" t="s">
        <v>129</v>
      </c>
      <c r="C4663" s="44">
        <v>0</v>
      </c>
      <c r="D4663" s="33">
        <v>43869</v>
      </c>
    </row>
    <row r="4664" spans="2:4" x14ac:dyDescent="0.2">
      <c r="B4664" t="s">
        <v>129</v>
      </c>
      <c r="C4664" s="44">
        <v>0</v>
      </c>
      <c r="D4664" s="33">
        <v>43870</v>
      </c>
    </row>
    <row r="4665" spans="2:4" x14ac:dyDescent="0.2">
      <c r="B4665" t="s">
        <v>129</v>
      </c>
      <c r="C4665" s="44">
        <v>0</v>
      </c>
      <c r="D4665" s="33">
        <v>43871</v>
      </c>
    </row>
    <row r="4666" spans="2:4" x14ac:dyDescent="0.2">
      <c r="B4666" t="s">
        <v>129</v>
      </c>
      <c r="C4666" s="44">
        <v>0</v>
      </c>
      <c r="D4666" s="33">
        <v>43872</v>
      </c>
    </row>
    <row r="4667" spans="2:4" x14ac:dyDescent="0.2">
      <c r="B4667" t="s">
        <v>129</v>
      </c>
      <c r="C4667" s="44">
        <v>0</v>
      </c>
      <c r="D4667" s="33">
        <v>43873</v>
      </c>
    </row>
    <row r="4668" spans="2:4" x14ac:dyDescent="0.2">
      <c r="B4668" t="s">
        <v>129</v>
      </c>
      <c r="C4668" s="44">
        <v>0</v>
      </c>
      <c r="D4668" s="33">
        <v>43874</v>
      </c>
    </row>
    <row r="4669" spans="2:4" x14ac:dyDescent="0.2">
      <c r="B4669" t="s">
        <v>129</v>
      </c>
      <c r="C4669" s="44">
        <v>0</v>
      </c>
      <c r="D4669" s="33">
        <v>43875</v>
      </c>
    </row>
    <row r="4670" spans="2:4" x14ac:dyDescent="0.2">
      <c r="B4670" t="s">
        <v>129</v>
      </c>
      <c r="C4670" s="44">
        <v>0</v>
      </c>
      <c r="D4670" s="33">
        <v>43876</v>
      </c>
    </row>
    <row r="4671" spans="2:4" x14ac:dyDescent="0.2">
      <c r="B4671" t="s">
        <v>129</v>
      </c>
      <c r="C4671" s="44">
        <v>0</v>
      </c>
      <c r="D4671" s="33">
        <v>43877</v>
      </c>
    </row>
    <row r="4672" spans="2:4" x14ac:dyDescent="0.2">
      <c r="B4672" t="s">
        <v>129</v>
      </c>
      <c r="C4672" s="44">
        <v>0</v>
      </c>
      <c r="D4672" s="33">
        <v>43878</v>
      </c>
    </row>
    <row r="4673" spans="2:4" x14ac:dyDescent="0.2">
      <c r="B4673" t="s">
        <v>129</v>
      </c>
      <c r="C4673" s="44">
        <v>0</v>
      </c>
      <c r="D4673" s="33">
        <v>43879</v>
      </c>
    </row>
    <row r="4674" spans="2:4" x14ac:dyDescent="0.2">
      <c r="B4674" t="s">
        <v>129</v>
      </c>
      <c r="C4674" s="44">
        <v>0</v>
      </c>
      <c r="D4674" s="33">
        <v>43880</v>
      </c>
    </row>
    <row r="4675" spans="2:4" x14ac:dyDescent="0.2">
      <c r="B4675" t="s">
        <v>129</v>
      </c>
      <c r="C4675" s="44">
        <v>0</v>
      </c>
      <c r="D4675" s="33">
        <v>43881</v>
      </c>
    </row>
    <row r="4676" spans="2:4" x14ac:dyDescent="0.2">
      <c r="B4676" t="s">
        <v>129</v>
      </c>
      <c r="C4676" s="44">
        <v>0</v>
      </c>
      <c r="D4676" s="33">
        <v>43882</v>
      </c>
    </row>
    <row r="4677" spans="2:4" x14ac:dyDescent="0.2">
      <c r="B4677" t="s">
        <v>129</v>
      </c>
      <c r="C4677" s="44">
        <v>0</v>
      </c>
      <c r="D4677" s="33">
        <v>43883</v>
      </c>
    </row>
    <row r="4678" spans="2:4" x14ac:dyDescent="0.2">
      <c r="B4678" t="s">
        <v>129</v>
      </c>
      <c r="C4678" s="44">
        <v>0</v>
      </c>
      <c r="D4678" s="33">
        <v>43884</v>
      </c>
    </row>
    <row r="4679" spans="2:4" x14ac:dyDescent="0.2">
      <c r="B4679" t="s">
        <v>129</v>
      </c>
      <c r="C4679" s="44">
        <v>0</v>
      </c>
      <c r="D4679" s="33">
        <v>43885</v>
      </c>
    </row>
    <row r="4680" spans="2:4" x14ac:dyDescent="0.2">
      <c r="B4680" t="s">
        <v>129</v>
      </c>
      <c r="C4680" s="44">
        <v>0</v>
      </c>
      <c r="D4680" s="33">
        <v>43886</v>
      </c>
    </row>
    <row r="4681" spans="2:4" x14ac:dyDescent="0.2">
      <c r="B4681" t="s">
        <v>129</v>
      </c>
      <c r="C4681" s="44">
        <v>0</v>
      </c>
      <c r="D4681" s="33">
        <v>43887</v>
      </c>
    </row>
    <row r="4682" spans="2:4" x14ac:dyDescent="0.2">
      <c r="B4682" t="s">
        <v>129</v>
      </c>
      <c r="C4682" s="44">
        <v>0</v>
      </c>
      <c r="D4682" s="33">
        <v>43888</v>
      </c>
    </row>
    <row r="4683" spans="2:4" x14ac:dyDescent="0.2">
      <c r="B4683" t="s">
        <v>129</v>
      </c>
      <c r="C4683" s="44">
        <v>0</v>
      </c>
      <c r="D4683" s="33">
        <v>43889</v>
      </c>
    </row>
    <row r="4684" spans="2:4" x14ac:dyDescent="0.2">
      <c r="B4684" t="s">
        <v>129</v>
      </c>
      <c r="C4684" s="44">
        <v>0</v>
      </c>
      <c r="D4684" s="33">
        <v>43890</v>
      </c>
    </row>
    <row r="4685" spans="2:4" x14ac:dyDescent="0.2">
      <c r="B4685" t="s">
        <v>129</v>
      </c>
      <c r="C4685" s="44">
        <v>0</v>
      </c>
      <c r="D4685" s="33">
        <v>43891</v>
      </c>
    </row>
    <row r="4686" spans="2:4" x14ac:dyDescent="0.2">
      <c r="B4686" t="s">
        <v>129</v>
      </c>
      <c r="C4686" s="44">
        <v>0</v>
      </c>
      <c r="D4686" s="33">
        <v>43892</v>
      </c>
    </row>
    <row r="4687" spans="2:4" x14ac:dyDescent="0.2">
      <c r="B4687" t="s">
        <v>129</v>
      </c>
      <c r="C4687" s="44">
        <v>0</v>
      </c>
      <c r="D4687" s="33">
        <v>43893</v>
      </c>
    </row>
    <row r="4688" spans="2:4" x14ac:dyDescent="0.2">
      <c r="B4688" t="s">
        <v>129</v>
      </c>
      <c r="C4688" s="44">
        <v>0</v>
      </c>
      <c r="D4688" s="33">
        <v>43894</v>
      </c>
    </row>
    <row r="4689" spans="2:4" x14ac:dyDescent="0.2">
      <c r="B4689" t="s">
        <v>129</v>
      </c>
      <c r="C4689" s="44">
        <v>0</v>
      </c>
      <c r="D4689" s="33">
        <v>43895</v>
      </c>
    </row>
    <row r="4690" spans="2:4" x14ac:dyDescent="0.2">
      <c r="B4690" t="s">
        <v>129</v>
      </c>
      <c r="C4690" s="44">
        <v>1</v>
      </c>
      <c r="D4690" s="33">
        <v>43896</v>
      </c>
    </row>
    <row r="4691" spans="2:4" x14ac:dyDescent="0.2">
      <c r="B4691" t="s">
        <v>129</v>
      </c>
      <c r="C4691" s="44">
        <v>1</v>
      </c>
      <c r="D4691" s="33">
        <v>43897</v>
      </c>
    </row>
    <row r="4692" spans="2:4" x14ac:dyDescent="0.2">
      <c r="B4692" t="s">
        <v>129</v>
      </c>
      <c r="C4692" s="44">
        <v>1</v>
      </c>
      <c r="D4692" s="33">
        <v>43898</v>
      </c>
    </row>
    <row r="4693" spans="2:4" x14ac:dyDescent="0.2">
      <c r="B4693" t="s">
        <v>129</v>
      </c>
      <c r="C4693" s="44">
        <v>1</v>
      </c>
      <c r="D4693" s="33">
        <v>43899</v>
      </c>
    </row>
    <row r="4694" spans="2:4" x14ac:dyDescent="0.2">
      <c r="B4694" t="s">
        <v>129</v>
      </c>
      <c r="C4694" s="44">
        <v>1</v>
      </c>
      <c r="D4694" s="33">
        <v>43900</v>
      </c>
    </row>
    <row r="4695" spans="2:4" x14ac:dyDescent="0.2">
      <c r="B4695" t="s">
        <v>129</v>
      </c>
      <c r="C4695" s="44">
        <v>1</v>
      </c>
      <c r="D4695" s="33">
        <v>43901</v>
      </c>
    </row>
    <row r="4696" spans="2:4" x14ac:dyDescent="0.2">
      <c r="B4696" t="s">
        <v>129</v>
      </c>
      <c r="C4696" s="44">
        <v>1</v>
      </c>
      <c r="D4696" s="33">
        <v>43902</v>
      </c>
    </row>
    <row r="4697" spans="2:4" x14ac:dyDescent="0.2">
      <c r="B4697" t="s">
        <v>129</v>
      </c>
      <c r="C4697" s="44">
        <v>1</v>
      </c>
      <c r="D4697" s="33">
        <v>43903</v>
      </c>
    </row>
    <row r="4698" spans="2:4" x14ac:dyDescent="0.2">
      <c r="B4698" t="s">
        <v>129</v>
      </c>
      <c r="C4698" s="44">
        <v>1</v>
      </c>
      <c r="D4698" s="33">
        <v>43904</v>
      </c>
    </row>
    <row r="4699" spans="2:4" x14ac:dyDescent="0.2">
      <c r="B4699" t="s">
        <v>129</v>
      </c>
      <c r="C4699" s="44">
        <v>1</v>
      </c>
      <c r="D4699" s="33">
        <v>43905</v>
      </c>
    </row>
    <row r="4700" spans="2:4" x14ac:dyDescent="0.2">
      <c r="B4700" t="s">
        <v>130</v>
      </c>
      <c r="C4700" s="44">
        <v>0</v>
      </c>
      <c r="D4700" s="33">
        <v>43852</v>
      </c>
    </row>
    <row r="4701" spans="2:4" x14ac:dyDescent="0.2">
      <c r="B4701" t="s">
        <v>130</v>
      </c>
      <c r="C4701" s="44">
        <v>0</v>
      </c>
      <c r="D4701" s="33">
        <v>43853</v>
      </c>
    </row>
    <row r="4702" spans="2:4" x14ac:dyDescent="0.2">
      <c r="B4702" t="s">
        <v>130</v>
      </c>
      <c r="C4702" s="44">
        <v>0</v>
      </c>
      <c r="D4702" s="33">
        <v>43854</v>
      </c>
    </row>
    <row r="4703" spans="2:4" x14ac:dyDescent="0.2">
      <c r="B4703" t="s">
        <v>130</v>
      </c>
      <c r="C4703" s="44">
        <v>0</v>
      </c>
      <c r="D4703" s="33">
        <v>43855</v>
      </c>
    </row>
    <row r="4704" spans="2:4" x14ac:dyDescent="0.2">
      <c r="B4704" t="s">
        <v>130</v>
      </c>
      <c r="C4704" s="44">
        <v>0</v>
      </c>
      <c r="D4704" s="33">
        <v>43856</v>
      </c>
    </row>
    <row r="4705" spans="2:4" x14ac:dyDescent="0.2">
      <c r="B4705" t="s">
        <v>130</v>
      </c>
      <c r="C4705" s="44">
        <v>0</v>
      </c>
      <c r="D4705" s="33">
        <v>43857</v>
      </c>
    </row>
    <row r="4706" spans="2:4" x14ac:dyDescent="0.2">
      <c r="B4706" t="s">
        <v>130</v>
      </c>
      <c r="C4706" s="44">
        <v>0</v>
      </c>
      <c r="D4706" s="33">
        <v>43858</v>
      </c>
    </row>
    <row r="4707" spans="2:4" x14ac:dyDescent="0.2">
      <c r="B4707" t="s">
        <v>130</v>
      </c>
      <c r="C4707" s="44">
        <v>0</v>
      </c>
      <c r="D4707" s="33">
        <v>43859</v>
      </c>
    </row>
    <row r="4708" spans="2:4" x14ac:dyDescent="0.2">
      <c r="B4708" t="s">
        <v>130</v>
      </c>
      <c r="C4708" s="44">
        <v>0</v>
      </c>
      <c r="D4708" s="33">
        <v>43860</v>
      </c>
    </row>
    <row r="4709" spans="2:4" x14ac:dyDescent="0.2">
      <c r="B4709" t="s">
        <v>130</v>
      </c>
      <c r="C4709" s="44">
        <v>0</v>
      </c>
      <c r="D4709" s="33">
        <v>43861</v>
      </c>
    </row>
    <row r="4710" spans="2:4" x14ac:dyDescent="0.2">
      <c r="B4710" t="s">
        <v>130</v>
      </c>
      <c r="C4710" s="44">
        <v>0</v>
      </c>
      <c r="D4710" s="33">
        <v>43862</v>
      </c>
    </row>
    <row r="4711" spans="2:4" x14ac:dyDescent="0.2">
      <c r="B4711" t="s">
        <v>130</v>
      </c>
      <c r="C4711" s="44">
        <v>0</v>
      </c>
      <c r="D4711" s="33">
        <v>43863</v>
      </c>
    </row>
    <row r="4712" spans="2:4" x14ac:dyDescent="0.2">
      <c r="B4712" t="s">
        <v>130</v>
      </c>
      <c r="C4712" s="44">
        <v>0</v>
      </c>
      <c r="D4712" s="33">
        <v>43864</v>
      </c>
    </row>
    <row r="4713" spans="2:4" x14ac:dyDescent="0.2">
      <c r="B4713" t="s">
        <v>130</v>
      </c>
      <c r="C4713" s="44">
        <v>0</v>
      </c>
      <c r="D4713" s="33">
        <v>43865</v>
      </c>
    </row>
    <row r="4714" spans="2:4" x14ac:dyDescent="0.2">
      <c r="B4714" t="s">
        <v>130</v>
      </c>
      <c r="C4714" s="44">
        <v>0</v>
      </c>
      <c r="D4714" s="33">
        <v>43866</v>
      </c>
    </row>
    <row r="4715" spans="2:4" x14ac:dyDescent="0.2">
      <c r="B4715" t="s">
        <v>130</v>
      </c>
      <c r="C4715" s="44">
        <v>0</v>
      </c>
      <c r="D4715" s="33">
        <v>43867</v>
      </c>
    </row>
    <row r="4716" spans="2:4" x14ac:dyDescent="0.2">
      <c r="B4716" t="s">
        <v>130</v>
      </c>
      <c r="C4716" s="44">
        <v>0</v>
      </c>
      <c r="D4716" s="33">
        <v>43868</v>
      </c>
    </row>
    <row r="4717" spans="2:4" x14ac:dyDescent="0.2">
      <c r="B4717" t="s">
        <v>130</v>
      </c>
      <c r="C4717" s="44">
        <v>0</v>
      </c>
      <c r="D4717" s="33">
        <v>43869</v>
      </c>
    </row>
    <row r="4718" spans="2:4" x14ac:dyDescent="0.2">
      <c r="B4718" t="s">
        <v>130</v>
      </c>
      <c r="C4718" s="44">
        <v>0</v>
      </c>
      <c r="D4718" s="33">
        <v>43870</v>
      </c>
    </row>
    <row r="4719" spans="2:4" x14ac:dyDescent="0.2">
      <c r="B4719" t="s">
        <v>130</v>
      </c>
      <c r="C4719" s="44">
        <v>0</v>
      </c>
      <c r="D4719" s="33">
        <v>43871</v>
      </c>
    </row>
    <row r="4720" spans="2:4" x14ac:dyDescent="0.2">
      <c r="B4720" t="s">
        <v>130</v>
      </c>
      <c r="C4720" s="44">
        <v>0</v>
      </c>
      <c r="D4720" s="33">
        <v>43872</v>
      </c>
    </row>
    <row r="4721" spans="2:4" x14ac:dyDescent="0.2">
      <c r="B4721" t="s">
        <v>130</v>
      </c>
      <c r="C4721" s="44">
        <v>0</v>
      </c>
      <c r="D4721" s="33">
        <v>43873</v>
      </c>
    </row>
    <row r="4722" spans="2:4" x14ac:dyDescent="0.2">
      <c r="B4722" t="s">
        <v>130</v>
      </c>
      <c r="C4722" s="44">
        <v>0</v>
      </c>
      <c r="D4722" s="33">
        <v>43874</v>
      </c>
    </row>
    <row r="4723" spans="2:4" x14ac:dyDescent="0.2">
      <c r="B4723" t="s">
        <v>130</v>
      </c>
      <c r="C4723" s="44">
        <v>0</v>
      </c>
      <c r="D4723" s="33">
        <v>43875</v>
      </c>
    </row>
    <row r="4724" spans="2:4" x14ac:dyDescent="0.2">
      <c r="B4724" t="s">
        <v>130</v>
      </c>
      <c r="C4724" s="44">
        <v>0</v>
      </c>
      <c r="D4724" s="33">
        <v>43876</v>
      </c>
    </row>
    <row r="4725" spans="2:4" x14ac:dyDescent="0.2">
      <c r="B4725" t="s">
        <v>130</v>
      </c>
      <c r="C4725" s="44">
        <v>0</v>
      </c>
      <c r="D4725" s="33">
        <v>43877</v>
      </c>
    </row>
    <row r="4726" spans="2:4" x14ac:dyDescent="0.2">
      <c r="B4726" t="s">
        <v>130</v>
      </c>
      <c r="C4726" s="44">
        <v>0</v>
      </c>
      <c r="D4726" s="33">
        <v>43878</v>
      </c>
    </row>
    <row r="4727" spans="2:4" x14ac:dyDescent="0.2">
      <c r="B4727" t="s">
        <v>130</v>
      </c>
      <c r="C4727" s="44">
        <v>0</v>
      </c>
      <c r="D4727" s="33">
        <v>43879</v>
      </c>
    </row>
    <row r="4728" spans="2:4" x14ac:dyDescent="0.2">
      <c r="B4728" t="s">
        <v>130</v>
      </c>
      <c r="C4728" s="44">
        <v>0</v>
      </c>
      <c r="D4728" s="33">
        <v>43880</v>
      </c>
    </row>
    <row r="4729" spans="2:4" x14ac:dyDescent="0.2">
      <c r="B4729" t="s">
        <v>130</v>
      </c>
      <c r="C4729" s="44">
        <v>0</v>
      </c>
      <c r="D4729" s="33">
        <v>43881</v>
      </c>
    </row>
    <row r="4730" spans="2:4" x14ac:dyDescent="0.2">
      <c r="B4730" t="s">
        <v>130</v>
      </c>
      <c r="C4730" s="44">
        <v>0</v>
      </c>
      <c r="D4730" s="33">
        <v>43882</v>
      </c>
    </row>
    <row r="4731" spans="2:4" x14ac:dyDescent="0.2">
      <c r="B4731" t="s">
        <v>130</v>
      </c>
      <c r="C4731" s="44">
        <v>0</v>
      </c>
      <c r="D4731" s="33">
        <v>43883</v>
      </c>
    </row>
    <row r="4732" spans="2:4" x14ac:dyDescent="0.2">
      <c r="B4732" t="s">
        <v>130</v>
      </c>
      <c r="C4732" s="44">
        <v>0</v>
      </c>
      <c r="D4732" s="33">
        <v>43884</v>
      </c>
    </row>
    <row r="4733" spans="2:4" x14ac:dyDescent="0.2">
      <c r="B4733" t="s">
        <v>130</v>
      </c>
      <c r="C4733" s="44">
        <v>0</v>
      </c>
      <c r="D4733" s="33">
        <v>43885</v>
      </c>
    </row>
    <row r="4734" spans="2:4" x14ac:dyDescent="0.2">
      <c r="B4734" t="s">
        <v>130</v>
      </c>
      <c r="C4734" s="44">
        <v>0</v>
      </c>
      <c r="D4734" s="33">
        <v>43886</v>
      </c>
    </row>
    <row r="4735" spans="2:4" x14ac:dyDescent="0.2">
      <c r="B4735" t="s">
        <v>130</v>
      </c>
      <c r="C4735" s="44">
        <v>0</v>
      </c>
      <c r="D4735" s="33">
        <v>43887</v>
      </c>
    </row>
    <row r="4736" spans="2:4" x14ac:dyDescent="0.2">
      <c r="B4736" t="s">
        <v>130</v>
      </c>
      <c r="C4736" s="44">
        <v>0</v>
      </c>
      <c r="D4736" s="33">
        <v>43888</v>
      </c>
    </row>
    <row r="4737" spans="2:4" x14ac:dyDescent="0.2">
      <c r="B4737" t="s">
        <v>130</v>
      </c>
      <c r="C4737" s="44">
        <v>0</v>
      </c>
      <c r="D4737" s="33">
        <v>43889</v>
      </c>
    </row>
    <row r="4738" spans="2:4" x14ac:dyDescent="0.2">
      <c r="B4738" t="s">
        <v>130</v>
      </c>
      <c r="C4738" s="44">
        <v>0</v>
      </c>
      <c r="D4738" s="33">
        <v>43890</v>
      </c>
    </row>
    <row r="4739" spans="2:4" x14ac:dyDescent="0.2">
      <c r="B4739" t="s">
        <v>130</v>
      </c>
      <c r="C4739" s="44">
        <v>0</v>
      </c>
      <c r="D4739" s="33">
        <v>43891</v>
      </c>
    </row>
    <row r="4740" spans="2:4" x14ac:dyDescent="0.2">
      <c r="B4740" t="s">
        <v>130</v>
      </c>
      <c r="C4740" s="44">
        <v>0</v>
      </c>
      <c r="D4740" s="33">
        <v>43892</v>
      </c>
    </row>
    <row r="4741" spans="2:4" x14ac:dyDescent="0.2">
      <c r="B4741" t="s">
        <v>130</v>
      </c>
      <c r="C4741" s="44">
        <v>0</v>
      </c>
      <c r="D4741" s="33">
        <v>43893</v>
      </c>
    </row>
    <row r="4742" spans="2:4" x14ac:dyDescent="0.2">
      <c r="B4742" t="s">
        <v>130</v>
      </c>
      <c r="C4742" s="44">
        <v>0</v>
      </c>
      <c r="D4742" s="33">
        <v>43894</v>
      </c>
    </row>
    <row r="4743" spans="2:4" x14ac:dyDescent="0.2">
      <c r="B4743" t="s">
        <v>130</v>
      </c>
      <c r="C4743" s="44">
        <v>0</v>
      </c>
      <c r="D4743" s="33">
        <v>43895</v>
      </c>
    </row>
    <row r="4744" spans="2:4" x14ac:dyDescent="0.2">
      <c r="B4744" t="s">
        <v>130</v>
      </c>
      <c r="C4744" s="44">
        <v>0</v>
      </c>
      <c r="D4744" s="33">
        <v>43896</v>
      </c>
    </row>
    <row r="4745" spans="2:4" x14ac:dyDescent="0.2">
      <c r="B4745" t="s">
        <v>130</v>
      </c>
      <c r="C4745" s="44">
        <v>3</v>
      </c>
      <c r="D4745" s="33">
        <v>43897</v>
      </c>
    </row>
    <row r="4746" spans="2:4" x14ac:dyDescent="0.2">
      <c r="B4746" t="s">
        <v>130</v>
      </c>
      <c r="C4746" s="44">
        <v>3</v>
      </c>
      <c r="D4746" s="33">
        <v>43898</v>
      </c>
    </row>
    <row r="4747" spans="2:4" x14ac:dyDescent="0.2">
      <c r="B4747" t="s">
        <v>130</v>
      </c>
      <c r="C4747" s="44">
        <v>3</v>
      </c>
      <c r="D4747" s="33">
        <v>43899</v>
      </c>
    </row>
    <row r="4748" spans="2:4" x14ac:dyDescent="0.2">
      <c r="B4748" t="s">
        <v>130</v>
      </c>
      <c r="C4748" s="44">
        <v>5</v>
      </c>
      <c r="D4748" s="33">
        <v>43900</v>
      </c>
    </row>
    <row r="4749" spans="2:4" x14ac:dyDescent="0.2">
      <c r="B4749" t="s">
        <v>130</v>
      </c>
      <c r="C4749" s="44">
        <v>6</v>
      </c>
      <c r="D4749" s="33">
        <v>43901</v>
      </c>
    </row>
    <row r="4750" spans="2:4" x14ac:dyDescent="0.2">
      <c r="B4750" t="s">
        <v>130</v>
      </c>
      <c r="C4750" s="44">
        <v>6</v>
      </c>
      <c r="D4750" s="33">
        <v>43902</v>
      </c>
    </row>
    <row r="4751" spans="2:4" x14ac:dyDescent="0.2">
      <c r="B4751" t="s">
        <v>130</v>
      </c>
      <c r="C4751" s="44">
        <v>12</v>
      </c>
      <c r="D4751" s="33">
        <v>43903</v>
      </c>
    </row>
    <row r="4752" spans="2:4" x14ac:dyDescent="0.2">
      <c r="B4752" t="s">
        <v>130</v>
      </c>
      <c r="C4752" s="44">
        <v>18</v>
      </c>
      <c r="D4752" s="33">
        <v>43904</v>
      </c>
    </row>
    <row r="4753" spans="2:4" x14ac:dyDescent="0.2">
      <c r="B4753" t="s">
        <v>130</v>
      </c>
      <c r="C4753" s="44">
        <v>21</v>
      </c>
      <c r="D4753" s="33">
        <v>43905</v>
      </c>
    </row>
    <row r="4754" spans="2:4" x14ac:dyDescent="0.2">
      <c r="B4754" t="s">
        <v>131</v>
      </c>
      <c r="C4754" s="44">
        <v>0</v>
      </c>
      <c r="D4754" s="33">
        <v>43852</v>
      </c>
    </row>
    <row r="4755" spans="2:4" x14ac:dyDescent="0.2">
      <c r="B4755" t="s">
        <v>131</v>
      </c>
      <c r="C4755" s="44">
        <v>0</v>
      </c>
      <c r="D4755" s="33">
        <v>43853</v>
      </c>
    </row>
    <row r="4756" spans="2:4" x14ac:dyDescent="0.2">
      <c r="B4756" t="s">
        <v>131</v>
      </c>
      <c r="C4756" s="44">
        <v>0</v>
      </c>
      <c r="D4756" s="33">
        <v>43854</v>
      </c>
    </row>
    <row r="4757" spans="2:4" x14ac:dyDescent="0.2">
      <c r="B4757" t="s">
        <v>131</v>
      </c>
      <c r="C4757" s="44">
        <v>0</v>
      </c>
      <c r="D4757" s="33">
        <v>43855</v>
      </c>
    </row>
    <row r="4758" spans="2:4" x14ac:dyDescent="0.2">
      <c r="B4758" t="s">
        <v>131</v>
      </c>
      <c r="C4758" s="44">
        <v>0</v>
      </c>
      <c r="D4758" s="33">
        <v>43856</v>
      </c>
    </row>
    <row r="4759" spans="2:4" x14ac:dyDescent="0.2">
      <c r="B4759" t="s">
        <v>131</v>
      </c>
      <c r="C4759" s="44">
        <v>0</v>
      </c>
      <c r="D4759" s="33">
        <v>43857</v>
      </c>
    </row>
    <row r="4760" spans="2:4" x14ac:dyDescent="0.2">
      <c r="B4760" t="s">
        <v>131</v>
      </c>
      <c r="C4760" s="44">
        <v>0</v>
      </c>
      <c r="D4760" s="33">
        <v>43858</v>
      </c>
    </row>
    <row r="4761" spans="2:4" x14ac:dyDescent="0.2">
      <c r="B4761" t="s">
        <v>131</v>
      </c>
      <c r="C4761" s="44">
        <v>0</v>
      </c>
      <c r="D4761" s="33">
        <v>43859</v>
      </c>
    </row>
    <row r="4762" spans="2:4" x14ac:dyDescent="0.2">
      <c r="B4762" t="s">
        <v>131</v>
      </c>
      <c r="C4762" s="44">
        <v>0</v>
      </c>
      <c r="D4762" s="33">
        <v>43860</v>
      </c>
    </row>
    <row r="4763" spans="2:4" x14ac:dyDescent="0.2">
      <c r="B4763" t="s">
        <v>131</v>
      </c>
      <c r="C4763" s="44">
        <v>0</v>
      </c>
      <c r="D4763" s="33">
        <v>43861</v>
      </c>
    </row>
    <row r="4764" spans="2:4" x14ac:dyDescent="0.2">
      <c r="B4764" t="s">
        <v>131</v>
      </c>
      <c r="C4764" s="44">
        <v>0</v>
      </c>
      <c r="D4764" s="33">
        <v>43862</v>
      </c>
    </row>
    <row r="4765" spans="2:4" x14ac:dyDescent="0.2">
      <c r="B4765" t="s">
        <v>131</v>
      </c>
      <c r="C4765" s="44">
        <v>0</v>
      </c>
      <c r="D4765" s="33">
        <v>43863</v>
      </c>
    </row>
    <row r="4766" spans="2:4" x14ac:dyDescent="0.2">
      <c r="B4766" t="s">
        <v>131</v>
      </c>
      <c r="C4766" s="44">
        <v>0</v>
      </c>
      <c r="D4766" s="33">
        <v>43864</v>
      </c>
    </row>
    <row r="4767" spans="2:4" x14ac:dyDescent="0.2">
      <c r="B4767" t="s">
        <v>131</v>
      </c>
      <c r="C4767" s="44">
        <v>0</v>
      </c>
      <c r="D4767" s="33">
        <v>43865</v>
      </c>
    </row>
    <row r="4768" spans="2:4" x14ac:dyDescent="0.2">
      <c r="B4768" t="s">
        <v>131</v>
      </c>
      <c r="C4768" s="44">
        <v>0</v>
      </c>
      <c r="D4768" s="33">
        <v>43866</v>
      </c>
    </row>
    <row r="4769" spans="2:4" x14ac:dyDescent="0.2">
      <c r="B4769" t="s">
        <v>131</v>
      </c>
      <c r="C4769" s="44">
        <v>0</v>
      </c>
      <c r="D4769" s="33">
        <v>43867</v>
      </c>
    </row>
    <row r="4770" spans="2:4" x14ac:dyDescent="0.2">
      <c r="B4770" t="s">
        <v>131</v>
      </c>
      <c r="C4770" s="44">
        <v>0</v>
      </c>
      <c r="D4770" s="33">
        <v>43868</v>
      </c>
    </row>
    <row r="4771" spans="2:4" x14ac:dyDescent="0.2">
      <c r="B4771" t="s">
        <v>131</v>
      </c>
      <c r="C4771" s="44">
        <v>0</v>
      </c>
      <c r="D4771" s="33">
        <v>43869</v>
      </c>
    </row>
    <row r="4772" spans="2:4" x14ac:dyDescent="0.2">
      <c r="B4772" t="s">
        <v>131</v>
      </c>
      <c r="C4772" s="44">
        <v>0</v>
      </c>
      <c r="D4772" s="33">
        <v>43870</v>
      </c>
    </row>
    <row r="4773" spans="2:4" x14ac:dyDescent="0.2">
      <c r="B4773" t="s">
        <v>131</v>
      </c>
      <c r="C4773" s="44">
        <v>0</v>
      </c>
      <c r="D4773" s="33">
        <v>43871</v>
      </c>
    </row>
    <row r="4774" spans="2:4" x14ac:dyDescent="0.2">
      <c r="B4774" t="s">
        <v>131</v>
      </c>
      <c r="C4774" s="44">
        <v>0</v>
      </c>
      <c r="D4774" s="33">
        <v>43872</v>
      </c>
    </row>
    <row r="4775" spans="2:4" x14ac:dyDescent="0.2">
      <c r="B4775" t="s">
        <v>131</v>
      </c>
      <c r="C4775" s="44">
        <v>0</v>
      </c>
      <c r="D4775" s="33">
        <v>43873</v>
      </c>
    </row>
    <row r="4776" spans="2:4" x14ac:dyDescent="0.2">
      <c r="B4776" t="s">
        <v>131</v>
      </c>
      <c r="C4776" s="44">
        <v>0</v>
      </c>
      <c r="D4776" s="33">
        <v>43874</v>
      </c>
    </row>
    <row r="4777" spans="2:4" x14ac:dyDescent="0.2">
      <c r="B4777" t="s">
        <v>131</v>
      </c>
      <c r="C4777" s="44">
        <v>0</v>
      </c>
      <c r="D4777" s="33">
        <v>43875</v>
      </c>
    </row>
    <row r="4778" spans="2:4" x14ac:dyDescent="0.2">
      <c r="B4778" t="s">
        <v>131</v>
      </c>
      <c r="C4778" s="44">
        <v>0</v>
      </c>
      <c r="D4778" s="33">
        <v>43876</v>
      </c>
    </row>
    <row r="4779" spans="2:4" x14ac:dyDescent="0.2">
      <c r="B4779" t="s">
        <v>131</v>
      </c>
      <c r="C4779" s="44">
        <v>0</v>
      </c>
      <c r="D4779" s="33">
        <v>43877</v>
      </c>
    </row>
    <row r="4780" spans="2:4" x14ac:dyDescent="0.2">
      <c r="B4780" t="s">
        <v>131</v>
      </c>
      <c r="C4780" s="44">
        <v>0</v>
      </c>
      <c r="D4780" s="33">
        <v>43878</v>
      </c>
    </row>
    <row r="4781" spans="2:4" x14ac:dyDescent="0.2">
      <c r="B4781" t="s">
        <v>131</v>
      </c>
      <c r="C4781" s="44">
        <v>0</v>
      </c>
      <c r="D4781" s="33">
        <v>43879</v>
      </c>
    </row>
    <row r="4782" spans="2:4" x14ac:dyDescent="0.2">
      <c r="B4782" t="s">
        <v>131</v>
      </c>
      <c r="C4782" s="44">
        <v>0</v>
      </c>
      <c r="D4782" s="33">
        <v>43880</v>
      </c>
    </row>
    <row r="4783" spans="2:4" x14ac:dyDescent="0.2">
      <c r="B4783" t="s">
        <v>131</v>
      </c>
      <c r="C4783" s="44">
        <v>0</v>
      </c>
      <c r="D4783" s="33">
        <v>43881</v>
      </c>
    </row>
    <row r="4784" spans="2:4" x14ac:dyDescent="0.2">
      <c r="B4784" t="s">
        <v>131</v>
      </c>
      <c r="C4784" s="44">
        <v>0</v>
      </c>
      <c r="D4784" s="33">
        <v>43882</v>
      </c>
    </row>
    <row r="4785" spans="2:4" x14ac:dyDescent="0.2">
      <c r="B4785" t="s">
        <v>131</v>
      </c>
      <c r="C4785" s="44">
        <v>0</v>
      </c>
      <c r="D4785" s="33">
        <v>43883</v>
      </c>
    </row>
    <row r="4786" spans="2:4" x14ac:dyDescent="0.2">
      <c r="B4786" t="s">
        <v>131</v>
      </c>
      <c r="C4786" s="44">
        <v>0</v>
      </c>
      <c r="D4786" s="33">
        <v>43884</v>
      </c>
    </row>
    <row r="4787" spans="2:4" x14ac:dyDescent="0.2">
      <c r="B4787" t="s">
        <v>131</v>
      </c>
      <c r="C4787" s="44">
        <v>0</v>
      </c>
      <c r="D4787" s="33">
        <v>43885</v>
      </c>
    </row>
    <row r="4788" spans="2:4" x14ac:dyDescent="0.2">
      <c r="B4788" t="s">
        <v>131</v>
      </c>
      <c r="C4788" s="44">
        <v>0</v>
      </c>
      <c r="D4788" s="33">
        <v>43886</v>
      </c>
    </row>
    <row r="4789" spans="2:4" x14ac:dyDescent="0.2">
      <c r="B4789" t="s">
        <v>131</v>
      </c>
      <c r="C4789" s="44">
        <v>0</v>
      </c>
      <c r="D4789" s="33">
        <v>43887</v>
      </c>
    </row>
    <row r="4790" spans="2:4" x14ac:dyDescent="0.2">
      <c r="B4790" t="s">
        <v>131</v>
      </c>
      <c r="C4790" s="44">
        <v>0</v>
      </c>
      <c r="D4790" s="33">
        <v>43888</v>
      </c>
    </row>
    <row r="4791" spans="2:4" x14ac:dyDescent="0.2">
      <c r="B4791" t="s">
        <v>131</v>
      </c>
      <c r="C4791" s="44">
        <v>0</v>
      </c>
      <c r="D4791" s="33">
        <v>43889</v>
      </c>
    </row>
    <row r="4792" spans="2:4" x14ac:dyDescent="0.2">
      <c r="B4792" t="s">
        <v>131</v>
      </c>
      <c r="C4792" s="44">
        <v>0</v>
      </c>
      <c r="D4792" s="33">
        <v>43890</v>
      </c>
    </row>
    <row r="4793" spans="2:4" x14ac:dyDescent="0.2">
      <c r="B4793" t="s">
        <v>131</v>
      </c>
      <c r="C4793" s="44">
        <v>0</v>
      </c>
      <c r="D4793" s="33">
        <v>43891</v>
      </c>
    </row>
    <row r="4794" spans="2:4" x14ac:dyDescent="0.2">
      <c r="B4794" t="s">
        <v>131</v>
      </c>
      <c r="C4794" s="44">
        <v>0</v>
      </c>
      <c r="D4794" s="33">
        <v>43892</v>
      </c>
    </row>
    <row r="4795" spans="2:4" x14ac:dyDescent="0.2">
      <c r="B4795" t="s">
        <v>131</v>
      </c>
      <c r="C4795" s="44">
        <v>0</v>
      </c>
      <c r="D4795" s="33">
        <v>43893</v>
      </c>
    </row>
    <row r="4796" spans="2:4" x14ac:dyDescent="0.2">
      <c r="B4796" t="s">
        <v>131</v>
      </c>
      <c r="C4796" s="44">
        <v>0</v>
      </c>
      <c r="D4796" s="33">
        <v>43894</v>
      </c>
    </row>
    <row r="4797" spans="2:4" x14ac:dyDescent="0.2">
      <c r="B4797" t="s">
        <v>131</v>
      </c>
      <c r="C4797" s="44">
        <v>0</v>
      </c>
      <c r="D4797" s="33">
        <v>43895</v>
      </c>
    </row>
    <row r="4798" spans="2:4" x14ac:dyDescent="0.2">
      <c r="B4798" t="s">
        <v>131</v>
      </c>
      <c r="C4798" s="44">
        <v>0</v>
      </c>
      <c r="D4798" s="33">
        <v>43896</v>
      </c>
    </row>
    <row r="4799" spans="2:4" x14ac:dyDescent="0.2">
      <c r="B4799" t="s">
        <v>131</v>
      </c>
      <c r="C4799" s="44">
        <v>2</v>
      </c>
      <c r="D4799" s="33">
        <v>43897</v>
      </c>
    </row>
    <row r="4800" spans="2:4" x14ac:dyDescent="0.2">
      <c r="B4800" t="s">
        <v>131</v>
      </c>
      <c r="C4800" s="44">
        <v>2</v>
      </c>
      <c r="D4800" s="33">
        <v>43898</v>
      </c>
    </row>
    <row r="4801" spans="2:4" x14ac:dyDescent="0.2">
      <c r="B4801" t="s">
        <v>131</v>
      </c>
      <c r="C4801" s="44">
        <v>2</v>
      </c>
      <c r="D4801" s="33">
        <v>43899</v>
      </c>
    </row>
    <row r="4802" spans="2:4" x14ac:dyDescent="0.2">
      <c r="B4802" t="s">
        <v>131</v>
      </c>
      <c r="C4802" s="44">
        <v>2</v>
      </c>
      <c r="D4802" s="33">
        <v>43900</v>
      </c>
    </row>
    <row r="4803" spans="2:4" x14ac:dyDescent="0.2">
      <c r="B4803" t="s">
        <v>131</v>
      </c>
      <c r="C4803" s="44">
        <v>3</v>
      </c>
      <c r="D4803" s="33">
        <v>43901</v>
      </c>
    </row>
    <row r="4804" spans="2:4" x14ac:dyDescent="0.2">
      <c r="B4804" t="s">
        <v>131</v>
      </c>
      <c r="C4804" s="44">
        <v>3</v>
      </c>
      <c r="D4804" s="33">
        <v>43902</v>
      </c>
    </row>
    <row r="4805" spans="2:4" x14ac:dyDescent="0.2">
      <c r="B4805" t="s">
        <v>131</v>
      </c>
      <c r="C4805" s="44">
        <v>3</v>
      </c>
      <c r="D4805" s="33">
        <v>43903</v>
      </c>
    </row>
    <row r="4806" spans="2:4" x14ac:dyDescent="0.2">
      <c r="B4806" t="s">
        <v>131</v>
      </c>
      <c r="C4806" s="44">
        <v>9</v>
      </c>
      <c r="D4806" s="33">
        <v>43904</v>
      </c>
    </row>
    <row r="4807" spans="2:4" x14ac:dyDescent="0.2">
      <c r="B4807" t="s">
        <v>131</v>
      </c>
      <c r="C4807" s="44">
        <v>9</v>
      </c>
      <c r="D4807" s="33">
        <v>43905</v>
      </c>
    </row>
    <row r="4808" spans="2:4" x14ac:dyDescent="0.2">
      <c r="B4808" t="s">
        <v>132</v>
      </c>
      <c r="C4808" s="44">
        <v>0</v>
      </c>
      <c r="D4808" s="33">
        <v>43852</v>
      </c>
    </row>
    <row r="4809" spans="2:4" x14ac:dyDescent="0.2">
      <c r="B4809" t="s">
        <v>132</v>
      </c>
      <c r="C4809" s="44">
        <v>0</v>
      </c>
      <c r="D4809" s="33">
        <v>43853</v>
      </c>
    </row>
    <row r="4810" spans="2:4" x14ac:dyDescent="0.2">
      <c r="B4810" t="s">
        <v>132</v>
      </c>
      <c r="C4810" s="44">
        <v>0</v>
      </c>
      <c r="D4810" s="33">
        <v>43854</v>
      </c>
    </row>
    <row r="4811" spans="2:4" x14ac:dyDescent="0.2">
      <c r="B4811" t="s">
        <v>132</v>
      </c>
      <c r="C4811" s="44">
        <v>0</v>
      </c>
      <c r="D4811" s="33">
        <v>43855</v>
      </c>
    </row>
    <row r="4812" spans="2:4" x14ac:dyDescent="0.2">
      <c r="B4812" t="s">
        <v>132</v>
      </c>
      <c r="C4812" s="44">
        <v>0</v>
      </c>
      <c r="D4812" s="33">
        <v>43856</v>
      </c>
    </row>
    <row r="4813" spans="2:4" x14ac:dyDescent="0.2">
      <c r="B4813" t="s">
        <v>132</v>
      </c>
      <c r="C4813" s="44">
        <v>0</v>
      </c>
      <c r="D4813" s="33">
        <v>43857</v>
      </c>
    </row>
    <row r="4814" spans="2:4" x14ac:dyDescent="0.2">
      <c r="B4814" t="s">
        <v>132</v>
      </c>
      <c r="C4814" s="44">
        <v>0</v>
      </c>
      <c r="D4814" s="33">
        <v>43858</v>
      </c>
    </row>
    <row r="4815" spans="2:4" x14ac:dyDescent="0.2">
      <c r="B4815" t="s">
        <v>132</v>
      </c>
      <c r="C4815" s="44">
        <v>0</v>
      </c>
      <c r="D4815" s="33">
        <v>43859</v>
      </c>
    </row>
    <row r="4816" spans="2:4" x14ac:dyDescent="0.2">
      <c r="B4816" t="s">
        <v>132</v>
      </c>
      <c r="C4816" s="44">
        <v>0</v>
      </c>
      <c r="D4816" s="33">
        <v>43860</v>
      </c>
    </row>
    <row r="4817" spans="2:4" x14ac:dyDescent="0.2">
      <c r="B4817" t="s">
        <v>132</v>
      </c>
      <c r="C4817" s="44">
        <v>0</v>
      </c>
      <c r="D4817" s="33">
        <v>43861</v>
      </c>
    </row>
    <row r="4818" spans="2:4" x14ac:dyDescent="0.2">
      <c r="B4818" t="s">
        <v>132</v>
      </c>
      <c r="C4818" s="44">
        <v>0</v>
      </c>
      <c r="D4818" s="33">
        <v>43862</v>
      </c>
    </row>
    <row r="4819" spans="2:4" x14ac:dyDescent="0.2">
      <c r="B4819" t="s">
        <v>132</v>
      </c>
      <c r="C4819" s="44">
        <v>0</v>
      </c>
      <c r="D4819" s="33">
        <v>43863</v>
      </c>
    </row>
    <row r="4820" spans="2:4" x14ac:dyDescent="0.2">
      <c r="B4820" t="s">
        <v>132</v>
      </c>
      <c r="C4820" s="44">
        <v>0</v>
      </c>
      <c r="D4820" s="33">
        <v>43864</v>
      </c>
    </row>
    <row r="4821" spans="2:4" x14ac:dyDescent="0.2">
      <c r="B4821" t="s">
        <v>132</v>
      </c>
      <c r="C4821" s="44">
        <v>0</v>
      </c>
      <c r="D4821" s="33">
        <v>43865</v>
      </c>
    </row>
    <row r="4822" spans="2:4" x14ac:dyDescent="0.2">
      <c r="B4822" t="s">
        <v>132</v>
      </c>
      <c r="C4822" s="44">
        <v>0</v>
      </c>
      <c r="D4822" s="33">
        <v>43866</v>
      </c>
    </row>
    <row r="4823" spans="2:4" x14ac:dyDescent="0.2">
      <c r="B4823" t="s">
        <v>132</v>
      </c>
      <c r="C4823" s="44">
        <v>0</v>
      </c>
      <c r="D4823" s="33">
        <v>43867</v>
      </c>
    </row>
    <row r="4824" spans="2:4" x14ac:dyDescent="0.2">
      <c r="B4824" t="s">
        <v>132</v>
      </c>
      <c r="C4824" s="44">
        <v>0</v>
      </c>
      <c r="D4824" s="33">
        <v>43868</v>
      </c>
    </row>
    <row r="4825" spans="2:4" x14ac:dyDescent="0.2">
      <c r="B4825" t="s">
        <v>132</v>
      </c>
      <c r="C4825" s="44">
        <v>0</v>
      </c>
      <c r="D4825" s="33">
        <v>43869</v>
      </c>
    </row>
    <row r="4826" spans="2:4" x14ac:dyDescent="0.2">
      <c r="B4826" t="s">
        <v>132</v>
      </c>
      <c r="C4826" s="44">
        <v>0</v>
      </c>
      <c r="D4826" s="33">
        <v>43870</v>
      </c>
    </row>
    <row r="4827" spans="2:4" x14ac:dyDescent="0.2">
      <c r="B4827" t="s">
        <v>132</v>
      </c>
      <c r="C4827" s="44">
        <v>0</v>
      </c>
      <c r="D4827" s="33">
        <v>43871</v>
      </c>
    </row>
    <row r="4828" spans="2:4" x14ac:dyDescent="0.2">
      <c r="B4828" t="s">
        <v>132</v>
      </c>
      <c r="C4828" s="44">
        <v>0</v>
      </c>
      <c r="D4828" s="33">
        <v>43872</v>
      </c>
    </row>
    <row r="4829" spans="2:4" x14ac:dyDescent="0.2">
      <c r="B4829" t="s">
        <v>132</v>
      </c>
      <c r="C4829" s="44">
        <v>0</v>
      </c>
      <c r="D4829" s="33">
        <v>43873</v>
      </c>
    </row>
    <row r="4830" spans="2:4" x14ac:dyDescent="0.2">
      <c r="B4830" t="s">
        <v>132</v>
      </c>
      <c r="C4830" s="44">
        <v>0</v>
      </c>
      <c r="D4830" s="33">
        <v>43874</v>
      </c>
    </row>
    <row r="4831" spans="2:4" x14ac:dyDescent="0.2">
      <c r="B4831" t="s">
        <v>132</v>
      </c>
      <c r="C4831" s="44">
        <v>0</v>
      </c>
      <c r="D4831" s="33">
        <v>43875</v>
      </c>
    </row>
    <row r="4832" spans="2:4" x14ac:dyDescent="0.2">
      <c r="B4832" t="s">
        <v>132</v>
      </c>
      <c r="C4832" s="44">
        <v>0</v>
      </c>
      <c r="D4832" s="33">
        <v>43876</v>
      </c>
    </row>
    <row r="4833" spans="2:4" x14ac:dyDescent="0.2">
      <c r="B4833" t="s">
        <v>132</v>
      </c>
      <c r="C4833" s="44">
        <v>0</v>
      </c>
      <c r="D4833" s="33">
        <v>43877</v>
      </c>
    </row>
    <row r="4834" spans="2:4" x14ac:dyDescent="0.2">
      <c r="B4834" t="s">
        <v>132</v>
      </c>
      <c r="C4834" s="44">
        <v>0</v>
      </c>
      <c r="D4834" s="33">
        <v>43878</v>
      </c>
    </row>
    <row r="4835" spans="2:4" x14ac:dyDescent="0.2">
      <c r="B4835" t="s">
        <v>132</v>
      </c>
      <c r="C4835" s="44">
        <v>0</v>
      </c>
      <c r="D4835" s="33">
        <v>43879</v>
      </c>
    </row>
    <row r="4836" spans="2:4" x14ac:dyDescent="0.2">
      <c r="B4836" t="s">
        <v>132</v>
      </c>
      <c r="C4836" s="44">
        <v>0</v>
      </c>
      <c r="D4836" s="33">
        <v>43880</v>
      </c>
    </row>
    <row r="4837" spans="2:4" x14ac:dyDescent="0.2">
      <c r="B4837" t="s">
        <v>132</v>
      </c>
      <c r="C4837" s="44">
        <v>0</v>
      </c>
      <c r="D4837" s="33">
        <v>43881</v>
      </c>
    </row>
    <row r="4838" spans="2:4" x14ac:dyDescent="0.2">
      <c r="B4838" t="s">
        <v>132</v>
      </c>
      <c r="C4838" s="44">
        <v>0</v>
      </c>
      <c r="D4838" s="33">
        <v>43882</v>
      </c>
    </row>
    <row r="4839" spans="2:4" x14ac:dyDescent="0.2">
      <c r="B4839" t="s">
        <v>132</v>
      </c>
      <c r="C4839" s="44">
        <v>0</v>
      </c>
      <c r="D4839" s="33">
        <v>43883</v>
      </c>
    </row>
    <row r="4840" spans="2:4" x14ac:dyDescent="0.2">
      <c r="B4840" t="s">
        <v>132</v>
      </c>
      <c r="C4840" s="44">
        <v>0</v>
      </c>
      <c r="D4840" s="33">
        <v>43884</v>
      </c>
    </row>
    <row r="4841" spans="2:4" x14ac:dyDescent="0.2">
      <c r="B4841" t="s">
        <v>132</v>
      </c>
      <c r="C4841" s="44">
        <v>0</v>
      </c>
      <c r="D4841" s="33">
        <v>43885</v>
      </c>
    </row>
    <row r="4842" spans="2:4" x14ac:dyDescent="0.2">
      <c r="B4842" t="s">
        <v>132</v>
      </c>
      <c r="C4842" s="44">
        <v>0</v>
      </c>
      <c r="D4842" s="33">
        <v>43886</v>
      </c>
    </row>
    <row r="4843" spans="2:4" x14ac:dyDescent="0.2">
      <c r="B4843" t="s">
        <v>132</v>
      </c>
      <c r="C4843" s="44">
        <v>0</v>
      </c>
      <c r="D4843" s="33">
        <v>43887</v>
      </c>
    </row>
    <row r="4844" spans="2:4" x14ac:dyDescent="0.2">
      <c r="B4844" t="s">
        <v>132</v>
      </c>
      <c r="C4844" s="44">
        <v>0</v>
      </c>
      <c r="D4844" s="33">
        <v>43888</v>
      </c>
    </row>
    <row r="4845" spans="2:4" x14ac:dyDescent="0.2">
      <c r="B4845" t="s">
        <v>132</v>
      </c>
      <c r="C4845" s="44">
        <v>0</v>
      </c>
      <c r="D4845" s="33">
        <v>43889</v>
      </c>
    </row>
    <row r="4846" spans="2:4" x14ac:dyDescent="0.2">
      <c r="B4846" t="s">
        <v>132</v>
      </c>
      <c r="C4846" s="44">
        <v>0</v>
      </c>
      <c r="D4846" s="33">
        <v>43890</v>
      </c>
    </row>
    <row r="4847" spans="2:4" x14ac:dyDescent="0.2">
      <c r="B4847" t="s">
        <v>132</v>
      </c>
      <c r="C4847" s="44">
        <v>0</v>
      </c>
      <c r="D4847" s="33">
        <v>43891</v>
      </c>
    </row>
    <row r="4848" spans="2:4" x14ac:dyDescent="0.2">
      <c r="B4848" t="s">
        <v>132</v>
      </c>
      <c r="C4848" s="44">
        <v>0</v>
      </c>
      <c r="D4848" s="33">
        <v>43892</v>
      </c>
    </row>
    <row r="4849" spans="2:4" x14ac:dyDescent="0.2">
      <c r="B4849" t="s">
        <v>132</v>
      </c>
      <c r="C4849" s="44">
        <v>0</v>
      </c>
      <c r="D4849" s="33">
        <v>43893</v>
      </c>
    </row>
    <row r="4850" spans="2:4" x14ac:dyDescent="0.2">
      <c r="B4850" t="s">
        <v>132</v>
      </c>
      <c r="C4850" s="44">
        <v>0</v>
      </c>
      <c r="D4850" s="33">
        <v>43894</v>
      </c>
    </row>
    <row r="4851" spans="2:4" x14ac:dyDescent="0.2">
      <c r="B4851" t="s">
        <v>132</v>
      </c>
      <c r="C4851" s="44">
        <v>0</v>
      </c>
      <c r="D4851" s="33">
        <v>43895</v>
      </c>
    </row>
    <row r="4852" spans="2:4" x14ac:dyDescent="0.2">
      <c r="B4852" t="s">
        <v>132</v>
      </c>
      <c r="C4852" s="44">
        <v>0</v>
      </c>
      <c r="D4852" s="33">
        <v>43896</v>
      </c>
    </row>
    <row r="4853" spans="2:4" x14ac:dyDescent="0.2">
      <c r="B4853" t="s">
        <v>132</v>
      </c>
      <c r="C4853" s="44">
        <v>0</v>
      </c>
      <c r="D4853" s="33">
        <v>43897</v>
      </c>
    </row>
    <row r="4854" spans="2:4" x14ac:dyDescent="0.2">
      <c r="B4854" t="s">
        <v>132</v>
      </c>
      <c r="C4854" s="44">
        <v>4</v>
      </c>
      <c r="D4854" s="33">
        <v>43898</v>
      </c>
    </row>
    <row r="4855" spans="2:4" x14ac:dyDescent="0.2">
      <c r="B4855" t="s">
        <v>132</v>
      </c>
      <c r="C4855" s="44">
        <v>4</v>
      </c>
      <c r="D4855" s="33">
        <v>43899</v>
      </c>
    </row>
    <row r="4856" spans="2:4" x14ac:dyDescent="0.2">
      <c r="B4856" t="s">
        <v>132</v>
      </c>
      <c r="C4856" s="44">
        <v>4</v>
      </c>
      <c r="D4856" s="33">
        <v>43900</v>
      </c>
    </row>
    <row r="4857" spans="2:4" x14ac:dyDescent="0.2">
      <c r="B4857" t="s">
        <v>132</v>
      </c>
      <c r="C4857" s="44">
        <v>7</v>
      </c>
      <c r="D4857" s="33">
        <v>43901</v>
      </c>
    </row>
    <row r="4858" spans="2:4" x14ac:dyDescent="0.2">
      <c r="B4858" t="s">
        <v>132</v>
      </c>
      <c r="C4858" s="44">
        <v>7</v>
      </c>
      <c r="D4858" s="33">
        <v>43902</v>
      </c>
    </row>
    <row r="4859" spans="2:4" x14ac:dyDescent="0.2">
      <c r="B4859" t="s">
        <v>132</v>
      </c>
      <c r="C4859" s="44">
        <v>23</v>
      </c>
      <c r="D4859" s="33">
        <v>43903</v>
      </c>
    </row>
    <row r="4860" spans="2:4" x14ac:dyDescent="0.2">
      <c r="B4860" t="s">
        <v>132</v>
      </c>
      <c r="C4860" s="44">
        <v>41</v>
      </c>
      <c r="D4860" s="33">
        <v>43904</v>
      </c>
    </row>
    <row r="4861" spans="2:4" x14ac:dyDescent="0.2">
      <c r="B4861" t="s">
        <v>132</v>
      </c>
      <c r="C4861" s="44">
        <v>51</v>
      </c>
      <c r="D4861" s="33">
        <v>43905</v>
      </c>
    </row>
    <row r="4862" spans="2:4" x14ac:dyDescent="0.2">
      <c r="B4862" t="s">
        <v>133</v>
      </c>
      <c r="C4862" s="44">
        <v>0</v>
      </c>
      <c r="D4862" s="33">
        <v>43852</v>
      </c>
    </row>
    <row r="4863" spans="2:4" x14ac:dyDescent="0.2">
      <c r="B4863" t="s">
        <v>133</v>
      </c>
      <c r="C4863" s="44">
        <v>0</v>
      </c>
      <c r="D4863" s="33">
        <v>43853</v>
      </c>
    </row>
    <row r="4864" spans="2:4" x14ac:dyDescent="0.2">
      <c r="B4864" t="s">
        <v>133</v>
      </c>
      <c r="C4864" s="44">
        <v>0</v>
      </c>
      <c r="D4864" s="33">
        <v>43854</v>
      </c>
    </row>
    <row r="4865" spans="2:4" x14ac:dyDescent="0.2">
      <c r="B4865" t="s">
        <v>133</v>
      </c>
      <c r="C4865" s="44">
        <v>0</v>
      </c>
      <c r="D4865" s="33">
        <v>43855</v>
      </c>
    </row>
    <row r="4866" spans="2:4" x14ac:dyDescent="0.2">
      <c r="B4866" t="s">
        <v>133</v>
      </c>
      <c r="C4866" s="44">
        <v>0</v>
      </c>
      <c r="D4866" s="33">
        <v>43856</v>
      </c>
    </row>
    <row r="4867" spans="2:4" x14ac:dyDescent="0.2">
      <c r="B4867" t="s">
        <v>133</v>
      </c>
      <c r="C4867" s="44">
        <v>0</v>
      </c>
      <c r="D4867" s="33">
        <v>43857</v>
      </c>
    </row>
    <row r="4868" spans="2:4" x14ac:dyDescent="0.2">
      <c r="B4868" t="s">
        <v>133</v>
      </c>
      <c r="C4868" s="44">
        <v>0</v>
      </c>
      <c r="D4868" s="33">
        <v>43858</v>
      </c>
    </row>
    <row r="4869" spans="2:4" x14ac:dyDescent="0.2">
      <c r="B4869" t="s">
        <v>133</v>
      </c>
      <c r="C4869" s="44">
        <v>0</v>
      </c>
      <c r="D4869" s="33">
        <v>43859</v>
      </c>
    </row>
    <row r="4870" spans="2:4" x14ac:dyDescent="0.2">
      <c r="B4870" t="s">
        <v>133</v>
      </c>
      <c r="C4870" s="44">
        <v>0</v>
      </c>
      <c r="D4870" s="33">
        <v>43860</v>
      </c>
    </row>
    <row r="4871" spans="2:4" x14ac:dyDescent="0.2">
      <c r="B4871" t="s">
        <v>133</v>
      </c>
      <c r="C4871" s="44">
        <v>0</v>
      </c>
      <c r="D4871" s="33">
        <v>43861</v>
      </c>
    </row>
    <row r="4872" spans="2:4" x14ac:dyDescent="0.2">
      <c r="B4872" t="s">
        <v>133</v>
      </c>
      <c r="C4872" s="44">
        <v>0</v>
      </c>
      <c r="D4872" s="33">
        <v>43862</v>
      </c>
    </row>
    <row r="4873" spans="2:4" x14ac:dyDescent="0.2">
      <c r="B4873" t="s">
        <v>133</v>
      </c>
      <c r="C4873" s="44">
        <v>0</v>
      </c>
      <c r="D4873" s="33">
        <v>43863</v>
      </c>
    </row>
    <row r="4874" spans="2:4" x14ac:dyDescent="0.2">
      <c r="B4874" t="s">
        <v>133</v>
      </c>
      <c r="C4874" s="44">
        <v>0</v>
      </c>
      <c r="D4874" s="33">
        <v>43864</v>
      </c>
    </row>
    <row r="4875" spans="2:4" x14ac:dyDescent="0.2">
      <c r="B4875" t="s">
        <v>133</v>
      </c>
      <c r="C4875" s="44">
        <v>0</v>
      </c>
      <c r="D4875" s="33">
        <v>43865</v>
      </c>
    </row>
    <row r="4876" spans="2:4" x14ac:dyDescent="0.2">
      <c r="B4876" t="s">
        <v>133</v>
      </c>
      <c r="C4876" s="44">
        <v>0</v>
      </c>
      <c r="D4876" s="33">
        <v>43866</v>
      </c>
    </row>
    <row r="4877" spans="2:4" x14ac:dyDescent="0.2">
      <c r="B4877" t="s">
        <v>133</v>
      </c>
      <c r="C4877" s="44">
        <v>0</v>
      </c>
      <c r="D4877" s="33">
        <v>43867</v>
      </c>
    </row>
    <row r="4878" spans="2:4" x14ac:dyDescent="0.2">
      <c r="B4878" t="s">
        <v>133</v>
      </c>
      <c r="C4878" s="44">
        <v>0</v>
      </c>
      <c r="D4878" s="33">
        <v>43868</v>
      </c>
    </row>
    <row r="4879" spans="2:4" x14ac:dyDescent="0.2">
      <c r="B4879" t="s">
        <v>133</v>
      </c>
      <c r="C4879" s="44">
        <v>0</v>
      </c>
      <c r="D4879" s="33">
        <v>43869</v>
      </c>
    </row>
    <row r="4880" spans="2:4" x14ac:dyDescent="0.2">
      <c r="B4880" t="s">
        <v>133</v>
      </c>
      <c r="C4880" s="44">
        <v>0</v>
      </c>
      <c r="D4880" s="33">
        <v>43870</v>
      </c>
    </row>
    <row r="4881" spans="2:4" x14ac:dyDescent="0.2">
      <c r="B4881" t="s">
        <v>133</v>
      </c>
      <c r="C4881" s="44">
        <v>0</v>
      </c>
      <c r="D4881" s="33">
        <v>43871</v>
      </c>
    </row>
    <row r="4882" spans="2:4" x14ac:dyDescent="0.2">
      <c r="B4882" t="s">
        <v>133</v>
      </c>
      <c r="C4882" s="44">
        <v>0</v>
      </c>
      <c r="D4882" s="33">
        <v>43872</v>
      </c>
    </row>
    <row r="4883" spans="2:4" x14ac:dyDescent="0.2">
      <c r="B4883" t="s">
        <v>133</v>
      </c>
      <c r="C4883" s="44">
        <v>0</v>
      </c>
      <c r="D4883" s="33">
        <v>43873</v>
      </c>
    </row>
    <row r="4884" spans="2:4" x14ac:dyDescent="0.2">
      <c r="B4884" t="s">
        <v>133</v>
      </c>
      <c r="C4884" s="44">
        <v>0</v>
      </c>
      <c r="D4884" s="33">
        <v>43874</v>
      </c>
    </row>
    <row r="4885" spans="2:4" x14ac:dyDescent="0.2">
      <c r="B4885" t="s">
        <v>133</v>
      </c>
      <c r="C4885" s="44">
        <v>0</v>
      </c>
      <c r="D4885" s="33">
        <v>43875</v>
      </c>
    </row>
    <row r="4886" spans="2:4" x14ac:dyDescent="0.2">
      <c r="B4886" t="s">
        <v>133</v>
      </c>
      <c r="C4886" s="44">
        <v>0</v>
      </c>
      <c r="D4886" s="33">
        <v>43876</v>
      </c>
    </row>
    <row r="4887" spans="2:4" x14ac:dyDescent="0.2">
      <c r="B4887" t="s">
        <v>133</v>
      </c>
      <c r="C4887" s="44">
        <v>0</v>
      </c>
      <c r="D4887" s="33">
        <v>43877</v>
      </c>
    </row>
    <row r="4888" spans="2:4" x14ac:dyDescent="0.2">
      <c r="B4888" t="s">
        <v>133</v>
      </c>
      <c r="C4888" s="44">
        <v>0</v>
      </c>
      <c r="D4888" s="33">
        <v>43878</v>
      </c>
    </row>
    <row r="4889" spans="2:4" x14ac:dyDescent="0.2">
      <c r="B4889" t="s">
        <v>133</v>
      </c>
      <c r="C4889" s="44">
        <v>0</v>
      </c>
      <c r="D4889" s="33">
        <v>43879</v>
      </c>
    </row>
    <row r="4890" spans="2:4" x14ac:dyDescent="0.2">
      <c r="B4890" t="s">
        <v>133</v>
      </c>
      <c r="C4890" s="44">
        <v>0</v>
      </c>
      <c r="D4890" s="33">
        <v>43880</v>
      </c>
    </row>
    <row r="4891" spans="2:4" x14ac:dyDescent="0.2">
      <c r="B4891" t="s">
        <v>133</v>
      </c>
      <c r="C4891" s="44">
        <v>0</v>
      </c>
      <c r="D4891" s="33">
        <v>43881</v>
      </c>
    </row>
    <row r="4892" spans="2:4" x14ac:dyDescent="0.2">
      <c r="B4892" t="s">
        <v>133</v>
      </c>
      <c r="C4892" s="44">
        <v>0</v>
      </c>
      <c r="D4892" s="33">
        <v>43882</v>
      </c>
    </row>
    <row r="4893" spans="2:4" x14ac:dyDescent="0.2">
      <c r="B4893" t="s">
        <v>133</v>
      </c>
      <c r="C4893" s="44">
        <v>0</v>
      </c>
      <c r="D4893" s="33">
        <v>43883</v>
      </c>
    </row>
    <row r="4894" spans="2:4" x14ac:dyDescent="0.2">
      <c r="B4894" t="s">
        <v>133</v>
      </c>
      <c r="C4894" s="44">
        <v>0</v>
      </c>
      <c r="D4894" s="33">
        <v>43884</v>
      </c>
    </row>
    <row r="4895" spans="2:4" x14ac:dyDescent="0.2">
      <c r="B4895" t="s">
        <v>133</v>
      </c>
      <c r="C4895" s="44">
        <v>0</v>
      </c>
      <c r="D4895" s="33">
        <v>43885</v>
      </c>
    </row>
    <row r="4896" spans="2:4" x14ac:dyDescent="0.2">
      <c r="B4896" t="s">
        <v>133</v>
      </c>
      <c r="C4896" s="44">
        <v>0</v>
      </c>
      <c r="D4896" s="33">
        <v>43886</v>
      </c>
    </row>
    <row r="4897" spans="2:4" x14ac:dyDescent="0.2">
      <c r="B4897" t="s">
        <v>133</v>
      </c>
      <c r="C4897" s="44">
        <v>0</v>
      </c>
      <c r="D4897" s="33">
        <v>43887</v>
      </c>
    </row>
    <row r="4898" spans="2:4" x14ac:dyDescent="0.2">
      <c r="B4898" t="s">
        <v>133</v>
      </c>
      <c r="C4898" s="44">
        <v>0</v>
      </c>
      <c r="D4898" s="33">
        <v>43888</v>
      </c>
    </row>
    <row r="4899" spans="2:4" x14ac:dyDescent="0.2">
      <c r="B4899" t="s">
        <v>133</v>
      </c>
      <c r="C4899" s="44">
        <v>0</v>
      </c>
      <c r="D4899" s="33">
        <v>43889</v>
      </c>
    </row>
    <row r="4900" spans="2:4" x14ac:dyDescent="0.2">
      <c r="B4900" t="s">
        <v>133</v>
      </c>
      <c r="C4900" s="44">
        <v>0</v>
      </c>
      <c r="D4900" s="33">
        <v>43890</v>
      </c>
    </row>
    <row r="4901" spans="2:4" x14ac:dyDescent="0.2">
      <c r="B4901" t="s">
        <v>133</v>
      </c>
      <c r="C4901" s="44">
        <v>0</v>
      </c>
      <c r="D4901" s="33">
        <v>43891</v>
      </c>
    </row>
    <row r="4902" spans="2:4" x14ac:dyDescent="0.2">
      <c r="B4902" t="s">
        <v>133</v>
      </c>
      <c r="C4902" s="44">
        <v>0</v>
      </c>
      <c r="D4902" s="33">
        <v>43892</v>
      </c>
    </row>
    <row r="4903" spans="2:4" x14ac:dyDescent="0.2">
      <c r="B4903" t="s">
        <v>133</v>
      </c>
      <c r="C4903" s="44">
        <v>0</v>
      </c>
      <c r="D4903" s="33">
        <v>43893</v>
      </c>
    </row>
    <row r="4904" spans="2:4" x14ac:dyDescent="0.2">
      <c r="B4904" t="s">
        <v>133</v>
      </c>
      <c r="C4904" s="44">
        <v>0</v>
      </c>
      <c r="D4904" s="33">
        <v>43894</v>
      </c>
    </row>
    <row r="4905" spans="2:4" x14ac:dyDescent="0.2">
      <c r="B4905" t="s">
        <v>133</v>
      </c>
      <c r="C4905" s="44">
        <v>0</v>
      </c>
      <c r="D4905" s="33">
        <v>43895</v>
      </c>
    </row>
    <row r="4906" spans="2:4" x14ac:dyDescent="0.2">
      <c r="B4906" t="s">
        <v>133</v>
      </c>
      <c r="C4906" s="44">
        <v>0</v>
      </c>
      <c r="D4906" s="33">
        <v>43896</v>
      </c>
    </row>
    <row r="4907" spans="2:4" x14ac:dyDescent="0.2">
      <c r="B4907" t="s">
        <v>133</v>
      </c>
      <c r="C4907" s="44">
        <v>0</v>
      </c>
      <c r="D4907" s="33">
        <v>43897</v>
      </c>
    </row>
    <row r="4908" spans="2:4" x14ac:dyDescent="0.2">
      <c r="B4908" t="s">
        <v>133</v>
      </c>
      <c r="C4908" s="44">
        <v>4</v>
      </c>
      <c r="D4908" s="33">
        <v>43898</v>
      </c>
    </row>
    <row r="4909" spans="2:4" x14ac:dyDescent="0.2">
      <c r="B4909" t="s">
        <v>133</v>
      </c>
      <c r="C4909" s="44">
        <v>4</v>
      </c>
      <c r="D4909" s="33">
        <v>43899</v>
      </c>
    </row>
    <row r="4910" spans="2:4" x14ac:dyDescent="0.2">
      <c r="B4910" t="s">
        <v>133</v>
      </c>
      <c r="C4910" s="44">
        <v>6</v>
      </c>
      <c r="D4910" s="33">
        <v>43900</v>
      </c>
    </row>
    <row r="4911" spans="2:4" x14ac:dyDescent="0.2">
      <c r="B4911" t="s">
        <v>133</v>
      </c>
      <c r="C4911" s="44">
        <v>8</v>
      </c>
      <c r="D4911" s="33">
        <v>43901</v>
      </c>
    </row>
    <row r="4912" spans="2:4" x14ac:dyDescent="0.2">
      <c r="B4912" t="s">
        <v>133</v>
      </c>
      <c r="C4912" s="44">
        <v>8</v>
      </c>
      <c r="D4912" s="33">
        <v>43902</v>
      </c>
    </row>
    <row r="4913" spans="2:4" x14ac:dyDescent="0.2">
      <c r="B4913" t="s">
        <v>133</v>
      </c>
      <c r="C4913" s="44">
        <v>9</v>
      </c>
      <c r="D4913" s="33">
        <v>43903</v>
      </c>
    </row>
    <row r="4914" spans="2:4" x14ac:dyDescent="0.2">
      <c r="B4914" t="s">
        <v>133</v>
      </c>
      <c r="C4914" s="44">
        <v>10</v>
      </c>
      <c r="D4914" s="33">
        <v>43904</v>
      </c>
    </row>
    <row r="4915" spans="2:4" x14ac:dyDescent="0.2">
      <c r="B4915" t="s">
        <v>133</v>
      </c>
      <c r="C4915" s="44">
        <v>13</v>
      </c>
      <c r="D4915" s="33">
        <v>43905</v>
      </c>
    </row>
    <row r="4916" spans="2:4" x14ac:dyDescent="0.2">
      <c r="B4916" t="s">
        <v>134</v>
      </c>
      <c r="C4916" s="44">
        <v>0</v>
      </c>
      <c r="D4916" s="33">
        <v>43852</v>
      </c>
    </row>
    <row r="4917" spans="2:4" x14ac:dyDescent="0.2">
      <c r="B4917" t="s">
        <v>134</v>
      </c>
      <c r="C4917" s="44">
        <v>0</v>
      </c>
      <c r="D4917" s="33">
        <v>43853</v>
      </c>
    </row>
    <row r="4918" spans="2:4" x14ac:dyDescent="0.2">
      <c r="B4918" t="s">
        <v>134</v>
      </c>
      <c r="C4918" s="44">
        <v>0</v>
      </c>
      <c r="D4918" s="33">
        <v>43854</v>
      </c>
    </row>
    <row r="4919" spans="2:4" x14ac:dyDescent="0.2">
      <c r="B4919" t="s">
        <v>134</v>
      </c>
      <c r="C4919" s="44">
        <v>0</v>
      </c>
      <c r="D4919" s="33">
        <v>43855</v>
      </c>
    </row>
    <row r="4920" spans="2:4" x14ac:dyDescent="0.2">
      <c r="B4920" t="s">
        <v>134</v>
      </c>
      <c r="C4920" s="44">
        <v>0</v>
      </c>
      <c r="D4920" s="33">
        <v>43856</v>
      </c>
    </row>
    <row r="4921" spans="2:4" x14ac:dyDescent="0.2">
      <c r="B4921" t="s">
        <v>134</v>
      </c>
      <c r="C4921" s="44">
        <v>0</v>
      </c>
      <c r="D4921" s="33">
        <v>43857</v>
      </c>
    </row>
    <row r="4922" spans="2:4" x14ac:dyDescent="0.2">
      <c r="B4922" t="s">
        <v>134</v>
      </c>
      <c r="C4922" s="44">
        <v>0</v>
      </c>
      <c r="D4922" s="33">
        <v>43858</v>
      </c>
    </row>
    <row r="4923" spans="2:4" x14ac:dyDescent="0.2">
      <c r="B4923" t="s">
        <v>134</v>
      </c>
      <c r="C4923" s="44">
        <v>0</v>
      </c>
      <c r="D4923" s="33">
        <v>43859</v>
      </c>
    </row>
    <row r="4924" spans="2:4" x14ac:dyDescent="0.2">
      <c r="B4924" t="s">
        <v>134</v>
      </c>
      <c r="C4924" s="44">
        <v>0</v>
      </c>
      <c r="D4924" s="33">
        <v>43860</v>
      </c>
    </row>
    <row r="4925" spans="2:4" x14ac:dyDescent="0.2">
      <c r="B4925" t="s">
        <v>134</v>
      </c>
      <c r="C4925" s="44">
        <v>0</v>
      </c>
      <c r="D4925" s="33">
        <v>43861</v>
      </c>
    </row>
    <row r="4926" spans="2:4" x14ac:dyDescent="0.2">
      <c r="B4926" t="s">
        <v>134</v>
      </c>
      <c r="C4926" s="44">
        <v>0</v>
      </c>
      <c r="D4926" s="33">
        <v>43862</v>
      </c>
    </row>
    <row r="4927" spans="2:4" x14ac:dyDescent="0.2">
      <c r="B4927" t="s">
        <v>134</v>
      </c>
      <c r="C4927" s="44">
        <v>0</v>
      </c>
      <c r="D4927" s="33">
        <v>43863</v>
      </c>
    </row>
    <row r="4928" spans="2:4" x14ac:dyDescent="0.2">
      <c r="B4928" t="s">
        <v>134</v>
      </c>
      <c r="C4928" s="44">
        <v>0</v>
      </c>
      <c r="D4928" s="33">
        <v>43864</v>
      </c>
    </row>
    <row r="4929" spans="2:4" x14ac:dyDescent="0.2">
      <c r="B4929" t="s">
        <v>134</v>
      </c>
      <c r="C4929" s="44">
        <v>0</v>
      </c>
      <c r="D4929" s="33">
        <v>43865</v>
      </c>
    </row>
    <row r="4930" spans="2:4" x14ac:dyDescent="0.2">
      <c r="B4930" t="s">
        <v>134</v>
      </c>
      <c r="C4930" s="44">
        <v>0</v>
      </c>
      <c r="D4930" s="33">
        <v>43866</v>
      </c>
    </row>
    <row r="4931" spans="2:4" x14ac:dyDescent="0.2">
      <c r="B4931" t="s">
        <v>134</v>
      </c>
      <c r="C4931" s="44">
        <v>0</v>
      </c>
      <c r="D4931" s="33">
        <v>43867</v>
      </c>
    </row>
    <row r="4932" spans="2:4" x14ac:dyDescent="0.2">
      <c r="B4932" t="s">
        <v>134</v>
      </c>
      <c r="C4932" s="44">
        <v>0</v>
      </c>
      <c r="D4932" s="33">
        <v>43868</v>
      </c>
    </row>
    <row r="4933" spans="2:4" x14ac:dyDescent="0.2">
      <c r="B4933" t="s">
        <v>134</v>
      </c>
      <c r="C4933" s="44">
        <v>0</v>
      </c>
      <c r="D4933" s="33">
        <v>43869</v>
      </c>
    </row>
    <row r="4934" spans="2:4" x14ac:dyDescent="0.2">
      <c r="B4934" t="s">
        <v>134</v>
      </c>
      <c r="C4934" s="44">
        <v>0</v>
      </c>
      <c r="D4934" s="33">
        <v>43870</v>
      </c>
    </row>
    <row r="4935" spans="2:4" x14ac:dyDescent="0.2">
      <c r="B4935" t="s">
        <v>134</v>
      </c>
      <c r="C4935" s="44">
        <v>0</v>
      </c>
      <c r="D4935" s="33">
        <v>43871</v>
      </c>
    </row>
    <row r="4936" spans="2:4" x14ac:dyDescent="0.2">
      <c r="B4936" t="s">
        <v>134</v>
      </c>
      <c r="C4936" s="44">
        <v>0</v>
      </c>
      <c r="D4936" s="33">
        <v>43872</v>
      </c>
    </row>
    <row r="4937" spans="2:4" x14ac:dyDescent="0.2">
      <c r="B4937" t="s">
        <v>134</v>
      </c>
      <c r="C4937" s="44">
        <v>0</v>
      </c>
      <c r="D4937" s="33">
        <v>43873</v>
      </c>
    </row>
    <row r="4938" spans="2:4" x14ac:dyDescent="0.2">
      <c r="B4938" t="s">
        <v>134</v>
      </c>
      <c r="C4938" s="44">
        <v>0</v>
      </c>
      <c r="D4938" s="33">
        <v>43874</v>
      </c>
    </row>
    <row r="4939" spans="2:4" x14ac:dyDescent="0.2">
      <c r="B4939" t="s">
        <v>134</v>
      </c>
      <c r="C4939" s="44">
        <v>0</v>
      </c>
      <c r="D4939" s="33">
        <v>43875</v>
      </c>
    </row>
    <row r="4940" spans="2:4" x14ac:dyDescent="0.2">
      <c r="B4940" t="s">
        <v>134</v>
      </c>
      <c r="C4940" s="44">
        <v>0</v>
      </c>
      <c r="D4940" s="33">
        <v>43876</v>
      </c>
    </row>
    <row r="4941" spans="2:4" x14ac:dyDescent="0.2">
      <c r="B4941" t="s">
        <v>134</v>
      </c>
      <c r="C4941" s="44">
        <v>0</v>
      </c>
      <c r="D4941" s="33">
        <v>43877</v>
      </c>
    </row>
    <row r="4942" spans="2:4" x14ac:dyDescent="0.2">
      <c r="B4942" t="s">
        <v>134</v>
      </c>
      <c r="C4942" s="44">
        <v>0</v>
      </c>
      <c r="D4942" s="33">
        <v>43878</v>
      </c>
    </row>
    <row r="4943" spans="2:4" x14ac:dyDescent="0.2">
      <c r="B4943" t="s">
        <v>134</v>
      </c>
      <c r="C4943" s="44">
        <v>0</v>
      </c>
      <c r="D4943" s="33">
        <v>43879</v>
      </c>
    </row>
    <row r="4944" spans="2:4" x14ac:dyDescent="0.2">
      <c r="B4944" t="s">
        <v>134</v>
      </c>
      <c r="C4944" s="44">
        <v>0</v>
      </c>
      <c r="D4944" s="33">
        <v>43880</v>
      </c>
    </row>
    <row r="4945" spans="2:4" x14ac:dyDescent="0.2">
      <c r="B4945" t="s">
        <v>134</v>
      </c>
      <c r="C4945" s="44">
        <v>0</v>
      </c>
      <c r="D4945" s="33">
        <v>43881</v>
      </c>
    </row>
    <row r="4946" spans="2:4" x14ac:dyDescent="0.2">
      <c r="B4946" t="s">
        <v>134</v>
      </c>
      <c r="C4946" s="44">
        <v>0</v>
      </c>
      <c r="D4946" s="33">
        <v>43882</v>
      </c>
    </row>
    <row r="4947" spans="2:4" x14ac:dyDescent="0.2">
      <c r="B4947" t="s">
        <v>134</v>
      </c>
      <c r="C4947" s="44">
        <v>0</v>
      </c>
      <c r="D4947" s="33">
        <v>43883</v>
      </c>
    </row>
    <row r="4948" spans="2:4" x14ac:dyDescent="0.2">
      <c r="B4948" t="s">
        <v>134</v>
      </c>
      <c r="C4948" s="44">
        <v>0</v>
      </c>
      <c r="D4948" s="33">
        <v>43884</v>
      </c>
    </row>
    <row r="4949" spans="2:4" x14ac:dyDescent="0.2">
      <c r="B4949" t="s">
        <v>134</v>
      </c>
      <c r="C4949" s="44">
        <v>0</v>
      </c>
      <c r="D4949" s="33">
        <v>43885</v>
      </c>
    </row>
    <row r="4950" spans="2:4" x14ac:dyDescent="0.2">
      <c r="B4950" t="s">
        <v>134</v>
      </c>
      <c r="C4950" s="44">
        <v>0</v>
      </c>
      <c r="D4950" s="33">
        <v>43886</v>
      </c>
    </row>
    <row r="4951" spans="2:4" x14ac:dyDescent="0.2">
      <c r="B4951" t="s">
        <v>134</v>
      </c>
      <c r="C4951" s="44">
        <v>0</v>
      </c>
      <c r="D4951" s="33">
        <v>43887</v>
      </c>
    </row>
    <row r="4952" spans="2:4" x14ac:dyDescent="0.2">
      <c r="B4952" t="s">
        <v>134</v>
      </c>
      <c r="C4952" s="44">
        <v>0</v>
      </c>
      <c r="D4952" s="33">
        <v>43888</v>
      </c>
    </row>
    <row r="4953" spans="2:4" x14ac:dyDescent="0.2">
      <c r="B4953" t="s">
        <v>134</v>
      </c>
      <c r="C4953" s="44">
        <v>0</v>
      </c>
      <c r="D4953" s="33">
        <v>43889</v>
      </c>
    </row>
    <row r="4954" spans="2:4" x14ac:dyDescent="0.2">
      <c r="B4954" t="s">
        <v>134</v>
      </c>
      <c r="C4954" s="44">
        <v>0</v>
      </c>
      <c r="D4954" s="33">
        <v>43890</v>
      </c>
    </row>
    <row r="4955" spans="2:4" x14ac:dyDescent="0.2">
      <c r="B4955" t="s">
        <v>134</v>
      </c>
      <c r="C4955" s="44">
        <v>0</v>
      </c>
      <c r="D4955" s="33">
        <v>43891</v>
      </c>
    </row>
    <row r="4956" spans="2:4" x14ac:dyDescent="0.2">
      <c r="B4956" t="s">
        <v>134</v>
      </c>
      <c r="C4956" s="44">
        <v>0</v>
      </c>
      <c r="D4956" s="33">
        <v>43892</v>
      </c>
    </row>
    <row r="4957" spans="2:4" x14ac:dyDescent="0.2">
      <c r="B4957" t="s">
        <v>134</v>
      </c>
      <c r="C4957" s="44">
        <v>0</v>
      </c>
      <c r="D4957" s="33">
        <v>43893</v>
      </c>
    </row>
    <row r="4958" spans="2:4" x14ac:dyDescent="0.2">
      <c r="B4958" t="s">
        <v>134</v>
      </c>
      <c r="C4958" s="44">
        <v>0</v>
      </c>
      <c r="D4958" s="33">
        <v>43894</v>
      </c>
    </row>
    <row r="4959" spans="2:4" x14ac:dyDescent="0.2">
      <c r="B4959" t="s">
        <v>134</v>
      </c>
      <c r="C4959" s="44">
        <v>0</v>
      </c>
      <c r="D4959" s="33">
        <v>43895</v>
      </c>
    </row>
    <row r="4960" spans="2:4" x14ac:dyDescent="0.2">
      <c r="B4960" t="s">
        <v>134</v>
      </c>
      <c r="C4960" s="44">
        <v>0</v>
      </c>
      <c r="D4960" s="33">
        <v>43896</v>
      </c>
    </row>
    <row r="4961" spans="2:4" x14ac:dyDescent="0.2">
      <c r="B4961" t="s">
        <v>134</v>
      </c>
      <c r="C4961" s="44">
        <v>0</v>
      </c>
      <c r="D4961" s="33">
        <v>43897</v>
      </c>
    </row>
    <row r="4962" spans="2:4" x14ac:dyDescent="0.2">
      <c r="B4962" t="s">
        <v>134</v>
      </c>
      <c r="C4962" s="44">
        <v>3</v>
      </c>
      <c r="D4962" s="33">
        <v>43898</v>
      </c>
    </row>
    <row r="4963" spans="2:4" x14ac:dyDescent="0.2">
      <c r="B4963" t="s">
        <v>134</v>
      </c>
      <c r="C4963" s="44">
        <v>3</v>
      </c>
      <c r="D4963" s="33">
        <v>43899</v>
      </c>
    </row>
    <row r="4964" spans="2:4" x14ac:dyDescent="0.2">
      <c r="B4964" t="s">
        <v>134</v>
      </c>
      <c r="C4964" s="44">
        <v>3</v>
      </c>
      <c r="D4964" s="33">
        <v>43900</v>
      </c>
    </row>
    <row r="4965" spans="2:4" x14ac:dyDescent="0.2">
      <c r="B4965" t="s">
        <v>134</v>
      </c>
      <c r="C4965" s="44">
        <v>3</v>
      </c>
      <c r="D4965" s="33">
        <v>43901</v>
      </c>
    </row>
    <row r="4966" spans="2:4" x14ac:dyDescent="0.2">
      <c r="B4966" t="s">
        <v>134</v>
      </c>
      <c r="C4966" s="44">
        <v>3</v>
      </c>
      <c r="D4966" s="33">
        <v>43902</v>
      </c>
    </row>
    <row r="4967" spans="2:4" x14ac:dyDescent="0.2">
      <c r="B4967" t="s">
        <v>134</v>
      </c>
      <c r="C4967" s="44">
        <v>3</v>
      </c>
      <c r="D4967" s="33">
        <v>43903</v>
      </c>
    </row>
    <row r="4968" spans="2:4" x14ac:dyDescent="0.2">
      <c r="B4968" t="s">
        <v>134</v>
      </c>
      <c r="C4968" s="44">
        <v>3</v>
      </c>
      <c r="D4968" s="33">
        <v>43904</v>
      </c>
    </row>
    <row r="4969" spans="2:4" x14ac:dyDescent="0.2">
      <c r="B4969" t="s">
        <v>134</v>
      </c>
      <c r="C4969" s="44">
        <v>5</v>
      </c>
      <c r="D4969" s="33">
        <v>43905</v>
      </c>
    </row>
    <row r="4970" spans="2:4" x14ac:dyDescent="0.2">
      <c r="B4970" t="s">
        <v>135</v>
      </c>
      <c r="C4970" s="44">
        <v>0</v>
      </c>
      <c r="D4970" s="33">
        <v>43852</v>
      </c>
    </row>
    <row r="4971" spans="2:4" x14ac:dyDescent="0.2">
      <c r="B4971" t="s">
        <v>135</v>
      </c>
      <c r="C4971" s="44">
        <v>0</v>
      </c>
      <c r="D4971" s="33">
        <v>43853</v>
      </c>
    </row>
    <row r="4972" spans="2:4" x14ac:dyDescent="0.2">
      <c r="B4972" t="s">
        <v>135</v>
      </c>
      <c r="C4972" s="44">
        <v>0</v>
      </c>
      <c r="D4972" s="33">
        <v>43854</v>
      </c>
    </row>
    <row r="4973" spans="2:4" x14ac:dyDescent="0.2">
      <c r="B4973" t="s">
        <v>135</v>
      </c>
      <c r="C4973" s="44">
        <v>0</v>
      </c>
      <c r="D4973" s="33">
        <v>43855</v>
      </c>
    </row>
    <row r="4974" spans="2:4" x14ac:dyDescent="0.2">
      <c r="B4974" t="s">
        <v>135</v>
      </c>
      <c r="C4974" s="44">
        <v>0</v>
      </c>
      <c r="D4974" s="33">
        <v>43856</v>
      </c>
    </row>
    <row r="4975" spans="2:4" x14ac:dyDescent="0.2">
      <c r="B4975" t="s">
        <v>135</v>
      </c>
      <c r="C4975" s="44">
        <v>0</v>
      </c>
      <c r="D4975" s="33">
        <v>43857</v>
      </c>
    </row>
    <row r="4976" spans="2:4" x14ac:dyDescent="0.2">
      <c r="B4976" t="s">
        <v>135</v>
      </c>
      <c r="C4976" s="44">
        <v>0</v>
      </c>
      <c r="D4976" s="33">
        <v>43858</v>
      </c>
    </row>
    <row r="4977" spans="2:4" x14ac:dyDescent="0.2">
      <c r="B4977" t="s">
        <v>135</v>
      </c>
      <c r="C4977" s="44">
        <v>0</v>
      </c>
      <c r="D4977" s="33">
        <v>43859</v>
      </c>
    </row>
    <row r="4978" spans="2:4" x14ac:dyDescent="0.2">
      <c r="B4978" t="s">
        <v>135</v>
      </c>
      <c r="C4978" s="44">
        <v>0</v>
      </c>
      <c r="D4978" s="33">
        <v>43860</v>
      </c>
    </row>
    <row r="4979" spans="2:4" x14ac:dyDescent="0.2">
      <c r="B4979" t="s">
        <v>135</v>
      </c>
      <c r="C4979" s="44">
        <v>0</v>
      </c>
      <c r="D4979" s="33">
        <v>43861</v>
      </c>
    </row>
    <row r="4980" spans="2:4" x14ac:dyDescent="0.2">
      <c r="B4980" t="s">
        <v>135</v>
      </c>
      <c r="C4980" s="44">
        <v>0</v>
      </c>
      <c r="D4980" s="33">
        <v>43862</v>
      </c>
    </row>
    <row r="4981" spans="2:4" x14ac:dyDescent="0.2">
      <c r="B4981" t="s">
        <v>135</v>
      </c>
      <c r="C4981" s="44">
        <v>0</v>
      </c>
      <c r="D4981" s="33">
        <v>43863</v>
      </c>
    </row>
    <row r="4982" spans="2:4" x14ac:dyDescent="0.2">
      <c r="B4982" t="s">
        <v>135</v>
      </c>
      <c r="C4982" s="44">
        <v>0</v>
      </c>
      <c r="D4982" s="33">
        <v>43864</v>
      </c>
    </row>
    <row r="4983" spans="2:4" x14ac:dyDescent="0.2">
      <c r="B4983" t="s">
        <v>135</v>
      </c>
      <c r="C4983" s="44">
        <v>0</v>
      </c>
      <c r="D4983" s="33">
        <v>43865</v>
      </c>
    </row>
    <row r="4984" spans="2:4" x14ac:dyDescent="0.2">
      <c r="B4984" t="s">
        <v>135</v>
      </c>
      <c r="C4984" s="44">
        <v>0</v>
      </c>
      <c r="D4984" s="33">
        <v>43866</v>
      </c>
    </row>
    <row r="4985" spans="2:4" x14ac:dyDescent="0.2">
      <c r="B4985" t="s">
        <v>135</v>
      </c>
      <c r="C4985" s="44">
        <v>0</v>
      </c>
      <c r="D4985" s="33">
        <v>43867</v>
      </c>
    </row>
    <row r="4986" spans="2:4" x14ac:dyDescent="0.2">
      <c r="B4986" t="s">
        <v>135</v>
      </c>
      <c r="C4986" s="44">
        <v>0</v>
      </c>
      <c r="D4986" s="33">
        <v>43868</v>
      </c>
    </row>
    <row r="4987" spans="2:4" x14ac:dyDescent="0.2">
      <c r="B4987" t="s">
        <v>135</v>
      </c>
      <c r="C4987" s="44">
        <v>0</v>
      </c>
      <c r="D4987" s="33">
        <v>43869</v>
      </c>
    </row>
    <row r="4988" spans="2:4" x14ac:dyDescent="0.2">
      <c r="B4988" t="s">
        <v>135</v>
      </c>
      <c r="C4988" s="44">
        <v>0</v>
      </c>
      <c r="D4988" s="33">
        <v>43870</v>
      </c>
    </row>
    <row r="4989" spans="2:4" x14ac:dyDescent="0.2">
      <c r="B4989" t="s">
        <v>135</v>
      </c>
      <c r="C4989" s="44">
        <v>0</v>
      </c>
      <c r="D4989" s="33">
        <v>43871</v>
      </c>
    </row>
    <row r="4990" spans="2:4" x14ac:dyDescent="0.2">
      <c r="B4990" t="s">
        <v>135</v>
      </c>
      <c r="C4990" s="44">
        <v>0</v>
      </c>
      <c r="D4990" s="33">
        <v>43872</v>
      </c>
    </row>
    <row r="4991" spans="2:4" x14ac:dyDescent="0.2">
      <c r="B4991" t="s">
        <v>135</v>
      </c>
      <c r="C4991" s="44">
        <v>0</v>
      </c>
      <c r="D4991" s="33">
        <v>43873</v>
      </c>
    </row>
    <row r="4992" spans="2:4" x14ac:dyDescent="0.2">
      <c r="B4992" t="s">
        <v>135</v>
      </c>
      <c r="C4992" s="44">
        <v>0</v>
      </c>
      <c r="D4992" s="33">
        <v>43874</v>
      </c>
    </row>
    <row r="4993" spans="2:4" x14ac:dyDescent="0.2">
      <c r="B4993" t="s">
        <v>135</v>
      </c>
      <c r="C4993" s="44">
        <v>0</v>
      </c>
      <c r="D4993" s="33">
        <v>43875</v>
      </c>
    </row>
    <row r="4994" spans="2:4" x14ac:dyDescent="0.2">
      <c r="B4994" t="s">
        <v>135</v>
      </c>
      <c r="C4994" s="44">
        <v>0</v>
      </c>
      <c r="D4994" s="33">
        <v>43876</v>
      </c>
    </row>
    <row r="4995" spans="2:4" x14ac:dyDescent="0.2">
      <c r="B4995" t="s">
        <v>135</v>
      </c>
      <c r="C4995" s="44">
        <v>0</v>
      </c>
      <c r="D4995" s="33">
        <v>43877</v>
      </c>
    </row>
    <row r="4996" spans="2:4" x14ac:dyDescent="0.2">
      <c r="B4996" t="s">
        <v>135</v>
      </c>
      <c r="C4996" s="44">
        <v>0</v>
      </c>
      <c r="D4996" s="33">
        <v>43878</v>
      </c>
    </row>
    <row r="4997" spans="2:4" x14ac:dyDescent="0.2">
      <c r="B4997" t="s">
        <v>135</v>
      </c>
      <c r="C4997" s="44">
        <v>0</v>
      </c>
      <c r="D4997" s="33">
        <v>43879</v>
      </c>
    </row>
    <row r="4998" spans="2:4" x14ac:dyDescent="0.2">
      <c r="B4998" t="s">
        <v>135</v>
      </c>
      <c r="C4998" s="44">
        <v>0</v>
      </c>
      <c r="D4998" s="33">
        <v>43880</v>
      </c>
    </row>
    <row r="4999" spans="2:4" x14ac:dyDescent="0.2">
      <c r="B4999" t="s">
        <v>135</v>
      </c>
      <c r="C4999" s="44">
        <v>0</v>
      </c>
      <c r="D4999" s="33">
        <v>43881</v>
      </c>
    </row>
    <row r="5000" spans="2:4" x14ac:dyDescent="0.2">
      <c r="B5000" t="s">
        <v>135</v>
      </c>
      <c r="C5000" s="44">
        <v>0</v>
      </c>
      <c r="D5000" s="33">
        <v>43882</v>
      </c>
    </row>
    <row r="5001" spans="2:4" x14ac:dyDescent="0.2">
      <c r="B5001" t="s">
        <v>135</v>
      </c>
      <c r="C5001" s="44">
        <v>0</v>
      </c>
      <c r="D5001" s="33">
        <v>43883</v>
      </c>
    </row>
    <row r="5002" spans="2:4" x14ac:dyDescent="0.2">
      <c r="B5002" t="s">
        <v>135</v>
      </c>
      <c r="C5002" s="44">
        <v>0</v>
      </c>
      <c r="D5002" s="33">
        <v>43884</v>
      </c>
    </row>
    <row r="5003" spans="2:4" x14ac:dyDescent="0.2">
      <c r="B5003" t="s">
        <v>135</v>
      </c>
      <c r="C5003" s="44">
        <v>0</v>
      </c>
      <c r="D5003" s="33">
        <v>43885</v>
      </c>
    </row>
    <row r="5004" spans="2:4" x14ac:dyDescent="0.2">
      <c r="B5004" t="s">
        <v>135</v>
      </c>
      <c r="C5004" s="44">
        <v>0</v>
      </c>
      <c r="D5004" s="33">
        <v>43886</v>
      </c>
    </row>
    <row r="5005" spans="2:4" x14ac:dyDescent="0.2">
      <c r="B5005" t="s">
        <v>135</v>
      </c>
      <c r="C5005" s="44">
        <v>0</v>
      </c>
      <c r="D5005" s="33">
        <v>43887</v>
      </c>
    </row>
    <row r="5006" spans="2:4" x14ac:dyDescent="0.2">
      <c r="B5006" t="s">
        <v>135</v>
      </c>
      <c r="C5006" s="44">
        <v>0</v>
      </c>
      <c r="D5006" s="33">
        <v>43888</v>
      </c>
    </row>
    <row r="5007" spans="2:4" x14ac:dyDescent="0.2">
      <c r="B5007" t="s">
        <v>135</v>
      </c>
      <c r="C5007" s="44">
        <v>0</v>
      </c>
      <c r="D5007" s="33">
        <v>43889</v>
      </c>
    </row>
    <row r="5008" spans="2:4" x14ac:dyDescent="0.2">
      <c r="B5008" t="s">
        <v>135</v>
      </c>
      <c r="C5008" s="44">
        <v>0</v>
      </c>
      <c r="D5008" s="33">
        <v>43890</v>
      </c>
    </row>
    <row r="5009" spans="1:4" x14ac:dyDescent="0.2">
      <c r="B5009" t="s">
        <v>135</v>
      </c>
      <c r="C5009" s="44">
        <v>0</v>
      </c>
      <c r="D5009" s="33">
        <v>43891</v>
      </c>
    </row>
    <row r="5010" spans="1:4" x14ac:dyDescent="0.2">
      <c r="B5010" t="s">
        <v>135</v>
      </c>
      <c r="C5010" s="44">
        <v>0</v>
      </c>
      <c r="D5010" s="33">
        <v>43892</v>
      </c>
    </row>
    <row r="5011" spans="1:4" x14ac:dyDescent="0.2">
      <c r="B5011" t="s">
        <v>135</v>
      </c>
      <c r="C5011" s="44">
        <v>0</v>
      </c>
      <c r="D5011" s="33">
        <v>43893</v>
      </c>
    </row>
    <row r="5012" spans="1:4" x14ac:dyDescent="0.2">
      <c r="B5012" t="s">
        <v>135</v>
      </c>
      <c r="C5012" s="44">
        <v>0</v>
      </c>
      <c r="D5012" s="33">
        <v>43894</v>
      </c>
    </row>
    <row r="5013" spans="1:4" x14ac:dyDescent="0.2">
      <c r="B5013" t="s">
        <v>135</v>
      </c>
      <c r="C5013" s="44">
        <v>0</v>
      </c>
      <c r="D5013" s="33">
        <v>43895</v>
      </c>
    </row>
    <row r="5014" spans="1:4" x14ac:dyDescent="0.2">
      <c r="B5014" t="s">
        <v>135</v>
      </c>
      <c r="C5014" s="44">
        <v>0</v>
      </c>
      <c r="D5014" s="33">
        <v>43896</v>
      </c>
    </row>
    <row r="5015" spans="1:4" x14ac:dyDescent="0.2">
      <c r="B5015" t="s">
        <v>135</v>
      </c>
      <c r="C5015" s="44">
        <v>0</v>
      </c>
      <c r="D5015" s="33">
        <v>43897</v>
      </c>
    </row>
    <row r="5016" spans="1:4" x14ac:dyDescent="0.2">
      <c r="B5016" t="s">
        <v>135</v>
      </c>
      <c r="C5016" s="44">
        <v>1</v>
      </c>
      <c r="D5016" s="33">
        <v>43898</v>
      </c>
    </row>
    <row r="5017" spans="1:4" x14ac:dyDescent="0.2">
      <c r="B5017" t="s">
        <v>135</v>
      </c>
      <c r="C5017" s="44">
        <v>1</v>
      </c>
      <c r="D5017" s="33">
        <v>43899</v>
      </c>
    </row>
    <row r="5018" spans="1:4" x14ac:dyDescent="0.2">
      <c r="B5018" t="s">
        <v>135</v>
      </c>
      <c r="C5018" s="44">
        <v>1</v>
      </c>
      <c r="D5018" s="33">
        <v>43900</v>
      </c>
    </row>
    <row r="5019" spans="1:4" x14ac:dyDescent="0.2">
      <c r="B5019" t="s">
        <v>135</v>
      </c>
      <c r="C5019" s="44">
        <v>5</v>
      </c>
      <c r="D5019" s="33">
        <v>43901</v>
      </c>
    </row>
    <row r="5020" spans="1:4" x14ac:dyDescent="0.2">
      <c r="B5020" t="s">
        <v>135</v>
      </c>
      <c r="C5020" s="44">
        <v>5</v>
      </c>
      <c r="D5020" s="33">
        <v>43902</v>
      </c>
    </row>
    <row r="5021" spans="1:4" x14ac:dyDescent="0.2">
      <c r="B5021" t="s">
        <v>135</v>
      </c>
      <c r="C5021" s="44">
        <v>6</v>
      </c>
      <c r="D5021" s="33">
        <v>43903</v>
      </c>
    </row>
    <row r="5022" spans="1:4" x14ac:dyDescent="0.2">
      <c r="B5022" t="s">
        <v>135</v>
      </c>
      <c r="C5022" s="44">
        <v>6</v>
      </c>
      <c r="D5022" s="33">
        <v>43904</v>
      </c>
    </row>
    <row r="5023" spans="1:4" x14ac:dyDescent="0.2">
      <c r="B5023" t="s">
        <v>135</v>
      </c>
      <c r="C5023" s="44">
        <v>6</v>
      </c>
      <c r="D5023" s="33">
        <v>43905</v>
      </c>
    </row>
    <row r="5024" spans="1:4" x14ac:dyDescent="0.2">
      <c r="A5024" t="s">
        <v>136</v>
      </c>
      <c r="B5024" t="s">
        <v>50</v>
      </c>
      <c r="C5024" s="44">
        <v>0</v>
      </c>
      <c r="D5024" s="33">
        <v>43852</v>
      </c>
    </row>
    <row r="5025" spans="1:4" x14ac:dyDescent="0.2">
      <c r="A5025" t="s">
        <v>136</v>
      </c>
      <c r="B5025" t="s">
        <v>50</v>
      </c>
      <c r="C5025" s="44">
        <v>0</v>
      </c>
      <c r="D5025" s="33">
        <v>43853</v>
      </c>
    </row>
    <row r="5026" spans="1:4" x14ac:dyDescent="0.2">
      <c r="A5026" t="s">
        <v>136</v>
      </c>
      <c r="B5026" t="s">
        <v>50</v>
      </c>
      <c r="C5026" s="44">
        <v>0</v>
      </c>
      <c r="D5026" s="33">
        <v>43854</v>
      </c>
    </row>
    <row r="5027" spans="1:4" x14ac:dyDescent="0.2">
      <c r="A5027" t="s">
        <v>136</v>
      </c>
      <c r="B5027" t="s">
        <v>50</v>
      </c>
      <c r="C5027" s="44">
        <v>0</v>
      </c>
      <c r="D5027" s="33">
        <v>43855</v>
      </c>
    </row>
    <row r="5028" spans="1:4" x14ac:dyDescent="0.2">
      <c r="A5028" t="s">
        <v>136</v>
      </c>
      <c r="B5028" t="s">
        <v>50</v>
      </c>
      <c r="C5028" s="44">
        <v>1</v>
      </c>
      <c r="D5028" s="33">
        <v>43856</v>
      </c>
    </row>
    <row r="5029" spans="1:4" x14ac:dyDescent="0.2">
      <c r="A5029" t="s">
        <v>136</v>
      </c>
      <c r="B5029" t="s">
        <v>50</v>
      </c>
      <c r="C5029" s="44">
        <v>1</v>
      </c>
      <c r="D5029" s="33">
        <v>43857</v>
      </c>
    </row>
    <row r="5030" spans="1:4" x14ac:dyDescent="0.2">
      <c r="A5030" t="s">
        <v>136</v>
      </c>
      <c r="B5030" t="s">
        <v>50</v>
      </c>
      <c r="C5030" s="44">
        <v>1</v>
      </c>
      <c r="D5030" s="33">
        <v>43858</v>
      </c>
    </row>
    <row r="5031" spans="1:4" x14ac:dyDescent="0.2">
      <c r="A5031" t="s">
        <v>136</v>
      </c>
      <c r="B5031" t="s">
        <v>50</v>
      </c>
      <c r="C5031" s="44">
        <v>1</v>
      </c>
      <c r="D5031" s="33">
        <v>43859</v>
      </c>
    </row>
    <row r="5032" spans="1:4" x14ac:dyDescent="0.2">
      <c r="A5032" t="s">
        <v>136</v>
      </c>
      <c r="B5032" t="s">
        <v>50</v>
      </c>
      <c r="C5032" s="44">
        <v>1</v>
      </c>
      <c r="D5032" s="33">
        <v>43860</v>
      </c>
    </row>
    <row r="5033" spans="1:4" x14ac:dyDescent="0.2">
      <c r="A5033" t="s">
        <v>136</v>
      </c>
      <c r="B5033" t="s">
        <v>50</v>
      </c>
      <c r="C5033" s="44">
        <v>3</v>
      </c>
      <c r="D5033" s="33">
        <v>43861</v>
      </c>
    </row>
    <row r="5034" spans="1:4" x14ac:dyDescent="0.2">
      <c r="A5034" t="s">
        <v>136</v>
      </c>
      <c r="B5034" t="s">
        <v>50</v>
      </c>
      <c r="C5034" s="44">
        <v>3</v>
      </c>
      <c r="D5034" s="33">
        <v>43862</v>
      </c>
    </row>
    <row r="5035" spans="1:4" x14ac:dyDescent="0.2">
      <c r="A5035" t="s">
        <v>136</v>
      </c>
      <c r="B5035" t="s">
        <v>50</v>
      </c>
      <c r="C5035" s="44">
        <v>3</v>
      </c>
      <c r="D5035" s="33">
        <v>43863</v>
      </c>
    </row>
    <row r="5036" spans="1:4" x14ac:dyDescent="0.2">
      <c r="A5036" t="s">
        <v>136</v>
      </c>
      <c r="B5036" t="s">
        <v>50</v>
      </c>
      <c r="C5036" s="44">
        <v>3</v>
      </c>
      <c r="D5036" s="33">
        <v>43864</v>
      </c>
    </row>
    <row r="5037" spans="1:4" x14ac:dyDescent="0.2">
      <c r="A5037" t="s">
        <v>136</v>
      </c>
      <c r="B5037" t="s">
        <v>50</v>
      </c>
      <c r="C5037" s="44">
        <v>3</v>
      </c>
      <c r="D5037" s="33">
        <v>43865</v>
      </c>
    </row>
    <row r="5038" spans="1:4" x14ac:dyDescent="0.2">
      <c r="A5038" t="s">
        <v>136</v>
      </c>
      <c r="B5038" t="s">
        <v>50</v>
      </c>
      <c r="C5038" s="44">
        <v>3</v>
      </c>
      <c r="D5038" s="33">
        <v>43866</v>
      </c>
    </row>
    <row r="5039" spans="1:4" x14ac:dyDescent="0.2">
      <c r="A5039" t="s">
        <v>136</v>
      </c>
      <c r="B5039" t="s">
        <v>50</v>
      </c>
      <c r="C5039" s="44">
        <v>3</v>
      </c>
      <c r="D5039" s="33">
        <v>43867</v>
      </c>
    </row>
    <row r="5040" spans="1:4" x14ac:dyDescent="0.2">
      <c r="A5040" t="s">
        <v>136</v>
      </c>
      <c r="B5040" t="s">
        <v>50</v>
      </c>
      <c r="C5040" s="44">
        <v>3</v>
      </c>
      <c r="D5040" s="33">
        <v>43868</v>
      </c>
    </row>
    <row r="5041" spans="1:4" x14ac:dyDescent="0.2">
      <c r="A5041" t="s">
        <v>136</v>
      </c>
      <c r="B5041" t="s">
        <v>50</v>
      </c>
      <c r="C5041" s="44">
        <v>3</v>
      </c>
      <c r="D5041" s="33">
        <v>43869</v>
      </c>
    </row>
    <row r="5042" spans="1:4" x14ac:dyDescent="0.2">
      <c r="A5042" t="s">
        <v>136</v>
      </c>
      <c r="B5042" t="s">
        <v>50</v>
      </c>
      <c r="C5042" s="44">
        <v>3</v>
      </c>
      <c r="D5042" s="33">
        <v>43870</v>
      </c>
    </row>
    <row r="5043" spans="1:4" x14ac:dyDescent="0.2">
      <c r="A5043" t="s">
        <v>136</v>
      </c>
      <c r="B5043" t="s">
        <v>50</v>
      </c>
      <c r="C5043" s="44">
        <v>3</v>
      </c>
      <c r="D5043" s="33">
        <v>43871</v>
      </c>
    </row>
    <row r="5044" spans="1:4" x14ac:dyDescent="0.2">
      <c r="A5044" t="s">
        <v>136</v>
      </c>
      <c r="B5044" t="s">
        <v>50</v>
      </c>
      <c r="C5044" s="44">
        <v>3</v>
      </c>
      <c r="D5044" s="33">
        <v>43872</v>
      </c>
    </row>
    <row r="5045" spans="1:4" x14ac:dyDescent="0.2">
      <c r="A5045" t="s">
        <v>136</v>
      </c>
      <c r="B5045" t="s">
        <v>50</v>
      </c>
      <c r="C5045" s="44">
        <v>3</v>
      </c>
      <c r="D5045" s="33">
        <v>43873</v>
      </c>
    </row>
    <row r="5046" spans="1:4" x14ac:dyDescent="0.2">
      <c r="A5046" t="s">
        <v>136</v>
      </c>
      <c r="B5046" t="s">
        <v>50</v>
      </c>
      <c r="C5046" s="44">
        <v>3</v>
      </c>
      <c r="D5046" s="33">
        <v>43874</v>
      </c>
    </row>
    <row r="5047" spans="1:4" x14ac:dyDescent="0.2">
      <c r="A5047" t="s">
        <v>136</v>
      </c>
      <c r="B5047" t="s">
        <v>50</v>
      </c>
      <c r="C5047" s="44">
        <v>3</v>
      </c>
      <c r="D5047" s="33">
        <v>43875</v>
      </c>
    </row>
    <row r="5048" spans="1:4" x14ac:dyDescent="0.2">
      <c r="A5048" t="s">
        <v>136</v>
      </c>
      <c r="B5048" t="s">
        <v>50</v>
      </c>
      <c r="C5048" s="44">
        <v>3</v>
      </c>
      <c r="D5048" s="33">
        <v>43876</v>
      </c>
    </row>
    <row r="5049" spans="1:4" x14ac:dyDescent="0.2">
      <c r="A5049" t="s">
        <v>136</v>
      </c>
      <c r="B5049" t="s">
        <v>50</v>
      </c>
      <c r="C5049" s="44">
        <v>3</v>
      </c>
      <c r="D5049" s="33">
        <v>43877</v>
      </c>
    </row>
    <row r="5050" spans="1:4" x14ac:dyDescent="0.2">
      <c r="A5050" t="s">
        <v>136</v>
      </c>
      <c r="B5050" t="s">
        <v>50</v>
      </c>
      <c r="C5050" s="44">
        <v>3</v>
      </c>
      <c r="D5050" s="33">
        <v>43878</v>
      </c>
    </row>
    <row r="5051" spans="1:4" x14ac:dyDescent="0.2">
      <c r="A5051" t="s">
        <v>136</v>
      </c>
      <c r="B5051" t="s">
        <v>50</v>
      </c>
      <c r="C5051" s="44">
        <v>3</v>
      </c>
      <c r="D5051" s="33">
        <v>43879</v>
      </c>
    </row>
    <row r="5052" spans="1:4" x14ac:dyDescent="0.2">
      <c r="A5052" t="s">
        <v>136</v>
      </c>
      <c r="B5052" t="s">
        <v>50</v>
      </c>
      <c r="C5052" s="44">
        <v>3</v>
      </c>
      <c r="D5052" s="33">
        <v>43880</v>
      </c>
    </row>
    <row r="5053" spans="1:4" x14ac:dyDescent="0.2">
      <c r="A5053" t="s">
        <v>136</v>
      </c>
      <c r="B5053" t="s">
        <v>50</v>
      </c>
      <c r="C5053" s="44">
        <v>3</v>
      </c>
      <c r="D5053" s="33">
        <v>43881</v>
      </c>
    </row>
    <row r="5054" spans="1:4" x14ac:dyDescent="0.2">
      <c r="A5054" t="s">
        <v>136</v>
      </c>
      <c r="B5054" t="s">
        <v>50</v>
      </c>
      <c r="C5054" s="44">
        <v>3</v>
      </c>
      <c r="D5054" s="33">
        <v>43882</v>
      </c>
    </row>
    <row r="5055" spans="1:4" x14ac:dyDescent="0.2">
      <c r="A5055" t="s">
        <v>136</v>
      </c>
      <c r="B5055" t="s">
        <v>50</v>
      </c>
      <c r="C5055" s="44">
        <v>3</v>
      </c>
      <c r="D5055" s="33">
        <v>43883</v>
      </c>
    </row>
    <row r="5056" spans="1:4" x14ac:dyDescent="0.2">
      <c r="A5056" t="s">
        <v>136</v>
      </c>
      <c r="B5056" t="s">
        <v>50</v>
      </c>
      <c r="C5056" s="44">
        <v>3</v>
      </c>
      <c r="D5056" s="33">
        <v>43884</v>
      </c>
    </row>
    <row r="5057" spans="1:4" x14ac:dyDescent="0.2">
      <c r="A5057" t="s">
        <v>136</v>
      </c>
      <c r="B5057" t="s">
        <v>50</v>
      </c>
      <c r="C5057" s="44">
        <v>4</v>
      </c>
      <c r="D5057" s="33">
        <v>43885</v>
      </c>
    </row>
    <row r="5058" spans="1:4" x14ac:dyDescent="0.2">
      <c r="A5058" t="s">
        <v>136</v>
      </c>
      <c r="B5058" t="s">
        <v>50</v>
      </c>
      <c r="C5058" s="44">
        <v>4</v>
      </c>
      <c r="D5058" s="33">
        <v>43886</v>
      </c>
    </row>
    <row r="5059" spans="1:4" x14ac:dyDescent="0.2">
      <c r="A5059" t="s">
        <v>136</v>
      </c>
      <c r="B5059" t="s">
        <v>50</v>
      </c>
      <c r="C5059" s="44">
        <v>4</v>
      </c>
      <c r="D5059" s="33">
        <v>43887</v>
      </c>
    </row>
    <row r="5060" spans="1:4" x14ac:dyDescent="0.2">
      <c r="A5060" t="s">
        <v>136</v>
      </c>
      <c r="B5060" t="s">
        <v>50</v>
      </c>
      <c r="C5060" s="44">
        <v>6</v>
      </c>
      <c r="D5060" s="33">
        <v>43888</v>
      </c>
    </row>
    <row r="5061" spans="1:4" x14ac:dyDescent="0.2">
      <c r="A5061" t="s">
        <v>136</v>
      </c>
      <c r="B5061" t="s">
        <v>50</v>
      </c>
      <c r="C5061" s="44">
        <v>6</v>
      </c>
      <c r="D5061" s="33">
        <v>43889</v>
      </c>
    </row>
    <row r="5062" spans="1:4" x14ac:dyDescent="0.2">
      <c r="A5062" t="s">
        <v>136</v>
      </c>
      <c r="B5062" t="s">
        <v>50</v>
      </c>
      <c r="C5062" s="44">
        <v>11</v>
      </c>
      <c r="D5062" s="33">
        <v>43890</v>
      </c>
    </row>
    <row r="5063" spans="1:4" x14ac:dyDescent="0.2">
      <c r="A5063" t="s">
        <v>136</v>
      </c>
      <c r="B5063" t="s">
        <v>50</v>
      </c>
      <c r="C5063" s="44">
        <v>15</v>
      </c>
      <c r="D5063" s="33">
        <v>43891</v>
      </c>
    </row>
    <row r="5064" spans="1:4" x14ac:dyDescent="0.2">
      <c r="A5064" t="s">
        <v>136</v>
      </c>
      <c r="B5064" t="s">
        <v>50</v>
      </c>
      <c r="C5064" s="44">
        <v>18</v>
      </c>
      <c r="D5064" s="33">
        <v>43892</v>
      </c>
    </row>
    <row r="5065" spans="1:4" x14ac:dyDescent="0.2">
      <c r="A5065" t="s">
        <v>136</v>
      </c>
      <c r="B5065" t="s">
        <v>50</v>
      </c>
      <c r="C5065" s="44">
        <v>20</v>
      </c>
      <c r="D5065" s="33">
        <v>43893</v>
      </c>
    </row>
    <row r="5066" spans="1:4" x14ac:dyDescent="0.2">
      <c r="A5066" t="s">
        <v>136</v>
      </c>
      <c r="B5066" t="s">
        <v>50</v>
      </c>
      <c r="C5066" s="44">
        <v>20</v>
      </c>
      <c r="D5066" s="33">
        <v>43894</v>
      </c>
    </row>
    <row r="5067" spans="1:4" x14ac:dyDescent="0.2">
      <c r="A5067" t="s">
        <v>136</v>
      </c>
      <c r="B5067" t="s">
        <v>50</v>
      </c>
      <c r="C5067" s="44">
        <v>22</v>
      </c>
      <c r="D5067" s="33">
        <v>43895</v>
      </c>
    </row>
    <row r="5068" spans="1:4" x14ac:dyDescent="0.2">
      <c r="A5068" t="s">
        <v>136</v>
      </c>
      <c r="B5068" t="s">
        <v>50</v>
      </c>
      <c r="C5068" s="44">
        <v>25</v>
      </c>
      <c r="D5068" s="33">
        <v>43896</v>
      </c>
    </row>
    <row r="5069" spans="1:4" x14ac:dyDescent="0.2">
      <c r="A5069" t="s">
        <v>136</v>
      </c>
      <c r="B5069" t="s">
        <v>50</v>
      </c>
      <c r="C5069" s="44">
        <v>28</v>
      </c>
      <c r="D5069" s="33">
        <v>43897</v>
      </c>
    </row>
    <row r="5070" spans="1:4" x14ac:dyDescent="0.2">
      <c r="A5070" t="s">
        <v>136</v>
      </c>
      <c r="B5070" t="s">
        <v>50</v>
      </c>
      <c r="C5070" s="44">
        <v>29</v>
      </c>
      <c r="D5070" s="33">
        <v>43898</v>
      </c>
    </row>
    <row r="5071" spans="1:4" x14ac:dyDescent="0.2">
      <c r="A5071" t="s">
        <v>136</v>
      </c>
      <c r="B5071" t="s">
        <v>50</v>
      </c>
      <c r="C5071" s="44">
        <v>34</v>
      </c>
      <c r="D5071" s="33">
        <v>43899</v>
      </c>
    </row>
    <row r="5072" spans="1:4" x14ac:dyDescent="0.2">
      <c r="A5072" t="s">
        <v>136</v>
      </c>
      <c r="B5072" t="s">
        <v>50</v>
      </c>
      <c r="C5072" s="44">
        <v>36</v>
      </c>
      <c r="D5072" s="33">
        <v>43900</v>
      </c>
    </row>
    <row r="5073" spans="1:4" x14ac:dyDescent="0.2">
      <c r="A5073" t="s">
        <v>136</v>
      </c>
      <c r="B5073" t="s">
        <v>50</v>
      </c>
      <c r="C5073" s="44">
        <v>41</v>
      </c>
      <c r="D5073" s="33">
        <v>43901</v>
      </c>
    </row>
    <row r="5074" spans="1:4" x14ac:dyDescent="0.2">
      <c r="A5074" t="s">
        <v>136</v>
      </c>
      <c r="B5074" t="s">
        <v>50</v>
      </c>
      <c r="C5074" s="44">
        <v>42</v>
      </c>
      <c r="D5074" s="33">
        <v>43902</v>
      </c>
    </row>
    <row r="5075" spans="1:4" x14ac:dyDescent="0.2">
      <c r="A5075" t="s">
        <v>136</v>
      </c>
      <c r="B5075" t="s">
        <v>50</v>
      </c>
      <c r="C5075" s="44">
        <v>74</v>
      </c>
      <c r="D5075" s="33">
        <v>43903</v>
      </c>
    </row>
    <row r="5076" spans="1:4" x14ac:dyDescent="0.2">
      <c r="A5076" t="s">
        <v>136</v>
      </c>
      <c r="B5076" t="s">
        <v>50</v>
      </c>
      <c r="C5076" s="44">
        <v>79</v>
      </c>
      <c r="D5076" s="33">
        <v>43904</v>
      </c>
    </row>
    <row r="5077" spans="1:4" x14ac:dyDescent="0.2">
      <c r="A5077" t="s">
        <v>136</v>
      </c>
      <c r="B5077" t="s">
        <v>50</v>
      </c>
      <c r="C5077" s="44">
        <v>104</v>
      </c>
      <c r="D5077" s="33">
        <v>43905</v>
      </c>
    </row>
    <row r="5078" spans="1:4" x14ac:dyDescent="0.2">
      <c r="A5078" t="s">
        <v>137</v>
      </c>
      <c r="B5078" t="s">
        <v>50</v>
      </c>
      <c r="C5078" s="44">
        <v>0</v>
      </c>
      <c r="D5078" s="33">
        <v>43852</v>
      </c>
    </row>
    <row r="5079" spans="1:4" x14ac:dyDescent="0.2">
      <c r="A5079" t="s">
        <v>137</v>
      </c>
      <c r="B5079" t="s">
        <v>50</v>
      </c>
      <c r="C5079" s="44">
        <v>0</v>
      </c>
      <c r="D5079" s="33">
        <v>43853</v>
      </c>
    </row>
    <row r="5080" spans="1:4" x14ac:dyDescent="0.2">
      <c r="A5080" t="s">
        <v>137</v>
      </c>
      <c r="B5080" t="s">
        <v>50</v>
      </c>
      <c r="C5080" s="44">
        <v>0</v>
      </c>
      <c r="D5080" s="33">
        <v>43854</v>
      </c>
    </row>
    <row r="5081" spans="1:4" x14ac:dyDescent="0.2">
      <c r="A5081" t="s">
        <v>137</v>
      </c>
      <c r="B5081" t="s">
        <v>50</v>
      </c>
      <c r="C5081" s="44">
        <v>0</v>
      </c>
      <c r="D5081" s="33">
        <v>43855</v>
      </c>
    </row>
    <row r="5082" spans="1:4" x14ac:dyDescent="0.2">
      <c r="A5082" t="s">
        <v>137</v>
      </c>
      <c r="B5082" t="s">
        <v>50</v>
      </c>
      <c r="C5082" s="44">
        <v>0</v>
      </c>
      <c r="D5082" s="33">
        <v>43856</v>
      </c>
    </row>
    <row r="5083" spans="1:4" x14ac:dyDescent="0.2">
      <c r="A5083" t="s">
        <v>137</v>
      </c>
      <c r="B5083" t="s">
        <v>50</v>
      </c>
      <c r="C5083" s="44">
        <v>0</v>
      </c>
      <c r="D5083" s="33">
        <v>43857</v>
      </c>
    </row>
    <row r="5084" spans="1:4" x14ac:dyDescent="0.2">
      <c r="A5084" t="s">
        <v>137</v>
      </c>
      <c r="B5084" t="s">
        <v>50</v>
      </c>
      <c r="C5084" s="44">
        <v>0</v>
      </c>
      <c r="D5084" s="33">
        <v>43858</v>
      </c>
    </row>
    <row r="5085" spans="1:4" x14ac:dyDescent="0.2">
      <c r="A5085" t="s">
        <v>137</v>
      </c>
      <c r="B5085" t="s">
        <v>50</v>
      </c>
      <c r="C5085" s="44">
        <v>0</v>
      </c>
      <c r="D5085" s="33">
        <v>43859</v>
      </c>
    </row>
    <row r="5086" spans="1:4" x14ac:dyDescent="0.2">
      <c r="A5086" t="s">
        <v>137</v>
      </c>
      <c r="B5086" t="s">
        <v>50</v>
      </c>
      <c r="C5086" s="44">
        <v>0</v>
      </c>
      <c r="D5086" s="33">
        <v>43860</v>
      </c>
    </row>
    <row r="5087" spans="1:4" x14ac:dyDescent="0.2">
      <c r="A5087" t="s">
        <v>137</v>
      </c>
      <c r="B5087" t="s">
        <v>50</v>
      </c>
      <c r="C5087" s="44">
        <v>0</v>
      </c>
      <c r="D5087" s="33">
        <v>43861</v>
      </c>
    </row>
    <row r="5088" spans="1:4" x14ac:dyDescent="0.2">
      <c r="A5088" t="s">
        <v>137</v>
      </c>
      <c r="B5088" t="s">
        <v>50</v>
      </c>
      <c r="C5088" s="44">
        <v>0</v>
      </c>
      <c r="D5088" s="33">
        <v>43862</v>
      </c>
    </row>
    <row r="5089" spans="1:4" x14ac:dyDescent="0.2">
      <c r="A5089" t="s">
        <v>137</v>
      </c>
      <c r="B5089" t="s">
        <v>50</v>
      </c>
      <c r="C5089" s="44">
        <v>0</v>
      </c>
      <c r="D5089" s="33">
        <v>43863</v>
      </c>
    </row>
    <row r="5090" spans="1:4" x14ac:dyDescent="0.2">
      <c r="A5090" t="s">
        <v>137</v>
      </c>
      <c r="B5090" t="s">
        <v>50</v>
      </c>
      <c r="C5090" s="44">
        <v>0</v>
      </c>
      <c r="D5090" s="33">
        <v>43864</v>
      </c>
    </row>
    <row r="5091" spans="1:4" x14ac:dyDescent="0.2">
      <c r="A5091" t="s">
        <v>137</v>
      </c>
      <c r="B5091" t="s">
        <v>50</v>
      </c>
      <c r="C5091" s="44">
        <v>0</v>
      </c>
      <c r="D5091" s="33">
        <v>43865</v>
      </c>
    </row>
    <row r="5092" spans="1:4" x14ac:dyDescent="0.2">
      <c r="A5092" t="s">
        <v>137</v>
      </c>
      <c r="B5092" t="s">
        <v>50</v>
      </c>
      <c r="C5092" s="44">
        <v>0</v>
      </c>
      <c r="D5092" s="33">
        <v>43866</v>
      </c>
    </row>
    <row r="5093" spans="1:4" x14ac:dyDescent="0.2">
      <c r="A5093" t="s">
        <v>137</v>
      </c>
      <c r="B5093" t="s">
        <v>50</v>
      </c>
      <c r="C5093" s="44">
        <v>0</v>
      </c>
      <c r="D5093" s="33">
        <v>43867</v>
      </c>
    </row>
    <row r="5094" spans="1:4" x14ac:dyDescent="0.2">
      <c r="A5094" t="s">
        <v>137</v>
      </c>
      <c r="B5094" t="s">
        <v>50</v>
      </c>
      <c r="C5094" s="44">
        <v>0</v>
      </c>
      <c r="D5094" s="33">
        <v>43868</v>
      </c>
    </row>
    <row r="5095" spans="1:4" x14ac:dyDescent="0.2">
      <c r="A5095" t="s">
        <v>137</v>
      </c>
      <c r="B5095" t="s">
        <v>50</v>
      </c>
      <c r="C5095" s="44">
        <v>0</v>
      </c>
      <c r="D5095" s="33">
        <v>43869</v>
      </c>
    </row>
    <row r="5096" spans="1:4" x14ac:dyDescent="0.2">
      <c r="A5096" t="s">
        <v>137</v>
      </c>
      <c r="B5096" t="s">
        <v>50</v>
      </c>
      <c r="C5096" s="44">
        <v>0</v>
      </c>
      <c r="D5096" s="33">
        <v>43870</v>
      </c>
    </row>
    <row r="5097" spans="1:4" x14ac:dyDescent="0.2">
      <c r="A5097" t="s">
        <v>137</v>
      </c>
      <c r="B5097" t="s">
        <v>50</v>
      </c>
      <c r="C5097" s="44">
        <v>0</v>
      </c>
      <c r="D5097" s="33">
        <v>43871</v>
      </c>
    </row>
    <row r="5098" spans="1:4" x14ac:dyDescent="0.2">
      <c r="A5098" t="s">
        <v>137</v>
      </c>
      <c r="B5098" t="s">
        <v>50</v>
      </c>
      <c r="C5098" s="44">
        <v>0</v>
      </c>
      <c r="D5098" s="33">
        <v>43872</v>
      </c>
    </row>
    <row r="5099" spans="1:4" x14ac:dyDescent="0.2">
      <c r="A5099" t="s">
        <v>137</v>
      </c>
      <c r="B5099" t="s">
        <v>50</v>
      </c>
      <c r="C5099" s="44">
        <v>0</v>
      </c>
      <c r="D5099" s="33">
        <v>43873</v>
      </c>
    </row>
    <row r="5100" spans="1:4" x14ac:dyDescent="0.2">
      <c r="A5100" t="s">
        <v>137</v>
      </c>
      <c r="B5100" t="s">
        <v>50</v>
      </c>
      <c r="C5100" s="44">
        <v>0</v>
      </c>
      <c r="D5100" s="33">
        <v>43874</v>
      </c>
    </row>
    <row r="5101" spans="1:4" x14ac:dyDescent="0.2">
      <c r="A5101" t="s">
        <v>137</v>
      </c>
      <c r="B5101" t="s">
        <v>50</v>
      </c>
      <c r="C5101" s="44">
        <v>0</v>
      </c>
      <c r="D5101" s="33">
        <v>43875</v>
      </c>
    </row>
    <row r="5102" spans="1:4" x14ac:dyDescent="0.2">
      <c r="A5102" t="s">
        <v>137</v>
      </c>
      <c r="B5102" t="s">
        <v>50</v>
      </c>
      <c r="C5102" s="44">
        <v>0</v>
      </c>
      <c r="D5102" s="33">
        <v>43876</v>
      </c>
    </row>
    <row r="5103" spans="1:4" x14ac:dyDescent="0.2">
      <c r="A5103" t="s">
        <v>137</v>
      </c>
      <c r="B5103" t="s">
        <v>50</v>
      </c>
      <c r="C5103" s="44">
        <v>0</v>
      </c>
      <c r="D5103" s="33">
        <v>43877</v>
      </c>
    </row>
    <row r="5104" spans="1:4" x14ac:dyDescent="0.2">
      <c r="A5104" t="s">
        <v>137</v>
      </c>
      <c r="B5104" t="s">
        <v>50</v>
      </c>
      <c r="C5104" s="44">
        <v>0</v>
      </c>
      <c r="D5104" s="33">
        <v>43878</v>
      </c>
    </row>
    <row r="5105" spans="1:4" x14ac:dyDescent="0.2">
      <c r="A5105" t="s">
        <v>137</v>
      </c>
      <c r="B5105" t="s">
        <v>50</v>
      </c>
      <c r="C5105" s="44">
        <v>0</v>
      </c>
      <c r="D5105" s="33">
        <v>43879</v>
      </c>
    </row>
    <row r="5106" spans="1:4" x14ac:dyDescent="0.2">
      <c r="A5106" t="s">
        <v>137</v>
      </c>
      <c r="B5106" t="s">
        <v>50</v>
      </c>
      <c r="C5106" s="44">
        <v>0</v>
      </c>
      <c r="D5106" s="33">
        <v>43880</v>
      </c>
    </row>
    <row r="5107" spans="1:4" x14ac:dyDescent="0.2">
      <c r="A5107" t="s">
        <v>137</v>
      </c>
      <c r="B5107" t="s">
        <v>50</v>
      </c>
      <c r="C5107" s="44">
        <v>0</v>
      </c>
      <c r="D5107" s="33">
        <v>43881</v>
      </c>
    </row>
    <row r="5108" spans="1:4" x14ac:dyDescent="0.2">
      <c r="A5108" t="s">
        <v>137</v>
      </c>
      <c r="B5108" t="s">
        <v>50</v>
      </c>
      <c r="C5108" s="44">
        <v>0</v>
      </c>
      <c r="D5108" s="33">
        <v>43882</v>
      </c>
    </row>
    <row r="5109" spans="1:4" x14ac:dyDescent="0.2">
      <c r="A5109" t="s">
        <v>137</v>
      </c>
      <c r="B5109" t="s">
        <v>50</v>
      </c>
      <c r="C5109" s="44">
        <v>0</v>
      </c>
      <c r="D5109" s="33">
        <v>43883</v>
      </c>
    </row>
    <row r="5110" spans="1:4" x14ac:dyDescent="0.2">
      <c r="A5110" t="s">
        <v>137</v>
      </c>
      <c r="B5110" t="s">
        <v>50</v>
      </c>
      <c r="C5110" s="44">
        <v>0</v>
      </c>
      <c r="D5110" s="33">
        <v>43884</v>
      </c>
    </row>
    <row r="5111" spans="1:4" x14ac:dyDescent="0.2">
      <c r="A5111" t="s">
        <v>137</v>
      </c>
      <c r="B5111" t="s">
        <v>50</v>
      </c>
      <c r="C5111" s="44">
        <v>0</v>
      </c>
      <c r="D5111" s="33">
        <v>43885</v>
      </c>
    </row>
    <row r="5112" spans="1:4" x14ac:dyDescent="0.2">
      <c r="A5112" t="s">
        <v>137</v>
      </c>
      <c r="B5112" t="s">
        <v>50</v>
      </c>
      <c r="C5112" s="44">
        <v>0</v>
      </c>
      <c r="D5112" s="33">
        <v>43886</v>
      </c>
    </row>
    <row r="5113" spans="1:4" x14ac:dyDescent="0.2">
      <c r="A5113" t="s">
        <v>137</v>
      </c>
      <c r="B5113" t="s">
        <v>50</v>
      </c>
      <c r="C5113" s="44">
        <v>0</v>
      </c>
      <c r="D5113" s="33">
        <v>43887</v>
      </c>
    </row>
    <row r="5114" spans="1:4" x14ac:dyDescent="0.2">
      <c r="A5114" t="s">
        <v>137</v>
      </c>
      <c r="B5114" t="s">
        <v>50</v>
      </c>
      <c r="C5114" s="44">
        <v>0</v>
      </c>
      <c r="D5114" s="33">
        <v>43888</v>
      </c>
    </row>
    <row r="5115" spans="1:4" x14ac:dyDescent="0.2">
      <c r="A5115" t="s">
        <v>137</v>
      </c>
      <c r="B5115" t="s">
        <v>50</v>
      </c>
      <c r="C5115" s="44">
        <v>0</v>
      </c>
      <c r="D5115" s="33">
        <v>43889</v>
      </c>
    </row>
    <row r="5116" spans="1:4" x14ac:dyDescent="0.2">
      <c r="A5116" t="s">
        <v>137</v>
      </c>
      <c r="B5116" t="s">
        <v>50</v>
      </c>
      <c r="C5116" s="44">
        <v>0</v>
      </c>
      <c r="D5116" s="33">
        <v>43890</v>
      </c>
    </row>
    <row r="5117" spans="1:4" x14ac:dyDescent="0.2">
      <c r="A5117" t="s">
        <v>137</v>
      </c>
      <c r="B5117" t="s">
        <v>50</v>
      </c>
      <c r="C5117" s="44">
        <v>0</v>
      </c>
      <c r="D5117" s="33">
        <v>43891</v>
      </c>
    </row>
    <row r="5118" spans="1:4" x14ac:dyDescent="0.2">
      <c r="A5118" t="s">
        <v>137</v>
      </c>
      <c r="B5118" t="s">
        <v>50</v>
      </c>
      <c r="C5118" s="44">
        <v>0</v>
      </c>
      <c r="D5118" s="33">
        <v>43892</v>
      </c>
    </row>
    <row r="5119" spans="1:4" x14ac:dyDescent="0.2">
      <c r="A5119" t="s">
        <v>137</v>
      </c>
      <c r="B5119" t="s">
        <v>50</v>
      </c>
      <c r="C5119" s="44">
        <v>0</v>
      </c>
      <c r="D5119" s="33">
        <v>43893</v>
      </c>
    </row>
    <row r="5120" spans="1:4" x14ac:dyDescent="0.2">
      <c r="A5120" t="s">
        <v>137</v>
      </c>
      <c r="B5120" t="s">
        <v>50</v>
      </c>
      <c r="C5120" s="44">
        <v>0</v>
      </c>
      <c r="D5120" s="33">
        <v>43894</v>
      </c>
    </row>
    <row r="5121" spans="1:4" x14ac:dyDescent="0.2">
      <c r="A5121" t="s">
        <v>137</v>
      </c>
      <c r="B5121" t="s">
        <v>50</v>
      </c>
      <c r="C5121" s="44">
        <v>0</v>
      </c>
      <c r="D5121" s="33">
        <v>43895</v>
      </c>
    </row>
    <row r="5122" spans="1:4" x14ac:dyDescent="0.2">
      <c r="A5122" t="s">
        <v>137</v>
      </c>
      <c r="B5122" t="s">
        <v>50</v>
      </c>
      <c r="C5122" s="44">
        <v>1</v>
      </c>
      <c r="D5122" s="33">
        <v>43896</v>
      </c>
    </row>
    <row r="5123" spans="1:4" x14ac:dyDescent="0.2">
      <c r="A5123" t="s">
        <v>137</v>
      </c>
      <c r="B5123" t="s">
        <v>50</v>
      </c>
      <c r="C5123" s="44">
        <v>2</v>
      </c>
      <c r="D5123" s="33">
        <v>43897</v>
      </c>
    </row>
    <row r="5124" spans="1:4" x14ac:dyDescent="0.2">
      <c r="A5124" t="s">
        <v>137</v>
      </c>
      <c r="B5124" t="s">
        <v>50</v>
      </c>
      <c r="C5124" s="44">
        <v>4</v>
      </c>
      <c r="D5124" s="33">
        <v>43898</v>
      </c>
    </row>
    <row r="5125" spans="1:4" x14ac:dyDescent="0.2">
      <c r="A5125" t="s">
        <v>137</v>
      </c>
      <c r="B5125" t="s">
        <v>50</v>
      </c>
      <c r="C5125" s="44">
        <v>7</v>
      </c>
      <c r="D5125" s="33">
        <v>43899</v>
      </c>
    </row>
    <row r="5126" spans="1:4" x14ac:dyDescent="0.2">
      <c r="A5126" t="s">
        <v>137</v>
      </c>
      <c r="B5126" t="s">
        <v>50</v>
      </c>
      <c r="C5126" s="44">
        <v>7</v>
      </c>
      <c r="D5126" s="33">
        <v>43900</v>
      </c>
    </row>
    <row r="5127" spans="1:4" x14ac:dyDescent="0.2">
      <c r="A5127" t="s">
        <v>137</v>
      </c>
      <c r="B5127" t="s">
        <v>50</v>
      </c>
      <c r="C5127" s="44">
        <v>19</v>
      </c>
      <c r="D5127" s="33">
        <v>43901</v>
      </c>
    </row>
    <row r="5128" spans="1:4" x14ac:dyDescent="0.2">
      <c r="A5128" t="s">
        <v>137</v>
      </c>
      <c r="B5128" t="s">
        <v>50</v>
      </c>
      <c r="C5128" s="44">
        <v>19</v>
      </c>
      <c r="D5128" s="33">
        <v>43902</v>
      </c>
    </row>
    <row r="5129" spans="1:4" x14ac:dyDescent="0.2">
      <c r="A5129" t="s">
        <v>137</v>
      </c>
      <c r="B5129" t="s">
        <v>50</v>
      </c>
      <c r="C5129" s="44">
        <v>29</v>
      </c>
      <c r="D5129" s="33">
        <v>43903</v>
      </c>
    </row>
    <row r="5130" spans="1:4" x14ac:dyDescent="0.2">
      <c r="A5130" t="s">
        <v>137</v>
      </c>
      <c r="B5130" t="s">
        <v>50</v>
      </c>
      <c r="C5130" s="44">
        <v>29</v>
      </c>
      <c r="D5130" s="33">
        <v>43904</v>
      </c>
    </row>
    <row r="5131" spans="1:4" x14ac:dyDescent="0.2">
      <c r="A5131" t="s">
        <v>137</v>
      </c>
      <c r="B5131" t="s">
        <v>50</v>
      </c>
      <c r="C5131" s="44">
        <v>39</v>
      </c>
      <c r="D5131" s="33">
        <v>43905</v>
      </c>
    </row>
    <row r="5132" spans="1:4" x14ac:dyDescent="0.2">
      <c r="A5132" t="s">
        <v>138</v>
      </c>
      <c r="B5132" t="s">
        <v>50</v>
      </c>
      <c r="C5132" s="44">
        <v>0</v>
      </c>
      <c r="D5132" s="33">
        <v>43852</v>
      </c>
    </row>
    <row r="5133" spans="1:4" x14ac:dyDescent="0.2">
      <c r="A5133" t="s">
        <v>138</v>
      </c>
      <c r="B5133" t="s">
        <v>50</v>
      </c>
      <c r="C5133" s="44">
        <v>0</v>
      </c>
      <c r="D5133" s="33">
        <v>43853</v>
      </c>
    </row>
    <row r="5134" spans="1:4" x14ac:dyDescent="0.2">
      <c r="A5134" t="s">
        <v>138</v>
      </c>
      <c r="B5134" t="s">
        <v>50</v>
      </c>
      <c r="C5134" s="44">
        <v>0</v>
      </c>
      <c r="D5134" s="33">
        <v>43854</v>
      </c>
    </row>
    <row r="5135" spans="1:4" x14ac:dyDescent="0.2">
      <c r="A5135" t="s">
        <v>138</v>
      </c>
      <c r="B5135" t="s">
        <v>50</v>
      </c>
      <c r="C5135" s="44">
        <v>0</v>
      </c>
      <c r="D5135" s="33">
        <v>43855</v>
      </c>
    </row>
    <row r="5136" spans="1:4" x14ac:dyDescent="0.2">
      <c r="A5136" t="s">
        <v>138</v>
      </c>
      <c r="B5136" t="s">
        <v>50</v>
      </c>
      <c r="C5136" s="44">
        <v>0</v>
      </c>
      <c r="D5136" s="33">
        <v>43856</v>
      </c>
    </row>
    <row r="5137" spans="1:4" x14ac:dyDescent="0.2">
      <c r="A5137" t="s">
        <v>138</v>
      </c>
      <c r="B5137" t="s">
        <v>50</v>
      </c>
      <c r="C5137" s="44">
        <v>0</v>
      </c>
      <c r="D5137" s="33">
        <v>43857</v>
      </c>
    </row>
    <row r="5138" spans="1:4" x14ac:dyDescent="0.2">
      <c r="A5138" t="s">
        <v>138</v>
      </c>
      <c r="B5138" t="s">
        <v>50</v>
      </c>
      <c r="C5138" s="44">
        <v>0</v>
      </c>
      <c r="D5138" s="33">
        <v>43858</v>
      </c>
    </row>
    <row r="5139" spans="1:4" x14ac:dyDescent="0.2">
      <c r="A5139" t="s">
        <v>138</v>
      </c>
      <c r="B5139" t="s">
        <v>50</v>
      </c>
      <c r="C5139" s="44">
        <v>0</v>
      </c>
      <c r="D5139" s="33">
        <v>43859</v>
      </c>
    </row>
    <row r="5140" spans="1:4" x14ac:dyDescent="0.2">
      <c r="A5140" t="s">
        <v>138</v>
      </c>
      <c r="B5140" t="s">
        <v>50</v>
      </c>
      <c r="C5140" s="44">
        <v>0</v>
      </c>
      <c r="D5140" s="33">
        <v>43860</v>
      </c>
    </row>
    <row r="5141" spans="1:4" x14ac:dyDescent="0.2">
      <c r="A5141" t="s">
        <v>138</v>
      </c>
      <c r="B5141" t="s">
        <v>50</v>
      </c>
      <c r="C5141" s="44">
        <v>0</v>
      </c>
      <c r="D5141" s="33">
        <v>43861</v>
      </c>
    </row>
    <row r="5142" spans="1:4" x14ac:dyDescent="0.2">
      <c r="A5142" t="s">
        <v>138</v>
      </c>
      <c r="B5142" t="s">
        <v>50</v>
      </c>
      <c r="C5142" s="44">
        <v>0</v>
      </c>
      <c r="D5142" s="33">
        <v>43862</v>
      </c>
    </row>
    <row r="5143" spans="1:4" x14ac:dyDescent="0.2">
      <c r="A5143" t="s">
        <v>138</v>
      </c>
      <c r="B5143" t="s">
        <v>50</v>
      </c>
      <c r="C5143" s="44">
        <v>0</v>
      </c>
      <c r="D5143" s="33">
        <v>43863</v>
      </c>
    </row>
    <row r="5144" spans="1:4" x14ac:dyDescent="0.2">
      <c r="A5144" t="s">
        <v>138</v>
      </c>
      <c r="B5144" t="s">
        <v>50</v>
      </c>
      <c r="C5144" s="44">
        <v>0</v>
      </c>
      <c r="D5144" s="33">
        <v>43864</v>
      </c>
    </row>
    <row r="5145" spans="1:4" x14ac:dyDescent="0.2">
      <c r="A5145" t="s">
        <v>138</v>
      </c>
      <c r="B5145" t="s">
        <v>50</v>
      </c>
      <c r="C5145" s="44">
        <v>0</v>
      </c>
      <c r="D5145" s="33">
        <v>43865</v>
      </c>
    </row>
    <row r="5146" spans="1:4" x14ac:dyDescent="0.2">
      <c r="A5146" t="s">
        <v>138</v>
      </c>
      <c r="B5146" t="s">
        <v>50</v>
      </c>
      <c r="C5146" s="44">
        <v>0</v>
      </c>
      <c r="D5146" s="33">
        <v>43866</v>
      </c>
    </row>
    <row r="5147" spans="1:4" x14ac:dyDescent="0.2">
      <c r="A5147" t="s">
        <v>138</v>
      </c>
      <c r="B5147" t="s">
        <v>50</v>
      </c>
      <c r="C5147" s="44">
        <v>0</v>
      </c>
      <c r="D5147" s="33">
        <v>43867</v>
      </c>
    </row>
    <row r="5148" spans="1:4" x14ac:dyDescent="0.2">
      <c r="A5148" t="s">
        <v>138</v>
      </c>
      <c r="B5148" t="s">
        <v>50</v>
      </c>
      <c r="C5148" s="44">
        <v>0</v>
      </c>
      <c r="D5148" s="33">
        <v>43868</v>
      </c>
    </row>
    <row r="5149" spans="1:4" x14ac:dyDescent="0.2">
      <c r="A5149" t="s">
        <v>138</v>
      </c>
      <c r="B5149" t="s">
        <v>50</v>
      </c>
      <c r="C5149" s="44">
        <v>0</v>
      </c>
      <c r="D5149" s="33">
        <v>43869</v>
      </c>
    </row>
    <row r="5150" spans="1:4" x14ac:dyDescent="0.2">
      <c r="A5150" t="s">
        <v>138</v>
      </c>
      <c r="B5150" t="s">
        <v>50</v>
      </c>
      <c r="C5150" s="44">
        <v>0</v>
      </c>
      <c r="D5150" s="33">
        <v>43870</v>
      </c>
    </row>
    <row r="5151" spans="1:4" x14ac:dyDescent="0.2">
      <c r="A5151" t="s">
        <v>138</v>
      </c>
      <c r="B5151" t="s">
        <v>50</v>
      </c>
      <c r="C5151" s="44">
        <v>0</v>
      </c>
      <c r="D5151" s="33">
        <v>43871</v>
      </c>
    </row>
    <row r="5152" spans="1:4" x14ac:dyDescent="0.2">
      <c r="A5152" t="s">
        <v>138</v>
      </c>
      <c r="B5152" t="s">
        <v>50</v>
      </c>
      <c r="C5152" s="44">
        <v>0</v>
      </c>
      <c r="D5152" s="33">
        <v>43872</v>
      </c>
    </row>
    <row r="5153" spans="1:4" x14ac:dyDescent="0.2">
      <c r="A5153" t="s">
        <v>138</v>
      </c>
      <c r="B5153" t="s">
        <v>50</v>
      </c>
      <c r="C5153" s="44">
        <v>0</v>
      </c>
      <c r="D5153" s="33">
        <v>43873</v>
      </c>
    </row>
    <row r="5154" spans="1:4" x14ac:dyDescent="0.2">
      <c r="A5154" t="s">
        <v>138</v>
      </c>
      <c r="B5154" t="s">
        <v>50</v>
      </c>
      <c r="C5154" s="44">
        <v>0</v>
      </c>
      <c r="D5154" s="33">
        <v>43874</v>
      </c>
    </row>
    <row r="5155" spans="1:4" x14ac:dyDescent="0.2">
      <c r="A5155" t="s">
        <v>138</v>
      </c>
      <c r="B5155" t="s">
        <v>50</v>
      </c>
      <c r="C5155" s="44">
        <v>0</v>
      </c>
      <c r="D5155" s="33">
        <v>43875</v>
      </c>
    </row>
    <row r="5156" spans="1:4" x14ac:dyDescent="0.2">
      <c r="A5156" t="s">
        <v>138</v>
      </c>
      <c r="B5156" t="s">
        <v>50</v>
      </c>
      <c r="C5156" s="44">
        <v>0</v>
      </c>
      <c r="D5156" s="33">
        <v>43876</v>
      </c>
    </row>
    <row r="5157" spans="1:4" x14ac:dyDescent="0.2">
      <c r="A5157" t="s">
        <v>138</v>
      </c>
      <c r="B5157" t="s">
        <v>50</v>
      </c>
      <c r="C5157" s="44">
        <v>0</v>
      </c>
      <c r="D5157" s="33">
        <v>43877</v>
      </c>
    </row>
    <row r="5158" spans="1:4" x14ac:dyDescent="0.2">
      <c r="A5158" t="s">
        <v>138</v>
      </c>
      <c r="B5158" t="s">
        <v>50</v>
      </c>
      <c r="C5158" s="44">
        <v>0</v>
      </c>
      <c r="D5158" s="33">
        <v>43878</v>
      </c>
    </row>
    <row r="5159" spans="1:4" x14ac:dyDescent="0.2">
      <c r="A5159" t="s">
        <v>138</v>
      </c>
      <c r="B5159" t="s">
        <v>50</v>
      </c>
      <c r="C5159" s="44">
        <v>0</v>
      </c>
      <c r="D5159" s="33">
        <v>43879</v>
      </c>
    </row>
    <row r="5160" spans="1:4" x14ac:dyDescent="0.2">
      <c r="A5160" t="s">
        <v>138</v>
      </c>
      <c r="B5160" t="s">
        <v>50</v>
      </c>
      <c r="C5160" s="44">
        <v>0</v>
      </c>
      <c r="D5160" s="33">
        <v>43880</v>
      </c>
    </row>
    <row r="5161" spans="1:4" x14ac:dyDescent="0.2">
      <c r="A5161" t="s">
        <v>138</v>
      </c>
      <c r="B5161" t="s">
        <v>50</v>
      </c>
      <c r="C5161" s="44">
        <v>0</v>
      </c>
      <c r="D5161" s="33">
        <v>43881</v>
      </c>
    </row>
    <row r="5162" spans="1:4" x14ac:dyDescent="0.2">
      <c r="A5162" t="s">
        <v>138</v>
      </c>
      <c r="B5162" t="s">
        <v>50</v>
      </c>
      <c r="C5162" s="44">
        <v>0</v>
      </c>
      <c r="D5162" s="33">
        <v>43882</v>
      </c>
    </row>
    <row r="5163" spans="1:4" x14ac:dyDescent="0.2">
      <c r="A5163" t="s">
        <v>138</v>
      </c>
      <c r="B5163" t="s">
        <v>50</v>
      </c>
      <c r="C5163" s="44">
        <v>0</v>
      </c>
      <c r="D5163" s="33">
        <v>43883</v>
      </c>
    </row>
    <row r="5164" spans="1:4" x14ac:dyDescent="0.2">
      <c r="A5164" t="s">
        <v>138</v>
      </c>
      <c r="B5164" t="s">
        <v>50</v>
      </c>
      <c r="C5164" s="44">
        <v>0</v>
      </c>
      <c r="D5164" s="33">
        <v>43884</v>
      </c>
    </row>
    <row r="5165" spans="1:4" x14ac:dyDescent="0.2">
      <c r="A5165" t="s">
        <v>138</v>
      </c>
      <c r="B5165" t="s">
        <v>50</v>
      </c>
      <c r="C5165" s="44">
        <v>0</v>
      </c>
      <c r="D5165" s="33">
        <v>43885</v>
      </c>
    </row>
    <row r="5166" spans="1:4" x14ac:dyDescent="0.2">
      <c r="A5166" t="s">
        <v>138</v>
      </c>
      <c r="B5166" t="s">
        <v>50</v>
      </c>
      <c r="C5166" s="44">
        <v>0</v>
      </c>
      <c r="D5166" s="33">
        <v>43886</v>
      </c>
    </row>
    <row r="5167" spans="1:4" x14ac:dyDescent="0.2">
      <c r="A5167" t="s">
        <v>138</v>
      </c>
      <c r="B5167" t="s">
        <v>50</v>
      </c>
      <c r="C5167" s="44">
        <v>0</v>
      </c>
      <c r="D5167" s="33">
        <v>43887</v>
      </c>
    </row>
    <row r="5168" spans="1:4" x14ac:dyDescent="0.2">
      <c r="A5168" t="s">
        <v>138</v>
      </c>
      <c r="B5168" t="s">
        <v>50</v>
      </c>
      <c r="C5168" s="44">
        <v>0</v>
      </c>
      <c r="D5168" s="33">
        <v>43888</v>
      </c>
    </row>
    <row r="5169" spans="1:4" x14ac:dyDescent="0.2">
      <c r="A5169" t="s">
        <v>138</v>
      </c>
      <c r="B5169" t="s">
        <v>50</v>
      </c>
      <c r="C5169" s="44">
        <v>1</v>
      </c>
      <c r="D5169" s="33">
        <v>43889</v>
      </c>
    </row>
    <row r="5170" spans="1:4" x14ac:dyDescent="0.2">
      <c r="A5170" t="s">
        <v>138</v>
      </c>
      <c r="B5170" t="s">
        <v>50</v>
      </c>
      <c r="C5170" s="44">
        <v>1</v>
      </c>
      <c r="D5170" s="33">
        <v>43890</v>
      </c>
    </row>
    <row r="5171" spans="1:4" x14ac:dyDescent="0.2">
      <c r="A5171" t="s">
        <v>138</v>
      </c>
      <c r="B5171" t="s">
        <v>50</v>
      </c>
      <c r="C5171" s="44">
        <v>1</v>
      </c>
      <c r="D5171" s="33">
        <v>43891</v>
      </c>
    </row>
    <row r="5172" spans="1:4" x14ac:dyDescent="0.2">
      <c r="A5172" t="s">
        <v>138</v>
      </c>
      <c r="B5172" t="s">
        <v>50</v>
      </c>
      <c r="C5172" s="44">
        <v>1</v>
      </c>
      <c r="D5172" s="33">
        <v>43892</v>
      </c>
    </row>
    <row r="5173" spans="1:4" x14ac:dyDescent="0.2">
      <c r="A5173" t="s">
        <v>138</v>
      </c>
      <c r="B5173" t="s">
        <v>50</v>
      </c>
      <c r="C5173" s="44">
        <v>1</v>
      </c>
      <c r="D5173" s="33">
        <v>43893</v>
      </c>
    </row>
    <row r="5174" spans="1:4" x14ac:dyDescent="0.2">
      <c r="A5174" t="s">
        <v>138</v>
      </c>
      <c r="B5174" t="s">
        <v>50</v>
      </c>
      <c r="C5174" s="44">
        <v>1</v>
      </c>
      <c r="D5174" s="33">
        <v>43894</v>
      </c>
    </row>
    <row r="5175" spans="1:4" x14ac:dyDescent="0.2">
      <c r="A5175" t="s">
        <v>138</v>
      </c>
      <c r="B5175" t="s">
        <v>50</v>
      </c>
      <c r="C5175" s="44">
        <v>2</v>
      </c>
      <c r="D5175" s="33">
        <v>43895</v>
      </c>
    </row>
    <row r="5176" spans="1:4" x14ac:dyDescent="0.2">
      <c r="A5176" t="s">
        <v>138</v>
      </c>
      <c r="B5176" t="s">
        <v>50</v>
      </c>
      <c r="C5176" s="44">
        <v>2</v>
      </c>
      <c r="D5176" s="33">
        <v>43896</v>
      </c>
    </row>
    <row r="5177" spans="1:4" x14ac:dyDescent="0.2">
      <c r="A5177" t="s">
        <v>138</v>
      </c>
      <c r="B5177" t="s">
        <v>50</v>
      </c>
      <c r="C5177" s="44">
        <v>3</v>
      </c>
      <c r="D5177" s="33">
        <v>43897</v>
      </c>
    </row>
    <row r="5178" spans="1:4" x14ac:dyDescent="0.2">
      <c r="A5178" t="s">
        <v>138</v>
      </c>
      <c r="B5178" t="s">
        <v>50</v>
      </c>
      <c r="C5178" s="44">
        <v>4</v>
      </c>
      <c r="D5178" s="33">
        <v>43898</v>
      </c>
    </row>
    <row r="5179" spans="1:4" x14ac:dyDescent="0.2">
      <c r="A5179" t="s">
        <v>138</v>
      </c>
      <c r="B5179" t="s">
        <v>50</v>
      </c>
      <c r="C5179" s="44">
        <v>4</v>
      </c>
      <c r="D5179" s="33">
        <v>43899</v>
      </c>
    </row>
    <row r="5180" spans="1:4" x14ac:dyDescent="0.2">
      <c r="A5180" t="s">
        <v>138</v>
      </c>
      <c r="B5180" t="s">
        <v>50</v>
      </c>
      <c r="C5180" s="44">
        <v>4</v>
      </c>
      <c r="D5180" s="33">
        <v>43900</v>
      </c>
    </row>
    <row r="5181" spans="1:4" x14ac:dyDescent="0.2">
      <c r="A5181" t="s">
        <v>138</v>
      </c>
      <c r="B5181" t="s">
        <v>50</v>
      </c>
      <c r="C5181" s="44">
        <v>8</v>
      </c>
      <c r="D5181" s="33">
        <v>43901</v>
      </c>
    </row>
    <row r="5182" spans="1:4" x14ac:dyDescent="0.2">
      <c r="A5182" t="s">
        <v>138</v>
      </c>
      <c r="B5182" t="s">
        <v>50</v>
      </c>
      <c r="C5182" s="44">
        <v>9</v>
      </c>
      <c r="D5182" s="33">
        <v>43902</v>
      </c>
    </row>
    <row r="5183" spans="1:4" x14ac:dyDescent="0.2">
      <c r="A5183" t="s">
        <v>138</v>
      </c>
      <c r="B5183" t="s">
        <v>50</v>
      </c>
      <c r="C5183" s="44">
        <v>17</v>
      </c>
      <c r="D5183" s="33">
        <v>43903</v>
      </c>
    </row>
    <row r="5184" spans="1:4" x14ac:dyDescent="0.2">
      <c r="A5184" t="s">
        <v>138</v>
      </c>
      <c r="B5184" t="s">
        <v>50</v>
      </c>
      <c r="C5184" s="44">
        <v>17</v>
      </c>
      <c r="D5184" s="33">
        <v>43904</v>
      </c>
    </row>
    <row r="5185" spans="1:4" x14ac:dyDescent="0.2">
      <c r="A5185" t="s">
        <v>138</v>
      </c>
      <c r="B5185" t="s">
        <v>50</v>
      </c>
      <c r="C5185" s="44">
        <v>24</v>
      </c>
      <c r="D5185" s="33">
        <v>43905</v>
      </c>
    </row>
    <row r="5186" spans="1:4" x14ac:dyDescent="0.2">
      <c r="B5186" t="s">
        <v>139</v>
      </c>
      <c r="C5186" s="44">
        <v>0</v>
      </c>
      <c r="D5186" s="33">
        <v>43852</v>
      </c>
    </row>
    <row r="5187" spans="1:4" x14ac:dyDescent="0.2">
      <c r="B5187" t="s">
        <v>139</v>
      </c>
      <c r="C5187" s="44">
        <v>0</v>
      </c>
      <c r="D5187" s="33">
        <v>43853</v>
      </c>
    </row>
    <row r="5188" spans="1:4" x14ac:dyDescent="0.2">
      <c r="B5188" t="s">
        <v>139</v>
      </c>
      <c r="C5188" s="44">
        <v>0</v>
      </c>
      <c r="D5188" s="33">
        <v>43854</v>
      </c>
    </row>
    <row r="5189" spans="1:4" x14ac:dyDescent="0.2">
      <c r="B5189" t="s">
        <v>139</v>
      </c>
      <c r="C5189" s="44">
        <v>0</v>
      </c>
      <c r="D5189" s="33">
        <v>43855</v>
      </c>
    </row>
    <row r="5190" spans="1:4" x14ac:dyDescent="0.2">
      <c r="B5190" t="s">
        <v>139</v>
      </c>
      <c r="C5190" s="44">
        <v>0</v>
      </c>
      <c r="D5190" s="33">
        <v>43856</v>
      </c>
    </row>
    <row r="5191" spans="1:4" x14ac:dyDescent="0.2">
      <c r="B5191" t="s">
        <v>139</v>
      </c>
      <c r="C5191" s="44">
        <v>0</v>
      </c>
      <c r="D5191" s="33">
        <v>43857</v>
      </c>
    </row>
    <row r="5192" spans="1:4" x14ac:dyDescent="0.2">
      <c r="B5192" t="s">
        <v>139</v>
      </c>
      <c r="C5192" s="44">
        <v>0</v>
      </c>
      <c r="D5192" s="33">
        <v>43858</v>
      </c>
    </row>
    <row r="5193" spans="1:4" x14ac:dyDescent="0.2">
      <c r="B5193" t="s">
        <v>139</v>
      </c>
      <c r="C5193" s="44">
        <v>0</v>
      </c>
      <c r="D5193" s="33">
        <v>43859</v>
      </c>
    </row>
    <row r="5194" spans="1:4" x14ac:dyDescent="0.2">
      <c r="B5194" t="s">
        <v>139</v>
      </c>
      <c r="C5194" s="44">
        <v>0</v>
      </c>
      <c r="D5194" s="33">
        <v>43860</v>
      </c>
    </row>
    <row r="5195" spans="1:4" x14ac:dyDescent="0.2">
      <c r="B5195" t="s">
        <v>139</v>
      </c>
      <c r="C5195" s="44">
        <v>0</v>
      </c>
      <c r="D5195" s="33">
        <v>43861</v>
      </c>
    </row>
    <row r="5196" spans="1:4" x14ac:dyDescent="0.2">
      <c r="B5196" t="s">
        <v>139</v>
      </c>
      <c r="C5196" s="44">
        <v>0</v>
      </c>
      <c r="D5196" s="33">
        <v>43862</v>
      </c>
    </row>
    <row r="5197" spans="1:4" x14ac:dyDescent="0.2">
      <c r="B5197" t="s">
        <v>139</v>
      </c>
      <c r="C5197" s="44">
        <v>0</v>
      </c>
      <c r="D5197" s="33">
        <v>43863</v>
      </c>
    </row>
    <row r="5198" spans="1:4" x14ac:dyDescent="0.2">
      <c r="B5198" t="s">
        <v>139</v>
      </c>
      <c r="C5198" s="44">
        <v>0</v>
      </c>
      <c r="D5198" s="33">
        <v>43864</v>
      </c>
    </row>
    <row r="5199" spans="1:4" x14ac:dyDescent="0.2">
      <c r="B5199" t="s">
        <v>139</v>
      </c>
      <c r="C5199" s="44">
        <v>0</v>
      </c>
      <c r="D5199" s="33">
        <v>43865</v>
      </c>
    </row>
    <row r="5200" spans="1:4" x14ac:dyDescent="0.2">
      <c r="B5200" t="s">
        <v>139</v>
      </c>
      <c r="C5200" s="44">
        <v>0</v>
      </c>
      <c r="D5200" s="33">
        <v>43866</v>
      </c>
    </row>
    <row r="5201" spans="2:4" x14ac:dyDescent="0.2">
      <c r="B5201" t="s">
        <v>139</v>
      </c>
      <c r="C5201" s="44">
        <v>0</v>
      </c>
      <c r="D5201" s="33">
        <v>43867</v>
      </c>
    </row>
    <row r="5202" spans="2:4" x14ac:dyDescent="0.2">
      <c r="B5202" t="s">
        <v>139</v>
      </c>
      <c r="C5202" s="44">
        <v>0</v>
      </c>
      <c r="D5202" s="33">
        <v>43868</v>
      </c>
    </row>
    <row r="5203" spans="2:4" x14ac:dyDescent="0.2">
      <c r="B5203" t="s">
        <v>139</v>
      </c>
      <c r="C5203" s="44">
        <v>0</v>
      </c>
      <c r="D5203" s="33">
        <v>43869</v>
      </c>
    </row>
    <row r="5204" spans="2:4" x14ac:dyDescent="0.2">
      <c r="B5204" t="s">
        <v>139</v>
      </c>
      <c r="C5204" s="44">
        <v>0</v>
      </c>
      <c r="D5204" s="33">
        <v>43870</v>
      </c>
    </row>
    <row r="5205" spans="2:4" x14ac:dyDescent="0.2">
      <c r="B5205" t="s">
        <v>139</v>
      </c>
      <c r="C5205" s="44">
        <v>0</v>
      </c>
      <c r="D5205" s="33">
        <v>43871</v>
      </c>
    </row>
    <row r="5206" spans="2:4" x14ac:dyDescent="0.2">
      <c r="B5206" t="s">
        <v>139</v>
      </c>
      <c r="C5206" s="44">
        <v>0</v>
      </c>
      <c r="D5206" s="33">
        <v>43872</v>
      </c>
    </row>
    <row r="5207" spans="2:4" x14ac:dyDescent="0.2">
      <c r="B5207" t="s">
        <v>139</v>
      </c>
      <c r="C5207" s="44">
        <v>0</v>
      </c>
      <c r="D5207" s="33">
        <v>43873</v>
      </c>
    </row>
    <row r="5208" spans="2:4" x14ac:dyDescent="0.2">
      <c r="B5208" t="s">
        <v>139</v>
      </c>
      <c r="C5208" s="44">
        <v>0</v>
      </c>
      <c r="D5208" s="33">
        <v>43874</v>
      </c>
    </row>
    <row r="5209" spans="2:4" x14ac:dyDescent="0.2">
      <c r="B5209" t="s">
        <v>139</v>
      </c>
      <c r="C5209" s="44">
        <v>0</v>
      </c>
      <c r="D5209" s="33">
        <v>43875</v>
      </c>
    </row>
    <row r="5210" spans="2:4" x14ac:dyDescent="0.2">
      <c r="B5210" t="s">
        <v>139</v>
      </c>
      <c r="C5210" s="44">
        <v>0</v>
      </c>
      <c r="D5210" s="33">
        <v>43876</v>
      </c>
    </row>
    <row r="5211" spans="2:4" x14ac:dyDescent="0.2">
      <c r="B5211" t="s">
        <v>139</v>
      </c>
      <c r="C5211" s="44">
        <v>0</v>
      </c>
      <c r="D5211" s="33">
        <v>43877</v>
      </c>
    </row>
    <row r="5212" spans="2:4" x14ac:dyDescent="0.2">
      <c r="B5212" t="s">
        <v>139</v>
      </c>
      <c r="C5212" s="44">
        <v>0</v>
      </c>
      <c r="D5212" s="33">
        <v>43878</v>
      </c>
    </row>
    <row r="5213" spans="2:4" x14ac:dyDescent="0.2">
      <c r="B5213" t="s">
        <v>139</v>
      </c>
      <c r="C5213" s="44">
        <v>0</v>
      </c>
      <c r="D5213" s="33">
        <v>43879</v>
      </c>
    </row>
    <row r="5214" spans="2:4" x14ac:dyDescent="0.2">
      <c r="B5214" t="s">
        <v>139</v>
      </c>
      <c r="C5214" s="44">
        <v>0</v>
      </c>
      <c r="D5214" s="33">
        <v>43880</v>
      </c>
    </row>
    <row r="5215" spans="2:4" x14ac:dyDescent="0.2">
      <c r="B5215" t="s">
        <v>139</v>
      </c>
      <c r="C5215" s="44">
        <v>0</v>
      </c>
      <c r="D5215" s="33">
        <v>43881</v>
      </c>
    </row>
    <row r="5216" spans="2:4" x14ac:dyDescent="0.2">
      <c r="B5216" t="s">
        <v>139</v>
      </c>
      <c r="C5216" s="44">
        <v>0</v>
      </c>
      <c r="D5216" s="33">
        <v>43882</v>
      </c>
    </row>
    <row r="5217" spans="2:4" x14ac:dyDescent="0.2">
      <c r="B5217" t="s">
        <v>139</v>
      </c>
      <c r="C5217" s="44">
        <v>0</v>
      </c>
      <c r="D5217" s="33">
        <v>43883</v>
      </c>
    </row>
    <row r="5218" spans="2:4" x14ac:dyDescent="0.2">
      <c r="B5218" t="s">
        <v>139</v>
      </c>
      <c r="C5218" s="44">
        <v>0</v>
      </c>
      <c r="D5218" s="33">
        <v>43884</v>
      </c>
    </row>
    <row r="5219" spans="2:4" x14ac:dyDescent="0.2">
      <c r="B5219" t="s">
        <v>139</v>
      </c>
      <c r="C5219" s="44">
        <v>0</v>
      </c>
      <c r="D5219" s="33">
        <v>43885</v>
      </c>
    </row>
    <row r="5220" spans="2:4" x14ac:dyDescent="0.2">
      <c r="B5220" t="s">
        <v>139</v>
      </c>
      <c r="C5220" s="44">
        <v>0</v>
      </c>
      <c r="D5220" s="33">
        <v>43886</v>
      </c>
    </row>
    <row r="5221" spans="2:4" x14ac:dyDescent="0.2">
      <c r="B5221" t="s">
        <v>139</v>
      </c>
      <c r="C5221" s="44">
        <v>0</v>
      </c>
      <c r="D5221" s="33">
        <v>43887</v>
      </c>
    </row>
    <row r="5222" spans="2:4" x14ac:dyDescent="0.2">
      <c r="B5222" t="s">
        <v>139</v>
      </c>
      <c r="C5222" s="44">
        <v>0</v>
      </c>
      <c r="D5222" s="33">
        <v>43888</v>
      </c>
    </row>
    <row r="5223" spans="2:4" x14ac:dyDescent="0.2">
      <c r="B5223" t="s">
        <v>139</v>
      </c>
      <c r="C5223" s="44">
        <v>0</v>
      </c>
      <c r="D5223" s="33">
        <v>43889</v>
      </c>
    </row>
    <row r="5224" spans="2:4" x14ac:dyDescent="0.2">
      <c r="B5224" t="s">
        <v>139</v>
      </c>
      <c r="C5224" s="44">
        <v>0</v>
      </c>
      <c r="D5224" s="33">
        <v>43890</v>
      </c>
    </row>
    <row r="5225" spans="2:4" x14ac:dyDescent="0.2">
      <c r="B5225" t="s">
        <v>139</v>
      </c>
      <c r="C5225" s="44">
        <v>0</v>
      </c>
      <c r="D5225" s="33">
        <v>43891</v>
      </c>
    </row>
    <row r="5226" spans="2:4" x14ac:dyDescent="0.2">
      <c r="B5226" t="s">
        <v>139</v>
      </c>
      <c r="C5226" s="44">
        <v>0</v>
      </c>
      <c r="D5226" s="33">
        <v>43892</v>
      </c>
    </row>
    <row r="5227" spans="2:4" x14ac:dyDescent="0.2">
      <c r="B5227" t="s">
        <v>139</v>
      </c>
      <c r="C5227" s="44">
        <v>0</v>
      </c>
      <c r="D5227" s="33">
        <v>43893</v>
      </c>
    </row>
    <row r="5228" spans="2:4" x14ac:dyDescent="0.2">
      <c r="B5228" t="s">
        <v>139</v>
      </c>
      <c r="C5228" s="44">
        <v>0</v>
      </c>
      <c r="D5228" s="33">
        <v>43894</v>
      </c>
    </row>
    <row r="5229" spans="2:4" x14ac:dyDescent="0.2">
      <c r="B5229" t="s">
        <v>139</v>
      </c>
      <c r="C5229" s="44">
        <v>0</v>
      </c>
      <c r="D5229" s="33">
        <v>43895</v>
      </c>
    </row>
    <row r="5230" spans="2:4" x14ac:dyDescent="0.2">
      <c r="B5230" t="s">
        <v>139</v>
      </c>
      <c r="C5230" s="44">
        <v>0</v>
      </c>
      <c r="D5230" s="33">
        <v>43896</v>
      </c>
    </row>
    <row r="5231" spans="2:4" x14ac:dyDescent="0.2">
      <c r="B5231" t="s">
        <v>139</v>
      </c>
      <c r="C5231" s="44">
        <v>0</v>
      </c>
      <c r="D5231" s="33">
        <v>43897</v>
      </c>
    </row>
    <row r="5232" spans="2:4" x14ac:dyDescent="0.2">
      <c r="B5232" t="s">
        <v>139</v>
      </c>
      <c r="C5232" s="44">
        <v>0</v>
      </c>
      <c r="D5232" s="33">
        <v>43898</v>
      </c>
    </row>
    <row r="5233" spans="2:4" x14ac:dyDescent="0.2">
      <c r="B5233" t="s">
        <v>139</v>
      </c>
      <c r="C5233" s="44">
        <v>2</v>
      </c>
      <c r="D5233" s="33">
        <v>43899</v>
      </c>
    </row>
    <row r="5234" spans="2:4" x14ac:dyDescent="0.2">
      <c r="B5234" t="s">
        <v>139</v>
      </c>
      <c r="C5234" s="44">
        <v>10</v>
      </c>
      <c r="D5234" s="33">
        <v>43900</v>
      </c>
    </row>
    <row r="5235" spans="2:4" x14ac:dyDescent="0.2">
      <c r="B5235" t="s">
        <v>139</v>
      </c>
      <c r="C5235" s="44">
        <v>12</v>
      </c>
      <c r="D5235" s="33">
        <v>43901</v>
      </c>
    </row>
    <row r="5236" spans="2:4" x14ac:dyDescent="0.2">
      <c r="B5236" t="s">
        <v>139</v>
      </c>
      <c r="C5236" s="44">
        <v>23</v>
      </c>
      <c r="D5236" s="33">
        <v>43902</v>
      </c>
    </row>
    <row r="5237" spans="2:4" x14ac:dyDescent="0.2">
      <c r="B5237" t="s">
        <v>139</v>
      </c>
      <c r="C5237" s="44">
        <v>33</v>
      </c>
      <c r="D5237" s="33">
        <v>43903</v>
      </c>
    </row>
    <row r="5238" spans="2:4" x14ac:dyDescent="0.2">
      <c r="B5238" t="s">
        <v>139</v>
      </c>
      <c r="C5238" s="44">
        <v>38</v>
      </c>
      <c r="D5238" s="33">
        <v>43904</v>
      </c>
    </row>
    <row r="5239" spans="2:4" x14ac:dyDescent="0.2">
      <c r="B5239" t="s">
        <v>139</v>
      </c>
      <c r="C5239" s="44">
        <v>42</v>
      </c>
      <c r="D5239" s="33">
        <v>43905</v>
      </c>
    </row>
    <row r="5240" spans="2:4" x14ac:dyDescent="0.2">
      <c r="B5240" t="s">
        <v>140</v>
      </c>
      <c r="C5240" s="44">
        <v>0</v>
      </c>
      <c r="D5240" s="33">
        <v>43852</v>
      </c>
    </row>
    <row r="5241" spans="2:4" x14ac:dyDescent="0.2">
      <c r="B5241" t="s">
        <v>140</v>
      </c>
      <c r="C5241" s="44">
        <v>0</v>
      </c>
      <c r="D5241" s="33">
        <v>43853</v>
      </c>
    </row>
    <row r="5242" spans="2:4" x14ac:dyDescent="0.2">
      <c r="B5242" t="s">
        <v>140</v>
      </c>
      <c r="C5242" s="44">
        <v>0</v>
      </c>
      <c r="D5242" s="33">
        <v>43854</v>
      </c>
    </row>
    <row r="5243" spans="2:4" x14ac:dyDescent="0.2">
      <c r="B5243" t="s">
        <v>140</v>
      </c>
      <c r="C5243" s="44">
        <v>0</v>
      </c>
      <c r="D5243" s="33">
        <v>43855</v>
      </c>
    </row>
    <row r="5244" spans="2:4" x14ac:dyDescent="0.2">
      <c r="B5244" t="s">
        <v>140</v>
      </c>
      <c r="C5244" s="44">
        <v>0</v>
      </c>
      <c r="D5244" s="33">
        <v>43856</v>
      </c>
    </row>
    <row r="5245" spans="2:4" x14ac:dyDescent="0.2">
      <c r="B5245" t="s">
        <v>140</v>
      </c>
      <c r="C5245" s="44">
        <v>0</v>
      </c>
      <c r="D5245" s="33">
        <v>43857</v>
      </c>
    </row>
    <row r="5246" spans="2:4" x14ac:dyDescent="0.2">
      <c r="B5246" t="s">
        <v>140</v>
      </c>
      <c r="C5246" s="44">
        <v>0</v>
      </c>
      <c r="D5246" s="33">
        <v>43858</v>
      </c>
    </row>
    <row r="5247" spans="2:4" x14ac:dyDescent="0.2">
      <c r="B5247" t="s">
        <v>140</v>
      </c>
      <c r="C5247" s="44">
        <v>0</v>
      </c>
      <c r="D5247" s="33">
        <v>43859</v>
      </c>
    </row>
    <row r="5248" spans="2:4" x14ac:dyDescent="0.2">
      <c r="B5248" t="s">
        <v>140</v>
      </c>
      <c r="C5248" s="44">
        <v>0</v>
      </c>
      <c r="D5248" s="33">
        <v>43860</v>
      </c>
    </row>
    <row r="5249" spans="2:4" x14ac:dyDescent="0.2">
      <c r="B5249" t="s">
        <v>140</v>
      </c>
      <c r="C5249" s="44">
        <v>0</v>
      </c>
      <c r="D5249" s="33">
        <v>43861</v>
      </c>
    </row>
    <row r="5250" spans="2:4" x14ac:dyDescent="0.2">
      <c r="B5250" t="s">
        <v>140</v>
      </c>
      <c r="C5250" s="44">
        <v>0</v>
      </c>
      <c r="D5250" s="33">
        <v>43862</v>
      </c>
    </row>
    <row r="5251" spans="2:4" x14ac:dyDescent="0.2">
      <c r="B5251" t="s">
        <v>140</v>
      </c>
      <c r="C5251" s="44">
        <v>0</v>
      </c>
      <c r="D5251" s="33">
        <v>43863</v>
      </c>
    </row>
    <row r="5252" spans="2:4" x14ac:dyDescent="0.2">
      <c r="B5252" t="s">
        <v>140</v>
      </c>
      <c r="C5252" s="44">
        <v>0</v>
      </c>
      <c r="D5252" s="33">
        <v>43864</v>
      </c>
    </row>
    <row r="5253" spans="2:4" x14ac:dyDescent="0.2">
      <c r="B5253" t="s">
        <v>140</v>
      </c>
      <c r="C5253" s="44">
        <v>0</v>
      </c>
      <c r="D5253" s="33">
        <v>43865</v>
      </c>
    </row>
    <row r="5254" spans="2:4" x14ac:dyDescent="0.2">
      <c r="B5254" t="s">
        <v>140</v>
      </c>
      <c r="C5254" s="44">
        <v>0</v>
      </c>
      <c r="D5254" s="33">
        <v>43866</v>
      </c>
    </row>
    <row r="5255" spans="2:4" x14ac:dyDescent="0.2">
      <c r="B5255" t="s">
        <v>140</v>
      </c>
      <c r="C5255" s="44">
        <v>0</v>
      </c>
      <c r="D5255" s="33">
        <v>43867</v>
      </c>
    </row>
    <row r="5256" spans="2:4" x14ac:dyDescent="0.2">
      <c r="B5256" t="s">
        <v>140</v>
      </c>
      <c r="C5256" s="44">
        <v>0</v>
      </c>
      <c r="D5256" s="33">
        <v>43868</v>
      </c>
    </row>
    <row r="5257" spans="2:4" x14ac:dyDescent="0.2">
      <c r="B5257" t="s">
        <v>140</v>
      </c>
      <c r="C5257" s="44">
        <v>0</v>
      </c>
      <c r="D5257" s="33">
        <v>43869</v>
      </c>
    </row>
    <row r="5258" spans="2:4" x14ac:dyDescent="0.2">
      <c r="B5258" t="s">
        <v>140</v>
      </c>
      <c r="C5258" s="44">
        <v>0</v>
      </c>
      <c r="D5258" s="33">
        <v>43870</v>
      </c>
    </row>
    <row r="5259" spans="2:4" x14ac:dyDescent="0.2">
      <c r="B5259" t="s">
        <v>140</v>
      </c>
      <c r="C5259" s="44">
        <v>0</v>
      </c>
      <c r="D5259" s="33">
        <v>43871</v>
      </c>
    </row>
    <row r="5260" spans="2:4" x14ac:dyDescent="0.2">
      <c r="B5260" t="s">
        <v>140</v>
      </c>
      <c r="C5260" s="44">
        <v>0</v>
      </c>
      <c r="D5260" s="33">
        <v>43872</v>
      </c>
    </row>
    <row r="5261" spans="2:4" x14ac:dyDescent="0.2">
      <c r="B5261" t="s">
        <v>140</v>
      </c>
      <c r="C5261" s="44">
        <v>0</v>
      </c>
      <c r="D5261" s="33">
        <v>43873</v>
      </c>
    </row>
    <row r="5262" spans="2:4" x14ac:dyDescent="0.2">
      <c r="B5262" t="s">
        <v>140</v>
      </c>
      <c r="C5262" s="44">
        <v>0</v>
      </c>
      <c r="D5262" s="33">
        <v>43874</v>
      </c>
    </row>
    <row r="5263" spans="2:4" x14ac:dyDescent="0.2">
      <c r="B5263" t="s">
        <v>140</v>
      </c>
      <c r="C5263" s="44">
        <v>0</v>
      </c>
      <c r="D5263" s="33">
        <v>43875</v>
      </c>
    </row>
    <row r="5264" spans="2:4" x14ac:dyDescent="0.2">
      <c r="B5264" t="s">
        <v>140</v>
      </c>
      <c r="C5264" s="44">
        <v>0</v>
      </c>
      <c r="D5264" s="33">
        <v>43876</v>
      </c>
    </row>
    <row r="5265" spans="2:4" x14ac:dyDescent="0.2">
      <c r="B5265" t="s">
        <v>140</v>
      </c>
      <c r="C5265" s="44">
        <v>0</v>
      </c>
      <c r="D5265" s="33">
        <v>43877</v>
      </c>
    </row>
    <row r="5266" spans="2:4" x14ac:dyDescent="0.2">
      <c r="B5266" t="s">
        <v>140</v>
      </c>
      <c r="C5266" s="44">
        <v>0</v>
      </c>
      <c r="D5266" s="33">
        <v>43878</v>
      </c>
    </row>
    <row r="5267" spans="2:4" x14ac:dyDescent="0.2">
      <c r="B5267" t="s">
        <v>140</v>
      </c>
      <c r="C5267" s="44">
        <v>0</v>
      </c>
      <c r="D5267" s="33">
        <v>43879</v>
      </c>
    </row>
    <row r="5268" spans="2:4" x14ac:dyDescent="0.2">
      <c r="B5268" t="s">
        <v>140</v>
      </c>
      <c r="C5268" s="44">
        <v>0</v>
      </c>
      <c r="D5268" s="33">
        <v>43880</v>
      </c>
    </row>
    <row r="5269" spans="2:4" x14ac:dyDescent="0.2">
      <c r="B5269" t="s">
        <v>140</v>
      </c>
      <c r="C5269" s="44">
        <v>0</v>
      </c>
      <c r="D5269" s="33">
        <v>43881</v>
      </c>
    </row>
    <row r="5270" spans="2:4" x14ac:dyDescent="0.2">
      <c r="B5270" t="s">
        <v>140</v>
      </c>
      <c r="C5270" s="44">
        <v>0</v>
      </c>
      <c r="D5270" s="33">
        <v>43882</v>
      </c>
    </row>
    <row r="5271" spans="2:4" x14ac:dyDescent="0.2">
      <c r="B5271" t="s">
        <v>140</v>
      </c>
      <c r="C5271" s="44">
        <v>0</v>
      </c>
      <c r="D5271" s="33">
        <v>43883</v>
      </c>
    </row>
    <row r="5272" spans="2:4" x14ac:dyDescent="0.2">
      <c r="B5272" t="s">
        <v>140</v>
      </c>
      <c r="C5272" s="44">
        <v>0</v>
      </c>
      <c r="D5272" s="33">
        <v>43884</v>
      </c>
    </row>
    <row r="5273" spans="2:4" x14ac:dyDescent="0.2">
      <c r="B5273" t="s">
        <v>140</v>
      </c>
      <c r="C5273" s="44">
        <v>0</v>
      </c>
      <c r="D5273" s="33">
        <v>43885</v>
      </c>
    </row>
    <row r="5274" spans="2:4" x14ac:dyDescent="0.2">
      <c r="B5274" t="s">
        <v>140</v>
      </c>
      <c r="C5274" s="44">
        <v>0</v>
      </c>
      <c r="D5274" s="33">
        <v>43886</v>
      </c>
    </row>
    <row r="5275" spans="2:4" x14ac:dyDescent="0.2">
      <c r="B5275" t="s">
        <v>140</v>
      </c>
      <c r="C5275" s="44">
        <v>0</v>
      </c>
      <c r="D5275" s="33">
        <v>43887</v>
      </c>
    </row>
    <row r="5276" spans="2:4" x14ac:dyDescent="0.2">
      <c r="B5276" t="s">
        <v>140</v>
      </c>
      <c r="C5276" s="44">
        <v>0</v>
      </c>
      <c r="D5276" s="33">
        <v>43888</v>
      </c>
    </row>
    <row r="5277" spans="2:4" x14ac:dyDescent="0.2">
      <c r="B5277" t="s">
        <v>140</v>
      </c>
      <c r="C5277" s="44">
        <v>0</v>
      </c>
      <c r="D5277" s="33">
        <v>43889</v>
      </c>
    </row>
    <row r="5278" spans="2:4" x14ac:dyDescent="0.2">
      <c r="B5278" t="s">
        <v>140</v>
      </c>
      <c r="C5278" s="44">
        <v>0</v>
      </c>
      <c r="D5278" s="33">
        <v>43890</v>
      </c>
    </row>
    <row r="5279" spans="2:4" x14ac:dyDescent="0.2">
      <c r="B5279" t="s">
        <v>140</v>
      </c>
      <c r="C5279" s="44">
        <v>0</v>
      </c>
      <c r="D5279" s="33">
        <v>43891</v>
      </c>
    </row>
    <row r="5280" spans="2:4" x14ac:dyDescent="0.2">
      <c r="B5280" t="s">
        <v>140</v>
      </c>
      <c r="C5280" s="44">
        <v>0</v>
      </c>
      <c r="D5280" s="33">
        <v>43892</v>
      </c>
    </row>
    <row r="5281" spans="2:4" x14ac:dyDescent="0.2">
      <c r="B5281" t="s">
        <v>140</v>
      </c>
      <c r="C5281" s="44">
        <v>0</v>
      </c>
      <c r="D5281" s="33">
        <v>43893</v>
      </c>
    </row>
    <row r="5282" spans="2:4" x14ac:dyDescent="0.2">
      <c r="B5282" t="s">
        <v>140</v>
      </c>
      <c r="C5282" s="44">
        <v>0</v>
      </c>
      <c r="D5282" s="33">
        <v>43894</v>
      </c>
    </row>
    <row r="5283" spans="2:4" x14ac:dyDescent="0.2">
      <c r="B5283" t="s">
        <v>140</v>
      </c>
      <c r="C5283" s="44">
        <v>0</v>
      </c>
      <c r="D5283" s="33">
        <v>43895</v>
      </c>
    </row>
    <row r="5284" spans="2:4" x14ac:dyDescent="0.2">
      <c r="B5284" t="s">
        <v>140</v>
      </c>
      <c r="C5284" s="44">
        <v>0</v>
      </c>
      <c r="D5284" s="33">
        <v>43896</v>
      </c>
    </row>
    <row r="5285" spans="2:4" x14ac:dyDescent="0.2">
      <c r="B5285" t="s">
        <v>140</v>
      </c>
      <c r="C5285" s="44">
        <v>0</v>
      </c>
      <c r="D5285" s="33">
        <v>43897</v>
      </c>
    </row>
    <row r="5286" spans="2:4" x14ac:dyDescent="0.2">
      <c r="B5286" t="s">
        <v>140</v>
      </c>
      <c r="C5286" s="44">
        <v>0</v>
      </c>
      <c r="D5286" s="33">
        <v>43898</v>
      </c>
    </row>
    <row r="5287" spans="2:4" x14ac:dyDescent="0.2">
      <c r="B5287" t="s">
        <v>140</v>
      </c>
      <c r="C5287" s="44">
        <v>2</v>
      </c>
      <c r="D5287" s="33">
        <v>43899</v>
      </c>
    </row>
    <row r="5288" spans="2:4" x14ac:dyDescent="0.2">
      <c r="B5288" t="s">
        <v>140</v>
      </c>
      <c r="C5288" s="44">
        <v>3</v>
      </c>
      <c r="D5288" s="33">
        <v>43900</v>
      </c>
    </row>
    <row r="5289" spans="2:4" x14ac:dyDescent="0.2">
      <c r="B5289" t="s">
        <v>140</v>
      </c>
      <c r="C5289" s="44">
        <v>6</v>
      </c>
      <c r="D5289" s="33">
        <v>43901</v>
      </c>
    </row>
    <row r="5290" spans="2:4" x14ac:dyDescent="0.2">
      <c r="B5290" t="s">
        <v>140</v>
      </c>
      <c r="C5290" s="44">
        <v>6</v>
      </c>
      <c r="D5290" s="33">
        <v>43902</v>
      </c>
    </row>
    <row r="5291" spans="2:4" x14ac:dyDescent="0.2">
      <c r="B5291" t="s">
        <v>140</v>
      </c>
      <c r="C5291" s="44">
        <v>14</v>
      </c>
      <c r="D5291" s="33">
        <v>43903</v>
      </c>
    </row>
    <row r="5292" spans="2:4" x14ac:dyDescent="0.2">
      <c r="B5292" t="s">
        <v>140</v>
      </c>
      <c r="C5292" s="44">
        <v>26</v>
      </c>
      <c r="D5292" s="33">
        <v>43904</v>
      </c>
    </row>
    <row r="5293" spans="2:4" x14ac:dyDescent="0.2">
      <c r="B5293" t="s">
        <v>140</v>
      </c>
      <c r="C5293" s="44">
        <v>26</v>
      </c>
      <c r="D5293" s="33">
        <v>43905</v>
      </c>
    </row>
    <row r="5294" spans="2:4" x14ac:dyDescent="0.2">
      <c r="B5294" t="s">
        <v>141</v>
      </c>
      <c r="C5294" s="44">
        <v>0</v>
      </c>
      <c r="D5294" s="33">
        <v>43852</v>
      </c>
    </row>
    <row r="5295" spans="2:4" x14ac:dyDescent="0.2">
      <c r="B5295" t="s">
        <v>141</v>
      </c>
      <c r="C5295" s="44">
        <v>0</v>
      </c>
      <c r="D5295" s="33">
        <v>43853</v>
      </c>
    </row>
    <row r="5296" spans="2:4" x14ac:dyDescent="0.2">
      <c r="B5296" t="s">
        <v>141</v>
      </c>
      <c r="C5296" s="44">
        <v>0</v>
      </c>
      <c r="D5296" s="33">
        <v>43854</v>
      </c>
    </row>
    <row r="5297" spans="2:4" x14ac:dyDescent="0.2">
      <c r="B5297" t="s">
        <v>141</v>
      </c>
      <c r="C5297" s="44">
        <v>0</v>
      </c>
      <c r="D5297" s="33">
        <v>43855</v>
      </c>
    </row>
    <row r="5298" spans="2:4" x14ac:dyDescent="0.2">
      <c r="B5298" t="s">
        <v>141</v>
      </c>
      <c r="C5298" s="44">
        <v>0</v>
      </c>
      <c r="D5298" s="33">
        <v>43856</v>
      </c>
    </row>
    <row r="5299" spans="2:4" x14ac:dyDescent="0.2">
      <c r="B5299" t="s">
        <v>141</v>
      </c>
      <c r="C5299" s="44">
        <v>0</v>
      </c>
      <c r="D5299" s="33">
        <v>43857</v>
      </c>
    </row>
    <row r="5300" spans="2:4" x14ac:dyDescent="0.2">
      <c r="B5300" t="s">
        <v>141</v>
      </c>
      <c r="C5300" s="44">
        <v>0</v>
      </c>
      <c r="D5300" s="33">
        <v>43858</v>
      </c>
    </row>
    <row r="5301" spans="2:4" x14ac:dyDescent="0.2">
      <c r="B5301" t="s">
        <v>141</v>
      </c>
      <c r="C5301" s="44">
        <v>0</v>
      </c>
      <c r="D5301" s="33">
        <v>43859</v>
      </c>
    </row>
    <row r="5302" spans="2:4" x14ac:dyDescent="0.2">
      <c r="B5302" t="s">
        <v>141</v>
      </c>
      <c r="C5302" s="44">
        <v>0</v>
      </c>
      <c r="D5302" s="33">
        <v>43860</v>
      </c>
    </row>
    <row r="5303" spans="2:4" x14ac:dyDescent="0.2">
      <c r="B5303" t="s">
        <v>141</v>
      </c>
      <c r="C5303" s="44">
        <v>0</v>
      </c>
      <c r="D5303" s="33">
        <v>43861</v>
      </c>
    </row>
    <row r="5304" spans="2:4" x14ac:dyDescent="0.2">
      <c r="B5304" t="s">
        <v>141</v>
      </c>
      <c r="C5304" s="44">
        <v>0</v>
      </c>
      <c r="D5304" s="33">
        <v>43862</v>
      </c>
    </row>
    <row r="5305" spans="2:4" x14ac:dyDescent="0.2">
      <c r="B5305" t="s">
        <v>141</v>
      </c>
      <c r="C5305" s="44">
        <v>0</v>
      </c>
      <c r="D5305" s="33">
        <v>43863</v>
      </c>
    </row>
    <row r="5306" spans="2:4" x14ac:dyDescent="0.2">
      <c r="B5306" t="s">
        <v>141</v>
      </c>
      <c r="C5306" s="44">
        <v>0</v>
      </c>
      <c r="D5306" s="33">
        <v>43864</v>
      </c>
    </row>
    <row r="5307" spans="2:4" x14ac:dyDescent="0.2">
      <c r="B5307" t="s">
        <v>141</v>
      </c>
      <c r="C5307" s="44">
        <v>0</v>
      </c>
      <c r="D5307" s="33">
        <v>43865</v>
      </c>
    </row>
    <row r="5308" spans="2:4" x14ac:dyDescent="0.2">
      <c r="B5308" t="s">
        <v>141</v>
      </c>
      <c r="C5308" s="44">
        <v>0</v>
      </c>
      <c r="D5308" s="33">
        <v>43866</v>
      </c>
    </row>
    <row r="5309" spans="2:4" x14ac:dyDescent="0.2">
      <c r="B5309" t="s">
        <v>141</v>
      </c>
      <c r="C5309" s="44">
        <v>0</v>
      </c>
      <c r="D5309" s="33">
        <v>43867</v>
      </c>
    </row>
    <row r="5310" spans="2:4" x14ac:dyDescent="0.2">
      <c r="B5310" t="s">
        <v>141</v>
      </c>
      <c r="C5310" s="44">
        <v>0</v>
      </c>
      <c r="D5310" s="33">
        <v>43868</v>
      </c>
    </row>
    <row r="5311" spans="2:4" x14ac:dyDescent="0.2">
      <c r="B5311" t="s">
        <v>141</v>
      </c>
      <c r="C5311" s="44">
        <v>0</v>
      </c>
      <c r="D5311" s="33">
        <v>43869</v>
      </c>
    </row>
    <row r="5312" spans="2:4" x14ac:dyDescent="0.2">
      <c r="B5312" t="s">
        <v>141</v>
      </c>
      <c r="C5312" s="44">
        <v>0</v>
      </c>
      <c r="D5312" s="33">
        <v>43870</v>
      </c>
    </row>
    <row r="5313" spans="2:4" x14ac:dyDescent="0.2">
      <c r="B5313" t="s">
        <v>141</v>
      </c>
      <c r="C5313" s="44">
        <v>0</v>
      </c>
      <c r="D5313" s="33">
        <v>43871</v>
      </c>
    </row>
    <row r="5314" spans="2:4" x14ac:dyDescent="0.2">
      <c r="B5314" t="s">
        <v>141</v>
      </c>
      <c r="C5314" s="44">
        <v>0</v>
      </c>
      <c r="D5314" s="33">
        <v>43872</v>
      </c>
    </row>
    <row r="5315" spans="2:4" x14ac:dyDescent="0.2">
      <c r="B5315" t="s">
        <v>141</v>
      </c>
      <c r="C5315" s="44">
        <v>0</v>
      </c>
      <c r="D5315" s="33">
        <v>43873</v>
      </c>
    </row>
    <row r="5316" spans="2:4" x14ac:dyDescent="0.2">
      <c r="B5316" t="s">
        <v>141</v>
      </c>
      <c r="C5316" s="44">
        <v>0</v>
      </c>
      <c r="D5316" s="33">
        <v>43874</v>
      </c>
    </row>
    <row r="5317" spans="2:4" x14ac:dyDescent="0.2">
      <c r="B5317" t="s">
        <v>141</v>
      </c>
      <c r="C5317" s="44">
        <v>0</v>
      </c>
      <c r="D5317" s="33">
        <v>43875</v>
      </c>
    </row>
    <row r="5318" spans="2:4" x14ac:dyDescent="0.2">
      <c r="B5318" t="s">
        <v>141</v>
      </c>
      <c r="C5318" s="44">
        <v>0</v>
      </c>
      <c r="D5318" s="33">
        <v>43876</v>
      </c>
    </row>
    <row r="5319" spans="2:4" x14ac:dyDescent="0.2">
      <c r="B5319" t="s">
        <v>141</v>
      </c>
      <c r="C5319" s="44">
        <v>0</v>
      </c>
      <c r="D5319" s="33">
        <v>43877</v>
      </c>
    </row>
    <row r="5320" spans="2:4" x14ac:dyDescent="0.2">
      <c r="B5320" t="s">
        <v>141</v>
      </c>
      <c r="C5320" s="44">
        <v>0</v>
      </c>
      <c r="D5320" s="33">
        <v>43878</v>
      </c>
    </row>
    <row r="5321" spans="2:4" x14ac:dyDescent="0.2">
      <c r="B5321" t="s">
        <v>141</v>
      </c>
      <c r="C5321" s="44">
        <v>0</v>
      </c>
      <c r="D5321" s="33">
        <v>43879</v>
      </c>
    </row>
    <row r="5322" spans="2:4" x14ac:dyDescent="0.2">
      <c r="B5322" t="s">
        <v>141</v>
      </c>
      <c r="C5322" s="44">
        <v>0</v>
      </c>
      <c r="D5322" s="33">
        <v>43880</v>
      </c>
    </row>
    <row r="5323" spans="2:4" x14ac:dyDescent="0.2">
      <c r="B5323" t="s">
        <v>141</v>
      </c>
      <c r="C5323" s="44">
        <v>0</v>
      </c>
      <c r="D5323" s="33">
        <v>43881</v>
      </c>
    </row>
    <row r="5324" spans="2:4" x14ac:dyDescent="0.2">
      <c r="B5324" t="s">
        <v>141</v>
      </c>
      <c r="C5324" s="44">
        <v>0</v>
      </c>
      <c r="D5324" s="33">
        <v>43882</v>
      </c>
    </row>
    <row r="5325" spans="2:4" x14ac:dyDescent="0.2">
      <c r="B5325" t="s">
        <v>141</v>
      </c>
      <c r="C5325" s="44">
        <v>0</v>
      </c>
      <c r="D5325" s="33">
        <v>43883</v>
      </c>
    </row>
    <row r="5326" spans="2:4" x14ac:dyDescent="0.2">
      <c r="B5326" t="s">
        <v>141</v>
      </c>
      <c r="C5326" s="44">
        <v>0</v>
      </c>
      <c r="D5326" s="33">
        <v>43884</v>
      </c>
    </row>
    <row r="5327" spans="2:4" x14ac:dyDescent="0.2">
      <c r="B5327" t="s">
        <v>141</v>
      </c>
      <c r="C5327" s="44">
        <v>0</v>
      </c>
      <c r="D5327" s="33">
        <v>43885</v>
      </c>
    </row>
    <row r="5328" spans="2:4" x14ac:dyDescent="0.2">
      <c r="B5328" t="s">
        <v>141</v>
      </c>
      <c r="C5328" s="44">
        <v>0</v>
      </c>
      <c r="D5328" s="33">
        <v>43886</v>
      </c>
    </row>
    <row r="5329" spans="2:4" x14ac:dyDescent="0.2">
      <c r="B5329" t="s">
        <v>141</v>
      </c>
      <c r="C5329" s="44">
        <v>0</v>
      </c>
      <c r="D5329" s="33">
        <v>43887</v>
      </c>
    </row>
    <row r="5330" spans="2:4" x14ac:dyDescent="0.2">
      <c r="B5330" t="s">
        <v>141</v>
      </c>
      <c r="C5330" s="44">
        <v>0</v>
      </c>
      <c r="D5330" s="33">
        <v>43888</v>
      </c>
    </row>
    <row r="5331" spans="2:4" x14ac:dyDescent="0.2">
      <c r="B5331" t="s">
        <v>141</v>
      </c>
      <c r="C5331" s="44">
        <v>0</v>
      </c>
      <c r="D5331" s="33">
        <v>43889</v>
      </c>
    </row>
    <row r="5332" spans="2:4" x14ac:dyDescent="0.2">
      <c r="B5332" t="s">
        <v>141</v>
      </c>
      <c r="C5332" s="44">
        <v>0</v>
      </c>
      <c r="D5332" s="33">
        <v>43890</v>
      </c>
    </row>
    <row r="5333" spans="2:4" x14ac:dyDescent="0.2">
      <c r="B5333" t="s">
        <v>141</v>
      </c>
      <c r="C5333" s="44">
        <v>0</v>
      </c>
      <c r="D5333" s="33">
        <v>43891</v>
      </c>
    </row>
    <row r="5334" spans="2:4" x14ac:dyDescent="0.2">
      <c r="B5334" t="s">
        <v>141</v>
      </c>
      <c r="C5334" s="44">
        <v>0</v>
      </c>
      <c r="D5334" s="33">
        <v>43892</v>
      </c>
    </row>
    <row r="5335" spans="2:4" x14ac:dyDescent="0.2">
      <c r="B5335" t="s">
        <v>141</v>
      </c>
      <c r="C5335" s="44">
        <v>0</v>
      </c>
      <c r="D5335" s="33">
        <v>43893</v>
      </c>
    </row>
    <row r="5336" spans="2:4" x14ac:dyDescent="0.2">
      <c r="B5336" t="s">
        <v>141</v>
      </c>
      <c r="C5336" s="44">
        <v>0</v>
      </c>
      <c r="D5336" s="33">
        <v>43894</v>
      </c>
    </row>
    <row r="5337" spans="2:4" x14ac:dyDescent="0.2">
      <c r="B5337" t="s">
        <v>141</v>
      </c>
      <c r="C5337" s="44">
        <v>0</v>
      </c>
      <c r="D5337" s="33">
        <v>43895</v>
      </c>
    </row>
    <row r="5338" spans="2:4" x14ac:dyDescent="0.2">
      <c r="B5338" t="s">
        <v>141</v>
      </c>
      <c r="C5338" s="44">
        <v>0</v>
      </c>
      <c r="D5338" s="33">
        <v>43896</v>
      </c>
    </row>
    <row r="5339" spans="2:4" x14ac:dyDescent="0.2">
      <c r="B5339" t="s">
        <v>141</v>
      </c>
      <c r="C5339" s="44">
        <v>0</v>
      </c>
      <c r="D5339" s="33">
        <v>43897</v>
      </c>
    </row>
    <row r="5340" spans="2:4" x14ac:dyDescent="0.2">
      <c r="B5340" t="s">
        <v>141</v>
      </c>
      <c r="C5340" s="44">
        <v>0</v>
      </c>
      <c r="D5340" s="33">
        <v>43898</v>
      </c>
    </row>
    <row r="5341" spans="2:4" x14ac:dyDescent="0.2">
      <c r="B5341" t="s">
        <v>141</v>
      </c>
      <c r="C5341" s="44">
        <v>1</v>
      </c>
      <c r="D5341" s="33">
        <v>43899</v>
      </c>
    </row>
    <row r="5342" spans="2:4" x14ac:dyDescent="0.2">
      <c r="B5342" t="s">
        <v>141</v>
      </c>
      <c r="C5342" s="44">
        <v>1</v>
      </c>
      <c r="D5342" s="33">
        <v>43900</v>
      </c>
    </row>
    <row r="5343" spans="2:4" x14ac:dyDescent="0.2">
      <c r="B5343" t="s">
        <v>141</v>
      </c>
      <c r="C5343" s="44">
        <v>11</v>
      </c>
      <c r="D5343" s="33">
        <v>43901</v>
      </c>
    </row>
    <row r="5344" spans="2:4" x14ac:dyDescent="0.2">
      <c r="B5344" t="s">
        <v>141</v>
      </c>
      <c r="C5344" s="44">
        <v>11</v>
      </c>
      <c r="D5344" s="33">
        <v>43902</v>
      </c>
    </row>
    <row r="5345" spans="1:4" x14ac:dyDescent="0.2">
      <c r="B5345" t="s">
        <v>141</v>
      </c>
      <c r="C5345" s="44">
        <v>37</v>
      </c>
      <c r="D5345" s="33">
        <v>43903</v>
      </c>
    </row>
    <row r="5346" spans="1:4" x14ac:dyDescent="0.2">
      <c r="B5346" t="s">
        <v>141</v>
      </c>
      <c r="C5346" s="44">
        <v>40</v>
      </c>
      <c r="D5346" s="33">
        <v>43904</v>
      </c>
    </row>
    <row r="5347" spans="1:4" x14ac:dyDescent="0.2">
      <c r="B5347" t="s">
        <v>141</v>
      </c>
      <c r="C5347" s="44">
        <v>50</v>
      </c>
      <c r="D5347" s="33">
        <v>43905</v>
      </c>
    </row>
    <row r="5348" spans="1:4" x14ac:dyDescent="0.2">
      <c r="A5348" t="s">
        <v>142</v>
      </c>
      <c r="B5348" t="s">
        <v>143</v>
      </c>
      <c r="C5348" s="44">
        <v>0</v>
      </c>
      <c r="D5348" s="33">
        <v>43852</v>
      </c>
    </row>
    <row r="5349" spans="1:4" x14ac:dyDescent="0.2">
      <c r="A5349" t="s">
        <v>142</v>
      </c>
      <c r="B5349" t="s">
        <v>143</v>
      </c>
      <c r="C5349" s="44">
        <v>0</v>
      </c>
      <c r="D5349" s="33">
        <v>43853</v>
      </c>
    </row>
    <row r="5350" spans="1:4" x14ac:dyDescent="0.2">
      <c r="A5350" t="s">
        <v>142</v>
      </c>
      <c r="B5350" t="s">
        <v>143</v>
      </c>
      <c r="C5350" s="44">
        <v>0</v>
      </c>
      <c r="D5350" s="33">
        <v>43854</v>
      </c>
    </row>
    <row r="5351" spans="1:4" x14ac:dyDescent="0.2">
      <c r="A5351" t="s">
        <v>142</v>
      </c>
      <c r="B5351" t="s">
        <v>143</v>
      </c>
      <c r="C5351" s="44">
        <v>0</v>
      </c>
      <c r="D5351" s="33">
        <v>43855</v>
      </c>
    </row>
    <row r="5352" spans="1:4" x14ac:dyDescent="0.2">
      <c r="A5352" t="s">
        <v>142</v>
      </c>
      <c r="B5352" t="s">
        <v>143</v>
      </c>
      <c r="C5352" s="44">
        <v>0</v>
      </c>
      <c r="D5352" s="33">
        <v>43856</v>
      </c>
    </row>
    <row r="5353" spans="1:4" x14ac:dyDescent="0.2">
      <c r="A5353" t="s">
        <v>142</v>
      </c>
      <c r="B5353" t="s">
        <v>143</v>
      </c>
      <c r="C5353" s="44">
        <v>0</v>
      </c>
      <c r="D5353" s="33">
        <v>43857</v>
      </c>
    </row>
    <row r="5354" spans="1:4" x14ac:dyDescent="0.2">
      <c r="A5354" t="s">
        <v>142</v>
      </c>
      <c r="B5354" t="s">
        <v>143</v>
      </c>
      <c r="C5354" s="44">
        <v>0</v>
      </c>
      <c r="D5354" s="33">
        <v>43858</v>
      </c>
    </row>
    <row r="5355" spans="1:4" x14ac:dyDescent="0.2">
      <c r="A5355" t="s">
        <v>142</v>
      </c>
      <c r="B5355" t="s">
        <v>143</v>
      </c>
      <c r="C5355" s="44">
        <v>0</v>
      </c>
      <c r="D5355" s="33">
        <v>43859</v>
      </c>
    </row>
    <row r="5356" spans="1:4" x14ac:dyDescent="0.2">
      <c r="A5356" t="s">
        <v>142</v>
      </c>
      <c r="B5356" t="s">
        <v>143</v>
      </c>
      <c r="C5356" s="44">
        <v>0</v>
      </c>
      <c r="D5356" s="33">
        <v>43860</v>
      </c>
    </row>
    <row r="5357" spans="1:4" x14ac:dyDescent="0.2">
      <c r="A5357" t="s">
        <v>142</v>
      </c>
      <c r="B5357" t="s">
        <v>143</v>
      </c>
      <c r="C5357" s="44">
        <v>0</v>
      </c>
      <c r="D5357" s="33">
        <v>43861</v>
      </c>
    </row>
    <row r="5358" spans="1:4" x14ac:dyDescent="0.2">
      <c r="A5358" t="s">
        <v>142</v>
      </c>
      <c r="B5358" t="s">
        <v>143</v>
      </c>
      <c r="C5358" s="44">
        <v>0</v>
      </c>
      <c r="D5358" s="33">
        <v>43862</v>
      </c>
    </row>
    <row r="5359" spans="1:4" x14ac:dyDescent="0.2">
      <c r="A5359" t="s">
        <v>142</v>
      </c>
      <c r="B5359" t="s">
        <v>143</v>
      </c>
      <c r="C5359" s="44">
        <v>0</v>
      </c>
      <c r="D5359" s="33">
        <v>43863</v>
      </c>
    </row>
    <row r="5360" spans="1:4" x14ac:dyDescent="0.2">
      <c r="A5360" t="s">
        <v>142</v>
      </c>
      <c r="B5360" t="s">
        <v>143</v>
      </c>
      <c r="C5360" s="44">
        <v>0</v>
      </c>
      <c r="D5360" s="33">
        <v>43864</v>
      </c>
    </row>
    <row r="5361" spans="1:4" x14ac:dyDescent="0.2">
      <c r="A5361" t="s">
        <v>142</v>
      </c>
      <c r="B5361" t="s">
        <v>143</v>
      </c>
      <c r="C5361" s="44">
        <v>0</v>
      </c>
      <c r="D5361" s="33">
        <v>43865</v>
      </c>
    </row>
    <row r="5362" spans="1:4" x14ac:dyDescent="0.2">
      <c r="A5362" t="s">
        <v>142</v>
      </c>
      <c r="B5362" t="s">
        <v>143</v>
      </c>
      <c r="C5362" s="44">
        <v>0</v>
      </c>
      <c r="D5362" s="33">
        <v>43866</v>
      </c>
    </row>
    <row r="5363" spans="1:4" x14ac:dyDescent="0.2">
      <c r="A5363" t="s">
        <v>142</v>
      </c>
      <c r="B5363" t="s">
        <v>143</v>
      </c>
      <c r="C5363" s="44">
        <v>0</v>
      </c>
      <c r="D5363" s="33">
        <v>43867</v>
      </c>
    </row>
    <row r="5364" spans="1:4" x14ac:dyDescent="0.2">
      <c r="A5364" t="s">
        <v>142</v>
      </c>
      <c r="B5364" t="s">
        <v>143</v>
      </c>
      <c r="C5364" s="44">
        <v>0</v>
      </c>
      <c r="D5364" s="33">
        <v>43868</v>
      </c>
    </row>
    <row r="5365" spans="1:4" x14ac:dyDescent="0.2">
      <c r="A5365" t="s">
        <v>142</v>
      </c>
      <c r="B5365" t="s">
        <v>143</v>
      </c>
      <c r="C5365" s="44">
        <v>0</v>
      </c>
      <c r="D5365" s="33">
        <v>43869</v>
      </c>
    </row>
    <row r="5366" spans="1:4" x14ac:dyDescent="0.2">
      <c r="A5366" t="s">
        <v>142</v>
      </c>
      <c r="B5366" t="s">
        <v>143</v>
      </c>
      <c r="C5366" s="44">
        <v>0</v>
      </c>
      <c r="D5366" s="33">
        <v>43870</v>
      </c>
    </row>
    <row r="5367" spans="1:4" x14ac:dyDescent="0.2">
      <c r="A5367" t="s">
        <v>142</v>
      </c>
      <c r="B5367" t="s">
        <v>143</v>
      </c>
      <c r="C5367" s="44">
        <v>0</v>
      </c>
      <c r="D5367" s="33">
        <v>43871</v>
      </c>
    </row>
    <row r="5368" spans="1:4" x14ac:dyDescent="0.2">
      <c r="A5368" t="s">
        <v>142</v>
      </c>
      <c r="B5368" t="s">
        <v>143</v>
      </c>
      <c r="C5368" s="44">
        <v>0</v>
      </c>
      <c r="D5368" s="33">
        <v>43872</v>
      </c>
    </row>
    <row r="5369" spans="1:4" x14ac:dyDescent="0.2">
      <c r="A5369" t="s">
        <v>142</v>
      </c>
      <c r="B5369" t="s">
        <v>143</v>
      </c>
      <c r="C5369" s="44">
        <v>0</v>
      </c>
      <c r="D5369" s="33">
        <v>43873</v>
      </c>
    </row>
    <row r="5370" spans="1:4" x14ac:dyDescent="0.2">
      <c r="A5370" t="s">
        <v>142</v>
      </c>
      <c r="B5370" t="s">
        <v>143</v>
      </c>
      <c r="C5370" s="44">
        <v>0</v>
      </c>
      <c r="D5370" s="33">
        <v>43874</v>
      </c>
    </row>
    <row r="5371" spans="1:4" x14ac:dyDescent="0.2">
      <c r="A5371" t="s">
        <v>142</v>
      </c>
      <c r="B5371" t="s">
        <v>143</v>
      </c>
      <c r="C5371" s="44">
        <v>0</v>
      </c>
      <c r="D5371" s="33">
        <v>43875</v>
      </c>
    </row>
    <row r="5372" spans="1:4" x14ac:dyDescent="0.2">
      <c r="A5372" t="s">
        <v>142</v>
      </c>
      <c r="B5372" t="s">
        <v>143</v>
      </c>
      <c r="C5372" s="44">
        <v>0</v>
      </c>
      <c r="D5372" s="33">
        <v>43876</v>
      </c>
    </row>
    <row r="5373" spans="1:4" x14ac:dyDescent="0.2">
      <c r="A5373" t="s">
        <v>142</v>
      </c>
      <c r="B5373" t="s">
        <v>143</v>
      </c>
      <c r="C5373" s="44">
        <v>0</v>
      </c>
      <c r="D5373" s="33">
        <v>43877</v>
      </c>
    </row>
    <row r="5374" spans="1:4" x14ac:dyDescent="0.2">
      <c r="A5374" t="s">
        <v>142</v>
      </c>
      <c r="B5374" t="s">
        <v>143</v>
      </c>
      <c r="C5374" s="44">
        <v>0</v>
      </c>
      <c r="D5374" s="33">
        <v>43878</v>
      </c>
    </row>
    <row r="5375" spans="1:4" x14ac:dyDescent="0.2">
      <c r="A5375" t="s">
        <v>142</v>
      </c>
      <c r="B5375" t="s">
        <v>143</v>
      </c>
      <c r="C5375" s="44">
        <v>0</v>
      </c>
      <c r="D5375" s="33">
        <v>43879</v>
      </c>
    </row>
    <row r="5376" spans="1:4" x14ac:dyDescent="0.2">
      <c r="A5376" t="s">
        <v>142</v>
      </c>
      <c r="B5376" t="s">
        <v>143</v>
      </c>
      <c r="C5376" s="44">
        <v>0</v>
      </c>
      <c r="D5376" s="33">
        <v>43880</v>
      </c>
    </row>
    <row r="5377" spans="1:4" x14ac:dyDescent="0.2">
      <c r="A5377" t="s">
        <v>142</v>
      </c>
      <c r="B5377" t="s">
        <v>143</v>
      </c>
      <c r="C5377" s="44">
        <v>0</v>
      </c>
      <c r="D5377" s="33">
        <v>43881</v>
      </c>
    </row>
    <row r="5378" spans="1:4" x14ac:dyDescent="0.2">
      <c r="A5378" t="s">
        <v>142</v>
      </c>
      <c r="B5378" t="s">
        <v>143</v>
      </c>
      <c r="C5378" s="44">
        <v>0</v>
      </c>
      <c r="D5378" s="33">
        <v>43882</v>
      </c>
    </row>
    <row r="5379" spans="1:4" x14ac:dyDescent="0.2">
      <c r="A5379" t="s">
        <v>142</v>
      </c>
      <c r="B5379" t="s">
        <v>143</v>
      </c>
      <c r="C5379" s="44">
        <v>0</v>
      </c>
      <c r="D5379" s="33">
        <v>43883</v>
      </c>
    </row>
    <row r="5380" spans="1:4" x14ac:dyDescent="0.2">
      <c r="A5380" t="s">
        <v>142</v>
      </c>
      <c r="B5380" t="s">
        <v>143</v>
      </c>
      <c r="C5380" s="44">
        <v>0</v>
      </c>
      <c r="D5380" s="33">
        <v>43884</v>
      </c>
    </row>
    <row r="5381" spans="1:4" x14ac:dyDescent="0.2">
      <c r="A5381" t="s">
        <v>142</v>
      </c>
      <c r="B5381" t="s">
        <v>143</v>
      </c>
      <c r="C5381" s="44">
        <v>0</v>
      </c>
      <c r="D5381" s="33">
        <v>43885</v>
      </c>
    </row>
    <row r="5382" spans="1:4" x14ac:dyDescent="0.2">
      <c r="A5382" t="s">
        <v>142</v>
      </c>
      <c r="B5382" t="s">
        <v>143</v>
      </c>
      <c r="C5382" s="44">
        <v>0</v>
      </c>
      <c r="D5382" s="33">
        <v>43886</v>
      </c>
    </row>
    <row r="5383" spans="1:4" x14ac:dyDescent="0.2">
      <c r="A5383" t="s">
        <v>142</v>
      </c>
      <c r="B5383" t="s">
        <v>143</v>
      </c>
      <c r="C5383" s="44">
        <v>0</v>
      </c>
      <c r="D5383" s="33">
        <v>43887</v>
      </c>
    </row>
    <row r="5384" spans="1:4" x14ac:dyDescent="0.2">
      <c r="A5384" t="s">
        <v>142</v>
      </c>
      <c r="B5384" t="s">
        <v>143</v>
      </c>
      <c r="C5384" s="44">
        <v>0</v>
      </c>
      <c r="D5384" s="33">
        <v>43888</v>
      </c>
    </row>
    <row r="5385" spans="1:4" x14ac:dyDescent="0.2">
      <c r="A5385" t="s">
        <v>142</v>
      </c>
      <c r="B5385" t="s">
        <v>143</v>
      </c>
      <c r="C5385" s="44">
        <v>0</v>
      </c>
      <c r="D5385" s="33">
        <v>43889</v>
      </c>
    </row>
    <row r="5386" spans="1:4" x14ac:dyDescent="0.2">
      <c r="A5386" t="s">
        <v>142</v>
      </c>
      <c r="B5386" t="s">
        <v>143</v>
      </c>
      <c r="C5386" s="44">
        <v>0</v>
      </c>
      <c r="D5386" s="33">
        <v>43890</v>
      </c>
    </row>
    <row r="5387" spans="1:4" x14ac:dyDescent="0.2">
      <c r="A5387" t="s">
        <v>142</v>
      </c>
      <c r="B5387" t="s">
        <v>143</v>
      </c>
      <c r="C5387" s="44">
        <v>0</v>
      </c>
      <c r="D5387" s="33">
        <v>43891</v>
      </c>
    </row>
    <row r="5388" spans="1:4" x14ac:dyDescent="0.2">
      <c r="A5388" t="s">
        <v>142</v>
      </c>
      <c r="B5388" t="s">
        <v>143</v>
      </c>
      <c r="C5388" s="44">
        <v>0</v>
      </c>
      <c r="D5388" s="33">
        <v>43892</v>
      </c>
    </row>
    <row r="5389" spans="1:4" x14ac:dyDescent="0.2">
      <c r="A5389" t="s">
        <v>142</v>
      </c>
      <c r="B5389" t="s">
        <v>143</v>
      </c>
      <c r="C5389" s="44">
        <v>0</v>
      </c>
      <c r="D5389" s="33">
        <v>43893</v>
      </c>
    </row>
    <row r="5390" spans="1:4" x14ac:dyDescent="0.2">
      <c r="A5390" t="s">
        <v>142</v>
      </c>
      <c r="B5390" t="s">
        <v>143</v>
      </c>
      <c r="C5390" s="44">
        <v>0</v>
      </c>
      <c r="D5390" s="33">
        <v>43894</v>
      </c>
    </row>
    <row r="5391" spans="1:4" x14ac:dyDescent="0.2">
      <c r="A5391" t="s">
        <v>142</v>
      </c>
      <c r="B5391" t="s">
        <v>143</v>
      </c>
      <c r="C5391" s="44">
        <v>0</v>
      </c>
      <c r="D5391" s="33">
        <v>43895</v>
      </c>
    </row>
    <row r="5392" spans="1:4" x14ac:dyDescent="0.2">
      <c r="A5392" t="s">
        <v>142</v>
      </c>
      <c r="B5392" t="s">
        <v>143</v>
      </c>
      <c r="C5392" s="44">
        <v>0</v>
      </c>
      <c r="D5392" s="33">
        <v>43896</v>
      </c>
    </row>
    <row r="5393" spans="1:4" x14ac:dyDescent="0.2">
      <c r="A5393" t="s">
        <v>142</v>
      </c>
      <c r="B5393" t="s">
        <v>143</v>
      </c>
      <c r="C5393" s="44">
        <v>0</v>
      </c>
      <c r="D5393" s="33">
        <v>43897</v>
      </c>
    </row>
    <row r="5394" spans="1:4" x14ac:dyDescent="0.2">
      <c r="A5394" t="s">
        <v>142</v>
      </c>
      <c r="B5394" t="s">
        <v>143</v>
      </c>
      <c r="C5394" s="44">
        <v>0</v>
      </c>
      <c r="D5394" s="33">
        <v>43898</v>
      </c>
    </row>
    <row r="5395" spans="1:4" x14ac:dyDescent="0.2">
      <c r="A5395" t="s">
        <v>142</v>
      </c>
      <c r="B5395" t="s">
        <v>143</v>
      </c>
      <c r="C5395" s="44">
        <v>0</v>
      </c>
      <c r="D5395" s="33">
        <v>43899</v>
      </c>
    </row>
    <row r="5396" spans="1:4" x14ac:dyDescent="0.2">
      <c r="A5396" t="s">
        <v>142</v>
      </c>
      <c r="B5396" t="s">
        <v>143</v>
      </c>
      <c r="C5396" s="44">
        <v>267</v>
      </c>
      <c r="D5396" s="33">
        <v>43900</v>
      </c>
    </row>
    <row r="5397" spans="1:4" x14ac:dyDescent="0.2">
      <c r="A5397" t="s">
        <v>142</v>
      </c>
      <c r="B5397" t="s">
        <v>143</v>
      </c>
      <c r="C5397" s="44">
        <v>366</v>
      </c>
      <c r="D5397" s="33">
        <v>43901</v>
      </c>
    </row>
    <row r="5398" spans="1:4" x14ac:dyDescent="0.2">
      <c r="A5398" t="s">
        <v>142</v>
      </c>
      <c r="B5398" t="s">
        <v>143</v>
      </c>
      <c r="C5398" s="44">
        <v>442</v>
      </c>
      <c r="D5398" s="33">
        <v>43902</v>
      </c>
    </row>
    <row r="5399" spans="1:4" x14ac:dyDescent="0.2">
      <c r="A5399" t="s">
        <v>142</v>
      </c>
      <c r="B5399" t="s">
        <v>143</v>
      </c>
      <c r="C5399" s="44">
        <v>568</v>
      </c>
      <c r="D5399" s="33">
        <v>43903</v>
      </c>
    </row>
    <row r="5400" spans="1:4" x14ac:dyDescent="0.2">
      <c r="A5400" t="s">
        <v>142</v>
      </c>
      <c r="B5400" t="s">
        <v>143</v>
      </c>
      <c r="C5400" s="44">
        <v>572</v>
      </c>
      <c r="D5400" s="33">
        <v>43904</v>
      </c>
    </row>
    <row r="5401" spans="1:4" x14ac:dyDescent="0.2">
      <c r="A5401" t="s">
        <v>142</v>
      </c>
      <c r="B5401" t="s">
        <v>143</v>
      </c>
      <c r="C5401" s="44">
        <v>643</v>
      </c>
      <c r="D5401" s="33">
        <v>43905</v>
      </c>
    </row>
    <row r="5402" spans="1:4" x14ac:dyDescent="0.2">
      <c r="A5402" t="s">
        <v>144</v>
      </c>
      <c r="B5402" t="s">
        <v>143</v>
      </c>
      <c r="C5402" s="44">
        <v>0</v>
      </c>
      <c r="D5402" s="33">
        <v>43852</v>
      </c>
    </row>
    <row r="5403" spans="1:4" x14ac:dyDescent="0.2">
      <c r="A5403" t="s">
        <v>144</v>
      </c>
      <c r="B5403" t="s">
        <v>143</v>
      </c>
      <c r="C5403" s="44">
        <v>0</v>
      </c>
      <c r="D5403" s="33">
        <v>43853</v>
      </c>
    </row>
    <row r="5404" spans="1:4" x14ac:dyDescent="0.2">
      <c r="A5404" t="s">
        <v>144</v>
      </c>
      <c r="B5404" t="s">
        <v>143</v>
      </c>
      <c r="C5404" s="44">
        <v>0</v>
      </c>
      <c r="D5404" s="33">
        <v>43854</v>
      </c>
    </row>
    <row r="5405" spans="1:4" x14ac:dyDescent="0.2">
      <c r="A5405" t="s">
        <v>144</v>
      </c>
      <c r="B5405" t="s">
        <v>143</v>
      </c>
      <c r="C5405" s="44">
        <v>0</v>
      </c>
      <c r="D5405" s="33">
        <v>43855</v>
      </c>
    </row>
    <row r="5406" spans="1:4" x14ac:dyDescent="0.2">
      <c r="A5406" t="s">
        <v>144</v>
      </c>
      <c r="B5406" t="s">
        <v>143</v>
      </c>
      <c r="C5406" s="44">
        <v>0</v>
      </c>
      <c r="D5406" s="33">
        <v>43856</v>
      </c>
    </row>
    <row r="5407" spans="1:4" x14ac:dyDescent="0.2">
      <c r="A5407" t="s">
        <v>144</v>
      </c>
      <c r="B5407" t="s">
        <v>143</v>
      </c>
      <c r="C5407" s="44">
        <v>0</v>
      </c>
      <c r="D5407" s="33">
        <v>43857</v>
      </c>
    </row>
    <row r="5408" spans="1:4" x14ac:dyDescent="0.2">
      <c r="A5408" t="s">
        <v>144</v>
      </c>
      <c r="B5408" t="s">
        <v>143</v>
      </c>
      <c r="C5408" s="44">
        <v>0</v>
      </c>
      <c r="D5408" s="33">
        <v>43858</v>
      </c>
    </row>
    <row r="5409" spans="1:4" x14ac:dyDescent="0.2">
      <c r="A5409" t="s">
        <v>144</v>
      </c>
      <c r="B5409" t="s">
        <v>143</v>
      </c>
      <c r="C5409" s="44">
        <v>0</v>
      </c>
      <c r="D5409" s="33">
        <v>43859</v>
      </c>
    </row>
    <row r="5410" spans="1:4" x14ac:dyDescent="0.2">
      <c r="A5410" t="s">
        <v>144</v>
      </c>
      <c r="B5410" t="s">
        <v>143</v>
      </c>
      <c r="C5410" s="44">
        <v>0</v>
      </c>
      <c r="D5410" s="33">
        <v>43860</v>
      </c>
    </row>
    <row r="5411" spans="1:4" x14ac:dyDescent="0.2">
      <c r="A5411" t="s">
        <v>144</v>
      </c>
      <c r="B5411" t="s">
        <v>143</v>
      </c>
      <c r="C5411" s="44">
        <v>0</v>
      </c>
      <c r="D5411" s="33">
        <v>43861</v>
      </c>
    </row>
    <row r="5412" spans="1:4" x14ac:dyDescent="0.2">
      <c r="A5412" t="s">
        <v>144</v>
      </c>
      <c r="B5412" t="s">
        <v>143</v>
      </c>
      <c r="C5412" s="44">
        <v>0</v>
      </c>
      <c r="D5412" s="33">
        <v>43862</v>
      </c>
    </row>
    <row r="5413" spans="1:4" x14ac:dyDescent="0.2">
      <c r="A5413" t="s">
        <v>144</v>
      </c>
      <c r="B5413" t="s">
        <v>143</v>
      </c>
      <c r="C5413" s="44">
        <v>0</v>
      </c>
      <c r="D5413" s="33">
        <v>43863</v>
      </c>
    </row>
    <row r="5414" spans="1:4" x14ac:dyDescent="0.2">
      <c r="A5414" t="s">
        <v>144</v>
      </c>
      <c r="B5414" t="s">
        <v>143</v>
      </c>
      <c r="C5414" s="44">
        <v>0</v>
      </c>
      <c r="D5414" s="33">
        <v>43864</v>
      </c>
    </row>
    <row r="5415" spans="1:4" x14ac:dyDescent="0.2">
      <c r="A5415" t="s">
        <v>144</v>
      </c>
      <c r="B5415" t="s">
        <v>143</v>
      </c>
      <c r="C5415" s="44">
        <v>0</v>
      </c>
      <c r="D5415" s="33">
        <v>43865</v>
      </c>
    </row>
    <row r="5416" spans="1:4" x14ac:dyDescent="0.2">
      <c r="A5416" t="s">
        <v>144</v>
      </c>
      <c r="B5416" t="s">
        <v>143</v>
      </c>
      <c r="C5416" s="44">
        <v>0</v>
      </c>
      <c r="D5416" s="33">
        <v>43866</v>
      </c>
    </row>
    <row r="5417" spans="1:4" x14ac:dyDescent="0.2">
      <c r="A5417" t="s">
        <v>144</v>
      </c>
      <c r="B5417" t="s">
        <v>143</v>
      </c>
      <c r="C5417" s="44">
        <v>0</v>
      </c>
      <c r="D5417" s="33">
        <v>43867</v>
      </c>
    </row>
    <row r="5418" spans="1:4" x14ac:dyDescent="0.2">
      <c r="A5418" t="s">
        <v>144</v>
      </c>
      <c r="B5418" t="s">
        <v>143</v>
      </c>
      <c r="C5418" s="44">
        <v>0</v>
      </c>
      <c r="D5418" s="33">
        <v>43868</v>
      </c>
    </row>
    <row r="5419" spans="1:4" x14ac:dyDescent="0.2">
      <c r="A5419" t="s">
        <v>144</v>
      </c>
      <c r="B5419" t="s">
        <v>143</v>
      </c>
      <c r="C5419" s="44">
        <v>0</v>
      </c>
      <c r="D5419" s="33">
        <v>43869</v>
      </c>
    </row>
    <row r="5420" spans="1:4" x14ac:dyDescent="0.2">
      <c r="A5420" t="s">
        <v>144</v>
      </c>
      <c r="B5420" t="s">
        <v>143</v>
      </c>
      <c r="C5420" s="44">
        <v>0</v>
      </c>
      <c r="D5420" s="33">
        <v>43870</v>
      </c>
    </row>
    <row r="5421" spans="1:4" x14ac:dyDescent="0.2">
      <c r="A5421" t="s">
        <v>144</v>
      </c>
      <c r="B5421" t="s">
        <v>143</v>
      </c>
      <c r="C5421" s="44">
        <v>0</v>
      </c>
      <c r="D5421" s="33">
        <v>43871</v>
      </c>
    </row>
    <row r="5422" spans="1:4" x14ac:dyDescent="0.2">
      <c r="A5422" t="s">
        <v>144</v>
      </c>
      <c r="B5422" t="s">
        <v>143</v>
      </c>
      <c r="C5422" s="44">
        <v>0</v>
      </c>
      <c r="D5422" s="33">
        <v>43872</v>
      </c>
    </row>
    <row r="5423" spans="1:4" x14ac:dyDescent="0.2">
      <c r="A5423" t="s">
        <v>144</v>
      </c>
      <c r="B5423" t="s">
        <v>143</v>
      </c>
      <c r="C5423" s="44">
        <v>0</v>
      </c>
      <c r="D5423" s="33">
        <v>43873</v>
      </c>
    </row>
    <row r="5424" spans="1:4" x14ac:dyDescent="0.2">
      <c r="A5424" t="s">
        <v>144</v>
      </c>
      <c r="B5424" t="s">
        <v>143</v>
      </c>
      <c r="C5424" s="44">
        <v>0</v>
      </c>
      <c r="D5424" s="33">
        <v>43874</v>
      </c>
    </row>
    <row r="5425" spans="1:4" x14ac:dyDescent="0.2">
      <c r="A5425" t="s">
        <v>144</v>
      </c>
      <c r="B5425" t="s">
        <v>143</v>
      </c>
      <c r="C5425" s="44">
        <v>0</v>
      </c>
      <c r="D5425" s="33">
        <v>43875</v>
      </c>
    </row>
    <row r="5426" spans="1:4" x14ac:dyDescent="0.2">
      <c r="A5426" t="s">
        <v>144</v>
      </c>
      <c r="B5426" t="s">
        <v>143</v>
      </c>
      <c r="C5426" s="44">
        <v>0</v>
      </c>
      <c r="D5426" s="33">
        <v>43876</v>
      </c>
    </row>
    <row r="5427" spans="1:4" x14ac:dyDescent="0.2">
      <c r="A5427" t="s">
        <v>144</v>
      </c>
      <c r="B5427" t="s">
        <v>143</v>
      </c>
      <c r="C5427" s="44">
        <v>0</v>
      </c>
      <c r="D5427" s="33">
        <v>43877</v>
      </c>
    </row>
    <row r="5428" spans="1:4" x14ac:dyDescent="0.2">
      <c r="A5428" t="s">
        <v>144</v>
      </c>
      <c r="B5428" t="s">
        <v>143</v>
      </c>
      <c r="C5428" s="44">
        <v>0</v>
      </c>
      <c r="D5428" s="33">
        <v>43878</v>
      </c>
    </row>
    <row r="5429" spans="1:4" x14ac:dyDescent="0.2">
      <c r="A5429" t="s">
        <v>144</v>
      </c>
      <c r="B5429" t="s">
        <v>143</v>
      </c>
      <c r="C5429" s="44">
        <v>0</v>
      </c>
      <c r="D5429" s="33">
        <v>43879</v>
      </c>
    </row>
    <row r="5430" spans="1:4" x14ac:dyDescent="0.2">
      <c r="A5430" t="s">
        <v>144</v>
      </c>
      <c r="B5430" t="s">
        <v>143</v>
      </c>
      <c r="C5430" s="44">
        <v>0</v>
      </c>
      <c r="D5430" s="33">
        <v>43880</v>
      </c>
    </row>
    <row r="5431" spans="1:4" x14ac:dyDescent="0.2">
      <c r="A5431" t="s">
        <v>144</v>
      </c>
      <c r="B5431" t="s">
        <v>143</v>
      </c>
      <c r="C5431" s="44">
        <v>0</v>
      </c>
      <c r="D5431" s="33">
        <v>43881</v>
      </c>
    </row>
    <row r="5432" spans="1:4" x14ac:dyDescent="0.2">
      <c r="A5432" t="s">
        <v>144</v>
      </c>
      <c r="B5432" t="s">
        <v>143</v>
      </c>
      <c r="C5432" s="44">
        <v>0</v>
      </c>
      <c r="D5432" s="33">
        <v>43882</v>
      </c>
    </row>
    <row r="5433" spans="1:4" x14ac:dyDescent="0.2">
      <c r="A5433" t="s">
        <v>144</v>
      </c>
      <c r="B5433" t="s">
        <v>143</v>
      </c>
      <c r="C5433" s="44">
        <v>0</v>
      </c>
      <c r="D5433" s="33">
        <v>43883</v>
      </c>
    </row>
    <row r="5434" spans="1:4" x14ac:dyDescent="0.2">
      <c r="A5434" t="s">
        <v>144</v>
      </c>
      <c r="B5434" t="s">
        <v>143</v>
      </c>
      <c r="C5434" s="44">
        <v>0</v>
      </c>
      <c r="D5434" s="33">
        <v>43884</v>
      </c>
    </row>
    <row r="5435" spans="1:4" x14ac:dyDescent="0.2">
      <c r="A5435" t="s">
        <v>144</v>
      </c>
      <c r="B5435" t="s">
        <v>143</v>
      </c>
      <c r="C5435" s="44">
        <v>0</v>
      </c>
      <c r="D5435" s="33">
        <v>43885</v>
      </c>
    </row>
    <row r="5436" spans="1:4" x14ac:dyDescent="0.2">
      <c r="A5436" t="s">
        <v>144</v>
      </c>
      <c r="B5436" t="s">
        <v>143</v>
      </c>
      <c r="C5436" s="44">
        <v>0</v>
      </c>
      <c r="D5436" s="33">
        <v>43886</v>
      </c>
    </row>
    <row r="5437" spans="1:4" x14ac:dyDescent="0.2">
      <c r="A5437" t="s">
        <v>144</v>
      </c>
      <c r="B5437" t="s">
        <v>143</v>
      </c>
      <c r="C5437" s="44">
        <v>0</v>
      </c>
      <c r="D5437" s="33">
        <v>43887</v>
      </c>
    </row>
    <row r="5438" spans="1:4" x14ac:dyDescent="0.2">
      <c r="A5438" t="s">
        <v>144</v>
      </c>
      <c r="B5438" t="s">
        <v>143</v>
      </c>
      <c r="C5438" s="44">
        <v>0</v>
      </c>
      <c r="D5438" s="33">
        <v>43888</v>
      </c>
    </row>
    <row r="5439" spans="1:4" x14ac:dyDescent="0.2">
      <c r="A5439" t="s">
        <v>144</v>
      </c>
      <c r="B5439" t="s">
        <v>143</v>
      </c>
      <c r="C5439" s="44">
        <v>0</v>
      </c>
      <c r="D5439" s="33">
        <v>43889</v>
      </c>
    </row>
    <row r="5440" spans="1:4" x14ac:dyDescent="0.2">
      <c r="A5440" t="s">
        <v>144</v>
      </c>
      <c r="B5440" t="s">
        <v>143</v>
      </c>
      <c r="C5440" s="44">
        <v>0</v>
      </c>
      <c r="D5440" s="33">
        <v>43890</v>
      </c>
    </row>
    <row r="5441" spans="1:4" x14ac:dyDescent="0.2">
      <c r="A5441" t="s">
        <v>144</v>
      </c>
      <c r="B5441" t="s">
        <v>143</v>
      </c>
      <c r="C5441" s="44">
        <v>0</v>
      </c>
      <c r="D5441" s="33">
        <v>43891</v>
      </c>
    </row>
    <row r="5442" spans="1:4" x14ac:dyDescent="0.2">
      <c r="A5442" t="s">
        <v>144</v>
      </c>
      <c r="B5442" t="s">
        <v>143</v>
      </c>
      <c r="C5442" s="44">
        <v>0</v>
      </c>
      <c r="D5442" s="33">
        <v>43892</v>
      </c>
    </row>
    <row r="5443" spans="1:4" x14ac:dyDescent="0.2">
      <c r="A5443" t="s">
        <v>144</v>
      </c>
      <c r="B5443" t="s">
        <v>143</v>
      </c>
      <c r="C5443" s="44">
        <v>0</v>
      </c>
      <c r="D5443" s="33">
        <v>43893</v>
      </c>
    </row>
    <row r="5444" spans="1:4" x14ac:dyDescent="0.2">
      <c r="A5444" t="s">
        <v>144</v>
      </c>
      <c r="B5444" t="s">
        <v>143</v>
      </c>
      <c r="C5444" s="44">
        <v>0</v>
      </c>
      <c r="D5444" s="33">
        <v>43894</v>
      </c>
    </row>
    <row r="5445" spans="1:4" x14ac:dyDescent="0.2">
      <c r="A5445" t="s">
        <v>144</v>
      </c>
      <c r="B5445" t="s">
        <v>143</v>
      </c>
      <c r="C5445" s="44">
        <v>0</v>
      </c>
      <c r="D5445" s="33">
        <v>43895</v>
      </c>
    </row>
    <row r="5446" spans="1:4" x14ac:dyDescent="0.2">
      <c r="A5446" t="s">
        <v>144</v>
      </c>
      <c r="B5446" t="s">
        <v>143</v>
      </c>
      <c r="C5446" s="44">
        <v>0</v>
      </c>
      <c r="D5446" s="33">
        <v>43896</v>
      </c>
    </row>
    <row r="5447" spans="1:4" x14ac:dyDescent="0.2">
      <c r="A5447" t="s">
        <v>144</v>
      </c>
      <c r="B5447" t="s">
        <v>143</v>
      </c>
      <c r="C5447" s="44">
        <v>0</v>
      </c>
      <c r="D5447" s="33">
        <v>43897</v>
      </c>
    </row>
    <row r="5448" spans="1:4" x14ac:dyDescent="0.2">
      <c r="A5448" t="s">
        <v>144</v>
      </c>
      <c r="B5448" t="s">
        <v>143</v>
      </c>
      <c r="C5448" s="44">
        <v>0</v>
      </c>
      <c r="D5448" s="33">
        <v>43898</v>
      </c>
    </row>
    <row r="5449" spans="1:4" x14ac:dyDescent="0.2">
      <c r="A5449" t="s">
        <v>144</v>
      </c>
      <c r="B5449" t="s">
        <v>143</v>
      </c>
      <c r="C5449" s="44">
        <v>0</v>
      </c>
      <c r="D5449" s="33">
        <v>43899</v>
      </c>
    </row>
    <row r="5450" spans="1:4" x14ac:dyDescent="0.2">
      <c r="A5450" t="s">
        <v>144</v>
      </c>
      <c r="B5450" t="s">
        <v>143</v>
      </c>
      <c r="C5450" s="44">
        <v>173</v>
      </c>
      <c r="D5450" s="33">
        <v>43900</v>
      </c>
    </row>
    <row r="5451" spans="1:4" x14ac:dyDescent="0.2">
      <c r="A5451" t="s">
        <v>144</v>
      </c>
      <c r="B5451" t="s">
        <v>143</v>
      </c>
      <c r="C5451" s="44">
        <v>220</v>
      </c>
      <c r="D5451" s="33">
        <v>43901</v>
      </c>
    </row>
    <row r="5452" spans="1:4" x14ac:dyDescent="0.2">
      <c r="A5452" t="s">
        <v>144</v>
      </c>
      <c r="B5452" t="s">
        <v>143</v>
      </c>
      <c r="C5452" s="44">
        <v>328</v>
      </c>
      <c r="D5452" s="33">
        <v>43902</v>
      </c>
    </row>
    <row r="5453" spans="1:4" x14ac:dyDescent="0.2">
      <c r="A5453" t="s">
        <v>144</v>
      </c>
      <c r="B5453" t="s">
        <v>143</v>
      </c>
      <c r="C5453" s="44">
        <v>421</v>
      </c>
      <c r="D5453" s="33">
        <v>43903</v>
      </c>
    </row>
    <row r="5454" spans="1:4" x14ac:dyDescent="0.2">
      <c r="A5454" t="s">
        <v>144</v>
      </c>
      <c r="B5454" t="s">
        <v>143</v>
      </c>
      <c r="C5454" s="44">
        <v>525</v>
      </c>
      <c r="D5454" s="33">
        <v>43904</v>
      </c>
    </row>
    <row r="5455" spans="1:4" x14ac:dyDescent="0.2">
      <c r="A5455" t="s">
        <v>144</v>
      </c>
      <c r="B5455" t="s">
        <v>143</v>
      </c>
      <c r="C5455" s="44">
        <v>732</v>
      </c>
      <c r="D5455" s="33">
        <v>43905</v>
      </c>
    </row>
    <row r="5456" spans="1:4" x14ac:dyDescent="0.2">
      <c r="A5456" t="s">
        <v>145</v>
      </c>
      <c r="B5456" t="s">
        <v>143</v>
      </c>
      <c r="C5456" s="44">
        <v>0</v>
      </c>
      <c r="D5456" s="33">
        <v>43852</v>
      </c>
    </row>
    <row r="5457" spans="1:4" x14ac:dyDescent="0.2">
      <c r="A5457" t="s">
        <v>145</v>
      </c>
      <c r="B5457" t="s">
        <v>143</v>
      </c>
      <c r="C5457" s="44">
        <v>0</v>
      </c>
      <c r="D5457" s="33">
        <v>43853</v>
      </c>
    </row>
    <row r="5458" spans="1:4" x14ac:dyDescent="0.2">
      <c r="A5458" t="s">
        <v>145</v>
      </c>
      <c r="B5458" t="s">
        <v>143</v>
      </c>
      <c r="C5458" s="44">
        <v>0</v>
      </c>
      <c r="D5458" s="33">
        <v>43854</v>
      </c>
    </row>
    <row r="5459" spans="1:4" x14ac:dyDescent="0.2">
      <c r="A5459" t="s">
        <v>145</v>
      </c>
      <c r="B5459" t="s">
        <v>143</v>
      </c>
      <c r="C5459" s="44">
        <v>0</v>
      </c>
      <c r="D5459" s="33">
        <v>43855</v>
      </c>
    </row>
    <row r="5460" spans="1:4" x14ac:dyDescent="0.2">
      <c r="A5460" t="s">
        <v>145</v>
      </c>
      <c r="B5460" t="s">
        <v>143</v>
      </c>
      <c r="C5460" s="44">
        <v>0</v>
      </c>
      <c r="D5460" s="33">
        <v>43856</v>
      </c>
    </row>
    <row r="5461" spans="1:4" x14ac:dyDescent="0.2">
      <c r="A5461" t="s">
        <v>145</v>
      </c>
      <c r="B5461" t="s">
        <v>143</v>
      </c>
      <c r="C5461" s="44">
        <v>0</v>
      </c>
      <c r="D5461" s="33">
        <v>43857</v>
      </c>
    </row>
    <row r="5462" spans="1:4" x14ac:dyDescent="0.2">
      <c r="A5462" t="s">
        <v>145</v>
      </c>
      <c r="B5462" t="s">
        <v>143</v>
      </c>
      <c r="C5462" s="44">
        <v>0</v>
      </c>
      <c r="D5462" s="33">
        <v>43858</v>
      </c>
    </row>
    <row r="5463" spans="1:4" x14ac:dyDescent="0.2">
      <c r="A5463" t="s">
        <v>145</v>
      </c>
      <c r="B5463" t="s">
        <v>143</v>
      </c>
      <c r="C5463" s="44">
        <v>0</v>
      </c>
      <c r="D5463" s="33">
        <v>43859</v>
      </c>
    </row>
    <row r="5464" spans="1:4" x14ac:dyDescent="0.2">
      <c r="A5464" t="s">
        <v>145</v>
      </c>
      <c r="B5464" t="s">
        <v>143</v>
      </c>
      <c r="C5464" s="44">
        <v>0</v>
      </c>
      <c r="D5464" s="33">
        <v>43860</v>
      </c>
    </row>
    <row r="5465" spans="1:4" x14ac:dyDescent="0.2">
      <c r="A5465" t="s">
        <v>145</v>
      </c>
      <c r="B5465" t="s">
        <v>143</v>
      </c>
      <c r="C5465" s="44">
        <v>0</v>
      </c>
      <c r="D5465" s="33">
        <v>43861</v>
      </c>
    </row>
    <row r="5466" spans="1:4" x14ac:dyDescent="0.2">
      <c r="A5466" t="s">
        <v>145</v>
      </c>
      <c r="B5466" t="s">
        <v>143</v>
      </c>
      <c r="C5466" s="44">
        <v>0</v>
      </c>
      <c r="D5466" s="33">
        <v>43862</v>
      </c>
    </row>
    <row r="5467" spans="1:4" x14ac:dyDescent="0.2">
      <c r="A5467" t="s">
        <v>145</v>
      </c>
      <c r="B5467" t="s">
        <v>143</v>
      </c>
      <c r="C5467" s="44">
        <v>0</v>
      </c>
      <c r="D5467" s="33">
        <v>43863</v>
      </c>
    </row>
    <row r="5468" spans="1:4" x14ac:dyDescent="0.2">
      <c r="A5468" t="s">
        <v>145</v>
      </c>
      <c r="B5468" t="s">
        <v>143</v>
      </c>
      <c r="C5468" s="44">
        <v>0</v>
      </c>
      <c r="D5468" s="33">
        <v>43864</v>
      </c>
    </row>
    <row r="5469" spans="1:4" x14ac:dyDescent="0.2">
      <c r="A5469" t="s">
        <v>145</v>
      </c>
      <c r="B5469" t="s">
        <v>143</v>
      </c>
      <c r="C5469" s="44">
        <v>0</v>
      </c>
      <c r="D5469" s="33">
        <v>43865</v>
      </c>
    </row>
    <row r="5470" spans="1:4" x14ac:dyDescent="0.2">
      <c r="A5470" t="s">
        <v>145</v>
      </c>
      <c r="B5470" t="s">
        <v>143</v>
      </c>
      <c r="C5470" s="44">
        <v>0</v>
      </c>
      <c r="D5470" s="33">
        <v>43866</v>
      </c>
    </row>
    <row r="5471" spans="1:4" x14ac:dyDescent="0.2">
      <c r="A5471" t="s">
        <v>145</v>
      </c>
      <c r="B5471" t="s">
        <v>143</v>
      </c>
      <c r="C5471" s="44">
        <v>0</v>
      </c>
      <c r="D5471" s="33">
        <v>43867</v>
      </c>
    </row>
    <row r="5472" spans="1:4" x14ac:dyDescent="0.2">
      <c r="A5472" t="s">
        <v>145</v>
      </c>
      <c r="B5472" t="s">
        <v>143</v>
      </c>
      <c r="C5472" s="44">
        <v>0</v>
      </c>
      <c r="D5472" s="33">
        <v>43868</v>
      </c>
    </row>
    <row r="5473" spans="1:4" x14ac:dyDescent="0.2">
      <c r="A5473" t="s">
        <v>145</v>
      </c>
      <c r="B5473" t="s">
        <v>143</v>
      </c>
      <c r="C5473" s="44">
        <v>0</v>
      </c>
      <c r="D5473" s="33">
        <v>43869</v>
      </c>
    </row>
    <row r="5474" spans="1:4" x14ac:dyDescent="0.2">
      <c r="A5474" t="s">
        <v>145</v>
      </c>
      <c r="B5474" t="s">
        <v>143</v>
      </c>
      <c r="C5474" s="44">
        <v>0</v>
      </c>
      <c r="D5474" s="33">
        <v>43870</v>
      </c>
    </row>
    <row r="5475" spans="1:4" x14ac:dyDescent="0.2">
      <c r="A5475" t="s">
        <v>145</v>
      </c>
      <c r="B5475" t="s">
        <v>143</v>
      </c>
      <c r="C5475" s="44">
        <v>0</v>
      </c>
      <c r="D5475" s="33">
        <v>43871</v>
      </c>
    </row>
    <row r="5476" spans="1:4" x14ac:dyDescent="0.2">
      <c r="A5476" t="s">
        <v>145</v>
      </c>
      <c r="B5476" t="s">
        <v>143</v>
      </c>
      <c r="C5476" s="44">
        <v>0</v>
      </c>
      <c r="D5476" s="33">
        <v>43872</v>
      </c>
    </row>
    <row r="5477" spans="1:4" x14ac:dyDescent="0.2">
      <c r="A5477" t="s">
        <v>145</v>
      </c>
      <c r="B5477" t="s">
        <v>143</v>
      </c>
      <c r="C5477" s="44">
        <v>0</v>
      </c>
      <c r="D5477" s="33">
        <v>43873</v>
      </c>
    </row>
    <row r="5478" spans="1:4" x14ac:dyDescent="0.2">
      <c r="A5478" t="s">
        <v>145</v>
      </c>
      <c r="B5478" t="s">
        <v>143</v>
      </c>
      <c r="C5478" s="44">
        <v>0</v>
      </c>
      <c r="D5478" s="33">
        <v>43874</v>
      </c>
    </row>
    <row r="5479" spans="1:4" x14ac:dyDescent="0.2">
      <c r="A5479" t="s">
        <v>145</v>
      </c>
      <c r="B5479" t="s">
        <v>143</v>
      </c>
      <c r="C5479" s="44">
        <v>0</v>
      </c>
      <c r="D5479" s="33">
        <v>43875</v>
      </c>
    </row>
    <row r="5480" spans="1:4" x14ac:dyDescent="0.2">
      <c r="A5480" t="s">
        <v>145</v>
      </c>
      <c r="B5480" t="s">
        <v>143</v>
      </c>
      <c r="C5480" s="44">
        <v>0</v>
      </c>
      <c r="D5480" s="33">
        <v>43876</v>
      </c>
    </row>
    <row r="5481" spans="1:4" x14ac:dyDescent="0.2">
      <c r="A5481" t="s">
        <v>145</v>
      </c>
      <c r="B5481" t="s">
        <v>143</v>
      </c>
      <c r="C5481" s="44">
        <v>0</v>
      </c>
      <c r="D5481" s="33">
        <v>43877</v>
      </c>
    </row>
    <row r="5482" spans="1:4" x14ac:dyDescent="0.2">
      <c r="A5482" t="s">
        <v>145</v>
      </c>
      <c r="B5482" t="s">
        <v>143</v>
      </c>
      <c r="C5482" s="44">
        <v>0</v>
      </c>
      <c r="D5482" s="33">
        <v>43878</v>
      </c>
    </row>
    <row r="5483" spans="1:4" x14ac:dyDescent="0.2">
      <c r="A5483" t="s">
        <v>145</v>
      </c>
      <c r="B5483" t="s">
        <v>143</v>
      </c>
      <c r="C5483" s="44">
        <v>0</v>
      </c>
      <c r="D5483" s="33">
        <v>43879</v>
      </c>
    </row>
    <row r="5484" spans="1:4" x14ac:dyDescent="0.2">
      <c r="A5484" t="s">
        <v>145</v>
      </c>
      <c r="B5484" t="s">
        <v>143</v>
      </c>
      <c r="C5484" s="44">
        <v>0</v>
      </c>
      <c r="D5484" s="33">
        <v>43880</v>
      </c>
    </row>
    <row r="5485" spans="1:4" x14ac:dyDescent="0.2">
      <c r="A5485" t="s">
        <v>145</v>
      </c>
      <c r="B5485" t="s">
        <v>143</v>
      </c>
      <c r="C5485" s="44">
        <v>0</v>
      </c>
      <c r="D5485" s="33">
        <v>43881</v>
      </c>
    </row>
    <row r="5486" spans="1:4" x14ac:dyDescent="0.2">
      <c r="A5486" t="s">
        <v>145</v>
      </c>
      <c r="B5486" t="s">
        <v>143</v>
      </c>
      <c r="C5486" s="44">
        <v>0</v>
      </c>
      <c r="D5486" s="33">
        <v>43882</v>
      </c>
    </row>
    <row r="5487" spans="1:4" x14ac:dyDescent="0.2">
      <c r="A5487" t="s">
        <v>145</v>
      </c>
      <c r="B5487" t="s">
        <v>143</v>
      </c>
      <c r="C5487" s="44">
        <v>0</v>
      </c>
      <c r="D5487" s="33">
        <v>43883</v>
      </c>
    </row>
    <row r="5488" spans="1:4" x14ac:dyDescent="0.2">
      <c r="A5488" t="s">
        <v>145</v>
      </c>
      <c r="B5488" t="s">
        <v>143</v>
      </c>
      <c r="C5488" s="44">
        <v>0</v>
      </c>
      <c r="D5488" s="33">
        <v>43884</v>
      </c>
    </row>
    <row r="5489" spans="1:4" x14ac:dyDescent="0.2">
      <c r="A5489" t="s">
        <v>145</v>
      </c>
      <c r="B5489" t="s">
        <v>143</v>
      </c>
      <c r="C5489" s="44">
        <v>0</v>
      </c>
      <c r="D5489" s="33">
        <v>43885</v>
      </c>
    </row>
    <row r="5490" spans="1:4" x14ac:dyDescent="0.2">
      <c r="A5490" t="s">
        <v>145</v>
      </c>
      <c r="B5490" t="s">
        <v>143</v>
      </c>
      <c r="C5490" s="44">
        <v>0</v>
      </c>
      <c r="D5490" s="33">
        <v>43886</v>
      </c>
    </row>
    <row r="5491" spans="1:4" x14ac:dyDescent="0.2">
      <c r="A5491" t="s">
        <v>145</v>
      </c>
      <c r="B5491" t="s">
        <v>143</v>
      </c>
      <c r="C5491" s="44">
        <v>0</v>
      </c>
      <c r="D5491" s="33">
        <v>43887</v>
      </c>
    </row>
    <row r="5492" spans="1:4" x14ac:dyDescent="0.2">
      <c r="A5492" t="s">
        <v>145</v>
      </c>
      <c r="B5492" t="s">
        <v>143</v>
      </c>
      <c r="C5492" s="44">
        <v>0</v>
      </c>
      <c r="D5492" s="33">
        <v>43888</v>
      </c>
    </row>
    <row r="5493" spans="1:4" x14ac:dyDescent="0.2">
      <c r="A5493" t="s">
        <v>145</v>
      </c>
      <c r="B5493" t="s">
        <v>143</v>
      </c>
      <c r="C5493" s="44">
        <v>0</v>
      </c>
      <c r="D5493" s="33">
        <v>43889</v>
      </c>
    </row>
    <row r="5494" spans="1:4" x14ac:dyDescent="0.2">
      <c r="A5494" t="s">
        <v>145</v>
      </c>
      <c r="B5494" t="s">
        <v>143</v>
      </c>
      <c r="C5494" s="44">
        <v>0</v>
      </c>
      <c r="D5494" s="33">
        <v>43890</v>
      </c>
    </row>
    <row r="5495" spans="1:4" x14ac:dyDescent="0.2">
      <c r="A5495" t="s">
        <v>145</v>
      </c>
      <c r="B5495" t="s">
        <v>143</v>
      </c>
      <c r="C5495" s="44">
        <v>0</v>
      </c>
      <c r="D5495" s="33">
        <v>43891</v>
      </c>
    </row>
    <row r="5496" spans="1:4" x14ac:dyDescent="0.2">
      <c r="A5496" t="s">
        <v>145</v>
      </c>
      <c r="B5496" t="s">
        <v>143</v>
      </c>
      <c r="C5496" s="44">
        <v>0</v>
      </c>
      <c r="D5496" s="33">
        <v>43892</v>
      </c>
    </row>
    <row r="5497" spans="1:4" x14ac:dyDescent="0.2">
      <c r="A5497" t="s">
        <v>145</v>
      </c>
      <c r="B5497" t="s">
        <v>143</v>
      </c>
      <c r="C5497" s="44">
        <v>0</v>
      </c>
      <c r="D5497" s="33">
        <v>43893</v>
      </c>
    </row>
    <row r="5498" spans="1:4" x14ac:dyDescent="0.2">
      <c r="A5498" t="s">
        <v>145</v>
      </c>
      <c r="B5498" t="s">
        <v>143</v>
      </c>
      <c r="C5498" s="44">
        <v>0</v>
      </c>
      <c r="D5498" s="33">
        <v>43894</v>
      </c>
    </row>
    <row r="5499" spans="1:4" x14ac:dyDescent="0.2">
      <c r="A5499" t="s">
        <v>145</v>
      </c>
      <c r="B5499" t="s">
        <v>143</v>
      </c>
      <c r="C5499" s="44">
        <v>0</v>
      </c>
      <c r="D5499" s="33">
        <v>43895</v>
      </c>
    </row>
    <row r="5500" spans="1:4" x14ac:dyDescent="0.2">
      <c r="A5500" t="s">
        <v>145</v>
      </c>
      <c r="B5500" t="s">
        <v>143</v>
      </c>
      <c r="C5500" s="44">
        <v>0</v>
      </c>
      <c r="D5500" s="33">
        <v>43896</v>
      </c>
    </row>
    <row r="5501" spans="1:4" x14ac:dyDescent="0.2">
      <c r="A5501" t="s">
        <v>145</v>
      </c>
      <c r="B5501" t="s">
        <v>143</v>
      </c>
      <c r="C5501" s="44">
        <v>0</v>
      </c>
      <c r="D5501" s="33">
        <v>43897</v>
      </c>
    </row>
    <row r="5502" spans="1:4" x14ac:dyDescent="0.2">
      <c r="A5502" t="s">
        <v>145</v>
      </c>
      <c r="B5502" t="s">
        <v>143</v>
      </c>
      <c r="C5502" s="44">
        <v>0</v>
      </c>
      <c r="D5502" s="33">
        <v>43898</v>
      </c>
    </row>
    <row r="5503" spans="1:4" x14ac:dyDescent="0.2">
      <c r="A5503" t="s">
        <v>145</v>
      </c>
      <c r="B5503" t="s">
        <v>143</v>
      </c>
      <c r="C5503" s="44">
        <v>0</v>
      </c>
      <c r="D5503" s="33">
        <v>43899</v>
      </c>
    </row>
    <row r="5504" spans="1:4" x14ac:dyDescent="0.2">
      <c r="A5504" t="s">
        <v>145</v>
      </c>
      <c r="B5504" t="s">
        <v>143</v>
      </c>
      <c r="C5504" s="44">
        <v>144</v>
      </c>
      <c r="D5504" s="33">
        <v>43900</v>
      </c>
    </row>
    <row r="5505" spans="1:4" x14ac:dyDescent="0.2">
      <c r="A5505" t="s">
        <v>145</v>
      </c>
      <c r="B5505" t="s">
        <v>143</v>
      </c>
      <c r="C5505" s="44">
        <v>177</v>
      </c>
      <c r="D5505" s="33">
        <v>43901</v>
      </c>
    </row>
    <row r="5506" spans="1:4" x14ac:dyDescent="0.2">
      <c r="A5506" t="s">
        <v>145</v>
      </c>
      <c r="B5506" t="s">
        <v>143</v>
      </c>
      <c r="C5506" s="44">
        <v>221</v>
      </c>
      <c r="D5506" s="33">
        <v>43902</v>
      </c>
    </row>
    <row r="5507" spans="1:4" x14ac:dyDescent="0.2">
      <c r="A5507" t="s">
        <v>145</v>
      </c>
      <c r="B5507" t="s">
        <v>143</v>
      </c>
      <c r="C5507" s="44">
        <v>282</v>
      </c>
      <c r="D5507" s="33">
        <v>43903</v>
      </c>
    </row>
    <row r="5508" spans="1:4" x14ac:dyDescent="0.2">
      <c r="A5508" t="s">
        <v>145</v>
      </c>
      <c r="B5508" t="s">
        <v>143</v>
      </c>
      <c r="C5508" s="44">
        <v>340</v>
      </c>
      <c r="D5508" s="33">
        <v>43904</v>
      </c>
    </row>
    <row r="5509" spans="1:4" x14ac:dyDescent="0.2">
      <c r="A5509" t="s">
        <v>145</v>
      </c>
      <c r="B5509" t="s">
        <v>143</v>
      </c>
      <c r="C5509" s="44">
        <v>426</v>
      </c>
      <c r="D5509" s="33">
        <v>43905</v>
      </c>
    </row>
    <row r="5510" spans="1:4" x14ac:dyDescent="0.2">
      <c r="A5510" t="s">
        <v>146</v>
      </c>
      <c r="B5510" t="s">
        <v>143</v>
      </c>
      <c r="C5510" s="44">
        <v>0</v>
      </c>
      <c r="D5510" s="33">
        <v>43852</v>
      </c>
    </row>
    <row r="5511" spans="1:4" x14ac:dyDescent="0.2">
      <c r="A5511" t="s">
        <v>146</v>
      </c>
      <c r="B5511" t="s">
        <v>143</v>
      </c>
      <c r="C5511" s="44">
        <v>0</v>
      </c>
      <c r="D5511" s="33">
        <v>43853</v>
      </c>
    </row>
    <row r="5512" spans="1:4" x14ac:dyDescent="0.2">
      <c r="A5512" t="s">
        <v>146</v>
      </c>
      <c r="B5512" t="s">
        <v>143</v>
      </c>
      <c r="C5512" s="44">
        <v>0</v>
      </c>
      <c r="D5512" s="33">
        <v>43854</v>
      </c>
    </row>
    <row r="5513" spans="1:4" x14ac:dyDescent="0.2">
      <c r="A5513" t="s">
        <v>146</v>
      </c>
      <c r="B5513" t="s">
        <v>143</v>
      </c>
      <c r="C5513" s="44">
        <v>0</v>
      </c>
      <c r="D5513" s="33">
        <v>43855</v>
      </c>
    </row>
    <row r="5514" spans="1:4" x14ac:dyDescent="0.2">
      <c r="A5514" t="s">
        <v>146</v>
      </c>
      <c r="B5514" t="s">
        <v>143</v>
      </c>
      <c r="C5514" s="44">
        <v>0</v>
      </c>
      <c r="D5514" s="33">
        <v>43856</v>
      </c>
    </row>
    <row r="5515" spans="1:4" x14ac:dyDescent="0.2">
      <c r="A5515" t="s">
        <v>146</v>
      </c>
      <c r="B5515" t="s">
        <v>143</v>
      </c>
      <c r="C5515" s="44">
        <v>0</v>
      </c>
      <c r="D5515" s="33">
        <v>43857</v>
      </c>
    </row>
    <row r="5516" spans="1:4" x14ac:dyDescent="0.2">
      <c r="A5516" t="s">
        <v>146</v>
      </c>
      <c r="B5516" t="s">
        <v>143</v>
      </c>
      <c r="C5516" s="44">
        <v>0</v>
      </c>
      <c r="D5516" s="33">
        <v>43858</v>
      </c>
    </row>
    <row r="5517" spans="1:4" x14ac:dyDescent="0.2">
      <c r="A5517" t="s">
        <v>146</v>
      </c>
      <c r="B5517" t="s">
        <v>143</v>
      </c>
      <c r="C5517" s="44">
        <v>0</v>
      </c>
      <c r="D5517" s="33">
        <v>43859</v>
      </c>
    </row>
    <row r="5518" spans="1:4" x14ac:dyDescent="0.2">
      <c r="A5518" t="s">
        <v>146</v>
      </c>
      <c r="B5518" t="s">
        <v>143</v>
      </c>
      <c r="C5518" s="44">
        <v>0</v>
      </c>
      <c r="D5518" s="33">
        <v>43860</v>
      </c>
    </row>
    <row r="5519" spans="1:4" x14ac:dyDescent="0.2">
      <c r="A5519" t="s">
        <v>146</v>
      </c>
      <c r="B5519" t="s">
        <v>143</v>
      </c>
      <c r="C5519" s="44">
        <v>0</v>
      </c>
      <c r="D5519" s="33">
        <v>43861</v>
      </c>
    </row>
    <row r="5520" spans="1:4" x14ac:dyDescent="0.2">
      <c r="A5520" t="s">
        <v>146</v>
      </c>
      <c r="B5520" t="s">
        <v>143</v>
      </c>
      <c r="C5520" s="44">
        <v>0</v>
      </c>
      <c r="D5520" s="33">
        <v>43862</v>
      </c>
    </row>
    <row r="5521" spans="1:4" x14ac:dyDescent="0.2">
      <c r="A5521" t="s">
        <v>146</v>
      </c>
      <c r="B5521" t="s">
        <v>143</v>
      </c>
      <c r="C5521" s="44">
        <v>0</v>
      </c>
      <c r="D5521" s="33">
        <v>43863</v>
      </c>
    </row>
    <row r="5522" spans="1:4" x14ac:dyDescent="0.2">
      <c r="A5522" t="s">
        <v>146</v>
      </c>
      <c r="B5522" t="s">
        <v>143</v>
      </c>
      <c r="C5522" s="44">
        <v>0</v>
      </c>
      <c r="D5522" s="33">
        <v>43864</v>
      </c>
    </row>
    <row r="5523" spans="1:4" x14ac:dyDescent="0.2">
      <c r="A5523" t="s">
        <v>146</v>
      </c>
      <c r="B5523" t="s">
        <v>143</v>
      </c>
      <c r="C5523" s="44">
        <v>0</v>
      </c>
      <c r="D5523" s="33">
        <v>43865</v>
      </c>
    </row>
    <row r="5524" spans="1:4" x14ac:dyDescent="0.2">
      <c r="A5524" t="s">
        <v>146</v>
      </c>
      <c r="B5524" t="s">
        <v>143</v>
      </c>
      <c r="C5524" s="44">
        <v>0</v>
      </c>
      <c r="D5524" s="33">
        <v>43866</v>
      </c>
    </row>
    <row r="5525" spans="1:4" x14ac:dyDescent="0.2">
      <c r="A5525" t="s">
        <v>146</v>
      </c>
      <c r="B5525" t="s">
        <v>143</v>
      </c>
      <c r="C5525" s="44">
        <v>0</v>
      </c>
      <c r="D5525" s="33">
        <v>43867</v>
      </c>
    </row>
    <row r="5526" spans="1:4" x14ac:dyDescent="0.2">
      <c r="A5526" t="s">
        <v>146</v>
      </c>
      <c r="B5526" t="s">
        <v>143</v>
      </c>
      <c r="C5526" s="44">
        <v>0</v>
      </c>
      <c r="D5526" s="33">
        <v>43868</v>
      </c>
    </row>
    <row r="5527" spans="1:4" x14ac:dyDescent="0.2">
      <c r="A5527" t="s">
        <v>146</v>
      </c>
      <c r="B5527" t="s">
        <v>143</v>
      </c>
      <c r="C5527" s="44">
        <v>0</v>
      </c>
      <c r="D5527" s="33">
        <v>43869</v>
      </c>
    </row>
    <row r="5528" spans="1:4" x14ac:dyDescent="0.2">
      <c r="A5528" t="s">
        <v>146</v>
      </c>
      <c r="B5528" t="s">
        <v>143</v>
      </c>
      <c r="C5528" s="44">
        <v>0</v>
      </c>
      <c r="D5528" s="33">
        <v>43870</v>
      </c>
    </row>
    <row r="5529" spans="1:4" x14ac:dyDescent="0.2">
      <c r="A5529" t="s">
        <v>146</v>
      </c>
      <c r="B5529" t="s">
        <v>143</v>
      </c>
      <c r="C5529" s="44">
        <v>0</v>
      </c>
      <c r="D5529" s="33">
        <v>43871</v>
      </c>
    </row>
    <row r="5530" spans="1:4" x14ac:dyDescent="0.2">
      <c r="A5530" t="s">
        <v>146</v>
      </c>
      <c r="B5530" t="s">
        <v>143</v>
      </c>
      <c r="C5530" s="44">
        <v>0</v>
      </c>
      <c r="D5530" s="33">
        <v>43872</v>
      </c>
    </row>
    <row r="5531" spans="1:4" x14ac:dyDescent="0.2">
      <c r="A5531" t="s">
        <v>146</v>
      </c>
      <c r="B5531" t="s">
        <v>143</v>
      </c>
      <c r="C5531" s="44">
        <v>0</v>
      </c>
      <c r="D5531" s="33">
        <v>43873</v>
      </c>
    </row>
    <row r="5532" spans="1:4" x14ac:dyDescent="0.2">
      <c r="A5532" t="s">
        <v>146</v>
      </c>
      <c r="B5532" t="s">
        <v>143</v>
      </c>
      <c r="C5532" s="44">
        <v>0</v>
      </c>
      <c r="D5532" s="33">
        <v>43874</v>
      </c>
    </row>
    <row r="5533" spans="1:4" x14ac:dyDescent="0.2">
      <c r="A5533" t="s">
        <v>146</v>
      </c>
      <c r="B5533" t="s">
        <v>143</v>
      </c>
      <c r="C5533" s="44">
        <v>0</v>
      </c>
      <c r="D5533" s="33">
        <v>43875</v>
      </c>
    </row>
    <row r="5534" spans="1:4" x14ac:dyDescent="0.2">
      <c r="A5534" t="s">
        <v>146</v>
      </c>
      <c r="B5534" t="s">
        <v>143</v>
      </c>
      <c r="C5534" s="44">
        <v>0</v>
      </c>
      <c r="D5534" s="33">
        <v>43876</v>
      </c>
    </row>
    <row r="5535" spans="1:4" x14ac:dyDescent="0.2">
      <c r="A5535" t="s">
        <v>146</v>
      </c>
      <c r="B5535" t="s">
        <v>143</v>
      </c>
      <c r="C5535" s="44">
        <v>0</v>
      </c>
      <c r="D5535" s="33">
        <v>43877</v>
      </c>
    </row>
    <row r="5536" spans="1:4" x14ac:dyDescent="0.2">
      <c r="A5536" t="s">
        <v>146</v>
      </c>
      <c r="B5536" t="s">
        <v>143</v>
      </c>
      <c r="C5536" s="44">
        <v>0</v>
      </c>
      <c r="D5536" s="33">
        <v>43878</v>
      </c>
    </row>
    <row r="5537" spans="1:4" x14ac:dyDescent="0.2">
      <c r="A5537" t="s">
        <v>146</v>
      </c>
      <c r="B5537" t="s">
        <v>143</v>
      </c>
      <c r="C5537" s="44">
        <v>0</v>
      </c>
      <c r="D5537" s="33">
        <v>43879</v>
      </c>
    </row>
    <row r="5538" spans="1:4" x14ac:dyDescent="0.2">
      <c r="A5538" t="s">
        <v>146</v>
      </c>
      <c r="B5538" t="s">
        <v>143</v>
      </c>
      <c r="C5538" s="44">
        <v>0</v>
      </c>
      <c r="D5538" s="33">
        <v>43880</v>
      </c>
    </row>
    <row r="5539" spans="1:4" x14ac:dyDescent="0.2">
      <c r="A5539" t="s">
        <v>146</v>
      </c>
      <c r="B5539" t="s">
        <v>143</v>
      </c>
      <c r="C5539" s="44">
        <v>0</v>
      </c>
      <c r="D5539" s="33">
        <v>43881</v>
      </c>
    </row>
    <row r="5540" spans="1:4" x14ac:dyDescent="0.2">
      <c r="A5540" t="s">
        <v>146</v>
      </c>
      <c r="B5540" t="s">
        <v>143</v>
      </c>
      <c r="C5540" s="44">
        <v>0</v>
      </c>
      <c r="D5540" s="33">
        <v>43882</v>
      </c>
    </row>
    <row r="5541" spans="1:4" x14ac:dyDescent="0.2">
      <c r="A5541" t="s">
        <v>146</v>
      </c>
      <c r="B5541" t="s">
        <v>143</v>
      </c>
      <c r="C5541" s="44">
        <v>0</v>
      </c>
      <c r="D5541" s="33">
        <v>43883</v>
      </c>
    </row>
    <row r="5542" spans="1:4" x14ac:dyDescent="0.2">
      <c r="A5542" t="s">
        <v>146</v>
      </c>
      <c r="B5542" t="s">
        <v>143</v>
      </c>
      <c r="C5542" s="44">
        <v>0</v>
      </c>
      <c r="D5542" s="33">
        <v>43884</v>
      </c>
    </row>
    <row r="5543" spans="1:4" x14ac:dyDescent="0.2">
      <c r="A5543" t="s">
        <v>146</v>
      </c>
      <c r="B5543" t="s">
        <v>143</v>
      </c>
      <c r="C5543" s="44">
        <v>0</v>
      </c>
      <c r="D5543" s="33">
        <v>43885</v>
      </c>
    </row>
    <row r="5544" spans="1:4" x14ac:dyDescent="0.2">
      <c r="A5544" t="s">
        <v>146</v>
      </c>
      <c r="B5544" t="s">
        <v>143</v>
      </c>
      <c r="C5544" s="44">
        <v>0</v>
      </c>
      <c r="D5544" s="33">
        <v>43886</v>
      </c>
    </row>
    <row r="5545" spans="1:4" x14ac:dyDescent="0.2">
      <c r="A5545" t="s">
        <v>146</v>
      </c>
      <c r="B5545" t="s">
        <v>143</v>
      </c>
      <c r="C5545" s="44">
        <v>0</v>
      </c>
      <c r="D5545" s="33">
        <v>43887</v>
      </c>
    </row>
    <row r="5546" spans="1:4" x14ac:dyDescent="0.2">
      <c r="A5546" t="s">
        <v>146</v>
      </c>
      <c r="B5546" t="s">
        <v>143</v>
      </c>
      <c r="C5546" s="44">
        <v>0</v>
      </c>
      <c r="D5546" s="33">
        <v>43888</v>
      </c>
    </row>
    <row r="5547" spans="1:4" x14ac:dyDescent="0.2">
      <c r="A5547" t="s">
        <v>146</v>
      </c>
      <c r="B5547" t="s">
        <v>143</v>
      </c>
      <c r="C5547" s="44">
        <v>0</v>
      </c>
      <c r="D5547" s="33">
        <v>43889</v>
      </c>
    </row>
    <row r="5548" spans="1:4" x14ac:dyDescent="0.2">
      <c r="A5548" t="s">
        <v>146</v>
      </c>
      <c r="B5548" t="s">
        <v>143</v>
      </c>
      <c r="C5548" s="44">
        <v>0</v>
      </c>
      <c r="D5548" s="33">
        <v>43890</v>
      </c>
    </row>
    <row r="5549" spans="1:4" x14ac:dyDescent="0.2">
      <c r="A5549" t="s">
        <v>146</v>
      </c>
      <c r="B5549" t="s">
        <v>143</v>
      </c>
      <c r="C5549" s="44">
        <v>0</v>
      </c>
      <c r="D5549" s="33">
        <v>43891</v>
      </c>
    </row>
    <row r="5550" spans="1:4" x14ac:dyDescent="0.2">
      <c r="A5550" t="s">
        <v>146</v>
      </c>
      <c r="B5550" t="s">
        <v>143</v>
      </c>
      <c r="C5550" s="44">
        <v>0</v>
      </c>
      <c r="D5550" s="33">
        <v>43892</v>
      </c>
    </row>
    <row r="5551" spans="1:4" x14ac:dyDescent="0.2">
      <c r="A5551" t="s">
        <v>146</v>
      </c>
      <c r="B5551" t="s">
        <v>143</v>
      </c>
      <c r="C5551" s="44">
        <v>0</v>
      </c>
      <c r="D5551" s="33">
        <v>43893</v>
      </c>
    </row>
    <row r="5552" spans="1:4" x14ac:dyDescent="0.2">
      <c r="A5552" t="s">
        <v>146</v>
      </c>
      <c r="B5552" t="s">
        <v>143</v>
      </c>
      <c r="C5552" s="44">
        <v>0</v>
      </c>
      <c r="D5552" s="33">
        <v>43894</v>
      </c>
    </row>
    <row r="5553" spans="1:4" x14ac:dyDescent="0.2">
      <c r="A5553" t="s">
        <v>146</v>
      </c>
      <c r="B5553" t="s">
        <v>143</v>
      </c>
      <c r="C5553" s="44">
        <v>0</v>
      </c>
      <c r="D5553" s="33">
        <v>43895</v>
      </c>
    </row>
    <row r="5554" spans="1:4" x14ac:dyDescent="0.2">
      <c r="A5554" t="s">
        <v>146</v>
      </c>
      <c r="B5554" t="s">
        <v>143</v>
      </c>
      <c r="C5554" s="44">
        <v>0</v>
      </c>
      <c r="D5554" s="33">
        <v>43896</v>
      </c>
    </row>
    <row r="5555" spans="1:4" x14ac:dyDescent="0.2">
      <c r="A5555" t="s">
        <v>146</v>
      </c>
      <c r="B5555" t="s">
        <v>143</v>
      </c>
      <c r="C5555" s="44">
        <v>0</v>
      </c>
      <c r="D5555" s="33">
        <v>43897</v>
      </c>
    </row>
    <row r="5556" spans="1:4" x14ac:dyDescent="0.2">
      <c r="A5556" t="s">
        <v>146</v>
      </c>
      <c r="B5556" t="s">
        <v>143</v>
      </c>
      <c r="C5556" s="44">
        <v>0</v>
      </c>
      <c r="D5556" s="33">
        <v>43898</v>
      </c>
    </row>
    <row r="5557" spans="1:4" x14ac:dyDescent="0.2">
      <c r="A5557" t="s">
        <v>146</v>
      </c>
      <c r="B5557" t="s">
        <v>143</v>
      </c>
      <c r="C5557" s="44">
        <v>0</v>
      </c>
      <c r="D5557" s="33">
        <v>43899</v>
      </c>
    </row>
    <row r="5558" spans="1:4" x14ac:dyDescent="0.2">
      <c r="A5558" t="s">
        <v>146</v>
      </c>
      <c r="B5558" t="s">
        <v>143</v>
      </c>
      <c r="C5558" s="44">
        <v>92</v>
      </c>
      <c r="D5558" s="33">
        <v>43900</v>
      </c>
    </row>
    <row r="5559" spans="1:4" x14ac:dyDescent="0.2">
      <c r="A5559" t="s">
        <v>146</v>
      </c>
      <c r="B5559" t="s">
        <v>143</v>
      </c>
      <c r="C5559" s="44">
        <v>95</v>
      </c>
      <c r="D5559" s="33">
        <v>43901</v>
      </c>
    </row>
    <row r="5560" spans="1:4" x14ac:dyDescent="0.2">
      <c r="A5560" t="s">
        <v>146</v>
      </c>
      <c r="B5560" t="s">
        <v>143</v>
      </c>
      <c r="C5560" s="44">
        <v>108</v>
      </c>
      <c r="D5560" s="33">
        <v>43902</v>
      </c>
    </row>
    <row r="5561" spans="1:4" x14ac:dyDescent="0.2">
      <c r="A5561" t="s">
        <v>146</v>
      </c>
      <c r="B5561" t="s">
        <v>143</v>
      </c>
      <c r="C5561" s="44">
        <v>123</v>
      </c>
      <c r="D5561" s="33">
        <v>43903</v>
      </c>
    </row>
    <row r="5562" spans="1:4" x14ac:dyDescent="0.2">
      <c r="A5562" t="s">
        <v>146</v>
      </c>
      <c r="B5562" t="s">
        <v>143</v>
      </c>
      <c r="C5562" s="44">
        <v>138</v>
      </c>
      <c r="D5562" s="33">
        <v>43904</v>
      </c>
    </row>
    <row r="5563" spans="1:4" x14ac:dyDescent="0.2">
      <c r="A5563" t="s">
        <v>146</v>
      </c>
      <c r="B5563" t="s">
        <v>143</v>
      </c>
      <c r="C5563" s="44">
        <v>164</v>
      </c>
      <c r="D5563" s="33">
        <v>43905</v>
      </c>
    </row>
    <row r="5564" spans="1:4" x14ac:dyDescent="0.2">
      <c r="A5564" t="s">
        <v>147</v>
      </c>
      <c r="B5564" t="s">
        <v>143</v>
      </c>
      <c r="C5564" s="44">
        <v>0</v>
      </c>
      <c r="D5564" s="33">
        <v>43852</v>
      </c>
    </row>
    <row r="5565" spans="1:4" x14ac:dyDescent="0.2">
      <c r="A5565" t="s">
        <v>147</v>
      </c>
      <c r="B5565" t="s">
        <v>143</v>
      </c>
      <c r="C5565" s="44">
        <v>0</v>
      </c>
      <c r="D5565" s="33">
        <v>43853</v>
      </c>
    </row>
    <row r="5566" spans="1:4" x14ac:dyDescent="0.2">
      <c r="A5566" t="s">
        <v>147</v>
      </c>
      <c r="B5566" t="s">
        <v>143</v>
      </c>
      <c r="C5566" s="44">
        <v>0</v>
      </c>
      <c r="D5566" s="33">
        <v>43854</v>
      </c>
    </row>
    <row r="5567" spans="1:4" x14ac:dyDescent="0.2">
      <c r="A5567" t="s">
        <v>147</v>
      </c>
      <c r="B5567" t="s">
        <v>143</v>
      </c>
      <c r="C5567" s="44">
        <v>0</v>
      </c>
      <c r="D5567" s="33">
        <v>43855</v>
      </c>
    </row>
    <row r="5568" spans="1:4" x14ac:dyDescent="0.2">
      <c r="A5568" t="s">
        <v>147</v>
      </c>
      <c r="B5568" t="s">
        <v>143</v>
      </c>
      <c r="C5568" s="44">
        <v>0</v>
      </c>
      <c r="D5568" s="33">
        <v>43856</v>
      </c>
    </row>
    <row r="5569" spans="1:4" x14ac:dyDescent="0.2">
      <c r="A5569" t="s">
        <v>147</v>
      </c>
      <c r="B5569" t="s">
        <v>143</v>
      </c>
      <c r="C5569" s="44">
        <v>0</v>
      </c>
      <c r="D5569" s="33">
        <v>43857</v>
      </c>
    </row>
    <row r="5570" spans="1:4" x14ac:dyDescent="0.2">
      <c r="A5570" t="s">
        <v>147</v>
      </c>
      <c r="B5570" t="s">
        <v>143</v>
      </c>
      <c r="C5570" s="44">
        <v>0</v>
      </c>
      <c r="D5570" s="33">
        <v>43858</v>
      </c>
    </row>
    <row r="5571" spans="1:4" x14ac:dyDescent="0.2">
      <c r="A5571" t="s">
        <v>147</v>
      </c>
      <c r="B5571" t="s">
        <v>143</v>
      </c>
      <c r="C5571" s="44">
        <v>0</v>
      </c>
      <c r="D5571" s="33">
        <v>43859</v>
      </c>
    </row>
    <row r="5572" spans="1:4" x14ac:dyDescent="0.2">
      <c r="A5572" t="s">
        <v>147</v>
      </c>
      <c r="B5572" t="s">
        <v>143</v>
      </c>
      <c r="C5572" s="44">
        <v>0</v>
      </c>
      <c r="D5572" s="33">
        <v>43860</v>
      </c>
    </row>
    <row r="5573" spans="1:4" x14ac:dyDescent="0.2">
      <c r="A5573" t="s">
        <v>147</v>
      </c>
      <c r="B5573" t="s">
        <v>143</v>
      </c>
      <c r="C5573" s="44">
        <v>0</v>
      </c>
      <c r="D5573" s="33">
        <v>43861</v>
      </c>
    </row>
    <row r="5574" spans="1:4" x14ac:dyDescent="0.2">
      <c r="A5574" t="s">
        <v>147</v>
      </c>
      <c r="B5574" t="s">
        <v>143</v>
      </c>
      <c r="C5574" s="44">
        <v>0</v>
      </c>
      <c r="D5574" s="33">
        <v>43862</v>
      </c>
    </row>
    <row r="5575" spans="1:4" x14ac:dyDescent="0.2">
      <c r="A5575" t="s">
        <v>147</v>
      </c>
      <c r="B5575" t="s">
        <v>143</v>
      </c>
      <c r="C5575" s="44">
        <v>0</v>
      </c>
      <c r="D5575" s="33">
        <v>43863</v>
      </c>
    </row>
    <row r="5576" spans="1:4" x14ac:dyDescent="0.2">
      <c r="A5576" t="s">
        <v>147</v>
      </c>
      <c r="B5576" t="s">
        <v>143</v>
      </c>
      <c r="C5576" s="44">
        <v>0</v>
      </c>
      <c r="D5576" s="33">
        <v>43864</v>
      </c>
    </row>
    <row r="5577" spans="1:4" x14ac:dyDescent="0.2">
      <c r="A5577" t="s">
        <v>147</v>
      </c>
      <c r="B5577" t="s">
        <v>143</v>
      </c>
      <c r="C5577" s="44">
        <v>0</v>
      </c>
      <c r="D5577" s="33">
        <v>43865</v>
      </c>
    </row>
    <row r="5578" spans="1:4" x14ac:dyDescent="0.2">
      <c r="A5578" t="s">
        <v>147</v>
      </c>
      <c r="B5578" t="s">
        <v>143</v>
      </c>
      <c r="C5578" s="44">
        <v>0</v>
      </c>
      <c r="D5578" s="33">
        <v>43866</v>
      </c>
    </row>
    <row r="5579" spans="1:4" x14ac:dyDescent="0.2">
      <c r="A5579" t="s">
        <v>147</v>
      </c>
      <c r="B5579" t="s">
        <v>143</v>
      </c>
      <c r="C5579" s="44">
        <v>0</v>
      </c>
      <c r="D5579" s="33">
        <v>43867</v>
      </c>
    </row>
    <row r="5580" spans="1:4" x14ac:dyDescent="0.2">
      <c r="A5580" t="s">
        <v>147</v>
      </c>
      <c r="B5580" t="s">
        <v>143</v>
      </c>
      <c r="C5580" s="44">
        <v>0</v>
      </c>
      <c r="D5580" s="33">
        <v>43868</v>
      </c>
    </row>
    <row r="5581" spans="1:4" x14ac:dyDescent="0.2">
      <c r="A5581" t="s">
        <v>147</v>
      </c>
      <c r="B5581" t="s">
        <v>143</v>
      </c>
      <c r="C5581" s="44">
        <v>0</v>
      </c>
      <c r="D5581" s="33">
        <v>43869</v>
      </c>
    </row>
    <row r="5582" spans="1:4" x14ac:dyDescent="0.2">
      <c r="A5582" t="s">
        <v>147</v>
      </c>
      <c r="B5582" t="s">
        <v>143</v>
      </c>
      <c r="C5582" s="44">
        <v>0</v>
      </c>
      <c r="D5582" s="33">
        <v>43870</v>
      </c>
    </row>
    <row r="5583" spans="1:4" x14ac:dyDescent="0.2">
      <c r="A5583" t="s">
        <v>147</v>
      </c>
      <c r="B5583" t="s">
        <v>143</v>
      </c>
      <c r="C5583" s="44">
        <v>0</v>
      </c>
      <c r="D5583" s="33">
        <v>43871</v>
      </c>
    </row>
    <row r="5584" spans="1:4" x14ac:dyDescent="0.2">
      <c r="A5584" t="s">
        <v>147</v>
      </c>
      <c r="B5584" t="s">
        <v>143</v>
      </c>
      <c r="C5584" s="44">
        <v>0</v>
      </c>
      <c r="D5584" s="33">
        <v>43872</v>
      </c>
    </row>
    <row r="5585" spans="1:4" x14ac:dyDescent="0.2">
      <c r="A5585" t="s">
        <v>147</v>
      </c>
      <c r="B5585" t="s">
        <v>143</v>
      </c>
      <c r="C5585" s="44">
        <v>0</v>
      </c>
      <c r="D5585" s="33">
        <v>43873</v>
      </c>
    </row>
    <row r="5586" spans="1:4" x14ac:dyDescent="0.2">
      <c r="A5586" t="s">
        <v>147</v>
      </c>
      <c r="B5586" t="s">
        <v>143</v>
      </c>
      <c r="C5586" s="44">
        <v>0</v>
      </c>
      <c r="D5586" s="33">
        <v>43874</v>
      </c>
    </row>
    <row r="5587" spans="1:4" x14ac:dyDescent="0.2">
      <c r="A5587" t="s">
        <v>147</v>
      </c>
      <c r="B5587" t="s">
        <v>143</v>
      </c>
      <c r="C5587" s="44">
        <v>0</v>
      </c>
      <c r="D5587" s="33">
        <v>43875</v>
      </c>
    </row>
    <row r="5588" spans="1:4" x14ac:dyDescent="0.2">
      <c r="A5588" t="s">
        <v>147</v>
      </c>
      <c r="B5588" t="s">
        <v>143</v>
      </c>
      <c r="C5588" s="44">
        <v>0</v>
      </c>
      <c r="D5588" s="33">
        <v>43876</v>
      </c>
    </row>
    <row r="5589" spans="1:4" x14ac:dyDescent="0.2">
      <c r="A5589" t="s">
        <v>147</v>
      </c>
      <c r="B5589" t="s">
        <v>143</v>
      </c>
      <c r="C5589" s="44">
        <v>0</v>
      </c>
      <c r="D5589" s="33">
        <v>43877</v>
      </c>
    </row>
    <row r="5590" spans="1:4" x14ac:dyDescent="0.2">
      <c r="A5590" t="s">
        <v>147</v>
      </c>
      <c r="B5590" t="s">
        <v>143</v>
      </c>
      <c r="C5590" s="44">
        <v>0</v>
      </c>
      <c r="D5590" s="33">
        <v>43878</v>
      </c>
    </row>
    <row r="5591" spans="1:4" x14ac:dyDescent="0.2">
      <c r="A5591" t="s">
        <v>147</v>
      </c>
      <c r="B5591" t="s">
        <v>143</v>
      </c>
      <c r="C5591" s="44">
        <v>0</v>
      </c>
      <c r="D5591" s="33">
        <v>43879</v>
      </c>
    </row>
    <row r="5592" spans="1:4" x14ac:dyDescent="0.2">
      <c r="A5592" t="s">
        <v>147</v>
      </c>
      <c r="B5592" t="s">
        <v>143</v>
      </c>
      <c r="C5592" s="44">
        <v>0</v>
      </c>
      <c r="D5592" s="33">
        <v>43880</v>
      </c>
    </row>
    <row r="5593" spans="1:4" x14ac:dyDescent="0.2">
      <c r="A5593" t="s">
        <v>147</v>
      </c>
      <c r="B5593" t="s">
        <v>143</v>
      </c>
      <c r="C5593" s="44">
        <v>0</v>
      </c>
      <c r="D5593" s="33">
        <v>43881</v>
      </c>
    </row>
    <row r="5594" spans="1:4" x14ac:dyDescent="0.2">
      <c r="A5594" t="s">
        <v>147</v>
      </c>
      <c r="B5594" t="s">
        <v>143</v>
      </c>
      <c r="C5594" s="44">
        <v>0</v>
      </c>
      <c r="D5594" s="33">
        <v>43882</v>
      </c>
    </row>
    <row r="5595" spans="1:4" x14ac:dyDescent="0.2">
      <c r="A5595" t="s">
        <v>147</v>
      </c>
      <c r="B5595" t="s">
        <v>143</v>
      </c>
      <c r="C5595" s="44">
        <v>0</v>
      </c>
      <c r="D5595" s="33">
        <v>43883</v>
      </c>
    </row>
    <row r="5596" spans="1:4" x14ac:dyDescent="0.2">
      <c r="A5596" t="s">
        <v>147</v>
      </c>
      <c r="B5596" t="s">
        <v>143</v>
      </c>
      <c r="C5596" s="44">
        <v>0</v>
      </c>
      <c r="D5596" s="33">
        <v>43884</v>
      </c>
    </row>
    <row r="5597" spans="1:4" x14ac:dyDescent="0.2">
      <c r="A5597" t="s">
        <v>147</v>
      </c>
      <c r="B5597" t="s">
        <v>143</v>
      </c>
      <c r="C5597" s="44">
        <v>36</v>
      </c>
      <c r="D5597" s="33">
        <v>43885</v>
      </c>
    </row>
    <row r="5598" spans="1:4" x14ac:dyDescent="0.2">
      <c r="A5598" t="s">
        <v>147</v>
      </c>
      <c r="B5598" t="s">
        <v>143</v>
      </c>
      <c r="C5598" s="44">
        <v>36</v>
      </c>
      <c r="D5598" s="33">
        <v>43886</v>
      </c>
    </row>
    <row r="5599" spans="1:4" x14ac:dyDescent="0.2">
      <c r="A5599" t="s">
        <v>147</v>
      </c>
      <c r="B5599" t="s">
        <v>143</v>
      </c>
      <c r="C5599" s="44">
        <v>42</v>
      </c>
      <c r="D5599" s="33">
        <v>43887</v>
      </c>
    </row>
    <row r="5600" spans="1:4" x14ac:dyDescent="0.2">
      <c r="A5600" t="s">
        <v>147</v>
      </c>
      <c r="B5600" t="s">
        <v>143</v>
      </c>
      <c r="C5600" s="44">
        <v>42</v>
      </c>
      <c r="D5600" s="33">
        <v>43888</v>
      </c>
    </row>
    <row r="5601" spans="1:4" x14ac:dyDescent="0.2">
      <c r="A5601" t="s">
        <v>147</v>
      </c>
      <c r="B5601" t="s">
        <v>143</v>
      </c>
      <c r="C5601" s="44">
        <v>44</v>
      </c>
      <c r="D5601" s="33">
        <v>43889</v>
      </c>
    </row>
    <row r="5602" spans="1:4" x14ac:dyDescent="0.2">
      <c r="A5602" t="s">
        <v>147</v>
      </c>
      <c r="B5602" t="s">
        <v>143</v>
      </c>
      <c r="C5602" s="44">
        <v>44</v>
      </c>
      <c r="D5602" s="33">
        <v>43890</v>
      </c>
    </row>
    <row r="5603" spans="1:4" x14ac:dyDescent="0.2">
      <c r="A5603" t="s">
        <v>147</v>
      </c>
      <c r="B5603" t="s">
        <v>143</v>
      </c>
      <c r="C5603" s="44">
        <v>44</v>
      </c>
      <c r="D5603" s="33">
        <v>43891</v>
      </c>
    </row>
    <row r="5604" spans="1:4" x14ac:dyDescent="0.2">
      <c r="A5604" t="s">
        <v>147</v>
      </c>
      <c r="B5604" t="s">
        <v>143</v>
      </c>
      <c r="C5604" s="44">
        <v>45</v>
      </c>
      <c r="D5604" s="33">
        <v>43892</v>
      </c>
    </row>
    <row r="5605" spans="1:4" x14ac:dyDescent="0.2">
      <c r="A5605" t="s">
        <v>147</v>
      </c>
      <c r="B5605" t="s">
        <v>143</v>
      </c>
      <c r="C5605" s="44">
        <v>45</v>
      </c>
      <c r="D5605" s="33">
        <v>43893</v>
      </c>
    </row>
    <row r="5606" spans="1:4" x14ac:dyDescent="0.2">
      <c r="A5606" t="s">
        <v>147</v>
      </c>
      <c r="B5606" t="s">
        <v>143</v>
      </c>
      <c r="C5606" s="44">
        <v>45</v>
      </c>
      <c r="D5606" s="33">
        <v>43894</v>
      </c>
    </row>
    <row r="5607" spans="1:4" x14ac:dyDescent="0.2">
      <c r="A5607" t="s">
        <v>147</v>
      </c>
      <c r="B5607" t="s">
        <v>143</v>
      </c>
      <c r="C5607" s="44">
        <v>45</v>
      </c>
      <c r="D5607" s="33">
        <v>43895</v>
      </c>
    </row>
    <row r="5608" spans="1:4" x14ac:dyDescent="0.2">
      <c r="A5608" t="s">
        <v>147</v>
      </c>
      <c r="B5608" t="s">
        <v>143</v>
      </c>
      <c r="C5608" s="44">
        <v>45</v>
      </c>
      <c r="D5608" s="33">
        <v>43896</v>
      </c>
    </row>
    <row r="5609" spans="1:4" x14ac:dyDescent="0.2">
      <c r="A5609" t="s">
        <v>147</v>
      </c>
      <c r="B5609" t="s">
        <v>143</v>
      </c>
      <c r="C5609" s="44">
        <v>45</v>
      </c>
      <c r="D5609" s="33">
        <v>43897</v>
      </c>
    </row>
    <row r="5610" spans="1:4" x14ac:dyDescent="0.2">
      <c r="A5610" t="s">
        <v>147</v>
      </c>
      <c r="B5610" t="s">
        <v>143</v>
      </c>
      <c r="C5610" s="44">
        <v>45</v>
      </c>
      <c r="D5610" s="33">
        <v>43898</v>
      </c>
    </row>
    <row r="5611" spans="1:4" x14ac:dyDescent="0.2">
      <c r="A5611" t="s">
        <v>147</v>
      </c>
      <c r="B5611" t="s">
        <v>143</v>
      </c>
      <c r="C5611" s="44">
        <v>45</v>
      </c>
      <c r="D5611" s="33">
        <v>43899</v>
      </c>
    </row>
    <row r="5612" spans="1:4" x14ac:dyDescent="0.2">
      <c r="A5612" t="s">
        <v>147</v>
      </c>
      <c r="B5612" t="s">
        <v>143</v>
      </c>
      <c r="C5612" s="44">
        <v>46</v>
      </c>
      <c r="D5612" s="33">
        <v>43900</v>
      </c>
    </row>
    <row r="5613" spans="1:4" x14ac:dyDescent="0.2">
      <c r="A5613" t="s">
        <v>147</v>
      </c>
      <c r="B5613" t="s">
        <v>143</v>
      </c>
      <c r="C5613" s="44">
        <v>46</v>
      </c>
      <c r="D5613" s="33">
        <v>43901</v>
      </c>
    </row>
    <row r="5614" spans="1:4" x14ac:dyDescent="0.2">
      <c r="A5614" t="s">
        <v>147</v>
      </c>
      <c r="B5614" t="s">
        <v>143</v>
      </c>
      <c r="C5614" s="44">
        <v>46</v>
      </c>
      <c r="D5614" s="33">
        <v>43902</v>
      </c>
    </row>
    <row r="5615" spans="1:4" x14ac:dyDescent="0.2">
      <c r="A5615" t="s">
        <v>147</v>
      </c>
      <c r="B5615" t="s">
        <v>143</v>
      </c>
      <c r="C5615" s="44">
        <v>46</v>
      </c>
      <c r="D5615" s="33">
        <v>43903</v>
      </c>
    </row>
    <row r="5616" spans="1:4" x14ac:dyDescent="0.2">
      <c r="A5616" t="s">
        <v>147</v>
      </c>
      <c r="B5616" t="s">
        <v>143</v>
      </c>
      <c r="C5616" s="44">
        <v>46</v>
      </c>
      <c r="D5616" s="33">
        <v>43904</v>
      </c>
    </row>
    <row r="5617" spans="1:4" x14ac:dyDescent="0.2">
      <c r="A5617" t="s">
        <v>147</v>
      </c>
      <c r="B5617" t="s">
        <v>143</v>
      </c>
      <c r="C5617" s="44">
        <v>46</v>
      </c>
      <c r="D5617" s="33">
        <v>43905</v>
      </c>
    </row>
    <row r="5618" spans="1:4" x14ac:dyDescent="0.2">
      <c r="A5618" t="s">
        <v>148</v>
      </c>
      <c r="B5618" t="s">
        <v>143</v>
      </c>
      <c r="C5618" s="44">
        <v>0</v>
      </c>
      <c r="D5618" s="33">
        <v>43852</v>
      </c>
    </row>
    <row r="5619" spans="1:4" x14ac:dyDescent="0.2">
      <c r="A5619" t="s">
        <v>148</v>
      </c>
      <c r="B5619" t="s">
        <v>143</v>
      </c>
      <c r="C5619" s="44">
        <v>0</v>
      </c>
      <c r="D5619" s="33">
        <v>43853</v>
      </c>
    </row>
    <row r="5620" spans="1:4" x14ac:dyDescent="0.2">
      <c r="A5620" t="s">
        <v>148</v>
      </c>
      <c r="B5620" t="s">
        <v>143</v>
      </c>
      <c r="C5620" s="44">
        <v>0</v>
      </c>
      <c r="D5620" s="33">
        <v>43854</v>
      </c>
    </row>
    <row r="5621" spans="1:4" x14ac:dyDescent="0.2">
      <c r="A5621" t="s">
        <v>148</v>
      </c>
      <c r="B5621" t="s">
        <v>143</v>
      </c>
      <c r="C5621" s="44">
        <v>0</v>
      </c>
      <c r="D5621" s="33">
        <v>43855</v>
      </c>
    </row>
    <row r="5622" spans="1:4" x14ac:dyDescent="0.2">
      <c r="A5622" t="s">
        <v>148</v>
      </c>
      <c r="B5622" t="s">
        <v>143</v>
      </c>
      <c r="C5622" s="44">
        <v>0</v>
      </c>
      <c r="D5622" s="33">
        <v>43856</v>
      </c>
    </row>
    <row r="5623" spans="1:4" x14ac:dyDescent="0.2">
      <c r="A5623" t="s">
        <v>148</v>
      </c>
      <c r="B5623" t="s">
        <v>143</v>
      </c>
      <c r="C5623" s="44">
        <v>0</v>
      </c>
      <c r="D5623" s="33">
        <v>43857</v>
      </c>
    </row>
    <row r="5624" spans="1:4" x14ac:dyDescent="0.2">
      <c r="A5624" t="s">
        <v>148</v>
      </c>
      <c r="B5624" t="s">
        <v>143</v>
      </c>
      <c r="C5624" s="44">
        <v>0</v>
      </c>
      <c r="D5624" s="33">
        <v>43858</v>
      </c>
    </row>
    <row r="5625" spans="1:4" x14ac:dyDescent="0.2">
      <c r="A5625" t="s">
        <v>148</v>
      </c>
      <c r="B5625" t="s">
        <v>143</v>
      </c>
      <c r="C5625" s="44">
        <v>0</v>
      </c>
      <c r="D5625" s="33">
        <v>43859</v>
      </c>
    </row>
    <row r="5626" spans="1:4" x14ac:dyDescent="0.2">
      <c r="A5626" t="s">
        <v>148</v>
      </c>
      <c r="B5626" t="s">
        <v>143</v>
      </c>
      <c r="C5626" s="44">
        <v>0</v>
      </c>
      <c r="D5626" s="33">
        <v>43860</v>
      </c>
    </row>
    <row r="5627" spans="1:4" x14ac:dyDescent="0.2">
      <c r="A5627" t="s">
        <v>148</v>
      </c>
      <c r="B5627" t="s">
        <v>143</v>
      </c>
      <c r="C5627" s="44">
        <v>0</v>
      </c>
      <c r="D5627" s="33">
        <v>43861</v>
      </c>
    </row>
    <row r="5628" spans="1:4" x14ac:dyDescent="0.2">
      <c r="A5628" t="s">
        <v>148</v>
      </c>
      <c r="B5628" t="s">
        <v>143</v>
      </c>
      <c r="C5628" s="44">
        <v>0</v>
      </c>
      <c r="D5628" s="33">
        <v>43862</v>
      </c>
    </row>
    <row r="5629" spans="1:4" x14ac:dyDescent="0.2">
      <c r="A5629" t="s">
        <v>148</v>
      </c>
      <c r="B5629" t="s">
        <v>143</v>
      </c>
      <c r="C5629" s="44">
        <v>0</v>
      </c>
      <c r="D5629" s="33">
        <v>43863</v>
      </c>
    </row>
    <row r="5630" spans="1:4" x14ac:dyDescent="0.2">
      <c r="A5630" t="s">
        <v>148</v>
      </c>
      <c r="B5630" t="s">
        <v>143</v>
      </c>
      <c r="C5630" s="44">
        <v>0</v>
      </c>
      <c r="D5630" s="33">
        <v>43864</v>
      </c>
    </row>
    <row r="5631" spans="1:4" x14ac:dyDescent="0.2">
      <c r="A5631" t="s">
        <v>148</v>
      </c>
      <c r="B5631" t="s">
        <v>143</v>
      </c>
      <c r="C5631" s="44">
        <v>0</v>
      </c>
      <c r="D5631" s="33">
        <v>43865</v>
      </c>
    </row>
    <row r="5632" spans="1:4" x14ac:dyDescent="0.2">
      <c r="A5632" t="s">
        <v>148</v>
      </c>
      <c r="B5632" t="s">
        <v>143</v>
      </c>
      <c r="C5632" s="44">
        <v>0</v>
      </c>
      <c r="D5632" s="33">
        <v>43866</v>
      </c>
    </row>
    <row r="5633" spans="1:4" x14ac:dyDescent="0.2">
      <c r="A5633" t="s">
        <v>148</v>
      </c>
      <c r="B5633" t="s">
        <v>143</v>
      </c>
      <c r="C5633" s="44">
        <v>0</v>
      </c>
      <c r="D5633" s="33">
        <v>43867</v>
      </c>
    </row>
    <row r="5634" spans="1:4" x14ac:dyDescent="0.2">
      <c r="A5634" t="s">
        <v>148</v>
      </c>
      <c r="B5634" t="s">
        <v>143</v>
      </c>
      <c r="C5634" s="44">
        <v>0</v>
      </c>
      <c r="D5634" s="33">
        <v>43868</v>
      </c>
    </row>
    <row r="5635" spans="1:4" x14ac:dyDescent="0.2">
      <c r="A5635" t="s">
        <v>148</v>
      </c>
      <c r="B5635" t="s">
        <v>143</v>
      </c>
      <c r="C5635" s="44">
        <v>0</v>
      </c>
      <c r="D5635" s="33">
        <v>43869</v>
      </c>
    </row>
    <row r="5636" spans="1:4" x14ac:dyDescent="0.2">
      <c r="A5636" t="s">
        <v>148</v>
      </c>
      <c r="B5636" t="s">
        <v>143</v>
      </c>
      <c r="C5636" s="44">
        <v>0</v>
      </c>
      <c r="D5636" s="33">
        <v>43870</v>
      </c>
    </row>
    <row r="5637" spans="1:4" x14ac:dyDescent="0.2">
      <c r="A5637" t="s">
        <v>148</v>
      </c>
      <c r="B5637" t="s">
        <v>143</v>
      </c>
      <c r="C5637" s="44">
        <v>0</v>
      </c>
      <c r="D5637" s="33">
        <v>43871</v>
      </c>
    </row>
    <row r="5638" spans="1:4" x14ac:dyDescent="0.2">
      <c r="A5638" t="s">
        <v>148</v>
      </c>
      <c r="B5638" t="s">
        <v>143</v>
      </c>
      <c r="C5638" s="44">
        <v>0</v>
      </c>
      <c r="D5638" s="33">
        <v>43872</v>
      </c>
    </row>
    <row r="5639" spans="1:4" x14ac:dyDescent="0.2">
      <c r="A5639" t="s">
        <v>148</v>
      </c>
      <c r="B5639" t="s">
        <v>143</v>
      </c>
      <c r="C5639" s="44">
        <v>0</v>
      </c>
      <c r="D5639" s="33">
        <v>43873</v>
      </c>
    </row>
    <row r="5640" spans="1:4" x14ac:dyDescent="0.2">
      <c r="A5640" t="s">
        <v>148</v>
      </c>
      <c r="B5640" t="s">
        <v>143</v>
      </c>
      <c r="C5640" s="44">
        <v>0</v>
      </c>
      <c r="D5640" s="33">
        <v>43874</v>
      </c>
    </row>
    <row r="5641" spans="1:4" x14ac:dyDescent="0.2">
      <c r="A5641" t="s">
        <v>148</v>
      </c>
      <c r="B5641" t="s">
        <v>143</v>
      </c>
      <c r="C5641" s="44">
        <v>0</v>
      </c>
      <c r="D5641" s="33">
        <v>43875</v>
      </c>
    </row>
    <row r="5642" spans="1:4" x14ac:dyDescent="0.2">
      <c r="A5642" t="s">
        <v>148</v>
      </c>
      <c r="B5642" t="s">
        <v>143</v>
      </c>
      <c r="C5642" s="44">
        <v>0</v>
      </c>
      <c r="D5642" s="33">
        <v>43876</v>
      </c>
    </row>
    <row r="5643" spans="1:4" x14ac:dyDescent="0.2">
      <c r="A5643" t="s">
        <v>148</v>
      </c>
      <c r="B5643" t="s">
        <v>143</v>
      </c>
      <c r="C5643" s="44">
        <v>0</v>
      </c>
      <c r="D5643" s="33">
        <v>43877</v>
      </c>
    </row>
    <row r="5644" spans="1:4" x14ac:dyDescent="0.2">
      <c r="A5644" t="s">
        <v>148</v>
      </c>
      <c r="B5644" t="s">
        <v>143</v>
      </c>
      <c r="C5644" s="44">
        <v>0</v>
      </c>
      <c r="D5644" s="33">
        <v>43878</v>
      </c>
    </row>
    <row r="5645" spans="1:4" x14ac:dyDescent="0.2">
      <c r="A5645" t="s">
        <v>148</v>
      </c>
      <c r="B5645" t="s">
        <v>143</v>
      </c>
      <c r="C5645" s="44">
        <v>0</v>
      </c>
      <c r="D5645" s="33">
        <v>43879</v>
      </c>
    </row>
    <row r="5646" spans="1:4" x14ac:dyDescent="0.2">
      <c r="A5646" t="s">
        <v>148</v>
      </c>
      <c r="B5646" t="s">
        <v>143</v>
      </c>
      <c r="C5646" s="44">
        <v>0</v>
      </c>
      <c r="D5646" s="33">
        <v>43880</v>
      </c>
    </row>
    <row r="5647" spans="1:4" x14ac:dyDescent="0.2">
      <c r="A5647" t="s">
        <v>148</v>
      </c>
      <c r="B5647" t="s">
        <v>143</v>
      </c>
      <c r="C5647" s="44">
        <v>0</v>
      </c>
      <c r="D5647" s="33">
        <v>43881</v>
      </c>
    </row>
    <row r="5648" spans="1:4" x14ac:dyDescent="0.2">
      <c r="A5648" t="s">
        <v>148</v>
      </c>
      <c r="B5648" t="s">
        <v>143</v>
      </c>
      <c r="C5648" s="44">
        <v>0</v>
      </c>
      <c r="D5648" s="33">
        <v>43882</v>
      </c>
    </row>
    <row r="5649" spans="1:4" x14ac:dyDescent="0.2">
      <c r="A5649" t="s">
        <v>148</v>
      </c>
      <c r="B5649" t="s">
        <v>143</v>
      </c>
      <c r="C5649" s="44">
        <v>0</v>
      </c>
      <c r="D5649" s="33">
        <v>43883</v>
      </c>
    </row>
    <row r="5650" spans="1:4" x14ac:dyDescent="0.2">
      <c r="A5650" t="s">
        <v>148</v>
      </c>
      <c r="B5650" t="s">
        <v>143</v>
      </c>
      <c r="C5650" s="44">
        <v>0</v>
      </c>
      <c r="D5650" s="33">
        <v>43884</v>
      </c>
    </row>
    <row r="5651" spans="1:4" x14ac:dyDescent="0.2">
      <c r="A5651" t="s">
        <v>148</v>
      </c>
      <c r="B5651" t="s">
        <v>143</v>
      </c>
      <c r="C5651" s="44">
        <v>0</v>
      </c>
      <c r="D5651" s="33">
        <v>43885</v>
      </c>
    </row>
    <row r="5652" spans="1:4" x14ac:dyDescent="0.2">
      <c r="A5652" t="s">
        <v>148</v>
      </c>
      <c r="B5652" t="s">
        <v>143</v>
      </c>
      <c r="C5652" s="44">
        <v>0</v>
      </c>
      <c r="D5652" s="33">
        <v>43886</v>
      </c>
    </row>
    <row r="5653" spans="1:4" x14ac:dyDescent="0.2">
      <c r="A5653" t="s">
        <v>148</v>
      </c>
      <c r="B5653" t="s">
        <v>143</v>
      </c>
      <c r="C5653" s="44">
        <v>0</v>
      </c>
      <c r="D5653" s="33">
        <v>43887</v>
      </c>
    </row>
    <row r="5654" spans="1:4" x14ac:dyDescent="0.2">
      <c r="A5654" t="s">
        <v>148</v>
      </c>
      <c r="B5654" t="s">
        <v>143</v>
      </c>
      <c r="C5654" s="44">
        <v>0</v>
      </c>
      <c r="D5654" s="33">
        <v>43888</v>
      </c>
    </row>
    <row r="5655" spans="1:4" x14ac:dyDescent="0.2">
      <c r="A5655" t="s">
        <v>148</v>
      </c>
      <c r="B5655" t="s">
        <v>143</v>
      </c>
      <c r="C5655" s="44">
        <v>0</v>
      </c>
      <c r="D5655" s="33">
        <v>43889</v>
      </c>
    </row>
    <row r="5656" spans="1:4" x14ac:dyDescent="0.2">
      <c r="A5656" t="s">
        <v>148</v>
      </c>
      <c r="B5656" t="s">
        <v>143</v>
      </c>
      <c r="C5656" s="44">
        <v>0</v>
      </c>
      <c r="D5656" s="33">
        <v>43890</v>
      </c>
    </row>
    <row r="5657" spans="1:4" x14ac:dyDescent="0.2">
      <c r="A5657" t="s">
        <v>148</v>
      </c>
      <c r="B5657" t="s">
        <v>143</v>
      </c>
      <c r="C5657" s="44">
        <v>0</v>
      </c>
      <c r="D5657" s="33">
        <v>43891</v>
      </c>
    </row>
    <row r="5658" spans="1:4" x14ac:dyDescent="0.2">
      <c r="A5658" t="s">
        <v>148</v>
      </c>
      <c r="B5658" t="s">
        <v>143</v>
      </c>
      <c r="C5658" s="44">
        <v>0</v>
      </c>
      <c r="D5658" s="33">
        <v>43892</v>
      </c>
    </row>
    <row r="5659" spans="1:4" x14ac:dyDescent="0.2">
      <c r="A5659" t="s">
        <v>148</v>
      </c>
      <c r="B5659" t="s">
        <v>143</v>
      </c>
      <c r="C5659" s="44">
        <v>0</v>
      </c>
      <c r="D5659" s="33">
        <v>43893</v>
      </c>
    </row>
    <row r="5660" spans="1:4" x14ac:dyDescent="0.2">
      <c r="A5660" t="s">
        <v>148</v>
      </c>
      <c r="B5660" t="s">
        <v>143</v>
      </c>
      <c r="C5660" s="44">
        <v>0</v>
      </c>
      <c r="D5660" s="33">
        <v>43894</v>
      </c>
    </row>
    <row r="5661" spans="1:4" x14ac:dyDescent="0.2">
      <c r="A5661" t="s">
        <v>148</v>
      </c>
      <c r="B5661" t="s">
        <v>143</v>
      </c>
      <c r="C5661" s="44">
        <v>0</v>
      </c>
      <c r="D5661" s="33">
        <v>43895</v>
      </c>
    </row>
    <row r="5662" spans="1:4" x14ac:dyDescent="0.2">
      <c r="A5662" t="s">
        <v>148</v>
      </c>
      <c r="B5662" t="s">
        <v>143</v>
      </c>
      <c r="C5662" s="44">
        <v>0</v>
      </c>
      <c r="D5662" s="33">
        <v>43896</v>
      </c>
    </row>
    <row r="5663" spans="1:4" x14ac:dyDescent="0.2">
      <c r="A5663" t="s">
        <v>148</v>
      </c>
      <c r="B5663" t="s">
        <v>143</v>
      </c>
      <c r="C5663" s="44">
        <v>21</v>
      </c>
      <c r="D5663" s="33">
        <v>43897</v>
      </c>
    </row>
    <row r="5664" spans="1:4" x14ac:dyDescent="0.2">
      <c r="A5664" t="s">
        <v>148</v>
      </c>
      <c r="B5664" t="s">
        <v>143</v>
      </c>
      <c r="C5664" s="44">
        <v>21</v>
      </c>
      <c r="D5664" s="33">
        <v>43898</v>
      </c>
    </row>
    <row r="5665" spans="1:4" x14ac:dyDescent="0.2">
      <c r="A5665" t="s">
        <v>148</v>
      </c>
      <c r="B5665" t="s">
        <v>143</v>
      </c>
      <c r="C5665" s="44">
        <v>21</v>
      </c>
      <c r="D5665" s="33">
        <v>43899</v>
      </c>
    </row>
    <row r="5666" spans="1:4" x14ac:dyDescent="0.2">
      <c r="A5666" t="s">
        <v>148</v>
      </c>
      <c r="B5666" t="s">
        <v>143</v>
      </c>
      <c r="C5666" s="44">
        <v>21</v>
      </c>
      <c r="D5666" s="33">
        <v>43900</v>
      </c>
    </row>
    <row r="5667" spans="1:4" x14ac:dyDescent="0.2">
      <c r="A5667" t="s">
        <v>148</v>
      </c>
      <c r="B5667" t="s">
        <v>143</v>
      </c>
      <c r="C5667" s="44">
        <v>21</v>
      </c>
      <c r="D5667" s="33">
        <v>43901</v>
      </c>
    </row>
    <row r="5668" spans="1:4" x14ac:dyDescent="0.2">
      <c r="A5668" t="s">
        <v>148</v>
      </c>
      <c r="B5668" t="s">
        <v>143</v>
      </c>
      <c r="C5668" s="44">
        <v>21</v>
      </c>
      <c r="D5668" s="33">
        <v>43902</v>
      </c>
    </row>
    <row r="5669" spans="1:4" x14ac:dyDescent="0.2">
      <c r="A5669" t="s">
        <v>148</v>
      </c>
      <c r="B5669" t="s">
        <v>143</v>
      </c>
      <c r="C5669" s="44">
        <v>21</v>
      </c>
      <c r="D5669" s="33">
        <v>43903</v>
      </c>
    </row>
    <row r="5670" spans="1:4" x14ac:dyDescent="0.2">
      <c r="A5670" t="s">
        <v>148</v>
      </c>
      <c r="B5670" t="s">
        <v>143</v>
      </c>
      <c r="C5670" s="44">
        <v>21</v>
      </c>
      <c r="D5670" s="33">
        <v>43904</v>
      </c>
    </row>
    <row r="5671" spans="1:4" x14ac:dyDescent="0.2">
      <c r="A5671" t="s">
        <v>148</v>
      </c>
      <c r="B5671" t="s">
        <v>143</v>
      </c>
      <c r="C5671" s="44">
        <v>21</v>
      </c>
      <c r="D5671" s="33">
        <v>43905</v>
      </c>
    </row>
    <row r="5672" spans="1:4" x14ac:dyDescent="0.2">
      <c r="A5672" t="s">
        <v>79</v>
      </c>
      <c r="B5672" t="s">
        <v>143</v>
      </c>
      <c r="C5672" s="44">
        <v>0</v>
      </c>
      <c r="D5672" s="33">
        <v>43852</v>
      </c>
    </row>
    <row r="5673" spans="1:4" x14ac:dyDescent="0.2">
      <c r="A5673" t="s">
        <v>79</v>
      </c>
      <c r="B5673" t="s">
        <v>143</v>
      </c>
      <c r="C5673" s="44">
        <v>0</v>
      </c>
      <c r="D5673" s="33">
        <v>43853</v>
      </c>
    </row>
    <row r="5674" spans="1:4" x14ac:dyDescent="0.2">
      <c r="A5674" t="s">
        <v>79</v>
      </c>
      <c r="B5674" t="s">
        <v>143</v>
      </c>
      <c r="C5674" s="44">
        <v>0</v>
      </c>
      <c r="D5674" s="33">
        <v>43854</v>
      </c>
    </row>
    <row r="5675" spans="1:4" x14ac:dyDescent="0.2">
      <c r="A5675" t="s">
        <v>79</v>
      </c>
      <c r="B5675" t="s">
        <v>143</v>
      </c>
      <c r="C5675" s="44">
        <v>0</v>
      </c>
      <c r="D5675" s="33">
        <v>43855</v>
      </c>
    </row>
    <row r="5676" spans="1:4" x14ac:dyDescent="0.2">
      <c r="A5676" t="s">
        <v>79</v>
      </c>
      <c r="B5676" t="s">
        <v>143</v>
      </c>
      <c r="C5676" s="44">
        <v>0</v>
      </c>
      <c r="D5676" s="33">
        <v>43856</v>
      </c>
    </row>
    <row r="5677" spans="1:4" x14ac:dyDescent="0.2">
      <c r="A5677" t="s">
        <v>79</v>
      </c>
      <c r="B5677" t="s">
        <v>143</v>
      </c>
      <c r="C5677" s="44">
        <v>0</v>
      </c>
      <c r="D5677" s="33">
        <v>43857</v>
      </c>
    </row>
    <row r="5678" spans="1:4" x14ac:dyDescent="0.2">
      <c r="A5678" t="s">
        <v>79</v>
      </c>
      <c r="B5678" t="s">
        <v>143</v>
      </c>
      <c r="C5678" s="44">
        <v>0</v>
      </c>
      <c r="D5678" s="33">
        <v>43858</v>
      </c>
    </row>
    <row r="5679" spans="1:4" x14ac:dyDescent="0.2">
      <c r="A5679" t="s">
        <v>79</v>
      </c>
      <c r="B5679" t="s">
        <v>143</v>
      </c>
      <c r="C5679" s="44">
        <v>0</v>
      </c>
      <c r="D5679" s="33">
        <v>43859</v>
      </c>
    </row>
    <row r="5680" spans="1:4" x14ac:dyDescent="0.2">
      <c r="A5680" t="s">
        <v>79</v>
      </c>
      <c r="B5680" t="s">
        <v>143</v>
      </c>
      <c r="C5680" s="44">
        <v>0</v>
      </c>
      <c r="D5680" s="33">
        <v>43860</v>
      </c>
    </row>
    <row r="5681" spans="1:4" x14ac:dyDescent="0.2">
      <c r="A5681" t="s">
        <v>79</v>
      </c>
      <c r="B5681" t="s">
        <v>143</v>
      </c>
      <c r="C5681" s="44">
        <v>0</v>
      </c>
      <c r="D5681" s="33">
        <v>43861</v>
      </c>
    </row>
    <row r="5682" spans="1:4" x14ac:dyDescent="0.2">
      <c r="A5682" t="s">
        <v>79</v>
      </c>
      <c r="B5682" t="s">
        <v>143</v>
      </c>
      <c r="C5682" s="44">
        <v>0</v>
      </c>
      <c r="D5682" s="33">
        <v>43862</v>
      </c>
    </row>
    <row r="5683" spans="1:4" x14ac:dyDescent="0.2">
      <c r="A5683" t="s">
        <v>79</v>
      </c>
      <c r="B5683" t="s">
        <v>143</v>
      </c>
      <c r="C5683" s="44">
        <v>0</v>
      </c>
      <c r="D5683" s="33">
        <v>43863</v>
      </c>
    </row>
    <row r="5684" spans="1:4" x14ac:dyDescent="0.2">
      <c r="A5684" t="s">
        <v>79</v>
      </c>
      <c r="B5684" t="s">
        <v>143</v>
      </c>
      <c r="C5684" s="44">
        <v>0</v>
      </c>
      <c r="D5684" s="33">
        <v>43864</v>
      </c>
    </row>
    <row r="5685" spans="1:4" x14ac:dyDescent="0.2">
      <c r="A5685" t="s">
        <v>79</v>
      </c>
      <c r="B5685" t="s">
        <v>143</v>
      </c>
      <c r="C5685" s="44">
        <v>0</v>
      </c>
      <c r="D5685" s="33">
        <v>43865</v>
      </c>
    </row>
    <row r="5686" spans="1:4" x14ac:dyDescent="0.2">
      <c r="A5686" t="s">
        <v>79</v>
      </c>
      <c r="B5686" t="s">
        <v>143</v>
      </c>
      <c r="C5686" s="44">
        <v>0</v>
      </c>
      <c r="D5686" s="33">
        <v>43866</v>
      </c>
    </row>
    <row r="5687" spans="1:4" x14ac:dyDescent="0.2">
      <c r="A5687" t="s">
        <v>79</v>
      </c>
      <c r="B5687" t="s">
        <v>143</v>
      </c>
      <c r="C5687" s="44">
        <v>0</v>
      </c>
      <c r="D5687" s="33">
        <v>43867</v>
      </c>
    </row>
    <row r="5688" spans="1:4" x14ac:dyDescent="0.2">
      <c r="A5688" t="s">
        <v>79</v>
      </c>
      <c r="B5688" t="s">
        <v>143</v>
      </c>
      <c r="C5688" s="44">
        <v>0</v>
      </c>
      <c r="D5688" s="33">
        <v>43868</v>
      </c>
    </row>
    <row r="5689" spans="1:4" x14ac:dyDescent="0.2">
      <c r="A5689" t="s">
        <v>79</v>
      </c>
      <c r="B5689" t="s">
        <v>143</v>
      </c>
      <c r="C5689" s="44">
        <v>0</v>
      </c>
      <c r="D5689" s="33">
        <v>43869</v>
      </c>
    </row>
    <row r="5690" spans="1:4" x14ac:dyDescent="0.2">
      <c r="A5690" t="s">
        <v>79</v>
      </c>
      <c r="B5690" t="s">
        <v>143</v>
      </c>
      <c r="C5690" s="44">
        <v>0</v>
      </c>
      <c r="D5690" s="33">
        <v>43870</v>
      </c>
    </row>
    <row r="5691" spans="1:4" x14ac:dyDescent="0.2">
      <c r="A5691" t="s">
        <v>79</v>
      </c>
      <c r="B5691" t="s">
        <v>143</v>
      </c>
      <c r="C5691" s="44">
        <v>0</v>
      </c>
      <c r="D5691" s="33">
        <v>43871</v>
      </c>
    </row>
    <row r="5692" spans="1:4" x14ac:dyDescent="0.2">
      <c r="A5692" t="s">
        <v>79</v>
      </c>
      <c r="B5692" t="s">
        <v>143</v>
      </c>
      <c r="C5692" s="44">
        <v>0</v>
      </c>
      <c r="D5692" s="33">
        <v>43872</v>
      </c>
    </row>
    <row r="5693" spans="1:4" x14ac:dyDescent="0.2">
      <c r="A5693" t="s">
        <v>79</v>
      </c>
      <c r="B5693" t="s">
        <v>143</v>
      </c>
      <c r="C5693" s="44">
        <v>0</v>
      </c>
      <c r="D5693" s="33">
        <v>43873</v>
      </c>
    </row>
    <row r="5694" spans="1:4" x14ac:dyDescent="0.2">
      <c r="A5694" t="s">
        <v>79</v>
      </c>
      <c r="B5694" t="s">
        <v>143</v>
      </c>
      <c r="C5694" s="44">
        <v>0</v>
      </c>
      <c r="D5694" s="33">
        <v>43874</v>
      </c>
    </row>
    <row r="5695" spans="1:4" x14ac:dyDescent="0.2">
      <c r="A5695" t="s">
        <v>79</v>
      </c>
      <c r="B5695" t="s">
        <v>143</v>
      </c>
      <c r="C5695" s="44">
        <v>0</v>
      </c>
      <c r="D5695" s="33">
        <v>43875</v>
      </c>
    </row>
    <row r="5696" spans="1:4" x14ac:dyDescent="0.2">
      <c r="A5696" t="s">
        <v>79</v>
      </c>
      <c r="B5696" t="s">
        <v>143</v>
      </c>
      <c r="C5696" s="44">
        <v>0</v>
      </c>
      <c r="D5696" s="33">
        <v>43876</v>
      </c>
    </row>
    <row r="5697" spans="1:4" x14ac:dyDescent="0.2">
      <c r="A5697" t="s">
        <v>79</v>
      </c>
      <c r="B5697" t="s">
        <v>143</v>
      </c>
      <c r="C5697" s="44">
        <v>0</v>
      </c>
      <c r="D5697" s="33">
        <v>43877</v>
      </c>
    </row>
    <row r="5698" spans="1:4" x14ac:dyDescent="0.2">
      <c r="A5698" t="s">
        <v>79</v>
      </c>
      <c r="B5698" t="s">
        <v>143</v>
      </c>
      <c r="C5698" s="44">
        <v>0</v>
      </c>
      <c r="D5698" s="33">
        <v>43878</v>
      </c>
    </row>
    <row r="5699" spans="1:4" x14ac:dyDescent="0.2">
      <c r="A5699" t="s">
        <v>79</v>
      </c>
      <c r="B5699" t="s">
        <v>143</v>
      </c>
      <c r="C5699" s="44">
        <v>0</v>
      </c>
      <c r="D5699" s="33">
        <v>43879</v>
      </c>
    </row>
    <row r="5700" spans="1:4" x14ac:dyDescent="0.2">
      <c r="A5700" t="s">
        <v>79</v>
      </c>
      <c r="B5700" t="s">
        <v>143</v>
      </c>
      <c r="C5700" s="44">
        <v>0</v>
      </c>
      <c r="D5700" s="33">
        <v>43880</v>
      </c>
    </row>
    <row r="5701" spans="1:4" x14ac:dyDescent="0.2">
      <c r="A5701" t="s">
        <v>79</v>
      </c>
      <c r="B5701" t="s">
        <v>143</v>
      </c>
      <c r="C5701" s="44">
        <v>0</v>
      </c>
      <c r="D5701" s="33">
        <v>43881</v>
      </c>
    </row>
    <row r="5702" spans="1:4" x14ac:dyDescent="0.2">
      <c r="A5702" t="s">
        <v>79</v>
      </c>
      <c r="B5702" t="s">
        <v>143</v>
      </c>
      <c r="C5702" s="44">
        <v>0</v>
      </c>
      <c r="D5702" s="33">
        <v>43882</v>
      </c>
    </row>
    <row r="5703" spans="1:4" x14ac:dyDescent="0.2">
      <c r="A5703" t="s">
        <v>79</v>
      </c>
      <c r="B5703" t="s">
        <v>143</v>
      </c>
      <c r="C5703" s="44">
        <v>0</v>
      </c>
      <c r="D5703" s="33">
        <v>43883</v>
      </c>
    </row>
    <row r="5704" spans="1:4" x14ac:dyDescent="0.2">
      <c r="A5704" t="s">
        <v>79</v>
      </c>
      <c r="B5704" t="s">
        <v>143</v>
      </c>
      <c r="C5704" s="44">
        <v>0</v>
      </c>
      <c r="D5704" s="33">
        <v>43884</v>
      </c>
    </row>
    <row r="5705" spans="1:4" x14ac:dyDescent="0.2">
      <c r="A5705" t="s">
        <v>79</v>
      </c>
      <c r="B5705" t="s">
        <v>143</v>
      </c>
      <c r="C5705" s="44">
        <v>0</v>
      </c>
      <c r="D5705" s="33">
        <v>43885</v>
      </c>
    </row>
    <row r="5706" spans="1:4" x14ac:dyDescent="0.2">
      <c r="A5706" t="s">
        <v>79</v>
      </c>
      <c r="B5706" t="s">
        <v>143</v>
      </c>
      <c r="C5706" s="44">
        <v>0</v>
      </c>
      <c r="D5706" s="33">
        <v>43886</v>
      </c>
    </row>
    <row r="5707" spans="1:4" x14ac:dyDescent="0.2">
      <c r="A5707" t="s">
        <v>79</v>
      </c>
      <c r="B5707" t="s">
        <v>143</v>
      </c>
      <c r="C5707" s="44">
        <v>0</v>
      </c>
      <c r="D5707" s="33">
        <v>43887</v>
      </c>
    </row>
    <row r="5708" spans="1:4" x14ac:dyDescent="0.2">
      <c r="A5708" t="s">
        <v>79</v>
      </c>
      <c r="B5708" t="s">
        <v>143</v>
      </c>
      <c r="C5708" s="44">
        <v>0</v>
      </c>
      <c r="D5708" s="33">
        <v>43888</v>
      </c>
    </row>
    <row r="5709" spans="1:4" x14ac:dyDescent="0.2">
      <c r="A5709" t="s">
        <v>79</v>
      </c>
      <c r="B5709" t="s">
        <v>143</v>
      </c>
      <c r="C5709" s="44">
        <v>0</v>
      </c>
      <c r="D5709" s="33">
        <v>43889</v>
      </c>
    </row>
    <row r="5710" spans="1:4" x14ac:dyDescent="0.2">
      <c r="A5710" t="s">
        <v>79</v>
      </c>
      <c r="B5710" t="s">
        <v>143</v>
      </c>
      <c r="C5710" s="44">
        <v>0</v>
      </c>
      <c r="D5710" s="33">
        <v>43890</v>
      </c>
    </row>
    <row r="5711" spans="1:4" x14ac:dyDescent="0.2">
      <c r="A5711" t="s">
        <v>79</v>
      </c>
      <c r="B5711" t="s">
        <v>143</v>
      </c>
      <c r="C5711" s="44">
        <v>0</v>
      </c>
      <c r="D5711" s="33">
        <v>43891</v>
      </c>
    </row>
    <row r="5712" spans="1:4" x14ac:dyDescent="0.2">
      <c r="A5712" t="s">
        <v>79</v>
      </c>
      <c r="B5712" t="s">
        <v>143</v>
      </c>
      <c r="C5712" s="44">
        <v>0</v>
      </c>
      <c r="D5712" s="33">
        <v>43892</v>
      </c>
    </row>
    <row r="5713" spans="1:4" x14ac:dyDescent="0.2">
      <c r="A5713" t="s">
        <v>79</v>
      </c>
      <c r="B5713" t="s">
        <v>143</v>
      </c>
      <c r="C5713" s="44">
        <v>0</v>
      </c>
      <c r="D5713" s="33">
        <v>43893</v>
      </c>
    </row>
    <row r="5714" spans="1:4" x14ac:dyDescent="0.2">
      <c r="A5714" t="s">
        <v>79</v>
      </c>
      <c r="B5714" t="s">
        <v>143</v>
      </c>
      <c r="C5714" s="44">
        <v>0</v>
      </c>
      <c r="D5714" s="33">
        <v>43894</v>
      </c>
    </row>
    <row r="5715" spans="1:4" x14ac:dyDescent="0.2">
      <c r="A5715" t="s">
        <v>79</v>
      </c>
      <c r="B5715" t="s">
        <v>143</v>
      </c>
      <c r="C5715" s="44">
        <v>0</v>
      </c>
      <c r="D5715" s="33">
        <v>43895</v>
      </c>
    </row>
    <row r="5716" spans="1:4" x14ac:dyDescent="0.2">
      <c r="A5716" t="s">
        <v>79</v>
      </c>
      <c r="B5716" t="s">
        <v>143</v>
      </c>
      <c r="C5716" s="44">
        <v>0</v>
      </c>
      <c r="D5716" s="33">
        <v>43896</v>
      </c>
    </row>
    <row r="5717" spans="1:4" x14ac:dyDescent="0.2">
      <c r="A5717" t="s">
        <v>79</v>
      </c>
      <c r="B5717" t="s">
        <v>143</v>
      </c>
      <c r="C5717" s="44">
        <v>0</v>
      </c>
      <c r="D5717" s="33">
        <v>43897</v>
      </c>
    </row>
    <row r="5718" spans="1:4" x14ac:dyDescent="0.2">
      <c r="A5718" t="s">
        <v>79</v>
      </c>
      <c r="B5718" t="s">
        <v>143</v>
      </c>
      <c r="C5718" s="44">
        <v>0</v>
      </c>
      <c r="D5718" s="33">
        <v>43898</v>
      </c>
    </row>
    <row r="5719" spans="1:4" x14ac:dyDescent="0.2">
      <c r="A5719" t="s">
        <v>79</v>
      </c>
      <c r="B5719" t="s">
        <v>143</v>
      </c>
      <c r="C5719" s="44">
        <v>0</v>
      </c>
      <c r="D5719" s="33">
        <v>43899</v>
      </c>
    </row>
    <row r="5720" spans="1:4" x14ac:dyDescent="0.2">
      <c r="A5720" t="s">
        <v>79</v>
      </c>
      <c r="B5720" t="s">
        <v>143</v>
      </c>
      <c r="C5720" s="44">
        <v>17</v>
      </c>
      <c r="D5720" s="33">
        <v>43900</v>
      </c>
    </row>
    <row r="5721" spans="1:4" x14ac:dyDescent="0.2">
      <c r="A5721" t="s">
        <v>79</v>
      </c>
      <c r="B5721" t="s">
        <v>143</v>
      </c>
      <c r="C5721" s="44">
        <v>23</v>
      </c>
      <c r="D5721" s="33">
        <v>43901</v>
      </c>
    </row>
    <row r="5722" spans="1:4" x14ac:dyDescent="0.2">
      <c r="A5722" t="s">
        <v>79</v>
      </c>
      <c r="B5722" t="s">
        <v>143</v>
      </c>
      <c r="C5722" s="44">
        <v>31</v>
      </c>
      <c r="D5722" s="33">
        <v>43902</v>
      </c>
    </row>
    <row r="5723" spans="1:4" x14ac:dyDescent="0.2">
      <c r="A5723" t="s">
        <v>79</v>
      </c>
      <c r="B5723" t="s">
        <v>143</v>
      </c>
      <c r="C5723" s="44">
        <v>42</v>
      </c>
      <c r="D5723" s="33">
        <v>43903</v>
      </c>
    </row>
    <row r="5724" spans="1:4" x14ac:dyDescent="0.2">
      <c r="A5724" t="s">
        <v>79</v>
      </c>
      <c r="B5724" t="s">
        <v>143</v>
      </c>
      <c r="C5724" s="44">
        <v>66</v>
      </c>
      <c r="D5724" s="33">
        <v>43904</v>
      </c>
    </row>
    <row r="5725" spans="1:4" x14ac:dyDescent="0.2">
      <c r="A5725" t="s">
        <v>79</v>
      </c>
      <c r="B5725" t="s">
        <v>143</v>
      </c>
      <c r="C5725" s="44">
        <v>99</v>
      </c>
      <c r="D5725" s="33">
        <v>43905</v>
      </c>
    </row>
    <row r="5726" spans="1:4" x14ac:dyDescent="0.2">
      <c r="A5726" t="s">
        <v>149</v>
      </c>
      <c r="B5726" t="s">
        <v>143</v>
      </c>
      <c r="C5726" s="44">
        <v>0</v>
      </c>
      <c r="D5726" s="33">
        <v>43852</v>
      </c>
    </row>
    <row r="5727" spans="1:4" x14ac:dyDescent="0.2">
      <c r="A5727" t="s">
        <v>149</v>
      </c>
      <c r="B5727" t="s">
        <v>143</v>
      </c>
      <c r="C5727" s="44">
        <v>0</v>
      </c>
      <c r="D5727" s="33">
        <v>43853</v>
      </c>
    </row>
    <row r="5728" spans="1:4" x14ac:dyDescent="0.2">
      <c r="A5728" t="s">
        <v>149</v>
      </c>
      <c r="B5728" t="s">
        <v>143</v>
      </c>
      <c r="C5728" s="44">
        <v>0</v>
      </c>
      <c r="D5728" s="33">
        <v>43854</v>
      </c>
    </row>
    <row r="5729" spans="1:4" x14ac:dyDescent="0.2">
      <c r="A5729" t="s">
        <v>149</v>
      </c>
      <c r="B5729" t="s">
        <v>143</v>
      </c>
      <c r="C5729" s="44">
        <v>0</v>
      </c>
      <c r="D5729" s="33">
        <v>43855</v>
      </c>
    </row>
    <row r="5730" spans="1:4" x14ac:dyDescent="0.2">
      <c r="A5730" t="s">
        <v>149</v>
      </c>
      <c r="B5730" t="s">
        <v>143</v>
      </c>
      <c r="C5730" s="44">
        <v>0</v>
      </c>
      <c r="D5730" s="33">
        <v>43856</v>
      </c>
    </row>
    <row r="5731" spans="1:4" x14ac:dyDescent="0.2">
      <c r="A5731" t="s">
        <v>149</v>
      </c>
      <c r="B5731" t="s">
        <v>143</v>
      </c>
      <c r="C5731" s="44">
        <v>0</v>
      </c>
      <c r="D5731" s="33">
        <v>43857</v>
      </c>
    </row>
    <row r="5732" spans="1:4" x14ac:dyDescent="0.2">
      <c r="A5732" t="s">
        <v>149</v>
      </c>
      <c r="B5732" t="s">
        <v>143</v>
      </c>
      <c r="C5732" s="44">
        <v>0</v>
      </c>
      <c r="D5732" s="33">
        <v>43858</v>
      </c>
    </row>
    <row r="5733" spans="1:4" x14ac:dyDescent="0.2">
      <c r="A5733" t="s">
        <v>149</v>
      </c>
      <c r="B5733" t="s">
        <v>143</v>
      </c>
      <c r="C5733" s="44">
        <v>0</v>
      </c>
      <c r="D5733" s="33">
        <v>43859</v>
      </c>
    </row>
    <row r="5734" spans="1:4" x14ac:dyDescent="0.2">
      <c r="A5734" t="s">
        <v>149</v>
      </c>
      <c r="B5734" t="s">
        <v>143</v>
      </c>
      <c r="C5734" s="44">
        <v>0</v>
      </c>
      <c r="D5734" s="33">
        <v>43860</v>
      </c>
    </row>
    <row r="5735" spans="1:4" x14ac:dyDescent="0.2">
      <c r="A5735" t="s">
        <v>149</v>
      </c>
      <c r="B5735" t="s">
        <v>143</v>
      </c>
      <c r="C5735" s="44">
        <v>0</v>
      </c>
      <c r="D5735" s="33">
        <v>43861</v>
      </c>
    </row>
    <row r="5736" spans="1:4" x14ac:dyDescent="0.2">
      <c r="A5736" t="s">
        <v>149</v>
      </c>
      <c r="B5736" t="s">
        <v>143</v>
      </c>
      <c r="C5736" s="44">
        <v>0</v>
      </c>
      <c r="D5736" s="33">
        <v>43862</v>
      </c>
    </row>
    <row r="5737" spans="1:4" x14ac:dyDescent="0.2">
      <c r="A5737" t="s">
        <v>149</v>
      </c>
      <c r="B5737" t="s">
        <v>143</v>
      </c>
      <c r="C5737" s="44">
        <v>0</v>
      </c>
      <c r="D5737" s="33">
        <v>43863</v>
      </c>
    </row>
    <row r="5738" spans="1:4" x14ac:dyDescent="0.2">
      <c r="A5738" t="s">
        <v>149</v>
      </c>
      <c r="B5738" t="s">
        <v>143</v>
      </c>
      <c r="C5738" s="44">
        <v>0</v>
      </c>
      <c r="D5738" s="33">
        <v>43864</v>
      </c>
    </row>
    <row r="5739" spans="1:4" x14ac:dyDescent="0.2">
      <c r="A5739" t="s">
        <v>149</v>
      </c>
      <c r="B5739" t="s">
        <v>143</v>
      </c>
      <c r="C5739" s="44">
        <v>0</v>
      </c>
      <c r="D5739" s="33">
        <v>43865</v>
      </c>
    </row>
    <row r="5740" spans="1:4" x14ac:dyDescent="0.2">
      <c r="A5740" t="s">
        <v>149</v>
      </c>
      <c r="B5740" t="s">
        <v>143</v>
      </c>
      <c r="C5740" s="44">
        <v>0</v>
      </c>
      <c r="D5740" s="33">
        <v>43866</v>
      </c>
    </row>
    <row r="5741" spans="1:4" x14ac:dyDescent="0.2">
      <c r="A5741" t="s">
        <v>149</v>
      </c>
      <c r="B5741" t="s">
        <v>143</v>
      </c>
      <c r="C5741" s="44">
        <v>0</v>
      </c>
      <c r="D5741" s="33">
        <v>43867</v>
      </c>
    </row>
    <row r="5742" spans="1:4" x14ac:dyDescent="0.2">
      <c r="A5742" t="s">
        <v>149</v>
      </c>
      <c r="B5742" t="s">
        <v>143</v>
      </c>
      <c r="C5742" s="44">
        <v>0</v>
      </c>
      <c r="D5742" s="33">
        <v>43868</v>
      </c>
    </row>
    <row r="5743" spans="1:4" x14ac:dyDescent="0.2">
      <c r="A5743" t="s">
        <v>149</v>
      </c>
      <c r="B5743" t="s">
        <v>143</v>
      </c>
      <c r="C5743" s="44">
        <v>0</v>
      </c>
      <c r="D5743" s="33">
        <v>43869</v>
      </c>
    </row>
    <row r="5744" spans="1:4" x14ac:dyDescent="0.2">
      <c r="A5744" t="s">
        <v>149</v>
      </c>
      <c r="B5744" t="s">
        <v>143</v>
      </c>
      <c r="C5744" s="44">
        <v>0</v>
      </c>
      <c r="D5744" s="33">
        <v>43870</v>
      </c>
    </row>
    <row r="5745" spans="1:4" x14ac:dyDescent="0.2">
      <c r="A5745" t="s">
        <v>149</v>
      </c>
      <c r="B5745" t="s">
        <v>143</v>
      </c>
      <c r="C5745" s="44">
        <v>0</v>
      </c>
      <c r="D5745" s="33">
        <v>43871</v>
      </c>
    </row>
    <row r="5746" spans="1:4" x14ac:dyDescent="0.2">
      <c r="A5746" t="s">
        <v>149</v>
      </c>
      <c r="B5746" t="s">
        <v>143</v>
      </c>
      <c r="C5746" s="44">
        <v>0</v>
      </c>
      <c r="D5746" s="33">
        <v>43872</v>
      </c>
    </row>
    <row r="5747" spans="1:4" x14ac:dyDescent="0.2">
      <c r="A5747" t="s">
        <v>149</v>
      </c>
      <c r="B5747" t="s">
        <v>143</v>
      </c>
      <c r="C5747" s="44">
        <v>0</v>
      </c>
      <c r="D5747" s="33">
        <v>43873</v>
      </c>
    </row>
    <row r="5748" spans="1:4" x14ac:dyDescent="0.2">
      <c r="A5748" t="s">
        <v>149</v>
      </c>
      <c r="B5748" t="s">
        <v>143</v>
      </c>
      <c r="C5748" s="44">
        <v>0</v>
      </c>
      <c r="D5748" s="33">
        <v>43874</v>
      </c>
    </row>
    <row r="5749" spans="1:4" x14ac:dyDescent="0.2">
      <c r="A5749" t="s">
        <v>149</v>
      </c>
      <c r="B5749" t="s">
        <v>143</v>
      </c>
      <c r="C5749" s="44">
        <v>0</v>
      </c>
      <c r="D5749" s="33">
        <v>43875</v>
      </c>
    </row>
    <row r="5750" spans="1:4" x14ac:dyDescent="0.2">
      <c r="A5750" t="s">
        <v>149</v>
      </c>
      <c r="B5750" t="s">
        <v>143</v>
      </c>
      <c r="C5750" s="44">
        <v>0</v>
      </c>
      <c r="D5750" s="33">
        <v>43876</v>
      </c>
    </row>
    <row r="5751" spans="1:4" x14ac:dyDescent="0.2">
      <c r="A5751" t="s">
        <v>149</v>
      </c>
      <c r="B5751" t="s">
        <v>143</v>
      </c>
      <c r="C5751" s="44">
        <v>0</v>
      </c>
      <c r="D5751" s="33">
        <v>43877</v>
      </c>
    </row>
    <row r="5752" spans="1:4" x14ac:dyDescent="0.2">
      <c r="A5752" t="s">
        <v>149</v>
      </c>
      <c r="B5752" t="s">
        <v>143</v>
      </c>
      <c r="C5752" s="44">
        <v>0</v>
      </c>
      <c r="D5752" s="33">
        <v>43878</v>
      </c>
    </row>
    <row r="5753" spans="1:4" x14ac:dyDescent="0.2">
      <c r="A5753" t="s">
        <v>149</v>
      </c>
      <c r="B5753" t="s">
        <v>143</v>
      </c>
      <c r="C5753" s="44">
        <v>0</v>
      </c>
      <c r="D5753" s="33">
        <v>43879</v>
      </c>
    </row>
    <row r="5754" spans="1:4" x14ac:dyDescent="0.2">
      <c r="A5754" t="s">
        <v>149</v>
      </c>
      <c r="B5754" t="s">
        <v>143</v>
      </c>
      <c r="C5754" s="44">
        <v>0</v>
      </c>
      <c r="D5754" s="33">
        <v>43880</v>
      </c>
    </row>
    <row r="5755" spans="1:4" x14ac:dyDescent="0.2">
      <c r="A5755" t="s">
        <v>149</v>
      </c>
      <c r="B5755" t="s">
        <v>143</v>
      </c>
      <c r="C5755" s="44">
        <v>0</v>
      </c>
      <c r="D5755" s="33">
        <v>43881</v>
      </c>
    </row>
    <row r="5756" spans="1:4" x14ac:dyDescent="0.2">
      <c r="A5756" t="s">
        <v>149</v>
      </c>
      <c r="B5756" t="s">
        <v>143</v>
      </c>
      <c r="C5756" s="44">
        <v>0</v>
      </c>
      <c r="D5756" s="33">
        <v>43882</v>
      </c>
    </row>
    <row r="5757" spans="1:4" x14ac:dyDescent="0.2">
      <c r="A5757" t="s">
        <v>149</v>
      </c>
      <c r="B5757" t="s">
        <v>143</v>
      </c>
      <c r="C5757" s="44">
        <v>0</v>
      </c>
      <c r="D5757" s="33">
        <v>43883</v>
      </c>
    </row>
    <row r="5758" spans="1:4" x14ac:dyDescent="0.2">
      <c r="A5758" t="s">
        <v>149</v>
      </c>
      <c r="B5758" t="s">
        <v>143</v>
      </c>
      <c r="C5758" s="44">
        <v>0</v>
      </c>
      <c r="D5758" s="33">
        <v>43884</v>
      </c>
    </row>
    <row r="5759" spans="1:4" x14ac:dyDescent="0.2">
      <c r="A5759" t="s">
        <v>149</v>
      </c>
      <c r="B5759" t="s">
        <v>143</v>
      </c>
      <c r="C5759" s="44">
        <v>0</v>
      </c>
      <c r="D5759" s="33">
        <v>43885</v>
      </c>
    </row>
    <row r="5760" spans="1:4" x14ac:dyDescent="0.2">
      <c r="A5760" t="s">
        <v>149</v>
      </c>
      <c r="B5760" t="s">
        <v>143</v>
      </c>
      <c r="C5760" s="44">
        <v>0</v>
      </c>
      <c r="D5760" s="33">
        <v>43886</v>
      </c>
    </row>
    <row r="5761" spans="1:4" x14ac:dyDescent="0.2">
      <c r="A5761" t="s">
        <v>149</v>
      </c>
      <c r="B5761" t="s">
        <v>143</v>
      </c>
      <c r="C5761" s="44">
        <v>0</v>
      </c>
      <c r="D5761" s="33">
        <v>43887</v>
      </c>
    </row>
    <row r="5762" spans="1:4" x14ac:dyDescent="0.2">
      <c r="A5762" t="s">
        <v>149</v>
      </c>
      <c r="B5762" t="s">
        <v>143</v>
      </c>
      <c r="C5762" s="44">
        <v>0</v>
      </c>
      <c r="D5762" s="33">
        <v>43888</v>
      </c>
    </row>
    <row r="5763" spans="1:4" x14ac:dyDescent="0.2">
      <c r="A5763" t="s">
        <v>149</v>
      </c>
      <c r="B5763" t="s">
        <v>143</v>
      </c>
      <c r="C5763" s="44">
        <v>0</v>
      </c>
      <c r="D5763" s="33">
        <v>43889</v>
      </c>
    </row>
    <row r="5764" spans="1:4" x14ac:dyDescent="0.2">
      <c r="A5764" t="s">
        <v>149</v>
      </c>
      <c r="B5764" t="s">
        <v>143</v>
      </c>
      <c r="C5764" s="44">
        <v>0</v>
      </c>
      <c r="D5764" s="33">
        <v>43890</v>
      </c>
    </row>
    <row r="5765" spans="1:4" x14ac:dyDescent="0.2">
      <c r="A5765" t="s">
        <v>149</v>
      </c>
      <c r="B5765" t="s">
        <v>143</v>
      </c>
      <c r="C5765" s="44">
        <v>0</v>
      </c>
      <c r="D5765" s="33">
        <v>43891</v>
      </c>
    </row>
    <row r="5766" spans="1:4" x14ac:dyDescent="0.2">
      <c r="A5766" t="s">
        <v>149</v>
      </c>
      <c r="B5766" t="s">
        <v>143</v>
      </c>
      <c r="C5766" s="44">
        <v>0</v>
      </c>
      <c r="D5766" s="33">
        <v>43892</v>
      </c>
    </row>
    <row r="5767" spans="1:4" x14ac:dyDescent="0.2">
      <c r="A5767" t="s">
        <v>149</v>
      </c>
      <c r="B5767" t="s">
        <v>143</v>
      </c>
      <c r="C5767" s="44">
        <v>0</v>
      </c>
      <c r="D5767" s="33">
        <v>43893</v>
      </c>
    </row>
    <row r="5768" spans="1:4" x14ac:dyDescent="0.2">
      <c r="A5768" t="s">
        <v>149</v>
      </c>
      <c r="B5768" t="s">
        <v>143</v>
      </c>
      <c r="C5768" s="44">
        <v>0</v>
      </c>
      <c r="D5768" s="33">
        <v>43894</v>
      </c>
    </row>
    <row r="5769" spans="1:4" x14ac:dyDescent="0.2">
      <c r="A5769" t="s">
        <v>149</v>
      </c>
      <c r="B5769" t="s">
        <v>143</v>
      </c>
      <c r="C5769" s="44">
        <v>0</v>
      </c>
      <c r="D5769" s="33">
        <v>43895</v>
      </c>
    </row>
    <row r="5770" spans="1:4" x14ac:dyDescent="0.2">
      <c r="A5770" t="s">
        <v>149</v>
      </c>
      <c r="B5770" t="s">
        <v>143</v>
      </c>
      <c r="C5770" s="44">
        <v>0</v>
      </c>
      <c r="D5770" s="33">
        <v>43896</v>
      </c>
    </row>
    <row r="5771" spans="1:4" x14ac:dyDescent="0.2">
      <c r="A5771" t="s">
        <v>149</v>
      </c>
      <c r="B5771" t="s">
        <v>143</v>
      </c>
      <c r="C5771" s="44">
        <v>0</v>
      </c>
      <c r="D5771" s="33">
        <v>43897</v>
      </c>
    </row>
    <row r="5772" spans="1:4" x14ac:dyDescent="0.2">
      <c r="A5772" t="s">
        <v>149</v>
      </c>
      <c r="B5772" t="s">
        <v>143</v>
      </c>
      <c r="C5772" s="44">
        <v>0</v>
      </c>
      <c r="D5772" s="33">
        <v>43898</v>
      </c>
    </row>
    <row r="5773" spans="1:4" x14ac:dyDescent="0.2">
      <c r="A5773" t="s">
        <v>149</v>
      </c>
      <c r="B5773" t="s">
        <v>143</v>
      </c>
      <c r="C5773" s="44">
        <v>0</v>
      </c>
      <c r="D5773" s="33">
        <v>43899</v>
      </c>
    </row>
    <row r="5774" spans="1:4" x14ac:dyDescent="0.2">
      <c r="A5774" t="s">
        <v>149</v>
      </c>
      <c r="B5774" t="s">
        <v>143</v>
      </c>
      <c r="C5774" s="44">
        <v>15</v>
      </c>
      <c r="D5774" s="33">
        <v>43900</v>
      </c>
    </row>
    <row r="5775" spans="1:4" x14ac:dyDescent="0.2">
      <c r="A5775" t="s">
        <v>149</v>
      </c>
      <c r="B5775" t="s">
        <v>143</v>
      </c>
      <c r="C5775" s="44">
        <v>34</v>
      </c>
      <c r="D5775" s="33">
        <v>43901</v>
      </c>
    </row>
    <row r="5776" spans="1:4" x14ac:dyDescent="0.2">
      <c r="A5776" t="s">
        <v>149</v>
      </c>
      <c r="B5776" t="s">
        <v>143</v>
      </c>
      <c r="C5776" s="44">
        <v>45</v>
      </c>
      <c r="D5776" s="33">
        <v>43902</v>
      </c>
    </row>
    <row r="5777" spans="1:4" x14ac:dyDescent="0.2">
      <c r="A5777" t="s">
        <v>149</v>
      </c>
      <c r="B5777" t="s">
        <v>143</v>
      </c>
      <c r="C5777" s="44">
        <v>49</v>
      </c>
      <c r="D5777" s="33">
        <v>43903</v>
      </c>
    </row>
    <row r="5778" spans="1:4" x14ac:dyDescent="0.2">
      <c r="A5778" t="s">
        <v>149</v>
      </c>
      <c r="B5778" t="s">
        <v>143</v>
      </c>
      <c r="C5778" s="44">
        <v>101</v>
      </c>
      <c r="D5778" s="33">
        <v>43904</v>
      </c>
    </row>
    <row r="5779" spans="1:4" x14ac:dyDescent="0.2">
      <c r="A5779" t="s">
        <v>149</v>
      </c>
      <c r="B5779" t="s">
        <v>143</v>
      </c>
      <c r="C5779" s="44">
        <v>131</v>
      </c>
      <c r="D5779" s="33">
        <v>43905</v>
      </c>
    </row>
    <row r="5780" spans="1:4" x14ac:dyDescent="0.2">
      <c r="A5780" t="s">
        <v>150</v>
      </c>
      <c r="B5780" t="s">
        <v>143</v>
      </c>
      <c r="C5780" s="44">
        <v>0</v>
      </c>
      <c r="D5780" s="33">
        <v>43852</v>
      </c>
    </row>
    <row r="5781" spans="1:4" x14ac:dyDescent="0.2">
      <c r="A5781" t="s">
        <v>150</v>
      </c>
      <c r="B5781" t="s">
        <v>143</v>
      </c>
      <c r="C5781" s="44">
        <v>0</v>
      </c>
      <c r="D5781" s="33">
        <v>43853</v>
      </c>
    </row>
    <row r="5782" spans="1:4" x14ac:dyDescent="0.2">
      <c r="A5782" t="s">
        <v>150</v>
      </c>
      <c r="B5782" t="s">
        <v>143</v>
      </c>
      <c r="C5782" s="44">
        <v>0</v>
      </c>
      <c r="D5782" s="33">
        <v>43854</v>
      </c>
    </row>
    <row r="5783" spans="1:4" x14ac:dyDescent="0.2">
      <c r="A5783" t="s">
        <v>150</v>
      </c>
      <c r="B5783" t="s">
        <v>143</v>
      </c>
      <c r="C5783" s="44">
        <v>0</v>
      </c>
      <c r="D5783" s="33">
        <v>43855</v>
      </c>
    </row>
    <row r="5784" spans="1:4" x14ac:dyDescent="0.2">
      <c r="A5784" t="s">
        <v>150</v>
      </c>
      <c r="B5784" t="s">
        <v>143</v>
      </c>
      <c r="C5784" s="44">
        <v>0</v>
      </c>
      <c r="D5784" s="33">
        <v>43856</v>
      </c>
    </row>
    <row r="5785" spans="1:4" x14ac:dyDescent="0.2">
      <c r="A5785" t="s">
        <v>150</v>
      </c>
      <c r="B5785" t="s">
        <v>143</v>
      </c>
      <c r="C5785" s="44">
        <v>0</v>
      </c>
      <c r="D5785" s="33">
        <v>43857</v>
      </c>
    </row>
    <row r="5786" spans="1:4" x14ac:dyDescent="0.2">
      <c r="A5786" t="s">
        <v>150</v>
      </c>
      <c r="B5786" t="s">
        <v>143</v>
      </c>
      <c r="C5786" s="44">
        <v>0</v>
      </c>
      <c r="D5786" s="33">
        <v>43858</v>
      </c>
    </row>
    <row r="5787" spans="1:4" x14ac:dyDescent="0.2">
      <c r="A5787" t="s">
        <v>150</v>
      </c>
      <c r="B5787" t="s">
        <v>143</v>
      </c>
      <c r="C5787" s="44">
        <v>0</v>
      </c>
      <c r="D5787" s="33">
        <v>43859</v>
      </c>
    </row>
    <row r="5788" spans="1:4" x14ac:dyDescent="0.2">
      <c r="A5788" t="s">
        <v>150</v>
      </c>
      <c r="B5788" t="s">
        <v>143</v>
      </c>
      <c r="C5788" s="44">
        <v>0</v>
      </c>
      <c r="D5788" s="33">
        <v>43860</v>
      </c>
    </row>
    <row r="5789" spans="1:4" x14ac:dyDescent="0.2">
      <c r="A5789" t="s">
        <v>150</v>
      </c>
      <c r="B5789" t="s">
        <v>143</v>
      </c>
      <c r="C5789" s="44">
        <v>0</v>
      </c>
      <c r="D5789" s="33">
        <v>43861</v>
      </c>
    </row>
    <row r="5790" spans="1:4" x14ac:dyDescent="0.2">
      <c r="A5790" t="s">
        <v>150</v>
      </c>
      <c r="B5790" t="s">
        <v>143</v>
      </c>
      <c r="C5790" s="44">
        <v>0</v>
      </c>
      <c r="D5790" s="33">
        <v>43862</v>
      </c>
    </row>
    <row r="5791" spans="1:4" x14ac:dyDescent="0.2">
      <c r="A5791" t="s">
        <v>150</v>
      </c>
      <c r="B5791" t="s">
        <v>143</v>
      </c>
      <c r="C5791" s="44">
        <v>0</v>
      </c>
      <c r="D5791" s="33">
        <v>43863</v>
      </c>
    </row>
    <row r="5792" spans="1:4" x14ac:dyDescent="0.2">
      <c r="A5792" t="s">
        <v>150</v>
      </c>
      <c r="B5792" t="s">
        <v>143</v>
      </c>
      <c r="C5792" s="44">
        <v>0</v>
      </c>
      <c r="D5792" s="33">
        <v>43864</v>
      </c>
    </row>
    <row r="5793" spans="1:4" x14ac:dyDescent="0.2">
      <c r="A5793" t="s">
        <v>150</v>
      </c>
      <c r="B5793" t="s">
        <v>143</v>
      </c>
      <c r="C5793" s="44">
        <v>0</v>
      </c>
      <c r="D5793" s="33">
        <v>43865</v>
      </c>
    </row>
    <row r="5794" spans="1:4" x14ac:dyDescent="0.2">
      <c r="A5794" t="s">
        <v>150</v>
      </c>
      <c r="B5794" t="s">
        <v>143</v>
      </c>
      <c r="C5794" s="44">
        <v>0</v>
      </c>
      <c r="D5794" s="33">
        <v>43866</v>
      </c>
    </row>
    <row r="5795" spans="1:4" x14ac:dyDescent="0.2">
      <c r="A5795" t="s">
        <v>150</v>
      </c>
      <c r="B5795" t="s">
        <v>143</v>
      </c>
      <c r="C5795" s="44">
        <v>0</v>
      </c>
      <c r="D5795" s="33">
        <v>43867</v>
      </c>
    </row>
    <row r="5796" spans="1:4" x14ac:dyDescent="0.2">
      <c r="A5796" t="s">
        <v>150</v>
      </c>
      <c r="B5796" t="s">
        <v>143</v>
      </c>
      <c r="C5796" s="44">
        <v>0</v>
      </c>
      <c r="D5796" s="33">
        <v>43868</v>
      </c>
    </row>
    <row r="5797" spans="1:4" x14ac:dyDescent="0.2">
      <c r="A5797" t="s">
        <v>150</v>
      </c>
      <c r="B5797" t="s">
        <v>143</v>
      </c>
      <c r="C5797" s="44">
        <v>0</v>
      </c>
      <c r="D5797" s="33">
        <v>43869</v>
      </c>
    </row>
    <row r="5798" spans="1:4" x14ac:dyDescent="0.2">
      <c r="A5798" t="s">
        <v>150</v>
      </c>
      <c r="B5798" t="s">
        <v>143</v>
      </c>
      <c r="C5798" s="44">
        <v>0</v>
      </c>
      <c r="D5798" s="33">
        <v>43870</v>
      </c>
    </row>
    <row r="5799" spans="1:4" x14ac:dyDescent="0.2">
      <c r="A5799" t="s">
        <v>150</v>
      </c>
      <c r="B5799" t="s">
        <v>143</v>
      </c>
      <c r="C5799" s="44">
        <v>0</v>
      </c>
      <c r="D5799" s="33">
        <v>43871</v>
      </c>
    </row>
    <row r="5800" spans="1:4" x14ac:dyDescent="0.2">
      <c r="A5800" t="s">
        <v>150</v>
      </c>
      <c r="B5800" t="s">
        <v>143</v>
      </c>
      <c r="C5800" s="44">
        <v>0</v>
      </c>
      <c r="D5800" s="33">
        <v>43872</v>
      </c>
    </row>
    <row r="5801" spans="1:4" x14ac:dyDescent="0.2">
      <c r="A5801" t="s">
        <v>150</v>
      </c>
      <c r="B5801" t="s">
        <v>143</v>
      </c>
      <c r="C5801" s="44">
        <v>0</v>
      </c>
      <c r="D5801" s="33">
        <v>43873</v>
      </c>
    </row>
    <row r="5802" spans="1:4" x14ac:dyDescent="0.2">
      <c r="A5802" t="s">
        <v>150</v>
      </c>
      <c r="B5802" t="s">
        <v>143</v>
      </c>
      <c r="C5802" s="44">
        <v>0</v>
      </c>
      <c r="D5802" s="33">
        <v>43874</v>
      </c>
    </row>
    <row r="5803" spans="1:4" x14ac:dyDescent="0.2">
      <c r="A5803" t="s">
        <v>150</v>
      </c>
      <c r="B5803" t="s">
        <v>143</v>
      </c>
      <c r="C5803" s="44">
        <v>0</v>
      </c>
      <c r="D5803" s="33">
        <v>43875</v>
      </c>
    </row>
    <row r="5804" spans="1:4" x14ac:dyDescent="0.2">
      <c r="A5804" t="s">
        <v>150</v>
      </c>
      <c r="B5804" t="s">
        <v>143</v>
      </c>
      <c r="C5804" s="44">
        <v>0</v>
      </c>
      <c r="D5804" s="33">
        <v>43876</v>
      </c>
    </row>
    <row r="5805" spans="1:4" x14ac:dyDescent="0.2">
      <c r="A5805" t="s">
        <v>150</v>
      </c>
      <c r="B5805" t="s">
        <v>143</v>
      </c>
      <c r="C5805" s="44">
        <v>0</v>
      </c>
      <c r="D5805" s="33">
        <v>43877</v>
      </c>
    </row>
    <row r="5806" spans="1:4" x14ac:dyDescent="0.2">
      <c r="A5806" t="s">
        <v>150</v>
      </c>
      <c r="B5806" t="s">
        <v>143</v>
      </c>
      <c r="C5806" s="44">
        <v>0</v>
      </c>
      <c r="D5806" s="33">
        <v>43878</v>
      </c>
    </row>
    <row r="5807" spans="1:4" x14ac:dyDescent="0.2">
      <c r="A5807" t="s">
        <v>150</v>
      </c>
      <c r="B5807" t="s">
        <v>143</v>
      </c>
      <c r="C5807" s="44">
        <v>0</v>
      </c>
      <c r="D5807" s="33">
        <v>43879</v>
      </c>
    </row>
    <row r="5808" spans="1:4" x14ac:dyDescent="0.2">
      <c r="A5808" t="s">
        <v>150</v>
      </c>
      <c r="B5808" t="s">
        <v>143</v>
      </c>
      <c r="C5808" s="44">
        <v>0</v>
      </c>
      <c r="D5808" s="33">
        <v>43880</v>
      </c>
    </row>
    <row r="5809" spans="1:4" x14ac:dyDescent="0.2">
      <c r="A5809" t="s">
        <v>150</v>
      </c>
      <c r="B5809" t="s">
        <v>143</v>
      </c>
      <c r="C5809" s="44">
        <v>0</v>
      </c>
      <c r="D5809" s="33">
        <v>43881</v>
      </c>
    </row>
    <row r="5810" spans="1:4" x14ac:dyDescent="0.2">
      <c r="A5810" t="s">
        <v>150</v>
      </c>
      <c r="B5810" t="s">
        <v>143</v>
      </c>
      <c r="C5810" s="44">
        <v>0</v>
      </c>
      <c r="D5810" s="33">
        <v>43882</v>
      </c>
    </row>
    <row r="5811" spans="1:4" x14ac:dyDescent="0.2">
      <c r="A5811" t="s">
        <v>150</v>
      </c>
      <c r="B5811" t="s">
        <v>143</v>
      </c>
      <c r="C5811" s="44">
        <v>0</v>
      </c>
      <c r="D5811" s="33">
        <v>43883</v>
      </c>
    </row>
    <row r="5812" spans="1:4" x14ac:dyDescent="0.2">
      <c r="A5812" t="s">
        <v>150</v>
      </c>
      <c r="B5812" t="s">
        <v>143</v>
      </c>
      <c r="C5812" s="44">
        <v>0</v>
      </c>
      <c r="D5812" s="33">
        <v>43884</v>
      </c>
    </row>
    <row r="5813" spans="1:4" x14ac:dyDescent="0.2">
      <c r="A5813" t="s">
        <v>150</v>
      </c>
      <c r="B5813" t="s">
        <v>143</v>
      </c>
      <c r="C5813" s="44">
        <v>0</v>
      </c>
      <c r="D5813" s="33">
        <v>43885</v>
      </c>
    </row>
    <row r="5814" spans="1:4" x14ac:dyDescent="0.2">
      <c r="A5814" t="s">
        <v>150</v>
      </c>
      <c r="B5814" t="s">
        <v>143</v>
      </c>
      <c r="C5814" s="44">
        <v>0</v>
      </c>
      <c r="D5814" s="33">
        <v>43886</v>
      </c>
    </row>
    <row r="5815" spans="1:4" x14ac:dyDescent="0.2">
      <c r="A5815" t="s">
        <v>150</v>
      </c>
      <c r="B5815" t="s">
        <v>143</v>
      </c>
      <c r="C5815" s="44">
        <v>0</v>
      </c>
      <c r="D5815" s="33">
        <v>43887</v>
      </c>
    </row>
    <row r="5816" spans="1:4" x14ac:dyDescent="0.2">
      <c r="A5816" t="s">
        <v>150</v>
      </c>
      <c r="B5816" t="s">
        <v>143</v>
      </c>
      <c r="C5816" s="44">
        <v>0</v>
      </c>
      <c r="D5816" s="33">
        <v>43888</v>
      </c>
    </row>
    <row r="5817" spans="1:4" x14ac:dyDescent="0.2">
      <c r="A5817" t="s">
        <v>150</v>
      </c>
      <c r="B5817" t="s">
        <v>143</v>
      </c>
      <c r="C5817" s="44">
        <v>0</v>
      </c>
      <c r="D5817" s="33">
        <v>43889</v>
      </c>
    </row>
    <row r="5818" spans="1:4" x14ac:dyDescent="0.2">
      <c r="A5818" t="s">
        <v>150</v>
      </c>
      <c r="B5818" t="s">
        <v>143</v>
      </c>
      <c r="C5818" s="44">
        <v>0</v>
      </c>
      <c r="D5818" s="33">
        <v>43890</v>
      </c>
    </row>
    <row r="5819" spans="1:4" x14ac:dyDescent="0.2">
      <c r="A5819" t="s">
        <v>150</v>
      </c>
      <c r="B5819" t="s">
        <v>143</v>
      </c>
      <c r="C5819" s="44">
        <v>0</v>
      </c>
      <c r="D5819" s="33">
        <v>43891</v>
      </c>
    </row>
    <row r="5820" spans="1:4" x14ac:dyDescent="0.2">
      <c r="A5820" t="s">
        <v>150</v>
      </c>
      <c r="B5820" t="s">
        <v>143</v>
      </c>
      <c r="C5820" s="44">
        <v>0</v>
      </c>
      <c r="D5820" s="33">
        <v>43892</v>
      </c>
    </row>
    <row r="5821" spans="1:4" x14ac:dyDescent="0.2">
      <c r="A5821" t="s">
        <v>150</v>
      </c>
      <c r="B5821" t="s">
        <v>143</v>
      </c>
      <c r="C5821" s="44">
        <v>0</v>
      </c>
      <c r="D5821" s="33">
        <v>43893</v>
      </c>
    </row>
    <row r="5822" spans="1:4" x14ac:dyDescent="0.2">
      <c r="A5822" t="s">
        <v>150</v>
      </c>
      <c r="B5822" t="s">
        <v>143</v>
      </c>
      <c r="C5822" s="44">
        <v>0</v>
      </c>
      <c r="D5822" s="33">
        <v>43894</v>
      </c>
    </row>
    <row r="5823" spans="1:4" x14ac:dyDescent="0.2">
      <c r="A5823" t="s">
        <v>150</v>
      </c>
      <c r="B5823" t="s">
        <v>143</v>
      </c>
      <c r="C5823" s="44">
        <v>0</v>
      </c>
      <c r="D5823" s="33">
        <v>43895</v>
      </c>
    </row>
    <row r="5824" spans="1:4" x14ac:dyDescent="0.2">
      <c r="A5824" t="s">
        <v>150</v>
      </c>
      <c r="B5824" t="s">
        <v>143</v>
      </c>
      <c r="C5824" s="44">
        <v>0</v>
      </c>
      <c r="D5824" s="33">
        <v>43896</v>
      </c>
    </row>
    <row r="5825" spans="1:4" x14ac:dyDescent="0.2">
      <c r="A5825" t="s">
        <v>150</v>
      </c>
      <c r="B5825" t="s">
        <v>143</v>
      </c>
      <c r="C5825" s="44">
        <v>0</v>
      </c>
      <c r="D5825" s="33">
        <v>43897</v>
      </c>
    </row>
    <row r="5826" spans="1:4" x14ac:dyDescent="0.2">
      <c r="A5826" t="s">
        <v>150</v>
      </c>
      <c r="B5826" t="s">
        <v>143</v>
      </c>
      <c r="C5826" s="44">
        <v>0</v>
      </c>
      <c r="D5826" s="33">
        <v>43898</v>
      </c>
    </row>
    <row r="5827" spans="1:4" x14ac:dyDescent="0.2">
      <c r="A5827" t="s">
        <v>150</v>
      </c>
      <c r="B5827" t="s">
        <v>143</v>
      </c>
      <c r="C5827" s="44">
        <v>0</v>
      </c>
      <c r="D5827" s="33">
        <v>43899</v>
      </c>
    </row>
    <row r="5828" spans="1:4" x14ac:dyDescent="0.2">
      <c r="A5828" t="s">
        <v>150</v>
      </c>
      <c r="B5828" t="s">
        <v>143</v>
      </c>
      <c r="C5828" s="44">
        <v>15</v>
      </c>
      <c r="D5828" s="33">
        <v>43900</v>
      </c>
    </row>
    <row r="5829" spans="1:4" x14ac:dyDescent="0.2">
      <c r="A5829" t="s">
        <v>150</v>
      </c>
      <c r="B5829" t="s">
        <v>143</v>
      </c>
      <c r="C5829" s="44">
        <v>28</v>
      </c>
      <c r="D5829" s="33">
        <v>43901</v>
      </c>
    </row>
    <row r="5830" spans="1:4" x14ac:dyDescent="0.2">
      <c r="A5830" t="s">
        <v>150</v>
      </c>
      <c r="B5830" t="s">
        <v>143</v>
      </c>
      <c r="C5830" s="44">
        <v>35</v>
      </c>
      <c r="D5830" s="33">
        <v>43902</v>
      </c>
    </row>
    <row r="5831" spans="1:4" x14ac:dyDescent="0.2">
      <c r="A5831" t="s">
        <v>150</v>
      </c>
      <c r="B5831" t="s">
        <v>143</v>
      </c>
      <c r="C5831" s="44">
        <v>50</v>
      </c>
      <c r="D5831" s="33">
        <v>43903</v>
      </c>
    </row>
    <row r="5832" spans="1:4" x14ac:dyDescent="0.2">
      <c r="A5832" t="s">
        <v>150</v>
      </c>
      <c r="B5832" t="s">
        <v>143</v>
      </c>
      <c r="C5832" s="44">
        <v>76</v>
      </c>
      <c r="D5832" s="33">
        <v>43904</v>
      </c>
    </row>
    <row r="5833" spans="1:4" x14ac:dyDescent="0.2">
      <c r="A5833" t="s">
        <v>150</v>
      </c>
      <c r="B5833" t="s">
        <v>143</v>
      </c>
      <c r="C5833" s="44">
        <v>115</v>
      </c>
      <c r="D5833" s="33">
        <v>43905</v>
      </c>
    </row>
    <row r="5834" spans="1:4" x14ac:dyDescent="0.2">
      <c r="A5834" t="s">
        <v>151</v>
      </c>
      <c r="B5834" t="s">
        <v>143</v>
      </c>
      <c r="C5834" s="44">
        <v>0</v>
      </c>
      <c r="D5834" s="33">
        <v>43852</v>
      </c>
    </row>
    <row r="5835" spans="1:4" x14ac:dyDescent="0.2">
      <c r="A5835" t="s">
        <v>151</v>
      </c>
      <c r="B5835" t="s">
        <v>143</v>
      </c>
      <c r="C5835" s="44">
        <v>0</v>
      </c>
      <c r="D5835" s="33">
        <v>43853</v>
      </c>
    </row>
    <row r="5836" spans="1:4" x14ac:dyDescent="0.2">
      <c r="A5836" t="s">
        <v>151</v>
      </c>
      <c r="B5836" t="s">
        <v>143</v>
      </c>
      <c r="C5836" s="44">
        <v>0</v>
      </c>
      <c r="D5836" s="33">
        <v>43854</v>
      </c>
    </row>
    <row r="5837" spans="1:4" x14ac:dyDescent="0.2">
      <c r="A5837" t="s">
        <v>151</v>
      </c>
      <c r="B5837" t="s">
        <v>143</v>
      </c>
      <c r="C5837" s="44">
        <v>0</v>
      </c>
      <c r="D5837" s="33">
        <v>43855</v>
      </c>
    </row>
    <row r="5838" spans="1:4" x14ac:dyDescent="0.2">
      <c r="A5838" t="s">
        <v>151</v>
      </c>
      <c r="B5838" t="s">
        <v>143</v>
      </c>
      <c r="C5838" s="44">
        <v>0</v>
      </c>
      <c r="D5838" s="33">
        <v>43856</v>
      </c>
    </row>
    <row r="5839" spans="1:4" x14ac:dyDescent="0.2">
      <c r="A5839" t="s">
        <v>151</v>
      </c>
      <c r="B5839" t="s">
        <v>143</v>
      </c>
      <c r="C5839" s="44">
        <v>0</v>
      </c>
      <c r="D5839" s="33">
        <v>43857</v>
      </c>
    </row>
    <row r="5840" spans="1:4" x14ac:dyDescent="0.2">
      <c r="A5840" t="s">
        <v>151</v>
      </c>
      <c r="B5840" t="s">
        <v>143</v>
      </c>
      <c r="C5840" s="44">
        <v>0</v>
      </c>
      <c r="D5840" s="33">
        <v>43858</v>
      </c>
    </row>
    <row r="5841" spans="1:4" x14ac:dyDescent="0.2">
      <c r="A5841" t="s">
        <v>151</v>
      </c>
      <c r="B5841" t="s">
        <v>143</v>
      </c>
      <c r="C5841" s="44">
        <v>0</v>
      </c>
      <c r="D5841" s="33">
        <v>43859</v>
      </c>
    </row>
    <row r="5842" spans="1:4" x14ac:dyDescent="0.2">
      <c r="A5842" t="s">
        <v>151</v>
      </c>
      <c r="B5842" t="s">
        <v>143</v>
      </c>
      <c r="C5842" s="44">
        <v>0</v>
      </c>
      <c r="D5842" s="33">
        <v>43860</v>
      </c>
    </row>
    <row r="5843" spans="1:4" x14ac:dyDescent="0.2">
      <c r="A5843" t="s">
        <v>151</v>
      </c>
      <c r="B5843" t="s">
        <v>143</v>
      </c>
      <c r="C5843" s="44">
        <v>0</v>
      </c>
      <c r="D5843" s="33">
        <v>43861</v>
      </c>
    </row>
    <row r="5844" spans="1:4" x14ac:dyDescent="0.2">
      <c r="A5844" t="s">
        <v>151</v>
      </c>
      <c r="B5844" t="s">
        <v>143</v>
      </c>
      <c r="C5844" s="44">
        <v>0</v>
      </c>
      <c r="D5844" s="33">
        <v>43862</v>
      </c>
    </row>
    <row r="5845" spans="1:4" x14ac:dyDescent="0.2">
      <c r="A5845" t="s">
        <v>151</v>
      </c>
      <c r="B5845" t="s">
        <v>143</v>
      </c>
      <c r="C5845" s="44">
        <v>0</v>
      </c>
      <c r="D5845" s="33">
        <v>43863</v>
      </c>
    </row>
    <row r="5846" spans="1:4" x14ac:dyDescent="0.2">
      <c r="A5846" t="s">
        <v>151</v>
      </c>
      <c r="B5846" t="s">
        <v>143</v>
      </c>
      <c r="C5846" s="44">
        <v>0</v>
      </c>
      <c r="D5846" s="33">
        <v>43864</v>
      </c>
    </row>
    <row r="5847" spans="1:4" x14ac:dyDescent="0.2">
      <c r="A5847" t="s">
        <v>151</v>
      </c>
      <c r="B5847" t="s">
        <v>143</v>
      </c>
      <c r="C5847" s="44">
        <v>0</v>
      </c>
      <c r="D5847" s="33">
        <v>43865</v>
      </c>
    </row>
    <row r="5848" spans="1:4" x14ac:dyDescent="0.2">
      <c r="A5848" t="s">
        <v>151</v>
      </c>
      <c r="B5848" t="s">
        <v>143</v>
      </c>
      <c r="C5848" s="44">
        <v>0</v>
      </c>
      <c r="D5848" s="33">
        <v>43866</v>
      </c>
    </row>
    <row r="5849" spans="1:4" x14ac:dyDescent="0.2">
      <c r="A5849" t="s">
        <v>151</v>
      </c>
      <c r="B5849" t="s">
        <v>143</v>
      </c>
      <c r="C5849" s="44">
        <v>0</v>
      </c>
      <c r="D5849" s="33">
        <v>43867</v>
      </c>
    </row>
    <row r="5850" spans="1:4" x14ac:dyDescent="0.2">
      <c r="A5850" t="s">
        <v>151</v>
      </c>
      <c r="B5850" t="s">
        <v>143</v>
      </c>
      <c r="C5850" s="44">
        <v>0</v>
      </c>
      <c r="D5850" s="33">
        <v>43868</v>
      </c>
    </row>
    <row r="5851" spans="1:4" x14ac:dyDescent="0.2">
      <c r="A5851" t="s">
        <v>151</v>
      </c>
      <c r="B5851" t="s">
        <v>143</v>
      </c>
      <c r="C5851" s="44">
        <v>0</v>
      </c>
      <c r="D5851" s="33">
        <v>43869</v>
      </c>
    </row>
    <row r="5852" spans="1:4" x14ac:dyDescent="0.2">
      <c r="A5852" t="s">
        <v>151</v>
      </c>
      <c r="B5852" t="s">
        <v>143</v>
      </c>
      <c r="C5852" s="44">
        <v>0</v>
      </c>
      <c r="D5852" s="33">
        <v>43870</v>
      </c>
    </row>
    <row r="5853" spans="1:4" x14ac:dyDescent="0.2">
      <c r="A5853" t="s">
        <v>151</v>
      </c>
      <c r="B5853" t="s">
        <v>143</v>
      </c>
      <c r="C5853" s="44">
        <v>0</v>
      </c>
      <c r="D5853" s="33">
        <v>43871</v>
      </c>
    </row>
    <row r="5854" spans="1:4" x14ac:dyDescent="0.2">
      <c r="A5854" t="s">
        <v>151</v>
      </c>
      <c r="B5854" t="s">
        <v>143</v>
      </c>
      <c r="C5854" s="44">
        <v>0</v>
      </c>
      <c r="D5854" s="33">
        <v>43872</v>
      </c>
    </row>
    <row r="5855" spans="1:4" x14ac:dyDescent="0.2">
      <c r="A5855" t="s">
        <v>151</v>
      </c>
      <c r="B5855" t="s">
        <v>143</v>
      </c>
      <c r="C5855" s="44">
        <v>0</v>
      </c>
      <c r="D5855" s="33">
        <v>43873</v>
      </c>
    </row>
    <row r="5856" spans="1:4" x14ac:dyDescent="0.2">
      <c r="A5856" t="s">
        <v>151</v>
      </c>
      <c r="B5856" t="s">
        <v>143</v>
      </c>
      <c r="C5856" s="44">
        <v>0</v>
      </c>
      <c r="D5856" s="33">
        <v>43874</v>
      </c>
    </row>
    <row r="5857" spans="1:4" x14ac:dyDescent="0.2">
      <c r="A5857" t="s">
        <v>151</v>
      </c>
      <c r="B5857" t="s">
        <v>143</v>
      </c>
      <c r="C5857" s="44">
        <v>0</v>
      </c>
      <c r="D5857" s="33">
        <v>43875</v>
      </c>
    </row>
    <row r="5858" spans="1:4" x14ac:dyDescent="0.2">
      <c r="A5858" t="s">
        <v>151</v>
      </c>
      <c r="B5858" t="s">
        <v>143</v>
      </c>
      <c r="C5858" s="44">
        <v>0</v>
      </c>
      <c r="D5858" s="33">
        <v>43876</v>
      </c>
    </row>
    <row r="5859" spans="1:4" x14ac:dyDescent="0.2">
      <c r="A5859" t="s">
        <v>151</v>
      </c>
      <c r="B5859" t="s">
        <v>143</v>
      </c>
      <c r="C5859" s="44">
        <v>0</v>
      </c>
      <c r="D5859" s="33">
        <v>43877</v>
      </c>
    </row>
    <row r="5860" spans="1:4" x14ac:dyDescent="0.2">
      <c r="A5860" t="s">
        <v>151</v>
      </c>
      <c r="B5860" t="s">
        <v>143</v>
      </c>
      <c r="C5860" s="44">
        <v>0</v>
      </c>
      <c r="D5860" s="33">
        <v>43878</v>
      </c>
    </row>
    <row r="5861" spans="1:4" x14ac:dyDescent="0.2">
      <c r="A5861" t="s">
        <v>151</v>
      </c>
      <c r="B5861" t="s">
        <v>143</v>
      </c>
      <c r="C5861" s="44">
        <v>0</v>
      </c>
      <c r="D5861" s="33">
        <v>43879</v>
      </c>
    </row>
    <row r="5862" spans="1:4" x14ac:dyDescent="0.2">
      <c r="A5862" t="s">
        <v>151</v>
      </c>
      <c r="B5862" t="s">
        <v>143</v>
      </c>
      <c r="C5862" s="44">
        <v>0</v>
      </c>
      <c r="D5862" s="33">
        <v>43880</v>
      </c>
    </row>
    <row r="5863" spans="1:4" x14ac:dyDescent="0.2">
      <c r="A5863" t="s">
        <v>151</v>
      </c>
      <c r="B5863" t="s">
        <v>143</v>
      </c>
      <c r="C5863" s="44">
        <v>0</v>
      </c>
      <c r="D5863" s="33">
        <v>43881</v>
      </c>
    </row>
    <row r="5864" spans="1:4" x14ac:dyDescent="0.2">
      <c r="A5864" t="s">
        <v>151</v>
      </c>
      <c r="B5864" t="s">
        <v>143</v>
      </c>
      <c r="C5864" s="44">
        <v>0</v>
      </c>
      <c r="D5864" s="33">
        <v>43882</v>
      </c>
    </row>
    <row r="5865" spans="1:4" x14ac:dyDescent="0.2">
      <c r="A5865" t="s">
        <v>151</v>
      </c>
      <c r="B5865" t="s">
        <v>143</v>
      </c>
      <c r="C5865" s="44">
        <v>0</v>
      </c>
      <c r="D5865" s="33">
        <v>43883</v>
      </c>
    </row>
    <row r="5866" spans="1:4" x14ac:dyDescent="0.2">
      <c r="A5866" t="s">
        <v>151</v>
      </c>
      <c r="B5866" t="s">
        <v>143</v>
      </c>
      <c r="C5866" s="44">
        <v>0</v>
      </c>
      <c r="D5866" s="33">
        <v>43884</v>
      </c>
    </row>
    <row r="5867" spans="1:4" x14ac:dyDescent="0.2">
      <c r="A5867" t="s">
        <v>151</v>
      </c>
      <c r="B5867" t="s">
        <v>143</v>
      </c>
      <c r="C5867" s="44">
        <v>0</v>
      </c>
      <c r="D5867" s="33">
        <v>43885</v>
      </c>
    </row>
    <row r="5868" spans="1:4" x14ac:dyDescent="0.2">
      <c r="A5868" t="s">
        <v>151</v>
      </c>
      <c r="B5868" t="s">
        <v>143</v>
      </c>
      <c r="C5868" s="44">
        <v>0</v>
      </c>
      <c r="D5868" s="33">
        <v>43886</v>
      </c>
    </row>
    <row r="5869" spans="1:4" x14ac:dyDescent="0.2">
      <c r="A5869" t="s">
        <v>151</v>
      </c>
      <c r="B5869" t="s">
        <v>143</v>
      </c>
      <c r="C5869" s="44">
        <v>0</v>
      </c>
      <c r="D5869" s="33">
        <v>43887</v>
      </c>
    </row>
    <row r="5870" spans="1:4" x14ac:dyDescent="0.2">
      <c r="A5870" t="s">
        <v>151</v>
      </c>
      <c r="B5870" t="s">
        <v>143</v>
      </c>
      <c r="C5870" s="44">
        <v>0</v>
      </c>
      <c r="D5870" s="33">
        <v>43888</v>
      </c>
    </row>
    <row r="5871" spans="1:4" x14ac:dyDescent="0.2">
      <c r="A5871" t="s">
        <v>151</v>
      </c>
      <c r="B5871" t="s">
        <v>143</v>
      </c>
      <c r="C5871" s="44">
        <v>0</v>
      </c>
      <c r="D5871" s="33">
        <v>43889</v>
      </c>
    </row>
    <row r="5872" spans="1:4" x14ac:dyDescent="0.2">
      <c r="A5872" t="s">
        <v>151</v>
      </c>
      <c r="B5872" t="s">
        <v>143</v>
      </c>
      <c r="C5872" s="44">
        <v>0</v>
      </c>
      <c r="D5872" s="33">
        <v>43890</v>
      </c>
    </row>
    <row r="5873" spans="1:4" x14ac:dyDescent="0.2">
      <c r="A5873" t="s">
        <v>151</v>
      </c>
      <c r="B5873" t="s">
        <v>143</v>
      </c>
      <c r="C5873" s="44">
        <v>0</v>
      </c>
      <c r="D5873" s="33">
        <v>43891</v>
      </c>
    </row>
    <row r="5874" spans="1:4" x14ac:dyDescent="0.2">
      <c r="A5874" t="s">
        <v>151</v>
      </c>
      <c r="B5874" t="s">
        <v>143</v>
      </c>
      <c r="C5874" s="44">
        <v>0</v>
      </c>
      <c r="D5874" s="33">
        <v>43892</v>
      </c>
    </row>
    <row r="5875" spans="1:4" x14ac:dyDescent="0.2">
      <c r="A5875" t="s">
        <v>151</v>
      </c>
      <c r="B5875" t="s">
        <v>143</v>
      </c>
      <c r="C5875" s="44">
        <v>0</v>
      </c>
      <c r="D5875" s="33">
        <v>43893</v>
      </c>
    </row>
    <row r="5876" spans="1:4" x14ac:dyDescent="0.2">
      <c r="A5876" t="s">
        <v>151</v>
      </c>
      <c r="B5876" t="s">
        <v>143</v>
      </c>
      <c r="C5876" s="44">
        <v>0</v>
      </c>
      <c r="D5876" s="33">
        <v>43894</v>
      </c>
    </row>
    <row r="5877" spans="1:4" x14ac:dyDescent="0.2">
      <c r="A5877" t="s">
        <v>151</v>
      </c>
      <c r="B5877" t="s">
        <v>143</v>
      </c>
      <c r="C5877" s="44">
        <v>0</v>
      </c>
      <c r="D5877" s="33">
        <v>43895</v>
      </c>
    </row>
    <row r="5878" spans="1:4" x14ac:dyDescent="0.2">
      <c r="A5878" t="s">
        <v>151</v>
      </c>
      <c r="B5878" t="s">
        <v>143</v>
      </c>
      <c r="C5878" s="44">
        <v>0</v>
      </c>
      <c r="D5878" s="33">
        <v>43896</v>
      </c>
    </row>
    <row r="5879" spans="1:4" x14ac:dyDescent="0.2">
      <c r="A5879" t="s">
        <v>151</v>
      </c>
      <c r="B5879" t="s">
        <v>143</v>
      </c>
      <c r="C5879" s="44">
        <v>0</v>
      </c>
      <c r="D5879" s="33">
        <v>43897</v>
      </c>
    </row>
    <row r="5880" spans="1:4" x14ac:dyDescent="0.2">
      <c r="A5880" t="s">
        <v>151</v>
      </c>
      <c r="B5880" t="s">
        <v>143</v>
      </c>
      <c r="C5880" s="44">
        <v>0</v>
      </c>
      <c r="D5880" s="33">
        <v>43898</v>
      </c>
    </row>
    <row r="5881" spans="1:4" x14ac:dyDescent="0.2">
      <c r="A5881" t="s">
        <v>151</v>
      </c>
      <c r="B5881" t="s">
        <v>143</v>
      </c>
      <c r="C5881" s="44">
        <v>0</v>
      </c>
      <c r="D5881" s="33">
        <v>43899</v>
      </c>
    </row>
    <row r="5882" spans="1:4" x14ac:dyDescent="0.2">
      <c r="A5882" t="s">
        <v>151</v>
      </c>
      <c r="B5882" t="s">
        <v>143</v>
      </c>
      <c r="C5882" s="44">
        <v>15</v>
      </c>
      <c r="D5882" s="33">
        <v>43900</v>
      </c>
    </row>
    <row r="5883" spans="1:4" x14ac:dyDescent="0.2">
      <c r="A5883" t="s">
        <v>151</v>
      </c>
      <c r="B5883" t="s">
        <v>143</v>
      </c>
      <c r="C5883" s="44">
        <v>23</v>
      </c>
      <c r="D5883" s="33">
        <v>43901</v>
      </c>
    </row>
    <row r="5884" spans="1:4" x14ac:dyDescent="0.2">
      <c r="A5884" t="s">
        <v>151</v>
      </c>
      <c r="B5884" t="s">
        <v>143</v>
      </c>
      <c r="C5884" s="44">
        <v>29</v>
      </c>
      <c r="D5884" s="33">
        <v>43902</v>
      </c>
    </row>
    <row r="5885" spans="1:4" x14ac:dyDescent="0.2">
      <c r="A5885" t="s">
        <v>151</v>
      </c>
      <c r="B5885" t="s">
        <v>143</v>
      </c>
      <c r="C5885" s="44">
        <v>29</v>
      </c>
      <c r="D5885" s="33">
        <v>43903</v>
      </c>
    </row>
    <row r="5886" spans="1:4" x14ac:dyDescent="0.2">
      <c r="A5886" t="s">
        <v>151</v>
      </c>
      <c r="B5886" t="s">
        <v>143</v>
      </c>
      <c r="C5886" s="44">
        <v>69</v>
      </c>
      <c r="D5886" s="33">
        <v>43904</v>
      </c>
    </row>
    <row r="5887" spans="1:4" x14ac:dyDescent="0.2">
      <c r="A5887" t="s">
        <v>151</v>
      </c>
      <c r="B5887" t="s">
        <v>143</v>
      </c>
      <c r="C5887" s="44">
        <v>98</v>
      </c>
      <c r="D5887" s="33">
        <v>43905</v>
      </c>
    </row>
    <row r="5888" spans="1:4" x14ac:dyDescent="0.2">
      <c r="A5888" t="s">
        <v>152</v>
      </c>
      <c r="B5888" t="s">
        <v>143</v>
      </c>
      <c r="C5888" s="44">
        <v>0</v>
      </c>
      <c r="D5888" s="33">
        <v>43852</v>
      </c>
    </row>
    <row r="5889" spans="1:4" x14ac:dyDescent="0.2">
      <c r="A5889" t="s">
        <v>152</v>
      </c>
      <c r="B5889" t="s">
        <v>143</v>
      </c>
      <c r="C5889" s="44">
        <v>0</v>
      </c>
      <c r="D5889" s="33">
        <v>43853</v>
      </c>
    </row>
    <row r="5890" spans="1:4" x14ac:dyDescent="0.2">
      <c r="A5890" t="s">
        <v>152</v>
      </c>
      <c r="B5890" t="s">
        <v>143</v>
      </c>
      <c r="C5890" s="44">
        <v>0</v>
      </c>
      <c r="D5890" s="33">
        <v>43854</v>
      </c>
    </row>
    <row r="5891" spans="1:4" x14ac:dyDescent="0.2">
      <c r="A5891" t="s">
        <v>152</v>
      </c>
      <c r="B5891" t="s">
        <v>143</v>
      </c>
      <c r="C5891" s="44">
        <v>0</v>
      </c>
      <c r="D5891" s="33">
        <v>43855</v>
      </c>
    </row>
    <row r="5892" spans="1:4" x14ac:dyDescent="0.2">
      <c r="A5892" t="s">
        <v>152</v>
      </c>
      <c r="B5892" t="s">
        <v>143</v>
      </c>
      <c r="C5892" s="44">
        <v>0</v>
      </c>
      <c r="D5892" s="33">
        <v>43856</v>
      </c>
    </row>
    <row r="5893" spans="1:4" x14ac:dyDescent="0.2">
      <c r="A5893" t="s">
        <v>152</v>
      </c>
      <c r="B5893" t="s">
        <v>143</v>
      </c>
      <c r="C5893" s="44">
        <v>0</v>
      </c>
      <c r="D5893" s="33">
        <v>43857</v>
      </c>
    </row>
    <row r="5894" spans="1:4" x14ac:dyDescent="0.2">
      <c r="A5894" t="s">
        <v>152</v>
      </c>
      <c r="B5894" t="s">
        <v>143</v>
      </c>
      <c r="C5894" s="44">
        <v>0</v>
      </c>
      <c r="D5894" s="33">
        <v>43858</v>
      </c>
    </row>
    <row r="5895" spans="1:4" x14ac:dyDescent="0.2">
      <c r="A5895" t="s">
        <v>152</v>
      </c>
      <c r="B5895" t="s">
        <v>143</v>
      </c>
      <c r="C5895" s="44">
        <v>0</v>
      </c>
      <c r="D5895" s="33">
        <v>43859</v>
      </c>
    </row>
    <row r="5896" spans="1:4" x14ac:dyDescent="0.2">
      <c r="A5896" t="s">
        <v>152</v>
      </c>
      <c r="B5896" t="s">
        <v>143</v>
      </c>
      <c r="C5896" s="44">
        <v>0</v>
      </c>
      <c r="D5896" s="33">
        <v>43860</v>
      </c>
    </row>
    <row r="5897" spans="1:4" x14ac:dyDescent="0.2">
      <c r="A5897" t="s">
        <v>152</v>
      </c>
      <c r="B5897" t="s">
        <v>143</v>
      </c>
      <c r="C5897" s="44">
        <v>0</v>
      </c>
      <c r="D5897" s="33">
        <v>43861</v>
      </c>
    </row>
    <row r="5898" spans="1:4" x14ac:dyDescent="0.2">
      <c r="A5898" t="s">
        <v>152</v>
      </c>
      <c r="B5898" t="s">
        <v>143</v>
      </c>
      <c r="C5898" s="44">
        <v>0</v>
      </c>
      <c r="D5898" s="33">
        <v>43862</v>
      </c>
    </row>
    <row r="5899" spans="1:4" x14ac:dyDescent="0.2">
      <c r="A5899" t="s">
        <v>152</v>
      </c>
      <c r="B5899" t="s">
        <v>143</v>
      </c>
      <c r="C5899" s="44">
        <v>0</v>
      </c>
      <c r="D5899" s="33">
        <v>43863</v>
      </c>
    </row>
    <row r="5900" spans="1:4" x14ac:dyDescent="0.2">
      <c r="A5900" t="s">
        <v>152</v>
      </c>
      <c r="B5900" t="s">
        <v>143</v>
      </c>
      <c r="C5900" s="44">
        <v>0</v>
      </c>
      <c r="D5900" s="33">
        <v>43864</v>
      </c>
    </row>
    <row r="5901" spans="1:4" x14ac:dyDescent="0.2">
      <c r="A5901" t="s">
        <v>152</v>
      </c>
      <c r="B5901" t="s">
        <v>143</v>
      </c>
      <c r="C5901" s="44">
        <v>0</v>
      </c>
      <c r="D5901" s="33">
        <v>43865</v>
      </c>
    </row>
    <row r="5902" spans="1:4" x14ac:dyDescent="0.2">
      <c r="A5902" t="s">
        <v>152</v>
      </c>
      <c r="B5902" t="s">
        <v>143</v>
      </c>
      <c r="C5902" s="44">
        <v>0</v>
      </c>
      <c r="D5902" s="33">
        <v>43866</v>
      </c>
    </row>
    <row r="5903" spans="1:4" x14ac:dyDescent="0.2">
      <c r="A5903" t="s">
        <v>152</v>
      </c>
      <c r="B5903" t="s">
        <v>143</v>
      </c>
      <c r="C5903" s="44">
        <v>0</v>
      </c>
      <c r="D5903" s="33">
        <v>43867</v>
      </c>
    </row>
    <row r="5904" spans="1:4" x14ac:dyDescent="0.2">
      <c r="A5904" t="s">
        <v>152</v>
      </c>
      <c r="B5904" t="s">
        <v>143</v>
      </c>
      <c r="C5904" s="44">
        <v>0</v>
      </c>
      <c r="D5904" s="33">
        <v>43868</v>
      </c>
    </row>
    <row r="5905" spans="1:4" x14ac:dyDescent="0.2">
      <c r="A5905" t="s">
        <v>152</v>
      </c>
      <c r="B5905" t="s">
        <v>143</v>
      </c>
      <c r="C5905" s="44">
        <v>0</v>
      </c>
      <c r="D5905" s="33">
        <v>43869</v>
      </c>
    </row>
    <row r="5906" spans="1:4" x14ac:dyDescent="0.2">
      <c r="A5906" t="s">
        <v>152</v>
      </c>
      <c r="B5906" t="s">
        <v>143</v>
      </c>
      <c r="C5906" s="44">
        <v>0</v>
      </c>
      <c r="D5906" s="33">
        <v>43870</v>
      </c>
    </row>
    <row r="5907" spans="1:4" x14ac:dyDescent="0.2">
      <c r="A5907" t="s">
        <v>152</v>
      </c>
      <c r="B5907" t="s">
        <v>143</v>
      </c>
      <c r="C5907" s="44">
        <v>0</v>
      </c>
      <c r="D5907" s="33">
        <v>43871</v>
      </c>
    </row>
    <row r="5908" spans="1:4" x14ac:dyDescent="0.2">
      <c r="A5908" t="s">
        <v>152</v>
      </c>
      <c r="B5908" t="s">
        <v>143</v>
      </c>
      <c r="C5908" s="44">
        <v>0</v>
      </c>
      <c r="D5908" s="33">
        <v>43872</v>
      </c>
    </row>
    <row r="5909" spans="1:4" x14ac:dyDescent="0.2">
      <c r="A5909" t="s">
        <v>152</v>
      </c>
      <c r="B5909" t="s">
        <v>143</v>
      </c>
      <c r="C5909" s="44">
        <v>0</v>
      </c>
      <c r="D5909" s="33">
        <v>43873</v>
      </c>
    </row>
    <row r="5910" spans="1:4" x14ac:dyDescent="0.2">
      <c r="A5910" t="s">
        <v>152</v>
      </c>
      <c r="B5910" t="s">
        <v>143</v>
      </c>
      <c r="C5910" s="44">
        <v>0</v>
      </c>
      <c r="D5910" s="33">
        <v>43874</v>
      </c>
    </row>
    <row r="5911" spans="1:4" x14ac:dyDescent="0.2">
      <c r="A5911" t="s">
        <v>152</v>
      </c>
      <c r="B5911" t="s">
        <v>143</v>
      </c>
      <c r="C5911" s="44">
        <v>0</v>
      </c>
      <c r="D5911" s="33">
        <v>43875</v>
      </c>
    </row>
    <row r="5912" spans="1:4" x14ac:dyDescent="0.2">
      <c r="A5912" t="s">
        <v>152</v>
      </c>
      <c r="B5912" t="s">
        <v>143</v>
      </c>
      <c r="C5912" s="44">
        <v>0</v>
      </c>
      <c r="D5912" s="33">
        <v>43876</v>
      </c>
    </row>
    <row r="5913" spans="1:4" x14ac:dyDescent="0.2">
      <c r="A5913" t="s">
        <v>152</v>
      </c>
      <c r="B5913" t="s">
        <v>143</v>
      </c>
      <c r="C5913" s="44">
        <v>0</v>
      </c>
      <c r="D5913" s="33">
        <v>43877</v>
      </c>
    </row>
    <row r="5914" spans="1:4" x14ac:dyDescent="0.2">
      <c r="A5914" t="s">
        <v>152</v>
      </c>
      <c r="B5914" t="s">
        <v>143</v>
      </c>
      <c r="C5914" s="44">
        <v>0</v>
      </c>
      <c r="D5914" s="33">
        <v>43878</v>
      </c>
    </row>
    <row r="5915" spans="1:4" x14ac:dyDescent="0.2">
      <c r="A5915" t="s">
        <v>152</v>
      </c>
      <c r="B5915" t="s">
        <v>143</v>
      </c>
      <c r="C5915" s="44">
        <v>0</v>
      </c>
      <c r="D5915" s="33">
        <v>43879</v>
      </c>
    </row>
    <row r="5916" spans="1:4" x14ac:dyDescent="0.2">
      <c r="A5916" t="s">
        <v>152</v>
      </c>
      <c r="B5916" t="s">
        <v>143</v>
      </c>
      <c r="C5916" s="44">
        <v>0</v>
      </c>
      <c r="D5916" s="33">
        <v>43880</v>
      </c>
    </row>
    <row r="5917" spans="1:4" x14ac:dyDescent="0.2">
      <c r="A5917" t="s">
        <v>152</v>
      </c>
      <c r="B5917" t="s">
        <v>143</v>
      </c>
      <c r="C5917" s="44">
        <v>0</v>
      </c>
      <c r="D5917" s="33">
        <v>43881</v>
      </c>
    </row>
    <row r="5918" spans="1:4" x14ac:dyDescent="0.2">
      <c r="A5918" t="s">
        <v>152</v>
      </c>
      <c r="B5918" t="s">
        <v>143</v>
      </c>
      <c r="C5918" s="44">
        <v>0</v>
      </c>
      <c r="D5918" s="33">
        <v>43882</v>
      </c>
    </row>
    <row r="5919" spans="1:4" x14ac:dyDescent="0.2">
      <c r="A5919" t="s">
        <v>152</v>
      </c>
      <c r="B5919" t="s">
        <v>143</v>
      </c>
      <c r="C5919" s="44">
        <v>0</v>
      </c>
      <c r="D5919" s="33">
        <v>43883</v>
      </c>
    </row>
    <row r="5920" spans="1:4" x14ac:dyDescent="0.2">
      <c r="A5920" t="s">
        <v>152</v>
      </c>
      <c r="B5920" t="s">
        <v>143</v>
      </c>
      <c r="C5920" s="44">
        <v>0</v>
      </c>
      <c r="D5920" s="33">
        <v>43884</v>
      </c>
    </row>
    <row r="5921" spans="1:4" x14ac:dyDescent="0.2">
      <c r="A5921" t="s">
        <v>152</v>
      </c>
      <c r="B5921" t="s">
        <v>143</v>
      </c>
      <c r="C5921" s="44">
        <v>0</v>
      </c>
      <c r="D5921" s="33">
        <v>43885</v>
      </c>
    </row>
    <row r="5922" spans="1:4" x14ac:dyDescent="0.2">
      <c r="A5922" t="s">
        <v>152</v>
      </c>
      <c r="B5922" t="s">
        <v>143</v>
      </c>
      <c r="C5922" s="44">
        <v>0</v>
      </c>
      <c r="D5922" s="33">
        <v>43886</v>
      </c>
    </row>
    <row r="5923" spans="1:4" x14ac:dyDescent="0.2">
      <c r="A5923" t="s">
        <v>152</v>
      </c>
      <c r="B5923" t="s">
        <v>143</v>
      </c>
      <c r="C5923" s="44">
        <v>0</v>
      </c>
      <c r="D5923" s="33">
        <v>43887</v>
      </c>
    </row>
    <row r="5924" spans="1:4" x14ac:dyDescent="0.2">
      <c r="A5924" t="s">
        <v>152</v>
      </c>
      <c r="B5924" t="s">
        <v>143</v>
      </c>
      <c r="C5924" s="44">
        <v>0</v>
      </c>
      <c r="D5924" s="33">
        <v>43888</v>
      </c>
    </row>
    <row r="5925" spans="1:4" x14ac:dyDescent="0.2">
      <c r="A5925" t="s">
        <v>152</v>
      </c>
      <c r="B5925" t="s">
        <v>143</v>
      </c>
      <c r="C5925" s="44">
        <v>0</v>
      </c>
      <c r="D5925" s="33">
        <v>43889</v>
      </c>
    </row>
    <row r="5926" spans="1:4" x14ac:dyDescent="0.2">
      <c r="A5926" t="s">
        <v>152</v>
      </c>
      <c r="B5926" t="s">
        <v>143</v>
      </c>
      <c r="C5926" s="44">
        <v>0</v>
      </c>
      <c r="D5926" s="33">
        <v>43890</v>
      </c>
    </row>
    <row r="5927" spans="1:4" x14ac:dyDescent="0.2">
      <c r="A5927" t="s">
        <v>152</v>
      </c>
      <c r="B5927" t="s">
        <v>143</v>
      </c>
      <c r="C5927" s="44">
        <v>0</v>
      </c>
      <c r="D5927" s="33">
        <v>43891</v>
      </c>
    </row>
    <row r="5928" spans="1:4" x14ac:dyDescent="0.2">
      <c r="A5928" t="s">
        <v>152</v>
      </c>
      <c r="B5928" t="s">
        <v>143</v>
      </c>
      <c r="C5928" s="44">
        <v>0</v>
      </c>
      <c r="D5928" s="33">
        <v>43892</v>
      </c>
    </row>
    <row r="5929" spans="1:4" x14ac:dyDescent="0.2">
      <c r="A5929" t="s">
        <v>152</v>
      </c>
      <c r="B5929" t="s">
        <v>143</v>
      </c>
      <c r="C5929" s="44">
        <v>0</v>
      </c>
      <c r="D5929" s="33">
        <v>43893</v>
      </c>
    </row>
    <row r="5930" spans="1:4" x14ac:dyDescent="0.2">
      <c r="A5930" t="s">
        <v>152</v>
      </c>
      <c r="B5930" t="s">
        <v>143</v>
      </c>
      <c r="C5930" s="44">
        <v>0</v>
      </c>
      <c r="D5930" s="33">
        <v>43894</v>
      </c>
    </row>
    <row r="5931" spans="1:4" x14ac:dyDescent="0.2">
      <c r="A5931" t="s">
        <v>152</v>
      </c>
      <c r="B5931" t="s">
        <v>143</v>
      </c>
      <c r="C5931" s="44">
        <v>0</v>
      </c>
      <c r="D5931" s="33">
        <v>43895</v>
      </c>
    </row>
    <row r="5932" spans="1:4" x14ac:dyDescent="0.2">
      <c r="A5932" t="s">
        <v>152</v>
      </c>
      <c r="B5932" t="s">
        <v>143</v>
      </c>
      <c r="C5932" s="44">
        <v>0</v>
      </c>
      <c r="D5932" s="33">
        <v>43896</v>
      </c>
    </row>
    <row r="5933" spans="1:4" x14ac:dyDescent="0.2">
      <c r="A5933" t="s">
        <v>152</v>
      </c>
      <c r="B5933" t="s">
        <v>143</v>
      </c>
      <c r="C5933" s="44">
        <v>0</v>
      </c>
      <c r="D5933" s="33">
        <v>43897</v>
      </c>
    </row>
    <row r="5934" spans="1:4" x14ac:dyDescent="0.2">
      <c r="A5934" t="s">
        <v>152</v>
      </c>
      <c r="B5934" t="s">
        <v>143</v>
      </c>
      <c r="C5934" s="44">
        <v>0</v>
      </c>
      <c r="D5934" s="33">
        <v>43898</v>
      </c>
    </row>
    <row r="5935" spans="1:4" x14ac:dyDescent="0.2">
      <c r="A5935" t="s">
        <v>152</v>
      </c>
      <c r="B5935" t="s">
        <v>143</v>
      </c>
      <c r="C5935" s="44">
        <v>0</v>
      </c>
      <c r="D5935" s="33">
        <v>43899</v>
      </c>
    </row>
    <row r="5936" spans="1:4" x14ac:dyDescent="0.2">
      <c r="A5936" t="s">
        <v>152</v>
      </c>
      <c r="B5936" t="s">
        <v>143</v>
      </c>
      <c r="C5936" s="44">
        <v>15</v>
      </c>
      <c r="D5936" s="33">
        <v>43900</v>
      </c>
    </row>
    <row r="5937" spans="1:4" x14ac:dyDescent="0.2">
      <c r="A5937" t="s">
        <v>152</v>
      </c>
      <c r="B5937" t="s">
        <v>143</v>
      </c>
      <c r="C5937" s="44">
        <v>19</v>
      </c>
      <c r="D5937" s="33">
        <v>43901</v>
      </c>
    </row>
    <row r="5938" spans="1:4" x14ac:dyDescent="0.2">
      <c r="A5938" t="s">
        <v>152</v>
      </c>
      <c r="B5938" t="s">
        <v>143</v>
      </c>
      <c r="C5938" s="44">
        <v>24</v>
      </c>
      <c r="D5938" s="33">
        <v>43902</v>
      </c>
    </row>
    <row r="5939" spans="1:4" x14ac:dyDescent="0.2">
      <c r="A5939" t="s">
        <v>152</v>
      </c>
      <c r="B5939" t="s">
        <v>143</v>
      </c>
      <c r="C5939" s="44">
        <v>30</v>
      </c>
      <c r="D5939" s="33">
        <v>43903</v>
      </c>
    </row>
    <row r="5940" spans="1:4" x14ac:dyDescent="0.2">
      <c r="A5940" t="s">
        <v>152</v>
      </c>
      <c r="B5940" t="s">
        <v>143</v>
      </c>
      <c r="C5940" s="44">
        <v>32</v>
      </c>
      <c r="D5940" s="33">
        <v>43904</v>
      </c>
    </row>
    <row r="5941" spans="1:4" x14ac:dyDescent="0.2">
      <c r="A5941" t="s">
        <v>152</v>
      </c>
      <c r="B5941" t="s">
        <v>143</v>
      </c>
      <c r="C5941" s="44">
        <v>36</v>
      </c>
      <c r="D5941" s="33">
        <v>43905</v>
      </c>
    </row>
    <row r="5942" spans="1:4" x14ac:dyDescent="0.2">
      <c r="A5942" t="s">
        <v>153</v>
      </c>
      <c r="B5942" t="s">
        <v>143</v>
      </c>
      <c r="C5942" s="44">
        <v>0</v>
      </c>
      <c r="D5942" s="33">
        <v>43852</v>
      </c>
    </row>
    <row r="5943" spans="1:4" x14ac:dyDescent="0.2">
      <c r="A5943" t="s">
        <v>153</v>
      </c>
      <c r="B5943" t="s">
        <v>143</v>
      </c>
      <c r="C5943" s="44">
        <v>0</v>
      </c>
      <c r="D5943" s="33">
        <v>43853</v>
      </c>
    </row>
    <row r="5944" spans="1:4" x14ac:dyDescent="0.2">
      <c r="A5944" t="s">
        <v>153</v>
      </c>
      <c r="B5944" t="s">
        <v>143</v>
      </c>
      <c r="C5944" s="44">
        <v>0</v>
      </c>
      <c r="D5944" s="33">
        <v>43854</v>
      </c>
    </row>
    <row r="5945" spans="1:4" x14ac:dyDescent="0.2">
      <c r="A5945" t="s">
        <v>153</v>
      </c>
      <c r="B5945" t="s">
        <v>143</v>
      </c>
      <c r="C5945" s="44">
        <v>0</v>
      </c>
      <c r="D5945" s="33">
        <v>43855</v>
      </c>
    </row>
    <row r="5946" spans="1:4" x14ac:dyDescent="0.2">
      <c r="A5946" t="s">
        <v>153</v>
      </c>
      <c r="B5946" t="s">
        <v>143</v>
      </c>
      <c r="C5946" s="44">
        <v>0</v>
      </c>
      <c r="D5946" s="33">
        <v>43856</v>
      </c>
    </row>
    <row r="5947" spans="1:4" x14ac:dyDescent="0.2">
      <c r="A5947" t="s">
        <v>153</v>
      </c>
      <c r="B5947" t="s">
        <v>143</v>
      </c>
      <c r="C5947" s="44">
        <v>0</v>
      </c>
      <c r="D5947" s="33">
        <v>43857</v>
      </c>
    </row>
    <row r="5948" spans="1:4" x14ac:dyDescent="0.2">
      <c r="A5948" t="s">
        <v>153</v>
      </c>
      <c r="B5948" t="s">
        <v>143</v>
      </c>
      <c r="C5948" s="44">
        <v>0</v>
      </c>
      <c r="D5948" s="33">
        <v>43858</v>
      </c>
    </row>
    <row r="5949" spans="1:4" x14ac:dyDescent="0.2">
      <c r="A5949" t="s">
        <v>153</v>
      </c>
      <c r="B5949" t="s">
        <v>143</v>
      </c>
      <c r="C5949" s="44">
        <v>0</v>
      </c>
      <c r="D5949" s="33">
        <v>43859</v>
      </c>
    </row>
    <row r="5950" spans="1:4" x14ac:dyDescent="0.2">
      <c r="A5950" t="s">
        <v>153</v>
      </c>
      <c r="B5950" t="s">
        <v>143</v>
      </c>
      <c r="C5950" s="44">
        <v>0</v>
      </c>
      <c r="D5950" s="33">
        <v>43860</v>
      </c>
    </row>
    <row r="5951" spans="1:4" x14ac:dyDescent="0.2">
      <c r="A5951" t="s">
        <v>153</v>
      </c>
      <c r="B5951" t="s">
        <v>143</v>
      </c>
      <c r="C5951" s="44">
        <v>0</v>
      </c>
      <c r="D5951" s="33">
        <v>43861</v>
      </c>
    </row>
    <row r="5952" spans="1:4" x14ac:dyDescent="0.2">
      <c r="A5952" t="s">
        <v>153</v>
      </c>
      <c r="B5952" t="s">
        <v>143</v>
      </c>
      <c r="C5952" s="44">
        <v>0</v>
      </c>
      <c r="D5952" s="33">
        <v>43862</v>
      </c>
    </row>
    <row r="5953" spans="1:4" x14ac:dyDescent="0.2">
      <c r="A5953" t="s">
        <v>153</v>
      </c>
      <c r="B5953" t="s">
        <v>143</v>
      </c>
      <c r="C5953" s="44">
        <v>0</v>
      </c>
      <c r="D5953" s="33">
        <v>43863</v>
      </c>
    </row>
    <row r="5954" spans="1:4" x14ac:dyDescent="0.2">
      <c r="A5954" t="s">
        <v>153</v>
      </c>
      <c r="B5954" t="s">
        <v>143</v>
      </c>
      <c r="C5954" s="44">
        <v>0</v>
      </c>
      <c r="D5954" s="33">
        <v>43864</v>
      </c>
    </row>
    <row r="5955" spans="1:4" x14ac:dyDescent="0.2">
      <c r="A5955" t="s">
        <v>153</v>
      </c>
      <c r="B5955" t="s">
        <v>143</v>
      </c>
      <c r="C5955" s="44">
        <v>0</v>
      </c>
      <c r="D5955" s="33">
        <v>43865</v>
      </c>
    </row>
    <row r="5956" spans="1:4" x14ac:dyDescent="0.2">
      <c r="A5956" t="s">
        <v>153</v>
      </c>
      <c r="B5956" t="s">
        <v>143</v>
      </c>
      <c r="C5956" s="44">
        <v>0</v>
      </c>
      <c r="D5956" s="33">
        <v>43866</v>
      </c>
    </row>
    <row r="5957" spans="1:4" x14ac:dyDescent="0.2">
      <c r="A5957" t="s">
        <v>153</v>
      </c>
      <c r="B5957" t="s">
        <v>143</v>
      </c>
      <c r="C5957" s="44">
        <v>0</v>
      </c>
      <c r="D5957" s="33">
        <v>43867</v>
      </c>
    </row>
    <row r="5958" spans="1:4" x14ac:dyDescent="0.2">
      <c r="A5958" t="s">
        <v>153</v>
      </c>
      <c r="B5958" t="s">
        <v>143</v>
      </c>
      <c r="C5958" s="44">
        <v>0</v>
      </c>
      <c r="D5958" s="33">
        <v>43868</v>
      </c>
    </row>
    <row r="5959" spans="1:4" x14ac:dyDescent="0.2">
      <c r="A5959" t="s">
        <v>153</v>
      </c>
      <c r="B5959" t="s">
        <v>143</v>
      </c>
      <c r="C5959" s="44">
        <v>0</v>
      </c>
      <c r="D5959" s="33">
        <v>43869</v>
      </c>
    </row>
    <row r="5960" spans="1:4" x14ac:dyDescent="0.2">
      <c r="A5960" t="s">
        <v>153</v>
      </c>
      <c r="B5960" t="s">
        <v>143</v>
      </c>
      <c r="C5960" s="44">
        <v>0</v>
      </c>
      <c r="D5960" s="33">
        <v>43870</v>
      </c>
    </row>
    <row r="5961" spans="1:4" x14ac:dyDescent="0.2">
      <c r="A5961" t="s">
        <v>153</v>
      </c>
      <c r="B5961" t="s">
        <v>143</v>
      </c>
      <c r="C5961" s="44">
        <v>0</v>
      </c>
      <c r="D5961" s="33">
        <v>43871</v>
      </c>
    </row>
    <row r="5962" spans="1:4" x14ac:dyDescent="0.2">
      <c r="A5962" t="s">
        <v>153</v>
      </c>
      <c r="B5962" t="s">
        <v>143</v>
      </c>
      <c r="C5962" s="44">
        <v>0</v>
      </c>
      <c r="D5962" s="33">
        <v>43872</v>
      </c>
    </row>
    <row r="5963" spans="1:4" x14ac:dyDescent="0.2">
      <c r="A5963" t="s">
        <v>153</v>
      </c>
      <c r="B5963" t="s">
        <v>143</v>
      </c>
      <c r="C5963" s="44">
        <v>0</v>
      </c>
      <c r="D5963" s="33">
        <v>43873</v>
      </c>
    </row>
    <row r="5964" spans="1:4" x14ac:dyDescent="0.2">
      <c r="A5964" t="s">
        <v>153</v>
      </c>
      <c r="B5964" t="s">
        <v>143</v>
      </c>
      <c r="C5964" s="44">
        <v>0</v>
      </c>
      <c r="D5964" s="33">
        <v>43874</v>
      </c>
    </row>
    <row r="5965" spans="1:4" x14ac:dyDescent="0.2">
      <c r="A5965" t="s">
        <v>153</v>
      </c>
      <c r="B5965" t="s">
        <v>143</v>
      </c>
      <c r="C5965" s="44">
        <v>0</v>
      </c>
      <c r="D5965" s="33">
        <v>43875</v>
      </c>
    </row>
    <row r="5966" spans="1:4" x14ac:dyDescent="0.2">
      <c r="A5966" t="s">
        <v>153</v>
      </c>
      <c r="B5966" t="s">
        <v>143</v>
      </c>
      <c r="C5966" s="44">
        <v>0</v>
      </c>
      <c r="D5966" s="33">
        <v>43876</v>
      </c>
    </row>
    <row r="5967" spans="1:4" x14ac:dyDescent="0.2">
      <c r="A5967" t="s">
        <v>153</v>
      </c>
      <c r="B5967" t="s">
        <v>143</v>
      </c>
      <c r="C5967" s="44">
        <v>0</v>
      </c>
      <c r="D5967" s="33">
        <v>43877</v>
      </c>
    </row>
    <row r="5968" spans="1:4" x14ac:dyDescent="0.2">
      <c r="A5968" t="s">
        <v>153</v>
      </c>
      <c r="B5968" t="s">
        <v>143</v>
      </c>
      <c r="C5968" s="44">
        <v>0</v>
      </c>
      <c r="D5968" s="33">
        <v>43878</v>
      </c>
    </row>
    <row r="5969" spans="1:4" x14ac:dyDescent="0.2">
      <c r="A5969" t="s">
        <v>153</v>
      </c>
      <c r="B5969" t="s">
        <v>143</v>
      </c>
      <c r="C5969" s="44">
        <v>0</v>
      </c>
      <c r="D5969" s="33">
        <v>43879</v>
      </c>
    </row>
    <row r="5970" spans="1:4" x14ac:dyDescent="0.2">
      <c r="A5970" t="s">
        <v>153</v>
      </c>
      <c r="B5970" t="s">
        <v>143</v>
      </c>
      <c r="C5970" s="44">
        <v>0</v>
      </c>
      <c r="D5970" s="33">
        <v>43880</v>
      </c>
    </row>
    <row r="5971" spans="1:4" x14ac:dyDescent="0.2">
      <c r="A5971" t="s">
        <v>153</v>
      </c>
      <c r="B5971" t="s">
        <v>143</v>
      </c>
      <c r="C5971" s="44">
        <v>0</v>
      </c>
      <c r="D5971" s="33">
        <v>43881</v>
      </c>
    </row>
    <row r="5972" spans="1:4" x14ac:dyDescent="0.2">
      <c r="A5972" t="s">
        <v>153</v>
      </c>
      <c r="B5972" t="s">
        <v>143</v>
      </c>
      <c r="C5972" s="44">
        <v>0</v>
      </c>
      <c r="D5972" s="33">
        <v>43882</v>
      </c>
    </row>
    <row r="5973" spans="1:4" x14ac:dyDescent="0.2">
      <c r="A5973" t="s">
        <v>153</v>
      </c>
      <c r="B5973" t="s">
        <v>143</v>
      </c>
      <c r="C5973" s="44">
        <v>0</v>
      </c>
      <c r="D5973" s="33">
        <v>43883</v>
      </c>
    </row>
    <row r="5974" spans="1:4" x14ac:dyDescent="0.2">
      <c r="A5974" t="s">
        <v>153</v>
      </c>
      <c r="B5974" t="s">
        <v>143</v>
      </c>
      <c r="C5974" s="44">
        <v>0</v>
      </c>
      <c r="D5974" s="33">
        <v>43884</v>
      </c>
    </row>
    <row r="5975" spans="1:4" x14ac:dyDescent="0.2">
      <c r="A5975" t="s">
        <v>153</v>
      </c>
      <c r="B5975" t="s">
        <v>143</v>
      </c>
      <c r="C5975" s="44">
        <v>0</v>
      </c>
      <c r="D5975" s="33">
        <v>43885</v>
      </c>
    </row>
    <row r="5976" spans="1:4" x14ac:dyDescent="0.2">
      <c r="A5976" t="s">
        <v>153</v>
      </c>
      <c r="B5976" t="s">
        <v>143</v>
      </c>
      <c r="C5976" s="44">
        <v>0</v>
      </c>
      <c r="D5976" s="33">
        <v>43886</v>
      </c>
    </row>
    <row r="5977" spans="1:4" x14ac:dyDescent="0.2">
      <c r="A5977" t="s">
        <v>153</v>
      </c>
      <c r="B5977" t="s">
        <v>143</v>
      </c>
      <c r="C5977" s="44">
        <v>0</v>
      </c>
      <c r="D5977" s="33">
        <v>43887</v>
      </c>
    </row>
    <row r="5978" spans="1:4" x14ac:dyDescent="0.2">
      <c r="A5978" t="s">
        <v>153</v>
      </c>
      <c r="B5978" t="s">
        <v>143</v>
      </c>
      <c r="C5978" s="44">
        <v>0</v>
      </c>
      <c r="D5978" s="33">
        <v>43888</v>
      </c>
    </row>
    <row r="5979" spans="1:4" x14ac:dyDescent="0.2">
      <c r="A5979" t="s">
        <v>153</v>
      </c>
      <c r="B5979" t="s">
        <v>143</v>
      </c>
      <c r="C5979" s="44">
        <v>0</v>
      </c>
      <c r="D5979" s="33">
        <v>43889</v>
      </c>
    </row>
    <row r="5980" spans="1:4" x14ac:dyDescent="0.2">
      <c r="A5980" t="s">
        <v>153</v>
      </c>
      <c r="B5980" t="s">
        <v>143</v>
      </c>
      <c r="C5980" s="44">
        <v>0</v>
      </c>
      <c r="D5980" s="33">
        <v>43890</v>
      </c>
    </row>
    <row r="5981" spans="1:4" x14ac:dyDescent="0.2">
      <c r="A5981" t="s">
        <v>153</v>
      </c>
      <c r="B5981" t="s">
        <v>143</v>
      </c>
      <c r="C5981" s="44">
        <v>0</v>
      </c>
      <c r="D5981" s="33">
        <v>43891</v>
      </c>
    </row>
    <row r="5982" spans="1:4" x14ac:dyDescent="0.2">
      <c r="A5982" t="s">
        <v>153</v>
      </c>
      <c r="B5982" t="s">
        <v>143</v>
      </c>
      <c r="C5982" s="44">
        <v>0</v>
      </c>
      <c r="D5982" s="33">
        <v>43892</v>
      </c>
    </row>
    <row r="5983" spans="1:4" x14ac:dyDescent="0.2">
      <c r="A5983" t="s">
        <v>153</v>
      </c>
      <c r="B5983" t="s">
        <v>143</v>
      </c>
      <c r="C5983" s="44">
        <v>0</v>
      </c>
      <c r="D5983" s="33">
        <v>43893</v>
      </c>
    </row>
    <row r="5984" spans="1:4" x14ac:dyDescent="0.2">
      <c r="A5984" t="s">
        <v>153</v>
      </c>
      <c r="B5984" t="s">
        <v>143</v>
      </c>
      <c r="C5984" s="44">
        <v>0</v>
      </c>
      <c r="D5984" s="33">
        <v>43894</v>
      </c>
    </row>
    <row r="5985" spans="1:4" x14ac:dyDescent="0.2">
      <c r="A5985" t="s">
        <v>153</v>
      </c>
      <c r="B5985" t="s">
        <v>143</v>
      </c>
      <c r="C5985" s="44">
        <v>0</v>
      </c>
      <c r="D5985" s="33">
        <v>43895</v>
      </c>
    </row>
    <row r="5986" spans="1:4" x14ac:dyDescent="0.2">
      <c r="A5986" t="s">
        <v>153</v>
      </c>
      <c r="B5986" t="s">
        <v>143</v>
      </c>
      <c r="C5986" s="44">
        <v>0</v>
      </c>
      <c r="D5986" s="33">
        <v>43896</v>
      </c>
    </row>
    <row r="5987" spans="1:4" x14ac:dyDescent="0.2">
      <c r="A5987" t="s">
        <v>153</v>
      </c>
      <c r="B5987" t="s">
        <v>143</v>
      </c>
      <c r="C5987" s="44">
        <v>0</v>
      </c>
      <c r="D5987" s="33">
        <v>43897</v>
      </c>
    </row>
    <row r="5988" spans="1:4" x14ac:dyDescent="0.2">
      <c r="A5988" t="s">
        <v>153</v>
      </c>
      <c r="B5988" t="s">
        <v>143</v>
      </c>
      <c r="C5988" s="44">
        <v>0</v>
      </c>
      <c r="D5988" s="33">
        <v>43898</v>
      </c>
    </row>
    <row r="5989" spans="1:4" x14ac:dyDescent="0.2">
      <c r="A5989" t="s">
        <v>153</v>
      </c>
      <c r="B5989" t="s">
        <v>143</v>
      </c>
      <c r="C5989" s="44">
        <v>0</v>
      </c>
      <c r="D5989" s="33">
        <v>43899</v>
      </c>
    </row>
    <row r="5990" spans="1:4" x14ac:dyDescent="0.2">
      <c r="A5990" t="s">
        <v>153</v>
      </c>
      <c r="B5990" t="s">
        <v>143</v>
      </c>
      <c r="C5990" s="44">
        <v>13</v>
      </c>
      <c r="D5990" s="33">
        <v>43900</v>
      </c>
    </row>
    <row r="5991" spans="1:4" x14ac:dyDescent="0.2">
      <c r="A5991" t="s">
        <v>153</v>
      </c>
      <c r="B5991" t="s">
        <v>143</v>
      </c>
      <c r="C5991" s="44">
        <v>21</v>
      </c>
      <c r="D5991" s="33">
        <v>43901</v>
      </c>
    </row>
    <row r="5992" spans="1:4" x14ac:dyDescent="0.2">
      <c r="A5992" t="s">
        <v>153</v>
      </c>
      <c r="B5992" t="s">
        <v>143</v>
      </c>
      <c r="C5992" s="44">
        <v>27</v>
      </c>
      <c r="D5992" s="33">
        <v>43902</v>
      </c>
    </row>
    <row r="5993" spans="1:4" x14ac:dyDescent="0.2">
      <c r="A5993" t="s">
        <v>153</v>
      </c>
      <c r="B5993" t="s">
        <v>143</v>
      </c>
      <c r="C5993" s="44">
        <v>43</v>
      </c>
      <c r="D5993" s="33">
        <v>43903</v>
      </c>
    </row>
    <row r="5994" spans="1:4" x14ac:dyDescent="0.2">
      <c r="A5994" t="s">
        <v>153</v>
      </c>
      <c r="B5994" t="s">
        <v>143</v>
      </c>
      <c r="C5994" s="44">
        <v>57</v>
      </c>
      <c r="D5994" s="33">
        <v>43904</v>
      </c>
    </row>
    <row r="5995" spans="1:4" x14ac:dyDescent="0.2">
      <c r="A5995" t="s">
        <v>153</v>
      </c>
      <c r="B5995" t="s">
        <v>143</v>
      </c>
      <c r="C5995" s="44">
        <v>72</v>
      </c>
      <c r="D5995" s="33">
        <v>43905</v>
      </c>
    </row>
    <row r="5996" spans="1:4" x14ac:dyDescent="0.2">
      <c r="A5996" t="s">
        <v>154</v>
      </c>
      <c r="B5996" t="s">
        <v>143</v>
      </c>
      <c r="C5996" s="44">
        <v>0</v>
      </c>
      <c r="D5996" s="33">
        <v>43852</v>
      </c>
    </row>
    <row r="5997" spans="1:4" x14ac:dyDescent="0.2">
      <c r="A5997" t="s">
        <v>154</v>
      </c>
      <c r="B5997" t="s">
        <v>143</v>
      </c>
      <c r="C5997" s="44">
        <v>0</v>
      </c>
      <c r="D5997" s="33">
        <v>43853</v>
      </c>
    </row>
    <row r="5998" spans="1:4" x14ac:dyDescent="0.2">
      <c r="A5998" t="s">
        <v>154</v>
      </c>
      <c r="B5998" t="s">
        <v>143</v>
      </c>
      <c r="C5998" s="44">
        <v>0</v>
      </c>
      <c r="D5998" s="33">
        <v>43854</v>
      </c>
    </row>
    <row r="5999" spans="1:4" x14ac:dyDescent="0.2">
      <c r="A5999" t="s">
        <v>154</v>
      </c>
      <c r="B5999" t="s">
        <v>143</v>
      </c>
      <c r="C5999" s="44">
        <v>0</v>
      </c>
      <c r="D5999" s="33">
        <v>43855</v>
      </c>
    </row>
    <row r="6000" spans="1:4" x14ac:dyDescent="0.2">
      <c r="A6000" t="s">
        <v>154</v>
      </c>
      <c r="B6000" t="s">
        <v>143</v>
      </c>
      <c r="C6000" s="44">
        <v>0</v>
      </c>
      <c r="D6000" s="33">
        <v>43856</v>
      </c>
    </row>
    <row r="6001" spans="1:4" x14ac:dyDescent="0.2">
      <c r="A6001" t="s">
        <v>154</v>
      </c>
      <c r="B6001" t="s">
        <v>143</v>
      </c>
      <c r="C6001" s="44">
        <v>0</v>
      </c>
      <c r="D6001" s="33">
        <v>43857</v>
      </c>
    </row>
    <row r="6002" spans="1:4" x14ac:dyDescent="0.2">
      <c r="A6002" t="s">
        <v>154</v>
      </c>
      <c r="B6002" t="s">
        <v>143</v>
      </c>
      <c r="C6002" s="44">
        <v>0</v>
      </c>
      <c r="D6002" s="33">
        <v>43858</v>
      </c>
    </row>
    <row r="6003" spans="1:4" x14ac:dyDescent="0.2">
      <c r="A6003" t="s">
        <v>154</v>
      </c>
      <c r="B6003" t="s">
        <v>143</v>
      </c>
      <c r="C6003" s="44">
        <v>0</v>
      </c>
      <c r="D6003" s="33">
        <v>43859</v>
      </c>
    </row>
    <row r="6004" spans="1:4" x14ac:dyDescent="0.2">
      <c r="A6004" t="s">
        <v>154</v>
      </c>
      <c r="B6004" t="s">
        <v>143</v>
      </c>
      <c r="C6004" s="44">
        <v>0</v>
      </c>
      <c r="D6004" s="33">
        <v>43860</v>
      </c>
    </row>
    <row r="6005" spans="1:4" x14ac:dyDescent="0.2">
      <c r="A6005" t="s">
        <v>154</v>
      </c>
      <c r="B6005" t="s">
        <v>143</v>
      </c>
      <c r="C6005" s="44">
        <v>0</v>
      </c>
      <c r="D6005" s="33">
        <v>43861</v>
      </c>
    </row>
    <row r="6006" spans="1:4" x14ac:dyDescent="0.2">
      <c r="A6006" t="s">
        <v>154</v>
      </c>
      <c r="B6006" t="s">
        <v>143</v>
      </c>
      <c r="C6006" s="44">
        <v>0</v>
      </c>
      <c r="D6006" s="33">
        <v>43862</v>
      </c>
    </row>
    <row r="6007" spans="1:4" x14ac:dyDescent="0.2">
      <c r="A6007" t="s">
        <v>154</v>
      </c>
      <c r="B6007" t="s">
        <v>143</v>
      </c>
      <c r="C6007" s="44">
        <v>0</v>
      </c>
      <c r="D6007" s="33">
        <v>43863</v>
      </c>
    </row>
    <row r="6008" spans="1:4" x14ac:dyDescent="0.2">
      <c r="A6008" t="s">
        <v>154</v>
      </c>
      <c r="B6008" t="s">
        <v>143</v>
      </c>
      <c r="C6008" s="44">
        <v>0</v>
      </c>
      <c r="D6008" s="33">
        <v>43864</v>
      </c>
    </row>
    <row r="6009" spans="1:4" x14ac:dyDescent="0.2">
      <c r="A6009" t="s">
        <v>154</v>
      </c>
      <c r="B6009" t="s">
        <v>143</v>
      </c>
      <c r="C6009" s="44">
        <v>0</v>
      </c>
      <c r="D6009" s="33">
        <v>43865</v>
      </c>
    </row>
    <row r="6010" spans="1:4" x14ac:dyDescent="0.2">
      <c r="A6010" t="s">
        <v>154</v>
      </c>
      <c r="B6010" t="s">
        <v>143</v>
      </c>
      <c r="C6010" s="44">
        <v>0</v>
      </c>
      <c r="D6010" s="33">
        <v>43866</v>
      </c>
    </row>
    <row r="6011" spans="1:4" x14ac:dyDescent="0.2">
      <c r="A6011" t="s">
        <v>154</v>
      </c>
      <c r="B6011" t="s">
        <v>143</v>
      </c>
      <c r="C6011" s="44">
        <v>0</v>
      </c>
      <c r="D6011" s="33">
        <v>43867</v>
      </c>
    </row>
    <row r="6012" spans="1:4" x14ac:dyDescent="0.2">
      <c r="A6012" t="s">
        <v>154</v>
      </c>
      <c r="B6012" t="s">
        <v>143</v>
      </c>
      <c r="C6012" s="44">
        <v>0</v>
      </c>
      <c r="D6012" s="33">
        <v>43868</v>
      </c>
    </row>
    <row r="6013" spans="1:4" x14ac:dyDescent="0.2">
      <c r="A6013" t="s">
        <v>154</v>
      </c>
      <c r="B6013" t="s">
        <v>143</v>
      </c>
      <c r="C6013" s="44">
        <v>0</v>
      </c>
      <c r="D6013" s="33">
        <v>43869</v>
      </c>
    </row>
    <row r="6014" spans="1:4" x14ac:dyDescent="0.2">
      <c r="A6014" t="s">
        <v>154</v>
      </c>
      <c r="B6014" t="s">
        <v>143</v>
      </c>
      <c r="C6014" s="44">
        <v>0</v>
      </c>
      <c r="D6014" s="33">
        <v>43870</v>
      </c>
    </row>
    <row r="6015" spans="1:4" x14ac:dyDescent="0.2">
      <c r="A6015" t="s">
        <v>154</v>
      </c>
      <c r="B6015" t="s">
        <v>143</v>
      </c>
      <c r="C6015" s="44">
        <v>0</v>
      </c>
      <c r="D6015" s="33">
        <v>43871</v>
      </c>
    </row>
    <row r="6016" spans="1:4" x14ac:dyDescent="0.2">
      <c r="A6016" t="s">
        <v>154</v>
      </c>
      <c r="B6016" t="s">
        <v>143</v>
      </c>
      <c r="C6016" s="44">
        <v>0</v>
      </c>
      <c r="D6016" s="33">
        <v>43872</v>
      </c>
    </row>
    <row r="6017" spans="1:4" x14ac:dyDescent="0.2">
      <c r="A6017" t="s">
        <v>154</v>
      </c>
      <c r="B6017" t="s">
        <v>143</v>
      </c>
      <c r="C6017" s="44">
        <v>0</v>
      </c>
      <c r="D6017" s="33">
        <v>43873</v>
      </c>
    </row>
    <row r="6018" spans="1:4" x14ac:dyDescent="0.2">
      <c r="A6018" t="s">
        <v>154</v>
      </c>
      <c r="B6018" t="s">
        <v>143</v>
      </c>
      <c r="C6018" s="44">
        <v>0</v>
      </c>
      <c r="D6018" s="33">
        <v>43874</v>
      </c>
    </row>
    <row r="6019" spans="1:4" x14ac:dyDescent="0.2">
      <c r="A6019" t="s">
        <v>154</v>
      </c>
      <c r="B6019" t="s">
        <v>143</v>
      </c>
      <c r="C6019" s="44">
        <v>0</v>
      </c>
      <c r="D6019" s="33">
        <v>43875</v>
      </c>
    </row>
    <row r="6020" spans="1:4" x14ac:dyDescent="0.2">
      <c r="A6020" t="s">
        <v>154</v>
      </c>
      <c r="B6020" t="s">
        <v>143</v>
      </c>
      <c r="C6020" s="44">
        <v>0</v>
      </c>
      <c r="D6020" s="33">
        <v>43876</v>
      </c>
    </row>
    <row r="6021" spans="1:4" x14ac:dyDescent="0.2">
      <c r="A6021" t="s">
        <v>154</v>
      </c>
      <c r="B6021" t="s">
        <v>143</v>
      </c>
      <c r="C6021" s="44">
        <v>0</v>
      </c>
      <c r="D6021" s="33">
        <v>43877</v>
      </c>
    </row>
    <row r="6022" spans="1:4" x14ac:dyDescent="0.2">
      <c r="A6022" t="s">
        <v>154</v>
      </c>
      <c r="B6022" t="s">
        <v>143</v>
      </c>
      <c r="C6022" s="44">
        <v>0</v>
      </c>
      <c r="D6022" s="33">
        <v>43878</v>
      </c>
    </row>
    <row r="6023" spans="1:4" x14ac:dyDescent="0.2">
      <c r="A6023" t="s">
        <v>154</v>
      </c>
      <c r="B6023" t="s">
        <v>143</v>
      </c>
      <c r="C6023" s="44">
        <v>0</v>
      </c>
      <c r="D6023" s="33">
        <v>43879</v>
      </c>
    </row>
    <row r="6024" spans="1:4" x14ac:dyDescent="0.2">
      <c r="A6024" t="s">
        <v>154</v>
      </c>
      <c r="B6024" t="s">
        <v>143</v>
      </c>
      <c r="C6024" s="44">
        <v>0</v>
      </c>
      <c r="D6024" s="33">
        <v>43880</v>
      </c>
    </row>
    <row r="6025" spans="1:4" x14ac:dyDescent="0.2">
      <c r="A6025" t="s">
        <v>154</v>
      </c>
      <c r="B6025" t="s">
        <v>143</v>
      </c>
      <c r="C6025" s="44">
        <v>0</v>
      </c>
      <c r="D6025" s="33">
        <v>43881</v>
      </c>
    </row>
    <row r="6026" spans="1:4" x14ac:dyDescent="0.2">
      <c r="A6026" t="s">
        <v>154</v>
      </c>
      <c r="B6026" t="s">
        <v>143</v>
      </c>
      <c r="C6026" s="44">
        <v>0</v>
      </c>
      <c r="D6026" s="33">
        <v>43882</v>
      </c>
    </row>
    <row r="6027" spans="1:4" x14ac:dyDescent="0.2">
      <c r="A6027" t="s">
        <v>154</v>
      </c>
      <c r="B6027" t="s">
        <v>143</v>
      </c>
      <c r="C6027" s="44">
        <v>0</v>
      </c>
      <c r="D6027" s="33">
        <v>43883</v>
      </c>
    </row>
    <row r="6028" spans="1:4" x14ac:dyDescent="0.2">
      <c r="A6028" t="s">
        <v>154</v>
      </c>
      <c r="B6028" t="s">
        <v>143</v>
      </c>
      <c r="C6028" s="44">
        <v>0</v>
      </c>
      <c r="D6028" s="33">
        <v>43884</v>
      </c>
    </row>
    <row r="6029" spans="1:4" x14ac:dyDescent="0.2">
      <c r="A6029" t="s">
        <v>154</v>
      </c>
      <c r="B6029" t="s">
        <v>143</v>
      </c>
      <c r="C6029" s="44">
        <v>0</v>
      </c>
      <c r="D6029" s="33">
        <v>43885</v>
      </c>
    </row>
    <row r="6030" spans="1:4" x14ac:dyDescent="0.2">
      <c r="A6030" t="s">
        <v>154</v>
      </c>
      <c r="B6030" t="s">
        <v>143</v>
      </c>
      <c r="C6030" s="44">
        <v>0</v>
      </c>
      <c r="D6030" s="33">
        <v>43886</v>
      </c>
    </row>
    <row r="6031" spans="1:4" x14ac:dyDescent="0.2">
      <c r="A6031" t="s">
        <v>154</v>
      </c>
      <c r="B6031" t="s">
        <v>143</v>
      </c>
      <c r="C6031" s="44">
        <v>0</v>
      </c>
      <c r="D6031" s="33">
        <v>43887</v>
      </c>
    </row>
    <row r="6032" spans="1:4" x14ac:dyDescent="0.2">
      <c r="A6032" t="s">
        <v>154</v>
      </c>
      <c r="B6032" t="s">
        <v>143</v>
      </c>
      <c r="C6032" s="44">
        <v>0</v>
      </c>
      <c r="D6032" s="33">
        <v>43888</v>
      </c>
    </row>
    <row r="6033" spans="1:4" x14ac:dyDescent="0.2">
      <c r="A6033" t="s">
        <v>154</v>
      </c>
      <c r="B6033" t="s">
        <v>143</v>
      </c>
      <c r="C6033" s="44">
        <v>0</v>
      </c>
      <c r="D6033" s="33">
        <v>43889</v>
      </c>
    </row>
    <row r="6034" spans="1:4" x14ac:dyDescent="0.2">
      <c r="A6034" t="s">
        <v>154</v>
      </c>
      <c r="B6034" t="s">
        <v>143</v>
      </c>
      <c r="C6034" s="44">
        <v>0</v>
      </c>
      <c r="D6034" s="33">
        <v>43890</v>
      </c>
    </row>
    <row r="6035" spans="1:4" x14ac:dyDescent="0.2">
      <c r="A6035" t="s">
        <v>154</v>
      </c>
      <c r="B6035" t="s">
        <v>143</v>
      </c>
      <c r="C6035" s="44">
        <v>0</v>
      </c>
      <c r="D6035" s="33">
        <v>43891</v>
      </c>
    </row>
    <row r="6036" spans="1:4" x14ac:dyDescent="0.2">
      <c r="A6036" t="s">
        <v>154</v>
      </c>
      <c r="B6036" t="s">
        <v>143</v>
      </c>
      <c r="C6036" s="44">
        <v>0</v>
      </c>
      <c r="D6036" s="33">
        <v>43892</v>
      </c>
    </row>
    <row r="6037" spans="1:4" x14ac:dyDescent="0.2">
      <c r="A6037" t="s">
        <v>154</v>
      </c>
      <c r="B6037" t="s">
        <v>143</v>
      </c>
      <c r="C6037" s="44">
        <v>0</v>
      </c>
      <c r="D6037" s="33">
        <v>43893</v>
      </c>
    </row>
    <row r="6038" spans="1:4" x14ac:dyDescent="0.2">
      <c r="A6038" t="s">
        <v>154</v>
      </c>
      <c r="B6038" t="s">
        <v>143</v>
      </c>
      <c r="C6038" s="44">
        <v>0</v>
      </c>
      <c r="D6038" s="33">
        <v>43894</v>
      </c>
    </row>
    <row r="6039" spans="1:4" x14ac:dyDescent="0.2">
      <c r="A6039" t="s">
        <v>154</v>
      </c>
      <c r="B6039" t="s">
        <v>143</v>
      </c>
      <c r="C6039" s="44">
        <v>0</v>
      </c>
      <c r="D6039" s="33">
        <v>43895</v>
      </c>
    </row>
    <row r="6040" spans="1:4" x14ac:dyDescent="0.2">
      <c r="A6040" t="s">
        <v>154</v>
      </c>
      <c r="B6040" t="s">
        <v>143</v>
      </c>
      <c r="C6040" s="44">
        <v>0</v>
      </c>
      <c r="D6040" s="33">
        <v>43896</v>
      </c>
    </row>
    <row r="6041" spans="1:4" x14ac:dyDescent="0.2">
      <c r="A6041" t="s">
        <v>154</v>
      </c>
      <c r="B6041" t="s">
        <v>143</v>
      </c>
      <c r="C6041" s="44">
        <v>0</v>
      </c>
      <c r="D6041" s="33">
        <v>43897</v>
      </c>
    </row>
    <row r="6042" spans="1:4" x14ac:dyDescent="0.2">
      <c r="A6042" t="s">
        <v>154</v>
      </c>
      <c r="B6042" t="s">
        <v>143</v>
      </c>
      <c r="C6042" s="44">
        <v>0</v>
      </c>
      <c r="D6042" s="33">
        <v>43898</v>
      </c>
    </row>
    <row r="6043" spans="1:4" x14ac:dyDescent="0.2">
      <c r="A6043" t="s">
        <v>154</v>
      </c>
      <c r="B6043" t="s">
        <v>143</v>
      </c>
      <c r="C6043" s="44">
        <v>0</v>
      </c>
      <c r="D6043" s="33">
        <v>43899</v>
      </c>
    </row>
    <row r="6044" spans="1:4" x14ac:dyDescent="0.2">
      <c r="A6044" t="s">
        <v>154</v>
      </c>
      <c r="B6044" t="s">
        <v>143</v>
      </c>
      <c r="C6044" s="44">
        <v>12</v>
      </c>
      <c r="D6044" s="33">
        <v>43900</v>
      </c>
    </row>
    <row r="6045" spans="1:4" x14ac:dyDescent="0.2">
      <c r="A6045" t="s">
        <v>154</v>
      </c>
      <c r="B6045" t="s">
        <v>143</v>
      </c>
      <c r="C6045" s="44">
        <v>25</v>
      </c>
      <c r="D6045" s="33">
        <v>43901</v>
      </c>
    </row>
    <row r="6046" spans="1:4" x14ac:dyDescent="0.2">
      <c r="A6046" t="s">
        <v>154</v>
      </c>
      <c r="B6046" t="s">
        <v>143</v>
      </c>
      <c r="C6046" s="44">
        <v>32</v>
      </c>
      <c r="D6046" s="33">
        <v>43902</v>
      </c>
    </row>
    <row r="6047" spans="1:4" x14ac:dyDescent="0.2">
      <c r="A6047" t="s">
        <v>154</v>
      </c>
      <c r="B6047" t="s">
        <v>143</v>
      </c>
      <c r="C6047" s="44">
        <v>46</v>
      </c>
      <c r="D6047" s="33">
        <v>43903</v>
      </c>
    </row>
    <row r="6048" spans="1:4" x14ac:dyDescent="0.2">
      <c r="A6048" t="s">
        <v>154</v>
      </c>
      <c r="B6048" t="s">
        <v>143</v>
      </c>
      <c r="C6048" s="44">
        <v>64</v>
      </c>
      <c r="D6048" s="33">
        <v>43904</v>
      </c>
    </row>
    <row r="6049" spans="1:4" x14ac:dyDescent="0.2">
      <c r="A6049" t="s">
        <v>154</v>
      </c>
      <c r="B6049" t="s">
        <v>143</v>
      </c>
      <c r="C6049" s="44">
        <v>93</v>
      </c>
      <c r="D6049" s="33">
        <v>43905</v>
      </c>
    </row>
    <row r="6050" spans="1:4" x14ac:dyDescent="0.2">
      <c r="A6050" t="s">
        <v>155</v>
      </c>
      <c r="B6050" t="s">
        <v>143</v>
      </c>
      <c r="C6050" s="44">
        <v>0</v>
      </c>
      <c r="D6050" s="33">
        <v>43852</v>
      </c>
    </row>
    <row r="6051" spans="1:4" x14ac:dyDescent="0.2">
      <c r="A6051" t="s">
        <v>155</v>
      </c>
      <c r="B6051" t="s">
        <v>143</v>
      </c>
      <c r="C6051" s="44">
        <v>0</v>
      </c>
      <c r="D6051" s="33">
        <v>43853</v>
      </c>
    </row>
    <row r="6052" spans="1:4" x14ac:dyDescent="0.2">
      <c r="A6052" t="s">
        <v>155</v>
      </c>
      <c r="B6052" t="s">
        <v>143</v>
      </c>
      <c r="C6052" s="44">
        <v>0</v>
      </c>
      <c r="D6052" s="33">
        <v>43854</v>
      </c>
    </row>
    <row r="6053" spans="1:4" x14ac:dyDescent="0.2">
      <c r="A6053" t="s">
        <v>155</v>
      </c>
      <c r="B6053" t="s">
        <v>143</v>
      </c>
      <c r="C6053" s="44">
        <v>0</v>
      </c>
      <c r="D6053" s="33">
        <v>43855</v>
      </c>
    </row>
    <row r="6054" spans="1:4" x14ac:dyDescent="0.2">
      <c r="A6054" t="s">
        <v>155</v>
      </c>
      <c r="B6054" t="s">
        <v>143</v>
      </c>
      <c r="C6054" s="44">
        <v>0</v>
      </c>
      <c r="D6054" s="33">
        <v>43856</v>
      </c>
    </row>
    <row r="6055" spans="1:4" x14ac:dyDescent="0.2">
      <c r="A6055" t="s">
        <v>155</v>
      </c>
      <c r="B6055" t="s">
        <v>143</v>
      </c>
      <c r="C6055" s="44">
        <v>0</v>
      </c>
      <c r="D6055" s="33">
        <v>43857</v>
      </c>
    </row>
    <row r="6056" spans="1:4" x14ac:dyDescent="0.2">
      <c r="A6056" t="s">
        <v>155</v>
      </c>
      <c r="B6056" t="s">
        <v>143</v>
      </c>
      <c r="C6056" s="44">
        <v>0</v>
      </c>
      <c r="D6056" s="33">
        <v>43858</v>
      </c>
    </row>
    <row r="6057" spans="1:4" x14ac:dyDescent="0.2">
      <c r="A6057" t="s">
        <v>155</v>
      </c>
      <c r="B6057" t="s">
        <v>143</v>
      </c>
      <c r="C6057" s="44">
        <v>0</v>
      </c>
      <c r="D6057" s="33">
        <v>43859</v>
      </c>
    </row>
    <row r="6058" spans="1:4" x14ac:dyDescent="0.2">
      <c r="A6058" t="s">
        <v>155</v>
      </c>
      <c r="B6058" t="s">
        <v>143</v>
      </c>
      <c r="C6058" s="44">
        <v>0</v>
      </c>
      <c r="D6058" s="33">
        <v>43860</v>
      </c>
    </row>
    <row r="6059" spans="1:4" x14ac:dyDescent="0.2">
      <c r="A6059" t="s">
        <v>155</v>
      </c>
      <c r="B6059" t="s">
        <v>143</v>
      </c>
      <c r="C6059" s="44">
        <v>0</v>
      </c>
      <c r="D6059" s="33">
        <v>43861</v>
      </c>
    </row>
    <row r="6060" spans="1:4" x14ac:dyDescent="0.2">
      <c r="A6060" t="s">
        <v>155</v>
      </c>
      <c r="B6060" t="s">
        <v>143</v>
      </c>
      <c r="C6060" s="44">
        <v>0</v>
      </c>
      <c r="D6060" s="33">
        <v>43862</v>
      </c>
    </row>
    <row r="6061" spans="1:4" x14ac:dyDescent="0.2">
      <c r="A6061" t="s">
        <v>155</v>
      </c>
      <c r="B6061" t="s">
        <v>143</v>
      </c>
      <c r="C6061" s="44">
        <v>0</v>
      </c>
      <c r="D6061" s="33">
        <v>43863</v>
      </c>
    </row>
    <row r="6062" spans="1:4" x14ac:dyDescent="0.2">
      <c r="A6062" t="s">
        <v>155</v>
      </c>
      <c r="B6062" t="s">
        <v>143</v>
      </c>
      <c r="C6062" s="44">
        <v>0</v>
      </c>
      <c r="D6062" s="33">
        <v>43864</v>
      </c>
    </row>
    <row r="6063" spans="1:4" x14ac:dyDescent="0.2">
      <c r="A6063" t="s">
        <v>155</v>
      </c>
      <c r="B6063" t="s">
        <v>143</v>
      </c>
      <c r="C6063" s="44">
        <v>0</v>
      </c>
      <c r="D6063" s="33">
        <v>43865</v>
      </c>
    </row>
    <row r="6064" spans="1:4" x14ac:dyDescent="0.2">
      <c r="A6064" t="s">
        <v>155</v>
      </c>
      <c r="B6064" t="s">
        <v>143</v>
      </c>
      <c r="C6064" s="44">
        <v>0</v>
      </c>
      <c r="D6064" s="33">
        <v>43866</v>
      </c>
    </row>
    <row r="6065" spans="1:4" x14ac:dyDescent="0.2">
      <c r="A6065" t="s">
        <v>155</v>
      </c>
      <c r="B6065" t="s">
        <v>143</v>
      </c>
      <c r="C6065" s="44">
        <v>0</v>
      </c>
      <c r="D6065" s="33">
        <v>43867</v>
      </c>
    </row>
    <row r="6066" spans="1:4" x14ac:dyDescent="0.2">
      <c r="A6066" t="s">
        <v>155</v>
      </c>
      <c r="B6066" t="s">
        <v>143</v>
      </c>
      <c r="C6066" s="44">
        <v>0</v>
      </c>
      <c r="D6066" s="33">
        <v>43868</v>
      </c>
    </row>
    <row r="6067" spans="1:4" x14ac:dyDescent="0.2">
      <c r="A6067" t="s">
        <v>155</v>
      </c>
      <c r="B6067" t="s">
        <v>143</v>
      </c>
      <c r="C6067" s="44">
        <v>0</v>
      </c>
      <c r="D6067" s="33">
        <v>43869</v>
      </c>
    </row>
    <row r="6068" spans="1:4" x14ac:dyDescent="0.2">
      <c r="A6068" t="s">
        <v>155</v>
      </c>
      <c r="B6068" t="s">
        <v>143</v>
      </c>
      <c r="C6068" s="44">
        <v>0</v>
      </c>
      <c r="D6068" s="33">
        <v>43870</v>
      </c>
    </row>
    <row r="6069" spans="1:4" x14ac:dyDescent="0.2">
      <c r="A6069" t="s">
        <v>155</v>
      </c>
      <c r="B6069" t="s">
        <v>143</v>
      </c>
      <c r="C6069" s="44">
        <v>0</v>
      </c>
      <c r="D6069" s="33">
        <v>43871</v>
      </c>
    </row>
    <row r="6070" spans="1:4" x14ac:dyDescent="0.2">
      <c r="A6070" t="s">
        <v>155</v>
      </c>
      <c r="B6070" t="s">
        <v>143</v>
      </c>
      <c r="C6070" s="44">
        <v>0</v>
      </c>
      <c r="D6070" s="33">
        <v>43872</v>
      </c>
    </row>
    <row r="6071" spans="1:4" x14ac:dyDescent="0.2">
      <c r="A6071" t="s">
        <v>155</v>
      </c>
      <c r="B6071" t="s">
        <v>143</v>
      </c>
      <c r="C6071" s="44">
        <v>0</v>
      </c>
      <c r="D6071" s="33">
        <v>43873</v>
      </c>
    </row>
    <row r="6072" spans="1:4" x14ac:dyDescent="0.2">
      <c r="A6072" t="s">
        <v>155</v>
      </c>
      <c r="B6072" t="s">
        <v>143</v>
      </c>
      <c r="C6072" s="44">
        <v>0</v>
      </c>
      <c r="D6072" s="33">
        <v>43874</v>
      </c>
    </row>
    <row r="6073" spans="1:4" x14ac:dyDescent="0.2">
      <c r="A6073" t="s">
        <v>155</v>
      </c>
      <c r="B6073" t="s">
        <v>143</v>
      </c>
      <c r="C6073" s="44">
        <v>0</v>
      </c>
      <c r="D6073" s="33">
        <v>43875</v>
      </c>
    </row>
    <row r="6074" spans="1:4" x14ac:dyDescent="0.2">
      <c r="A6074" t="s">
        <v>155</v>
      </c>
      <c r="B6074" t="s">
        <v>143</v>
      </c>
      <c r="C6074" s="44">
        <v>0</v>
      </c>
      <c r="D6074" s="33">
        <v>43876</v>
      </c>
    </row>
    <row r="6075" spans="1:4" x14ac:dyDescent="0.2">
      <c r="A6075" t="s">
        <v>155</v>
      </c>
      <c r="B6075" t="s">
        <v>143</v>
      </c>
      <c r="C6075" s="44">
        <v>0</v>
      </c>
      <c r="D6075" s="33">
        <v>43877</v>
      </c>
    </row>
    <row r="6076" spans="1:4" x14ac:dyDescent="0.2">
      <c r="A6076" t="s">
        <v>155</v>
      </c>
      <c r="B6076" t="s">
        <v>143</v>
      </c>
      <c r="C6076" s="44">
        <v>0</v>
      </c>
      <c r="D6076" s="33">
        <v>43878</v>
      </c>
    </row>
    <row r="6077" spans="1:4" x14ac:dyDescent="0.2">
      <c r="A6077" t="s">
        <v>155</v>
      </c>
      <c r="B6077" t="s">
        <v>143</v>
      </c>
      <c r="C6077" s="44">
        <v>0</v>
      </c>
      <c r="D6077" s="33">
        <v>43879</v>
      </c>
    </row>
    <row r="6078" spans="1:4" x14ac:dyDescent="0.2">
      <c r="A6078" t="s">
        <v>155</v>
      </c>
      <c r="B6078" t="s">
        <v>143</v>
      </c>
      <c r="C6078" s="44">
        <v>0</v>
      </c>
      <c r="D6078" s="33">
        <v>43880</v>
      </c>
    </row>
    <row r="6079" spans="1:4" x14ac:dyDescent="0.2">
      <c r="A6079" t="s">
        <v>155</v>
      </c>
      <c r="B6079" t="s">
        <v>143</v>
      </c>
      <c r="C6079" s="44">
        <v>0</v>
      </c>
      <c r="D6079" s="33">
        <v>43881</v>
      </c>
    </row>
    <row r="6080" spans="1:4" x14ac:dyDescent="0.2">
      <c r="A6080" t="s">
        <v>155</v>
      </c>
      <c r="B6080" t="s">
        <v>143</v>
      </c>
      <c r="C6080" s="44">
        <v>0</v>
      </c>
      <c r="D6080" s="33">
        <v>43882</v>
      </c>
    </row>
    <row r="6081" spans="1:4" x14ac:dyDescent="0.2">
      <c r="A6081" t="s">
        <v>155</v>
      </c>
      <c r="B6081" t="s">
        <v>143</v>
      </c>
      <c r="C6081" s="44">
        <v>0</v>
      </c>
      <c r="D6081" s="33">
        <v>43883</v>
      </c>
    </row>
    <row r="6082" spans="1:4" x14ac:dyDescent="0.2">
      <c r="A6082" t="s">
        <v>155</v>
      </c>
      <c r="B6082" t="s">
        <v>143</v>
      </c>
      <c r="C6082" s="44">
        <v>0</v>
      </c>
      <c r="D6082" s="33">
        <v>43884</v>
      </c>
    </row>
    <row r="6083" spans="1:4" x14ac:dyDescent="0.2">
      <c r="A6083" t="s">
        <v>155</v>
      </c>
      <c r="B6083" t="s">
        <v>143</v>
      </c>
      <c r="C6083" s="44">
        <v>0</v>
      </c>
      <c r="D6083" s="33">
        <v>43885</v>
      </c>
    </row>
    <row r="6084" spans="1:4" x14ac:dyDescent="0.2">
      <c r="A6084" t="s">
        <v>155</v>
      </c>
      <c r="B6084" t="s">
        <v>143</v>
      </c>
      <c r="C6084" s="44">
        <v>0</v>
      </c>
      <c r="D6084" s="33">
        <v>43886</v>
      </c>
    </row>
    <row r="6085" spans="1:4" x14ac:dyDescent="0.2">
      <c r="A6085" t="s">
        <v>155</v>
      </c>
      <c r="B6085" t="s">
        <v>143</v>
      </c>
      <c r="C6085" s="44">
        <v>0</v>
      </c>
      <c r="D6085" s="33">
        <v>43887</v>
      </c>
    </row>
    <row r="6086" spans="1:4" x14ac:dyDescent="0.2">
      <c r="A6086" t="s">
        <v>155</v>
      </c>
      <c r="B6086" t="s">
        <v>143</v>
      </c>
      <c r="C6086" s="44">
        <v>0</v>
      </c>
      <c r="D6086" s="33">
        <v>43888</v>
      </c>
    </row>
    <row r="6087" spans="1:4" x14ac:dyDescent="0.2">
      <c r="A6087" t="s">
        <v>155</v>
      </c>
      <c r="B6087" t="s">
        <v>143</v>
      </c>
      <c r="C6087" s="44">
        <v>0</v>
      </c>
      <c r="D6087" s="33">
        <v>43889</v>
      </c>
    </row>
    <row r="6088" spans="1:4" x14ac:dyDescent="0.2">
      <c r="A6088" t="s">
        <v>155</v>
      </c>
      <c r="B6088" t="s">
        <v>143</v>
      </c>
      <c r="C6088" s="44">
        <v>0</v>
      </c>
      <c r="D6088" s="33">
        <v>43890</v>
      </c>
    </row>
    <row r="6089" spans="1:4" x14ac:dyDescent="0.2">
      <c r="A6089" t="s">
        <v>155</v>
      </c>
      <c r="B6089" t="s">
        <v>143</v>
      </c>
      <c r="C6089" s="44">
        <v>0</v>
      </c>
      <c r="D6089" s="33">
        <v>43891</v>
      </c>
    </row>
    <row r="6090" spans="1:4" x14ac:dyDescent="0.2">
      <c r="A6090" t="s">
        <v>155</v>
      </c>
      <c r="B6090" t="s">
        <v>143</v>
      </c>
      <c r="C6090" s="44">
        <v>0</v>
      </c>
      <c r="D6090" s="33">
        <v>43892</v>
      </c>
    </row>
    <row r="6091" spans="1:4" x14ac:dyDescent="0.2">
      <c r="A6091" t="s">
        <v>155</v>
      </c>
      <c r="B6091" t="s">
        <v>143</v>
      </c>
      <c r="C6091" s="44">
        <v>0</v>
      </c>
      <c r="D6091" s="33">
        <v>43893</v>
      </c>
    </row>
    <row r="6092" spans="1:4" x14ac:dyDescent="0.2">
      <c r="A6092" t="s">
        <v>155</v>
      </c>
      <c r="B6092" t="s">
        <v>143</v>
      </c>
      <c r="C6092" s="44">
        <v>0</v>
      </c>
      <c r="D6092" s="33">
        <v>43894</v>
      </c>
    </row>
    <row r="6093" spans="1:4" x14ac:dyDescent="0.2">
      <c r="A6093" t="s">
        <v>155</v>
      </c>
      <c r="B6093" t="s">
        <v>143</v>
      </c>
      <c r="C6093" s="44">
        <v>0</v>
      </c>
      <c r="D6093" s="33">
        <v>43895</v>
      </c>
    </row>
    <row r="6094" spans="1:4" x14ac:dyDescent="0.2">
      <c r="A6094" t="s">
        <v>155</v>
      </c>
      <c r="B6094" t="s">
        <v>143</v>
      </c>
      <c r="C6094" s="44">
        <v>0</v>
      </c>
      <c r="D6094" s="33">
        <v>43896</v>
      </c>
    </row>
    <row r="6095" spans="1:4" x14ac:dyDescent="0.2">
      <c r="A6095" t="s">
        <v>155</v>
      </c>
      <c r="B6095" t="s">
        <v>143</v>
      </c>
      <c r="C6095" s="44">
        <v>0</v>
      </c>
      <c r="D6095" s="33">
        <v>43897</v>
      </c>
    </row>
    <row r="6096" spans="1:4" x14ac:dyDescent="0.2">
      <c r="A6096" t="s">
        <v>155</v>
      </c>
      <c r="B6096" t="s">
        <v>143</v>
      </c>
      <c r="C6096" s="44">
        <v>0</v>
      </c>
      <c r="D6096" s="33">
        <v>43898</v>
      </c>
    </row>
    <row r="6097" spans="1:4" x14ac:dyDescent="0.2">
      <c r="A6097" t="s">
        <v>155</v>
      </c>
      <c r="B6097" t="s">
        <v>143</v>
      </c>
      <c r="C6097" s="44">
        <v>0</v>
      </c>
      <c r="D6097" s="33">
        <v>43899</v>
      </c>
    </row>
    <row r="6098" spans="1:4" x14ac:dyDescent="0.2">
      <c r="A6098" t="s">
        <v>155</v>
      </c>
      <c r="B6098" t="s">
        <v>143</v>
      </c>
      <c r="C6098" s="44">
        <v>12</v>
      </c>
      <c r="D6098" s="33">
        <v>43900</v>
      </c>
    </row>
    <row r="6099" spans="1:4" x14ac:dyDescent="0.2">
      <c r="A6099" t="s">
        <v>155</v>
      </c>
      <c r="B6099" t="s">
        <v>143</v>
      </c>
      <c r="C6099" s="44">
        <v>16</v>
      </c>
      <c r="D6099" s="33">
        <v>43901</v>
      </c>
    </row>
    <row r="6100" spans="1:4" x14ac:dyDescent="0.2">
      <c r="A6100" t="s">
        <v>155</v>
      </c>
      <c r="B6100" t="s">
        <v>143</v>
      </c>
      <c r="C6100" s="44">
        <v>22</v>
      </c>
      <c r="D6100" s="33">
        <v>43902</v>
      </c>
    </row>
    <row r="6101" spans="1:4" x14ac:dyDescent="0.2">
      <c r="A6101" t="s">
        <v>155</v>
      </c>
      <c r="B6101" t="s">
        <v>143</v>
      </c>
      <c r="C6101" s="44">
        <v>41</v>
      </c>
      <c r="D6101" s="33">
        <v>43903</v>
      </c>
    </row>
    <row r="6102" spans="1:4" x14ac:dyDescent="0.2">
      <c r="A6102" t="s">
        <v>155</v>
      </c>
      <c r="B6102" t="s">
        <v>143</v>
      </c>
      <c r="C6102" s="44">
        <v>47</v>
      </c>
      <c r="D6102" s="33">
        <v>43904</v>
      </c>
    </row>
    <row r="6103" spans="1:4" x14ac:dyDescent="0.2">
      <c r="A6103" t="s">
        <v>155</v>
      </c>
      <c r="B6103" t="s">
        <v>143</v>
      </c>
      <c r="C6103" s="44">
        <v>66</v>
      </c>
      <c r="D6103" s="33">
        <v>43905</v>
      </c>
    </row>
    <row r="6104" spans="1:4" x14ac:dyDescent="0.2">
      <c r="A6104" t="s">
        <v>156</v>
      </c>
      <c r="B6104" t="s">
        <v>143</v>
      </c>
      <c r="C6104" s="44">
        <v>0</v>
      </c>
      <c r="D6104" s="33">
        <v>43852</v>
      </c>
    </row>
    <row r="6105" spans="1:4" x14ac:dyDescent="0.2">
      <c r="A6105" t="s">
        <v>156</v>
      </c>
      <c r="B6105" t="s">
        <v>143</v>
      </c>
      <c r="C6105" s="44">
        <v>0</v>
      </c>
      <c r="D6105" s="33">
        <v>43853</v>
      </c>
    </row>
    <row r="6106" spans="1:4" x14ac:dyDescent="0.2">
      <c r="A6106" t="s">
        <v>156</v>
      </c>
      <c r="B6106" t="s">
        <v>143</v>
      </c>
      <c r="C6106" s="44">
        <v>0</v>
      </c>
      <c r="D6106" s="33">
        <v>43854</v>
      </c>
    </row>
    <row r="6107" spans="1:4" x14ac:dyDescent="0.2">
      <c r="A6107" t="s">
        <v>156</v>
      </c>
      <c r="B6107" t="s">
        <v>143</v>
      </c>
      <c r="C6107" s="44">
        <v>0</v>
      </c>
      <c r="D6107" s="33">
        <v>43855</v>
      </c>
    </row>
    <row r="6108" spans="1:4" x14ac:dyDescent="0.2">
      <c r="A6108" t="s">
        <v>156</v>
      </c>
      <c r="B6108" t="s">
        <v>143</v>
      </c>
      <c r="C6108" s="44">
        <v>0</v>
      </c>
      <c r="D6108" s="33">
        <v>43856</v>
      </c>
    </row>
    <row r="6109" spans="1:4" x14ac:dyDescent="0.2">
      <c r="A6109" t="s">
        <v>156</v>
      </c>
      <c r="B6109" t="s">
        <v>143</v>
      </c>
      <c r="C6109" s="44">
        <v>0</v>
      </c>
      <c r="D6109" s="33">
        <v>43857</v>
      </c>
    </row>
    <row r="6110" spans="1:4" x14ac:dyDescent="0.2">
      <c r="A6110" t="s">
        <v>156</v>
      </c>
      <c r="B6110" t="s">
        <v>143</v>
      </c>
      <c r="C6110" s="44">
        <v>0</v>
      </c>
      <c r="D6110" s="33">
        <v>43858</v>
      </c>
    </row>
    <row r="6111" spans="1:4" x14ac:dyDescent="0.2">
      <c r="A6111" t="s">
        <v>156</v>
      </c>
      <c r="B6111" t="s">
        <v>143</v>
      </c>
      <c r="C6111" s="44">
        <v>0</v>
      </c>
      <c r="D6111" s="33">
        <v>43859</v>
      </c>
    </row>
    <row r="6112" spans="1:4" x14ac:dyDescent="0.2">
      <c r="A6112" t="s">
        <v>156</v>
      </c>
      <c r="B6112" t="s">
        <v>143</v>
      </c>
      <c r="C6112" s="44">
        <v>0</v>
      </c>
      <c r="D6112" s="33">
        <v>43860</v>
      </c>
    </row>
    <row r="6113" spans="1:4" x14ac:dyDescent="0.2">
      <c r="A6113" t="s">
        <v>156</v>
      </c>
      <c r="B6113" t="s">
        <v>143</v>
      </c>
      <c r="C6113" s="44">
        <v>0</v>
      </c>
      <c r="D6113" s="33">
        <v>43861</v>
      </c>
    </row>
    <row r="6114" spans="1:4" x14ac:dyDescent="0.2">
      <c r="A6114" t="s">
        <v>156</v>
      </c>
      <c r="B6114" t="s">
        <v>143</v>
      </c>
      <c r="C6114" s="44">
        <v>0</v>
      </c>
      <c r="D6114" s="33">
        <v>43862</v>
      </c>
    </row>
    <row r="6115" spans="1:4" x14ac:dyDescent="0.2">
      <c r="A6115" t="s">
        <v>156</v>
      </c>
      <c r="B6115" t="s">
        <v>143</v>
      </c>
      <c r="C6115" s="44">
        <v>0</v>
      </c>
      <c r="D6115" s="33">
        <v>43863</v>
      </c>
    </row>
    <row r="6116" spans="1:4" x14ac:dyDescent="0.2">
      <c r="A6116" t="s">
        <v>156</v>
      </c>
      <c r="B6116" t="s">
        <v>143</v>
      </c>
      <c r="C6116" s="44">
        <v>0</v>
      </c>
      <c r="D6116" s="33">
        <v>43864</v>
      </c>
    </row>
    <row r="6117" spans="1:4" x14ac:dyDescent="0.2">
      <c r="A6117" t="s">
        <v>156</v>
      </c>
      <c r="B6117" t="s">
        <v>143</v>
      </c>
      <c r="C6117" s="44">
        <v>0</v>
      </c>
      <c r="D6117" s="33">
        <v>43865</v>
      </c>
    </row>
    <row r="6118" spans="1:4" x14ac:dyDescent="0.2">
      <c r="A6118" t="s">
        <v>156</v>
      </c>
      <c r="B6118" t="s">
        <v>143</v>
      </c>
      <c r="C6118" s="44">
        <v>0</v>
      </c>
      <c r="D6118" s="33">
        <v>43866</v>
      </c>
    </row>
    <row r="6119" spans="1:4" x14ac:dyDescent="0.2">
      <c r="A6119" t="s">
        <v>156</v>
      </c>
      <c r="B6119" t="s">
        <v>143</v>
      </c>
      <c r="C6119" s="44">
        <v>0</v>
      </c>
      <c r="D6119" s="33">
        <v>43867</v>
      </c>
    </row>
    <row r="6120" spans="1:4" x14ac:dyDescent="0.2">
      <c r="A6120" t="s">
        <v>156</v>
      </c>
      <c r="B6120" t="s">
        <v>143</v>
      </c>
      <c r="C6120" s="44">
        <v>0</v>
      </c>
      <c r="D6120" s="33">
        <v>43868</v>
      </c>
    </row>
    <row r="6121" spans="1:4" x14ac:dyDescent="0.2">
      <c r="A6121" t="s">
        <v>156</v>
      </c>
      <c r="B6121" t="s">
        <v>143</v>
      </c>
      <c r="C6121" s="44">
        <v>0</v>
      </c>
      <c r="D6121" s="33">
        <v>43869</v>
      </c>
    </row>
    <row r="6122" spans="1:4" x14ac:dyDescent="0.2">
      <c r="A6122" t="s">
        <v>156</v>
      </c>
      <c r="B6122" t="s">
        <v>143</v>
      </c>
      <c r="C6122" s="44">
        <v>0</v>
      </c>
      <c r="D6122" s="33">
        <v>43870</v>
      </c>
    </row>
    <row r="6123" spans="1:4" x14ac:dyDescent="0.2">
      <c r="A6123" t="s">
        <v>156</v>
      </c>
      <c r="B6123" t="s">
        <v>143</v>
      </c>
      <c r="C6123" s="44">
        <v>0</v>
      </c>
      <c r="D6123" s="33">
        <v>43871</v>
      </c>
    </row>
    <row r="6124" spans="1:4" x14ac:dyDescent="0.2">
      <c r="A6124" t="s">
        <v>156</v>
      </c>
      <c r="B6124" t="s">
        <v>143</v>
      </c>
      <c r="C6124" s="44">
        <v>0</v>
      </c>
      <c r="D6124" s="33">
        <v>43872</v>
      </c>
    </row>
    <row r="6125" spans="1:4" x14ac:dyDescent="0.2">
      <c r="A6125" t="s">
        <v>156</v>
      </c>
      <c r="B6125" t="s">
        <v>143</v>
      </c>
      <c r="C6125" s="44">
        <v>0</v>
      </c>
      <c r="D6125" s="33">
        <v>43873</v>
      </c>
    </row>
    <row r="6126" spans="1:4" x14ac:dyDescent="0.2">
      <c r="A6126" t="s">
        <v>156</v>
      </c>
      <c r="B6126" t="s">
        <v>143</v>
      </c>
      <c r="C6126" s="44">
        <v>0</v>
      </c>
      <c r="D6126" s="33">
        <v>43874</v>
      </c>
    </row>
    <row r="6127" spans="1:4" x14ac:dyDescent="0.2">
      <c r="A6127" t="s">
        <v>156</v>
      </c>
      <c r="B6127" t="s">
        <v>143</v>
      </c>
      <c r="C6127" s="44">
        <v>0</v>
      </c>
      <c r="D6127" s="33">
        <v>43875</v>
      </c>
    </row>
    <row r="6128" spans="1:4" x14ac:dyDescent="0.2">
      <c r="A6128" t="s">
        <v>156</v>
      </c>
      <c r="B6128" t="s">
        <v>143</v>
      </c>
      <c r="C6128" s="44">
        <v>0</v>
      </c>
      <c r="D6128" s="33">
        <v>43876</v>
      </c>
    </row>
    <row r="6129" spans="1:4" x14ac:dyDescent="0.2">
      <c r="A6129" t="s">
        <v>156</v>
      </c>
      <c r="B6129" t="s">
        <v>143</v>
      </c>
      <c r="C6129" s="44">
        <v>0</v>
      </c>
      <c r="D6129" s="33">
        <v>43877</v>
      </c>
    </row>
    <row r="6130" spans="1:4" x14ac:dyDescent="0.2">
      <c r="A6130" t="s">
        <v>156</v>
      </c>
      <c r="B6130" t="s">
        <v>143</v>
      </c>
      <c r="C6130" s="44">
        <v>0</v>
      </c>
      <c r="D6130" s="33">
        <v>43878</v>
      </c>
    </row>
    <row r="6131" spans="1:4" x14ac:dyDescent="0.2">
      <c r="A6131" t="s">
        <v>156</v>
      </c>
      <c r="B6131" t="s">
        <v>143</v>
      </c>
      <c r="C6131" s="44">
        <v>0</v>
      </c>
      <c r="D6131" s="33">
        <v>43879</v>
      </c>
    </row>
    <row r="6132" spans="1:4" x14ac:dyDescent="0.2">
      <c r="A6132" t="s">
        <v>156</v>
      </c>
      <c r="B6132" t="s">
        <v>143</v>
      </c>
      <c r="C6132" s="44">
        <v>0</v>
      </c>
      <c r="D6132" s="33">
        <v>43880</v>
      </c>
    </row>
    <row r="6133" spans="1:4" x14ac:dyDescent="0.2">
      <c r="A6133" t="s">
        <v>156</v>
      </c>
      <c r="B6133" t="s">
        <v>143</v>
      </c>
      <c r="C6133" s="44">
        <v>0</v>
      </c>
      <c r="D6133" s="33">
        <v>43881</v>
      </c>
    </row>
    <row r="6134" spans="1:4" x14ac:dyDescent="0.2">
      <c r="A6134" t="s">
        <v>156</v>
      </c>
      <c r="B6134" t="s">
        <v>143</v>
      </c>
      <c r="C6134" s="44">
        <v>0</v>
      </c>
      <c r="D6134" s="33">
        <v>43882</v>
      </c>
    </row>
    <row r="6135" spans="1:4" x14ac:dyDescent="0.2">
      <c r="A6135" t="s">
        <v>156</v>
      </c>
      <c r="B6135" t="s">
        <v>143</v>
      </c>
      <c r="C6135" s="44">
        <v>0</v>
      </c>
      <c r="D6135" s="33">
        <v>43883</v>
      </c>
    </row>
    <row r="6136" spans="1:4" x14ac:dyDescent="0.2">
      <c r="A6136" t="s">
        <v>156</v>
      </c>
      <c r="B6136" t="s">
        <v>143</v>
      </c>
      <c r="C6136" s="44">
        <v>0</v>
      </c>
      <c r="D6136" s="33">
        <v>43884</v>
      </c>
    </row>
    <row r="6137" spans="1:4" x14ac:dyDescent="0.2">
      <c r="A6137" t="s">
        <v>156</v>
      </c>
      <c r="B6137" t="s">
        <v>143</v>
      </c>
      <c r="C6137" s="44">
        <v>0</v>
      </c>
      <c r="D6137" s="33">
        <v>43885</v>
      </c>
    </row>
    <row r="6138" spans="1:4" x14ac:dyDescent="0.2">
      <c r="A6138" t="s">
        <v>156</v>
      </c>
      <c r="B6138" t="s">
        <v>143</v>
      </c>
      <c r="C6138" s="44">
        <v>0</v>
      </c>
      <c r="D6138" s="33">
        <v>43886</v>
      </c>
    </row>
    <row r="6139" spans="1:4" x14ac:dyDescent="0.2">
      <c r="A6139" t="s">
        <v>156</v>
      </c>
      <c r="B6139" t="s">
        <v>143</v>
      </c>
      <c r="C6139" s="44">
        <v>0</v>
      </c>
      <c r="D6139" s="33">
        <v>43887</v>
      </c>
    </row>
    <row r="6140" spans="1:4" x14ac:dyDescent="0.2">
      <c r="A6140" t="s">
        <v>156</v>
      </c>
      <c r="B6140" t="s">
        <v>143</v>
      </c>
      <c r="C6140" s="44">
        <v>0</v>
      </c>
      <c r="D6140" s="33">
        <v>43888</v>
      </c>
    </row>
    <row r="6141" spans="1:4" x14ac:dyDescent="0.2">
      <c r="A6141" t="s">
        <v>156</v>
      </c>
      <c r="B6141" t="s">
        <v>143</v>
      </c>
      <c r="C6141" s="44">
        <v>0</v>
      </c>
      <c r="D6141" s="33">
        <v>43889</v>
      </c>
    </row>
    <row r="6142" spans="1:4" x14ac:dyDescent="0.2">
      <c r="A6142" t="s">
        <v>156</v>
      </c>
      <c r="B6142" t="s">
        <v>143</v>
      </c>
      <c r="C6142" s="44">
        <v>0</v>
      </c>
      <c r="D6142" s="33">
        <v>43890</v>
      </c>
    </row>
    <row r="6143" spans="1:4" x14ac:dyDescent="0.2">
      <c r="A6143" t="s">
        <v>156</v>
      </c>
      <c r="B6143" t="s">
        <v>143</v>
      </c>
      <c r="C6143" s="44">
        <v>0</v>
      </c>
      <c r="D6143" s="33">
        <v>43891</v>
      </c>
    </row>
    <row r="6144" spans="1:4" x14ac:dyDescent="0.2">
      <c r="A6144" t="s">
        <v>156</v>
      </c>
      <c r="B6144" t="s">
        <v>143</v>
      </c>
      <c r="C6144" s="44">
        <v>0</v>
      </c>
      <c r="D6144" s="33">
        <v>43892</v>
      </c>
    </row>
    <row r="6145" spans="1:4" x14ac:dyDescent="0.2">
      <c r="A6145" t="s">
        <v>156</v>
      </c>
      <c r="B6145" t="s">
        <v>143</v>
      </c>
      <c r="C6145" s="44">
        <v>0</v>
      </c>
      <c r="D6145" s="33">
        <v>43893</v>
      </c>
    </row>
    <row r="6146" spans="1:4" x14ac:dyDescent="0.2">
      <c r="A6146" t="s">
        <v>156</v>
      </c>
      <c r="B6146" t="s">
        <v>143</v>
      </c>
      <c r="C6146" s="44">
        <v>0</v>
      </c>
      <c r="D6146" s="33">
        <v>43894</v>
      </c>
    </row>
    <row r="6147" spans="1:4" x14ac:dyDescent="0.2">
      <c r="A6147" t="s">
        <v>156</v>
      </c>
      <c r="B6147" t="s">
        <v>143</v>
      </c>
      <c r="C6147" s="44">
        <v>0</v>
      </c>
      <c r="D6147" s="33">
        <v>43895</v>
      </c>
    </row>
    <row r="6148" spans="1:4" x14ac:dyDescent="0.2">
      <c r="A6148" t="s">
        <v>156</v>
      </c>
      <c r="B6148" t="s">
        <v>143</v>
      </c>
      <c r="C6148" s="44">
        <v>0</v>
      </c>
      <c r="D6148" s="33">
        <v>43896</v>
      </c>
    </row>
    <row r="6149" spans="1:4" x14ac:dyDescent="0.2">
      <c r="A6149" t="s">
        <v>156</v>
      </c>
      <c r="B6149" t="s">
        <v>143</v>
      </c>
      <c r="C6149" s="44">
        <v>0</v>
      </c>
      <c r="D6149" s="33">
        <v>43897</v>
      </c>
    </row>
    <row r="6150" spans="1:4" x14ac:dyDescent="0.2">
      <c r="A6150" t="s">
        <v>156</v>
      </c>
      <c r="B6150" t="s">
        <v>143</v>
      </c>
      <c r="C6150" s="44">
        <v>0</v>
      </c>
      <c r="D6150" s="33">
        <v>43898</v>
      </c>
    </row>
    <row r="6151" spans="1:4" x14ac:dyDescent="0.2">
      <c r="A6151" t="s">
        <v>156</v>
      </c>
      <c r="B6151" t="s">
        <v>143</v>
      </c>
      <c r="C6151" s="44">
        <v>0</v>
      </c>
      <c r="D6151" s="33">
        <v>43899</v>
      </c>
    </row>
    <row r="6152" spans="1:4" x14ac:dyDescent="0.2">
      <c r="A6152" t="s">
        <v>156</v>
      </c>
      <c r="B6152" t="s">
        <v>143</v>
      </c>
      <c r="C6152" s="44">
        <v>8</v>
      </c>
      <c r="D6152" s="33">
        <v>43900</v>
      </c>
    </row>
    <row r="6153" spans="1:4" x14ac:dyDescent="0.2">
      <c r="A6153" t="s">
        <v>156</v>
      </c>
      <c r="B6153" t="s">
        <v>143</v>
      </c>
      <c r="C6153" s="44">
        <v>13</v>
      </c>
      <c r="D6153" s="33">
        <v>43901</v>
      </c>
    </row>
    <row r="6154" spans="1:4" x14ac:dyDescent="0.2">
      <c r="A6154" t="s">
        <v>156</v>
      </c>
      <c r="B6154" t="s">
        <v>143</v>
      </c>
      <c r="C6154" s="44">
        <v>16</v>
      </c>
      <c r="D6154" s="33">
        <v>43902</v>
      </c>
    </row>
    <row r="6155" spans="1:4" x14ac:dyDescent="0.2">
      <c r="A6155" t="s">
        <v>156</v>
      </c>
      <c r="B6155" t="s">
        <v>143</v>
      </c>
      <c r="C6155" s="44">
        <v>17</v>
      </c>
      <c r="D6155" s="33">
        <v>43903</v>
      </c>
    </row>
    <row r="6156" spans="1:4" x14ac:dyDescent="0.2">
      <c r="A6156" t="s">
        <v>156</v>
      </c>
      <c r="B6156" t="s">
        <v>143</v>
      </c>
      <c r="C6156" s="44">
        <v>17</v>
      </c>
      <c r="D6156" s="33">
        <v>43904</v>
      </c>
    </row>
    <row r="6157" spans="1:4" x14ac:dyDescent="0.2">
      <c r="A6157" t="s">
        <v>156</v>
      </c>
      <c r="B6157" t="s">
        <v>143</v>
      </c>
      <c r="C6157" s="44">
        <v>18</v>
      </c>
      <c r="D6157" s="33">
        <v>43905</v>
      </c>
    </row>
    <row r="6158" spans="1:4" x14ac:dyDescent="0.2">
      <c r="A6158" t="s">
        <v>157</v>
      </c>
      <c r="B6158" t="s">
        <v>143</v>
      </c>
      <c r="C6158" s="44">
        <v>0</v>
      </c>
      <c r="D6158" s="33">
        <v>43852</v>
      </c>
    </row>
    <row r="6159" spans="1:4" x14ac:dyDescent="0.2">
      <c r="A6159" t="s">
        <v>157</v>
      </c>
      <c r="B6159" t="s">
        <v>143</v>
      </c>
      <c r="C6159" s="44">
        <v>0</v>
      </c>
      <c r="D6159" s="33">
        <v>43853</v>
      </c>
    </row>
    <row r="6160" spans="1:4" x14ac:dyDescent="0.2">
      <c r="A6160" t="s">
        <v>157</v>
      </c>
      <c r="B6160" t="s">
        <v>143</v>
      </c>
      <c r="C6160" s="44">
        <v>0</v>
      </c>
      <c r="D6160" s="33">
        <v>43854</v>
      </c>
    </row>
    <row r="6161" spans="1:4" x14ac:dyDescent="0.2">
      <c r="A6161" t="s">
        <v>157</v>
      </c>
      <c r="B6161" t="s">
        <v>143</v>
      </c>
      <c r="C6161" s="44">
        <v>0</v>
      </c>
      <c r="D6161" s="33">
        <v>43855</v>
      </c>
    </row>
    <row r="6162" spans="1:4" x14ac:dyDescent="0.2">
      <c r="A6162" t="s">
        <v>157</v>
      </c>
      <c r="B6162" t="s">
        <v>143</v>
      </c>
      <c r="C6162" s="44">
        <v>0</v>
      </c>
      <c r="D6162" s="33">
        <v>43856</v>
      </c>
    </row>
    <row r="6163" spans="1:4" x14ac:dyDescent="0.2">
      <c r="A6163" t="s">
        <v>157</v>
      </c>
      <c r="B6163" t="s">
        <v>143</v>
      </c>
      <c r="C6163" s="44">
        <v>0</v>
      </c>
      <c r="D6163" s="33">
        <v>43857</v>
      </c>
    </row>
    <row r="6164" spans="1:4" x14ac:dyDescent="0.2">
      <c r="A6164" t="s">
        <v>157</v>
      </c>
      <c r="B6164" t="s">
        <v>143</v>
      </c>
      <c r="C6164" s="44">
        <v>0</v>
      </c>
      <c r="D6164" s="33">
        <v>43858</v>
      </c>
    </row>
    <row r="6165" spans="1:4" x14ac:dyDescent="0.2">
      <c r="A6165" t="s">
        <v>157</v>
      </c>
      <c r="B6165" t="s">
        <v>143</v>
      </c>
      <c r="C6165" s="44">
        <v>0</v>
      </c>
      <c r="D6165" s="33">
        <v>43859</v>
      </c>
    </row>
    <row r="6166" spans="1:4" x14ac:dyDescent="0.2">
      <c r="A6166" t="s">
        <v>157</v>
      </c>
      <c r="B6166" t="s">
        <v>143</v>
      </c>
      <c r="C6166" s="44">
        <v>0</v>
      </c>
      <c r="D6166" s="33">
        <v>43860</v>
      </c>
    </row>
    <row r="6167" spans="1:4" x14ac:dyDescent="0.2">
      <c r="A6167" t="s">
        <v>157</v>
      </c>
      <c r="B6167" t="s">
        <v>143</v>
      </c>
      <c r="C6167" s="44">
        <v>0</v>
      </c>
      <c r="D6167" s="33">
        <v>43861</v>
      </c>
    </row>
    <row r="6168" spans="1:4" x14ac:dyDescent="0.2">
      <c r="A6168" t="s">
        <v>157</v>
      </c>
      <c r="B6168" t="s">
        <v>143</v>
      </c>
      <c r="C6168" s="44">
        <v>0</v>
      </c>
      <c r="D6168" s="33">
        <v>43862</v>
      </c>
    </row>
    <row r="6169" spans="1:4" x14ac:dyDescent="0.2">
      <c r="A6169" t="s">
        <v>157</v>
      </c>
      <c r="B6169" t="s">
        <v>143</v>
      </c>
      <c r="C6169" s="44">
        <v>0</v>
      </c>
      <c r="D6169" s="33">
        <v>43863</v>
      </c>
    </row>
    <row r="6170" spans="1:4" x14ac:dyDescent="0.2">
      <c r="A6170" t="s">
        <v>157</v>
      </c>
      <c r="B6170" t="s">
        <v>143</v>
      </c>
      <c r="C6170" s="44">
        <v>0</v>
      </c>
      <c r="D6170" s="33">
        <v>43864</v>
      </c>
    </row>
    <row r="6171" spans="1:4" x14ac:dyDescent="0.2">
      <c r="A6171" t="s">
        <v>157</v>
      </c>
      <c r="B6171" t="s">
        <v>143</v>
      </c>
      <c r="C6171" s="44">
        <v>0</v>
      </c>
      <c r="D6171" s="33">
        <v>43865</v>
      </c>
    </row>
    <row r="6172" spans="1:4" x14ac:dyDescent="0.2">
      <c r="A6172" t="s">
        <v>157</v>
      </c>
      <c r="B6172" t="s">
        <v>143</v>
      </c>
      <c r="C6172" s="44">
        <v>0</v>
      </c>
      <c r="D6172" s="33">
        <v>43866</v>
      </c>
    </row>
    <row r="6173" spans="1:4" x14ac:dyDescent="0.2">
      <c r="A6173" t="s">
        <v>157</v>
      </c>
      <c r="B6173" t="s">
        <v>143</v>
      </c>
      <c r="C6173" s="44">
        <v>0</v>
      </c>
      <c r="D6173" s="33">
        <v>43867</v>
      </c>
    </row>
    <row r="6174" spans="1:4" x14ac:dyDescent="0.2">
      <c r="A6174" t="s">
        <v>157</v>
      </c>
      <c r="B6174" t="s">
        <v>143</v>
      </c>
      <c r="C6174" s="44">
        <v>0</v>
      </c>
      <c r="D6174" s="33">
        <v>43868</v>
      </c>
    </row>
    <row r="6175" spans="1:4" x14ac:dyDescent="0.2">
      <c r="A6175" t="s">
        <v>157</v>
      </c>
      <c r="B6175" t="s">
        <v>143</v>
      </c>
      <c r="C6175" s="44">
        <v>0</v>
      </c>
      <c r="D6175" s="33">
        <v>43869</v>
      </c>
    </row>
    <row r="6176" spans="1:4" x14ac:dyDescent="0.2">
      <c r="A6176" t="s">
        <v>157</v>
      </c>
      <c r="B6176" t="s">
        <v>143</v>
      </c>
      <c r="C6176" s="44">
        <v>0</v>
      </c>
      <c r="D6176" s="33">
        <v>43870</v>
      </c>
    </row>
    <row r="6177" spans="1:4" x14ac:dyDescent="0.2">
      <c r="A6177" t="s">
        <v>157</v>
      </c>
      <c r="B6177" t="s">
        <v>143</v>
      </c>
      <c r="C6177" s="44">
        <v>0</v>
      </c>
      <c r="D6177" s="33">
        <v>43871</v>
      </c>
    </row>
    <row r="6178" spans="1:4" x14ac:dyDescent="0.2">
      <c r="A6178" t="s">
        <v>157</v>
      </c>
      <c r="B6178" t="s">
        <v>143</v>
      </c>
      <c r="C6178" s="44">
        <v>0</v>
      </c>
      <c r="D6178" s="33">
        <v>43872</v>
      </c>
    </row>
    <row r="6179" spans="1:4" x14ac:dyDescent="0.2">
      <c r="A6179" t="s">
        <v>157</v>
      </c>
      <c r="B6179" t="s">
        <v>143</v>
      </c>
      <c r="C6179" s="44">
        <v>0</v>
      </c>
      <c r="D6179" s="33">
        <v>43873</v>
      </c>
    </row>
    <row r="6180" spans="1:4" x14ac:dyDescent="0.2">
      <c r="A6180" t="s">
        <v>157</v>
      </c>
      <c r="B6180" t="s">
        <v>143</v>
      </c>
      <c r="C6180" s="44">
        <v>0</v>
      </c>
      <c r="D6180" s="33">
        <v>43874</v>
      </c>
    </row>
    <row r="6181" spans="1:4" x14ac:dyDescent="0.2">
      <c r="A6181" t="s">
        <v>157</v>
      </c>
      <c r="B6181" t="s">
        <v>143</v>
      </c>
      <c r="C6181" s="44">
        <v>0</v>
      </c>
      <c r="D6181" s="33">
        <v>43875</v>
      </c>
    </row>
    <row r="6182" spans="1:4" x14ac:dyDescent="0.2">
      <c r="A6182" t="s">
        <v>157</v>
      </c>
      <c r="B6182" t="s">
        <v>143</v>
      </c>
      <c r="C6182" s="44">
        <v>0</v>
      </c>
      <c r="D6182" s="33">
        <v>43876</v>
      </c>
    </row>
    <row r="6183" spans="1:4" x14ac:dyDescent="0.2">
      <c r="A6183" t="s">
        <v>157</v>
      </c>
      <c r="B6183" t="s">
        <v>143</v>
      </c>
      <c r="C6183" s="44">
        <v>0</v>
      </c>
      <c r="D6183" s="33">
        <v>43877</v>
      </c>
    </row>
    <row r="6184" spans="1:4" x14ac:dyDescent="0.2">
      <c r="A6184" t="s">
        <v>157</v>
      </c>
      <c r="B6184" t="s">
        <v>143</v>
      </c>
      <c r="C6184" s="44">
        <v>0</v>
      </c>
      <c r="D6184" s="33">
        <v>43878</v>
      </c>
    </row>
    <row r="6185" spans="1:4" x14ac:dyDescent="0.2">
      <c r="A6185" t="s">
        <v>157</v>
      </c>
      <c r="B6185" t="s">
        <v>143</v>
      </c>
      <c r="C6185" s="44">
        <v>0</v>
      </c>
      <c r="D6185" s="33">
        <v>43879</v>
      </c>
    </row>
    <row r="6186" spans="1:4" x14ac:dyDescent="0.2">
      <c r="A6186" t="s">
        <v>157</v>
      </c>
      <c r="B6186" t="s">
        <v>143</v>
      </c>
      <c r="C6186" s="44">
        <v>0</v>
      </c>
      <c r="D6186" s="33">
        <v>43880</v>
      </c>
    </row>
    <row r="6187" spans="1:4" x14ac:dyDescent="0.2">
      <c r="A6187" t="s">
        <v>157</v>
      </c>
      <c r="B6187" t="s">
        <v>143</v>
      </c>
      <c r="C6187" s="44">
        <v>0</v>
      </c>
      <c r="D6187" s="33">
        <v>43881</v>
      </c>
    </row>
    <row r="6188" spans="1:4" x14ac:dyDescent="0.2">
      <c r="A6188" t="s">
        <v>157</v>
      </c>
      <c r="B6188" t="s">
        <v>143</v>
      </c>
      <c r="C6188" s="44">
        <v>0</v>
      </c>
      <c r="D6188" s="33">
        <v>43882</v>
      </c>
    </row>
    <row r="6189" spans="1:4" x14ac:dyDescent="0.2">
      <c r="A6189" t="s">
        <v>157</v>
      </c>
      <c r="B6189" t="s">
        <v>143</v>
      </c>
      <c r="C6189" s="44">
        <v>0</v>
      </c>
      <c r="D6189" s="33">
        <v>43883</v>
      </c>
    </row>
    <row r="6190" spans="1:4" x14ac:dyDescent="0.2">
      <c r="A6190" t="s">
        <v>157</v>
      </c>
      <c r="B6190" t="s">
        <v>143</v>
      </c>
      <c r="C6190" s="44">
        <v>0</v>
      </c>
      <c r="D6190" s="33">
        <v>43884</v>
      </c>
    </row>
    <row r="6191" spans="1:4" x14ac:dyDescent="0.2">
      <c r="A6191" t="s">
        <v>157</v>
      </c>
      <c r="B6191" t="s">
        <v>143</v>
      </c>
      <c r="C6191" s="44">
        <v>0</v>
      </c>
      <c r="D6191" s="33">
        <v>43885</v>
      </c>
    </row>
    <row r="6192" spans="1:4" x14ac:dyDescent="0.2">
      <c r="A6192" t="s">
        <v>157</v>
      </c>
      <c r="B6192" t="s">
        <v>143</v>
      </c>
      <c r="C6192" s="44">
        <v>0</v>
      </c>
      <c r="D6192" s="33">
        <v>43886</v>
      </c>
    </row>
    <row r="6193" spans="1:4" x14ac:dyDescent="0.2">
      <c r="A6193" t="s">
        <v>157</v>
      </c>
      <c r="B6193" t="s">
        <v>143</v>
      </c>
      <c r="C6193" s="44">
        <v>0</v>
      </c>
      <c r="D6193" s="33">
        <v>43887</v>
      </c>
    </row>
    <row r="6194" spans="1:4" x14ac:dyDescent="0.2">
      <c r="A6194" t="s">
        <v>157</v>
      </c>
      <c r="B6194" t="s">
        <v>143</v>
      </c>
      <c r="C6194" s="44">
        <v>0</v>
      </c>
      <c r="D6194" s="33">
        <v>43888</v>
      </c>
    </row>
    <row r="6195" spans="1:4" x14ac:dyDescent="0.2">
      <c r="A6195" t="s">
        <v>157</v>
      </c>
      <c r="B6195" t="s">
        <v>143</v>
      </c>
      <c r="C6195" s="44">
        <v>0</v>
      </c>
      <c r="D6195" s="33">
        <v>43889</v>
      </c>
    </row>
    <row r="6196" spans="1:4" x14ac:dyDescent="0.2">
      <c r="A6196" t="s">
        <v>157</v>
      </c>
      <c r="B6196" t="s">
        <v>143</v>
      </c>
      <c r="C6196" s="44">
        <v>0</v>
      </c>
      <c r="D6196" s="33">
        <v>43890</v>
      </c>
    </row>
    <row r="6197" spans="1:4" x14ac:dyDescent="0.2">
      <c r="A6197" t="s">
        <v>157</v>
      </c>
      <c r="B6197" t="s">
        <v>143</v>
      </c>
      <c r="C6197" s="44">
        <v>0</v>
      </c>
      <c r="D6197" s="33">
        <v>43891</v>
      </c>
    </row>
    <row r="6198" spans="1:4" x14ac:dyDescent="0.2">
      <c r="A6198" t="s">
        <v>157</v>
      </c>
      <c r="B6198" t="s">
        <v>143</v>
      </c>
      <c r="C6198" s="44">
        <v>0</v>
      </c>
      <c r="D6198" s="33">
        <v>43892</v>
      </c>
    </row>
    <row r="6199" spans="1:4" x14ac:dyDescent="0.2">
      <c r="A6199" t="s">
        <v>157</v>
      </c>
      <c r="B6199" t="s">
        <v>143</v>
      </c>
      <c r="C6199" s="44">
        <v>0</v>
      </c>
      <c r="D6199" s="33">
        <v>43893</v>
      </c>
    </row>
    <row r="6200" spans="1:4" x14ac:dyDescent="0.2">
      <c r="A6200" t="s">
        <v>157</v>
      </c>
      <c r="B6200" t="s">
        <v>143</v>
      </c>
      <c r="C6200" s="44">
        <v>0</v>
      </c>
      <c r="D6200" s="33">
        <v>43894</v>
      </c>
    </row>
    <row r="6201" spans="1:4" x14ac:dyDescent="0.2">
      <c r="A6201" t="s">
        <v>157</v>
      </c>
      <c r="B6201" t="s">
        <v>143</v>
      </c>
      <c r="C6201" s="44">
        <v>0</v>
      </c>
      <c r="D6201" s="33">
        <v>43895</v>
      </c>
    </row>
    <row r="6202" spans="1:4" x14ac:dyDescent="0.2">
      <c r="A6202" t="s">
        <v>157</v>
      </c>
      <c r="B6202" t="s">
        <v>143</v>
      </c>
      <c r="C6202" s="44">
        <v>0</v>
      </c>
      <c r="D6202" s="33">
        <v>43896</v>
      </c>
    </row>
    <row r="6203" spans="1:4" x14ac:dyDescent="0.2">
      <c r="A6203" t="s">
        <v>157</v>
      </c>
      <c r="B6203" t="s">
        <v>143</v>
      </c>
      <c r="C6203" s="44">
        <v>0</v>
      </c>
      <c r="D6203" s="33">
        <v>43897</v>
      </c>
    </row>
    <row r="6204" spans="1:4" x14ac:dyDescent="0.2">
      <c r="A6204" t="s">
        <v>157</v>
      </c>
      <c r="B6204" t="s">
        <v>143</v>
      </c>
      <c r="C6204" s="44">
        <v>0</v>
      </c>
      <c r="D6204" s="33">
        <v>43898</v>
      </c>
    </row>
    <row r="6205" spans="1:4" x14ac:dyDescent="0.2">
      <c r="A6205" t="s">
        <v>157</v>
      </c>
      <c r="B6205" t="s">
        <v>143</v>
      </c>
      <c r="C6205" s="44">
        <v>0</v>
      </c>
      <c r="D6205" s="33">
        <v>43899</v>
      </c>
    </row>
    <row r="6206" spans="1:4" x14ac:dyDescent="0.2">
      <c r="A6206" t="s">
        <v>157</v>
      </c>
      <c r="B6206" t="s">
        <v>143</v>
      </c>
      <c r="C6206" s="44">
        <v>8</v>
      </c>
      <c r="D6206" s="33">
        <v>43900</v>
      </c>
    </row>
    <row r="6207" spans="1:4" x14ac:dyDescent="0.2">
      <c r="A6207" t="s">
        <v>157</v>
      </c>
      <c r="B6207" t="s">
        <v>143</v>
      </c>
      <c r="C6207" s="44">
        <v>9</v>
      </c>
      <c r="D6207" s="33">
        <v>43901</v>
      </c>
    </row>
    <row r="6208" spans="1:4" x14ac:dyDescent="0.2">
      <c r="A6208" t="s">
        <v>157</v>
      </c>
      <c r="B6208" t="s">
        <v>143</v>
      </c>
      <c r="C6208" s="44">
        <v>12</v>
      </c>
      <c r="D6208" s="33">
        <v>43902</v>
      </c>
    </row>
    <row r="6209" spans="1:4" x14ac:dyDescent="0.2">
      <c r="A6209" t="s">
        <v>157</v>
      </c>
      <c r="B6209" t="s">
        <v>143</v>
      </c>
      <c r="C6209" s="44">
        <v>18</v>
      </c>
      <c r="D6209" s="33">
        <v>43903</v>
      </c>
    </row>
    <row r="6210" spans="1:4" x14ac:dyDescent="0.2">
      <c r="A6210" t="s">
        <v>157</v>
      </c>
      <c r="B6210" t="s">
        <v>143</v>
      </c>
      <c r="C6210" s="44">
        <v>26</v>
      </c>
      <c r="D6210" s="33">
        <v>43904</v>
      </c>
    </row>
    <row r="6211" spans="1:4" x14ac:dyDescent="0.2">
      <c r="A6211" t="s">
        <v>157</v>
      </c>
      <c r="B6211" t="s">
        <v>143</v>
      </c>
      <c r="C6211" s="44">
        <v>32</v>
      </c>
      <c r="D6211" s="33">
        <v>43905</v>
      </c>
    </row>
    <row r="6212" spans="1:4" x14ac:dyDescent="0.2">
      <c r="A6212" t="s">
        <v>158</v>
      </c>
      <c r="B6212" t="s">
        <v>143</v>
      </c>
      <c r="C6212" s="44">
        <v>0</v>
      </c>
      <c r="D6212" s="33">
        <v>43852</v>
      </c>
    </row>
    <row r="6213" spans="1:4" x14ac:dyDescent="0.2">
      <c r="A6213" t="s">
        <v>158</v>
      </c>
      <c r="B6213" t="s">
        <v>143</v>
      </c>
      <c r="C6213" s="44">
        <v>0</v>
      </c>
      <c r="D6213" s="33">
        <v>43853</v>
      </c>
    </row>
    <row r="6214" spans="1:4" x14ac:dyDescent="0.2">
      <c r="A6214" t="s">
        <v>158</v>
      </c>
      <c r="B6214" t="s">
        <v>143</v>
      </c>
      <c r="C6214" s="44">
        <v>0</v>
      </c>
      <c r="D6214" s="33">
        <v>43854</v>
      </c>
    </row>
    <row r="6215" spans="1:4" x14ac:dyDescent="0.2">
      <c r="A6215" t="s">
        <v>158</v>
      </c>
      <c r="B6215" t="s">
        <v>143</v>
      </c>
      <c r="C6215" s="44">
        <v>0</v>
      </c>
      <c r="D6215" s="33">
        <v>43855</v>
      </c>
    </row>
    <row r="6216" spans="1:4" x14ac:dyDescent="0.2">
      <c r="A6216" t="s">
        <v>158</v>
      </c>
      <c r="B6216" t="s">
        <v>143</v>
      </c>
      <c r="C6216" s="44">
        <v>0</v>
      </c>
      <c r="D6216" s="33">
        <v>43856</v>
      </c>
    </row>
    <row r="6217" spans="1:4" x14ac:dyDescent="0.2">
      <c r="A6217" t="s">
        <v>158</v>
      </c>
      <c r="B6217" t="s">
        <v>143</v>
      </c>
      <c r="C6217" s="44">
        <v>0</v>
      </c>
      <c r="D6217" s="33">
        <v>43857</v>
      </c>
    </row>
    <row r="6218" spans="1:4" x14ac:dyDescent="0.2">
      <c r="A6218" t="s">
        <v>158</v>
      </c>
      <c r="B6218" t="s">
        <v>143</v>
      </c>
      <c r="C6218" s="44">
        <v>0</v>
      </c>
      <c r="D6218" s="33">
        <v>43858</v>
      </c>
    </row>
    <row r="6219" spans="1:4" x14ac:dyDescent="0.2">
      <c r="A6219" t="s">
        <v>158</v>
      </c>
      <c r="B6219" t="s">
        <v>143</v>
      </c>
      <c r="C6219" s="44">
        <v>0</v>
      </c>
      <c r="D6219" s="33">
        <v>43859</v>
      </c>
    </row>
    <row r="6220" spans="1:4" x14ac:dyDescent="0.2">
      <c r="A6220" t="s">
        <v>158</v>
      </c>
      <c r="B6220" t="s">
        <v>143</v>
      </c>
      <c r="C6220" s="44">
        <v>0</v>
      </c>
      <c r="D6220" s="33">
        <v>43860</v>
      </c>
    </row>
    <row r="6221" spans="1:4" x14ac:dyDescent="0.2">
      <c r="A6221" t="s">
        <v>158</v>
      </c>
      <c r="B6221" t="s">
        <v>143</v>
      </c>
      <c r="C6221" s="44">
        <v>0</v>
      </c>
      <c r="D6221" s="33">
        <v>43861</v>
      </c>
    </row>
    <row r="6222" spans="1:4" x14ac:dyDescent="0.2">
      <c r="A6222" t="s">
        <v>158</v>
      </c>
      <c r="B6222" t="s">
        <v>143</v>
      </c>
      <c r="C6222" s="44">
        <v>0</v>
      </c>
      <c r="D6222" s="33">
        <v>43862</v>
      </c>
    </row>
    <row r="6223" spans="1:4" x14ac:dyDescent="0.2">
      <c r="A6223" t="s">
        <v>158</v>
      </c>
      <c r="B6223" t="s">
        <v>143</v>
      </c>
      <c r="C6223" s="44">
        <v>0</v>
      </c>
      <c r="D6223" s="33">
        <v>43863</v>
      </c>
    </row>
    <row r="6224" spans="1:4" x14ac:dyDescent="0.2">
      <c r="A6224" t="s">
        <v>158</v>
      </c>
      <c r="B6224" t="s">
        <v>143</v>
      </c>
      <c r="C6224" s="44">
        <v>0</v>
      </c>
      <c r="D6224" s="33">
        <v>43864</v>
      </c>
    </row>
    <row r="6225" spans="1:4" x14ac:dyDescent="0.2">
      <c r="A6225" t="s">
        <v>158</v>
      </c>
      <c r="B6225" t="s">
        <v>143</v>
      </c>
      <c r="C6225" s="44">
        <v>0</v>
      </c>
      <c r="D6225" s="33">
        <v>43865</v>
      </c>
    </row>
    <row r="6226" spans="1:4" x14ac:dyDescent="0.2">
      <c r="A6226" t="s">
        <v>158</v>
      </c>
      <c r="B6226" t="s">
        <v>143</v>
      </c>
      <c r="C6226" s="44">
        <v>0</v>
      </c>
      <c r="D6226" s="33">
        <v>43866</v>
      </c>
    </row>
    <row r="6227" spans="1:4" x14ac:dyDescent="0.2">
      <c r="A6227" t="s">
        <v>158</v>
      </c>
      <c r="B6227" t="s">
        <v>143</v>
      </c>
      <c r="C6227" s="44">
        <v>0</v>
      </c>
      <c r="D6227" s="33">
        <v>43867</v>
      </c>
    </row>
    <row r="6228" spans="1:4" x14ac:dyDescent="0.2">
      <c r="A6228" t="s">
        <v>158</v>
      </c>
      <c r="B6228" t="s">
        <v>143</v>
      </c>
      <c r="C6228" s="44">
        <v>0</v>
      </c>
      <c r="D6228" s="33">
        <v>43868</v>
      </c>
    </row>
    <row r="6229" spans="1:4" x14ac:dyDescent="0.2">
      <c r="A6229" t="s">
        <v>158</v>
      </c>
      <c r="B6229" t="s">
        <v>143</v>
      </c>
      <c r="C6229" s="44">
        <v>0</v>
      </c>
      <c r="D6229" s="33">
        <v>43869</v>
      </c>
    </row>
    <row r="6230" spans="1:4" x14ac:dyDescent="0.2">
      <c r="A6230" t="s">
        <v>158</v>
      </c>
      <c r="B6230" t="s">
        <v>143</v>
      </c>
      <c r="C6230" s="44">
        <v>0</v>
      </c>
      <c r="D6230" s="33">
        <v>43870</v>
      </c>
    </row>
    <row r="6231" spans="1:4" x14ac:dyDescent="0.2">
      <c r="A6231" t="s">
        <v>158</v>
      </c>
      <c r="B6231" t="s">
        <v>143</v>
      </c>
      <c r="C6231" s="44">
        <v>0</v>
      </c>
      <c r="D6231" s="33">
        <v>43871</v>
      </c>
    </row>
    <row r="6232" spans="1:4" x14ac:dyDescent="0.2">
      <c r="A6232" t="s">
        <v>158</v>
      </c>
      <c r="B6232" t="s">
        <v>143</v>
      </c>
      <c r="C6232" s="44">
        <v>0</v>
      </c>
      <c r="D6232" s="33">
        <v>43872</v>
      </c>
    </row>
    <row r="6233" spans="1:4" x14ac:dyDescent="0.2">
      <c r="A6233" t="s">
        <v>158</v>
      </c>
      <c r="B6233" t="s">
        <v>143</v>
      </c>
      <c r="C6233" s="44">
        <v>0</v>
      </c>
      <c r="D6233" s="33">
        <v>43873</v>
      </c>
    </row>
    <row r="6234" spans="1:4" x14ac:dyDescent="0.2">
      <c r="A6234" t="s">
        <v>158</v>
      </c>
      <c r="B6234" t="s">
        <v>143</v>
      </c>
      <c r="C6234" s="44">
        <v>0</v>
      </c>
      <c r="D6234" s="33">
        <v>43874</v>
      </c>
    </row>
    <row r="6235" spans="1:4" x14ac:dyDescent="0.2">
      <c r="A6235" t="s">
        <v>158</v>
      </c>
      <c r="B6235" t="s">
        <v>143</v>
      </c>
      <c r="C6235" s="44">
        <v>0</v>
      </c>
      <c r="D6235" s="33">
        <v>43875</v>
      </c>
    </row>
    <row r="6236" spans="1:4" x14ac:dyDescent="0.2">
      <c r="A6236" t="s">
        <v>158</v>
      </c>
      <c r="B6236" t="s">
        <v>143</v>
      </c>
      <c r="C6236" s="44">
        <v>0</v>
      </c>
      <c r="D6236" s="33">
        <v>43876</v>
      </c>
    </row>
    <row r="6237" spans="1:4" x14ac:dyDescent="0.2">
      <c r="A6237" t="s">
        <v>158</v>
      </c>
      <c r="B6237" t="s">
        <v>143</v>
      </c>
      <c r="C6237" s="44">
        <v>0</v>
      </c>
      <c r="D6237" s="33">
        <v>43877</v>
      </c>
    </row>
    <row r="6238" spans="1:4" x14ac:dyDescent="0.2">
      <c r="A6238" t="s">
        <v>158</v>
      </c>
      <c r="B6238" t="s">
        <v>143</v>
      </c>
      <c r="C6238" s="44">
        <v>0</v>
      </c>
      <c r="D6238" s="33">
        <v>43878</v>
      </c>
    </row>
    <row r="6239" spans="1:4" x14ac:dyDescent="0.2">
      <c r="A6239" t="s">
        <v>158</v>
      </c>
      <c r="B6239" t="s">
        <v>143</v>
      </c>
      <c r="C6239" s="44">
        <v>0</v>
      </c>
      <c r="D6239" s="33">
        <v>43879</v>
      </c>
    </row>
    <row r="6240" spans="1:4" x14ac:dyDescent="0.2">
      <c r="A6240" t="s">
        <v>158</v>
      </c>
      <c r="B6240" t="s">
        <v>143</v>
      </c>
      <c r="C6240" s="44">
        <v>0</v>
      </c>
      <c r="D6240" s="33">
        <v>43880</v>
      </c>
    </row>
    <row r="6241" spans="1:4" x14ac:dyDescent="0.2">
      <c r="A6241" t="s">
        <v>158</v>
      </c>
      <c r="B6241" t="s">
        <v>143</v>
      </c>
      <c r="C6241" s="44">
        <v>0</v>
      </c>
      <c r="D6241" s="33">
        <v>43881</v>
      </c>
    </row>
    <row r="6242" spans="1:4" x14ac:dyDescent="0.2">
      <c r="A6242" t="s">
        <v>158</v>
      </c>
      <c r="B6242" t="s">
        <v>143</v>
      </c>
      <c r="C6242" s="44">
        <v>0</v>
      </c>
      <c r="D6242" s="33">
        <v>43882</v>
      </c>
    </row>
    <row r="6243" spans="1:4" x14ac:dyDescent="0.2">
      <c r="A6243" t="s">
        <v>158</v>
      </c>
      <c r="B6243" t="s">
        <v>143</v>
      </c>
      <c r="C6243" s="44">
        <v>0</v>
      </c>
      <c r="D6243" s="33">
        <v>43883</v>
      </c>
    </row>
    <row r="6244" spans="1:4" x14ac:dyDescent="0.2">
      <c r="A6244" t="s">
        <v>158</v>
      </c>
      <c r="B6244" t="s">
        <v>143</v>
      </c>
      <c r="C6244" s="44">
        <v>0</v>
      </c>
      <c r="D6244" s="33">
        <v>43884</v>
      </c>
    </row>
    <row r="6245" spans="1:4" x14ac:dyDescent="0.2">
      <c r="A6245" t="s">
        <v>158</v>
      </c>
      <c r="B6245" t="s">
        <v>143</v>
      </c>
      <c r="C6245" s="44">
        <v>0</v>
      </c>
      <c r="D6245" s="33">
        <v>43885</v>
      </c>
    </row>
    <row r="6246" spans="1:4" x14ac:dyDescent="0.2">
      <c r="A6246" t="s">
        <v>158</v>
      </c>
      <c r="B6246" t="s">
        <v>143</v>
      </c>
      <c r="C6246" s="44">
        <v>0</v>
      </c>
      <c r="D6246" s="33">
        <v>43886</v>
      </c>
    </row>
    <row r="6247" spans="1:4" x14ac:dyDescent="0.2">
      <c r="A6247" t="s">
        <v>158</v>
      </c>
      <c r="B6247" t="s">
        <v>143</v>
      </c>
      <c r="C6247" s="44">
        <v>0</v>
      </c>
      <c r="D6247" s="33">
        <v>43887</v>
      </c>
    </row>
    <row r="6248" spans="1:4" x14ac:dyDescent="0.2">
      <c r="A6248" t="s">
        <v>158</v>
      </c>
      <c r="B6248" t="s">
        <v>143</v>
      </c>
      <c r="C6248" s="44">
        <v>0</v>
      </c>
      <c r="D6248" s="33">
        <v>43888</v>
      </c>
    </row>
    <row r="6249" spans="1:4" x14ac:dyDescent="0.2">
      <c r="A6249" t="s">
        <v>158</v>
      </c>
      <c r="B6249" t="s">
        <v>143</v>
      </c>
      <c r="C6249" s="44">
        <v>0</v>
      </c>
      <c r="D6249" s="33">
        <v>43889</v>
      </c>
    </row>
    <row r="6250" spans="1:4" x14ac:dyDescent="0.2">
      <c r="A6250" t="s">
        <v>158</v>
      </c>
      <c r="B6250" t="s">
        <v>143</v>
      </c>
      <c r="C6250" s="44">
        <v>0</v>
      </c>
      <c r="D6250" s="33">
        <v>43890</v>
      </c>
    </row>
    <row r="6251" spans="1:4" x14ac:dyDescent="0.2">
      <c r="A6251" t="s">
        <v>158</v>
      </c>
      <c r="B6251" t="s">
        <v>143</v>
      </c>
      <c r="C6251" s="44">
        <v>0</v>
      </c>
      <c r="D6251" s="33">
        <v>43891</v>
      </c>
    </row>
    <row r="6252" spans="1:4" x14ac:dyDescent="0.2">
      <c r="A6252" t="s">
        <v>158</v>
      </c>
      <c r="B6252" t="s">
        <v>143</v>
      </c>
      <c r="C6252" s="44">
        <v>0</v>
      </c>
      <c r="D6252" s="33">
        <v>43892</v>
      </c>
    </row>
    <row r="6253" spans="1:4" x14ac:dyDescent="0.2">
      <c r="A6253" t="s">
        <v>158</v>
      </c>
      <c r="B6253" t="s">
        <v>143</v>
      </c>
      <c r="C6253" s="44">
        <v>0</v>
      </c>
      <c r="D6253" s="33">
        <v>43893</v>
      </c>
    </row>
    <row r="6254" spans="1:4" x14ac:dyDescent="0.2">
      <c r="A6254" t="s">
        <v>158</v>
      </c>
      <c r="B6254" t="s">
        <v>143</v>
      </c>
      <c r="C6254" s="44">
        <v>0</v>
      </c>
      <c r="D6254" s="33">
        <v>43894</v>
      </c>
    </row>
    <row r="6255" spans="1:4" x14ac:dyDescent="0.2">
      <c r="A6255" t="s">
        <v>158</v>
      </c>
      <c r="B6255" t="s">
        <v>143</v>
      </c>
      <c r="C6255" s="44">
        <v>0</v>
      </c>
      <c r="D6255" s="33">
        <v>43895</v>
      </c>
    </row>
    <row r="6256" spans="1:4" x14ac:dyDescent="0.2">
      <c r="A6256" t="s">
        <v>158</v>
      </c>
      <c r="B6256" t="s">
        <v>143</v>
      </c>
      <c r="C6256" s="44">
        <v>0</v>
      </c>
      <c r="D6256" s="33">
        <v>43896</v>
      </c>
    </row>
    <row r="6257" spans="1:4" x14ac:dyDescent="0.2">
      <c r="A6257" t="s">
        <v>158</v>
      </c>
      <c r="B6257" t="s">
        <v>143</v>
      </c>
      <c r="C6257" s="44">
        <v>0</v>
      </c>
      <c r="D6257" s="33">
        <v>43897</v>
      </c>
    </row>
    <row r="6258" spans="1:4" x14ac:dyDescent="0.2">
      <c r="A6258" t="s">
        <v>158</v>
      </c>
      <c r="B6258" t="s">
        <v>143</v>
      </c>
      <c r="C6258" s="44">
        <v>0</v>
      </c>
      <c r="D6258" s="33">
        <v>43898</v>
      </c>
    </row>
    <row r="6259" spans="1:4" x14ac:dyDescent="0.2">
      <c r="A6259" t="s">
        <v>158</v>
      </c>
      <c r="B6259" t="s">
        <v>143</v>
      </c>
      <c r="C6259" s="44">
        <v>0</v>
      </c>
      <c r="D6259" s="33">
        <v>43899</v>
      </c>
    </row>
    <row r="6260" spans="1:4" x14ac:dyDescent="0.2">
      <c r="A6260" t="s">
        <v>158</v>
      </c>
      <c r="B6260" t="s">
        <v>143</v>
      </c>
      <c r="C6260" s="44">
        <v>7</v>
      </c>
      <c r="D6260" s="33">
        <v>43900</v>
      </c>
    </row>
    <row r="6261" spans="1:4" x14ac:dyDescent="0.2">
      <c r="A6261" t="s">
        <v>158</v>
      </c>
      <c r="B6261" t="s">
        <v>143</v>
      </c>
      <c r="C6261" s="44">
        <v>7</v>
      </c>
      <c r="D6261" s="33">
        <v>43901</v>
      </c>
    </row>
    <row r="6262" spans="1:4" x14ac:dyDescent="0.2">
      <c r="A6262" t="s">
        <v>158</v>
      </c>
      <c r="B6262" t="s">
        <v>143</v>
      </c>
      <c r="C6262" s="44">
        <v>15</v>
      </c>
      <c r="D6262" s="33">
        <v>43902</v>
      </c>
    </row>
    <row r="6263" spans="1:4" x14ac:dyDescent="0.2">
      <c r="A6263" t="s">
        <v>158</v>
      </c>
      <c r="B6263" t="s">
        <v>143</v>
      </c>
      <c r="C6263" s="44">
        <v>17</v>
      </c>
      <c r="D6263" s="33">
        <v>43903</v>
      </c>
    </row>
    <row r="6264" spans="1:4" x14ac:dyDescent="0.2">
      <c r="A6264" t="s">
        <v>158</v>
      </c>
      <c r="B6264" t="s">
        <v>143</v>
      </c>
      <c r="C6264" s="44">
        <v>24</v>
      </c>
      <c r="D6264" s="33">
        <v>43904</v>
      </c>
    </row>
    <row r="6265" spans="1:4" x14ac:dyDescent="0.2">
      <c r="A6265" t="s">
        <v>158</v>
      </c>
      <c r="B6265" t="s">
        <v>143</v>
      </c>
      <c r="C6265" s="44">
        <v>33</v>
      </c>
      <c r="D6265" s="33">
        <v>43905</v>
      </c>
    </row>
    <row r="6266" spans="1:4" x14ac:dyDescent="0.2">
      <c r="A6266" t="s">
        <v>159</v>
      </c>
      <c r="B6266" t="s">
        <v>143</v>
      </c>
      <c r="C6266" s="44">
        <v>0</v>
      </c>
      <c r="D6266" s="33">
        <v>43852</v>
      </c>
    </row>
    <row r="6267" spans="1:4" x14ac:dyDescent="0.2">
      <c r="A6267" t="s">
        <v>159</v>
      </c>
      <c r="B6267" t="s">
        <v>143</v>
      </c>
      <c r="C6267" s="44">
        <v>0</v>
      </c>
      <c r="D6267" s="33">
        <v>43853</v>
      </c>
    </row>
    <row r="6268" spans="1:4" x14ac:dyDescent="0.2">
      <c r="A6268" t="s">
        <v>159</v>
      </c>
      <c r="B6268" t="s">
        <v>143</v>
      </c>
      <c r="C6268" s="44">
        <v>0</v>
      </c>
      <c r="D6268" s="33">
        <v>43854</v>
      </c>
    </row>
    <row r="6269" spans="1:4" x14ac:dyDescent="0.2">
      <c r="A6269" t="s">
        <v>159</v>
      </c>
      <c r="B6269" t="s">
        <v>143</v>
      </c>
      <c r="C6269" s="44">
        <v>0</v>
      </c>
      <c r="D6269" s="33">
        <v>43855</v>
      </c>
    </row>
    <row r="6270" spans="1:4" x14ac:dyDescent="0.2">
      <c r="A6270" t="s">
        <v>159</v>
      </c>
      <c r="B6270" t="s">
        <v>143</v>
      </c>
      <c r="C6270" s="44">
        <v>0</v>
      </c>
      <c r="D6270" s="33">
        <v>43856</v>
      </c>
    </row>
    <row r="6271" spans="1:4" x14ac:dyDescent="0.2">
      <c r="A6271" t="s">
        <v>159</v>
      </c>
      <c r="B6271" t="s">
        <v>143</v>
      </c>
      <c r="C6271" s="44">
        <v>0</v>
      </c>
      <c r="D6271" s="33">
        <v>43857</v>
      </c>
    </row>
    <row r="6272" spans="1:4" x14ac:dyDescent="0.2">
      <c r="A6272" t="s">
        <v>159</v>
      </c>
      <c r="B6272" t="s">
        <v>143</v>
      </c>
      <c r="C6272" s="44">
        <v>0</v>
      </c>
      <c r="D6272" s="33">
        <v>43858</v>
      </c>
    </row>
    <row r="6273" spans="1:4" x14ac:dyDescent="0.2">
      <c r="A6273" t="s">
        <v>159</v>
      </c>
      <c r="B6273" t="s">
        <v>143</v>
      </c>
      <c r="C6273" s="44">
        <v>0</v>
      </c>
      <c r="D6273" s="33">
        <v>43859</v>
      </c>
    </row>
    <row r="6274" spans="1:4" x14ac:dyDescent="0.2">
      <c r="A6274" t="s">
        <v>159</v>
      </c>
      <c r="B6274" t="s">
        <v>143</v>
      </c>
      <c r="C6274" s="44">
        <v>0</v>
      </c>
      <c r="D6274" s="33">
        <v>43860</v>
      </c>
    </row>
    <row r="6275" spans="1:4" x14ac:dyDescent="0.2">
      <c r="A6275" t="s">
        <v>159</v>
      </c>
      <c r="B6275" t="s">
        <v>143</v>
      </c>
      <c r="C6275" s="44">
        <v>0</v>
      </c>
      <c r="D6275" s="33">
        <v>43861</v>
      </c>
    </row>
    <row r="6276" spans="1:4" x14ac:dyDescent="0.2">
      <c r="A6276" t="s">
        <v>159</v>
      </c>
      <c r="B6276" t="s">
        <v>143</v>
      </c>
      <c r="C6276" s="44">
        <v>0</v>
      </c>
      <c r="D6276" s="33">
        <v>43862</v>
      </c>
    </row>
    <row r="6277" spans="1:4" x14ac:dyDescent="0.2">
      <c r="A6277" t="s">
        <v>159</v>
      </c>
      <c r="B6277" t="s">
        <v>143</v>
      </c>
      <c r="C6277" s="44">
        <v>0</v>
      </c>
      <c r="D6277" s="33">
        <v>43863</v>
      </c>
    </row>
    <row r="6278" spans="1:4" x14ac:dyDescent="0.2">
      <c r="A6278" t="s">
        <v>159</v>
      </c>
      <c r="B6278" t="s">
        <v>143</v>
      </c>
      <c r="C6278" s="44">
        <v>0</v>
      </c>
      <c r="D6278" s="33">
        <v>43864</v>
      </c>
    </row>
    <row r="6279" spans="1:4" x14ac:dyDescent="0.2">
      <c r="A6279" t="s">
        <v>159</v>
      </c>
      <c r="B6279" t="s">
        <v>143</v>
      </c>
      <c r="C6279" s="44">
        <v>0</v>
      </c>
      <c r="D6279" s="33">
        <v>43865</v>
      </c>
    </row>
    <row r="6280" spans="1:4" x14ac:dyDescent="0.2">
      <c r="A6280" t="s">
        <v>159</v>
      </c>
      <c r="B6280" t="s">
        <v>143</v>
      </c>
      <c r="C6280" s="44">
        <v>0</v>
      </c>
      <c r="D6280" s="33">
        <v>43866</v>
      </c>
    </row>
    <row r="6281" spans="1:4" x14ac:dyDescent="0.2">
      <c r="A6281" t="s">
        <v>159</v>
      </c>
      <c r="B6281" t="s">
        <v>143</v>
      </c>
      <c r="C6281" s="44">
        <v>0</v>
      </c>
      <c r="D6281" s="33">
        <v>43867</v>
      </c>
    </row>
    <row r="6282" spans="1:4" x14ac:dyDescent="0.2">
      <c r="A6282" t="s">
        <v>159</v>
      </c>
      <c r="B6282" t="s">
        <v>143</v>
      </c>
      <c r="C6282" s="44">
        <v>0</v>
      </c>
      <c r="D6282" s="33">
        <v>43868</v>
      </c>
    </row>
    <row r="6283" spans="1:4" x14ac:dyDescent="0.2">
      <c r="A6283" t="s">
        <v>159</v>
      </c>
      <c r="B6283" t="s">
        <v>143</v>
      </c>
      <c r="C6283" s="44">
        <v>0</v>
      </c>
      <c r="D6283" s="33">
        <v>43869</v>
      </c>
    </row>
    <row r="6284" spans="1:4" x14ac:dyDescent="0.2">
      <c r="A6284" t="s">
        <v>159</v>
      </c>
      <c r="B6284" t="s">
        <v>143</v>
      </c>
      <c r="C6284" s="44">
        <v>0</v>
      </c>
      <c r="D6284" s="33">
        <v>43870</v>
      </c>
    </row>
    <row r="6285" spans="1:4" x14ac:dyDescent="0.2">
      <c r="A6285" t="s">
        <v>159</v>
      </c>
      <c r="B6285" t="s">
        <v>143</v>
      </c>
      <c r="C6285" s="44">
        <v>0</v>
      </c>
      <c r="D6285" s="33">
        <v>43871</v>
      </c>
    </row>
    <row r="6286" spans="1:4" x14ac:dyDescent="0.2">
      <c r="A6286" t="s">
        <v>159</v>
      </c>
      <c r="B6286" t="s">
        <v>143</v>
      </c>
      <c r="C6286" s="44">
        <v>0</v>
      </c>
      <c r="D6286" s="33">
        <v>43872</v>
      </c>
    </row>
    <row r="6287" spans="1:4" x14ac:dyDescent="0.2">
      <c r="A6287" t="s">
        <v>159</v>
      </c>
      <c r="B6287" t="s">
        <v>143</v>
      </c>
      <c r="C6287" s="44">
        <v>0</v>
      </c>
      <c r="D6287" s="33">
        <v>43873</v>
      </c>
    </row>
    <row r="6288" spans="1:4" x14ac:dyDescent="0.2">
      <c r="A6288" t="s">
        <v>159</v>
      </c>
      <c r="B6288" t="s">
        <v>143</v>
      </c>
      <c r="C6288" s="44">
        <v>0</v>
      </c>
      <c r="D6288" s="33">
        <v>43874</v>
      </c>
    </row>
    <row r="6289" spans="1:4" x14ac:dyDescent="0.2">
      <c r="A6289" t="s">
        <v>159</v>
      </c>
      <c r="B6289" t="s">
        <v>143</v>
      </c>
      <c r="C6289" s="44">
        <v>0</v>
      </c>
      <c r="D6289" s="33">
        <v>43875</v>
      </c>
    </row>
    <row r="6290" spans="1:4" x14ac:dyDescent="0.2">
      <c r="A6290" t="s">
        <v>159</v>
      </c>
      <c r="B6290" t="s">
        <v>143</v>
      </c>
      <c r="C6290" s="44">
        <v>0</v>
      </c>
      <c r="D6290" s="33">
        <v>43876</v>
      </c>
    </row>
    <row r="6291" spans="1:4" x14ac:dyDescent="0.2">
      <c r="A6291" t="s">
        <v>159</v>
      </c>
      <c r="B6291" t="s">
        <v>143</v>
      </c>
      <c r="C6291" s="44">
        <v>0</v>
      </c>
      <c r="D6291" s="33">
        <v>43877</v>
      </c>
    </row>
    <row r="6292" spans="1:4" x14ac:dyDescent="0.2">
      <c r="A6292" t="s">
        <v>159</v>
      </c>
      <c r="B6292" t="s">
        <v>143</v>
      </c>
      <c r="C6292" s="44">
        <v>0</v>
      </c>
      <c r="D6292" s="33">
        <v>43878</v>
      </c>
    </row>
    <row r="6293" spans="1:4" x14ac:dyDescent="0.2">
      <c r="A6293" t="s">
        <v>159</v>
      </c>
      <c r="B6293" t="s">
        <v>143</v>
      </c>
      <c r="C6293" s="44">
        <v>0</v>
      </c>
      <c r="D6293" s="33">
        <v>43879</v>
      </c>
    </row>
    <row r="6294" spans="1:4" x14ac:dyDescent="0.2">
      <c r="A6294" t="s">
        <v>159</v>
      </c>
      <c r="B6294" t="s">
        <v>143</v>
      </c>
      <c r="C6294" s="44">
        <v>0</v>
      </c>
      <c r="D6294" s="33">
        <v>43880</v>
      </c>
    </row>
    <row r="6295" spans="1:4" x14ac:dyDescent="0.2">
      <c r="A6295" t="s">
        <v>159</v>
      </c>
      <c r="B6295" t="s">
        <v>143</v>
      </c>
      <c r="C6295" s="44">
        <v>0</v>
      </c>
      <c r="D6295" s="33">
        <v>43881</v>
      </c>
    </row>
    <row r="6296" spans="1:4" x14ac:dyDescent="0.2">
      <c r="A6296" t="s">
        <v>159</v>
      </c>
      <c r="B6296" t="s">
        <v>143</v>
      </c>
      <c r="C6296" s="44">
        <v>0</v>
      </c>
      <c r="D6296" s="33">
        <v>43882</v>
      </c>
    </row>
    <row r="6297" spans="1:4" x14ac:dyDescent="0.2">
      <c r="A6297" t="s">
        <v>159</v>
      </c>
      <c r="B6297" t="s">
        <v>143</v>
      </c>
      <c r="C6297" s="44">
        <v>0</v>
      </c>
      <c r="D6297" s="33">
        <v>43883</v>
      </c>
    </row>
    <row r="6298" spans="1:4" x14ac:dyDescent="0.2">
      <c r="A6298" t="s">
        <v>159</v>
      </c>
      <c r="B6298" t="s">
        <v>143</v>
      </c>
      <c r="C6298" s="44">
        <v>0</v>
      </c>
      <c r="D6298" s="33">
        <v>43884</v>
      </c>
    </row>
    <row r="6299" spans="1:4" x14ac:dyDescent="0.2">
      <c r="A6299" t="s">
        <v>159</v>
      </c>
      <c r="B6299" t="s">
        <v>143</v>
      </c>
      <c r="C6299" s="44">
        <v>0</v>
      </c>
      <c r="D6299" s="33">
        <v>43885</v>
      </c>
    </row>
    <row r="6300" spans="1:4" x14ac:dyDescent="0.2">
      <c r="A6300" t="s">
        <v>159</v>
      </c>
      <c r="B6300" t="s">
        <v>143</v>
      </c>
      <c r="C6300" s="44">
        <v>0</v>
      </c>
      <c r="D6300" s="33">
        <v>43886</v>
      </c>
    </row>
    <row r="6301" spans="1:4" x14ac:dyDescent="0.2">
      <c r="A6301" t="s">
        <v>159</v>
      </c>
      <c r="B6301" t="s">
        <v>143</v>
      </c>
      <c r="C6301" s="44">
        <v>0</v>
      </c>
      <c r="D6301" s="33">
        <v>43887</v>
      </c>
    </row>
    <row r="6302" spans="1:4" x14ac:dyDescent="0.2">
      <c r="A6302" t="s">
        <v>159</v>
      </c>
      <c r="B6302" t="s">
        <v>143</v>
      </c>
      <c r="C6302" s="44">
        <v>0</v>
      </c>
      <c r="D6302" s="33">
        <v>43888</v>
      </c>
    </row>
    <row r="6303" spans="1:4" x14ac:dyDescent="0.2">
      <c r="A6303" t="s">
        <v>159</v>
      </c>
      <c r="B6303" t="s">
        <v>143</v>
      </c>
      <c r="C6303" s="44">
        <v>0</v>
      </c>
      <c r="D6303" s="33">
        <v>43889</v>
      </c>
    </row>
    <row r="6304" spans="1:4" x14ac:dyDescent="0.2">
      <c r="A6304" t="s">
        <v>159</v>
      </c>
      <c r="B6304" t="s">
        <v>143</v>
      </c>
      <c r="C6304" s="44">
        <v>0</v>
      </c>
      <c r="D6304" s="33">
        <v>43890</v>
      </c>
    </row>
    <row r="6305" spans="1:4" x14ac:dyDescent="0.2">
      <c r="A6305" t="s">
        <v>159</v>
      </c>
      <c r="B6305" t="s">
        <v>143</v>
      </c>
      <c r="C6305" s="44">
        <v>0</v>
      </c>
      <c r="D6305" s="33">
        <v>43891</v>
      </c>
    </row>
    <row r="6306" spans="1:4" x14ac:dyDescent="0.2">
      <c r="A6306" t="s">
        <v>159</v>
      </c>
      <c r="B6306" t="s">
        <v>143</v>
      </c>
      <c r="C6306" s="44">
        <v>0</v>
      </c>
      <c r="D6306" s="33">
        <v>43892</v>
      </c>
    </row>
    <row r="6307" spans="1:4" x14ac:dyDescent="0.2">
      <c r="A6307" t="s">
        <v>159</v>
      </c>
      <c r="B6307" t="s">
        <v>143</v>
      </c>
      <c r="C6307" s="44">
        <v>0</v>
      </c>
      <c r="D6307" s="33">
        <v>43893</v>
      </c>
    </row>
    <row r="6308" spans="1:4" x14ac:dyDescent="0.2">
      <c r="A6308" t="s">
        <v>159</v>
      </c>
      <c r="B6308" t="s">
        <v>143</v>
      </c>
      <c r="C6308" s="44">
        <v>0</v>
      </c>
      <c r="D6308" s="33">
        <v>43894</v>
      </c>
    </row>
    <row r="6309" spans="1:4" x14ac:dyDescent="0.2">
      <c r="A6309" t="s">
        <v>159</v>
      </c>
      <c r="B6309" t="s">
        <v>143</v>
      </c>
      <c r="C6309" s="44">
        <v>0</v>
      </c>
      <c r="D6309" s="33">
        <v>43895</v>
      </c>
    </row>
    <row r="6310" spans="1:4" x14ac:dyDescent="0.2">
      <c r="A6310" t="s">
        <v>159</v>
      </c>
      <c r="B6310" t="s">
        <v>143</v>
      </c>
      <c r="C6310" s="44">
        <v>0</v>
      </c>
      <c r="D6310" s="33">
        <v>43896</v>
      </c>
    </row>
    <row r="6311" spans="1:4" x14ac:dyDescent="0.2">
      <c r="A6311" t="s">
        <v>159</v>
      </c>
      <c r="B6311" t="s">
        <v>143</v>
      </c>
      <c r="C6311" s="44">
        <v>0</v>
      </c>
      <c r="D6311" s="33">
        <v>43897</v>
      </c>
    </row>
    <row r="6312" spans="1:4" x14ac:dyDescent="0.2">
      <c r="A6312" t="s">
        <v>159</v>
      </c>
      <c r="B6312" t="s">
        <v>143</v>
      </c>
      <c r="C6312" s="44">
        <v>0</v>
      </c>
      <c r="D6312" s="33">
        <v>43898</v>
      </c>
    </row>
    <row r="6313" spans="1:4" x14ac:dyDescent="0.2">
      <c r="A6313" t="s">
        <v>159</v>
      </c>
      <c r="B6313" t="s">
        <v>143</v>
      </c>
      <c r="C6313" s="44">
        <v>0</v>
      </c>
      <c r="D6313" s="33">
        <v>43899</v>
      </c>
    </row>
    <row r="6314" spans="1:4" x14ac:dyDescent="0.2">
      <c r="A6314" t="s">
        <v>159</v>
      </c>
      <c r="B6314" t="s">
        <v>143</v>
      </c>
      <c r="C6314" s="44">
        <v>7</v>
      </c>
      <c r="D6314" s="33">
        <v>43900</v>
      </c>
    </row>
    <row r="6315" spans="1:4" x14ac:dyDescent="0.2">
      <c r="A6315" t="s">
        <v>159</v>
      </c>
      <c r="B6315" t="s">
        <v>143</v>
      </c>
      <c r="C6315" s="44">
        <v>10</v>
      </c>
      <c r="D6315" s="33">
        <v>43901</v>
      </c>
    </row>
    <row r="6316" spans="1:4" x14ac:dyDescent="0.2">
      <c r="A6316" t="s">
        <v>159</v>
      </c>
      <c r="B6316" t="s">
        <v>143</v>
      </c>
      <c r="C6316" s="44">
        <v>12</v>
      </c>
      <c r="D6316" s="33">
        <v>43902</v>
      </c>
    </row>
    <row r="6317" spans="1:4" x14ac:dyDescent="0.2">
      <c r="A6317" t="s">
        <v>159</v>
      </c>
      <c r="B6317" t="s">
        <v>143</v>
      </c>
      <c r="C6317" s="44">
        <v>13</v>
      </c>
      <c r="D6317" s="33">
        <v>43903</v>
      </c>
    </row>
    <row r="6318" spans="1:4" x14ac:dyDescent="0.2">
      <c r="A6318" t="s">
        <v>159</v>
      </c>
      <c r="B6318" t="s">
        <v>143</v>
      </c>
      <c r="C6318" s="44">
        <v>19</v>
      </c>
      <c r="D6318" s="33">
        <v>43904</v>
      </c>
    </row>
    <row r="6319" spans="1:4" x14ac:dyDescent="0.2">
      <c r="A6319" t="s">
        <v>159</v>
      </c>
      <c r="B6319" t="s">
        <v>143</v>
      </c>
      <c r="C6319" s="44">
        <v>28</v>
      </c>
      <c r="D6319" s="33">
        <v>43905</v>
      </c>
    </row>
    <row r="6320" spans="1:4" x14ac:dyDescent="0.2">
      <c r="A6320" t="s">
        <v>160</v>
      </c>
      <c r="B6320" t="s">
        <v>143</v>
      </c>
      <c r="C6320" s="44">
        <v>0</v>
      </c>
      <c r="D6320" s="33">
        <v>43852</v>
      </c>
    </row>
    <row r="6321" spans="1:4" x14ac:dyDescent="0.2">
      <c r="A6321" t="s">
        <v>160</v>
      </c>
      <c r="B6321" t="s">
        <v>143</v>
      </c>
      <c r="C6321" s="44">
        <v>0</v>
      </c>
      <c r="D6321" s="33">
        <v>43853</v>
      </c>
    </row>
    <row r="6322" spans="1:4" x14ac:dyDescent="0.2">
      <c r="A6322" t="s">
        <v>160</v>
      </c>
      <c r="B6322" t="s">
        <v>143</v>
      </c>
      <c r="C6322" s="44">
        <v>0</v>
      </c>
      <c r="D6322" s="33">
        <v>43854</v>
      </c>
    </row>
    <row r="6323" spans="1:4" x14ac:dyDescent="0.2">
      <c r="A6323" t="s">
        <v>160</v>
      </c>
      <c r="B6323" t="s">
        <v>143</v>
      </c>
      <c r="C6323" s="44">
        <v>0</v>
      </c>
      <c r="D6323" s="33">
        <v>43855</v>
      </c>
    </row>
    <row r="6324" spans="1:4" x14ac:dyDescent="0.2">
      <c r="A6324" t="s">
        <v>160</v>
      </c>
      <c r="B6324" t="s">
        <v>143</v>
      </c>
      <c r="C6324" s="44">
        <v>0</v>
      </c>
      <c r="D6324" s="33">
        <v>43856</v>
      </c>
    </row>
    <row r="6325" spans="1:4" x14ac:dyDescent="0.2">
      <c r="A6325" t="s">
        <v>160</v>
      </c>
      <c r="B6325" t="s">
        <v>143</v>
      </c>
      <c r="C6325" s="44">
        <v>0</v>
      </c>
      <c r="D6325" s="33">
        <v>43857</v>
      </c>
    </row>
    <row r="6326" spans="1:4" x14ac:dyDescent="0.2">
      <c r="A6326" t="s">
        <v>160</v>
      </c>
      <c r="B6326" t="s">
        <v>143</v>
      </c>
      <c r="C6326" s="44">
        <v>0</v>
      </c>
      <c r="D6326" s="33">
        <v>43858</v>
      </c>
    </row>
    <row r="6327" spans="1:4" x14ac:dyDescent="0.2">
      <c r="A6327" t="s">
        <v>160</v>
      </c>
      <c r="B6327" t="s">
        <v>143</v>
      </c>
      <c r="C6327" s="44">
        <v>0</v>
      </c>
      <c r="D6327" s="33">
        <v>43859</v>
      </c>
    </row>
    <row r="6328" spans="1:4" x14ac:dyDescent="0.2">
      <c r="A6328" t="s">
        <v>160</v>
      </c>
      <c r="B6328" t="s">
        <v>143</v>
      </c>
      <c r="C6328" s="44">
        <v>0</v>
      </c>
      <c r="D6328" s="33">
        <v>43860</v>
      </c>
    </row>
    <row r="6329" spans="1:4" x14ac:dyDescent="0.2">
      <c r="A6329" t="s">
        <v>160</v>
      </c>
      <c r="B6329" t="s">
        <v>143</v>
      </c>
      <c r="C6329" s="44">
        <v>0</v>
      </c>
      <c r="D6329" s="33">
        <v>43861</v>
      </c>
    </row>
    <row r="6330" spans="1:4" x14ac:dyDescent="0.2">
      <c r="A6330" t="s">
        <v>160</v>
      </c>
      <c r="B6330" t="s">
        <v>143</v>
      </c>
      <c r="C6330" s="44">
        <v>0</v>
      </c>
      <c r="D6330" s="33">
        <v>43862</v>
      </c>
    </row>
    <row r="6331" spans="1:4" x14ac:dyDescent="0.2">
      <c r="A6331" t="s">
        <v>160</v>
      </c>
      <c r="B6331" t="s">
        <v>143</v>
      </c>
      <c r="C6331" s="44">
        <v>0</v>
      </c>
      <c r="D6331" s="33">
        <v>43863</v>
      </c>
    </row>
    <row r="6332" spans="1:4" x14ac:dyDescent="0.2">
      <c r="A6332" t="s">
        <v>160</v>
      </c>
      <c r="B6332" t="s">
        <v>143</v>
      </c>
      <c r="C6332" s="44">
        <v>0</v>
      </c>
      <c r="D6332" s="33">
        <v>43864</v>
      </c>
    </row>
    <row r="6333" spans="1:4" x14ac:dyDescent="0.2">
      <c r="A6333" t="s">
        <v>160</v>
      </c>
      <c r="B6333" t="s">
        <v>143</v>
      </c>
      <c r="C6333" s="44">
        <v>0</v>
      </c>
      <c r="D6333" s="33">
        <v>43865</v>
      </c>
    </row>
    <row r="6334" spans="1:4" x14ac:dyDescent="0.2">
      <c r="A6334" t="s">
        <v>160</v>
      </c>
      <c r="B6334" t="s">
        <v>143</v>
      </c>
      <c r="C6334" s="44">
        <v>0</v>
      </c>
      <c r="D6334" s="33">
        <v>43866</v>
      </c>
    </row>
    <row r="6335" spans="1:4" x14ac:dyDescent="0.2">
      <c r="A6335" t="s">
        <v>160</v>
      </c>
      <c r="B6335" t="s">
        <v>143</v>
      </c>
      <c r="C6335" s="44">
        <v>0</v>
      </c>
      <c r="D6335" s="33">
        <v>43867</v>
      </c>
    </row>
    <row r="6336" spans="1:4" x14ac:dyDescent="0.2">
      <c r="A6336" t="s">
        <v>160</v>
      </c>
      <c r="B6336" t="s">
        <v>143</v>
      </c>
      <c r="C6336" s="44">
        <v>0</v>
      </c>
      <c r="D6336" s="33">
        <v>43868</v>
      </c>
    </row>
    <row r="6337" spans="1:4" x14ac:dyDescent="0.2">
      <c r="A6337" t="s">
        <v>160</v>
      </c>
      <c r="B6337" t="s">
        <v>143</v>
      </c>
      <c r="C6337" s="44">
        <v>0</v>
      </c>
      <c r="D6337" s="33">
        <v>43869</v>
      </c>
    </row>
    <row r="6338" spans="1:4" x14ac:dyDescent="0.2">
      <c r="A6338" t="s">
        <v>160</v>
      </c>
      <c r="B6338" t="s">
        <v>143</v>
      </c>
      <c r="C6338" s="44">
        <v>0</v>
      </c>
      <c r="D6338" s="33">
        <v>43870</v>
      </c>
    </row>
    <row r="6339" spans="1:4" x14ac:dyDescent="0.2">
      <c r="A6339" t="s">
        <v>160</v>
      </c>
      <c r="B6339" t="s">
        <v>143</v>
      </c>
      <c r="C6339" s="44">
        <v>0</v>
      </c>
      <c r="D6339" s="33">
        <v>43871</v>
      </c>
    </row>
    <row r="6340" spans="1:4" x14ac:dyDescent="0.2">
      <c r="A6340" t="s">
        <v>160</v>
      </c>
      <c r="B6340" t="s">
        <v>143</v>
      </c>
      <c r="C6340" s="44">
        <v>0</v>
      </c>
      <c r="D6340" s="33">
        <v>43872</v>
      </c>
    </row>
    <row r="6341" spans="1:4" x14ac:dyDescent="0.2">
      <c r="A6341" t="s">
        <v>160</v>
      </c>
      <c r="B6341" t="s">
        <v>143</v>
      </c>
      <c r="C6341" s="44">
        <v>0</v>
      </c>
      <c r="D6341" s="33">
        <v>43873</v>
      </c>
    </row>
    <row r="6342" spans="1:4" x14ac:dyDescent="0.2">
      <c r="A6342" t="s">
        <v>160</v>
      </c>
      <c r="B6342" t="s">
        <v>143</v>
      </c>
      <c r="C6342" s="44">
        <v>0</v>
      </c>
      <c r="D6342" s="33">
        <v>43874</v>
      </c>
    </row>
    <row r="6343" spans="1:4" x14ac:dyDescent="0.2">
      <c r="A6343" t="s">
        <v>160</v>
      </c>
      <c r="B6343" t="s">
        <v>143</v>
      </c>
      <c r="C6343" s="44">
        <v>0</v>
      </c>
      <c r="D6343" s="33">
        <v>43875</v>
      </c>
    </row>
    <row r="6344" spans="1:4" x14ac:dyDescent="0.2">
      <c r="A6344" t="s">
        <v>160</v>
      </c>
      <c r="B6344" t="s">
        <v>143</v>
      </c>
      <c r="C6344" s="44">
        <v>0</v>
      </c>
      <c r="D6344" s="33">
        <v>43876</v>
      </c>
    </row>
    <row r="6345" spans="1:4" x14ac:dyDescent="0.2">
      <c r="A6345" t="s">
        <v>160</v>
      </c>
      <c r="B6345" t="s">
        <v>143</v>
      </c>
      <c r="C6345" s="44">
        <v>0</v>
      </c>
      <c r="D6345" s="33">
        <v>43877</v>
      </c>
    </row>
    <row r="6346" spans="1:4" x14ac:dyDescent="0.2">
      <c r="A6346" t="s">
        <v>160</v>
      </c>
      <c r="B6346" t="s">
        <v>143</v>
      </c>
      <c r="C6346" s="44">
        <v>0</v>
      </c>
      <c r="D6346" s="33">
        <v>43878</v>
      </c>
    </row>
    <row r="6347" spans="1:4" x14ac:dyDescent="0.2">
      <c r="A6347" t="s">
        <v>160</v>
      </c>
      <c r="B6347" t="s">
        <v>143</v>
      </c>
      <c r="C6347" s="44">
        <v>0</v>
      </c>
      <c r="D6347" s="33">
        <v>43879</v>
      </c>
    </row>
    <row r="6348" spans="1:4" x14ac:dyDescent="0.2">
      <c r="A6348" t="s">
        <v>160</v>
      </c>
      <c r="B6348" t="s">
        <v>143</v>
      </c>
      <c r="C6348" s="44">
        <v>0</v>
      </c>
      <c r="D6348" s="33">
        <v>43880</v>
      </c>
    </row>
    <row r="6349" spans="1:4" x14ac:dyDescent="0.2">
      <c r="A6349" t="s">
        <v>160</v>
      </c>
      <c r="B6349" t="s">
        <v>143</v>
      </c>
      <c r="C6349" s="44">
        <v>0</v>
      </c>
      <c r="D6349" s="33">
        <v>43881</v>
      </c>
    </row>
    <row r="6350" spans="1:4" x14ac:dyDescent="0.2">
      <c r="A6350" t="s">
        <v>160</v>
      </c>
      <c r="B6350" t="s">
        <v>143</v>
      </c>
      <c r="C6350" s="44">
        <v>0</v>
      </c>
      <c r="D6350" s="33">
        <v>43882</v>
      </c>
    </row>
    <row r="6351" spans="1:4" x14ac:dyDescent="0.2">
      <c r="A6351" t="s">
        <v>160</v>
      </c>
      <c r="B6351" t="s">
        <v>143</v>
      </c>
      <c r="C6351" s="44">
        <v>0</v>
      </c>
      <c r="D6351" s="33">
        <v>43883</v>
      </c>
    </row>
    <row r="6352" spans="1:4" x14ac:dyDescent="0.2">
      <c r="A6352" t="s">
        <v>160</v>
      </c>
      <c r="B6352" t="s">
        <v>143</v>
      </c>
      <c r="C6352" s="44">
        <v>0</v>
      </c>
      <c r="D6352" s="33">
        <v>43884</v>
      </c>
    </row>
    <row r="6353" spans="1:4" x14ac:dyDescent="0.2">
      <c r="A6353" t="s">
        <v>160</v>
      </c>
      <c r="B6353" t="s">
        <v>143</v>
      </c>
      <c r="C6353" s="44">
        <v>0</v>
      </c>
      <c r="D6353" s="33">
        <v>43885</v>
      </c>
    </row>
    <row r="6354" spans="1:4" x14ac:dyDescent="0.2">
      <c r="A6354" t="s">
        <v>160</v>
      </c>
      <c r="B6354" t="s">
        <v>143</v>
      </c>
      <c r="C6354" s="44">
        <v>0</v>
      </c>
      <c r="D6354" s="33">
        <v>43886</v>
      </c>
    </row>
    <row r="6355" spans="1:4" x14ac:dyDescent="0.2">
      <c r="A6355" t="s">
        <v>160</v>
      </c>
      <c r="B6355" t="s">
        <v>143</v>
      </c>
      <c r="C6355" s="44">
        <v>0</v>
      </c>
      <c r="D6355" s="33">
        <v>43887</v>
      </c>
    </row>
    <row r="6356" spans="1:4" x14ac:dyDescent="0.2">
      <c r="A6356" t="s">
        <v>160</v>
      </c>
      <c r="B6356" t="s">
        <v>143</v>
      </c>
      <c r="C6356" s="44">
        <v>0</v>
      </c>
      <c r="D6356" s="33">
        <v>43888</v>
      </c>
    </row>
    <row r="6357" spans="1:4" x14ac:dyDescent="0.2">
      <c r="A6357" t="s">
        <v>160</v>
      </c>
      <c r="B6357" t="s">
        <v>143</v>
      </c>
      <c r="C6357" s="44">
        <v>0</v>
      </c>
      <c r="D6357" s="33">
        <v>43889</v>
      </c>
    </row>
    <row r="6358" spans="1:4" x14ac:dyDescent="0.2">
      <c r="A6358" t="s">
        <v>160</v>
      </c>
      <c r="B6358" t="s">
        <v>143</v>
      </c>
      <c r="C6358" s="44">
        <v>0</v>
      </c>
      <c r="D6358" s="33">
        <v>43890</v>
      </c>
    </row>
    <row r="6359" spans="1:4" x14ac:dyDescent="0.2">
      <c r="A6359" t="s">
        <v>160</v>
      </c>
      <c r="B6359" t="s">
        <v>143</v>
      </c>
      <c r="C6359" s="44">
        <v>0</v>
      </c>
      <c r="D6359" s="33">
        <v>43891</v>
      </c>
    </row>
    <row r="6360" spans="1:4" x14ac:dyDescent="0.2">
      <c r="A6360" t="s">
        <v>160</v>
      </c>
      <c r="B6360" t="s">
        <v>143</v>
      </c>
      <c r="C6360" s="44">
        <v>0</v>
      </c>
      <c r="D6360" s="33">
        <v>43892</v>
      </c>
    </row>
    <row r="6361" spans="1:4" x14ac:dyDescent="0.2">
      <c r="A6361" t="s">
        <v>160</v>
      </c>
      <c r="B6361" t="s">
        <v>143</v>
      </c>
      <c r="C6361" s="44">
        <v>0</v>
      </c>
      <c r="D6361" s="33">
        <v>43893</v>
      </c>
    </row>
    <row r="6362" spans="1:4" x14ac:dyDescent="0.2">
      <c r="A6362" t="s">
        <v>160</v>
      </c>
      <c r="B6362" t="s">
        <v>143</v>
      </c>
      <c r="C6362" s="44">
        <v>0</v>
      </c>
      <c r="D6362" s="33">
        <v>43894</v>
      </c>
    </row>
    <row r="6363" spans="1:4" x14ac:dyDescent="0.2">
      <c r="A6363" t="s">
        <v>160</v>
      </c>
      <c r="B6363" t="s">
        <v>143</v>
      </c>
      <c r="C6363" s="44">
        <v>0</v>
      </c>
      <c r="D6363" s="33">
        <v>43895</v>
      </c>
    </row>
    <row r="6364" spans="1:4" x14ac:dyDescent="0.2">
      <c r="A6364" t="s">
        <v>160</v>
      </c>
      <c r="B6364" t="s">
        <v>143</v>
      </c>
      <c r="C6364" s="44">
        <v>0</v>
      </c>
      <c r="D6364" s="33">
        <v>43896</v>
      </c>
    </row>
    <row r="6365" spans="1:4" x14ac:dyDescent="0.2">
      <c r="A6365" t="s">
        <v>160</v>
      </c>
      <c r="B6365" t="s">
        <v>143</v>
      </c>
      <c r="C6365" s="44">
        <v>0</v>
      </c>
      <c r="D6365" s="33">
        <v>43897</v>
      </c>
    </row>
    <row r="6366" spans="1:4" x14ac:dyDescent="0.2">
      <c r="A6366" t="s">
        <v>160</v>
      </c>
      <c r="B6366" t="s">
        <v>143</v>
      </c>
      <c r="C6366" s="44">
        <v>0</v>
      </c>
      <c r="D6366" s="33">
        <v>43898</v>
      </c>
    </row>
    <row r="6367" spans="1:4" x14ac:dyDescent="0.2">
      <c r="A6367" t="s">
        <v>160</v>
      </c>
      <c r="B6367" t="s">
        <v>143</v>
      </c>
      <c r="C6367" s="44">
        <v>0</v>
      </c>
      <c r="D6367" s="33">
        <v>43899</v>
      </c>
    </row>
    <row r="6368" spans="1:4" x14ac:dyDescent="0.2">
      <c r="A6368" t="s">
        <v>160</v>
      </c>
      <c r="B6368" t="s">
        <v>143</v>
      </c>
      <c r="C6368" s="44">
        <v>7</v>
      </c>
      <c r="D6368" s="33">
        <v>43900</v>
      </c>
    </row>
    <row r="6369" spans="1:4" x14ac:dyDescent="0.2">
      <c r="A6369" t="s">
        <v>160</v>
      </c>
      <c r="B6369" t="s">
        <v>143</v>
      </c>
      <c r="C6369" s="44">
        <v>9</v>
      </c>
      <c r="D6369" s="33">
        <v>43901</v>
      </c>
    </row>
    <row r="6370" spans="1:4" x14ac:dyDescent="0.2">
      <c r="A6370" t="s">
        <v>160</v>
      </c>
      <c r="B6370" t="s">
        <v>143</v>
      </c>
      <c r="C6370" s="44">
        <v>18</v>
      </c>
      <c r="D6370" s="33">
        <v>43902</v>
      </c>
    </row>
    <row r="6371" spans="1:4" x14ac:dyDescent="0.2">
      <c r="A6371" t="s">
        <v>160</v>
      </c>
      <c r="B6371" t="s">
        <v>143</v>
      </c>
      <c r="C6371" s="44">
        <v>26</v>
      </c>
      <c r="D6371" s="33">
        <v>43903</v>
      </c>
    </row>
    <row r="6372" spans="1:4" x14ac:dyDescent="0.2">
      <c r="A6372" t="s">
        <v>160</v>
      </c>
      <c r="B6372" t="s">
        <v>143</v>
      </c>
      <c r="C6372" s="44">
        <v>32</v>
      </c>
      <c r="D6372" s="33">
        <v>43904</v>
      </c>
    </row>
    <row r="6373" spans="1:4" x14ac:dyDescent="0.2">
      <c r="A6373" t="s">
        <v>160</v>
      </c>
      <c r="B6373" t="s">
        <v>143</v>
      </c>
      <c r="C6373" s="44">
        <v>39</v>
      </c>
      <c r="D6373" s="33">
        <v>43905</v>
      </c>
    </row>
    <row r="6374" spans="1:4" x14ac:dyDescent="0.2">
      <c r="A6374" t="s">
        <v>161</v>
      </c>
      <c r="B6374" t="s">
        <v>143</v>
      </c>
      <c r="C6374" s="44">
        <v>0</v>
      </c>
      <c r="D6374" s="33">
        <v>43852</v>
      </c>
    </row>
    <row r="6375" spans="1:4" x14ac:dyDescent="0.2">
      <c r="A6375" t="s">
        <v>161</v>
      </c>
      <c r="B6375" t="s">
        <v>143</v>
      </c>
      <c r="C6375" s="44">
        <v>0</v>
      </c>
      <c r="D6375" s="33">
        <v>43853</v>
      </c>
    </row>
    <row r="6376" spans="1:4" x14ac:dyDescent="0.2">
      <c r="A6376" t="s">
        <v>161</v>
      </c>
      <c r="B6376" t="s">
        <v>143</v>
      </c>
      <c r="C6376" s="44">
        <v>0</v>
      </c>
      <c r="D6376" s="33">
        <v>43854</v>
      </c>
    </row>
    <row r="6377" spans="1:4" x14ac:dyDescent="0.2">
      <c r="A6377" t="s">
        <v>161</v>
      </c>
      <c r="B6377" t="s">
        <v>143</v>
      </c>
      <c r="C6377" s="44">
        <v>0</v>
      </c>
      <c r="D6377" s="33">
        <v>43855</v>
      </c>
    </row>
    <row r="6378" spans="1:4" x14ac:dyDescent="0.2">
      <c r="A6378" t="s">
        <v>161</v>
      </c>
      <c r="B6378" t="s">
        <v>143</v>
      </c>
      <c r="C6378" s="44">
        <v>0</v>
      </c>
      <c r="D6378" s="33">
        <v>43856</v>
      </c>
    </row>
    <row r="6379" spans="1:4" x14ac:dyDescent="0.2">
      <c r="A6379" t="s">
        <v>161</v>
      </c>
      <c r="B6379" t="s">
        <v>143</v>
      </c>
      <c r="C6379" s="44">
        <v>0</v>
      </c>
      <c r="D6379" s="33">
        <v>43857</v>
      </c>
    </row>
    <row r="6380" spans="1:4" x14ac:dyDescent="0.2">
      <c r="A6380" t="s">
        <v>161</v>
      </c>
      <c r="B6380" t="s">
        <v>143</v>
      </c>
      <c r="C6380" s="44">
        <v>0</v>
      </c>
      <c r="D6380" s="33">
        <v>43858</v>
      </c>
    </row>
    <row r="6381" spans="1:4" x14ac:dyDescent="0.2">
      <c r="A6381" t="s">
        <v>161</v>
      </c>
      <c r="B6381" t="s">
        <v>143</v>
      </c>
      <c r="C6381" s="44">
        <v>0</v>
      </c>
      <c r="D6381" s="33">
        <v>43859</v>
      </c>
    </row>
    <row r="6382" spans="1:4" x14ac:dyDescent="0.2">
      <c r="A6382" t="s">
        <v>161</v>
      </c>
      <c r="B6382" t="s">
        <v>143</v>
      </c>
      <c r="C6382" s="44">
        <v>0</v>
      </c>
      <c r="D6382" s="33">
        <v>43860</v>
      </c>
    </row>
    <row r="6383" spans="1:4" x14ac:dyDescent="0.2">
      <c r="A6383" t="s">
        <v>161</v>
      </c>
      <c r="B6383" t="s">
        <v>143</v>
      </c>
      <c r="C6383" s="44">
        <v>0</v>
      </c>
      <c r="D6383" s="33">
        <v>43861</v>
      </c>
    </row>
    <row r="6384" spans="1:4" x14ac:dyDescent="0.2">
      <c r="A6384" t="s">
        <v>161</v>
      </c>
      <c r="B6384" t="s">
        <v>143</v>
      </c>
      <c r="C6384" s="44">
        <v>0</v>
      </c>
      <c r="D6384" s="33">
        <v>43862</v>
      </c>
    </row>
    <row r="6385" spans="1:4" x14ac:dyDescent="0.2">
      <c r="A6385" t="s">
        <v>161</v>
      </c>
      <c r="B6385" t="s">
        <v>143</v>
      </c>
      <c r="C6385" s="44">
        <v>0</v>
      </c>
      <c r="D6385" s="33">
        <v>43863</v>
      </c>
    </row>
    <row r="6386" spans="1:4" x14ac:dyDescent="0.2">
      <c r="A6386" t="s">
        <v>161</v>
      </c>
      <c r="B6386" t="s">
        <v>143</v>
      </c>
      <c r="C6386" s="44">
        <v>0</v>
      </c>
      <c r="D6386" s="33">
        <v>43864</v>
      </c>
    </row>
    <row r="6387" spans="1:4" x14ac:dyDescent="0.2">
      <c r="A6387" t="s">
        <v>161</v>
      </c>
      <c r="B6387" t="s">
        <v>143</v>
      </c>
      <c r="C6387" s="44">
        <v>0</v>
      </c>
      <c r="D6387" s="33">
        <v>43865</v>
      </c>
    </row>
    <row r="6388" spans="1:4" x14ac:dyDescent="0.2">
      <c r="A6388" t="s">
        <v>161</v>
      </c>
      <c r="B6388" t="s">
        <v>143</v>
      </c>
      <c r="C6388" s="44">
        <v>0</v>
      </c>
      <c r="D6388" s="33">
        <v>43866</v>
      </c>
    </row>
    <row r="6389" spans="1:4" x14ac:dyDescent="0.2">
      <c r="A6389" t="s">
        <v>161</v>
      </c>
      <c r="B6389" t="s">
        <v>143</v>
      </c>
      <c r="C6389" s="44">
        <v>0</v>
      </c>
      <c r="D6389" s="33">
        <v>43867</v>
      </c>
    </row>
    <row r="6390" spans="1:4" x14ac:dyDescent="0.2">
      <c r="A6390" t="s">
        <v>161</v>
      </c>
      <c r="B6390" t="s">
        <v>143</v>
      </c>
      <c r="C6390" s="44">
        <v>0</v>
      </c>
      <c r="D6390" s="33">
        <v>43868</v>
      </c>
    </row>
    <row r="6391" spans="1:4" x14ac:dyDescent="0.2">
      <c r="A6391" t="s">
        <v>161</v>
      </c>
      <c r="B6391" t="s">
        <v>143</v>
      </c>
      <c r="C6391" s="44">
        <v>0</v>
      </c>
      <c r="D6391" s="33">
        <v>43869</v>
      </c>
    </row>
    <row r="6392" spans="1:4" x14ac:dyDescent="0.2">
      <c r="A6392" t="s">
        <v>161</v>
      </c>
      <c r="B6392" t="s">
        <v>143</v>
      </c>
      <c r="C6392" s="44">
        <v>0</v>
      </c>
      <c r="D6392" s="33">
        <v>43870</v>
      </c>
    </row>
    <row r="6393" spans="1:4" x14ac:dyDescent="0.2">
      <c r="A6393" t="s">
        <v>161</v>
      </c>
      <c r="B6393" t="s">
        <v>143</v>
      </c>
      <c r="C6393" s="44">
        <v>0</v>
      </c>
      <c r="D6393" s="33">
        <v>43871</v>
      </c>
    </row>
    <row r="6394" spans="1:4" x14ac:dyDescent="0.2">
      <c r="A6394" t="s">
        <v>161</v>
      </c>
      <c r="B6394" t="s">
        <v>143</v>
      </c>
      <c r="C6394" s="44">
        <v>0</v>
      </c>
      <c r="D6394" s="33">
        <v>43872</v>
      </c>
    </row>
    <row r="6395" spans="1:4" x14ac:dyDescent="0.2">
      <c r="A6395" t="s">
        <v>161</v>
      </c>
      <c r="B6395" t="s">
        <v>143</v>
      </c>
      <c r="C6395" s="44">
        <v>0</v>
      </c>
      <c r="D6395" s="33">
        <v>43873</v>
      </c>
    </row>
    <row r="6396" spans="1:4" x14ac:dyDescent="0.2">
      <c r="A6396" t="s">
        <v>161</v>
      </c>
      <c r="B6396" t="s">
        <v>143</v>
      </c>
      <c r="C6396" s="44">
        <v>0</v>
      </c>
      <c r="D6396" s="33">
        <v>43874</v>
      </c>
    </row>
    <row r="6397" spans="1:4" x14ac:dyDescent="0.2">
      <c r="A6397" t="s">
        <v>161</v>
      </c>
      <c r="B6397" t="s">
        <v>143</v>
      </c>
      <c r="C6397" s="44">
        <v>0</v>
      </c>
      <c r="D6397" s="33">
        <v>43875</v>
      </c>
    </row>
    <row r="6398" spans="1:4" x14ac:dyDescent="0.2">
      <c r="A6398" t="s">
        <v>161</v>
      </c>
      <c r="B6398" t="s">
        <v>143</v>
      </c>
      <c r="C6398" s="44">
        <v>0</v>
      </c>
      <c r="D6398" s="33">
        <v>43876</v>
      </c>
    </row>
    <row r="6399" spans="1:4" x14ac:dyDescent="0.2">
      <c r="A6399" t="s">
        <v>161</v>
      </c>
      <c r="B6399" t="s">
        <v>143</v>
      </c>
      <c r="C6399" s="44">
        <v>0</v>
      </c>
      <c r="D6399" s="33">
        <v>43877</v>
      </c>
    </row>
    <row r="6400" spans="1:4" x14ac:dyDescent="0.2">
      <c r="A6400" t="s">
        <v>161</v>
      </c>
      <c r="B6400" t="s">
        <v>143</v>
      </c>
      <c r="C6400" s="44">
        <v>0</v>
      </c>
      <c r="D6400" s="33">
        <v>43878</v>
      </c>
    </row>
    <row r="6401" spans="1:4" x14ac:dyDescent="0.2">
      <c r="A6401" t="s">
        <v>161</v>
      </c>
      <c r="B6401" t="s">
        <v>143</v>
      </c>
      <c r="C6401" s="44">
        <v>0</v>
      </c>
      <c r="D6401" s="33">
        <v>43879</v>
      </c>
    </row>
    <row r="6402" spans="1:4" x14ac:dyDescent="0.2">
      <c r="A6402" t="s">
        <v>161</v>
      </c>
      <c r="B6402" t="s">
        <v>143</v>
      </c>
      <c r="C6402" s="44">
        <v>0</v>
      </c>
      <c r="D6402" s="33">
        <v>43880</v>
      </c>
    </row>
    <row r="6403" spans="1:4" x14ac:dyDescent="0.2">
      <c r="A6403" t="s">
        <v>161</v>
      </c>
      <c r="B6403" t="s">
        <v>143</v>
      </c>
      <c r="C6403" s="44">
        <v>0</v>
      </c>
      <c r="D6403" s="33">
        <v>43881</v>
      </c>
    </row>
    <row r="6404" spans="1:4" x14ac:dyDescent="0.2">
      <c r="A6404" t="s">
        <v>161</v>
      </c>
      <c r="B6404" t="s">
        <v>143</v>
      </c>
      <c r="C6404" s="44">
        <v>0</v>
      </c>
      <c r="D6404" s="33">
        <v>43882</v>
      </c>
    </row>
    <row r="6405" spans="1:4" x14ac:dyDescent="0.2">
      <c r="A6405" t="s">
        <v>161</v>
      </c>
      <c r="B6405" t="s">
        <v>143</v>
      </c>
      <c r="C6405" s="44">
        <v>0</v>
      </c>
      <c r="D6405" s="33">
        <v>43883</v>
      </c>
    </row>
    <row r="6406" spans="1:4" x14ac:dyDescent="0.2">
      <c r="A6406" t="s">
        <v>161</v>
      </c>
      <c r="B6406" t="s">
        <v>143</v>
      </c>
      <c r="C6406" s="44">
        <v>0</v>
      </c>
      <c r="D6406" s="33">
        <v>43884</v>
      </c>
    </row>
    <row r="6407" spans="1:4" x14ac:dyDescent="0.2">
      <c r="A6407" t="s">
        <v>161</v>
      </c>
      <c r="B6407" t="s">
        <v>143</v>
      </c>
      <c r="C6407" s="44">
        <v>0</v>
      </c>
      <c r="D6407" s="33">
        <v>43885</v>
      </c>
    </row>
    <row r="6408" spans="1:4" x14ac:dyDescent="0.2">
      <c r="A6408" t="s">
        <v>161</v>
      </c>
      <c r="B6408" t="s">
        <v>143</v>
      </c>
      <c r="C6408" s="44">
        <v>0</v>
      </c>
      <c r="D6408" s="33">
        <v>43886</v>
      </c>
    </row>
    <row r="6409" spans="1:4" x14ac:dyDescent="0.2">
      <c r="A6409" t="s">
        <v>161</v>
      </c>
      <c r="B6409" t="s">
        <v>143</v>
      </c>
      <c r="C6409" s="44">
        <v>0</v>
      </c>
      <c r="D6409" s="33">
        <v>43887</v>
      </c>
    </row>
    <row r="6410" spans="1:4" x14ac:dyDescent="0.2">
      <c r="A6410" t="s">
        <v>161</v>
      </c>
      <c r="B6410" t="s">
        <v>143</v>
      </c>
      <c r="C6410" s="44">
        <v>0</v>
      </c>
      <c r="D6410" s="33">
        <v>43888</v>
      </c>
    </row>
    <row r="6411" spans="1:4" x14ac:dyDescent="0.2">
      <c r="A6411" t="s">
        <v>161</v>
      </c>
      <c r="B6411" t="s">
        <v>143</v>
      </c>
      <c r="C6411" s="44">
        <v>0</v>
      </c>
      <c r="D6411" s="33">
        <v>43889</v>
      </c>
    </row>
    <row r="6412" spans="1:4" x14ac:dyDescent="0.2">
      <c r="A6412" t="s">
        <v>161</v>
      </c>
      <c r="B6412" t="s">
        <v>143</v>
      </c>
      <c r="C6412" s="44">
        <v>0</v>
      </c>
      <c r="D6412" s="33">
        <v>43890</v>
      </c>
    </row>
    <row r="6413" spans="1:4" x14ac:dyDescent="0.2">
      <c r="A6413" t="s">
        <v>161</v>
      </c>
      <c r="B6413" t="s">
        <v>143</v>
      </c>
      <c r="C6413" s="44">
        <v>0</v>
      </c>
      <c r="D6413" s="33">
        <v>43891</v>
      </c>
    </row>
    <row r="6414" spans="1:4" x14ac:dyDescent="0.2">
      <c r="A6414" t="s">
        <v>161</v>
      </c>
      <c r="B6414" t="s">
        <v>143</v>
      </c>
      <c r="C6414" s="44">
        <v>0</v>
      </c>
      <c r="D6414" s="33">
        <v>43892</v>
      </c>
    </row>
    <row r="6415" spans="1:4" x14ac:dyDescent="0.2">
      <c r="A6415" t="s">
        <v>161</v>
      </c>
      <c r="B6415" t="s">
        <v>143</v>
      </c>
      <c r="C6415" s="44">
        <v>0</v>
      </c>
      <c r="D6415" s="33">
        <v>43893</v>
      </c>
    </row>
    <row r="6416" spans="1:4" x14ac:dyDescent="0.2">
      <c r="A6416" t="s">
        <v>161</v>
      </c>
      <c r="B6416" t="s">
        <v>143</v>
      </c>
      <c r="C6416" s="44">
        <v>0</v>
      </c>
      <c r="D6416" s="33">
        <v>43894</v>
      </c>
    </row>
    <row r="6417" spans="1:4" x14ac:dyDescent="0.2">
      <c r="A6417" t="s">
        <v>161</v>
      </c>
      <c r="B6417" t="s">
        <v>143</v>
      </c>
      <c r="C6417" s="44">
        <v>0</v>
      </c>
      <c r="D6417" s="33">
        <v>43895</v>
      </c>
    </row>
    <row r="6418" spans="1:4" x14ac:dyDescent="0.2">
      <c r="A6418" t="s">
        <v>161</v>
      </c>
      <c r="B6418" t="s">
        <v>143</v>
      </c>
      <c r="C6418" s="44">
        <v>0</v>
      </c>
      <c r="D6418" s="33">
        <v>43896</v>
      </c>
    </row>
    <row r="6419" spans="1:4" x14ac:dyDescent="0.2">
      <c r="A6419" t="s">
        <v>161</v>
      </c>
      <c r="B6419" t="s">
        <v>143</v>
      </c>
      <c r="C6419" s="44">
        <v>0</v>
      </c>
      <c r="D6419" s="33">
        <v>43897</v>
      </c>
    </row>
    <row r="6420" spans="1:4" x14ac:dyDescent="0.2">
      <c r="A6420" t="s">
        <v>161</v>
      </c>
      <c r="B6420" t="s">
        <v>143</v>
      </c>
      <c r="C6420" s="44">
        <v>0</v>
      </c>
      <c r="D6420" s="33">
        <v>43898</v>
      </c>
    </row>
    <row r="6421" spans="1:4" x14ac:dyDescent="0.2">
      <c r="A6421" t="s">
        <v>161</v>
      </c>
      <c r="B6421" t="s">
        <v>143</v>
      </c>
      <c r="C6421" s="44">
        <v>0</v>
      </c>
      <c r="D6421" s="33">
        <v>43899</v>
      </c>
    </row>
    <row r="6422" spans="1:4" x14ac:dyDescent="0.2">
      <c r="A6422" t="s">
        <v>161</v>
      </c>
      <c r="B6422" t="s">
        <v>143</v>
      </c>
      <c r="C6422" s="44">
        <v>7</v>
      </c>
      <c r="D6422" s="33">
        <v>43900</v>
      </c>
    </row>
    <row r="6423" spans="1:4" x14ac:dyDescent="0.2">
      <c r="A6423" t="s">
        <v>161</v>
      </c>
      <c r="B6423" t="s">
        <v>143</v>
      </c>
      <c r="C6423" s="44">
        <v>9</v>
      </c>
      <c r="D6423" s="33">
        <v>43901</v>
      </c>
    </row>
    <row r="6424" spans="1:4" x14ac:dyDescent="0.2">
      <c r="A6424" t="s">
        <v>161</v>
      </c>
      <c r="B6424" t="s">
        <v>143</v>
      </c>
      <c r="C6424" s="44">
        <v>17</v>
      </c>
      <c r="D6424" s="33">
        <v>43902</v>
      </c>
    </row>
    <row r="6425" spans="1:4" x14ac:dyDescent="0.2">
      <c r="A6425" t="s">
        <v>161</v>
      </c>
      <c r="B6425" t="s">
        <v>143</v>
      </c>
      <c r="C6425" s="44">
        <v>30</v>
      </c>
      <c r="D6425" s="33">
        <v>43903</v>
      </c>
    </row>
    <row r="6426" spans="1:4" x14ac:dyDescent="0.2">
      <c r="A6426" t="s">
        <v>161</v>
      </c>
      <c r="B6426" t="s">
        <v>143</v>
      </c>
      <c r="C6426" s="44">
        <v>41</v>
      </c>
      <c r="D6426" s="33">
        <v>43904</v>
      </c>
    </row>
    <row r="6427" spans="1:4" x14ac:dyDescent="0.2">
      <c r="A6427" t="s">
        <v>161</v>
      </c>
      <c r="B6427" t="s">
        <v>143</v>
      </c>
      <c r="C6427" s="44">
        <v>45</v>
      </c>
      <c r="D6427" s="33">
        <v>43905</v>
      </c>
    </row>
    <row r="6428" spans="1:4" x14ac:dyDescent="0.2">
      <c r="A6428" t="s">
        <v>162</v>
      </c>
      <c r="B6428" t="s">
        <v>143</v>
      </c>
      <c r="C6428" s="44">
        <v>0</v>
      </c>
      <c r="D6428" s="33">
        <v>43852</v>
      </c>
    </row>
    <row r="6429" spans="1:4" x14ac:dyDescent="0.2">
      <c r="A6429" t="s">
        <v>162</v>
      </c>
      <c r="B6429" t="s">
        <v>143</v>
      </c>
      <c r="C6429" s="44">
        <v>0</v>
      </c>
      <c r="D6429" s="33">
        <v>43853</v>
      </c>
    </row>
    <row r="6430" spans="1:4" x14ac:dyDescent="0.2">
      <c r="A6430" t="s">
        <v>162</v>
      </c>
      <c r="B6430" t="s">
        <v>143</v>
      </c>
      <c r="C6430" s="44">
        <v>0</v>
      </c>
      <c r="D6430" s="33">
        <v>43854</v>
      </c>
    </row>
    <row r="6431" spans="1:4" x14ac:dyDescent="0.2">
      <c r="A6431" t="s">
        <v>162</v>
      </c>
      <c r="B6431" t="s">
        <v>143</v>
      </c>
      <c r="C6431" s="44">
        <v>0</v>
      </c>
      <c r="D6431" s="33">
        <v>43855</v>
      </c>
    </row>
    <row r="6432" spans="1:4" x14ac:dyDescent="0.2">
      <c r="A6432" t="s">
        <v>162</v>
      </c>
      <c r="B6432" t="s">
        <v>143</v>
      </c>
      <c r="C6432" s="44">
        <v>0</v>
      </c>
      <c r="D6432" s="33">
        <v>43856</v>
      </c>
    </row>
    <row r="6433" spans="1:4" x14ac:dyDescent="0.2">
      <c r="A6433" t="s">
        <v>162</v>
      </c>
      <c r="B6433" t="s">
        <v>143</v>
      </c>
      <c r="C6433" s="44">
        <v>0</v>
      </c>
      <c r="D6433" s="33">
        <v>43857</v>
      </c>
    </row>
    <row r="6434" spans="1:4" x14ac:dyDescent="0.2">
      <c r="A6434" t="s">
        <v>162</v>
      </c>
      <c r="B6434" t="s">
        <v>143</v>
      </c>
      <c r="C6434" s="44">
        <v>0</v>
      </c>
      <c r="D6434" s="33">
        <v>43858</v>
      </c>
    </row>
    <row r="6435" spans="1:4" x14ac:dyDescent="0.2">
      <c r="A6435" t="s">
        <v>162</v>
      </c>
      <c r="B6435" t="s">
        <v>143</v>
      </c>
      <c r="C6435" s="44">
        <v>0</v>
      </c>
      <c r="D6435" s="33">
        <v>43859</v>
      </c>
    </row>
    <row r="6436" spans="1:4" x14ac:dyDescent="0.2">
      <c r="A6436" t="s">
        <v>162</v>
      </c>
      <c r="B6436" t="s">
        <v>143</v>
      </c>
      <c r="C6436" s="44">
        <v>0</v>
      </c>
      <c r="D6436" s="33">
        <v>43860</v>
      </c>
    </row>
    <row r="6437" spans="1:4" x14ac:dyDescent="0.2">
      <c r="A6437" t="s">
        <v>162</v>
      </c>
      <c r="B6437" t="s">
        <v>143</v>
      </c>
      <c r="C6437" s="44">
        <v>0</v>
      </c>
      <c r="D6437" s="33">
        <v>43861</v>
      </c>
    </row>
    <row r="6438" spans="1:4" x14ac:dyDescent="0.2">
      <c r="A6438" t="s">
        <v>162</v>
      </c>
      <c r="B6438" t="s">
        <v>143</v>
      </c>
      <c r="C6438" s="44">
        <v>0</v>
      </c>
      <c r="D6438" s="33">
        <v>43862</v>
      </c>
    </row>
    <row r="6439" spans="1:4" x14ac:dyDescent="0.2">
      <c r="A6439" t="s">
        <v>162</v>
      </c>
      <c r="B6439" t="s">
        <v>143</v>
      </c>
      <c r="C6439" s="44">
        <v>0</v>
      </c>
      <c r="D6439" s="33">
        <v>43863</v>
      </c>
    </row>
    <row r="6440" spans="1:4" x14ac:dyDescent="0.2">
      <c r="A6440" t="s">
        <v>162</v>
      </c>
      <c r="B6440" t="s">
        <v>143</v>
      </c>
      <c r="C6440" s="44">
        <v>0</v>
      </c>
      <c r="D6440" s="33">
        <v>43864</v>
      </c>
    </row>
    <row r="6441" spans="1:4" x14ac:dyDescent="0.2">
      <c r="A6441" t="s">
        <v>162</v>
      </c>
      <c r="B6441" t="s">
        <v>143</v>
      </c>
      <c r="C6441" s="44">
        <v>0</v>
      </c>
      <c r="D6441" s="33">
        <v>43865</v>
      </c>
    </row>
    <row r="6442" spans="1:4" x14ac:dyDescent="0.2">
      <c r="A6442" t="s">
        <v>162</v>
      </c>
      <c r="B6442" t="s">
        <v>143</v>
      </c>
      <c r="C6442" s="44">
        <v>0</v>
      </c>
      <c r="D6442" s="33">
        <v>43866</v>
      </c>
    </row>
    <row r="6443" spans="1:4" x14ac:dyDescent="0.2">
      <c r="A6443" t="s">
        <v>162</v>
      </c>
      <c r="B6443" t="s">
        <v>143</v>
      </c>
      <c r="C6443" s="44">
        <v>0</v>
      </c>
      <c r="D6443" s="33">
        <v>43867</v>
      </c>
    </row>
    <row r="6444" spans="1:4" x14ac:dyDescent="0.2">
      <c r="A6444" t="s">
        <v>162</v>
      </c>
      <c r="B6444" t="s">
        <v>143</v>
      </c>
      <c r="C6444" s="44">
        <v>0</v>
      </c>
      <c r="D6444" s="33">
        <v>43868</v>
      </c>
    </row>
    <row r="6445" spans="1:4" x14ac:dyDescent="0.2">
      <c r="A6445" t="s">
        <v>162</v>
      </c>
      <c r="B6445" t="s">
        <v>143</v>
      </c>
      <c r="C6445" s="44">
        <v>0</v>
      </c>
      <c r="D6445" s="33">
        <v>43869</v>
      </c>
    </row>
    <row r="6446" spans="1:4" x14ac:dyDescent="0.2">
      <c r="A6446" t="s">
        <v>162</v>
      </c>
      <c r="B6446" t="s">
        <v>143</v>
      </c>
      <c r="C6446" s="44">
        <v>0</v>
      </c>
      <c r="D6446" s="33">
        <v>43870</v>
      </c>
    </row>
    <row r="6447" spans="1:4" x14ac:dyDescent="0.2">
      <c r="A6447" t="s">
        <v>162</v>
      </c>
      <c r="B6447" t="s">
        <v>143</v>
      </c>
      <c r="C6447" s="44">
        <v>0</v>
      </c>
      <c r="D6447" s="33">
        <v>43871</v>
      </c>
    </row>
    <row r="6448" spans="1:4" x14ac:dyDescent="0.2">
      <c r="A6448" t="s">
        <v>162</v>
      </c>
      <c r="B6448" t="s">
        <v>143</v>
      </c>
      <c r="C6448" s="44">
        <v>0</v>
      </c>
      <c r="D6448" s="33">
        <v>43872</v>
      </c>
    </row>
    <row r="6449" spans="1:4" x14ac:dyDescent="0.2">
      <c r="A6449" t="s">
        <v>162</v>
      </c>
      <c r="B6449" t="s">
        <v>143</v>
      </c>
      <c r="C6449" s="44">
        <v>0</v>
      </c>
      <c r="D6449" s="33">
        <v>43873</v>
      </c>
    </row>
    <row r="6450" spans="1:4" x14ac:dyDescent="0.2">
      <c r="A6450" t="s">
        <v>162</v>
      </c>
      <c r="B6450" t="s">
        <v>143</v>
      </c>
      <c r="C6450" s="44">
        <v>0</v>
      </c>
      <c r="D6450" s="33">
        <v>43874</v>
      </c>
    </row>
    <row r="6451" spans="1:4" x14ac:dyDescent="0.2">
      <c r="A6451" t="s">
        <v>162</v>
      </c>
      <c r="B6451" t="s">
        <v>143</v>
      </c>
      <c r="C6451" s="44">
        <v>0</v>
      </c>
      <c r="D6451" s="33">
        <v>43875</v>
      </c>
    </row>
    <row r="6452" spans="1:4" x14ac:dyDescent="0.2">
      <c r="A6452" t="s">
        <v>162</v>
      </c>
      <c r="B6452" t="s">
        <v>143</v>
      </c>
      <c r="C6452" s="44">
        <v>0</v>
      </c>
      <c r="D6452" s="33">
        <v>43876</v>
      </c>
    </row>
    <row r="6453" spans="1:4" x14ac:dyDescent="0.2">
      <c r="A6453" t="s">
        <v>162</v>
      </c>
      <c r="B6453" t="s">
        <v>143</v>
      </c>
      <c r="C6453" s="44">
        <v>0</v>
      </c>
      <c r="D6453" s="33">
        <v>43877</v>
      </c>
    </row>
    <row r="6454" spans="1:4" x14ac:dyDescent="0.2">
      <c r="A6454" t="s">
        <v>162</v>
      </c>
      <c r="B6454" t="s">
        <v>143</v>
      </c>
      <c r="C6454" s="44">
        <v>0</v>
      </c>
      <c r="D6454" s="33">
        <v>43878</v>
      </c>
    </row>
    <row r="6455" spans="1:4" x14ac:dyDescent="0.2">
      <c r="A6455" t="s">
        <v>162</v>
      </c>
      <c r="B6455" t="s">
        <v>143</v>
      </c>
      <c r="C6455" s="44">
        <v>0</v>
      </c>
      <c r="D6455" s="33">
        <v>43879</v>
      </c>
    </row>
    <row r="6456" spans="1:4" x14ac:dyDescent="0.2">
      <c r="A6456" t="s">
        <v>162</v>
      </c>
      <c r="B6456" t="s">
        <v>143</v>
      </c>
      <c r="C6456" s="44">
        <v>0</v>
      </c>
      <c r="D6456" s="33">
        <v>43880</v>
      </c>
    </row>
    <row r="6457" spans="1:4" x14ac:dyDescent="0.2">
      <c r="A6457" t="s">
        <v>162</v>
      </c>
      <c r="B6457" t="s">
        <v>143</v>
      </c>
      <c r="C6457" s="44">
        <v>0</v>
      </c>
      <c r="D6457" s="33">
        <v>43881</v>
      </c>
    </row>
    <row r="6458" spans="1:4" x14ac:dyDescent="0.2">
      <c r="A6458" t="s">
        <v>162</v>
      </c>
      <c r="B6458" t="s">
        <v>143</v>
      </c>
      <c r="C6458" s="44">
        <v>0</v>
      </c>
      <c r="D6458" s="33">
        <v>43882</v>
      </c>
    </row>
    <row r="6459" spans="1:4" x14ac:dyDescent="0.2">
      <c r="A6459" t="s">
        <v>162</v>
      </c>
      <c r="B6459" t="s">
        <v>143</v>
      </c>
      <c r="C6459" s="44">
        <v>0</v>
      </c>
      <c r="D6459" s="33">
        <v>43883</v>
      </c>
    </row>
    <row r="6460" spans="1:4" x14ac:dyDescent="0.2">
      <c r="A6460" t="s">
        <v>162</v>
      </c>
      <c r="B6460" t="s">
        <v>143</v>
      </c>
      <c r="C6460" s="44">
        <v>0</v>
      </c>
      <c r="D6460" s="33">
        <v>43884</v>
      </c>
    </row>
    <row r="6461" spans="1:4" x14ac:dyDescent="0.2">
      <c r="A6461" t="s">
        <v>162</v>
      </c>
      <c r="B6461" t="s">
        <v>143</v>
      </c>
      <c r="C6461" s="44">
        <v>0</v>
      </c>
      <c r="D6461" s="33">
        <v>43885</v>
      </c>
    </row>
    <row r="6462" spans="1:4" x14ac:dyDescent="0.2">
      <c r="A6462" t="s">
        <v>162</v>
      </c>
      <c r="B6462" t="s">
        <v>143</v>
      </c>
      <c r="C6462" s="44">
        <v>0</v>
      </c>
      <c r="D6462" s="33">
        <v>43886</v>
      </c>
    </row>
    <row r="6463" spans="1:4" x14ac:dyDescent="0.2">
      <c r="A6463" t="s">
        <v>162</v>
      </c>
      <c r="B6463" t="s">
        <v>143</v>
      </c>
      <c r="C6463" s="44">
        <v>0</v>
      </c>
      <c r="D6463" s="33">
        <v>43887</v>
      </c>
    </row>
    <row r="6464" spans="1:4" x14ac:dyDescent="0.2">
      <c r="A6464" t="s">
        <v>162</v>
      </c>
      <c r="B6464" t="s">
        <v>143</v>
      </c>
      <c r="C6464" s="44">
        <v>0</v>
      </c>
      <c r="D6464" s="33">
        <v>43888</v>
      </c>
    </row>
    <row r="6465" spans="1:4" x14ac:dyDescent="0.2">
      <c r="A6465" t="s">
        <v>162</v>
      </c>
      <c r="B6465" t="s">
        <v>143</v>
      </c>
      <c r="C6465" s="44">
        <v>0</v>
      </c>
      <c r="D6465" s="33">
        <v>43889</v>
      </c>
    </row>
    <row r="6466" spans="1:4" x14ac:dyDescent="0.2">
      <c r="A6466" t="s">
        <v>162</v>
      </c>
      <c r="B6466" t="s">
        <v>143</v>
      </c>
      <c r="C6466" s="44">
        <v>0</v>
      </c>
      <c r="D6466" s="33">
        <v>43890</v>
      </c>
    </row>
    <row r="6467" spans="1:4" x14ac:dyDescent="0.2">
      <c r="A6467" t="s">
        <v>162</v>
      </c>
      <c r="B6467" t="s">
        <v>143</v>
      </c>
      <c r="C6467" s="44">
        <v>0</v>
      </c>
      <c r="D6467" s="33">
        <v>43891</v>
      </c>
    </row>
    <row r="6468" spans="1:4" x14ac:dyDescent="0.2">
      <c r="A6468" t="s">
        <v>162</v>
      </c>
      <c r="B6468" t="s">
        <v>143</v>
      </c>
      <c r="C6468" s="44">
        <v>0</v>
      </c>
      <c r="D6468" s="33">
        <v>43892</v>
      </c>
    </row>
    <row r="6469" spans="1:4" x14ac:dyDescent="0.2">
      <c r="A6469" t="s">
        <v>162</v>
      </c>
      <c r="B6469" t="s">
        <v>143</v>
      </c>
      <c r="C6469" s="44">
        <v>0</v>
      </c>
      <c r="D6469" s="33">
        <v>43893</v>
      </c>
    </row>
    <row r="6470" spans="1:4" x14ac:dyDescent="0.2">
      <c r="A6470" t="s">
        <v>162</v>
      </c>
      <c r="B6470" t="s">
        <v>143</v>
      </c>
      <c r="C6470" s="44">
        <v>0</v>
      </c>
      <c r="D6470" s="33">
        <v>43894</v>
      </c>
    </row>
    <row r="6471" spans="1:4" x14ac:dyDescent="0.2">
      <c r="A6471" t="s">
        <v>162</v>
      </c>
      <c r="B6471" t="s">
        <v>143</v>
      </c>
      <c r="C6471" s="44">
        <v>0</v>
      </c>
      <c r="D6471" s="33">
        <v>43895</v>
      </c>
    </row>
    <row r="6472" spans="1:4" x14ac:dyDescent="0.2">
      <c r="A6472" t="s">
        <v>162</v>
      </c>
      <c r="B6472" t="s">
        <v>143</v>
      </c>
      <c r="C6472" s="44">
        <v>0</v>
      </c>
      <c r="D6472" s="33">
        <v>43896</v>
      </c>
    </row>
    <row r="6473" spans="1:4" x14ac:dyDescent="0.2">
      <c r="A6473" t="s">
        <v>162</v>
      </c>
      <c r="B6473" t="s">
        <v>143</v>
      </c>
      <c r="C6473" s="44">
        <v>0</v>
      </c>
      <c r="D6473" s="33">
        <v>43897</v>
      </c>
    </row>
    <row r="6474" spans="1:4" x14ac:dyDescent="0.2">
      <c r="A6474" t="s">
        <v>162</v>
      </c>
      <c r="B6474" t="s">
        <v>143</v>
      </c>
      <c r="C6474" s="44">
        <v>0</v>
      </c>
      <c r="D6474" s="33">
        <v>43898</v>
      </c>
    </row>
    <row r="6475" spans="1:4" x14ac:dyDescent="0.2">
      <c r="A6475" t="s">
        <v>162</v>
      </c>
      <c r="B6475" t="s">
        <v>143</v>
      </c>
      <c r="C6475" s="44">
        <v>0</v>
      </c>
      <c r="D6475" s="33">
        <v>43899</v>
      </c>
    </row>
    <row r="6476" spans="1:4" x14ac:dyDescent="0.2">
      <c r="A6476" t="s">
        <v>162</v>
      </c>
      <c r="B6476" t="s">
        <v>143</v>
      </c>
      <c r="C6476" s="44">
        <v>6</v>
      </c>
      <c r="D6476" s="33">
        <v>43900</v>
      </c>
    </row>
    <row r="6477" spans="1:4" x14ac:dyDescent="0.2">
      <c r="A6477" t="s">
        <v>162</v>
      </c>
      <c r="B6477" t="s">
        <v>143</v>
      </c>
      <c r="C6477" s="44">
        <v>9</v>
      </c>
      <c r="D6477" s="33">
        <v>43901</v>
      </c>
    </row>
    <row r="6478" spans="1:4" x14ac:dyDescent="0.2">
      <c r="A6478" t="s">
        <v>162</v>
      </c>
      <c r="B6478" t="s">
        <v>143</v>
      </c>
      <c r="C6478" s="44">
        <v>9</v>
      </c>
      <c r="D6478" s="33">
        <v>43902</v>
      </c>
    </row>
    <row r="6479" spans="1:4" x14ac:dyDescent="0.2">
      <c r="A6479" t="s">
        <v>162</v>
      </c>
      <c r="B6479" t="s">
        <v>143</v>
      </c>
      <c r="C6479" s="44">
        <v>9</v>
      </c>
      <c r="D6479" s="33">
        <v>43903</v>
      </c>
    </row>
    <row r="6480" spans="1:4" x14ac:dyDescent="0.2">
      <c r="A6480" t="s">
        <v>162</v>
      </c>
      <c r="B6480" t="s">
        <v>143</v>
      </c>
      <c r="C6480" s="44">
        <v>12</v>
      </c>
      <c r="D6480" s="33">
        <v>43904</v>
      </c>
    </row>
    <row r="6481" spans="1:4" x14ac:dyDescent="0.2">
      <c r="A6481" t="s">
        <v>162</v>
      </c>
      <c r="B6481" t="s">
        <v>143</v>
      </c>
      <c r="C6481" s="44">
        <v>13</v>
      </c>
      <c r="D6481" s="33">
        <v>43905</v>
      </c>
    </row>
    <row r="6482" spans="1:4" x14ac:dyDescent="0.2">
      <c r="A6482" t="s">
        <v>163</v>
      </c>
      <c r="B6482" t="s">
        <v>143</v>
      </c>
      <c r="C6482" s="44">
        <v>0</v>
      </c>
      <c r="D6482" s="33">
        <v>43852</v>
      </c>
    </row>
    <row r="6483" spans="1:4" x14ac:dyDescent="0.2">
      <c r="A6483" t="s">
        <v>163</v>
      </c>
      <c r="B6483" t="s">
        <v>143</v>
      </c>
      <c r="C6483" s="44">
        <v>0</v>
      </c>
      <c r="D6483" s="33">
        <v>43853</v>
      </c>
    </row>
    <row r="6484" spans="1:4" x14ac:dyDescent="0.2">
      <c r="A6484" t="s">
        <v>163</v>
      </c>
      <c r="B6484" t="s">
        <v>143</v>
      </c>
      <c r="C6484" s="44">
        <v>0</v>
      </c>
      <c r="D6484" s="33">
        <v>43854</v>
      </c>
    </row>
    <row r="6485" spans="1:4" x14ac:dyDescent="0.2">
      <c r="A6485" t="s">
        <v>163</v>
      </c>
      <c r="B6485" t="s">
        <v>143</v>
      </c>
      <c r="C6485" s="44">
        <v>0</v>
      </c>
      <c r="D6485" s="33">
        <v>43855</v>
      </c>
    </row>
    <row r="6486" spans="1:4" x14ac:dyDescent="0.2">
      <c r="A6486" t="s">
        <v>163</v>
      </c>
      <c r="B6486" t="s">
        <v>143</v>
      </c>
      <c r="C6486" s="44">
        <v>0</v>
      </c>
      <c r="D6486" s="33">
        <v>43856</v>
      </c>
    </row>
    <row r="6487" spans="1:4" x14ac:dyDescent="0.2">
      <c r="A6487" t="s">
        <v>163</v>
      </c>
      <c r="B6487" t="s">
        <v>143</v>
      </c>
      <c r="C6487" s="44">
        <v>0</v>
      </c>
      <c r="D6487" s="33">
        <v>43857</v>
      </c>
    </row>
    <row r="6488" spans="1:4" x14ac:dyDescent="0.2">
      <c r="A6488" t="s">
        <v>163</v>
      </c>
      <c r="B6488" t="s">
        <v>143</v>
      </c>
      <c r="C6488" s="44">
        <v>0</v>
      </c>
      <c r="D6488" s="33">
        <v>43858</v>
      </c>
    </row>
    <row r="6489" spans="1:4" x14ac:dyDescent="0.2">
      <c r="A6489" t="s">
        <v>163</v>
      </c>
      <c r="B6489" t="s">
        <v>143</v>
      </c>
      <c r="C6489" s="44">
        <v>0</v>
      </c>
      <c r="D6489" s="33">
        <v>43859</v>
      </c>
    </row>
    <row r="6490" spans="1:4" x14ac:dyDescent="0.2">
      <c r="A6490" t="s">
        <v>163</v>
      </c>
      <c r="B6490" t="s">
        <v>143</v>
      </c>
      <c r="C6490" s="44">
        <v>0</v>
      </c>
      <c r="D6490" s="33">
        <v>43860</v>
      </c>
    </row>
    <row r="6491" spans="1:4" x14ac:dyDescent="0.2">
      <c r="A6491" t="s">
        <v>163</v>
      </c>
      <c r="B6491" t="s">
        <v>143</v>
      </c>
      <c r="C6491" s="44">
        <v>0</v>
      </c>
      <c r="D6491" s="33">
        <v>43861</v>
      </c>
    </row>
    <row r="6492" spans="1:4" x14ac:dyDescent="0.2">
      <c r="A6492" t="s">
        <v>163</v>
      </c>
      <c r="B6492" t="s">
        <v>143</v>
      </c>
      <c r="C6492" s="44">
        <v>0</v>
      </c>
      <c r="D6492" s="33">
        <v>43862</v>
      </c>
    </row>
    <row r="6493" spans="1:4" x14ac:dyDescent="0.2">
      <c r="A6493" t="s">
        <v>163</v>
      </c>
      <c r="B6493" t="s">
        <v>143</v>
      </c>
      <c r="C6493" s="44">
        <v>0</v>
      </c>
      <c r="D6493" s="33">
        <v>43863</v>
      </c>
    </row>
    <row r="6494" spans="1:4" x14ac:dyDescent="0.2">
      <c r="A6494" t="s">
        <v>163</v>
      </c>
      <c r="B6494" t="s">
        <v>143</v>
      </c>
      <c r="C6494" s="44">
        <v>0</v>
      </c>
      <c r="D6494" s="33">
        <v>43864</v>
      </c>
    </row>
    <row r="6495" spans="1:4" x14ac:dyDescent="0.2">
      <c r="A6495" t="s">
        <v>163</v>
      </c>
      <c r="B6495" t="s">
        <v>143</v>
      </c>
      <c r="C6495" s="44">
        <v>0</v>
      </c>
      <c r="D6495" s="33">
        <v>43865</v>
      </c>
    </row>
    <row r="6496" spans="1:4" x14ac:dyDescent="0.2">
      <c r="A6496" t="s">
        <v>163</v>
      </c>
      <c r="B6496" t="s">
        <v>143</v>
      </c>
      <c r="C6496" s="44">
        <v>0</v>
      </c>
      <c r="D6496" s="33">
        <v>43866</v>
      </c>
    </row>
    <row r="6497" spans="1:4" x14ac:dyDescent="0.2">
      <c r="A6497" t="s">
        <v>163</v>
      </c>
      <c r="B6497" t="s">
        <v>143</v>
      </c>
      <c r="C6497" s="44">
        <v>0</v>
      </c>
      <c r="D6497" s="33">
        <v>43867</v>
      </c>
    </row>
    <row r="6498" spans="1:4" x14ac:dyDescent="0.2">
      <c r="A6498" t="s">
        <v>163</v>
      </c>
      <c r="B6498" t="s">
        <v>143</v>
      </c>
      <c r="C6498" s="44">
        <v>0</v>
      </c>
      <c r="D6498" s="33">
        <v>43868</v>
      </c>
    </row>
    <row r="6499" spans="1:4" x14ac:dyDescent="0.2">
      <c r="A6499" t="s">
        <v>163</v>
      </c>
      <c r="B6499" t="s">
        <v>143</v>
      </c>
      <c r="C6499" s="44">
        <v>0</v>
      </c>
      <c r="D6499" s="33">
        <v>43869</v>
      </c>
    </row>
    <row r="6500" spans="1:4" x14ac:dyDescent="0.2">
      <c r="A6500" t="s">
        <v>163</v>
      </c>
      <c r="B6500" t="s">
        <v>143</v>
      </c>
      <c r="C6500" s="44">
        <v>0</v>
      </c>
      <c r="D6500" s="33">
        <v>43870</v>
      </c>
    </row>
    <row r="6501" spans="1:4" x14ac:dyDescent="0.2">
      <c r="A6501" t="s">
        <v>163</v>
      </c>
      <c r="B6501" t="s">
        <v>143</v>
      </c>
      <c r="C6501" s="44">
        <v>0</v>
      </c>
      <c r="D6501" s="33">
        <v>43871</v>
      </c>
    </row>
    <row r="6502" spans="1:4" x14ac:dyDescent="0.2">
      <c r="A6502" t="s">
        <v>163</v>
      </c>
      <c r="B6502" t="s">
        <v>143</v>
      </c>
      <c r="C6502" s="44">
        <v>0</v>
      </c>
      <c r="D6502" s="33">
        <v>43872</v>
      </c>
    </row>
    <row r="6503" spans="1:4" x14ac:dyDescent="0.2">
      <c r="A6503" t="s">
        <v>163</v>
      </c>
      <c r="B6503" t="s">
        <v>143</v>
      </c>
      <c r="C6503" s="44">
        <v>0</v>
      </c>
      <c r="D6503" s="33">
        <v>43873</v>
      </c>
    </row>
    <row r="6504" spans="1:4" x14ac:dyDescent="0.2">
      <c r="A6504" t="s">
        <v>163</v>
      </c>
      <c r="B6504" t="s">
        <v>143</v>
      </c>
      <c r="C6504" s="44">
        <v>0</v>
      </c>
      <c r="D6504" s="33">
        <v>43874</v>
      </c>
    </row>
    <row r="6505" spans="1:4" x14ac:dyDescent="0.2">
      <c r="A6505" t="s">
        <v>163</v>
      </c>
      <c r="B6505" t="s">
        <v>143</v>
      </c>
      <c r="C6505" s="44">
        <v>0</v>
      </c>
      <c r="D6505" s="33">
        <v>43875</v>
      </c>
    </row>
    <row r="6506" spans="1:4" x14ac:dyDescent="0.2">
      <c r="A6506" t="s">
        <v>163</v>
      </c>
      <c r="B6506" t="s">
        <v>143</v>
      </c>
      <c r="C6506" s="44">
        <v>0</v>
      </c>
      <c r="D6506" s="33">
        <v>43876</v>
      </c>
    </row>
    <row r="6507" spans="1:4" x14ac:dyDescent="0.2">
      <c r="A6507" t="s">
        <v>163</v>
      </c>
      <c r="B6507" t="s">
        <v>143</v>
      </c>
      <c r="C6507" s="44">
        <v>0</v>
      </c>
      <c r="D6507" s="33">
        <v>43877</v>
      </c>
    </row>
    <row r="6508" spans="1:4" x14ac:dyDescent="0.2">
      <c r="A6508" t="s">
        <v>163</v>
      </c>
      <c r="B6508" t="s">
        <v>143</v>
      </c>
      <c r="C6508" s="44">
        <v>0</v>
      </c>
      <c r="D6508" s="33">
        <v>43878</v>
      </c>
    </row>
    <row r="6509" spans="1:4" x14ac:dyDescent="0.2">
      <c r="A6509" t="s">
        <v>163</v>
      </c>
      <c r="B6509" t="s">
        <v>143</v>
      </c>
      <c r="C6509" s="44">
        <v>0</v>
      </c>
      <c r="D6509" s="33">
        <v>43879</v>
      </c>
    </row>
    <row r="6510" spans="1:4" x14ac:dyDescent="0.2">
      <c r="A6510" t="s">
        <v>163</v>
      </c>
      <c r="B6510" t="s">
        <v>143</v>
      </c>
      <c r="C6510" s="44">
        <v>0</v>
      </c>
      <c r="D6510" s="33">
        <v>43880</v>
      </c>
    </row>
    <row r="6511" spans="1:4" x14ac:dyDescent="0.2">
      <c r="A6511" t="s">
        <v>163</v>
      </c>
      <c r="B6511" t="s">
        <v>143</v>
      </c>
      <c r="C6511" s="44">
        <v>0</v>
      </c>
      <c r="D6511" s="33">
        <v>43881</v>
      </c>
    </row>
    <row r="6512" spans="1:4" x14ac:dyDescent="0.2">
      <c r="A6512" t="s">
        <v>163</v>
      </c>
      <c r="B6512" t="s">
        <v>143</v>
      </c>
      <c r="C6512" s="44">
        <v>0</v>
      </c>
      <c r="D6512" s="33">
        <v>43882</v>
      </c>
    </row>
    <row r="6513" spans="1:4" x14ac:dyDescent="0.2">
      <c r="A6513" t="s">
        <v>163</v>
      </c>
      <c r="B6513" t="s">
        <v>143</v>
      </c>
      <c r="C6513" s="44">
        <v>0</v>
      </c>
      <c r="D6513" s="33">
        <v>43883</v>
      </c>
    </row>
    <row r="6514" spans="1:4" x14ac:dyDescent="0.2">
      <c r="A6514" t="s">
        <v>163</v>
      </c>
      <c r="B6514" t="s">
        <v>143</v>
      </c>
      <c r="C6514" s="44">
        <v>0</v>
      </c>
      <c r="D6514" s="33">
        <v>43884</v>
      </c>
    </row>
    <row r="6515" spans="1:4" x14ac:dyDescent="0.2">
      <c r="A6515" t="s">
        <v>163</v>
      </c>
      <c r="B6515" t="s">
        <v>143</v>
      </c>
      <c r="C6515" s="44">
        <v>0</v>
      </c>
      <c r="D6515" s="33">
        <v>43885</v>
      </c>
    </row>
    <row r="6516" spans="1:4" x14ac:dyDescent="0.2">
      <c r="A6516" t="s">
        <v>163</v>
      </c>
      <c r="B6516" t="s">
        <v>143</v>
      </c>
      <c r="C6516" s="44">
        <v>0</v>
      </c>
      <c r="D6516" s="33">
        <v>43886</v>
      </c>
    </row>
    <row r="6517" spans="1:4" x14ac:dyDescent="0.2">
      <c r="A6517" t="s">
        <v>163</v>
      </c>
      <c r="B6517" t="s">
        <v>143</v>
      </c>
      <c r="C6517" s="44">
        <v>0</v>
      </c>
      <c r="D6517" s="33">
        <v>43887</v>
      </c>
    </row>
    <row r="6518" spans="1:4" x14ac:dyDescent="0.2">
      <c r="A6518" t="s">
        <v>163</v>
      </c>
      <c r="B6518" t="s">
        <v>143</v>
      </c>
      <c r="C6518" s="44">
        <v>0</v>
      </c>
      <c r="D6518" s="33">
        <v>43888</v>
      </c>
    </row>
    <row r="6519" spans="1:4" x14ac:dyDescent="0.2">
      <c r="A6519" t="s">
        <v>163</v>
      </c>
      <c r="B6519" t="s">
        <v>143</v>
      </c>
      <c r="C6519" s="44">
        <v>0</v>
      </c>
      <c r="D6519" s="33">
        <v>43889</v>
      </c>
    </row>
    <row r="6520" spans="1:4" x14ac:dyDescent="0.2">
      <c r="A6520" t="s">
        <v>163</v>
      </c>
      <c r="B6520" t="s">
        <v>143</v>
      </c>
      <c r="C6520" s="44">
        <v>0</v>
      </c>
      <c r="D6520" s="33">
        <v>43890</v>
      </c>
    </row>
    <row r="6521" spans="1:4" x14ac:dyDescent="0.2">
      <c r="A6521" t="s">
        <v>163</v>
      </c>
      <c r="B6521" t="s">
        <v>143</v>
      </c>
      <c r="C6521" s="44">
        <v>0</v>
      </c>
      <c r="D6521" s="33">
        <v>43891</v>
      </c>
    </row>
    <row r="6522" spans="1:4" x14ac:dyDescent="0.2">
      <c r="A6522" t="s">
        <v>163</v>
      </c>
      <c r="B6522" t="s">
        <v>143</v>
      </c>
      <c r="C6522" s="44">
        <v>0</v>
      </c>
      <c r="D6522" s="33">
        <v>43892</v>
      </c>
    </row>
    <row r="6523" spans="1:4" x14ac:dyDescent="0.2">
      <c r="A6523" t="s">
        <v>163</v>
      </c>
      <c r="B6523" t="s">
        <v>143</v>
      </c>
      <c r="C6523" s="44">
        <v>0</v>
      </c>
      <c r="D6523" s="33">
        <v>43893</v>
      </c>
    </row>
    <row r="6524" spans="1:4" x14ac:dyDescent="0.2">
      <c r="A6524" t="s">
        <v>163</v>
      </c>
      <c r="B6524" t="s">
        <v>143</v>
      </c>
      <c r="C6524" s="44">
        <v>0</v>
      </c>
      <c r="D6524" s="33">
        <v>43894</v>
      </c>
    </row>
    <row r="6525" spans="1:4" x14ac:dyDescent="0.2">
      <c r="A6525" t="s">
        <v>163</v>
      </c>
      <c r="B6525" t="s">
        <v>143</v>
      </c>
      <c r="C6525" s="44">
        <v>0</v>
      </c>
      <c r="D6525" s="33">
        <v>43895</v>
      </c>
    </row>
    <row r="6526" spans="1:4" x14ac:dyDescent="0.2">
      <c r="A6526" t="s">
        <v>163</v>
      </c>
      <c r="B6526" t="s">
        <v>143</v>
      </c>
      <c r="C6526" s="44">
        <v>0</v>
      </c>
      <c r="D6526" s="33">
        <v>43896</v>
      </c>
    </row>
    <row r="6527" spans="1:4" x14ac:dyDescent="0.2">
      <c r="A6527" t="s">
        <v>163</v>
      </c>
      <c r="B6527" t="s">
        <v>143</v>
      </c>
      <c r="C6527" s="44">
        <v>0</v>
      </c>
      <c r="D6527" s="33">
        <v>43897</v>
      </c>
    </row>
    <row r="6528" spans="1:4" x14ac:dyDescent="0.2">
      <c r="A6528" t="s">
        <v>163</v>
      </c>
      <c r="B6528" t="s">
        <v>143</v>
      </c>
      <c r="C6528" s="44">
        <v>0</v>
      </c>
      <c r="D6528" s="33">
        <v>43898</v>
      </c>
    </row>
    <row r="6529" spans="1:4" x14ac:dyDescent="0.2">
      <c r="A6529" t="s">
        <v>163</v>
      </c>
      <c r="B6529" t="s">
        <v>143</v>
      </c>
      <c r="C6529" s="44">
        <v>0</v>
      </c>
      <c r="D6529" s="33">
        <v>43899</v>
      </c>
    </row>
    <row r="6530" spans="1:4" x14ac:dyDescent="0.2">
      <c r="A6530" t="s">
        <v>163</v>
      </c>
      <c r="B6530" t="s">
        <v>143</v>
      </c>
      <c r="C6530" s="44">
        <v>6</v>
      </c>
      <c r="D6530" s="33">
        <v>43900</v>
      </c>
    </row>
    <row r="6531" spans="1:4" x14ac:dyDescent="0.2">
      <c r="A6531" t="s">
        <v>163</v>
      </c>
      <c r="B6531" t="s">
        <v>143</v>
      </c>
      <c r="C6531" s="44">
        <v>11</v>
      </c>
      <c r="D6531" s="33">
        <v>43901</v>
      </c>
    </row>
    <row r="6532" spans="1:4" x14ac:dyDescent="0.2">
      <c r="A6532" t="s">
        <v>163</v>
      </c>
      <c r="B6532" t="s">
        <v>143</v>
      </c>
      <c r="C6532" s="44">
        <v>13</v>
      </c>
      <c r="D6532" s="33">
        <v>43902</v>
      </c>
    </row>
    <row r="6533" spans="1:4" x14ac:dyDescent="0.2">
      <c r="A6533" t="s">
        <v>163</v>
      </c>
      <c r="B6533" t="s">
        <v>143</v>
      </c>
      <c r="C6533" s="44">
        <v>13</v>
      </c>
      <c r="D6533" s="33">
        <v>43903</v>
      </c>
    </row>
    <row r="6534" spans="1:4" x14ac:dyDescent="0.2">
      <c r="A6534" t="s">
        <v>163</v>
      </c>
      <c r="B6534" t="s">
        <v>143</v>
      </c>
      <c r="C6534" s="44">
        <v>16</v>
      </c>
      <c r="D6534" s="33">
        <v>43904</v>
      </c>
    </row>
    <row r="6535" spans="1:4" x14ac:dyDescent="0.2">
      <c r="A6535" t="s">
        <v>163</v>
      </c>
      <c r="B6535" t="s">
        <v>143</v>
      </c>
      <c r="C6535" s="44">
        <v>20</v>
      </c>
      <c r="D6535" s="33">
        <v>43905</v>
      </c>
    </row>
    <row r="6536" spans="1:4" x14ac:dyDescent="0.2">
      <c r="A6536" t="s">
        <v>164</v>
      </c>
      <c r="B6536" t="s">
        <v>143</v>
      </c>
      <c r="C6536" s="44">
        <v>0</v>
      </c>
      <c r="D6536" s="33">
        <v>43852</v>
      </c>
    </row>
    <row r="6537" spans="1:4" x14ac:dyDescent="0.2">
      <c r="A6537" t="s">
        <v>164</v>
      </c>
      <c r="B6537" t="s">
        <v>143</v>
      </c>
      <c r="C6537" s="44">
        <v>0</v>
      </c>
      <c r="D6537" s="33">
        <v>43853</v>
      </c>
    </row>
    <row r="6538" spans="1:4" x14ac:dyDescent="0.2">
      <c r="A6538" t="s">
        <v>164</v>
      </c>
      <c r="B6538" t="s">
        <v>143</v>
      </c>
      <c r="C6538" s="44">
        <v>0</v>
      </c>
      <c r="D6538" s="33">
        <v>43854</v>
      </c>
    </row>
    <row r="6539" spans="1:4" x14ac:dyDescent="0.2">
      <c r="A6539" t="s">
        <v>164</v>
      </c>
      <c r="B6539" t="s">
        <v>143</v>
      </c>
      <c r="C6539" s="44">
        <v>0</v>
      </c>
      <c r="D6539" s="33">
        <v>43855</v>
      </c>
    </row>
    <row r="6540" spans="1:4" x14ac:dyDescent="0.2">
      <c r="A6540" t="s">
        <v>164</v>
      </c>
      <c r="B6540" t="s">
        <v>143</v>
      </c>
      <c r="C6540" s="44">
        <v>0</v>
      </c>
      <c r="D6540" s="33">
        <v>43856</v>
      </c>
    </row>
    <row r="6541" spans="1:4" x14ac:dyDescent="0.2">
      <c r="A6541" t="s">
        <v>164</v>
      </c>
      <c r="B6541" t="s">
        <v>143</v>
      </c>
      <c r="C6541" s="44">
        <v>0</v>
      </c>
      <c r="D6541" s="33">
        <v>43857</v>
      </c>
    </row>
    <row r="6542" spans="1:4" x14ac:dyDescent="0.2">
      <c r="A6542" t="s">
        <v>164</v>
      </c>
      <c r="B6542" t="s">
        <v>143</v>
      </c>
      <c r="C6542" s="44">
        <v>0</v>
      </c>
      <c r="D6542" s="33">
        <v>43858</v>
      </c>
    </row>
    <row r="6543" spans="1:4" x14ac:dyDescent="0.2">
      <c r="A6543" t="s">
        <v>164</v>
      </c>
      <c r="B6543" t="s">
        <v>143</v>
      </c>
      <c r="C6543" s="44">
        <v>0</v>
      </c>
      <c r="D6543" s="33">
        <v>43859</v>
      </c>
    </row>
    <row r="6544" spans="1:4" x14ac:dyDescent="0.2">
      <c r="A6544" t="s">
        <v>164</v>
      </c>
      <c r="B6544" t="s">
        <v>143</v>
      </c>
      <c r="C6544" s="44">
        <v>0</v>
      </c>
      <c r="D6544" s="33">
        <v>43860</v>
      </c>
    </row>
    <row r="6545" spans="1:4" x14ac:dyDescent="0.2">
      <c r="A6545" t="s">
        <v>164</v>
      </c>
      <c r="B6545" t="s">
        <v>143</v>
      </c>
      <c r="C6545" s="44">
        <v>0</v>
      </c>
      <c r="D6545" s="33">
        <v>43861</v>
      </c>
    </row>
    <row r="6546" spans="1:4" x14ac:dyDescent="0.2">
      <c r="A6546" t="s">
        <v>164</v>
      </c>
      <c r="B6546" t="s">
        <v>143</v>
      </c>
      <c r="C6546" s="44">
        <v>0</v>
      </c>
      <c r="D6546" s="33">
        <v>43862</v>
      </c>
    </row>
    <row r="6547" spans="1:4" x14ac:dyDescent="0.2">
      <c r="A6547" t="s">
        <v>164</v>
      </c>
      <c r="B6547" t="s">
        <v>143</v>
      </c>
      <c r="C6547" s="44">
        <v>0</v>
      </c>
      <c r="D6547" s="33">
        <v>43863</v>
      </c>
    </row>
    <row r="6548" spans="1:4" x14ac:dyDescent="0.2">
      <c r="A6548" t="s">
        <v>164</v>
      </c>
      <c r="B6548" t="s">
        <v>143</v>
      </c>
      <c r="C6548" s="44">
        <v>0</v>
      </c>
      <c r="D6548" s="33">
        <v>43864</v>
      </c>
    </row>
    <row r="6549" spans="1:4" x14ac:dyDescent="0.2">
      <c r="A6549" t="s">
        <v>164</v>
      </c>
      <c r="B6549" t="s">
        <v>143</v>
      </c>
      <c r="C6549" s="44">
        <v>0</v>
      </c>
      <c r="D6549" s="33">
        <v>43865</v>
      </c>
    </row>
    <row r="6550" spans="1:4" x14ac:dyDescent="0.2">
      <c r="A6550" t="s">
        <v>164</v>
      </c>
      <c r="B6550" t="s">
        <v>143</v>
      </c>
      <c r="C6550" s="44">
        <v>0</v>
      </c>
      <c r="D6550" s="33">
        <v>43866</v>
      </c>
    </row>
    <row r="6551" spans="1:4" x14ac:dyDescent="0.2">
      <c r="A6551" t="s">
        <v>164</v>
      </c>
      <c r="B6551" t="s">
        <v>143</v>
      </c>
      <c r="C6551" s="44">
        <v>0</v>
      </c>
      <c r="D6551" s="33">
        <v>43867</v>
      </c>
    </row>
    <row r="6552" spans="1:4" x14ac:dyDescent="0.2">
      <c r="A6552" t="s">
        <v>164</v>
      </c>
      <c r="B6552" t="s">
        <v>143</v>
      </c>
      <c r="C6552" s="44">
        <v>0</v>
      </c>
      <c r="D6552" s="33">
        <v>43868</v>
      </c>
    </row>
    <row r="6553" spans="1:4" x14ac:dyDescent="0.2">
      <c r="A6553" t="s">
        <v>164</v>
      </c>
      <c r="B6553" t="s">
        <v>143</v>
      </c>
      <c r="C6553" s="44">
        <v>0</v>
      </c>
      <c r="D6553" s="33">
        <v>43869</v>
      </c>
    </row>
    <row r="6554" spans="1:4" x14ac:dyDescent="0.2">
      <c r="A6554" t="s">
        <v>164</v>
      </c>
      <c r="B6554" t="s">
        <v>143</v>
      </c>
      <c r="C6554" s="44">
        <v>0</v>
      </c>
      <c r="D6554" s="33">
        <v>43870</v>
      </c>
    </row>
    <row r="6555" spans="1:4" x14ac:dyDescent="0.2">
      <c r="A6555" t="s">
        <v>164</v>
      </c>
      <c r="B6555" t="s">
        <v>143</v>
      </c>
      <c r="C6555" s="44">
        <v>0</v>
      </c>
      <c r="D6555" s="33">
        <v>43871</v>
      </c>
    </row>
    <row r="6556" spans="1:4" x14ac:dyDescent="0.2">
      <c r="A6556" t="s">
        <v>164</v>
      </c>
      <c r="B6556" t="s">
        <v>143</v>
      </c>
      <c r="C6556" s="44">
        <v>0</v>
      </c>
      <c r="D6556" s="33">
        <v>43872</v>
      </c>
    </row>
    <row r="6557" spans="1:4" x14ac:dyDescent="0.2">
      <c r="A6557" t="s">
        <v>164</v>
      </c>
      <c r="B6557" t="s">
        <v>143</v>
      </c>
      <c r="C6557" s="44">
        <v>0</v>
      </c>
      <c r="D6557" s="33">
        <v>43873</v>
      </c>
    </row>
    <row r="6558" spans="1:4" x14ac:dyDescent="0.2">
      <c r="A6558" t="s">
        <v>164</v>
      </c>
      <c r="B6558" t="s">
        <v>143</v>
      </c>
      <c r="C6558" s="44">
        <v>0</v>
      </c>
      <c r="D6558" s="33">
        <v>43874</v>
      </c>
    </row>
    <row r="6559" spans="1:4" x14ac:dyDescent="0.2">
      <c r="A6559" t="s">
        <v>164</v>
      </c>
      <c r="B6559" t="s">
        <v>143</v>
      </c>
      <c r="C6559" s="44">
        <v>0</v>
      </c>
      <c r="D6559" s="33">
        <v>43875</v>
      </c>
    </row>
    <row r="6560" spans="1:4" x14ac:dyDescent="0.2">
      <c r="A6560" t="s">
        <v>164</v>
      </c>
      <c r="B6560" t="s">
        <v>143</v>
      </c>
      <c r="C6560" s="44">
        <v>0</v>
      </c>
      <c r="D6560" s="33">
        <v>43876</v>
      </c>
    </row>
    <row r="6561" spans="1:4" x14ac:dyDescent="0.2">
      <c r="A6561" t="s">
        <v>164</v>
      </c>
      <c r="B6561" t="s">
        <v>143</v>
      </c>
      <c r="C6561" s="44">
        <v>0</v>
      </c>
      <c r="D6561" s="33">
        <v>43877</v>
      </c>
    </row>
    <row r="6562" spans="1:4" x14ac:dyDescent="0.2">
      <c r="A6562" t="s">
        <v>164</v>
      </c>
      <c r="B6562" t="s">
        <v>143</v>
      </c>
      <c r="C6562" s="44">
        <v>0</v>
      </c>
      <c r="D6562" s="33">
        <v>43878</v>
      </c>
    </row>
    <row r="6563" spans="1:4" x14ac:dyDescent="0.2">
      <c r="A6563" t="s">
        <v>164</v>
      </c>
      <c r="B6563" t="s">
        <v>143</v>
      </c>
      <c r="C6563" s="44">
        <v>0</v>
      </c>
      <c r="D6563" s="33">
        <v>43879</v>
      </c>
    </row>
    <row r="6564" spans="1:4" x14ac:dyDescent="0.2">
      <c r="A6564" t="s">
        <v>164</v>
      </c>
      <c r="B6564" t="s">
        <v>143</v>
      </c>
      <c r="C6564" s="44">
        <v>0</v>
      </c>
      <c r="D6564" s="33">
        <v>43880</v>
      </c>
    </row>
    <row r="6565" spans="1:4" x14ac:dyDescent="0.2">
      <c r="A6565" t="s">
        <v>164</v>
      </c>
      <c r="B6565" t="s">
        <v>143</v>
      </c>
      <c r="C6565" s="44">
        <v>0</v>
      </c>
      <c r="D6565" s="33">
        <v>43881</v>
      </c>
    </row>
    <row r="6566" spans="1:4" x14ac:dyDescent="0.2">
      <c r="A6566" t="s">
        <v>164</v>
      </c>
      <c r="B6566" t="s">
        <v>143</v>
      </c>
      <c r="C6566" s="44">
        <v>0</v>
      </c>
      <c r="D6566" s="33">
        <v>43882</v>
      </c>
    </row>
    <row r="6567" spans="1:4" x14ac:dyDescent="0.2">
      <c r="A6567" t="s">
        <v>164</v>
      </c>
      <c r="B6567" t="s">
        <v>143</v>
      </c>
      <c r="C6567" s="44">
        <v>0</v>
      </c>
      <c r="D6567" s="33">
        <v>43883</v>
      </c>
    </row>
    <row r="6568" spans="1:4" x14ac:dyDescent="0.2">
      <c r="A6568" t="s">
        <v>164</v>
      </c>
      <c r="B6568" t="s">
        <v>143</v>
      </c>
      <c r="C6568" s="44">
        <v>0</v>
      </c>
      <c r="D6568" s="33">
        <v>43884</v>
      </c>
    </row>
    <row r="6569" spans="1:4" x14ac:dyDescent="0.2">
      <c r="A6569" t="s">
        <v>164</v>
      </c>
      <c r="B6569" t="s">
        <v>143</v>
      </c>
      <c r="C6569" s="44">
        <v>0</v>
      </c>
      <c r="D6569" s="33">
        <v>43885</v>
      </c>
    </row>
    <row r="6570" spans="1:4" x14ac:dyDescent="0.2">
      <c r="A6570" t="s">
        <v>164</v>
      </c>
      <c r="B6570" t="s">
        <v>143</v>
      </c>
      <c r="C6570" s="44">
        <v>0</v>
      </c>
      <c r="D6570" s="33">
        <v>43886</v>
      </c>
    </row>
    <row r="6571" spans="1:4" x14ac:dyDescent="0.2">
      <c r="A6571" t="s">
        <v>164</v>
      </c>
      <c r="B6571" t="s">
        <v>143</v>
      </c>
      <c r="C6571" s="44">
        <v>0</v>
      </c>
      <c r="D6571" s="33">
        <v>43887</v>
      </c>
    </row>
    <row r="6572" spans="1:4" x14ac:dyDescent="0.2">
      <c r="A6572" t="s">
        <v>164</v>
      </c>
      <c r="B6572" t="s">
        <v>143</v>
      </c>
      <c r="C6572" s="44">
        <v>0</v>
      </c>
      <c r="D6572" s="33">
        <v>43888</v>
      </c>
    </row>
    <row r="6573" spans="1:4" x14ac:dyDescent="0.2">
      <c r="A6573" t="s">
        <v>164</v>
      </c>
      <c r="B6573" t="s">
        <v>143</v>
      </c>
      <c r="C6573" s="44">
        <v>0</v>
      </c>
      <c r="D6573" s="33">
        <v>43889</v>
      </c>
    </row>
    <row r="6574" spans="1:4" x14ac:dyDescent="0.2">
      <c r="A6574" t="s">
        <v>164</v>
      </c>
      <c r="B6574" t="s">
        <v>143</v>
      </c>
      <c r="C6574" s="44">
        <v>0</v>
      </c>
      <c r="D6574" s="33">
        <v>43890</v>
      </c>
    </row>
    <row r="6575" spans="1:4" x14ac:dyDescent="0.2">
      <c r="A6575" t="s">
        <v>164</v>
      </c>
      <c r="B6575" t="s">
        <v>143</v>
      </c>
      <c r="C6575" s="44">
        <v>0</v>
      </c>
      <c r="D6575" s="33">
        <v>43891</v>
      </c>
    </row>
    <row r="6576" spans="1:4" x14ac:dyDescent="0.2">
      <c r="A6576" t="s">
        <v>164</v>
      </c>
      <c r="B6576" t="s">
        <v>143</v>
      </c>
      <c r="C6576" s="44">
        <v>0</v>
      </c>
      <c r="D6576" s="33">
        <v>43892</v>
      </c>
    </row>
    <row r="6577" spans="1:4" x14ac:dyDescent="0.2">
      <c r="A6577" t="s">
        <v>164</v>
      </c>
      <c r="B6577" t="s">
        <v>143</v>
      </c>
      <c r="C6577" s="44">
        <v>0</v>
      </c>
      <c r="D6577" s="33">
        <v>43893</v>
      </c>
    </row>
    <row r="6578" spans="1:4" x14ac:dyDescent="0.2">
      <c r="A6578" t="s">
        <v>164</v>
      </c>
      <c r="B6578" t="s">
        <v>143</v>
      </c>
      <c r="C6578" s="44">
        <v>0</v>
      </c>
      <c r="D6578" s="33">
        <v>43894</v>
      </c>
    </row>
    <row r="6579" spans="1:4" x14ac:dyDescent="0.2">
      <c r="A6579" t="s">
        <v>164</v>
      </c>
      <c r="B6579" t="s">
        <v>143</v>
      </c>
      <c r="C6579" s="44">
        <v>0</v>
      </c>
      <c r="D6579" s="33">
        <v>43895</v>
      </c>
    </row>
    <row r="6580" spans="1:4" x14ac:dyDescent="0.2">
      <c r="A6580" t="s">
        <v>164</v>
      </c>
      <c r="B6580" t="s">
        <v>143</v>
      </c>
      <c r="C6580" s="44">
        <v>0</v>
      </c>
      <c r="D6580" s="33">
        <v>43896</v>
      </c>
    </row>
    <row r="6581" spans="1:4" x14ac:dyDescent="0.2">
      <c r="A6581" t="s">
        <v>164</v>
      </c>
      <c r="B6581" t="s">
        <v>143</v>
      </c>
      <c r="C6581" s="44">
        <v>0</v>
      </c>
      <c r="D6581" s="33">
        <v>43897</v>
      </c>
    </row>
    <row r="6582" spans="1:4" x14ac:dyDescent="0.2">
      <c r="A6582" t="s">
        <v>164</v>
      </c>
      <c r="B6582" t="s">
        <v>143</v>
      </c>
      <c r="C6582" s="44">
        <v>0</v>
      </c>
      <c r="D6582" s="33">
        <v>43898</v>
      </c>
    </row>
    <row r="6583" spans="1:4" x14ac:dyDescent="0.2">
      <c r="A6583" t="s">
        <v>164</v>
      </c>
      <c r="B6583" t="s">
        <v>143</v>
      </c>
      <c r="C6583" s="44">
        <v>0</v>
      </c>
      <c r="D6583" s="33">
        <v>43899</v>
      </c>
    </row>
    <row r="6584" spans="1:4" x14ac:dyDescent="0.2">
      <c r="A6584" t="s">
        <v>164</v>
      </c>
      <c r="B6584" t="s">
        <v>143</v>
      </c>
      <c r="C6584" s="44">
        <v>6</v>
      </c>
      <c r="D6584" s="33">
        <v>43900</v>
      </c>
    </row>
    <row r="6585" spans="1:4" x14ac:dyDescent="0.2">
      <c r="A6585" t="s">
        <v>164</v>
      </c>
      <c r="B6585" t="s">
        <v>143</v>
      </c>
      <c r="C6585" s="44">
        <v>8</v>
      </c>
      <c r="D6585" s="33">
        <v>43901</v>
      </c>
    </row>
    <row r="6586" spans="1:4" x14ac:dyDescent="0.2">
      <c r="A6586" t="s">
        <v>164</v>
      </c>
      <c r="B6586" t="s">
        <v>143</v>
      </c>
      <c r="C6586" s="44">
        <v>10</v>
      </c>
      <c r="D6586" s="33">
        <v>43902</v>
      </c>
    </row>
    <row r="6587" spans="1:4" x14ac:dyDescent="0.2">
      <c r="A6587" t="s">
        <v>164</v>
      </c>
      <c r="B6587" t="s">
        <v>143</v>
      </c>
      <c r="C6587" s="44">
        <v>14</v>
      </c>
      <c r="D6587" s="33">
        <v>43903</v>
      </c>
    </row>
    <row r="6588" spans="1:4" x14ac:dyDescent="0.2">
      <c r="A6588" t="s">
        <v>164</v>
      </c>
      <c r="B6588" t="s">
        <v>143</v>
      </c>
      <c r="C6588" s="44">
        <v>14</v>
      </c>
      <c r="D6588" s="33">
        <v>43904</v>
      </c>
    </row>
    <row r="6589" spans="1:4" x14ac:dyDescent="0.2">
      <c r="A6589" t="s">
        <v>164</v>
      </c>
      <c r="B6589" t="s">
        <v>143</v>
      </c>
      <c r="C6589" s="44">
        <v>20</v>
      </c>
      <c r="D6589" s="33">
        <v>43905</v>
      </c>
    </row>
    <row r="6590" spans="1:4" x14ac:dyDescent="0.2">
      <c r="A6590" t="s">
        <v>165</v>
      </c>
      <c r="B6590" t="s">
        <v>143</v>
      </c>
      <c r="C6590" s="44">
        <v>0</v>
      </c>
      <c r="D6590" s="33">
        <v>43852</v>
      </c>
    </row>
    <row r="6591" spans="1:4" x14ac:dyDescent="0.2">
      <c r="A6591" t="s">
        <v>165</v>
      </c>
      <c r="B6591" t="s">
        <v>143</v>
      </c>
      <c r="C6591" s="44">
        <v>0</v>
      </c>
      <c r="D6591" s="33">
        <v>43853</v>
      </c>
    </row>
    <row r="6592" spans="1:4" x14ac:dyDescent="0.2">
      <c r="A6592" t="s">
        <v>165</v>
      </c>
      <c r="B6592" t="s">
        <v>143</v>
      </c>
      <c r="C6592" s="44">
        <v>0</v>
      </c>
      <c r="D6592" s="33">
        <v>43854</v>
      </c>
    </row>
    <row r="6593" spans="1:4" x14ac:dyDescent="0.2">
      <c r="A6593" t="s">
        <v>165</v>
      </c>
      <c r="B6593" t="s">
        <v>143</v>
      </c>
      <c r="C6593" s="44">
        <v>0</v>
      </c>
      <c r="D6593" s="33">
        <v>43855</v>
      </c>
    </row>
    <row r="6594" spans="1:4" x14ac:dyDescent="0.2">
      <c r="A6594" t="s">
        <v>165</v>
      </c>
      <c r="B6594" t="s">
        <v>143</v>
      </c>
      <c r="C6594" s="44">
        <v>0</v>
      </c>
      <c r="D6594" s="33">
        <v>43856</v>
      </c>
    </row>
    <row r="6595" spans="1:4" x14ac:dyDescent="0.2">
      <c r="A6595" t="s">
        <v>165</v>
      </c>
      <c r="B6595" t="s">
        <v>143</v>
      </c>
      <c r="C6595" s="44">
        <v>0</v>
      </c>
      <c r="D6595" s="33">
        <v>43857</v>
      </c>
    </row>
    <row r="6596" spans="1:4" x14ac:dyDescent="0.2">
      <c r="A6596" t="s">
        <v>165</v>
      </c>
      <c r="B6596" t="s">
        <v>143</v>
      </c>
      <c r="C6596" s="44">
        <v>0</v>
      </c>
      <c r="D6596" s="33">
        <v>43858</v>
      </c>
    </row>
    <row r="6597" spans="1:4" x14ac:dyDescent="0.2">
      <c r="A6597" t="s">
        <v>165</v>
      </c>
      <c r="B6597" t="s">
        <v>143</v>
      </c>
      <c r="C6597" s="44">
        <v>0</v>
      </c>
      <c r="D6597" s="33">
        <v>43859</v>
      </c>
    </row>
    <row r="6598" spans="1:4" x14ac:dyDescent="0.2">
      <c r="A6598" t="s">
        <v>165</v>
      </c>
      <c r="B6598" t="s">
        <v>143</v>
      </c>
      <c r="C6598" s="44">
        <v>0</v>
      </c>
      <c r="D6598" s="33">
        <v>43860</v>
      </c>
    </row>
    <row r="6599" spans="1:4" x14ac:dyDescent="0.2">
      <c r="A6599" t="s">
        <v>165</v>
      </c>
      <c r="B6599" t="s">
        <v>143</v>
      </c>
      <c r="C6599" s="44">
        <v>0</v>
      </c>
      <c r="D6599" s="33">
        <v>43861</v>
      </c>
    </row>
    <row r="6600" spans="1:4" x14ac:dyDescent="0.2">
      <c r="A6600" t="s">
        <v>165</v>
      </c>
      <c r="B6600" t="s">
        <v>143</v>
      </c>
      <c r="C6600" s="44">
        <v>0</v>
      </c>
      <c r="D6600" s="33">
        <v>43862</v>
      </c>
    </row>
    <row r="6601" spans="1:4" x14ac:dyDescent="0.2">
      <c r="A6601" t="s">
        <v>165</v>
      </c>
      <c r="B6601" t="s">
        <v>143</v>
      </c>
      <c r="C6601" s="44">
        <v>0</v>
      </c>
      <c r="D6601" s="33">
        <v>43863</v>
      </c>
    </row>
    <row r="6602" spans="1:4" x14ac:dyDescent="0.2">
      <c r="A6602" t="s">
        <v>165</v>
      </c>
      <c r="B6602" t="s">
        <v>143</v>
      </c>
      <c r="C6602" s="44">
        <v>0</v>
      </c>
      <c r="D6602" s="33">
        <v>43864</v>
      </c>
    </row>
    <row r="6603" spans="1:4" x14ac:dyDescent="0.2">
      <c r="A6603" t="s">
        <v>165</v>
      </c>
      <c r="B6603" t="s">
        <v>143</v>
      </c>
      <c r="C6603" s="44">
        <v>0</v>
      </c>
      <c r="D6603" s="33">
        <v>43865</v>
      </c>
    </row>
    <row r="6604" spans="1:4" x14ac:dyDescent="0.2">
      <c r="A6604" t="s">
        <v>165</v>
      </c>
      <c r="B6604" t="s">
        <v>143</v>
      </c>
      <c r="C6604" s="44">
        <v>0</v>
      </c>
      <c r="D6604" s="33">
        <v>43866</v>
      </c>
    </row>
    <row r="6605" spans="1:4" x14ac:dyDescent="0.2">
      <c r="A6605" t="s">
        <v>165</v>
      </c>
      <c r="B6605" t="s">
        <v>143</v>
      </c>
      <c r="C6605" s="44">
        <v>0</v>
      </c>
      <c r="D6605" s="33">
        <v>43867</v>
      </c>
    </row>
    <row r="6606" spans="1:4" x14ac:dyDescent="0.2">
      <c r="A6606" t="s">
        <v>165</v>
      </c>
      <c r="B6606" t="s">
        <v>143</v>
      </c>
      <c r="C6606" s="44">
        <v>0</v>
      </c>
      <c r="D6606" s="33">
        <v>43868</v>
      </c>
    </row>
    <row r="6607" spans="1:4" x14ac:dyDescent="0.2">
      <c r="A6607" t="s">
        <v>165</v>
      </c>
      <c r="B6607" t="s">
        <v>143</v>
      </c>
      <c r="C6607" s="44">
        <v>0</v>
      </c>
      <c r="D6607" s="33">
        <v>43869</v>
      </c>
    </row>
    <row r="6608" spans="1:4" x14ac:dyDescent="0.2">
      <c r="A6608" t="s">
        <v>165</v>
      </c>
      <c r="B6608" t="s">
        <v>143</v>
      </c>
      <c r="C6608" s="44">
        <v>0</v>
      </c>
      <c r="D6608" s="33">
        <v>43870</v>
      </c>
    </row>
    <row r="6609" spans="1:4" x14ac:dyDescent="0.2">
      <c r="A6609" t="s">
        <v>165</v>
      </c>
      <c r="B6609" t="s">
        <v>143</v>
      </c>
      <c r="C6609" s="44">
        <v>0</v>
      </c>
      <c r="D6609" s="33">
        <v>43871</v>
      </c>
    </row>
    <row r="6610" spans="1:4" x14ac:dyDescent="0.2">
      <c r="A6610" t="s">
        <v>165</v>
      </c>
      <c r="B6610" t="s">
        <v>143</v>
      </c>
      <c r="C6610" s="44">
        <v>0</v>
      </c>
      <c r="D6610" s="33">
        <v>43872</v>
      </c>
    </row>
    <row r="6611" spans="1:4" x14ac:dyDescent="0.2">
      <c r="A6611" t="s">
        <v>165</v>
      </c>
      <c r="B6611" t="s">
        <v>143</v>
      </c>
      <c r="C6611" s="44">
        <v>0</v>
      </c>
      <c r="D6611" s="33">
        <v>43873</v>
      </c>
    </row>
    <row r="6612" spans="1:4" x14ac:dyDescent="0.2">
      <c r="A6612" t="s">
        <v>165</v>
      </c>
      <c r="B6612" t="s">
        <v>143</v>
      </c>
      <c r="C6612" s="44">
        <v>0</v>
      </c>
      <c r="D6612" s="33">
        <v>43874</v>
      </c>
    </row>
    <row r="6613" spans="1:4" x14ac:dyDescent="0.2">
      <c r="A6613" t="s">
        <v>165</v>
      </c>
      <c r="B6613" t="s">
        <v>143</v>
      </c>
      <c r="C6613" s="44">
        <v>0</v>
      </c>
      <c r="D6613" s="33">
        <v>43875</v>
      </c>
    </row>
    <row r="6614" spans="1:4" x14ac:dyDescent="0.2">
      <c r="A6614" t="s">
        <v>165</v>
      </c>
      <c r="B6614" t="s">
        <v>143</v>
      </c>
      <c r="C6614" s="44">
        <v>0</v>
      </c>
      <c r="D6614" s="33">
        <v>43876</v>
      </c>
    </row>
    <row r="6615" spans="1:4" x14ac:dyDescent="0.2">
      <c r="A6615" t="s">
        <v>165</v>
      </c>
      <c r="B6615" t="s">
        <v>143</v>
      </c>
      <c r="C6615" s="44">
        <v>0</v>
      </c>
      <c r="D6615" s="33">
        <v>43877</v>
      </c>
    </row>
    <row r="6616" spans="1:4" x14ac:dyDescent="0.2">
      <c r="A6616" t="s">
        <v>165</v>
      </c>
      <c r="B6616" t="s">
        <v>143</v>
      </c>
      <c r="C6616" s="44">
        <v>0</v>
      </c>
      <c r="D6616" s="33">
        <v>43878</v>
      </c>
    </row>
    <row r="6617" spans="1:4" x14ac:dyDescent="0.2">
      <c r="A6617" t="s">
        <v>165</v>
      </c>
      <c r="B6617" t="s">
        <v>143</v>
      </c>
      <c r="C6617" s="44">
        <v>0</v>
      </c>
      <c r="D6617" s="33">
        <v>43879</v>
      </c>
    </row>
    <row r="6618" spans="1:4" x14ac:dyDescent="0.2">
      <c r="A6618" t="s">
        <v>165</v>
      </c>
      <c r="B6618" t="s">
        <v>143</v>
      </c>
      <c r="C6618" s="44">
        <v>0</v>
      </c>
      <c r="D6618" s="33">
        <v>43880</v>
      </c>
    </row>
    <row r="6619" spans="1:4" x14ac:dyDescent="0.2">
      <c r="A6619" t="s">
        <v>165</v>
      </c>
      <c r="B6619" t="s">
        <v>143</v>
      </c>
      <c r="C6619" s="44">
        <v>0</v>
      </c>
      <c r="D6619" s="33">
        <v>43881</v>
      </c>
    </row>
    <row r="6620" spans="1:4" x14ac:dyDescent="0.2">
      <c r="A6620" t="s">
        <v>165</v>
      </c>
      <c r="B6620" t="s">
        <v>143</v>
      </c>
      <c r="C6620" s="44">
        <v>0</v>
      </c>
      <c r="D6620" s="33">
        <v>43882</v>
      </c>
    </row>
    <row r="6621" spans="1:4" x14ac:dyDescent="0.2">
      <c r="A6621" t="s">
        <v>165</v>
      </c>
      <c r="B6621" t="s">
        <v>143</v>
      </c>
      <c r="C6621" s="44">
        <v>0</v>
      </c>
      <c r="D6621" s="33">
        <v>43883</v>
      </c>
    </row>
    <row r="6622" spans="1:4" x14ac:dyDescent="0.2">
      <c r="A6622" t="s">
        <v>165</v>
      </c>
      <c r="B6622" t="s">
        <v>143</v>
      </c>
      <c r="C6622" s="44">
        <v>0</v>
      </c>
      <c r="D6622" s="33">
        <v>43884</v>
      </c>
    </row>
    <row r="6623" spans="1:4" x14ac:dyDescent="0.2">
      <c r="A6623" t="s">
        <v>165</v>
      </c>
      <c r="B6623" t="s">
        <v>143</v>
      </c>
      <c r="C6623" s="44">
        <v>0</v>
      </c>
      <c r="D6623" s="33">
        <v>43885</v>
      </c>
    </row>
    <row r="6624" spans="1:4" x14ac:dyDescent="0.2">
      <c r="A6624" t="s">
        <v>165</v>
      </c>
      <c r="B6624" t="s">
        <v>143</v>
      </c>
      <c r="C6624" s="44">
        <v>0</v>
      </c>
      <c r="D6624" s="33">
        <v>43886</v>
      </c>
    </row>
    <row r="6625" spans="1:4" x14ac:dyDescent="0.2">
      <c r="A6625" t="s">
        <v>165</v>
      </c>
      <c r="B6625" t="s">
        <v>143</v>
      </c>
      <c r="C6625" s="44">
        <v>0</v>
      </c>
      <c r="D6625" s="33">
        <v>43887</v>
      </c>
    </row>
    <row r="6626" spans="1:4" x14ac:dyDescent="0.2">
      <c r="A6626" t="s">
        <v>165</v>
      </c>
      <c r="B6626" t="s">
        <v>143</v>
      </c>
      <c r="C6626" s="44">
        <v>0</v>
      </c>
      <c r="D6626" s="33">
        <v>43888</v>
      </c>
    </row>
    <row r="6627" spans="1:4" x14ac:dyDescent="0.2">
      <c r="A6627" t="s">
        <v>165</v>
      </c>
      <c r="B6627" t="s">
        <v>143</v>
      </c>
      <c r="C6627" s="44">
        <v>0</v>
      </c>
      <c r="D6627" s="33">
        <v>43889</v>
      </c>
    </row>
    <row r="6628" spans="1:4" x14ac:dyDescent="0.2">
      <c r="A6628" t="s">
        <v>165</v>
      </c>
      <c r="B6628" t="s">
        <v>143</v>
      </c>
      <c r="C6628" s="44">
        <v>0</v>
      </c>
      <c r="D6628" s="33">
        <v>43890</v>
      </c>
    </row>
    <row r="6629" spans="1:4" x14ac:dyDescent="0.2">
      <c r="A6629" t="s">
        <v>165</v>
      </c>
      <c r="B6629" t="s">
        <v>143</v>
      </c>
      <c r="C6629" s="44">
        <v>0</v>
      </c>
      <c r="D6629" s="33">
        <v>43891</v>
      </c>
    </row>
    <row r="6630" spans="1:4" x14ac:dyDescent="0.2">
      <c r="A6630" t="s">
        <v>165</v>
      </c>
      <c r="B6630" t="s">
        <v>143</v>
      </c>
      <c r="C6630" s="44">
        <v>0</v>
      </c>
      <c r="D6630" s="33">
        <v>43892</v>
      </c>
    </row>
    <row r="6631" spans="1:4" x14ac:dyDescent="0.2">
      <c r="A6631" t="s">
        <v>165</v>
      </c>
      <c r="B6631" t="s">
        <v>143</v>
      </c>
      <c r="C6631" s="44">
        <v>0</v>
      </c>
      <c r="D6631" s="33">
        <v>43893</v>
      </c>
    </row>
    <row r="6632" spans="1:4" x14ac:dyDescent="0.2">
      <c r="A6632" t="s">
        <v>165</v>
      </c>
      <c r="B6632" t="s">
        <v>143</v>
      </c>
      <c r="C6632" s="44">
        <v>0</v>
      </c>
      <c r="D6632" s="33">
        <v>43894</v>
      </c>
    </row>
    <row r="6633" spans="1:4" x14ac:dyDescent="0.2">
      <c r="A6633" t="s">
        <v>165</v>
      </c>
      <c r="B6633" t="s">
        <v>143</v>
      </c>
      <c r="C6633" s="44">
        <v>0</v>
      </c>
      <c r="D6633" s="33">
        <v>43895</v>
      </c>
    </row>
    <row r="6634" spans="1:4" x14ac:dyDescent="0.2">
      <c r="A6634" t="s">
        <v>165</v>
      </c>
      <c r="B6634" t="s">
        <v>143</v>
      </c>
      <c r="C6634" s="44">
        <v>0</v>
      </c>
      <c r="D6634" s="33">
        <v>43896</v>
      </c>
    </row>
    <row r="6635" spans="1:4" x14ac:dyDescent="0.2">
      <c r="A6635" t="s">
        <v>165</v>
      </c>
      <c r="B6635" t="s">
        <v>143</v>
      </c>
      <c r="C6635" s="44">
        <v>0</v>
      </c>
      <c r="D6635" s="33">
        <v>43897</v>
      </c>
    </row>
    <row r="6636" spans="1:4" x14ac:dyDescent="0.2">
      <c r="A6636" t="s">
        <v>165</v>
      </c>
      <c r="B6636" t="s">
        <v>143</v>
      </c>
      <c r="C6636" s="44">
        <v>0</v>
      </c>
      <c r="D6636" s="33">
        <v>43898</v>
      </c>
    </row>
    <row r="6637" spans="1:4" x14ac:dyDescent="0.2">
      <c r="A6637" t="s">
        <v>165</v>
      </c>
      <c r="B6637" t="s">
        <v>143</v>
      </c>
      <c r="C6637" s="44">
        <v>0</v>
      </c>
      <c r="D6637" s="33">
        <v>43899</v>
      </c>
    </row>
    <row r="6638" spans="1:4" x14ac:dyDescent="0.2">
      <c r="A6638" t="s">
        <v>165</v>
      </c>
      <c r="B6638" t="s">
        <v>143</v>
      </c>
      <c r="C6638" s="44">
        <v>5</v>
      </c>
      <c r="D6638" s="33">
        <v>43900</v>
      </c>
    </row>
    <row r="6639" spans="1:4" x14ac:dyDescent="0.2">
      <c r="A6639" t="s">
        <v>165</v>
      </c>
      <c r="B6639" t="s">
        <v>143</v>
      </c>
      <c r="C6639" s="44">
        <v>10</v>
      </c>
      <c r="D6639" s="33">
        <v>43901</v>
      </c>
    </row>
    <row r="6640" spans="1:4" x14ac:dyDescent="0.2">
      <c r="A6640" t="s">
        <v>165</v>
      </c>
      <c r="B6640" t="s">
        <v>143</v>
      </c>
      <c r="C6640" s="44">
        <v>10</v>
      </c>
      <c r="D6640" s="33">
        <v>43902</v>
      </c>
    </row>
    <row r="6641" spans="1:4" x14ac:dyDescent="0.2">
      <c r="A6641" t="s">
        <v>165</v>
      </c>
      <c r="B6641" t="s">
        <v>143</v>
      </c>
      <c r="C6641" s="44">
        <v>10</v>
      </c>
      <c r="D6641" s="33">
        <v>43903</v>
      </c>
    </row>
    <row r="6642" spans="1:4" x14ac:dyDescent="0.2">
      <c r="A6642" t="s">
        <v>165</v>
      </c>
      <c r="B6642" t="s">
        <v>143</v>
      </c>
      <c r="C6642" s="44">
        <v>10</v>
      </c>
      <c r="D6642" s="33">
        <v>43904</v>
      </c>
    </row>
    <row r="6643" spans="1:4" x14ac:dyDescent="0.2">
      <c r="A6643" t="s">
        <v>165</v>
      </c>
      <c r="B6643" t="s">
        <v>143</v>
      </c>
      <c r="C6643" s="44">
        <v>16</v>
      </c>
      <c r="D6643" s="33">
        <v>43905</v>
      </c>
    </row>
    <row r="6644" spans="1:4" x14ac:dyDescent="0.2">
      <c r="A6644" t="s">
        <v>166</v>
      </c>
      <c r="B6644" t="s">
        <v>143</v>
      </c>
      <c r="C6644" s="44">
        <v>0</v>
      </c>
      <c r="D6644" s="33">
        <v>43852</v>
      </c>
    </row>
    <row r="6645" spans="1:4" x14ac:dyDescent="0.2">
      <c r="A6645" t="s">
        <v>166</v>
      </c>
      <c r="B6645" t="s">
        <v>143</v>
      </c>
      <c r="C6645" s="44">
        <v>0</v>
      </c>
      <c r="D6645" s="33">
        <v>43853</v>
      </c>
    </row>
    <row r="6646" spans="1:4" x14ac:dyDescent="0.2">
      <c r="A6646" t="s">
        <v>166</v>
      </c>
      <c r="B6646" t="s">
        <v>143</v>
      </c>
      <c r="C6646" s="44">
        <v>0</v>
      </c>
      <c r="D6646" s="33">
        <v>43854</v>
      </c>
    </row>
    <row r="6647" spans="1:4" x14ac:dyDescent="0.2">
      <c r="A6647" t="s">
        <v>166</v>
      </c>
      <c r="B6647" t="s">
        <v>143</v>
      </c>
      <c r="C6647" s="44">
        <v>0</v>
      </c>
      <c r="D6647" s="33">
        <v>43855</v>
      </c>
    </row>
    <row r="6648" spans="1:4" x14ac:dyDescent="0.2">
      <c r="A6648" t="s">
        <v>166</v>
      </c>
      <c r="B6648" t="s">
        <v>143</v>
      </c>
      <c r="C6648" s="44">
        <v>0</v>
      </c>
      <c r="D6648" s="33">
        <v>43856</v>
      </c>
    </row>
    <row r="6649" spans="1:4" x14ac:dyDescent="0.2">
      <c r="A6649" t="s">
        <v>166</v>
      </c>
      <c r="B6649" t="s">
        <v>143</v>
      </c>
      <c r="C6649" s="44">
        <v>0</v>
      </c>
      <c r="D6649" s="33">
        <v>43857</v>
      </c>
    </row>
    <row r="6650" spans="1:4" x14ac:dyDescent="0.2">
      <c r="A6650" t="s">
        <v>166</v>
      </c>
      <c r="B6650" t="s">
        <v>143</v>
      </c>
      <c r="C6650" s="44">
        <v>0</v>
      </c>
      <c r="D6650" s="33">
        <v>43858</v>
      </c>
    </row>
    <row r="6651" spans="1:4" x14ac:dyDescent="0.2">
      <c r="A6651" t="s">
        <v>166</v>
      </c>
      <c r="B6651" t="s">
        <v>143</v>
      </c>
      <c r="C6651" s="44">
        <v>0</v>
      </c>
      <c r="D6651" s="33">
        <v>43859</v>
      </c>
    </row>
    <row r="6652" spans="1:4" x14ac:dyDescent="0.2">
      <c r="A6652" t="s">
        <v>166</v>
      </c>
      <c r="B6652" t="s">
        <v>143</v>
      </c>
      <c r="C6652" s="44">
        <v>0</v>
      </c>
      <c r="D6652" s="33">
        <v>43860</v>
      </c>
    </row>
    <row r="6653" spans="1:4" x14ac:dyDescent="0.2">
      <c r="A6653" t="s">
        <v>166</v>
      </c>
      <c r="B6653" t="s">
        <v>143</v>
      </c>
      <c r="C6653" s="44">
        <v>0</v>
      </c>
      <c r="D6653" s="33">
        <v>43861</v>
      </c>
    </row>
    <row r="6654" spans="1:4" x14ac:dyDescent="0.2">
      <c r="A6654" t="s">
        <v>166</v>
      </c>
      <c r="B6654" t="s">
        <v>143</v>
      </c>
      <c r="C6654" s="44">
        <v>0</v>
      </c>
      <c r="D6654" s="33">
        <v>43862</v>
      </c>
    </row>
    <row r="6655" spans="1:4" x14ac:dyDescent="0.2">
      <c r="A6655" t="s">
        <v>166</v>
      </c>
      <c r="B6655" t="s">
        <v>143</v>
      </c>
      <c r="C6655" s="44">
        <v>0</v>
      </c>
      <c r="D6655" s="33">
        <v>43863</v>
      </c>
    </row>
    <row r="6656" spans="1:4" x14ac:dyDescent="0.2">
      <c r="A6656" t="s">
        <v>166</v>
      </c>
      <c r="B6656" t="s">
        <v>143</v>
      </c>
      <c r="C6656" s="44">
        <v>0</v>
      </c>
      <c r="D6656" s="33">
        <v>43864</v>
      </c>
    </row>
    <row r="6657" spans="1:4" x14ac:dyDescent="0.2">
      <c r="A6657" t="s">
        <v>166</v>
      </c>
      <c r="B6657" t="s">
        <v>143</v>
      </c>
      <c r="C6657" s="44">
        <v>0</v>
      </c>
      <c r="D6657" s="33">
        <v>43865</v>
      </c>
    </row>
    <row r="6658" spans="1:4" x14ac:dyDescent="0.2">
      <c r="A6658" t="s">
        <v>166</v>
      </c>
      <c r="B6658" t="s">
        <v>143</v>
      </c>
      <c r="C6658" s="44">
        <v>0</v>
      </c>
      <c r="D6658" s="33">
        <v>43866</v>
      </c>
    </row>
    <row r="6659" spans="1:4" x14ac:dyDescent="0.2">
      <c r="A6659" t="s">
        <v>166</v>
      </c>
      <c r="B6659" t="s">
        <v>143</v>
      </c>
      <c r="C6659" s="44">
        <v>0</v>
      </c>
      <c r="D6659" s="33">
        <v>43867</v>
      </c>
    </row>
    <row r="6660" spans="1:4" x14ac:dyDescent="0.2">
      <c r="A6660" t="s">
        <v>166</v>
      </c>
      <c r="B6660" t="s">
        <v>143</v>
      </c>
      <c r="C6660" s="44">
        <v>0</v>
      </c>
      <c r="D6660" s="33">
        <v>43868</v>
      </c>
    </row>
    <row r="6661" spans="1:4" x14ac:dyDescent="0.2">
      <c r="A6661" t="s">
        <v>166</v>
      </c>
      <c r="B6661" t="s">
        <v>143</v>
      </c>
      <c r="C6661" s="44">
        <v>0</v>
      </c>
      <c r="D6661" s="33">
        <v>43869</v>
      </c>
    </row>
    <row r="6662" spans="1:4" x14ac:dyDescent="0.2">
      <c r="A6662" t="s">
        <v>166</v>
      </c>
      <c r="B6662" t="s">
        <v>143</v>
      </c>
      <c r="C6662" s="44">
        <v>0</v>
      </c>
      <c r="D6662" s="33">
        <v>43870</v>
      </c>
    </row>
    <row r="6663" spans="1:4" x14ac:dyDescent="0.2">
      <c r="A6663" t="s">
        <v>166</v>
      </c>
      <c r="B6663" t="s">
        <v>143</v>
      </c>
      <c r="C6663" s="44">
        <v>0</v>
      </c>
      <c r="D6663" s="33">
        <v>43871</v>
      </c>
    </row>
    <row r="6664" spans="1:4" x14ac:dyDescent="0.2">
      <c r="A6664" t="s">
        <v>166</v>
      </c>
      <c r="B6664" t="s">
        <v>143</v>
      </c>
      <c r="C6664" s="44">
        <v>0</v>
      </c>
      <c r="D6664" s="33">
        <v>43872</v>
      </c>
    </row>
    <row r="6665" spans="1:4" x14ac:dyDescent="0.2">
      <c r="A6665" t="s">
        <v>166</v>
      </c>
      <c r="B6665" t="s">
        <v>143</v>
      </c>
      <c r="C6665" s="44">
        <v>0</v>
      </c>
      <c r="D6665" s="33">
        <v>43873</v>
      </c>
    </row>
    <row r="6666" spans="1:4" x14ac:dyDescent="0.2">
      <c r="A6666" t="s">
        <v>166</v>
      </c>
      <c r="B6666" t="s">
        <v>143</v>
      </c>
      <c r="C6666" s="44">
        <v>0</v>
      </c>
      <c r="D6666" s="33">
        <v>43874</v>
      </c>
    </row>
    <row r="6667" spans="1:4" x14ac:dyDescent="0.2">
      <c r="A6667" t="s">
        <v>166</v>
      </c>
      <c r="B6667" t="s">
        <v>143</v>
      </c>
      <c r="C6667" s="44">
        <v>0</v>
      </c>
      <c r="D6667" s="33">
        <v>43875</v>
      </c>
    </row>
    <row r="6668" spans="1:4" x14ac:dyDescent="0.2">
      <c r="A6668" t="s">
        <v>166</v>
      </c>
      <c r="B6668" t="s">
        <v>143</v>
      </c>
      <c r="C6668" s="44">
        <v>0</v>
      </c>
      <c r="D6668" s="33">
        <v>43876</v>
      </c>
    </row>
    <row r="6669" spans="1:4" x14ac:dyDescent="0.2">
      <c r="A6669" t="s">
        <v>166</v>
      </c>
      <c r="B6669" t="s">
        <v>143</v>
      </c>
      <c r="C6669" s="44">
        <v>0</v>
      </c>
      <c r="D6669" s="33">
        <v>43877</v>
      </c>
    </row>
    <row r="6670" spans="1:4" x14ac:dyDescent="0.2">
      <c r="A6670" t="s">
        <v>166</v>
      </c>
      <c r="B6670" t="s">
        <v>143</v>
      </c>
      <c r="C6670" s="44">
        <v>0</v>
      </c>
      <c r="D6670" s="33">
        <v>43878</v>
      </c>
    </row>
    <row r="6671" spans="1:4" x14ac:dyDescent="0.2">
      <c r="A6671" t="s">
        <v>166</v>
      </c>
      <c r="B6671" t="s">
        <v>143</v>
      </c>
      <c r="C6671" s="44">
        <v>0</v>
      </c>
      <c r="D6671" s="33">
        <v>43879</v>
      </c>
    </row>
    <row r="6672" spans="1:4" x14ac:dyDescent="0.2">
      <c r="A6672" t="s">
        <v>166</v>
      </c>
      <c r="B6672" t="s">
        <v>143</v>
      </c>
      <c r="C6672" s="44">
        <v>0</v>
      </c>
      <c r="D6672" s="33">
        <v>43880</v>
      </c>
    </row>
    <row r="6673" spans="1:4" x14ac:dyDescent="0.2">
      <c r="A6673" t="s">
        <v>166</v>
      </c>
      <c r="B6673" t="s">
        <v>143</v>
      </c>
      <c r="C6673" s="44">
        <v>0</v>
      </c>
      <c r="D6673" s="33">
        <v>43881</v>
      </c>
    </row>
    <row r="6674" spans="1:4" x14ac:dyDescent="0.2">
      <c r="A6674" t="s">
        <v>166</v>
      </c>
      <c r="B6674" t="s">
        <v>143</v>
      </c>
      <c r="C6674" s="44">
        <v>0</v>
      </c>
      <c r="D6674" s="33">
        <v>43882</v>
      </c>
    </row>
    <row r="6675" spans="1:4" x14ac:dyDescent="0.2">
      <c r="A6675" t="s">
        <v>166</v>
      </c>
      <c r="B6675" t="s">
        <v>143</v>
      </c>
      <c r="C6675" s="44">
        <v>0</v>
      </c>
      <c r="D6675" s="33">
        <v>43883</v>
      </c>
    </row>
    <row r="6676" spans="1:4" x14ac:dyDescent="0.2">
      <c r="A6676" t="s">
        <v>166</v>
      </c>
      <c r="B6676" t="s">
        <v>143</v>
      </c>
      <c r="C6676" s="44">
        <v>0</v>
      </c>
      <c r="D6676" s="33">
        <v>43884</v>
      </c>
    </row>
    <row r="6677" spans="1:4" x14ac:dyDescent="0.2">
      <c r="A6677" t="s">
        <v>166</v>
      </c>
      <c r="B6677" t="s">
        <v>143</v>
      </c>
      <c r="C6677" s="44">
        <v>0</v>
      </c>
      <c r="D6677" s="33">
        <v>43885</v>
      </c>
    </row>
    <row r="6678" spans="1:4" x14ac:dyDescent="0.2">
      <c r="A6678" t="s">
        <v>166</v>
      </c>
      <c r="B6678" t="s">
        <v>143</v>
      </c>
      <c r="C6678" s="44">
        <v>0</v>
      </c>
      <c r="D6678" s="33">
        <v>43886</v>
      </c>
    </row>
    <row r="6679" spans="1:4" x14ac:dyDescent="0.2">
      <c r="A6679" t="s">
        <v>166</v>
      </c>
      <c r="B6679" t="s">
        <v>143</v>
      </c>
      <c r="C6679" s="44">
        <v>0</v>
      </c>
      <c r="D6679" s="33">
        <v>43887</v>
      </c>
    </row>
    <row r="6680" spans="1:4" x14ac:dyDescent="0.2">
      <c r="A6680" t="s">
        <v>166</v>
      </c>
      <c r="B6680" t="s">
        <v>143</v>
      </c>
      <c r="C6680" s="44">
        <v>0</v>
      </c>
      <c r="D6680" s="33">
        <v>43888</v>
      </c>
    </row>
    <row r="6681" spans="1:4" x14ac:dyDescent="0.2">
      <c r="A6681" t="s">
        <v>166</v>
      </c>
      <c r="B6681" t="s">
        <v>143</v>
      </c>
      <c r="C6681" s="44">
        <v>0</v>
      </c>
      <c r="D6681" s="33">
        <v>43889</v>
      </c>
    </row>
    <row r="6682" spans="1:4" x14ac:dyDescent="0.2">
      <c r="A6682" t="s">
        <v>166</v>
      </c>
      <c r="B6682" t="s">
        <v>143</v>
      </c>
      <c r="C6682" s="44">
        <v>0</v>
      </c>
      <c r="D6682" s="33">
        <v>43890</v>
      </c>
    </row>
    <row r="6683" spans="1:4" x14ac:dyDescent="0.2">
      <c r="A6683" t="s">
        <v>166</v>
      </c>
      <c r="B6683" t="s">
        <v>143</v>
      </c>
      <c r="C6683" s="44">
        <v>0</v>
      </c>
      <c r="D6683" s="33">
        <v>43891</v>
      </c>
    </row>
    <row r="6684" spans="1:4" x14ac:dyDescent="0.2">
      <c r="A6684" t="s">
        <v>166</v>
      </c>
      <c r="B6684" t="s">
        <v>143</v>
      </c>
      <c r="C6684" s="44">
        <v>0</v>
      </c>
      <c r="D6684" s="33">
        <v>43892</v>
      </c>
    </row>
    <row r="6685" spans="1:4" x14ac:dyDescent="0.2">
      <c r="A6685" t="s">
        <v>166</v>
      </c>
      <c r="B6685" t="s">
        <v>143</v>
      </c>
      <c r="C6685" s="44">
        <v>0</v>
      </c>
      <c r="D6685" s="33">
        <v>43893</v>
      </c>
    </row>
    <row r="6686" spans="1:4" x14ac:dyDescent="0.2">
      <c r="A6686" t="s">
        <v>166</v>
      </c>
      <c r="B6686" t="s">
        <v>143</v>
      </c>
      <c r="C6686" s="44">
        <v>0</v>
      </c>
      <c r="D6686" s="33">
        <v>43894</v>
      </c>
    </row>
    <row r="6687" spans="1:4" x14ac:dyDescent="0.2">
      <c r="A6687" t="s">
        <v>166</v>
      </c>
      <c r="B6687" t="s">
        <v>143</v>
      </c>
      <c r="C6687" s="44">
        <v>0</v>
      </c>
      <c r="D6687" s="33">
        <v>43895</v>
      </c>
    </row>
    <row r="6688" spans="1:4" x14ac:dyDescent="0.2">
      <c r="A6688" t="s">
        <v>166</v>
      </c>
      <c r="B6688" t="s">
        <v>143</v>
      </c>
      <c r="C6688" s="44">
        <v>0</v>
      </c>
      <c r="D6688" s="33">
        <v>43896</v>
      </c>
    </row>
    <row r="6689" spans="1:4" x14ac:dyDescent="0.2">
      <c r="A6689" t="s">
        <v>166</v>
      </c>
      <c r="B6689" t="s">
        <v>143</v>
      </c>
      <c r="C6689" s="44">
        <v>0</v>
      </c>
      <c r="D6689" s="33">
        <v>43897</v>
      </c>
    </row>
    <row r="6690" spans="1:4" x14ac:dyDescent="0.2">
      <c r="A6690" t="s">
        <v>166</v>
      </c>
      <c r="B6690" t="s">
        <v>143</v>
      </c>
      <c r="C6690" s="44">
        <v>0</v>
      </c>
      <c r="D6690" s="33">
        <v>43898</v>
      </c>
    </row>
    <row r="6691" spans="1:4" x14ac:dyDescent="0.2">
      <c r="A6691" t="s">
        <v>166</v>
      </c>
      <c r="B6691" t="s">
        <v>143</v>
      </c>
      <c r="C6691" s="44">
        <v>0</v>
      </c>
      <c r="D6691" s="33">
        <v>43899</v>
      </c>
    </row>
    <row r="6692" spans="1:4" x14ac:dyDescent="0.2">
      <c r="A6692" t="s">
        <v>166</v>
      </c>
      <c r="B6692" t="s">
        <v>143</v>
      </c>
      <c r="C6692" s="44">
        <v>4</v>
      </c>
      <c r="D6692" s="33">
        <v>43900</v>
      </c>
    </row>
    <row r="6693" spans="1:4" x14ac:dyDescent="0.2">
      <c r="A6693" t="s">
        <v>166</v>
      </c>
      <c r="B6693" t="s">
        <v>143</v>
      </c>
      <c r="C6693" s="44">
        <v>7</v>
      </c>
      <c r="D6693" s="33">
        <v>43901</v>
      </c>
    </row>
    <row r="6694" spans="1:4" x14ac:dyDescent="0.2">
      <c r="A6694" t="s">
        <v>166</v>
      </c>
      <c r="B6694" t="s">
        <v>143</v>
      </c>
      <c r="C6694" s="44">
        <v>14</v>
      </c>
      <c r="D6694" s="33">
        <v>43902</v>
      </c>
    </row>
    <row r="6695" spans="1:4" x14ac:dyDescent="0.2">
      <c r="A6695" t="s">
        <v>166</v>
      </c>
      <c r="B6695" t="s">
        <v>143</v>
      </c>
      <c r="C6695" s="44">
        <v>17</v>
      </c>
      <c r="D6695" s="33">
        <v>43903</v>
      </c>
    </row>
    <row r="6696" spans="1:4" x14ac:dyDescent="0.2">
      <c r="A6696" t="s">
        <v>166</v>
      </c>
      <c r="B6696" t="s">
        <v>143</v>
      </c>
      <c r="C6696" s="44">
        <v>21</v>
      </c>
      <c r="D6696" s="33">
        <v>43904</v>
      </c>
    </row>
    <row r="6697" spans="1:4" x14ac:dyDescent="0.2">
      <c r="A6697" t="s">
        <v>166</v>
      </c>
      <c r="B6697" t="s">
        <v>143</v>
      </c>
      <c r="C6697" s="44">
        <v>24</v>
      </c>
      <c r="D6697" s="33">
        <v>43905</v>
      </c>
    </row>
    <row r="6698" spans="1:4" x14ac:dyDescent="0.2">
      <c r="A6698" t="s">
        <v>167</v>
      </c>
      <c r="B6698" t="s">
        <v>143</v>
      </c>
      <c r="C6698" s="44">
        <v>0</v>
      </c>
      <c r="D6698" s="33">
        <v>43852</v>
      </c>
    </row>
    <row r="6699" spans="1:4" x14ac:dyDescent="0.2">
      <c r="A6699" t="s">
        <v>167</v>
      </c>
      <c r="B6699" t="s">
        <v>143</v>
      </c>
      <c r="C6699" s="44">
        <v>0</v>
      </c>
      <c r="D6699" s="33">
        <v>43853</v>
      </c>
    </row>
    <row r="6700" spans="1:4" x14ac:dyDescent="0.2">
      <c r="A6700" t="s">
        <v>167</v>
      </c>
      <c r="B6700" t="s">
        <v>143</v>
      </c>
      <c r="C6700" s="44">
        <v>0</v>
      </c>
      <c r="D6700" s="33">
        <v>43854</v>
      </c>
    </row>
    <row r="6701" spans="1:4" x14ac:dyDescent="0.2">
      <c r="A6701" t="s">
        <v>167</v>
      </c>
      <c r="B6701" t="s">
        <v>143</v>
      </c>
      <c r="C6701" s="44">
        <v>0</v>
      </c>
      <c r="D6701" s="33">
        <v>43855</v>
      </c>
    </row>
    <row r="6702" spans="1:4" x14ac:dyDescent="0.2">
      <c r="A6702" t="s">
        <v>167</v>
      </c>
      <c r="B6702" t="s">
        <v>143</v>
      </c>
      <c r="C6702" s="44">
        <v>0</v>
      </c>
      <c r="D6702" s="33">
        <v>43856</v>
      </c>
    </row>
    <row r="6703" spans="1:4" x14ac:dyDescent="0.2">
      <c r="A6703" t="s">
        <v>167</v>
      </c>
      <c r="B6703" t="s">
        <v>143</v>
      </c>
      <c r="C6703" s="44">
        <v>0</v>
      </c>
      <c r="D6703" s="33">
        <v>43857</v>
      </c>
    </row>
    <row r="6704" spans="1:4" x14ac:dyDescent="0.2">
      <c r="A6704" t="s">
        <v>167</v>
      </c>
      <c r="B6704" t="s">
        <v>143</v>
      </c>
      <c r="C6704" s="44">
        <v>0</v>
      </c>
      <c r="D6704" s="33">
        <v>43858</v>
      </c>
    </row>
    <row r="6705" spans="1:4" x14ac:dyDescent="0.2">
      <c r="A6705" t="s">
        <v>167</v>
      </c>
      <c r="B6705" t="s">
        <v>143</v>
      </c>
      <c r="C6705" s="44">
        <v>0</v>
      </c>
      <c r="D6705" s="33">
        <v>43859</v>
      </c>
    </row>
    <row r="6706" spans="1:4" x14ac:dyDescent="0.2">
      <c r="A6706" t="s">
        <v>167</v>
      </c>
      <c r="B6706" t="s">
        <v>143</v>
      </c>
      <c r="C6706" s="44">
        <v>0</v>
      </c>
      <c r="D6706" s="33">
        <v>43860</v>
      </c>
    </row>
    <row r="6707" spans="1:4" x14ac:dyDescent="0.2">
      <c r="A6707" t="s">
        <v>167</v>
      </c>
      <c r="B6707" t="s">
        <v>143</v>
      </c>
      <c r="C6707" s="44">
        <v>0</v>
      </c>
      <c r="D6707" s="33">
        <v>43861</v>
      </c>
    </row>
    <row r="6708" spans="1:4" x14ac:dyDescent="0.2">
      <c r="A6708" t="s">
        <v>167</v>
      </c>
      <c r="B6708" t="s">
        <v>143</v>
      </c>
      <c r="C6708" s="44">
        <v>0</v>
      </c>
      <c r="D6708" s="33">
        <v>43862</v>
      </c>
    </row>
    <row r="6709" spans="1:4" x14ac:dyDescent="0.2">
      <c r="A6709" t="s">
        <v>167</v>
      </c>
      <c r="B6709" t="s">
        <v>143</v>
      </c>
      <c r="C6709" s="44">
        <v>0</v>
      </c>
      <c r="D6709" s="33">
        <v>43863</v>
      </c>
    </row>
    <row r="6710" spans="1:4" x14ac:dyDescent="0.2">
      <c r="A6710" t="s">
        <v>167</v>
      </c>
      <c r="B6710" t="s">
        <v>143</v>
      </c>
      <c r="C6710" s="44">
        <v>0</v>
      </c>
      <c r="D6710" s="33">
        <v>43864</v>
      </c>
    </row>
    <row r="6711" spans="1:4" x14ac:dyDescent="0.2">
      <c r="A6711" t="s">
        <v>167</v>
      </c>
      <c r="B6711" t="s">
        <v>143</v>
      </c>
      <c r="C6711" s="44">
        <v>0</v>
      </c>
      <c r="D6711" s="33">
        <v>43865</v>
      </c>
    </row>
    <row r="6712" spans="1:4" x14ac:dyDescent="0.2">
      <c r="A6712" t="s">
        <v>167</v>
      </c>
      <c r="B6712" t="s">
        <v>143</v>
      </c>
      <c r="C6712" s="44">
        <v>0</v>
      </c>
      <c r="D6712" s="33">
        <v>43866</v>
      </c>
    </row>
    <row r="6713" spans="1:4" x14ac:dyDescent="0.2">
      <c r="A6713" t="s">
        <v>167</v>
      </c>
      <c r="B6713" t="s">
        <v>143</v>
      </c>
      <c r="C6713" s="44">
        <v>0</v>
      </c>
      <c r="D6713" s="33">
        <v>43867</v>
      </c>
    </row>
    <row r="6714" spans="1:4" x14ac:dyDescent="0.2">
      <c r="A6714" t="s">
        <v>167</v>
      </c>
      <c r="B6714" t="s">
        <v>143</v>
      </c>
      <c r="C6714" s="44">
        <v>0</v>
      </c>
      <c r="D6714" s="33">
        <v>43868</v>
      </c>
    </row>
    <row r="6715" spans="1:4" x14ac:dyDescent="0.2">
      <c r="A6715" t="s">
        <v>167</v>
      </c>
      <c r="B6715" t="s">
        <v>143</v>
      </c>
      <c r="C6715" s="44">
        <v>0</v>
      </c>
      <c r="D6715" s="33">
        <v>43869</v>
      </c>
    </row>
    <row r="6716" spans="1:4" x14ac:dyDescent="0.2">
      <c r="A6716" t="s">
        <v>167</v>
      </c>
      <c r="B6716" t="s">
        <v>143</v>
      </c>
      <c r="C6716" s="44">
        <v>0</v>
      </c>
      <c r="D6716" s="33">
        <v>43870</v>
      </c>
    </row>
    <row r="6717" spans="1:4" x14ac:dyDescent="0.2">
      <c r="A6717" t="s">
        <v>167</v>
      </c>
      <c r="B6717" t="s">
        <v>143</v>
      </c>
      <c r="C6717" s="44">
        <v>0</v>
      </c>
      <c r="D6717" s="33">
        <v>43871</v>
      </c>
    </row>
    <row r="6718" spans="1:4" x14ac:dyDescent="0.2">
      <c r="A6718" t="s">
        <v>167</v>
      </c>
      <c r="B6718" t="s">
        <v>143</v>
      </c>
      <c r="C6718" s="44">
        <v>0</v>
      </c>
      <c r="D6718" s="33">
        <v>43872</v>
      </c>
    </row>
    <row r="6719" spans="1:4" x14ac:dyDescent="0.2">
      <c r="A6719" t="s">
        <v>167</v>
      </c>
      <c r="B6719" t="s">
        <v>143</v>
      </c>
      <c r="C6719" s="44">
        <v>0</v>
      </c>
      <c r="D6719" s="33">
        <v>43873</v>
      </c>
    </row>
    <row r="6720" spans="1:4" x14ac:dyDescent="0.2">
      <c r="A6720" t="s">
        <v>167</v>
      </c>
      <c r="B6720" t="s">
        <v>143</v>
      </c>
      <c r="C6720" s="44">
        <v>0</v>
      </c>
      <c r="D6720" s="33">
        <v>43874</v>
      </c>
    </row>
    <row r="6721" spans="1:4" x14ac:dyDescent="0.2">
      <c r="A6721" t="s">
        <v>167</v>
      </c>
      <c r="B6721" t="s">
        <v>143</v>
      </c>
      <c r="C6721" s="44">
        <v>0</v>
      </c>
      <c r="D6721" s="33">
        <v>43875</v>
      </c>
    </row>
    <row r="6722" spans="1:4" x14ac:dyDescent="0.2">
      <c r="A6722" t="s">
        <v>167</v>
      </c>
      <c r="B6722" t="s">
        <v>143</v>
      </c>
      <c r="C6722" s="44">
        <v>0</v>
      </c>
      <c r="D6722" s="33">
        <v>43876</v>
      </c>
    </row>
    <row r="6723" spans="1:4" x14ac:dyDescent="0.2">
      <c r="A6723" t="s">
        <v>167</v>
      </c>
      <c r="B6723" t="s">
        <v>143</v>
      </c>
      <c r="C6723" s="44">
        <v>0</v>
      </c>
      <c r="D6723" s="33">
        <v>43877</v>
      </c>
    </row>
    <row r="6724" spans="1:4" x14ac:dyDescent="0.2">
      <c r="A6724" t="s">
        <v>167</v>
      </c>
      <c r="B6724" t="s">
        <v>143</v>
      </c>
      <c r="C6724" s="44">
        <v>0</v>
      </c>
      <c r="D6724" s="33">
        <v>43878</v>
      </c>
    </row>
    <row r="6725" spans="1:4" x14ac:dyDescent="0.2">
      <c r="A6725" t="s">
        <v>167</v>
      </c>
      <c r="B6725" t="s">
        <v>143</v>
      </c>
      <c r="C6725" s="44">
        <v>0</v>
      </c>
      <c r="D6725" s="33">
        <v>43879</v>
      </c>
    </row>
    <row r="6726" spans="1:4" x14ac:dyDescent="0.2">
      <c r="A6726" t="s">
        <v>167</v>
      </c>
      <c r="B6726" t="s">
        <v>143</v>
      </c>
      <c r="C6726" s="44">
        <v>0</v>
      </c>
      <c r="D6726" s="33">
        <v>43880</v>
      </c>
    </row>
    <row r="6727" spans="1:4" x14ac:dyDescent="0.2">
      <c r="A6727" t="s">
        <v>167</v>
      </c>
      <c r="B6727" t="s">
        <v>143</v>
      </c>
      <c r="C6727" s="44">
        <v>0</v>
      </c>
      <c r="D6727" s="33">
        <v>43881</v>
      </c>
    </row>
    <row r="6728" spans="1:4" x14ac:dyDescent="0.2">
      <c r="A6728" t="s">
        <v>167</v>
      </c>
      <c r="B6728" t="s">
        <v>143</v>
      </c>
      <c r="C6728" s="44">
        <v>0</v>
      </c>
      <c r="D6728" s="33">
        <v>43882</v>
      </c>
    </row>
    <row r="6729" spans="1:4" x14ac:dyDescent="0.2">
      <c r="A6729" t="s">
        <v>167</v>
      </c>
      <c r="B6729" t="s">
        <v>143</v>
      </c>
      <c r="C6729" s="44">
        <v>0</v>
      </c>
      <c r="D6729" s="33">
        <v>43883</v>
      </c>
    </row>
    <row r="6730" spans="1:4" x14ac:dyDescent="0.2">
      <c r="A6730" t="s">
        <v>167</v>
      </c>
      <c r="B6730" t="s">
        <v>143</v>
      </c>
      <c r="C6730" s="44">
        <v>0</v>
      </c>
      <c r="D6730" s="33">
        <v>43884</v>
      </c>
    </row>
    <row r="6731" spans="1:4" x14ac:dyDescent="0.2">
      <c r="A6731" t="s">
        <v>167</v>
      </c>
      <c r="B6731" t="s">
        <v>143</v>
      </c>
      <c r="C6731" s="44">
        <v>0</v>
      </c>
      <c r="D6731" s="33">
        <v>43885</v>
      </c>
    </row>
    <row r="6732" spans="1:4" x14ac:dyDescent="0.2">
      <c r="A6732" t="s">
        <v>167</v>
      </c>
      <c r="B6732" t="s">
        <v>143</v>
      </c>
      <c r="C6732" s="44">
        <v>0</v>
      </c>
      <c r="D6732" s="33">
        <v>43886</v>
      </c>
    </row>
    <row r="6733" spans="1:4" x14ac:dyDescent="0.2">
      <c r="A6733" t="s">
        <v>167</v>
      </c>
      <c r="B6733" t="s">
        <v>143</v>
      </c>
      <c r="C6733" s="44">
        <v>0</v>
      </c>
      <c r="D6733" s="33">
        <v>43887</v>
      </c>
    </row>
    <row r="6734" spans="1:4" x14ac:dyDescent="0.2">
      <c r="A6734" t="s">
        <v>167</v>
      </c>
      <c r="B6734" t="s">
        <v>143</v>
      </c>
      <c r="C6734" s="44">
        <v>0</v>
      </c>
      <c r="D6734" s="33">
        <v>43888</v>
      </c>
    </row>
    <row r="6735" spans="1:4" x14ac:dyDescent="0.2">
      <c r="A6735" t="s">
        <v>167</v>
      </c>
      <c r="B6735" t="s">
        <v>143</v>
      </c>
      <c r="C6735" s="44">
        <v>0</v>
      </c>
      <c r="D6735" s="33">
        <v>43889</v>
      </c>
    </row>
    <row r="6736" spans="1:4" x14ac:dyDescent="0.2">
      <c r="A6736" t="s">
        <v>167</v>
      </c>
      <c r="B6736" t="s">
        <v>143</v>
      </c>
      <c r="C6736" s="44">
        <v>0</v>
      </c>
      <c r="D6736" s="33">
        <v>43890</v>
      </c>
    </row>
    <row r="6737" spans="1:4" x14ac:dyDescent="0.2">
      <c r="A6737" t="s">
        <v>167</v>
      </c>
      <c r="B6737" t="s">
        <v>143</v>
      </c>
      <c r="C6737" s="44">
        <v>0</v>
      </c>
      <c r="D6737" s="33">
        <v>43891</v>
      </c>
    </row>
    <row r="6738" spans="1:4" x14ac:dyDescent="0.2">
      <c r="A6738" t="s">
        <v>167</v>
      </c>
      <c r="B6738" t="s">
        <v>143</v>
      </c>
      <c r="C6738" s="44">
        <v>0</v>
      </c>
      <c r="D6738" s="33">
        <v>43892</v>
      </c>
    </row>
    <row r="6739" spans="1:4" x14ac:dyDescent="0.2">
      <c r="A6739" t="s">
        <v>167</v>
      </c>
      <c r="B6739" t="s">
        <v>143</v>
      </c>
      <c r="C6739" s="44">
        <v>0</v>
      </c>
      <c r="D6739" s="33">
        <v>43893</v>
      </c>
    </row>
    <row r="6740" spans="1:4" x14ac:dyDescent="0.2">
      <c r="A6740" t="s">
        <v>167</v>
      </c>
      <c r="B6740" t="s">
        <v>143</v>
      </c>
      <c r="C6740" s="44">
        <v>0</v>
      </c>
      <c r="D6740" s="33">
        <v>43894</v>
      </c>
    </row>
    <row r="6741" spans="1:4" x14ac:dyDescent="0.2">
      <c r="A6741" t="s">
        <v>167</v>
      </c>
      <c r="B6741" t="s">
        <v>143</v>
      </c>
      <c r="C6741" s="44">
        <v>0</v>
      </c>
      <c r="D6741" s="33">
        <v>43895</v>
      </c>
    </row>
    <row r="6742" spans="1:4" x14ac:dyDescent="0.2">
      <c r="A6742" t="s">
        <v>167</v>
      </c>
      <c r="B6742" t="s">
        <v>143</v>
      </c>
      <c r="C6742" s="44">
        <v>0</v>
      </c>
      <c r="D6742" s="33">
        <v>43896</v>
      </c>
    </row>
    <row r="6743" spans="1:4" x14ac:dyDescent="0.2">
      <c r="A6743" t="s">
        <v>167</v>
      </c>
      <c r="B6743" t="s">
        <v>143</v>
      </c>
      <c r="C6743" s="44">
        <v>0</v>
      </c>
      <c r="D6743" s="33">
        <v>43897</v>
      </c>
    </row>
    <row r="6744" spans="1:4" x14ac:dyDescent="0.2">
      <c r="A6744" t="s">
        <v>167</v>
      </c>
      <c r="B6744" t="s">
        <v>143</v>
      </c>
      <c r="C6744" s="44">
        <v>0</v>
      </c>
      <c r="D6744" s="33">
        <v>43898</v>
      </c>
    </row>
    <row r="6745" spans="1:4" x14ac:dyDescent="0.2">
      <c r="A6745" t="s">
        <v>167</v>
      </c>
      <c r="B6745" t="s">
        <v>143</v>
      </c>
      <c r="C6745" s="44">
        <v>0</v>
      </c>
      <c r="D6745" s="33">
        <v>43899</v>
      </c>
    </row>
    <row r="6746" spans="1:4" x14ac:dyDescent="0.2">
      <c r="A6746" t="s">
        <v>167</v>
      </c>
      <c r="B6746" t="s">
        <v>143</v>
      </c>
      <c r="C6746" s="44">
        <v>4</v>
      </c>
      <c r="D6746" s="33">
        <v>43900</v>
      </c>
    </row>
    <row r="6747" spans="1:4" x14ac:dyDescent="0.2">
      <c r="A6747" t="s">
        <v>167</v>
      </c>
      <c r="B6747" t="s">
        <v>143</v>
      </c>
      <c r="C6747" s="44">
        <v>5</v>
      </c>
      <c r="D6747" s="33">
        <v>43901</v>
      </c>
    </row>
    <row r="6748" spans="1:4" x14ac:dyDescent="0.2">
      <c r="A6748" t="s">
        <v>167</v>
      </c>
      <c r="B6748" t="s">
        <v>143</v>
      </c>
      <c r="C6748" s="44">
        <v>6</v>
      </c>
      <c r="D6748" s="33">
        <v>43902</v>
      </c>
    </row>
    <row r="6749" spans="1:4" x14ac:dyDescent="0.2">
      <c r="A6749" t="s">
        <v>167</v>
      </c>
      <c r="B6749" t="s">
        <v>143</v>
      </c>
      <c r="C6749" s="44">
        <v>6</v>
      </c>
      <c r="D6749" s="33">
        <v>43903</v>
      </c>
    </row>
    <row r="6750" spans="1:4" x14ac:dyDescent="0.2">
      <c r="A6750" t="s">
        <v>167</v>
      </c>
      <c r="B6750" t="s">
        <v>143</v>
      </c>
      <c r="C6750" s="44">
        <v>7</v>
      </c>
      <c r="D6750" s="33">
        <v>43904</v>
      </c>
    </row>
    <row r="6751" spans="1:4" x14ac:dyDescent="0.2">
      <c r="A6751" t="s">
        <v>167</v>
      </c>
      <c r="B6751" t="s">
        <v>143</v>
      </c>
      <c r="C6751" s="44">
        <v>13</v>
      </c>
      <c r="D6751" s="33">
        <v>43905</v>
      </c>
    </row>
    <row r="6752" spans="1:4" x14ac:dyDescent="0.2">
      <c r="A6752" t="s">
        <v>168</v>
      </c>
      <c r="B6752" t="s">
        <v>143</v>
      </c>
      <c r="C6752" s="44">
        <v>0</v>
      </c>
      <c r="D6752" s="33">
        <v>43852</v>
      </c>
    </row>
    <row r="6753" spans="1:4" x14ac:dyDescent="0.2">
      <c r="A6753" t="s">
        <v>168</v>
      </c>
      <c r="B6753" t="s">
        <v>143</v>
      </c>
      <c r="C6753" s="44">
        <v>0</v>
      </c>
      <c r="D6753" s="33">
        <v>43853</v>
      </c>
    </row>
    <row r="6754" spans="1:4" x14ac:dyDescent="0.2">
      <c r="A6754" t="s">
        <v>168</v>
      </c>
      <c r="B6754" t="s">
        <v>143</v>
      </c>
      <c r="C6754" s="44">
        <v>0</v>
      </c>
      <c r="D6754" s="33">
        <v>43854</v>
      </c>
    </row>
    <row r="6755" spans="1:4" x14ac:dyDescent="0.2">
      <c r="A6755" t="s">
        <v>168</v>
      </c>
      <c r="B6755" t="s">
        <v>143</v>
      </c>
      <c r="C6755" s="44">
        <v>0</v>
      </c>
      <c r="D6755" s="33">
        <v>43855</v>
      </c>
    </row>
    <row r="6756" spans="1:4" x14ac:dyDescent="0.2">
      <c r="A6756" t="s">
        <v>168</v>
      </c>
      <c r="B6756" t="s">
        <v>143</v>
      </c>
      <c r="C6756" s="44">
        <v>0</v>
      </c>
      <c r="D6756" s="33">
        <v>43856</v>
      </c>
    </row>
    <row r="6757" spans="1:4" x14ac:dyDescent="0.2">
      <c r="A6757" t="s">
        <v>168</v>
      </c>
      <c r="B6757" t="s">
        <v>143</v>
      </c>
      <c r="C6757" s="44">
        <v>0</v>
      </c>
      <c r="D6757" s="33">
        <v>43857</v>
      </c>
    </row>
    <row r="6758" spans="1:4" x14ac:dyDescent="0.2">
      <c r="A6758" t="s">
        <v>168</v>
      </c>
      <c r="B6758" t="s">
        <v>143</v>
      </c>
      <c r="C6758" s="44">
        <v>0</v>
      </c>
      <c r="D6758" s="33">
        <v>43858</v>
      </c>
    </row>
    <row r="6759" spans="1:4" x14ac:dyDescent="0.2">
      <c r="A6759" t="s">
        <v>168</v>
      </c>
      <c r="B6759" t="s">
        <v>143</v>
      </c>
      <c r="C6759" s="44">
        <v>0</v>
      </c>
      <c r="D6759" s="33">
        <v>43859</v>
      </c>
    </row>
    <row r="6760" spans="1:4" x14ac:dyDescent="0.2">
      <c r="A6760" t="s">
        <v>168</v>
      </c>
      <c r="B6760" t="s">
        <v>143</v>
      </c>
      <c r="C6760" s="44">
        <v>0</v>
      </c>
      <c r="D6760" s="33">
        <v>43860</v>
      </c>
    </row>
    <row r="6761" spans="1:4" x14ac:dyDescent="0.2">
      <c r="A6761" t="s">
        <v>168</v>
      </c>
      <c r="B6761" t="s">
        <v>143</v>
      </c>
      <c r="C6761" s="44">
        <v>0</v>
      </c>
      <c r="D6761" s="33">
        <v>43861</v>
      </c>
    </row>
    <row r="6762" spans="1:4" x14ac:dyDescent="0.2">
      <c r="A6762" t="s">
        <v>168</v>
      </c>
      <c r="B6762" t="s">
        <v>143</v>
      </c>
      <c r="C6762" s="44">
        <v>0</v>
      </c>
      <c r="D6762" s="33">
        <v>43862</v>
      </c>
    </row>
    <row r="6763" spans="1:4" x14ac:dyDescent="0.2">
      <c r="A6763" t="s">
        <v>168</v>
      </c>
      <c r="B6763" t="s">
        <v>143</v>
      </c>
      <c r="C6763" s="44">
        <v>0</v>
      </c>
      <c r="D6763" s="33">
        <v>43863</v>
      </c>
    </row>
    <row r="6764" spans="1:4" x14ac:dyDescent="0.2">
      <c r="A6764" t="s">
        <v>168</v>
      </c>
      <c r="B6764" t="s">
        <v>143</v>
      </c>
      <c r="C6764" s="44">
        <v>0</v>
      </c>
      <c r="D6764" s="33">
        <v>43864</v>
      </c>
    </row>
    <row r="6765" spans="1:4" x14ac:dyDescent="0.2">
      <c r="A6765" t="s">
        <v>168</v>
      </c>
      <c r="B6765" t="s">
        <v>143</v>
      </c>
      <c r="C6765" s="44">
        <v>0</v>
      </c>
      <c r="D6765" s="33">
        <v>43865</v>
      </c>
    </row>
    <row r="6766" spans="1:4" x14ac:dyDescent="0.2">
      <c r="A6766" t="s">
        <v>168</v>
      </c>
      <c r="B6766" t="s">
        <v>143</v>
      </c>
      <c r="C6766" s="44">
        <v>0</v>
      </c>
      <c r="D6766" s="33">
        <v>43866</v>
      </c>
    </row>
    <row r="6767" spans="1:4" x14ac:dyDescent="0.2">
      <c r="A6767" t="s">
        <v>168</v>
      </c>
      <c r="B6767" t="s">
        <v>143</v>
      </c>
      <c r="C6767" s="44">
        <v>0</v>
      </c>
      <c r="D6767" s="33">
        <v>43867</v>
      </c>
    </row>
    <row r="6768" spans="1:4" x14ac:dyDescent="0.2">
      <c r="A6768" t="s">
        <v>168</v>
      </c>
      <c r="B6768" t="s">
        <v>143</v>
      </c>
      <c r="C6768" s="44">
        <v>0</v>
      </c>
      <c r="D6768" s="33">
        <v>43868</v>
      </c>
    </row>
    <row r="6769" spans="1:4" x14ac:dyDescent="0.2">
      <c r="A6769" t="s">
        <v>168</v>
      </c>
      <c r="B6769" t="s">
        <v>143</v>
      </c>
      <c r="C6769" s="44">
        <v>0</v>
      </c>
      <c r="D6769" s="33">
        <v>43869</v>
      </c>
    </row>
    <row r="6770" spans="1:4" x14ac:dyDescent="0.2">
      <c r="A6770" t="s">
        <v>168</v>
      </c>
      <c r="B6770" t="s">
        <v>143</v>
      </c>
      <c r="C6770" s="44">
        <v>0</v>
      </c>
      <c r="D6770" s="33">
        <v>43870</v>
      </c>
    </row>
    <row r="6771" spans="1:4" x14ac:dyDescent="0.2">
      <c r="A6771" t="s">
        <v>168</v>
      </c>
      <c r="B6771" t="s">
        <v>143</v>
      </c>
      <c r="C6771" s="44">
        <v>0</v>
      </c>
      <c r="D6771" s="33">
        <v>43871</v>
      </c>
    </row>
    <row r="6772" spans="1:4" x14ac:dyDescent="0.2">
      <c r="A6772" t="s">
        <v>168</v>
      </c>
      <c r="B6772" t="s">
        <v>143</v>
      </c>
      <c r="C6772" s="44">
        <v>0</v>
      </c>
      <c r="D6772" s="33">
        <v>43872</v>
      </c>
    </row>
    <row r="6773" spans="1:4" x14ac:dyDescent="0.2">
      <c r="A6773" t="s">
        <v>168</v>
      </c>
      <c r="B6773" t="s">
        <v>143</v>
      </c>
      <c r="C6773" s="44">
        <v>0</v>
      </c>
      <c r="D6773" s="33">
        <v>43873</v>
      </c>
    </row>
    <row r="6774" spans="1:4" x14ac:dyDescent="0.2">
      <c r="A6774" t="s">
        <v>168</v>
      </c>
      <c r="B6774" t="s">
        <v>143</v>
      </c>
      <c r="C6774" s="44">
        <v>0</v>
      </c>
      <c r="D6774" s="33">
        <v>43874</v>
      </c>
    </row>
    <row r="6775" spans="1:4" x14ac:dyDescent="0.2">
      <c r="A6775" t="s">
        <v>168</v>
      </c>
      <c r="B6775" t="s">
        <v>143</v>
      </c>
      <c r="C6775" s="44">
        <v>0</v>
      </c>
      <c r="D6775" s="33">
        <v>43875</v>
      </c>
    </row>
    <row r="6776" spans="1:4" x14ac:dyDescent="0.2">
      <c r="A6776" t="s">
        <v>168</v>
      </c>
      <c r="B6776" t="s">
        <v>143</v>
      </c>
      <c r="C6776" s="44">
        <v>0</v>
      </c>
      <c r="D6776" s="33">
        <v>43876</v>
      </c>
    </row>
    <row r="6777" spans="1:4" x14ac:dyDescent="0.2">
      <c r="A6777" t="s">
        <v>168</v>
      </c>
      <c r="B6777" t="s">
        <v>143</v>
      </c>
      <c r="C6777" s="44">
        <v>0</v>
      </c>
      <c r="D6777" s="33">
        <v>43877</v>
      </c>
    </row>
    <row r="6778" spans="1:4" x14ac:dyDescent="0.2">
      <c r="A6778" t="s">
        <v>168</v>
      </c>
      <c r="B6778" t="s">
        <v>143</v>
      </c>
      <c r="C6778" s="44">
        <v>0</v>
      </c>
      <c r="D6778" s="33">
        <v>43878</v>
      </c>
    </row>
    <row r="6779" spans="1:4" x14ac:dyDescent="0.2">
      <c r="A6779" t="s">
        <v>168</v>
      </c>
      <c r="B6779" t="s">
        <v>143</v>
      </c>
      <c r="C6779" s="44">
        <v>0</v>
      </c>
      <c r="D6779" s="33">
        <v>43879</v>
      </c>
    </row>
    <row r="6780" spans="1:4" x14ac:dyDescent="0.2">
      <c r="A6780" t="s">
        <v>168</v>
      </c>
      <c r="B6780" t="s">
        <v>143</v>
      </c>
      <c r="C6780" s="44">
        <v>0</v>
      </c>
      <c r="D6780" s="33">
        <v>43880</v>
      </c>
    </row>
    <row r="6781" spans="1:4" x14ac:dyDescent="0.2">
      <c r="A6781" t="s">
        <v>168</v>
      </c>
      <c r="B6781" t="s">
        <v>143</v>
      </c>
      <c r="C6781" s="44">
        <v>0</v>
      </c>
      <c r="D6781" s="33">
        <v>43881</v>
      </c>
    </row>
    <row r="6782" spans="1:4" x14ac:dyDescent="0.2">
      <c r="A6782" t="s">
        <v>168</v>
      </c>
      <c r="B6782" t="s">
        <v>143</v>
      </c>
      <c r="C6782" s="44">
        <v>0</v>
      </c>
      <c r="D6782" s="33">
        <v>43882</v>
      </c>
    </row>
    <row r="6783" spans="1:4" x14ac:dyDescent="0.2">
      <c r="A6783" t="s">
        <v>168</v>
      </c>
      <c r="B6783" t="s">
        <v>143</v>
      </c>
      <c r="C6783" s="44">
        <v>0</v>
      </c>
      <c r="D6783" s="33">
        <v>43883</v>
      </c>
    </row>
    <row r="6784" spans="1:4" x14ac:dyDescent="0.2">
      <c r="A6784" t="s">
        <v>168</v>
      </c>
      <c r="B6784" t="s">
        <v>143</v>
      </c>
      <c r="C6784" s="44">
        <v>0</v>
      </c>
      <c r="D6784" s="33">
        <v>43884</v>
      </c>
    </row>
    <row r="6785" spans="1:4" x14ac:dyDescent="0.2">
      <c r="A6785" t="s">
        <v>168</v>
      </c>
      <c r="B6785" t="s">
        <v>143</v>
      </c>
      <c r="C6785" s="44">
        <v>0</v>
      </c>
      <c r="D6785" s="33">
        <v>43885</v>
      </c>
    </row>
    <row r="6786" spans="1:4" x14ac:dyDescent="0.2">
      <c r="A6786" t="s">
        <v>168</v>
      </c>
      <c r="B6786" t="s">
        <v>143</v>
      </c>
      <c r="C6786" s="44">
        <v>0</v>
      </c>
      <c r="D6786" s="33">
        <v>43886</v>
      </c>
    </row>
    <row r="6787" spans="1:4" x14ac:dyDescent="0.2">
      <c r="A6787" t="s">
        <v>168</v>
      </c>
      <c r="B6787" t="s">
        <v>143</v>
      </c>
      <c r="C6787" s="44">
        <v>0</v>
      </c>
      <c r="D6787" s="33">
        <v>43887</v>
      </c>
    </row>
    <row r="6788" spans="1:4" x14ac:dyDescent="0.2">
      <c r="A6788" t="s">
        <v>168</v>
      </c>
      <c r="B6788" t="s">
        <v>143</v>
      </c>
      <c r="C6788" s="44">
        <v>0</v>
      </c>
      <c r="D6788" s="33">
        <v>43888</v>
      </c>
    </row>
    <row r="6789" spans="1:4" x14ac:dyDescent="0.2">
      <c r="A6789" t="s">
        <v>168</v>
      </c>
      <c r="B6789" t="s">
        <v>143</v>
      </c>
      <c r="C6789" s="44">
        <v>0</v>
      </c>
      <c r="D6789" s="33">
        <v>43889</v>
      </c>
    </row>
    <row r="6790" spans="1:4" x14ac:dyDescent="0.2">
      <c r="A6790" t="s">
        <v>168</v>
      </c>
      <c r="B6790" t="s">
        <v>143</v>
      </c>
      <c r="C6790" s="44">
        <v>0</v>
      </c>
      <c r="D6790" s="33">
        <v>43890</v>
      </c>
    </row>
    <row r="6791" spans="1:4" x14ac:dyDescent="0.2">
      <c r="A6791" t="s">
        <v>168</v>
      </c>
      <c r="B6791" t="s">
        <v>143</v>
      </c>
      <c r="C6791" s="44">
        <v>0</v>
      </c>
      <c r="D6791" s="33">
        <v>43891</v>
      </c>
    </row>
    <row r="6792" spans="1:4" x14ac:dyDescent="0.2">
      <c r="A6792" t="s">
        <v>168</v>
      </c>
      <c r="B6792" t="s">
        <v>143</v>
      </c>
      <c r="C6792" s="44">
        <v>0</v>
      </c>
      <c r="D6792" s="33">
        <v>43892</v>
      </c>
    </row>
    <row r="6793" spans="1:4" x14ac:dyDescent="0.2">
      <c r="A6793" t="s">
        <v>168</v>
      </c>
      <c r="B6793" t="s">
        <v>143</v>
      </c>
      <c r="C6793" s="44">
        <v>0</v>
      </c>
      <c r="D6793" s="33">
        <v>43893</v>
      </c>
    </row>
    <row r="6794" spans="1:4" x14ac:dyDescent="0.2">
      <c r="A6794" t="s">
        <v>168</v>
      </c>
      <c r="B6794" t="s">
        <v>143</v>
      </c>
      <c r="C6794" s="44">
        <v>0</v>
      </c>
      <c r="D6794" s="33">
        <v>43894</v>
      </c>
    </row>
    <row r="6795" spans="1:4" x14ac:dyDescent="0.2">
      <c r="A6795" t="s">
        <v>168</v>
      </c>
      <c r="B6795" t="s">
        <v>143</v>
      </c>
      <c r="C6795" s="44">
        <v>0</v>
      </c>
      <c r="D6795" s="33">
        <v>43895</v>
      </c>
    </row>
    <row r="6796" spans="1:4" x14ac:dyDescent="0.2">
      <c r="A6796" t="s">
        <v>168</v>
      </c>
      <c r="B6796" t="s">
        <v>143</v>
      </c>
      <c r="C6796" s="44">
        <v>0</v>
      </c>
      <c r="D6796" s="33">
        <v>43896</v>
      </c>
    </row>
    <row r="6797" spans="1:4" x14ac:dyDescent="0.2">
      <c r="A6797" t="s">
        <v>168</v>
      </c>
      <c r="B6797" t="s">
        <v>143</v>
      </c>
      <c r="C6797" s="44">
        <v>0</v>
      </c>
      <c r="D6797" s="33">
        <v>43897</v>
      </c>
    </row>
    <row r="6798" spans="1:4" x14ac:dyDescent="0.2">
      <c r="A6798" t="s">
        <v>168</v>
      </c>
      <c r="B6798" t="s">
        <v>143</v>
      </c>
      <c r="C6798" s="44">
        <v>0</v>
      </c>
      <c r="D6798" s="33">
        <v>43898</v>
      </c>
    </row>
    <row r="6799" spans="1:4" x14ac:dyDescent="0.2">
      <c r="A6799" t="s">
        <v>168</v>
      </c>
      <c r="B6799" t="s">
        <v>143</v>
      </c>
      <c r="C6799" s="44">
        <v>0</v>
      </c>
      <c r="D6799" s="33">
        <v>43899</v>
      </c>
    </row>
    <row r="6800" spans="1:4" x14ac:dyDescent="0.2">
      <c r="A6800" t="s">
        <v>168</v>
      </c>
      <c r="B6800" t="s">
        <v>143</v>
      </c>
      <c r="C6800" s="44">
        <v>3</v>
      </c>
      <c r="D6800" s="33">
        <v>43900</v>
      </c>
    </row>
    <row r="6801" spans="1:4" x14ac:dyDescent="0.2">
      <c r="A6801" t="s">
        <v>168</v>
      </c>
      <c r="B6801" t="s">
        <v>143</v>
      </c>
      <c r="C6801" s="44">
        <v>5</v>
      </c>
      <c r="D6801" s="33">
        <v>43901</v>
      </c>
    </row>
    <row r="6802" spans="1:4" x14ac:dyDescent="0.2">
      <c r="A6802" t="s">
        <v>168</v>
      </c>
      <c r="B6802" t="s">
        <v>143</v>
      </c>
      <c r="C6802" s="44">
        <v>9</v>
      </c>
      <c r="D6802" s="33">
        <v>43902</v>
      </c>
    </row>
    <row r="6803" spans="1:4" x14ac:dyDescent="0.2">
      <c r="A6803" t="s">
        <v>168</v>
      </c>
      <c r="B6803" t="s">
        <v>143</v>
      </c>
      <c r="C6803" s="44">
        <v>14</v>
      </c>
      <c r="D6803" s="33">
        <v>43903</v>
      </c>
    </row>
    <row r="6804" spans="1:4" x14ac:dyDescent="0.2">
      <c r="A6804" t="s">
        <v>168</v>
      </c>
      <c r="B6804" t="s">
        <v>143</v>
      </c>
      <c r="C6804" s="44">
        <v>21</v>
      </c>
      <c r="D6804" s="33">
        <v>43904</v>
      </c>
    </row>
    <row r="6805" spans="1:4" x14ac:dyDescent="0.2">
      <c r="A6805" t="s">
        <v>168</v>
      </c>
      <c r="B6805" t="s">
        <v>143</v>
      </c>
      <c r="C6805" s="44">
        <v>35</v>
      </c>
      <c r="D6805" s="33">
        <v>43905</v>
      </c>
    </row>
    <row r="6806" spans="1:4" x14ac:dyDescent="0.2">
      <c r="A6806" t="s">
        <v>169</v>
      </c>
      <c r="B6806" t="s">
        <v>143</v>
      </c>
      <c r="C6806" s="44">
        <v>0</v>
      </c>
      <c r="D6806" s="33">
        <v>43852</v>
      </c>
    </row>
    <row r="6807" spans="1:4" x14ac:dyDescent="0.2">
      <c r="A6807" t="s">
        <v>169</v>
      </c>
      <c r="B6807" t="s">
        <v>143</v>
      </c>
      <c r="C6807" s="44">
        <v>0</v>
      </c>
      <c r="D6807" s="33">
        <v>43853</v>
      </c>
    </row>
    <row r="6808" spans="1:4" x14ac:dyDescent="0.2">
      <c r="A6808" t="s">
        <v>169</v>
      </c>
      <c r="B6808" t="s">
        <v>143</v>
      </c>
      <c r="C6808" s="44">
        <v>0</v>
      </c>
      <c r="D6808" s="33">
        <v>43854</v>
      </c>
    </row>
    <row r="6809" spans="1:4" x14ac:dyDescent="0.2">
      <c r="A6809" t="s">
        <v>169</v>
      </c>
      <c r="B6809" t="s">
        <v>143</v>
      </c>
      <c r="C6809" s="44">
        <v>0</v>
      </c>
      <c r="D6809" s="33">
        <v>43855</v>
      </c>
    </row>
    <row r="6810" spans="1:4" x14ac:dyDescent="0.2">
      <c r="A6810" t="s">
        <v>169</v>
      </c>
      <c r="B6810" t="s">
        <v>143</v>
      </c>
      <c r="C6810" s="44">
        <v>0</v>
      </c>
      <c r="D6810" s="33">
        <v>43856</v>
      </c>
    </row>
    <row r="6811" spans="1:4" x14ac:dyDescent="0.2">
      <c r="A6811" t="s">
        <v>169</v>
      </c>
      <c r="B6811" t="s">
        <v>143</v>
      </c>
      <c r="C6811" s="44">
        <v>0</v>
      </c>
      <c r="D6811" s="33">
        <v>43857</v>
      </c>
    </row>
    <row r="6812" spans="1:4" x14ac:dyDescent="0.2">
      <c r="A6812" t="s">
        <v>169</v>
      </c>
      <c r="B6812" t="s">
        <v>143</v>
      </c>
      <c r="C6812" s="44">
        <v>0</v>
      </c>
      <c r="D6812" s="33">
        <v>43858</v>
      </c>
    </row>
    <row r="6813" spans="1:4" x14ac:dyDescent="0.2">
      <c r="A6813" t="s">
        <v>169</v>
      </c>
      <c r="B6813" t="s">
        <v>143</v>
      </c>
      <c r="C6813" s="44">
        <v>0</v>
      </c>
      <c r="D6813" s="33">
        <v>43859</v>
      </c>
    </row>
    <row r="6814" spans="1:4" x14ac:dyDescent="0.2">
      <c r="A6814" t="s">
        <v>169</v>
      </c>
      <c r="B6814" t="s">
        <v>143</v>
      </c>
      <c r="C6814" s="44">
        <v>0</v>
      </c>
      <c r="D6814" s="33">
        <v>43860</v>
      </c>
    </row>
    <row r="6815" spans="1:4" x14ac:dyDescent="0.2">
      <c r="A6815" t="s">
        <v>169</v>
      </c>
      <c r="B6815" t="s">
        <v>143</v>
      </c>
      <c r="C6815" s="44">
        <v>0</v>
      </c>
      <c r="D6815" s="33">
        <v>43861</v>
      </c>
    </row>
    <row r="6816" spans="1:4" x14ac:dyDescent="0.2">
      <c r="A6816" t="s">
        <v>169</v>
      </c>
      <c r="B6816" t="s">
        <v>143</v>
      </c>
      <c r="C6816" s="44">
        <v>0</v>
      </c>
      <c r="D6816" s="33">
        <v>43862</v>
      </c>
    </row>
    <row r="6817" spans="1:4" x14ac:dyDescent="0.2">
      <c r="A6817" t="s">
        <v>169</v>
      </c>
      <c r="B6817" t="s">
        <v>143</v>
      </c>
      <c r="C6817" s="44">
        <v>0</v>
      </c>
      <c r="D6817" s="33">
        <v>43863</v>
      </c>
    </row>
    <row r="6818" spans="1:4" x14ac:dyDescent="0.2">
      <c r="A6818" t="s">
        <v>169</v>
      </c>
      <c r="B6818" t="s">
        <v>143</v>
      </c>
      <c r="C6818" s="44">
        <v>0</v>
      </c>
      <c r="D6818" s="33">
        <v>43864</v>
      </c>
    </row>
    <row r="6819" spans="1:4" x14ac:dyDescent="0.2">
      <c r="A6819" t="s">
        <v>169</v>
      </c>
      <c r="B6819" t="s">
        <v>143</v>
      </c>
      <c r="C6819" s="44">
        <v>0</v>
      </c>
      <c r="D6819" s="33">
        <v>43865</v>
      </c>
    </row>
    <row r="6820" spans="1:4" x14ac:dyDescent="0.2">
      <c r="A6820" t="s">
        <v>169</v>
      </c>
      <c r="B6820" t="s">
        <v>143</v>
      </c>
      <c r="C6820" s="44">
        <v>0</v>
      </c>
      <c r="D6820" s="33">
        <v>43866</v>
      </c>
    </row>
    <row r="6821" spans="1:4" x14ac:dyDescent="0.2">
      <c r="A6821" t="s">
        <v>169</v>
      </c>
      <c r="B6821" t="s">
        <v>143</v>
      </c>
      <c r="C6821" s="44">
        <v>0</v>
      </c>
      <c r="D6821" s="33">
        <v>43867</v>
      </c>
    </row>
    <row r="6822" spans="1:4" x14ac:dyDescent="0.2">
      <c r="A6822" t="s">
        <v>169</v>
      </c>
      <c r="B6822" t="s">
        <v>143</v>
      </c>
      <c r="C6822" s="44">
        <v>0</v>
      </c>
      <c r="D6822" s="33">
        <v>43868</v>
      </c>
    </row>
    <row r="6823" spans="1:4" x14ac:dyDescent="0.2">
      <c r="A6823" t="s">
        <v>169</v>
      </c>
      <c r="B6823" t="s">
        <v>143</v>
      </c>
      <c r="C6823" s="44">
        <v>0</v>
      </c>
      <c r="D6823" s="33">
        <v>43869</v>
      </c>
    </row>
    <row r="6824" spans="1:4" x14ac:dyDescent="0.2">
      <c r="A6824" t="s">
        <v>169</v>
      </c>
      <c r="B6824" t="s">
        <v>143</v>
      </c>
      <c r="C6824" s="44">
        <v>0</v>
      </c>
      <c r="D6824" s="33">
        <v>43870</v>
      </c>
    </row>
    <row r="6825" spans="1:4" x14ac:dyDescent="0.2">
      <c r="A6825" t="s">
        <v>169</v>
      </c>
      <c r="B6825" t="s">
        <v>143</v>
      </c>
      <c r="C6825" s="44">
        <v>0</v>
      </c>
      <c r="D6825" s="33">
        <v>43871</v>
      </c>
    </row>
    <row r="6826" spans="1:4" x14ac:dyDescent="0.2">
      <c r="A6826" t="s">
        <v>169</v>
      </c>
      <c r="B6826" t="s">
        <v>143</v>
      </c>
      <c r="C6826" s="44">
        <v>0</v>
      </c>
      <c r="D6826" s="33">
        <v>43872</v>
      </c>
    </row>
    <row r="6827" spans="1:4" x14ac:dyDescent="0.2">
      <c r="A6827" t="s">
        <v>169</v>
      </c>
      <c r="B6827" t="s">
        <v>143</v>
      </c>
      <c r="C6827" s="44">
        <v>0</v>
      </c>
      <c r="D6827" s="33">
        <v>43873</v>
      </c>
    </row>
    <row r="6828" spans="1:4" x14ac:dyDescent="0.2">
      <c r="A6828" t="s">
        <v>169</v>
      </c>
      <c r="B6828" t="s">
        <v>143</v>
      </c>
      <c r="C6828" s="44">
        <v>0</v>
      </c>
      <c r="D6828" s="33">
        <v>43874</v>
      </c>
    </row>
    <row r="6829" spans="1:4" x14ac:dyDescent="0.2">
      <c r="A6829" t="s">
        <v>169</v>
      </c>
      <c r="B6829" t="s">
        <v>143</v>
      </c>
      <c r="C6829" s="44">
        <v>0</v>
      </c>
      <c r="D6829" s="33">
        <v>43875</v>
      </c>
    </row>
    <row r="6830" spans="1:4" x14ac:dyDescent="0.2">
      <c r="A6830" t="s">
        <v>169</v>
      </c>
      <c r="B6830" t="s">
        <v>143</v>
      </c>
      <c r="C6830" s="44">
        <v>0</v>
      </c>
      <c r="D6830" s="33">
        <v>43876</v>
      </c>
    </row>
    <row r="6831" spans="1:4" x14ac:dyDescent="0.2">
      <c r="A6831" t="s">
        <v>169</v>
      </c>
      <c r="B6831" t="s">
        <v>143</v>
      </c>
      <c r="C6831" s="44">
        <v>0</v>
      </c>
      <c r="D6831" s="33">
        <v>43877</v>
      </c>
    </row>
    <row r="6832" spans="1:4" x14ac:dyDescent="0.2">
      <c r="A6832" t="s">
        <v>169</v>
      </c>
      <c r="B6832" t="s">
        <v>143</v>
      </c>
      <c r="C6832" s="44">
        <v>0</v>
      </c>
      <c r="D6832" s="33">
        <v>43878</v>
      </c>
    </row>
    <row r="6833" spans="1:4" x14ac:dyDescent="0.2">
      <c r="A6833" t="s">
        <v>169</v>
      </c>
      <c r="B6833" t="s">
        <v>143</v>
      </c>
      <c r="C6833" s="44">
        <v>0</v>
      </c>
      <c r="D6833" s="33">
        <v>43879</v>
      </c>
    </row>
    <row r="6834" spans="1:4" x14ac:dyDescent="0.2">
      <c r="A6834" t="s">
        <v>169</v>
      </c>
      <c r="B6834" t="s">
        <v>143</v>
      </c>
      <c r="C6834" s="44">
        <v>0</v>
      </c>
      <c r="D6834" s="33">
        <v>43880</v>
      </c>
    </row>
    <row r="6835" spans="1:4" x14ac:dyDescent="0.2">
      <c r="A6835" t="s">
        <v>169</v>
      </c>
      <c r="B6835" t="s">
        <v>143</v>
      </c>
      <c r="C6835" s="44">
        <v>0</v>
      </c>
      <c r="D6835" s="33">
        <v>43881</v>
      </c>
    </row>
    <row r="6836" spans="1:4" x14ac:dyDescent="0.2">
      <c r="A6836" t="s">
        <v>169</v>
      </c>
      <c r="B6836" t="s">
        <v>143</v>
      </c>
      <c r="C6836" s="44">
        <v>0</v>
      </c>
      <c r="D6836" s="33">
        <v>43882</v>
      </c>
    </row>
    <row r="6837" spans="1:4" x14ac:dyDescent="0.2">
      <c r="A6837" t="s">
        <v>169</v>
      </c>
      <c r="B6837" t="s">
        <v>143</v>
      </c>
      <c r="C6837" s="44">
        <v>0</v>
      </c>
      <c r="D6837" s="33">
        <v>43883</v>
      </c>
    </row>
    <row r="6838" spans="1:4" x14ac:dyDescent="0.2">
      <c r="A6838" t="s">
        <v>169</v>
      </c>
      <c r="B6838" t="s">
        <v>143</v>
      </c>
      <c r="C6838" s="44">
        <v>0</v>
      </c>
      <c r="D6838" s="33">
        <v>43884</v>
      </c>
    </row>
    <row r="6839" spans="1:4" x14ac:dyDescent="0.2">
      <c r="A6839" t="s">
        <v>169</v>
      </c>
      <c r="B6839" t="s">
        <v>143</v>
      </c>
      <c r="C6839" s="44">
        <v>0</v>
      </c>
      <c r="D6839" s="33">
        <v>43885</v>
      </c>
    </row>
    <row r="6840" spans="1:4" x14ac:dyDescent="0.2">
      <c r="A6840" t="s">
        <v>169</v>
      </c>
      <c r="B6840" t="s">
        <v>143</v>
      </c>
      <c r="C6840" s="44">
        <v>0</v>
      </c>
      <c r="D6840" s="33">
        <v>43886</v>
      </c>
    </row>
    <row r="6841" spans="1:4" x14ac:dyDescent="0.2">
      <c r="A6841" t="s">
        <v>169</v>
      </c>
      <c r="B6841" t="s">
        <v>143</v>
      </c>
      <c r="C6841" s="44">
        <v>0</v>
      </c>
      <c r="D6841" s="33">
        <v>43887</v>
      </c>
    </row>
    <row r="6842" spans="1:4" x14ac:dyDescent="0.2">
      <c r="A6842" t="s">
        <v>169</v>
      </c>
      <c r="B6842" t="s">
        <v>143</v>
      </c>
      <c r="C6842" s="44">
        <v>0</v>
      </c>
      <c r="D6842" s="33">
        <v>43888</v>
      </c>
    </row>
    <row r="6843" spans="1:4" x14ac:dyDescent="0.2">
      <c r="A6843" t="s">
        <v>169</v>
      </c>
      <c r="B6843" t="s">
        <v>143</v>
      </c>
      <c r="C6843" s="44">
        <v>0</v>
      </c>
      <c r="D6843" s="33">
        <v>43889</v>
      </c>
    </row>
    <row r="6844" spans="1:4" x14ac:dyDescent="0.2">
      <c r="A6844" t="s">
        <v>169</v>
      </c>
      <c r="B6844" t="s">
        <v>143</v>
      </c>
      <c r="C6844" s="44">
        <v>0</v>
      </c>
      <c r="D6844" s="33">
        <v>43890</v>
      </c>
    </row>
    <row r="6845" spans="1:4" x14ac:dyDescent="0.2">
      <c r="A6845" t="s">
        <v>169</v>
      </c>
      <c r="B6845" t="s">
        <v>143</v>
      </c>
      <c r="C6845" s="44">
        <v>0</v>
      </c>
      <c r="D6845" s="33">
        <v>43891</v>
      </c>
    </row>
    <row r="6846" spans="1:4" x14ac:dyDescent="0.2">
      <c r="A6846" t="s">
        <v>169</v>
      </c>
      <c r="B6846" t="s">
        <v>143</v>
      </c>
      <c r="C6846" s="44">
        <v>0</v>
      </c>
      <c r="D6846" s="33">
        <v>43892</v>
      </c>
    </row>
    <row r="6847" spans="1:4" x14ac:dyDescent="0.2">
      <c r="A6847" t="s">
        <v>169</v>
      </c>
      <c r="B6847" t="s">
        <v>143</v>
      </c>
      <c r="C6847" s="44">
        <v>0</v>
      </c>
      <c r="D6847" s="33">
        <v>43893</v>
      </c>
    </row>
    <row r="6848" spans="1:4" x14ac:dyDescent="0.2">
      <c r="A6848" t="s">
        <v>169</v>
      </c>
      <c r="B6848" t="s">
        <v>143</v>
      </c>
      <c r="C6848" s="44">
        <v>0</v>
      </c>
      <c r="D6848" s="33">
        <v>43894</v>
      </c>
    </row>
    <row r="6849" spans="1:4" x14ac:dyDescent="0.2">
      <c r="A6849" t="s">
        <v>169</v>
      </c>
      <c r="B6849" t="s">
        <v>143</v>
      </c>
      <c r="C6849" s="44">
        <v>0</v>
      </c>
      <c r="D6849" s="33">
        <v>43895</v>
      </c>
    </row>
    <row r="6850" spans="1:4" x14ac:dyDescent="0.2">
      <c r="A6850" t="s">
        <v>169</v>
      </c>
      <c r="B6850" t="s">
        <v>143</v>
      </c>
      <c r="C6850" s="44">
        <v>0</v>
      </c>
      <c r="D6850" s="33">
        <v>43896</v>
      </c>
    </row>
    <row r="6851" spans="1:4" x14ac:dyDescent="0.2">
      <c r="A6851" t="s">
        <v>169</v>
      </c>
      <c r="B6851" t="s">
        <v>143</v>
      </c>
      <c r="C6851" s="44">
        <v>0</v>
      </c>
      <c r="D6851" s="33">
        <v>43897</v>
      </c>
    </row>
    <row r="6852" spans="1:4" x14ac:dyDescent="0.2">
      <c r="A6852" t="s">
        <v>169</v>
      </c>
      <c r="B6852" t="s">
        <v>143</v>
      </c>
      <c r="C6852" s="44">
        <v>0</v>
      </c>
      <c r="D6852" s="33">
        <v>43898</v>
      </c>
    </row>
    <row r="6853" spans="1:4" x14ac:dyDescent="0.2">
      <c r="A6853" t="s">
        <v>169</v>
      </c>
      <c r="B6853" t="s">
        <v>143</v>
      </c>
      <c r="C6853" s="44">
        <v>0</v>
      </c>
      <c r="D6853" s="33">
        <v>43899</v>
      </c>
    </row>
    <row r="6854" spans="1:4" x14ac:dyDescent="0.2">
      <c r="A6854" t="s">
        <v>169</v>
      </c>
      <c r="B6854" t="s">
        <v>143</v>
      </c>
      <c r="C6854" s="44">
        <v>3</v>
      </c>
      <c r="D6854" s="33">
        <v>43900</v>
      </c>
    </row>
    <row r="6855" spans="1:4" x14ac:dyDescent="0.2">
      <c r="A6855" t="s">
        <v>169</v>
      </c>
      <c r="B6855" t="s">
        <v>143</v>
      </c>
      <c r="C6855" s="44">
        <v>5</v>
      </c>
      <c r="D6855" s="33">
        <v>43901</v>
      </c>
    </row>
    <row r="6856" spans="1:4" x14ac:dyDescent="0.2">
      <c r="A6856" t="s">
        <v>169</v>
      </c>
      <c r="B6856" t="s">
        <v>143</v>
      </c>
      <c r="C6856" s="44">
        <v>10</v>
      </c>
      <c r="D6856" s="33">
        <v>43902</v>
      </c>
    </row>
    <row r="6857" spans="1:4" x14ac:dyDescent="0.2">
      <c r="A6857" t="s">
        <v>169</v>
      </c>
      <c r="B6857" t="s">
        <v>143</v>
      </c>
      <c r="C6857" s="44">
        <v>13</v>
      </c>
      <c r="D6857" s="33">
        <v>43903</v>
      </c>
    </row>
    <row r="6858" spans="1:4" x14ac:dyDescent="0.2">
      <c r="A6858" t="s">
        <v>169</v>
      </c>
      <c r="B6858" t="s">
        <v>143</v>
      </c>
      <c r="C6858" s="44">
        <v>14</v>
      </c>
      <c r="D6858" s="33">
        <v>43904</v>
      </c>
    </row>
    <row r="6859" spans="1:4" x14ac:dyDescent="0.2">
      <c r="A6859" t="s">
        <v>169</v>
      </c>
      <c r="B6859" t="s">
        <v>143</v>
      </c>
      <c r="C6859" s="44">
        <v>17</v>
      </c>
      <c r="D6859" s="33">
        <v>43905</v>
      </c>
    </row>
    <row r="6860" spans="1:4" x14ac:dyDescent="0.2">
      <c r="A6860" t="s">
        <v>170</v>
      </c>
      <c r="B6860" t="s">
        <v>143</v>
      </c>
      <c r="C6860" s="44">
        <v>0</v>
      </c>
      <c r="D6860" s="33">
        <v>43852</v>
      </c>
    </row>
    <row r="6861" spans="1:4" x14ac:dyDescent="0.2">
      <c r="A6861" t="s">
        <v>170</v>
      </c>
      <c r="B6861" t="s">
        <v>143</v>
      </c>
      <c r="C6861" s="44">
        <v>0</v>
      </c>
      <c r="D6861" s="33">
        <v>43853</v>
      </c>
    </row>
    <row r="6862" spans="1:4" x14ac:dyDescent="0.2">
      <c r="A6862" t="s">
        <v>170</v>
      </c>
      <c r="B6862" t="s">
        <v>143</v>
      </c>
      <c r="C6862" s="44">
        <v>0</v>
      </c>
      <c r="D6862" s="33">
        <v>43854</v>
      </c>
    </row>
    <row r="6863" spans="1:4" x14ac:dyDescent="0.2">
      <c r="A6863" t="s">
        <v>170</v>
      </c>
      <c r="B6863" t="s">
        <v>143</v>
      </c>
      <c r="C6863" s="44">
        <v>0</v>
      </c>
      <c r="D6863" s="33">
        <v>43855</v>
      </c>
    </row>
    <row r="6864" spans="1:4" x14ac:dyDescent="0.2">
      <c r="A6864" t="s">
        <v>170</v>
      </c>
      <c r="B6864" t="s">
        <v>143</v>
      </c>
      <c r="C6864" s="44">
        <v>0</v>
      </c>
      <c r="D6864" s="33">
        <v>43856</v>
      </c>
    </row>
    <row r="6865" spans="1:4" x14ac:dyDescent="0.2">
      <c r="A6865" t="s">
        <v>170</v>
      </c>
      <c r="B6865" t="s">
        <v>143</v>
      </c>
      <c r="C6865" s="44">
        <v>0</v>
      </c>
      <c r="D6865" s="33">
        <v>43857</v>
      </c>
    </row>
    <row r="6866" spans="1:4" x14ac:dyDescent="0.2">
      <c r="A6866" t="s">
        <v>170</v>
      </c>
      <c r="B6866" t="s">
        <v>143</v>
      </c>
      <c r="C6866" s="44">
        <v>0</v>
      </c>
      <c r="D6866" s="33">
        <v>43858</v>
      </c>
    </row>
    <row r="6867" spans="1:4" x14ac:dyDescent="0.2">
      <c r="A6867" t="s">
        <v>170</v>
      </c>
      <c r="B6867" t="s">
        <v>143</v>
      </c>
      <c r="C6867" s="44">
        <v>0</v>
      </c>
      <c r="D6867" s="33">
        <v>43859</v>
      </c>
    </row>
    <row r="6868" spans="1:4" x14ac:dyDescent="0.2">
      <c r="A6868" t="s">
        <v>170</v>
      </c>
      <c r="B6868" t="s">
        <v>143</v>
      </c>
      <c r="C6868" s="44">
        <v>0</v>
      </c>
      <c r="D6868" s="33">
        <v>43860</v>
      </c>
    </row>
    <row r="6869" spans="1:4" x14ac:dyDescent="0.2">
      <c r="A6869" t="s">
        <v>170</v>
      </c>
      <c r="B6869" t="s">
        <v>143</v>
      </c>
      <c r="C6869" s="44">
        <v>0</v>
      </c>
      <c r="D6869" s="33">
        <v>43861</v>
      </c>
    </row>
    <row r="6870" spans="1:4" x14ac:dyDescent="0.2">
      <c r="A6870" t="s">
        <v>170</v>
      </c>
      <c r="B6870" t="s">
        <v>143</v>
      </c>
      <c r="C6870" s="44">
        <v>0</v>
      </c>
      <c r="D6870" s="33">
        <v>43862</v>
      </c>
    </row>
    <row r="6871" spans="1:4" x14ac:dyDescent="0.2">
      <c r="A6871" t="s">
        <v>170</v>
      </c>
      <c r="B6871" t="s">
        <v>143</v>
      </c>
      <c r="C6871" s="44">
        <v>0</v>
      </c>
      <c r="D6871" s="33">
        <v>43863</v>
      </c>
    </row>
    <row r="6872" spans="1:4" x14ac:dyDescent="0.2">
      <c r="A6872" t="s">
        <v>170</v>
      </c>
      <c r="B6872" t="s">
        <v>143</v>
      </c>
      <c r="C6872" s="44">
        <v>0</v>
      </c>
      <c r="D6872" s="33">
        <v>43864</v>
      </c>
    </row>
    <row r="6873" spans="1:4" x14ac:dyDescent="0.2">
      <c r="A6873" t="s">
        <v>170</v>
      </c>
      <c r="B6873" t="s">
        <v>143</v>
      </c>
      <c r="C6873" s="44">
        <v>0</v>
      </c>
      <c r="D6873" s="33">
        <v>43865</v>
      </c>
    </row>
    <row r="6874" spans="1:4" x14ac:dyDescent="0.2">
      <c r="A6874" t="s">
        <v>170</v>
      </c>
      <c r="B6874" t="s">
        <v>143</v>
      </c>
      <c r="C6874" s="44">
        <v>0</v>
      </c>
      <c r="D6874" s="33">
        <v>43866</v>
      </c>
    </row>
    <row r="6875" spans="1:4" x14ac:dyDescent="0.2">
      <c r="A6875" t="s">
        <v>170</v>
      </c>
      <c r="B6875" t="s">
        <v>143</v>
      </c>
      <c r="C6875" s="44">
        <v>0</v>
      </c>
      <c r="D6875" s="33">
        <v>43867</v>
      </c>
    </row>
    <row r="6876" spans="1:4" x14ac:dyDescent="0.2">
      <c r="A6876" t="s">
        <v>170</v>
      </c>
      <c r="B6876" t="s">
        <v>143</v>
      </c>
      <c r="C6876" s="44">
        <v>0</v>
      </c>
      <c r="D6876" s="33">
        <v>43868</v>
      </c>
    </row>
    <row r="6877" spans="1:4" x14ac:dyDescent="0.2">
      <c r="A6877" t="s">
        <v>170</v>
      </c>
      <c r="B6877" t="s">
        <v>143</v>
      </c>
      <c r="C6877" s="44">
        <v>0</v>
      </c>
      <c r="D6877" s="33">
        <v>43869</v>
      </c>
    </row>
    <row r="6878" spans="1:4" x14ac:dyDescent="0.2">
      <c r="A6878" t="s">
        <v>170</v>
      </c>
      <c r="B6878" t="s">
        <v>143</v>
      </c>
      <c r="C6878" s="44">
        <v>0</v>
      </c>
      <c r="D6878" s="33">
        <v>43870</v>
      </c>
    </row>
    <row r="6879" spans="1:4" x14ac:dyDescent="0.2">
      <c r="A6879" t="s">
        <v>170</v>
      </c>
      <c r="B6879" t="s">
        <v>143</v>
      </c>
      <c r="C6879" s="44">
        <v>0</v>
      </c>
      <c r="D6879" s="33">
        <v>43871</v>
      </c>
    </row>
    <row r="6880" spans="1:4" x14ac:dyDescent="0.2">
      <c r="A6880" t="s">
        <v>170</v>
      </c>
      <c r="B6880" t="s">
        <v>143</v>
      </c>
      <c r="C6880" s="44">
        <v>0</v>
      </c>
      <c r="D6880" s="33">
        <v>43872</v>
      </c>
    </row>
    <row r="6881" spans="1:4" x14ac:dyDescent="0.2">
      <c r="A6881" t="s">
        <v>170</v>
      </c>
      <c r="B6881" t="s">
        <v>143</v>
      </c>
      <c r="C6881" s="44">
        <v>0</v>
      </c>
      <c r="D6881" s="33">
        <v>43873</v>
      </c>
    </row>
    <row r="6882" spans="1:4" x14ac:dyDescent="0.2">
      <c r="A6882" t="s">
        <v>170</v>
      </c>
      <c r="B6882" t="s">
        <v>143</v>
      </c>
      <c r="C6882" s="44">
        <v>0</v>
      </c>
      <c r="D6882" s="33">
        <v>43874</v>
      </c>
    </row>
    <row r="6883" spans="1:4" x14ac:dyDescent="0.2">
      <c r="A6883" t="s">
        <v>170</v>
      </c>
      <c r="B6883" t="s">
        <v>143</v>
      </c>
      <c r="C6883" s="44">
        <v>0</v>
      </c>
      <c r="D6883" s="33">
        <v>43875</v>
      </c>
    </row>
    <row r="6884" spans="1:4" x14ac:dyDescent="0.2">
      <c r="A6884" t="s">
        <v>170</v>
      </c>
      <c r="B6884" t="s">
        <v>143</v>
      </c>
      <c r="C6884" s="44">
        <v>0</v>
      </c>
      <c r="D6884" s="33">
        <v>43876</v>
      </c>
    </row>
    <row r="6885" spans="1:4" x14ac:dyDescent="0.2">
      <c r="A6885" t="s">
        <v>170</v>
      </c>
      <c r="B6885" t="s">
        <v>143</v>
      </c>
      <c r="C6885" s="44">
        <v>0</v>
      </c>
      <c r="D6885" s="33">
        <v>43877</v>
      </c>
    </row>
    <row r="6886" spans="1:4" x14ac:dyDescent="0.2">
      <c r="A6886" t="s">
        <v>170</v>
      </c>
      <c r="B6886" t="s">
        <v>143</v>
      </c>
      <c r="C6886" s="44">
        <v>0</v>
      </c>
      <c r="D6886" s="33">
        <v>43878</v>
      </c>
    </row>
    <row r="6887" spans="1:4" x14ac:dyDescent="0.2">
      <c r="A6887" t="s">
        <v>170</v>
      </c>
      <c r="B6887" t="s">
        <v>143</v>
      </c>
      <c r="C6887" s="44">
        <v>0</v>
      </c>
      <c r="D6887" s="33">
        <v>43879</v>
      </c>
    </row>
    <row r="6888" spans="1:4" x14ac:dyDescent="0.2">
      <c r="A6888" t="s">
        <v>170</v>
      </c>
      <c r="B6888" t="s">
        <v>143</v>
      </c>
      <c r="C6888" s="44">
        <v>0</v>
      </c>
      <c r="D6888" s="33">
        <v>43880</v>
      </c>
    </row>
    <row r="6889" spans="1:4" x14ac:dyDescent="0.2">
      <c r="A6889" t="s">
        <v>170</v>
      </c>
      <c r="B6889" t="s">
        <v>143</v>
      </c>
      <c r="C6889" s="44">
        <v>0</v>
      </c>
      <c r="D6889" s="33">
        <v>43881</v>
      </c>
    </row>
    <row r="6890" spans="1:4" x14ac:dyDescent="0.2">
      <c r="A6890" t="s">
        <v>170</v>
      </c>
      <c r="B6890" t="s">
        <v>143</v>
      </c>
      <c r="C6890" s="44">
        <v>0</v>
      </c>
      <c r="D6890" s="33">
        <v>43882</v>
      </c>
    </row>
    <row r="6891" spans="1:4" x14ac:dyDescent="0.2">
      <c r="A6891" t="s">
        <v>170</v>
      </c>
      <c r="B6891" t="s">
        <v>143</v>
      </c>
      <c r="C6891" s="44">
        <v>0</v>
      </c>
      <c r="D6891" s="33">
        <v>43883</v>
      </c>
    </row>
    <row r="6892" spans="1:4" x14ac:dyDescent="0.2">
      <c r="A6892" t="s">
        <v>170</v>
      </c>
      <c r="B6892" t="s">
        <v>143</v>
      </c>
      <c r="C6892" s="44">
        <v>0</v>
      </c>
      <c r="D6892" s="33">
        <v>43884</v>
      </c>
    </row>
    <row r="6893" spans="1:4" x14ac:dyDescent="0.2">
      <c r="A6893" t="s">
        <v>170</v>
      </c>
      <c r="B6893" t="s">
        <v>143</v>
      </c>
      <c r="C6893" s="44">
        <v>0</v>
      </c>
      <c r="D6893" s="33">
        <v>43885</v>
      </c>
    </row>
    <row r="6894" spans="1:4" x14ac:dyDescent="0.2">
      <c r="A6894" t="s">
        <v>170</v>
      </c>
      <c r="B6894" t="s">
        <v>143</v>
      </c>
      <c r="C6894" s="44">
        <v>0</v>
      </c>
      <c r="D6894" s="33">
        <v>43886</v>
      </c>
    </row>
    <row r="6895" spans="1:4" x14ac:dyDescent="0.2">
      <c r="A6895" t="s">
        <v>170</v>
      </c>
      <c r="B6895" t="s">
        <v>143</v>
      </c>
      <c r="C6895" s="44">
        <v>0</v>
      </c>
      <c r="D6895" s="33">
        <v>43887</v>
      </c>
    </row>
    <row r="6896" spans="1:4" x14ac:dyDescent="0.2">
      <c r="A6896" t="s">
        <v>170</v>
      </c>
      <c r="B6896" t="s">
        <v>143</v>
      </c>
      <c r="C6896" s="44">
        <v>0</v>
      </c>
      <c r="D6896" s="33">
        <v>43888</v>
      </c>
    </row>
    <row r="6897" spans="1:4" x14ac:dyDescent="0.2">
      <c r="A6897" t="s">
        <v>170</v>
      </c>
      <c r="B6897" t="s">
        <v>143</v>
      </c>
      <c r="C6897" s="44">
        <v>0</v>
      </c>
      <c r="D6897" s="33">
        <v>43889</v>
      </c>
    </row>
    <row r="6898" spans="1:4" x14ac:dyDescent="0.2">
      <c r="A6898" t="s">
        <v>170</v>
      </c>
      <c r="B6898" t="s">
        <v>143</v>
      </c>
      <c r="C6898" s="44">
        <v>0</v>
      </c>
      <c r="D6898" s="33">
        <v>43890</v>
      </c>
    </row>
    <row r="6899" spans="1:4" x14ac:dyDescent="0.2">
      <c r="A6899" t="s">
        <v>170</v>
      </c>
      <c r="B6899" t="s">
        <v>143</v>
      </c>
      <c r="C6899" s="44">
        <v>0</v>
      </c>
      <c r="D6899" s="33">
        <v>43891</v>
      </c>
    </row>
    <row r="6900" spans="1:4" x14ac:dyDescent="0.2">
      <c r="A6900" t="s">
        <v>170</v>
      </c>
      <c r="B6900" t="s">
        <v>143</v>
      </c>
      <c r="C6900" s="44">
        <v>0</v>
      </c>
      <c r="D6900" s="33">
        <v>43892</v>
      </c>
    </row>
    <row r="6901" spans="1:4" x14ac:dyDescent="0.2">
      <c r="A6901" t="s">
        <v>170</v>
      </c>
      <c r="B6901" t="s">
        <v>143</v>
      </c>
      <c r="C6901" s="44">
        <v>0</v>
      </c>
      <c r="D6901" s="33">
        <v>43893</v>
      </c>
    </row>
    <row r="6902" spans="1:4" x14ac:dyDescent="0.2">
      <c r="A6902" t="s">
        <v>170</v>
      </c>
      <c r="B6902" t="s">
        <v>143</v>
      </c>
      <c r="C6902" s="44">
        <v>0</v>
      </c>
      <c r="D6902" s="33">
        <v>43894</v>
      </c>
    </row>
    <row r="6903" spans="1:4" x14ac:dyDescent="0.2">
      <c r="A6903" t="s">
        <v>170</v>
      </c>
      <c r="B6903" t="s">
        <v>143</v>
      </c>
      <c r="C6903" s="44">
        <v>0</v>
      </c>
      <c r="D6903" s="33">
        <v>43895</v>
      </c>
    </row>
    <row r="6904" spans="1:4" x14ac:dyDescent="0.2">
      <c r="A6904" t="s">
        <v>170</v>
      </c>
      <c r="B6904" t="s">
        <v>143</v>
      </c>
      <c r="C6904" s="44">
        <v>0</v>
      </c>
      <c r="D6904" s="33">
        <v>43896</v>
      </c>
    </row>
    <row r="6905" spans="1:4" x14ac:dyDescent="0.2">
      <c r="A6905" t="s">
        <v>170</v>
      </c>
      <c r="B6905" t="s">
        <v>143</v>
      </c>
      <c r="C6905" s="44">
        <v>0</v>
      </c>
      <c r="D6905" s="33">
        <v>43897</v>
      </c>
    </row>
    <row r="6906" spans="1:4" x14ac:dyDescent="0.2">
      <c r="A6906" t="s">
        <v>170</v>
      </c>
      <c r="B6906" t="s">
        <v>143</v>
      </c>
      <c r="C6906" s="44">
        <v>0</v>
      </c>
      <c r="D6906" s="33">
        <v>43898</v>
      </c>
    </row>
    <row r="6907" spans="1:4" x14ac:dyDescent="0.2">
      <c r="A6907" t="s">
        <v>170</v>
      </c>
      <c r="B6907" t="s">
        <v>143</v>
      </c>
      <c r="C6907" s="44">
        <v>0</v>
      </c>
      <c r="D6907" s="33">
        <v>43899</v>
      </c>
    </row>
    <row r="6908" spans="1:4" x14ac:dyDescent="0.2">
      <c r="A6908" t="s">
        <v>170</v>
      </c>
      <c r="B6908" t="s">
        <v>143</v>
      </c>
      <c r="C6908" s="44">
        <v>3</v>
      </c>
      <c r="D6908" s="33">
        <v>43900</v>
      </c>
    </row>
    <row r="6909" spans="1:4" x14ac:dyDescent="0.2">
      <c r="A6909" t="s">
        <v>170</v>
      </c>
      <c r="B6909" t="s">
        <v>143</v>
      </c>
      <c r="C6909" s="44">
        <v>4</v>
      </c>
      <c r="D6909" s="33">
        <v>43901</v>
      </c>
    </row>
    <row r="6910" spans="1:4" x14ac:dyDescent="0.2">
      <c r="A6910" t="s">
        <v>170</v>
      </c>
      <c r="B6910" t="s">
        <v>143</v>
      </c>
      <c r="C6910" s="44">
        <v>5</v>
      </c>
      <c r="D6910" s="33">
        <v>43902</v>
      </c>
    </row>
    <row r="6911" spans="1:4" x14ac:dyDescent="0.2">
      <c r="A6911" t="s">
        <v>170</v>
      </c>
      <c r="B6911" t="s">
        <v>143</v>
      </c>
      <c r="C6911" s="44">
        <v>13</v>
      </c>
      <c r="D6911" s="33">
        <v>43903</v>
      </c>
    </row>
    <row r="6912" spans="1:4" x14ac:dyDescent="0.2">
      <c r="A6912" t="s">
        <v>170</v>
      </c>
      <c r="B6912" t="s">
        <v>143</v>
      </c>
      <c r="C6912" s="44">
        <v>26</v>
      </c>
      <c r="D6912" s="33">
        <v>43904</v>
      </c>
    </row>
    <row r="6913" spans="1:4" x14ac:dyDescent="0.2">
      <c r="A6913" t="s">
        <v>170</v>
      </c>
      <c r="B6913" t="s">
        <v>143</v>
      </c>
      <c r="C6913" s="44">
        <v>37</v>
      </c>
      <c r="D6913" s="33">
        <v>43905</v>
      </c>
    </row>
    <row r="6914" spans="1:4" x14ac:dyDescent="0.2">
      <c r="A6914" t="s">
        <v>171</v>
      </c>
      <c r="B6914" t="s">
        <v>143</v>
      </c>
      <c r="C6914" s="44">
        <v>0</v>
      </c>
      <c r="D6914" s="33">
        <v>43852</v>
      </c>
    </row>
    <row r="6915" spans="1:4" x14ac:dyDescent="0.2">
      <c r="A6915" t="s">
        <v>171</v>
      </c>
      <c r="B6915" t="s">
        <v>143</v>
      </c>
      <c r="C6915" s="44">
        <v>0</v>
      </c>
      <c r="D6915" s="33">
        <v>43853</v>
      </c>
    </row>
    <row r="6916" spans="1:4" x14ac:dyDescent="0.2">
      <c r="A6916" t="s">
        <v>171</v>
      </c>
      <c r="B6916" t="s">
        <v>143</v>
      </c>
      <c r="C6916" s="44">
        <v>0</v>
      </c>
      <c r="D6916" s="33">
        <v>43854</v>
      </c>
    </row>
    <row r="6917" spans="1:4" x14ac:dyDescent="0.2">
      <c r="A6917" t="s">
        <v>171</v>
      </c>
      <c r="B6917" t="s">
        <v>143</v>
      </c>
      <c r="C6917" s="44">
        <v>0</v>
      </c>
      <c r="D6917" s="33">
        <v>43855</v>
      </c>
    </row>
    <row r="6918" spans="1:4" x14ac:dyDescent="0.2">
      <c r="A6918" t="s">
        <v>171</v>
      </c>
      <c r="B6918" t="s">
        <v>143</v>
      </c>
      <c r="C6918" s="44">
        <v>0</v>
      </c>
      <c r="D6918" s="33">
        <v>43856</v>
      </c>
    </row>
    <row r="6919" spans="1:4" x14ac:dyDescent="0.2">
      <c r="A6919" t="s">
        <v>171</v>
      </c>
      <c r="B6919" t="s">
        <v>143</v>
      </c>
      <c r="C6919" s="44">
        <v>0</v>
      </c>
      <c r="D6919" s="33">
        <v>43857</v>
      </c>
    </row>
    <row r="6920" spans="1:4" x14ac:dyDescent="0.2">
      <c r="A6920" t="s">
        <v>171</v>
      </c>
      <c r="B6920" t="s">
        <v>143</v>
      </c>
      <c r="C6920" s="44">
        <v>0</v>
      </c>
      <c r="D6920" s="33">
        <v>43858</v>
      </c>
    </row>
    <row r="6921" spans="1:4" x14ac:dyDescent="0.2">
      <c r="A6921" t="s">
        <v>171</v>
      </c>
      <c r="B6921" t="s">
        <v>143</v>
      </c>
      <c r="C6921" s="44">
        <v>0</v>
      </c>
      <c r="D6921" s="33">
        <v>43859</v>
      </c>
    </row>
    <row r="6922" spans="1:4" x14ac:dyDescent="0.2">
      <c r="A6922" t="s">
        <v>171</v>
      </c>
      <c r="B6922" t="s">
        <v>143</v>
      </c>
      <c r="C6922" s="44">
        <v>0</v>
      </c>
      <c r="D6922" s="33">
        <v>43860</v>
      </c>
    </row>
    <row r="6923" spans="1:4" x14ac:dyDescent="0.2">
      <c r="A6923" t="s">
        <v>171</v>
      </c>
      <c r="B6923" t="s">
        <v>143</v>
      </c>
      <c r="C6923" s="44">
        <v>0</v>
      </c>
      <c r="D6923" s="33">
        <v>43861</v>
      </c>
    </row>
    <row r="6924" spans="1:4" x14ac:dyDescent="0.2">
      <c r="A6924" t="s">
        <v>171</v>
      </c>
      <c r="B6924" t="s">
        <v>143</v>
      </c>
      <c r="C6924" s="44">
        <v>0</v>
      </c>
      <c r="D6924" s="33">
        <v>43862</v>
      </c>
    </row>
    <row r="6925" spans="1:4" x14ac:dyDescent="0.2">
      <c r="A6925" t="s">
        <v>171</v>
      </c>
      <c r="B6925" t="s">
        <v>143</v>
      </c>
      <c r="C6925" s="44">
        <v>0</v>
      </c>
      <c r="D6925" s="33">
        <v>43863</v>
      </c>
    </row>
    <row r="6926" spans="1:4" x14ac:dyDescent="0.2">
      <c r="A6926" t="s">
        <v>171</v>
      </c>
      <c r="B6926" t="s">
        <v>143</v>
      </c>
      <c r="C6926" s="44">
        <v>0</v>
      </c>
      <c r="D6926" s="33">
        <v>43864</v>
      </c>
    </row>
    <row r="6927" spans="1:4" x14ac:dyDescent="0.2">
      <c r="A6927" t="s">
        <v>171</v>
      </c>
      <c r="B6927" t="s">
        <v>143</v>
      </c>
      <c r="C6927" s="44">
        <v>0</v>
      </c>
      <c r="D6927" s="33">
        <v>43865</v>
      </c>
    </row>
    <row r="6928" spans="1:4" x14ac:dyDescent="0.2">
      <c r="A6928" t="s">
        <v>171</v>
      </c>
      <c r="B6928" t="s">
        <v>143</v>
      </c>
      <c r="C6928" s="44">
        <v>0</v>
      </c>
      <c r="D6928" s="33">
        <v>43866</v>
      </c>
    </row>
    <row r="6929" spans="1:4" x14ac:dyDescent="0.2">
      <c r="A6929" t="s">
        <v>171</v>
      </c>
      <c r="B6929" t="s">
        <v>143</v>
      </c>
      <c r="C6929" s="44">
        <v>0</v>
      </c>
      <c r="D6929" s="33">
        <v>43867</v>
      </c>
    </row>
    <row r="6930" spans="1:4" x14ac:dyDescent="0.2">
      <c r="A6930" t="s">
        <v>171</v>
      </c>
      <c r="B6930" t="s">
        <v>143</v>
      </c>
      <c r="C6930" s="44">
        <v>0</v>
      </c>
      <c r="D6930" s="33">
        <v>43868</v>
      </c>
    </row>
    <row r="6931" spans="1:4" x14ac:dyDescent="0.2">
      <c r="A6931" t="s">
        <v>171</v>
      </c>
      <c r="B6931" t="s">
        <v>143</v>
      </c>
      <c r="C6931" s="44">
        <v>0</v>
      </c>
      <c r="D6931" s="33">
        <v>43869</v>
      </c>
    </row>
    <row r="6932" spans="1:4" x14ac:dyDescent="0.2">
      <c r="A6932" t="s">
        <v>171</v>
      </c>
      <c r="B6932" t="s">
        <v>143</v>
      </c>
      <c r="C6932" s="44">
        <v>0</v>
      </c>
      <c r="D6932" s="33">
        <v>43870</v>
      </c>
    </row>
    <row r="6933" spans="1:4" x14ac:dyDescent="0.2">
      <c r="A6933" t="s">
        <v>171</v>
      </c>
      <c r="B6933" t="s">
        <v>143</v>
      </c>
      <c r="C6933" s="44">
        <v>0</v>
      </c>
      <c r="D6933" s="33">
        <v>43871</v>
      </c>
    </row>
    <row r="6934" spans="1:4" x14ac:dyDescent="0.2">
      <c r="A6934" t="s">
        <v>171</v>
      </c>
      <c r="B6934" t="s">
        <v>143</v>
      </c>
      <c r="C6934" s="44">
        <v>0</v>
      </c>
      <c r="D6934" s="33">
        <v>43872</v>
      </c>
    </row>
    <row r="6935" spans="1:4" x14ac:dyDescent="0.2">
      <c r="A6935" t="s">
        <v>171</v>
      </c>
      <c r="B6935" t="s">
        <v>143</v>
      </c>
      <c r="C6935" s="44">
        <v>0</v>
      </c>
      <c r="D6935" s="33">
        <v>43873</v>
      </c>
    </row>
    <row r="6936" spans="1:4" x14ac:dyDescent="0.2">
      <c r="A6936" t="s">
        <v>171</v>
      </c>
      <c r="B6936" t="s">
        <v>143</v>
      </c>
      <c r="C6936" s="44">
        <v>0</v>
      </c>
      <c r="D6936" s="33">
        <v>43874</v>
      </c>
    </row>
    <row r="6937" spans="1:4" x14ac:dyDescent="0.2">
      <c r="A6937" t="s">
        <v>171</v>
      </c>
      <c r="B6937" t="s">
        <v>143</v>
      </c>
      <c r="C6937" s="44">
        <v>0</v>
      </c>
      <c r="D6937" s="33">
        <v>43875</v>
      </c>
    </row>
    <row r="6938" spans="1:4" x14ac:dyDescent="0.2">
      <c r="A6938" t="s">
        <v>171</v>
      </c>
      <c r="B6938" t="s">
        <v>143</v>
      </c>
      <c r="C6938" s="44">
        <v>0</v>
      </c>
      <c r="D6938" s="33">
        <v>43876</v>
      </c>
    </row>
    <row r="6939" spans="1:4" x14ac:dyDescent="0.2">
      <c r="A6939" t="s">
        <v>171</v>
      </c>
      <c r="B6939" t="s">
        <v>143</v>
      </c>
      <c r="C6939" s="44">
        <v>0</v>
      </c>
      <c r="D6939" s="33">
        <v>43877</v>
      </c>
    </row>
    <row r="6940" spans="1:4" x14ac:dyDescent="0.2">
      <c r="A6940" t="s">
        <v>171</v>
      </c>
      <c r="B6940" t="s">
        <v>143</v>
      </c>
      <c r="C6940" s="44">
        <v>0</v>
      </c>
      <c r="D6940" s="33">
        <v>43878</v>
      </c>
    </row>
    <row r="6941" spans="1:4" x14ac:dyDescent="0.2">
      <c r="A6941" t="s">
        <v>171</v>
      </c>
      <c r="B6941" t="s">
        <v>143</v>
      </c>
      <c r="C6941" s="44">
        <v>0</v>
      </c>
      <c r="D6941" s="33">
        <v>43879</v>
      </c>
    </row>
    <row r="6942" spans="1:4" x14ac:dyDescent="0.2">
      <c r="A6942" t="s">
        <v>171</v>
      </c>
      <c r="B6942" t="s">
        <v>143</v>
      </c>
      <c r="C6942" s="44">
        <v>0</v>
      </c>
      <c r="D6942" s="33">
        <v>43880</v>
      </c>
    </row>
    <row r="6943" spans="1:4" x14ac:dyDescent="0.2">
      <c r="A6943" t="s">
        <v>171</v>
      </c>
      <c r="B6943" t="s">
        <v>143</v>
      </c>
      <c r="C6943" s="44">
        <v>0</v>
      </c>
      <c r="D6943" s="33">
        <v>43881</v>
      </c>
    </row>
    <row r="6944" spans="1:4" x14ac:dyDescent="0.2">
      <c r="A6944" t="s">
        <v>171</v>
      </c>
      <c r="B6944" t="s">
        <v>143</v>
      </c>
      <c r="C6944" s="44">
        <v>0</v>
      </c>
      <c r="D6944" s="33">
        <v>43882</v>
      </c>
    </row>
    <row r="6945" spans="1:4" x14ac:dyDescent="0.2">
      <c r="A6945" t="s">
        <v>171</v>
      </c>
      <c r="B6945" t="s">
        <v>143</v>
      </c>
      <c r="C6945" s="44">
        <v>0</v>
      </c>
      <c r="D6945" s="33">
        <v>43883</v>
      </c>
    </row>
    <row r="6946" spans="1:4" x14ac:dyDescent="0.2">
      <c r="A6946" t="s">
        <v>171</v>
      </c>
      <c r="B6946" t="s">
        <v>143</v>
      </c>
      <c r="C6946" s="44">
        <v>0</v>
      </c>
      <c r="D6946" s="33">
        <v>43884</v>
      </c>
    </row>
    <row r="6947" spans="1:4" x14ac:dyDescent="0.2">
      <c r="A6947" t="s">
        <v>171</v>
      </c>
      <c r="B6947" t="s">
        <v>143</v>
      </c>
      <c r="C6947" s="44">
        <v>0</v>
      </c>
      <c r="D6947" s="33">
        <v>43885</v>
      </c>
    </row>
    <row r="6948" spans="1:4" x14ac:dyDescent="0.2">
      <c r="A6948" t="s">
        <v>171</v>
      </c>
      <c r="B6948" t="s">
        <v>143</v>
      </c>
      <c r="C6948" s="44">
        <v>0</v>
      </c>
      <c r="D6948" s="33">
        <v>43886</v>
      </c>
    </row>
    <row r="6949" spans="1:4" x14ac:dyDescent="0.2">
      <c r="A6949" t="s">
        <v>171</v>
      </c>
      <c r="B6949" t="s">
        <v>143</v>
      </c>
      <c r="C6949" s="44">
        <v>0</v>
      </c>
      <c r="D6949" s="33">
        <v>43887</v>
      </c>
    </row>
    <row r="6950" spans="1:4" x14ac:dyDescent="0.2">
      <c r="A6950" t="s">
        <v>171</v>
      </c>
      <c r="B6950" t="s">
        <v>143</v>
      </c>
      <c r="C6950" s="44">
        <v>0</v>
      </c>
      <c r="D6950" s="33">
        <v>43888</v>
      </c>
    </row>
    <row r="6951" spans="1:4" x14ac:dyDescent="0.2">
      <c r="A6951" t="s">
        <v>171</v>
      </c>
      <c r="B6951" t="s">
        <v>143</v>
      </c>
      <c r="C6951" s="44">
        <v>0</v>
      </c>
      <c r="D6951" s="33">
        <v>43889</v>
      </c>
    </row>
    <row r="6952" spans="1:4" x14ac:dyDescent="0.2">
      <c r="A6952" t="s">
        <v>171</v>
      </c>
      <c r="B6952" t="s">
        <v>143</v>
      </c>
      <c r="C6952" s="44">
        <v>0</v>
      </c>
      <c r="D6952" s="33">
        <v>43890</v>
      </c>
    </row>
    <row r="6953" spans="1:4" x14ac:dyDescent="0.2">
      <c r="A6953" t="s">
        <v>171</v>
      </c>
      <c r="B6953" t="s">
        <v>143</v>
      </c>
      <c r="C6953" s="44">
        <v>0</v>
      </c>
      <c r="D6953" s="33">
        <v>43891</v>
      </c>
    </row>
    <row r="6954" spans="1:4" x14ac:dyDescent="0.2">
      <c r="A6954" t="s">
        <v>171</v>
      </c>
      <c r="B6954" t="s">
        <v>143</v>
      </c>
      <c r="C6954" s="44">
        <v>0</v>
      </c>
      <c r="D6954" s="33">
        <v>43892</v>
      </c>
    </row>
    <row r="6955" spans="1:4" x14ac:dyDescent="0.2">
      <c r="A6955" t="s">
        <v>171</v>
      </c>
      <c r="B6955" t="s">
        <v>143</v>
      </c>
      <c r="C6955" s="44">
        <v>0</v>
      </c>
      <c r="D6955" s="33">
        <v>43893</v>
      </c>
    </row>
    <row r="6956" spans="1:4" x14ac:dyDescent="0.2">
      <c r="A6956" t="s">
        <v>171</v>
      </c>
      <c r="B6956" t="s">
        <v>143</v>
      </c>
      <c r="C6956" s="44">
        <v>0</v>
      </c>
      <c r="D6956" s="33">
        <v>43894</v>
      </c>
    </row>
    <row r="6957" spans="1:4" x14ac:dyDescent="0.2">
      <c r="A6957" t="s">
        <v>171</v>
      </c>
      <c r="B6957" t="s">
        <v>143</v>
      </c>
      <c r="C6957" s="44">
        <v>0</v>
      </c>
      <c r="D6957" s="33">
        <v>43895</v>
      </c>
    </row>
    <row r="6958" spans="1:4" x14ac:dyDescent="0.2">
      <c r="A6958" t="s">
        <v>171</v>
      </c>
      <c r="B6958" t="s">
        <v>143</v>
      </c>
      <c r="C6958" s="44">
        <v>0</v>
      </c>
      <c r="D6958" s="33">
        <v>43896</v>
      </c>
    </row>
    <row r="6959" spans="1:4" x14ac:dyDescent="0.2">
      <c r="A6959" t="s">
        <v>171</v>
      </c>
      <c r="B6959" t="s">
        <v>143</v>
      </c>
      <c r="C6959" s="44">
        <v>0</v>
      </c>
      <c r="D6959" s="33">
        <v>43897</v>
      </c>
    </row>
    <row r="6960" spans="1:4" x14ac:dyDescent="0.2">
      <c r="A6960" t="s">
        <v>171</v>
      </c>
      <c r="B6960" t="s">
        <v>143</v>
      </c>
      <c r="C6960" s="44">
        <v>0</v>
      </c>
      <c r="D6960" s="33">
        <v>43898</v>
      </c>
    </row>
    <row r="6961" spans="1:4" x14ac:dyDescent="0.2">
      <c r="A6961" t="s">
        <v>171</v>
      </c>
      <c r="B6961" t="s">
        <v>143</v>
      </c>
      <c r="C6961" s="44">
        <v>0</v>
      </c>
      <c r="D6961" s="33">
        <v>43899</v>
      </c>
    </row>
    <row r="6962" spans="1:4" x14ac:dyDescent="0.2">
      <c r="A6962" t="s">
        <v>171</v>
      </c>
      <c r="B6962" t="s">
        <v>143</v>
      </c>
      <c r="C6962" s="44">
        <v>3</v>
      </c>
      <c r="D6962" s="33">
        <v>43900</v>
      </c>
    </row>
    <row r="6963" spans="1:4" x14ac:dyDescent="0.2">
      <c r="A6963" t="s">
        <v>171</v>
      </c>
      <c r="B6963" t="s">
        <v>143</v>
      </c>
      <c r="C6963" s="44">
        <v>5</v>
      </c>
      <c r="D6963" s="33">
        <v>43901</v>
      </c>
    </row>
    <row r="6964" spans="1:4" x14ac:dyDescent="0.2">
      <c r="A6964" t="s">
        <v>171</v>
      </c>
      <c r="B6964" t="s">
        <v>143</v>
      </c>
      <c r="C6964" s="44">
        <v>5</v>
      </c>
      <c r="D6964" s="33">
        <v>43902</v>
      </c>
    </row>
    <row r="6965" spans="1:4" x14ac:dyDescent="0.2">
      <c r="A6965" t="s">
        <v>171</v>
      </c>
      <c r="B6965" t="s">
        <v>143</v>
      </c>
      <c r="C6965" s="44">
        <v>14</v>
      </c>
      <c r="D6965" s="33">
        <v>43903</v>
      </c>
    </row>
    <row r="6966" spans="1:4" x14ac:dyDescent="0.2">
      <c r="A6966" t="s">
        <v>171</v>
      </c>
      <c r="B6966" t="s">
        <v>143</v>
      </c>
      <c r="C6966" s="44">
        <v>20</v>
      </c>
      <c r="D6966" s="33">
        <v>43904</v>
      </c>
    </row>
    <row r="6967" spans="1:4" x14ac:dyDescent="0.2">
      <c r="A6967" t="s">
        <v>171</v>
      </c>
      <c r="B6967" t="s">
        <v>143</v>
      </c>
      <c r="C6967" s="44">
        <v>20</v>
      </c>
      <c r="D6967" s="33">
        <v>43905</v>
      </c>
    </row>
    <row r="6968" spans="1:4" x14ac:dyDescent="0.2">
      <c r="A6968" t="s">
        <v>172</v>
      </c>
      <c r="B6968" t="s">
        <v>143</v>
      </c>
      <c r="C6968" s="44">
        <v>0</v>
      </c>
      <c r="D6968" s="33">
        <v>43852</v>
      </c>
    </row>
    <row r="6969" spans="1:4" x14ac:dyDescent="0.2">
      <c r="A6969" t="s">
        <v>172</v>
      </c>
      <c r="B6969" t="s">
        <v>143</v>
      </c>
      <c r="C6969" s="44">
        <v>0</v>
      </c>
      <c r="D6969" s="33">
        <v>43853</v>
      </c>
    </row>
    <row r="6970" spans="1:4" x14ac:dyDescent="0.2">
      <c r="A6970" t="s">
        <v>172</v>
      </c>
      <c r="B6970" t="s">
        <v>143</v>
      </c>
      <c r="C6970" s="44">
        <v>0</v>
      </c>
      <c r="D6970" s="33">
        <v>43854</v>
      </c>
    </row>
    <row r="6971" spans="1:4" x14ac:dyDescent="0.2">
      <c r="A6971" t="s">
        <v>172</v>
      </c>
      <c r="B6971" t="s">
        <v>143</v>
      </c>
      <c r="C6971" s="44">
        <v>0</v>
      </c>
      <c r="D6971" s="33">
        <v>43855</v>
      </c>
    </row>
    <row r="6972" spans="1:4" x14ac:dyDescent="0.2">
      <c r="A6972" t="s">
        <v>172</v>
      </c>
      <c r="B6972" t="s">
        <v>143</v>
      </c>
      <c r="C6972" s="44">
        <v>0</v>
      </c>
      <c r="D6972" s="33">
        <v>43856</v>
      </c>
    </row>
    <row r="6973" spans="1:4" x14ac:dyDescent="0.2">
      <c r="A6973" t="s">
        <v>172</v>
      </c>
      <c r="B6973" t="s">
        <v>143</v>
      </c>
      <c r="C6973" s="44">
        <v>0</v>
      </c>
      <c r="D6973" s="33">
        <v>43857</v>
      </c>
    </row>
    <row r="6974" spans="1:4" x14ac:dyDescent="0.2">
      <c r="A6974" t="s">
        <v>172</v>
      </c>
      <c r="B6974" t="s">
        <v>143</v>
      </c>
      <c r="C6974" s="44">
        <v>0</v>
      </c>
      <c r="D6974" s="33">
        <v>43858</v>
      </c>
    </row>
    <row r="6975" spans="1:4" x14ac:dyDescent="0.2">
      <c r="A6975" t="s">
        <v>172</v>
      </c>
      <c r="B6975" t="s">
        <v>143</v>
      </c>
      <c r="C6975" s="44">
        <v>0</v>
      </c>
      <c r="D6975" s="33">
        <v>43859</v>
      </c>
    </row>
    <row r="6976" spans="1:4" x14ac:dyDescent="0.2">
      <c r="A6976" t="s">
        <v>172</v>
      </c>
      <c r="B6976" t="s">
        <v>143</v>
      </c>
      <c r="C6976" s="44">
        <v>0</v>
      </c>
      <c r="D6976" s="33">
        <v>43860</v>
      </c>
    </row>
    <row r="6977" spans="1:4" x14ac:dyDescent="0.2">
      <c r="A6977" t="s">
        <v>172</v>
      </c>
      <c r="B6977" t="s">
        <v>143</v>
      </c>
      <c r="C6977" s="44">
        <v>0</v>
      </c>
      <c r="D6977" s="33">
        <v>43861</v>
      </c>
    </row>
    <row r="6978" spans="1:4" x14ac:dyDescent="0.2">
      <c r="A6978" t="s">
        <v>172</v>
      </c>
      <c r="B6978" t="s">
        <v>143</v>
      </c>
      <c r="C6978" s="44">
        <v>0</v>
      </c>
      <c r="D6978" s="33">
        <v>43862</v>
      </c>
    </row>
    <row r="6979" spans="1:4" x14ac:dyDescent="0.2">
      <c r="A6979" t="s">
        <v>172</v>
      </c>
      <c r="B6979" t="s">
        <v>143</v>
      </c>
      <c r="C6979" s="44">
        <v>0</v>
      </c>
      <c r="D6979" s="33">
        <v>43863</v>
      </c>
    </row>
    <row r="6980" spans="1:4" x14ac:dyDescent="0.2">
      <c r="A6980" t="s">
        <v>172</v>
      </c>
      <c r="B6980" t="s">
        <v>143</v>
      </c>
      <c r="C6980" s="44">
        <v>0</v>
      </c>
      <c r="D6980" s="33">
        <v>43864</v>
      </c>
    </row>
    <row r="6981" spans="1:4" x14ac:dyDescent="0.2">
      <c r="A6981" t="s">
        <v>172</v>
      </c>
      <c r="B6981" t="s">
        <v>143</v>
      </c>
      <c r="C6981" s="44">
        <v>0</v>
      </c>
      <c r="D6981" s="33">
        <v>43865</v>
      </c>
    </row>
    <row r="6982" spans="1:4" x14ac:dyDescent="0.2">
      <c r="A6982" t="s">
        <v>172</v>
      </c>
      <c r="B6982" t="s">
        <v>143</v>
      </c>
      <c r="C6982" s="44">
        <v>0</v>
      </c>
      <c r="D6982" s="33">
        <v>43866</v>
      </c>
    </row>
    <row r="6983" spans="1:4" x14ac:dyDescent="0.2">
      <c r="A6983" t="s">
        <v>172</v>
      </c>
      <c r="B6983" t="s">
        <v>143</v>
      </c>
      <c r="C6983" s="44">
        <v>0</v>
      </c>
      <c r="D6983" s="33">
        <v>43867</v>
      </c>
    </row>
    <row r="6984" spans="1:4" x14ac:dyDescent="0.2">
      <c r="A6984" t="s">
        <v>172</v>
      </c>
      <c r="B6984" t="s">
        <v>143</v>
      </c>
      <c r="C6984" s="44">
        <v>0</v>
      </c>
      <c r="D6984" s="33">
        <v>43868</v>
      </c>
    </row>
    <row r="6985" spans="1:4" x14ac:dyDescent="0.2">
      <c r="A6985" t="s">
        <v>172</v>
      </c>
      <c r="B6985" t="s">
        <v>143</v>
      </c>
      <c r="C6985" s="44">
        <v>0</v>
      </c>
      <c r="D6985" s="33">
        <v>43869</v>
      </c>
    </row>
    <row r="6986" spans="1:4" x14ac:dyDescent="0.2">
      <c r="A6986" t="s">
        <v>172</v>
      </c>
      <c r="B6986" t="s">
        <v>143</v>
      </c>
      <c r="C6986" s="44">
        <v>0</v>
      </c>
      <c r="D6986" s="33">
        <v>43870</v>
      </c>
    </row>
    <row r="6987" spans="1:4" x14ac:dyDescent="0.2">
      <c r="A6987" t="s">
        <v>172</v>
      </c>
      <c r="B6987" t="s">
        <v>143</v>
      </c>
      <c r="C6987" s="44">
        <v>0</v>
      </c>
      <c r="D6987" s="33">
        <v>43871</v>
      </c>
    </row>
    <row r="6988" spans="1:4" x14ac:dyDescent="0.2">
      <c r="A6988" t="s">
        <v>172</v>
      </c>
      <c r="B6988" t="s">
        <v>143</v>
      </c>
      <c r="C6988" s="44">
        <v>0</v>
      </c>
      <c r="D6988" s="33">
        <v>43872</v>
      </c>
    </row>
    <row r="6989" spans="1:4" x14ac:dyDescent="0.2">
      <c r="A6989" t="s">
        <v>172</v>
      </c>
      <c r="B6989" t="s">
        <v>143</v>
      </c>
      <c r="C6989" s="44">
        <v>0</v>
      </c>
      <c r="D6989" s="33">
        <v>43873</v>
      </c>
    </row>
    <row r="6990" spans="1:4" x14ac:dyDescent="0.2">
      <c r="A6990" t="s">
        <v>172</v>
      </c>
      <c r="B6990" t="s">
        <v>143</v>
      </c>
      <c r="C6990" s="44">
        <v>0</v>
      </c>
      <c r="D6990" s="33">
        <v>43874</v>
      </c>
    </row>
    <row r="6991" spans="1:4" x14ac:dyDescent="0.2">
      <c r="A6991" t="s">
        <v>172</v>
      </c>
      <c r="B6991" t="s">
        <v>143</v>
      </c>
      <c r="C6991" s="44">
        <v>0</v>
      </c>
      <c r="D6991" s="33">
        <v>43875</v>
      </c>
    </row>
    <row r="6992" spans="1:4" x14ac:dyDescent="0.2">
      <c r="A6992" t="s">
        <v>172</v>
      </c>
      <c r="B6992" t="s">
        <v>143</v>
      </c>
      <c r="C6992" s="44">
        <v>0</v>
      </c>
      <c r="D6992" s="33">
        <v>43876</v>
      </c>
    </row>
    <row r="6993" spans="1:4" x14ac:dyDescent="0.2">
      <c r="A6993" t="s">
        <v>172</v>
      </c>
      <c r="B6993" t="s">
        <v>143</v>
      </c>
      <c r="C6993" s="44">
        <v>0</v>
      </c>
      <c r="D6993" s="33">
        <v>43877</v>
      </c>
    </row>
    <row r="6994" spans="1:4" x14ac:dyDescent="0.2">
      <c r="A6994" t="s">
        <v>172</v>
      </c>
      <c r="B6994" t="s">
        <v>143</v>
      </c>
      <c r="C6994" s="44">
        <v>0</v>
      </c>
      <c r="D6994" s="33">
        <v>43878</v>
      </c>
    </row>
    <row r="6995" spans="1:4" x14ac:dyDescent="0.2">
      <c r="A6995" t="s">
        <v>172</v>
      </c>
      <c r="B6995" t="s">
        <v>143</v>
      </c>
      <c r="C6995" s="44">
        <v>0</v>
      </c>
      <c r="D6995" s="33">
        <v>43879</v>
      </c>
    </row>
    <row r="6996" spans="1:4" x14ac:dyDescent="0.2">
      <c r="A6996" t="s">
        <v>172</v>
      </c>
      <c r="B6996" t="s">
        <v>143</v>
      </c>
      <c r="C6996" s="44">
        <v>0</v>
      </c>
      <c r="D6996" s="33">
        <v>43880</v>
      </c>
    </row>
    <row r="6997" spans="1:4" x14ac:dyDescent="0.2">
      <c r="A6997" t="s">
        <v>172</v>
      </c>
      <c r="B6997" t="s">
        <v>143</v>
      </c>
      <c r="C6997" s="44">
        <v>0</v>
      </c>
      <c r="D6997" s="33">
        <v>43881</v>
      </c>
    </row>
    <row r="6998" spans="1:4" x14ac:dyDescent="0.2">
      <c r="A6998" t="s">
        <v>172</v>
      </c>
      <c r="B6998" t="s">
        <v>143</v>
      </c>
      <c r="C6998" s="44">
        <v>0</v>
      </c>
      <c r="D6998" s="33">
        <v>43882</v>
      </c>
    </row>
    <row r="6999" spans="1:4" x14ac:dyDescent="0.2">
      <c r="A6999" t="s">
        <v>172</v>
      </c>
      <c r="B6999" t="s">
        <v>143</v>
      </c>
      <c r="C6999" s="44">
        <v>0</v>
      </c>
      <c r="D6999" s="33">
        <v>43883</v>
      </c>
    </row>
    <row r="7000" spans="1:4" x14ac:dyDescent="0.2">
      <c r="A7000" t="s">
        <v>172</v>
      </c>
      <c r="B7000" t="s">
        <v>143</v>
      </c>
      <c r="C7000" s="44">
        <v>0</v>
      </c>
      <c r="D7000" s="33">
        <v>43884</v>
      </c>
    </row>
    <row r="7001" spans="1:4" x14ac:dyDescent="0.2">
      <c r="A7001" t="s">
        <v>172</v>
      </c>
      <c r="B7001" t="s">
        <v>143</v>
      </c>
      <c r="C7001" s="44">
        <v>0</v>
      </c>
      <c r="D7001" s="33">
        <v>43885</v>
      </c>
    </row>
    <row r="7002" spans="1:4" x14ac:dyDescent="0.2">
      <c r="A7002" t="s">
        <v>172</v>
      </c>
      <c r="B7002" t="s">
        <v>143</v>
      </c>
      <c r="C7002" s="44">
        <v>0</v>
      </c>
      <c r="D7002" s="33">
        <v>43886</v>
      </c>
    </row>
    <row r="7003" spans="1:4" x14ac:dyDescent="0.2">
      <c r="A7003" t="s">
        <v>172</v>
      </c>
      <c r="B7003" t="s">
        <v>143</v>
      </c>
      <c r="C7003" s="44">
        <v>0</v>
      </c>
      <c r="D7003" s="33">
        <v>43887</v>
      </c>
    </row>
    <row r="7004" spans="1:4" x14ac:dyDescent="0.2">
      <c r="A7004" t="s">
        <v>172</v>
      </c>
      <c r="B7004" t="s">
        <v>143</v>
      </c>
      <c r="C7004" s="44">
        <v>0</v>
      </c>
      <c r="D7004" s="33">
        <v>43888</v>
      </c>
    </row>
    <row r="7005" spans="1:4" x14ac:dyDescent="0.2">
      <c r="A7005" t="s">
        <v>172</v>
      </c>
      <c r="B7005" t="s">
        <v>143</v>
      </c>
      <c r="C7005" s="44">
        <v>0</v>
      </c>
      <c r="D7005" s="33">
        <v>43889</v>
      </c>
    </row>
    <row r="7006" spans="1:4" x14ac:dyDescent="0.2">
      <c r="A7006" t="s">
        <v>172</v>
      </c>
      <c r="B7006" t="s">
        <v>143</v>
      </c>
      <c r="C7006" s="44">
        <v>0</v>
      </c>
      <c r="D7006" s="33">
        <v>43890</v>
      </c>
    </row>
    <row r="7007" spans="1:4" x14ac:dyDescent="0.2">
      <c r="A7007" t="s">
        <v>172</v>
      </c>
      <c r="B7007" t="s">
        <v>143</v>
      </c>
      <c r="C7007" s="44">
        <v>0</v>
      </c>
      <c r="D7007" s="33">
        <v>43891</v>
      </c>
    </row>
    <row r="7008" spans="1:4" x14ac:dyDescent="0.2">
      <c r="A7008" t="s">
        <v>172</v>
      </c>
      <c r="B7008" t="s">
        <v>143</v>
      </c>
      <c r="C7008" s="44">
        <v>0</v>
      </c>
      <c r="D7008" s="33">
        <v>43892</v>
      </c>
    </row>
    <row r="7009" spans="1:4" x14ac:dyDescent="0.2">
      <c r="A7009" t="s">
        <v>172</v>
      </c>
      <c r="B7009" t="s">
        <v>143</v>
      </c>
      <c r="C7009" s="44">
        <v>0</v>
      </c>
      <c r="D7009" s="33">
        <v>43893</v>
      </c>
    </row>
    <row r="7010" spans="1:4" x14ac:dyDescent="0.2">
      <c r="A7010" t="s">
        <v>172</v>
      </c>
      <c r="B7010" t="s">
        <v>143</v>
      </c>
      <c r="C7010" s="44">
        <v>0</v>
      </c>
      <c r="D7010" s="33">
        <v>43894</v>
      </c>
    </row>
    <row r="7011" spans="1:4" x14ac:dyDescent="0.2">
      <c r="A7011" t="s">
        <v>172</v>
      </c>
      <c r="B7011" t="s">
        <v>143</v>
      </c>
      <c r="C7011" s="44">
        <v>0</v>
      </c>
      <c r="D7011" s="33">
        <v>43895</v>
      </c>
    </row>
    <row r="7012" spans="1:4" x14ac:dyDescent="0.2">
      <c r="A7012" t="s">
        <v>172</v>
      </c>
      <c r="B7012" t="s">
        <v>143</v>
      </c>
      <c r="C7012" s="44">
        <v>0</v>
      </c>
      <c r="D7012" s="33">
        <v>43896</v>
      </c>
    </row>
    <row r="7013" spans="1:4" x14ac:dyDescent="0.2">
      <c r="A7013" t="s">
        <v>172</v>
      </c>
      <c r="B7013" t="s">
        <v>143</v>
      </c>
      <c r="C7013" s="44">
        <v>0</v>
      </c>
      <c r="D7013" s="33">
        <v>43897</v>
      </c>
    </row>
    <row r="7014" spans="1:4" x14ac:dyDescent="0.2">
      <c r="A7014" t="s">
        <v>172</v>
      </c>
      <c r="B7014" t="s">
        <v>143</v>
      </c>
      <c r="C7014" s="44">
        <v>0</v>
      </c>
      <c r="D7014" s="33">
        <v>43898</v>
      </c>
    </row>
    <row r="7015" spans="1:4" x14ac:dyDescent="0.2">
      <c r="A7015" t="s">
        <v>172</v>
      </c>
      <c r="B7015" t="s">
        <v>143</v>
      </c>
      <c r="C7015" s="44">
        <v>0</v>
      </c>
      <c r="D7015" s="33">
        <v>43899</v>
      </c>
    </row>
    <row r="7016" spans="1:4" x14ac:dyDescent="0.2">
      <c r="A7016" t="s">
        <v>172</v>
      </c>
      <c r="B7016" t="s">
        <v>143</v>
      </c>
      <c r="C7016" s="44">
        <v>3</v>
      </c>
      <c r="D7016" s="33">
        <v>43900</v>
      </c>
    </row>
    <row r="7017" spans="1:4" x14ac:dyDescent="0.2">
      <c r="A7017" t="s">
        <v>172</v>
      </c>
      <c r="B7017" t="s">
        <v>143</v>
      </c>
      <c r="C7017" s="44">
        <v>6</v>
      </c>
      <c r="D7017" s="33">
        <v>43901</v>
      </c>
    </row>
    <row r="7018" spans="1:4" x14ac:dyDescent="0.2">
      <c r="A7018" t="s">
        <v>172</v>
      </c>
      <c r="B7018" t="s">
        <v>143</v>
      </c>
      <c r="C7018" s="44">
        <v>8</v>
      </c>
      <c r="D7018" s="33">
        <v>43902</v>
      </c>
    </row>
    <row r="7019" spans="1:4" x14ac:dyDescent="0.2">
      <c r="A7019" t="s">
        <v>172</v>
      </c>
      <c r="B7019" t="s">
        <v>143</v>
      </c>
      <c r="C7019" s="44">
        <v>19</v>
      </c>
      <c r="D7019" s="33">
        <v>43903</v>
      </c>
    </row>
    <row r="7020" spans="1:4" x14ac:dyDescent="0.2">
      <c r="A7020" t="s">
        <v>172</v>
      </c>
      <c r="B7020" t="s">
        <v>143</v>
      </c>
      <c r="C7020" s="44">
        <v>27</v>
      </c>
      <c r="D7020" s="33">
        <v>43904</v>
      </c>
    </row>
    <row r="7021" spans="1:4" x14ac:dyDescent="0.2">
      <c r="A7021" t="s">
        <v>172</v>
      </c>
      <c r="B7021" t="s">
        <v>143</v>
      </c>
      <c r="C7021" s="44">
        <v>32</v>
      </c>
      <c r="D7021" s="33">
        <v>43905</v>
      </c>
    </row>
    <row r="7022" spans="1:4" x14ac:dyDescent="0.2">
      <c r="A7022" t="s">
        <v>173</v>
      </c>
      <c r="B7022" t="s">
        <v>143</v>
      </c>
      <c r="C7022" s="44">
        <v>0</v>
      </c>
      <c r="D7022" s="33">
        <v>43852</v>
      </c>
    </row>
    <row r="7023" spans="1:4" x14ac:dyDescent="0.2">
      <c r="A7023" t="s">
        <v>173</v>
      </c>
      <c r="B7023" t="s">
        <v>143</v>
      </c>
      <c r="C7023" s="44">
        <v>0</v>
      </c>
      <c r="D7023" s="33">
        <v>43853</v>
      </c>
    </row>
    <row r="7024" spans="1:4" x14ac:dyDescent="0.2">
      <c r="A7024" t="s">
        <v>173</v>
      </c>
      <c r="B7024" t="s">
        <v>143</v>
      </c>
      <c r="C7024" s="44">
        <v>0</v>
      </c>
      <c r="D7024" s="33">
        <v>43854</v>
      </c>
    </row>
    <row r="7025" spans="1:4" x14ac:dyDescent="0.2">
      <c r="A7025" t="s">
        <v>173</v>
      </c>
      <c r="B7025" t="s">
        <v>143</v>
      </c>
      <c r="C7025" s="44">
        <v>0</v>
      </c>
      <c r="D7025" s="33">
        <v>43855</v>
      </c>
    </row>
    <row r="7026" spans="1:4" x14ac:dyDescent="0.2">
      <c r="A7026" t="s">
        <v>173</v>
      </c>
      <c r="B7026" t="s">
        <v>143</v>
      </c>
      <c r="C7026" s="44">
        <v>0</v>
      </c>
      <c r="D7026" s="33">
        <v>43856</v>
      </c>
    </row>
    <row r="7027" spans="1:4" x14ac:dyDescent="0.2">
      <c r="A7027" t="s">
        <v>173</v>
      </c>
      <c r="B7027" t="s">
        <v>143</v>
      </c>
      <c r="C7027" s="44">
        <v>0</v>
      </c>
      <c r="D7027" s="33">
        <v>43857</v>
      </c>
    </row>
    <row r="7028" spans="1:4" x14ac:dyDescent="0.2">
      <c r="A7028" t="s">
        <v>173</v>
      </c>
      <c r="B7028" t="s">
        <v>143</v>
      </c>
      <c r="C7028" s="44">
        <v>0</v>
      </c>
      <c r="D7028" s="33">
        <v>43858</v>
      </c>
    </row>
    <row r="7029" spans="1:4" x14ac:dyDescent="0.2">
      <c r="A7029" t="s">
        <v>173</v>
      </c>
      <c r="B7029" t="s">
        <v>143</v>
      </c>
      <c r="C7029" s="44">
        <v>0</v>
      </c>
      <c r="D7029" s="33">
        <v>43859</v>
      </c>
    </row>
    <row r="7030" spans="1:4" x14ac:dyDescent="0.2">
      <c r="A7030" t="s">
        <v>173</v>
      </c>
      <c r="B7030" t="s">
        <v>143</v>
      </c>
      <c r="C7030" s="44">
        <v>0</v>
      </c>
      <c r="D7030" s="33">
        <v>43860</v>
      </c>
    </row>
    <row r="7031" spans="1:4" x14ac:dyDescent="0.2">
      <c r="A7031" t="s">
        <v>173</v>
      </c>
      <c r="B7031" t="s">
        <v>143</v>
      </c>
      <c r="C7031" s="44">
        <v>0</v>
      </c>
      <c r="D7031" s="33">
        <v>43861</v>
      </c>
    </row>
    <row r="7032" spans="1:4" x14ac:dyDescent="0.2">
      <c r="A7032" t="s">
        <v>173</v>
      </c>
      <c r="B7032" t="s">
        <v>143</v>
      </c>
      <c r="C7032" s="44">
        <v>0</v>
      </c>
      <c r="D7032" s="33">
        <v>43862</v>
      </c>
    </row>
    <row r="7033" spans="1:4" x14ac:dyDescent="0.2">
      <c r="A7033" t="s">
        <v>173</v>
      </c>
      <c r="B7033" t="s">
        <v>143</v>
      </c>
      <c r="C7033" s="44">
        <v>0</v>
      </c>
      <c r="D7033" s="33">
        <v>43863</v>
      </c>
    </row>
    <row r="7034" spans="1:4" x14ac:dyDescent="0.2">
      <c r="A7034" t="s">
        <v>173</v>
      </c>
      <c r="B7034" t="s">
        <v>143</v>
      </c>
      <c r="C7034" s="44">
        <v>0</v>
      </c>
      <c r="D7034" s="33">
        <v>43864</v>
      </c>
    </row>
    <row r="7035" spans="1:4" x14ac:dyDescent="0.2">
      <c r="A7035" t="s">
        <v>173</v>
      </c>
      <c r="B7035" t="s">
        <v>143</v>
      </c>
      <c r="C7035" s="44">
        <v>0</v>
      </c>
      <c r="D7035" s="33">
        <v>43865</v>
      </c>
    </row>
    <row r="7036" spans="1:4" x14ac:dyDescent="0.2">
      <c r="A7036" t="s">
        <v>173</v>
      </c>
      <c r="B7036" t="s">
        <v>143</v>
      </c>
      <c r="C7036" s="44">
        <v>0</v>
      </c>
      <c r="D7036" s="33">
        <v>43866</v>
      </c>
    </row>
    <row r="7037" spans="1:4" x14ac:dyDescent="0.2">
      <c r="A7037" t="s">
        <v>173</v>
      </c>
      <c r="B7037" t="s">
        <v>143</v>
      </c>
      <c r="C7037" s="44">
        <v>0</v>
      </c>
      <c r="D7037" s="33">
        <v>43867</v>
      </c>
    </row>
    <row r="7038" spans="1:4" x14ac:dyDescent="0.2">
      <c r="A7038" t="s">
        <v>173</v>
      </c>
      <c r="B7038" t="s">
        <v>143</v>
      </c>
      <c r="C7038" s="44">
        <v>0</v>
      </c>
      <c r="D7038" s="33">
        <v>43868</v>
      </c>
    </row>
    <row r="7039" spans="1:4" x14ac:dyDescent="0.2">
      <c r="A7039" t="s">
        <v>173</v>
      </c>
      <c r="B7039" t="s">
        <v>143</v>
      </c>
      <c r="C7039" s="44">
        <v>0</v>
      </c>
      <c r="D7039" s="33">
        <v>43869</v>
      </c>
    </row>
    <row r="7040" spans="1:4" x14ac:dyDescent="0.2">
      <c r="A7040" t="s">
        <v>173</v>
      </c>
      <c r="B7040" t="s">
        <v>143</v>
      </c>
      <c r="C7040" s="44">
        <v>0</v>
      </c>
      <c r="D7040" s="33">
        <v>43870</v>
      </c>
    </row>
    <row r="7041" spans="1:4" x14ac:dyDescent="0.2">
      <c r="A7041" t="s">
        <v>173</v>
      </c>
      <c r="B7041" t="s">
        <v>143</v>
      </c>
      <c r="C7041" s="44">
        <v>0</v>
      </c>
      <c r="D7041" s="33">
        <v>43871</v>
      </c>
    </row>
    <row r="7042" spans="1:4" x14ac:dyDescent="0.2">
      <c r="A7042" t="s">
        <v>173</v>
      </c>
      <c r="B7042" t="s">
        <v>143</v>
      </c>
      <c r="C7042" s="44">
        <v>0</v>
      </c>
      <c r="D7042" s="33">
        <v>43872</v>
      </c>
    </row>
    <row r="7043" spans="1:4" x14ac:dyDescent="0.2">
      <c r="A7043" t="s">
        <v>173</v>
      </c>
      <c r="B7043" t="s">
        <v>143</v>
      </c>
      <c r="C7043" s="44">
        <v>0</v>
      </c>
      <c r="D7043" s="33">
        <v>43873</v>
      </c>
    </row>
    <row r="7044" spans="1:4" x14ac:dyDescent="0.2">
      <c r="A7044" t="s">
        <v>173</v>
      </c>
      <c r="B7044" t="s">
        <v>143</v>
      </c>
      <c r="C7044" s="44">
        <v>0</v>
      </c>
      <c r="D7044" s="33">
        <v>43874</v>
      </c>
    </row>
    <row r="7045" spans="1:4" x14ac:dyDescent="0.2">
      <c r="A7045" t="s">
        <v>173</v>
      </c>
      <c r="B7045" t="s">
        <v>143</v>
      </c>
      <c r="C7045" s="44">
        <v>0</v>
      </c>
      <c r="D7045" s="33">
        <v>43875</v>
      </c>
    </row>
    <row r="7046" spans="1:4" x14ac:dyDescent="0.2">
      <c r="A7046" t="s">
        <v>173</v>
      </c>
      <c r="B7046" t="s">
        <v>143</v>
      </c>
      <c r="C7046" s="44">
        <v>0</v>
      </c>
      <c r="D7046" s="33">
        <v>43876</v>
      </c>
    </row>
    <row r="7047" spans="1:4" x14ac:dyDescent="0.2">
      <c r="A7047" t="s">
        <v>173</v>
      </c>
      <c r="B7047" t="s">
        <v>143</v>
      </c>
      <c r="C7047" s="44">
        <v>0</v>
      </c>
      <c r="D7047" s="33">
        <v>43877</v>
      </c>
    </row>
    <row r="7048" spans="1:4" x14ac:dyDescent="0.2">
      <c r="A7048" t="s">
        <v>173</v>
      </c>
      <c r="B7048" t="s">
        <v>143</v>
      </c>
      <c r="C7048" s="44">
        <v>0</v>
      </c>
      <c r="D7048" s="33">
        <v>43878</v>
      </c>
    </row>
    <row r="7049" spans="1:4" x14ac:dyDescent="0.2">
      <c r="A7049" t="s">
        <v>173</v>
      </c>
      <c r="B7049" t="s">
        <v>143</v>
      </c>
      <c r="C7049" s="44">
        <v>0</v>
      </c>
      <c r="D7049" s="33">
        <v>43879</v>
      </c>
    </row>
    <row r="7050" spans="1:4" x14ac:dyDescent="0.2">
      <c r="A7050" t="s">
        <v>173</v>
      </c>
      <c r="B7050" t="s">
        <v>143</v>
      </c>
      <c r="C7050" s="44">
        <v>0</v>
      </c>
      <c r="D7050" s="33">
        <v>43880</v>
      </c>
    </row>
    <row r="7051" spans="1:4" x14ac:dyDescent="0.2">
      <c r="A7051" t="s">
        <v>173</v>
      </c>
      <c r="B7051" t="s">
        <v>143</v>
      </c>
      <c r="C7051" s="44">
        <v>0</v>
      </c>
      <c r="D7051" s="33">
        <v>43881</v>
      </c>
    </row>
    <row r="7052" spans="1:4" x14ac:dyDescent="0.2">
      <c r="A7052" t="s">
        <v>173</v>
      </c>
      <c r="B7052" t="s">
        <v>143</v>
      </c>
      <c r="C7052" s="44">
        <v>0</v>
      </c>
      <c r="D7052" s="33">
        <v>43882</v>
      </c>
    </row>
    <row r="7053" spans="1:4" x14ac:dyDescent="0.2">
      <c r="A7053" t="s">
        <v>173</v>
      </c>
      <c r="B7053" t="s">
        <v>143</v>
      </c>
      <c r="C7053" s="44">
        <v>0</v>
      </c>
      <c r="D7053" s="33">
        <v>43883</v>
      </c>
    </row>
    <row r="7054" spans="1:4" x14ac:dyDescent="0.2">
      <c r="A7054" t="s">
        <v>173</v>
      </c>
      <c r="B7054" t="s">
        <v>143</v>
      </c>
      <c r="C7054" s="44">
        <v>0</v>
      </c>
      <c r="D7054" s="33">
        <v>43884</v>
      </c>
    </row>
    <row r="7055" spans="1:4" x14ac:dyDescent="0.2">
      <c r="A7055" t="s">
        <v>173</v>
      </c>
      <c r="B7055" t="s">
        <v>143</v>
      </c>
      <c r="C7055" s="44">
        <v>0</v>
      </c>
      <c r="D7055" s="33">
        <v>43885</v>
      </c>
    </row>
    <row r="7056" spans="1:4" x14ac:dyDescent="0.2">
      <c r="A7056" t="s">
        <v>173</v>
      </c>
      <c r="B7056" t="s">
        <v>143</v>
      </c>
      <c r="C7056" s="44">
        <v>0</v>
      </c>
      <c r="D7056" s="33">
        <v>43886</v>
      </c>
    </row>
    <row r="7057" spans="1:4" x14ac:dyDescent="0.2">
      <c r="A7057" t="s">
        <v>173</v>
      </c>
      <c r="B7057" t="s">
        <v>143</v>
      </c>
      <c r="C7057" s="44">
        <v>0</v>
      </c>
      <c r="D7057" s="33">
        <v>43887</v>
      </c>
    </row>
    <row r="7058" spans="1:4" x14ac:dyDescent="0.2">
      <c r="A7058" t="s">
        <v>173</v>
      </c>
      <c r="B7058" t="s">
        <v>143</v>
      </c>
      <c r="C7058" s="44">
        <v>0</v>
      </c>
      <c r="D7058" s="33">
        <v>43888</v>
      </c>
    </row>
    <row r="7059" spans="1:4" x14ac:dyDescent="0.2">
      <c r="A7059" t="s">
        <v>173</v>
      </c>
      <c r="B7059" t="s">
        <v>143</v>
      </c>
      <c r="C7059" s="44">
        <v>0</v>
      </c>
      <c r="D7059" s="33">
        <v>43889</v>
      </c>
    </row>
    <row r="7060" spans="1:4" x14ac:dyDescent="0.2">
      <c r="A7060" t="s">
        <v>173</v>
      </c>
      <c r="B7060" t="s">
        <v>143</v>
      </c>
      <c r="C7060" s="44">
        <v>0</v>
      </c>
      <c r="D7060" s="33">
        <v>43890</v>
      </c>
    </row>
    <row r="7061" spans="1:4" x14ac:dyDescent="0.2">
      <c r="A7061" t="s">
        <v>173</v>
      </c>
      <c r="B7061" t="s">
        <v>143</v>
      </c>
      <c r="C7061" s="44">
        <v>0</v>
      </c>
      <c r="D7061" s="33">
        <v>43891</v>
      </c>
    </row>
    <row r="7062" spans="1:4" x14ac:dyDescent="0.2">
      <c r="A7062" t="s">
        <v>173</v>
      </c>
      <c r="B7062" t="s">
        <v>143</v>
      </c>
      <c r="C7062" s="44">
        <v>0</v>
      </c>
      <c r="D7062" s="33">
        <v>43892</v>
      </c>
    </row>
    <row r="7063" spans="1:4" x14ac:dyDescent="0.2">
      <c r="A7063" t="s">
        <v>173</v>
      </c>
      <c r="B7063" t="s">
        <v>143</v>
      </c>
      <c r="C7063" s="44">
        <v>0</v>
      </c>
      <c r="D7063" s="33">
        <v>43893</v>
      </c>
    </row>
    <row r="7064" spans="1:4" x14ac:dyDescent="0.2">
      <c r="A7064" t="s">
        <v>173</v>
      </c>
      <c r="B7064" t="s">
        <v>143</v>
      </c>
      <c r="C7064" s="44">
        <v>0</v>
      </c>
      <c r="D7064" s="33">
        <v>43894</v>
      </c>
    </row>
    <row r="7065" spans="1:4" x14ac:dyDescent="0.2">
      <c r="A7065" t="s">
        <v>173</v>
      </c>
      <c r="B7065" t="s">
        <v>143</v>
      </c>
      <c r="C7065" s="44">
        <v>0</v>
      </c>
      <c r="D7065" s="33">
        <v>43895</v>
      </c>
    </row>
    <row r="7066" spans="1:4" x14ac:dyDescent="0.2">
      <c r="A7066" t="s">
        <v>173</v>
      </c>
      <c r="B7066" t="s">
        <v>143</v>
      </c>
      <c r="C7066" s="44">
        <v>0</v>
      </c>
      <c r="D7066" s="33">
        <v>43896</v>
      </c>
    </row>
    <row r="7067" spans="1:4" x14ac:dyDescent="0.2">
      <c r="A7067" t="s">
        <v>173</v>
      </c>
      <c r="B7067" t="s">
        <v>143</v>
      </c>
      <c r="C7067" s="44">
        <v>0</v>
      </c>
      <c r="D7067" s="33">
        <v>43897</v>
      </c>
    </row>
    <row r="7068" spans="1:4" x14ac:dyDescent="0.2">
      <c r="A7068" t="s">
        <v>173</v>
      </c>
      <c r="B7068" t="s">
        <v>143</v>
      </c>
      <c r="C7068" s="44">
        <v>0</v>
      </c>
      <c r="D7068" s="33">
        <v>43898</v>
      </c>
    </row>
    <row r="7069" spans="1:4" x14ac:dyDescent="0.2">
      <c r="A7069" t="s">
        <v>173</v>
      </c>
      <c r="B7069" t="s">
        <v>143</v>
      </c>
      <c r="C7069" s="44">
        <v>0</v>
      </c>
      <c r="D7069" s="33">
        <v>43899</v>
      </c>
    </row>
    <row r="7070" spans="1:4" x14ac:dyDescent="0.2">
      <c r="A7070" t="s">
        <v>173</v>
      </c>
      <c r="B7070" t="s">
        <v>143</v>
      </c>
      <c r="C7070" s="44">
        <v>2</v>
      </c>
      <c r="D7070" s="33">
        <v>43900</v>
      </c>
    </row>
    <row r="7071" spans="1:4" x14ac:dyDescent="0.2">
      <c r="A7071" t="s">
        <v>173</v>
      </c>
      <c r="B7071" t="s">
        <v>143</v>
      </c>
      <c r="C7071" s="44">
        <v>3</v>
      </c>
      <c r="D7071" s="33">
        <v>43901</v>
      </c>
    </row>
    <row r="7072" spans="1:4" x14ac:dyDescent="0.2">
      <c r="A7072" t="s">
        <v>173</v>
      </c>
      <c r="B7072" t="s">
        <v>143</v>
      </c>
      <c r="C7072" s="44">
        <v>5</v>
      </c>
      <c r="D7072" s="33">
        <v>43902</v>
      </c>
    </row>
    <row r="7073" spans="1:4" x14ac:dyDescent="0.2">
      <c r="A7073" t="s">
        <v>173</v>
      </c>
      <c r="B7073" t="s">
        <v>143</v>
      </c>
      <c r="C7073" s="44">
        <v>11</v>
      </c>
      <c r="D7073" s="33">
        <v>43903</v>
      </c>
    </row>
    <row r="7074" spans="1:4" x14ac:dyDescent="0.2">
      <c r="A7074" t="s">
        <v>173</v>
      </c>
      <c r="B7074" t="s">
        <v>143</v>
      </c>
      <c r="C7074" s="44">
        <v>22</v>
      </c>
      <c r="D7074" s="33">
        <v>43904</v>
      </c>
    </row>
    <row r="7075" spans="1:4" x14ac:dyDescent="0.2">
      <c r="A7075" t="s">
        <v>173</v>
      </c>
      <c r="B7075" t="s">
        <v>143</v>
      </c>
      <c r="C7075" s="44">
        <v>24</v>
      </c>
      <c r="D7075" s="33">
        <v>43905</v>
      </c>
    </row>
    <row r="7076" spans="1:4" x14ac:dyDescent="0.2">
      <c r="A7076" t="s">
        <v>174</v>
      </c>
      <c r="B7076" t="s">
        <v>143</v>
      </c>
      <c r="C7076" s="44">
        <v>0</v>
      </c>
      <c r="D7076" s="33">
        <v>43852</v>
      </c>
    </row>
    <row r="7077" spans="1:4" x14ac:dyDescent="0.2">
      <c r="A7077" t="s">
        <v>174</v>
      </c>
      <c r="B7077" t="s">
        <v>143</v>
      </c>
      <c r="C7077" s="44">
        <v>0</v>
      </c>
      <c r="D7077" s="33">
        <v>43853</v>
      </c>
    </row>
    <row r="7078" spans="1:4" x14ac:dyDescent="0.2">
      <c r="A7078" t="s">
        <v>174</v>
      </c>
      <c r="B7078" t="s">
        <v>143</v>
      </c>
      <c r="C7078" s="44">
        <v>0</v>
      </c>
      <c r="D7078" s="33">
        <v>43854</v>
      </c>
    </row>
    <row r="7079" spans="1:4" x14ac:dyDescent="0.2">
      <c r="A7079" t="s">
        <v>174</v>
      </c>
      <c r="B7079" t="s">
        <v>143</v>
      </c>
      <c r="C7079" s="44">
        <v>0</v>
      </c>
      <c r="D7079" s="33">
        <v>43855</v>
      </c>
    </row>
    <row r="7080" spans="1:4" x14ac:dyDescent="0.2">
      <c r="A7080" t="s">
        <v>174</v>
      </c>
      <c r="B7080" t="s">
        <v>143</v>
      </c>
      <c r="C7080" s="44">
        <v>0</v>
      </c>
      <c r="D7080" s="33">
        <v>43856</v>
      </c>
    </row>
    <row r="7081" spans="1:4" x14ac:dyDescent="0.2">
      <c r="A7081" t="s">
        <v>174</v>
      </c>
      <c r="B7081" t="s">
        <v>143</v>
      </c>
      <c r="C7081" s="44">
        <v>0</v>
      </c>
      <c r="D7081" s="33">
        <v>43857</v>
      </c>
    </row>
    <row r="7082" spans="1:4" x14ac:dyDescent="0.2">
      <c r="A7082" t="s">
        <v>174</v>
      </c>
      <c r="B7082" t="s">
        <v>143</v>
      </c>
      <c r="C7082" s="44">
        <v>0</v>
      </c>
      <c r="D7082" s="33">
        <v>43858</v>
      </c>
    </row>
    <row r="7083" spans="1:4" x14ac:dyDescent="0.2">
      <c r="A7083" t="s">
        <v>174</v>
      </c>
      <c r="B7083" t="s">
        <v>143</v>
      </c>
      <c r="C7083" s="44">
        <v>0</v>
      </c>
      <c r="D7083" s="33">
        <v>43859</v>
      </c>
    </row>
    <row r="7084" spans="1:4" x14ac:dyDescent="0.2">
      <c r="A7084" t="s">
        <v>174</v>
      </c>
      <c r="B7084" t="s">
        <v>143</v>
      </c>
      <c r="C7084" s="44">
        <v>0</v>
      </c>
      <c r="D7084" s="33">
        <v>43860</v>
      </c>
    </row>
    <row r="7085" spans="1:4" x14ac:dyDescent="0.2">
      <c r="A7085" t="s">
        <v>174</v>
      </c>
      <c r="B7085" t="s">
        <v>143</v>
      </c>
      <c r="C7085" s="44">
        <v>0</v>
      </c>
      <c r="D7085" s="33">
        <v>43861</v>
      </c>
    </row>
    <row r="7086" spans="1:4" x14ac:dyDescent="0.2">
      <c r="A7086" t="s">
        <v>174</v>
      </c>
      <c r="B7086" t="s">
        <v>143</v>
      </c>
      <c r="C7086" s="44">
        <v>0</v>
      </c>
      <c r="D7086" s="33">
        <v>43862</v>
      </c>
    </row>
    <row r="7087" spans="1:4" x14ac:dyDescent="0.2">
      <c r="A7087" t="s">
        <v>174</v>
      </c>
      <c r="B7087" t="s">
        <v>143</v>
      </c>
      <c r="C7087" s="44">
        <v>0</v>
      </c>
      <c r="D7087" s="33">
        <v>43863</v>
      </c>
    </row>
    <row r="7088" spans="1:4" x14ac:dyDescent="0.2">
      <c r="A7088" t="s">
        <v>174</v>
      </c>
      <c r="B7088" t="s">
        <v>143</v>
      </c>
      <c r="C7088" s="44">
        <v>0</v>
      </c>
      <c r="D7088" s="33">
        <v>43864</v>
      </c>
    </row>
    <row r="7089" spans="1:4" x14ac:dyDescent="0.2">
      <c r="A7089" t="s">
        <v>174</v>
      </c>
      <c r="B7089" t="s">
        <v>143</v>
      </c>
      <c r="C7089" s="44">
        <v>0</v>
      </c>
      <c r="D7089" s="33">
        <v>43865</v>
      </c>
    </row>
    <row r="7090" spans="1:4" x14ac:dyDescent="0.2">
      <c r="A7090" t="s">
        <v>174</v>
      </c>
      <c r="B7090" t="s">
        <v>143</v>
      </c>
      <c r="C7090" s="44">
        <v>0</v>
      </c>
      <c r="D7090" s="33">
        <v>43866</v>
      </c>
    </row>
    <row r="7091" spans="1:4" x14ac:dyDescent="0.2">
      <c r="A7091" t="s">
        <v>174</v>
      </c>
      <c r="B7091" t="s">
        <v>143</v>
      </c>
      <c r="C7091" s="44">
        <v>0</v>
      </c>
      <c r="D7091" s="33">
        <v>43867</v>
      </c>
    </row>
    <row r="7092" spans="1:4" x14ac:dyDescent="0.2">
      <c r="A7092" t="s">
        <v>174</v>
      </c>
      <c r="B7092" t="s">
        <v>143</v>
      </c>
      <c r="C7092" s="44">
        <v>0</v>
      </c>
      <c r="D7092" s="33">
        <v>43868</v>
      </c>
    </row>
    <row r="7093" spans="1:4" x14ac:dyDescent="0.2">
      <c r="A7093" t="s">
        <v>174</v>
      </c>
      <c r="B7093" t="s">
        <v>143</v>
      </c>
      <c r="C7093" s="44">
        <v>0</v>
      </c>
      <c r="D7093" s="33">
        <v>43869</v>
      </c>
    </row>
    <row r="7094" spans="1:4" x14ac:dyDescent="0.2">
      <c r="A7094" t="s">
        <v>174</v>
      </c>
      <c r="B7094" t="s">
        <v>143</v>
      </c>
      <c r="C7094" s="44">
        <v>0</v>
      </c>
      <c r="D7094" s="33">
        <v>43870</v>
      </c>
    </row>
    <row r="7095" spans="1:4" x14ac:dyDescent="0.2">
      <c r="A7095" t="s">
        <v>174</v>
      </c>
      <c r="B7095" t="s">
        <v>143</v>
      </c>
      <c r="C7095" s="44">
        <v>0</v>
      </c>
      <c r="D7095" s="33">
        <v>43871</v>
      </c>
    </row>
    <row r="7096" spans="1:4" x14ac:dyDescent="0.2">
      <c r="A7096" t="s">
        <v>174</v>
      </c>
      <c r="B7096" t="s">
        <v>143</v>
      </c>
      <c r="C7096" s="44">
        <v>0</v>
      </c>
      <c r="D7096" s="33">
        <v>43872</v>
      </c>
    </row>
    <row r="7097" spans="1:4" x14ac:dyDescent="0.2">
      <c r="A7097" t="s">
        <v>174</v>
      </c>
      <c r="B7097" t="s">
        <v>143</v>
      </c>
      <c r="C7097" s="44">
        <v>0</v>
      </c>
      <c r="D7097" s="33">
        <v>43873</v>
      </c>
    </row>
    <row r="7098" spans="1:4" x14ac:dyDescent="0.2">
      <c r="A7098" t="s">
        <v>174</v>
      </c>
      <c r="B7098" t="s">
        <v>143</v>
      </c>
      <c r="C7098" s="44">
        <v>0</v>
      </c>
      <c r="D7098" s="33">
        <v>43874</v>
      </c>
    </row>
    <row r="7099" spans="1:4" x14ac:dyDescent="0.2">
      <c r="A7099" t="s">
        <v>174</v>
      </c>
      <c r="B7099" t="s">
        <v>143</v>
      </c>
      <c r="C7099" s="44">
        <v>0</v>
      </c>
      <c r="D7099" s="33">
        <v>43875</v>
      </c>
    </row>
    <row r="7100" spans="1:4" x14ac:dyDescent="0.2">
      <c r="A7100" t="s">
        <v>174</v>
      </c>
      <c r="B7100" t="s">
        <v>143</v>
      </c>
      <c r="C7100" s="44">
        <v>0</v>
      </c>
      <c r="D7100" s="33">
        <v>43876</v>
      </c>
    </row>
    <row r="7101" spans="1:4" x14ac:dyDescent="0.2">
      <c r="A7101" t="s">
        <v>174</v>
      </c>
      <c r="B7101" t="s">
        <v>143</v>
      </c>
      <c r="C7101" s="44">
        <v>0</v>
      </c>
      <c r="D7101" s="33">
        <v>43877</v>
      </c>
    </row>
    <row r="7102" spans="1:4" x14ac:dyDescent="0.2">
      <c r="A7102" t="s">
        <v>174</v>
      </c>
      <c r="B7102" t="s">
        <v>143</v>
      </c>
      <c r="C7102" s="44">
        <v>0</v>
      </c>
      <c r="D7102" s="33">
        <v>43878</v>
      </c>
    </row>
    <row r="7103" spans="1:4" x14ac:dyDescent="0.2">
      <c r="A7103" t="s">
        <v>174</v>
      </c>
      <c r="B7103" t="s">
        <v>143</v>
      </c>
      <c r="C7103" s="44">
        <v>0</v>
      </c>
      <c r="D7103" s="33">
        <v>43879</v>
      </c>
    </row>
    <row r="7104" spans="1:4" x14ac:dyDescent="0.2">
      <c r="A7104" t="s">
        <v>174</v>
      </c>
      <c r="B7104" t="s">
        <v>143</v>
      </c>
      <c r="C7104" s="44">
        <v>0</v>
      </c>
      <c r="D7104" s="33">
        <v>43880</v>
      </c>
    </row>
    <row r="7105" spans="1:4" x14ac:dyDescent="0.2">
      <c r="A7105" t="s">
        <v>174</v>
      </c>
      <c r="B7105" t="s">
        <v>143</v>
      </c>
      <c r="C7105" s="44">
        <v>0</v>
      </c>
      <c r="D7105" s="33">
        <v>43881</v>
      </c>
    </row>
    <row r="7106" spans="1:4" x14ac:dyDescent="0.2">
      <c r="A7106" t="s">
        <v>174</v>
      </c>
      <c r="B7106" t="s">
        <v>143</v>
      </c>
      <c r="C7106" s="44">
        <v>0</v>
      </c>
      <c r="D7106" s="33">
        <v>43882</v>
      </c>
    </row>
    <row r="7107" spans="1:4" x14ac:dyDescent="0.2">
      <c r="A7107" t="s">
        <v>174</v>
      </c>
      <c r="B7107" t="s">
        <v>143</v>
      </c>
      <c r="C7107" s="44">
        <v>0</v>
      </c>
      <c r="D7107" s="33">
        <v>43883</v>
      </c>
    </row>
    <row r="7108" spans="1:4" x14ac:dyDescent="0.2">
      <c r="A7108" t="s">
        <v>174</v>
      </c>
      <c r="B7108" t="s">
        <v>143</v>
      </c>
      <c r="C7108" s="44">
        <v>0</v>
      </c>
      <c r="D7108" s="33">
        <v>43884</v>
      </c>
    </row>
    <row r="7109" spans="1:4" x14ac:dyDescent="0.2">
      <c r="A7109" t="s">
        <v>174</v>
      </c>
      <c r="B7109" t="s">
        <v>143</v>
      </c>
      <c r="C7109" s="44">
        <v>0</v>
      </c>
      <c r="D7109" s="33">
        <v>43885</v>
      </c>
    </row>
    <row r="7110" spans="1:4" x14ac:dyDescent="0.2">
      <c r="A7110" t="s">
        <v>174</v>
      </c>
      <c r="B7110" t="s">
        <v>143</v>
      </c>
      <c r="C7110" s="44">
        <v>0</v>
      </c>
      <c r="D7110" s="33">
        <v>43886</v>
      </c>
    </row>
    <row r="7111" spans="1:4" x14ac:dyDescent="0.2">
      <c r="A7111" t="s">
        <v>174</v>
      </c>
      <c r="B7111" t="s">
        <v>143</v>
      </c>
      <c r="C7111" s="44">
        <v>0</v>
      </c>
      <c r="D7111" s="33">
        <v>43887</v>
      </c>
    </row>
    <row r="7112" spans="1:4" x14ac:dyDescent="0.2">
      <c r="A7112" t="s">
        <v>174</v>
      </c>
      <c r="B7112" t="s">
        <v>143</v>
      </c>
      <c r="C7112" s="44">
        <v>0</v>
      </c>
      <c r="D7112" s="33">
        <v>43888</v>
      </c>
    </row>
    <row r="7113" spans="1:4" x14ac:dyDescent="0.2">
      <c r="A7113" t="s">
        <v>174</v>
      </c>
      <c r="B7113" t="s">
        <v>143</v>
      </c>
      <c r="C7113" s="44">
        <v>0</v>
      </c>
      <c r="D7113" s="33">
        <v>43889</v>
      </c>
    </row>
    <row r="7114" spans="1:4" x14ac:dyDescent="0.2">
      <c r="A7114" t="s">
        <v>174</v>
      </c>
      <c r="B7114" t="s">
        <v>143</v>
      </c>
      <c r="C7114" s="44">
        <v>0</v>
      </c>
      <c r="D7114" s="33">
        <v>43890</v>
      </c>
    </row>
    <row r="7115" spans="1:4" x14ac:dyDescent="0.2">
      <c r="A7115" t="s">
        <v>174</v>
      </c>
      <c r="B7115" t="s">
        <v>143</v>
      </c>
      <c r="C7115" s="44">
        <v>0</v>
      </c>
      <c r="D7115" s="33">
        <v>43891</v>
      </c>
    </row>
    <row r="7116" spans="1:4" x14ac:dyDescent="0.2">
      <c r="A7116" t="s">
        <v>174</v>
      </c>
      <c r="B7116" t="s">
        <v>143</v>
      </c>
      <c r="C7116" s="44">
        <v>0</v>
      </c>
      <c r="D7116" s="33">
        <v>43892</v>
      </c>
    </row>
    <row r="7117" spans="1:4" x14ac:dyDescent="0.2">
      <c r="A7117" t="s">
        <v>174</v>
      </c>
      <c r="B7117" t="s">
        <v>143</v>
      </c>
      <c r="C7117" s="44">
        <v>0</v>
      </c>
      <c r="D7117" s="33">
        <v>43893</v>
      </c>
    </row>
    <row r="7118" spans="1:4" x14ac:dyDescent="0.2">
      <c r="A7118" t="s">
        <v>174</v>
      </c>
      <c r="B7118" t="s">
        <v>143</v>
      </c>
      <c r="C7118" s="44">
        <v>0</v>
      </c>
      <c r="D7118" s="33">
        <v>43894</v>
      </c>
    </row>
    <row r="7119" spans="1:4" x14ac:dyDescent="0.2">
      <c r="A7119" t="s">
        <v>174</v>
      </c>
      <c r="B7119" t="s">
        <v>143</v>
      </c>
      <c r="C7119" s="44">
        <v>0</v>
      </c>
      <c r="D7119" s="33">
        <v>43895</v>
      </c>
    </row>
    <row r="7120" spans="1:4" x14ac:dyDescent="0.2">
      <c r="A7120" t="s">
        <v>174</v>
      </c>
      <c r="B7120" t="s">
        <v>143</v>
      </c>
      <c r="C7120" s="44">
        <v>0</v>
      </c>
      <c r="D7120" s="33">
        <v>43896</v>
      </c>
    </row>
    <row r="7121" spans="1:4" x14ac:dyDescent="0.2">
      <c r="A7121" t="s">
        <v>174</v>
      </c>
      <c r="B7121" t="s">
        <v>143</v>
      </c>
      <c r="C7121" s="44">
        <v>0</v>
      </c>
      <c r="D7121" s="33">
        <v>43897</v>
      </c>
    </row>
    <row r="7122" spans="1:4" x14ac:dyDescent="0.2">
      <c r="A7122" t="s">
        <v>174</v>
      </c>
      <c r="B7122" t="s">
        <v>143</v>
      </c>
      <c r="C7122" s="44">
        <v>0</v>
      </c>
      <c r="D7122" s="33">
        <v>43898</v>
      </c>
    </row>
    <row r="7123" spans="1:4" x14ac:dyDescent="0.2">
      <c r="A7123" t="s">
        <v>174</v>
      </c>
      <c r="B7123" t="s">
        <v>143</v>
      </c>
      <c r="C7123" s="44">
        <v>0</v>
      </c>
      <c r="D7123" s="33">
        <v>43899</v>
      </c>
    </row>
    <row r="7124" spans="1:4" x14ac:dyDescent="0.2">
      <c r="A7124" t="s">
        <v>174</v>
      </c>
      <c r="B7124" t="s">
        <v>143</v>
      </c>
      <c r="C7124" s="44">
        <v>2</v>
      </c>
      <c r="D7124" s="33">
        <v>43900</v>
      </c>
    </row>
    <row r="7125" spans="1:4" x14ac:dyDescent="0.2">
      <c r="A7125" t="s">
        <v>174</v>
      </c>
      <c r="B7125" t="s">
        <v>143</v>
      </c>
      <c r="C7125" s="44">
        <v>2</v>
      </c>
      <c r="D7125" s="33">
        <v>43901</v>
      </c>
    </row>
    <row r="7126" spans="1:4" x14ac:dyDescent="0.2">
      <c r="A7126" t="s">
        <v>174</v>
      </c>
      <c r="B7126" t="s">
        <v>143</v>
      </c>
      <c r="C7126" s="44">
        <v>2</v>
      </c>
      <c r="D7126" s="33">
        <v>43902</v>
      </c>
    </row>
    <row r="7127" spans="1:4" x14ac:dyDescent="0.2">
      <c r="A7127" t="s">
        <v>174</v>
      </c>
      <c r="B7127" t="s">
        <v>143</v>
      </c>
      <c r="C7127" s="44">
        <v>2</v>
      </c>
      <c r="D7127" s="33">
        <v>43903</v>
      </c>
    </row>
    <row r="7128" spans="1:4" x14ac:dyDescent="0.2">
      <c r="A7128" t="s">
        <v>174</v>
      </c>
      <c r="B7128" t="s">
        <v>143</v>
      </c>
      <c r="C7128" s="44">
        <v>4</v>
      </c>
      <c r="D7128" s="33">
        <v>43904</v>
      </c>
    </row>
    <row r="7129" spans="1:4" x14ac:dyDescent="0.2">
      <c r="A7129" t="s">
        <v>174</v>
      </c>
      <c r="B7129" t="s">
        <v>143</v>
      </c>
      <c r="C7129" s="44">
        <v>6</v>
      </c>
      <c r="D7129" s="33">
        <v>43905</v>
      </c>
    </row>
    <row r="7130" spans="1:4" x14ac:dyDescent="0.2">
      <c r="A7130" t="s">
        <v>175</v>
      </c>
      <c r="B7130" t="s">
        <v>143</v>
      </c>
      <c r="C7130" s="44">
        <v>0</v>
      </c>
      <c r="D7130" s="33">
        <v>43852</v>
      </c>
    </row>
    <row r="7131" spans="1:4" x14ac:dyDescent="0.2">
      <c r="A7131" t="s">
        <v>175</v>
      </c>
      <c r="B7131" t="s">
        <v>143</v>
      </c>
      <c r="C7131" s="44">
        <v>0</v>
      </c>
      <c r="D7131" s="33">
        <v>43853</v>
      </c>
    </row>
    <row r="7132" spans="1:4" x14ac:dyDescent="0.2">
      <c r="A7132" t="s">
        <v>175</v>
      </c>
      <c r="B7132" t="s">
        <v>143</v>
      </c>
      <c r="C7132" s="44">
        <v>0</v>
      </c>
      <c r="D7132" s="33">
        <v>43854</v>
      </c>
    </row>
    <row r="7133" spans="1:4" x14ac:dyDescent="0.2">
      <c r="A7133" t="s">
        <v>175</v>
      </c>
      <c r="B7133" t="s">
        <v>143</v>
      </c>
      <c r="C7133" s="44">
        <v>0</v>
      </c>
      <c r="D7133" s="33">
        <v>43855</v>
      </c>
    </row>
    <row r="7134" spans="1:4" x14ac:dyDescent="0.2">
      <c r="A7134" t="s">
        <v>175</v>
      </c>
      <c r="B7134" t="s">
        <v>143</v>
      </c>
      <c r="C7134" s="44">
        <v>0</v>
      </c>
      <c r="D7134" s="33">
        <v>43856</v>
      </c>
    </row>
    <row r="7135" spans="1:4" x14ac:dyDescent="0.2">
      <c r="A7135" t="s">
        <v>175</v>
      </c>
      <c r="B7135" t="s">
        <v>143</v>
      </c>
      <c r="C7135" s="44">
        <v>0</v>
      </c>
      <c r="D7135" s="33">
        <v>43857</v>
      </c>
    </row>
    <row r="7136" spans="1:4" x14ac:dyDescent="0.2">
      <c r="A7136" t="s">
        <v>175</v>
      </c>
      <c r="B7136" t="s">
        <v>143</v>
      </c>
      <c r="C7136" s="44">
        <v>0</v>
      </c>
      <c r="D7136" s="33">
        <v>43858</v>
      </c>
    </row>
    <row r="7137" spans="1:4" x14ac:dyDescent="0.2">
      <c r="A7137" t="s">
        <v>175</v>
      </c>
      <c r="B7137" t="s">
        <v>143</v>
      </c>
      <c r="C7137" s="44">
        <v>0</v>
      </c>
      <c r="D7137" s="33">
        <v>43859</v>
      </c>
    </row>
    <row r="7138" spans="1:4" x14ac:dyDescent="0.2">
      <c r="A7138" t="s">
        <v>175</v>
      </c>
      <c r="B7138" t="s">
        <v>143</v>
      </c>
      <c r="C7138" s="44">
        <v>0</v>
      </c>
      <c r="D7138" s="33">
        <v>43860</v>
      </c>
    </row>
    <row r="7139" spans="1:4" x14ac:dyDescent="0.2">
      <c r="A7139" t="s">
        <v>175</v>
      </c>
      <c r="B7139" t="s">
        <v>143</v>
      </c>
      <c r="C7139" s="44">
        <v>0</v>
      </c>
      <c r="D7139" s="33">
        <v>43861</v>
      </c>
    </row>
    <row r="7140" spans="1:4" x14ac:dyDescent="0.2">
      <c r="A7140" t="s">
        <v>175</v>
      </c>
      <c r="B7140" t="s">
        <v>143</v>
      </c>
      <c r="C7140" s="44">
        <v>0</v>
      </c>
      <c r="D7140" s="33">
        <v>43862</v>
      </c>
    </row>
    <row r="7141" spans="1:4" x14ac:dyDescent="0.2">
      <c r="A7141" t="s">
        <v>175</v>
      </c>
      <c r="B7141" t="s">
        <v>143</v>
      </c>
      <c r="C7141" s="44">
        <v>0</v>
      </c>
      <c r="D7141" s="33">
        <v>43863</v>
      </c>
    </row>
    <row r="7142" spans="1:4" x14ac:dyDescent="0.2">
      <c r="A7142" t="s">
        <v>175</v>
      </c>
      <c r="B7142" t="s">
        <v>143</v>
      </c>
      <c r="C7142" s="44">
        <v>0</v>
      </c>
      <c r="D7142" s="33">
        <v>43864</v>
      </c>
    </row>
    <row r="7143" spans="1:4" x14ac:dyDescent="0.2">
      <c r="A7143" t="s">
        <v>175</v>
      </c>
      <c r="B7143" t="s">
        <v>143</v>
      </c>
      <c r="C7143" s="44">
        <v>0</v>
      </c>
      <c r="D7143" s="33">
        <v>43865</v>
      </c>
    </row>
    <row r="7144" spans="1:4" x14ac:dyDescent="0.2">
      <c r="A7144" t="s">
        <v>175</v>
      </c>
      <c r="B7144" t="s">
        <v>143</v>
      </c>
      <c r="C7144" s="44">
        <v>0</v>
      </c>
      <c r="D7144" s="33">
        <v>43866</v>
      </c>
    </row>
    <row r="7145" spans="1:4" x14ac:dyDescent="0.2">
      <c r="A7145" t="s">
        <v>175</v>
      </c>
      <c r="B7145" t="s">
        <v>143</v>
      </c>
      <c r="C7145" s="44">
        <v>0</v>
      </c>
      <c r="D7145" s="33">
        <v>43867</v>
      </c>
    </row>
    <row r="7146" spans="1:4" x14ac:dyDescent="0.2">
      <c r="A7146" t="s">
        <v>175</v>
      </c>
      <c r="B7146" t="s">
        <v>143</v>
      </c>
      <c r="C7146" s="44">
        <v>0</v>
      </c>
      <c r="D7146" s="33">
        <v>43868</v>
      </c>
    </row>
    <row r="7147" spans="1:4" x14ac:dyDescent="0.2">
      <c r="A7147" t="s">
        <v>175</v>
      </c>
      <c r="B7147" t="s">
        <v>143</v>
      </c>
      <c r="C7147" s="44">
        <v>0</v>
      </c>
      <c r="D7147" s="33">
        <v>43869</v>
      </c>
    </row>
    <row r="7148" spans="1:4" x14ac:dyDescent="0.2">
      <c r="A7148" t="s">
        <v>175</v>
      </c>
      <c r="B7148" t="s">
        <v>143</v>
      </c>
      <c r="C7148" s="44">
        <v>0</v>
      </c>
      <c r="D7148" s="33">
        <v>43870</v>
      </c>
    </row>
    <row r="7149" spans="1:4" x14ac:dyDescent="0.2">
      <c r="A7149" t="s">
        <v>175</v>
      </c>
      <c r="B7149" t="s">
        <v>143</v>
      </c>
      <c r="C7149" s="44">
        <v>0</v>
      </c>
      <c r="D7149" s="33">
        <v>43871</v>
      </c>
    </row>
    <row r="7150" spans="1:4" x14ac:dyDescent="0.2">
      <c r="A7150" t="s">
        <v>175</v>
      </c>
      <c r="B7150" t="s">
        <v>143</v>
      </c>
      <c r="C7150" s="44">
        <v>0</v>
      </c>
      <c r="D7150" s="33">
        <v>43872</v>
      </c>
    </row>
    <row r="7151" spans="1:4" x14ac:dyDescent="0.2">
      <c r="A7151" t="s">
        <v>175</v>
      </c>
      <c r="B7151" t="s">
        <v>143</v>
      </c>
      <c r="C7151" s="44">
        <v>0</v>
      </c>
      <c r="D7151" s="33">
        <v>43873</v>
      </c>
    </row>
    <row r="7152" spans="1:4" x14ac:dyDescent="0.2">
      <c r="A7152" t="s">
        <v>175</v>
      </c>
      <c r="B7152" t="s">
        <v>143</v>
      </c>
      <c r="C7152" s="44">
        <v>0</v>
      </c>
      <c r="D7152" s="33">
        <v>43874</v>
      </c>
    </row>
    <row r="7153" spans="1:4" x14ac:dyDescent="0.2">
      <c r="A7153" t="s">
        <v>175</v>
      </c>
      <c r="B7153" t="s">
        <v>143</v>
      </c>
      <c r="C7153" s="44">
        <v>0</v>
      </c>
      <c r="D7153" s="33">
        <v>43875</v>
      </c>
    </row>
    <row r="7154" spans="1:4" x14ac:dyDescent="0.2">
      <c r="A7154" t="s">
        <v>175</v>
      </c>
      <c r="B7154" t="s">
        <v>143</v>
      </c>
      <c r="C7154" s="44">
        <v>0</v>
      </c>
      <c r="D7154" s="33">
        <v>43876</v>
      </c>
    </row>
    <row r="7155" spans="1:4" x14ac:dyDescent="0.2">
      <c r="A7155" t="s">
        <v>175</v>
      </c>
      <c r="B7155" t="s">
        <v>143</v>
      </c>
      <c r="C7155" s="44">
        <v>0</v>
      </c>
      <c r="D7155" s="33">
        <v>43877</v>
      </c>
    </row>
    <row r="7156" spans="1:4" x14ac:dyDescent="0.2">
      <c r="A7156" t="s">
        <v>175</v>
      </c>
      <c r="B7156" t="s">
        <v>143</v>
      </c>
      <c r="C7156" s="44">
        <v>0</v>
      </c>
      <c r="D7156" s="33">
        <v>43878</v>
      </c>
    </row>
    <row r="7157" spans="1:4" x14ac:dyDescent="0.2">
      <c r="A7157" t="s">
        <v>175</v>
      </c>
      <c r="B7157" t="s">
        <v>143</v>
      </c>
      <c r="C7157" s="44">
        <v>0</v>
      </c>
      <c r="D7157" s="33">
        <v>43879</v>
      </c>
    </row>
    <row r="7158" spans="1:4" x14ac:dyDescent="0.2">
      <c r="A7158" t="s">
        <v>175</v>
      </c>
      <c r="B7158" t="s">
        <v>143</v>
      </c>
      <c r="C7158" s="44">
        <v>0</v>
      </c>
      <c r="D7158" s="33">
        <v>43880</v>
      </c>
    </row>
    <row r="7159" spans="1:4" x14ac:dyDescent="0.2">
      <c r="A7159" t="s">
        <v>175</v>
      </c>
      <c r="B7159" t="s">
        <v>143</v>
      </c>
      <c r="C7159" s="44">
        <v>0</v>
      </c>
      <c r="D7159" s="33">
        <v>43881</v>
      </c>
    </row>
    <row r="7160" spans="1:4" x14ac:dyDescent="0.2">
      <c r="A7160" t="s">
        <v>175</v>
      </c>
      <c r="B7160" t="s">
        <v>143</v>
      </c>
      <c r="C7160" s="44">
        <v>0</v>
      </c>
      <c r="D7160" s="33">
        <v>43882</v>
      </c>
    </row>
    <row r="7161" spans="1:4" x14ac:dyDescent="0.2">
      <c r="A7161" t="s">
        <v>175</v>
      </c>
      <c r="B7161" t="s">
        <v>143</v>
      </c>
      <c r="C7161" s="44">
        <v>0</v>
      </c>
      <c r="D7161" s="33">
        <v>43883</v>
      </c>
    </row>
    <row r="7162" spans="1:4" x14ac:dyDescent="0.2">
      <c r="A7162" t="s">
        <v>175</v>
      </c>
      <c r="B7162" t="s">
        <v>143</v>
      </c>
      <c r="C7162" s="44">
        <v>0</v>
      </c>
      <c r="D7162" s="33">
        <v>43884</v>
      </c>
    </row>
    <row r="7163" spans="1:4" x14ac:dyDescent="0.2">
      <c r="A7163" t="s">
        <v>175</v>
      </c>
      <c r="B7163" t="s">
        <v>143</v>
      </c>
      <c r="C7163" s="44">
        <v>0</v>
      </c>
      <c r="D7163" s="33">
        <v>43885</v>
      </c>
    </row>
    <row r="7164" spans="1:4" x14ac:dyDescent="0.2">
      <c r="A7164" t="s">
        <v>175</v>
      </c>
      <c r="B7164" t="s">
        <v>143</v>
      </c>
      <c r="C7164" s="44">
        <v>0</v>
      </c>
      <c r="D7164" s="33">
        <v>43886</v>
      </c>
    </row>
    <row r="7165" spans="1:4" x14ac:dyDescent="0.2">
      <c r="A7165" t="s">
        <v>175</v>
      </c>
      <c r="B7165" t="s">
        <v>143</v>
      </c>
      <c r="C7165" s="44">
        <v>0</v>
      </c>
      <c r="D7165" s="33">
        <v>43887</v>
      </c>
    </row>
    <row r="7166" spans="1:4" x14ac:dyDescent="0.2">
      <c r="A7166" t="s">
        <v>175</v>
      </c>
      <c r="B7166" t="s">
        <v>143</v>
      </c>
      <c r="C7166" s="44">
        <v>0</v>
      </c>
      <c r="D7166" s="33">
        <v>43888</v>
      </c>
    </row>
    <row r="7167" spans="1:4" x14ac:dyDescent="0.2">
      <c r="A7167" t="s">
        <v>175</v>
      </c>
      <c r="B7167" t="s">
        <v>143</v>
      </c>
      <c r="C7167" s="44">
        <v>0</v>
      </c>
      <c r="D7167" s="33">
        <v>43889</v>
      </c>
    </row>
    <row r="7168" spans="1:4" x14ac:dyDescent="0.2">
      <c r="A7168" t="s">
        <v>175</v>
      </c>
      <c r="B7168" t="s">
        <v>143</v>
      </c>
      <c r="C7168" s="44">
        <v>0</v>
      </c>
      <c r="D7168" s="33">
        <v>43890</v>
      </c>
    </row>
    <row r="7169" spans="1:4" x14ac:dyDescent="0.2">
      <c r="A7169" t="s">
        <v>175</v>
      </c>
      <c r="B7169" t="s">
        <v>143</v>
      </c>
      <c r="C7169" s="44">
        <v>0</v>
      </c>
      <c r="D7169" s="33">
        <v>43891</v>
      </c>
    </row>
    <row r="7170" spans="1:4" x14ac:dyDescent="0.2">
      <c r="A7170" t="s">
        <v>175</v>
      </c>
      <c r="B7170" t="s">
        <v>143</v>
      </c>
      <c r="C7170" s="44">
        <v>0</v>
      </c>
      <c r="D7170" s="33">
        <v>43892</v>
      </c>
    </row>
    <row r="7171" spans="1:4" x14ac:dyDescent="0.2">
      <c r="A7171" t="s">
        <v>175</v>
      </c>
      <c r="B7171" t="s">
        <v>143</v>
      </c>
      <c r="C7171" s="44">
        <v>0</v>
      </c>
      <c r="D7171" s="33">
        <v>43893</v>
      </c>
    </row>
    <row r="7172" spans="1:4" x14ac:dyDescent="0.2">
      <c r="A7172" t="s">
        <v>175</v>
      </c>
      <c r="B7172" t="s">
        <v>143</v>
      </c>
      <c r="C7172" s="44">
        <v>0</v>
      </c>
      <c r="D7172" s="33">
        <v>43894</v>
      </c>
    </row>
    <row r="7173" spans="1:4" x14ac:dyDescent="0.2">
      <c r="A7173" t="s">
        <v>175</v>
      </c>
      <c r="B7173" t="s">
        <v>143</v>
      </c>
      <c r="C7173" s="44">
        <v>0</v>
      </c>
      <c r="D7173" s="33">
        <v>43895</v>
      </c>
    </row>
    <row r="7174" spans="1:4" x14ac:dyDescent="0.2">
      <c r="A7174" t="s">
        <v>175</v>
      </c>
      <c r="B7174" t="s">
        <v>143</v>
      </c>
      <c r="C7174" s="44">
        <v>0</v>
      </c>
      <c r="D7174" s="33">
        <v>43896</v>
      </c>
    </row>
    <row r="7175" spans="1:4" x14ac:dyDescent="0.2">
      <c r="A7175" t="s">
        <v>175</v>
      </c>
      <c r="B7175" t="s">
        <v>143</v>
      </c>
      <c r="C7175" s="44">
        <v>0</v>
      </c>
      <c r="D7175" s="33">
        <v>43897</v>
      </c>
    </row>
    <row r="7176" spans="1:4" x14ac:dyDescent="0.2">
      <c r="A7176" t="s">
        <v>175</v>
      </c>
      <c r="B7176" t="s">
        <v>143</v>
      </c>
      <c r="C7176" s="44">
        <v>0</v>
      </c>
      <c r="D7176" s="33">
        <v>43898</v>
      </c>
    </row>
    <row r="7177" spans="1:4" x14ac:dyDescent="0.2">
      <c r="A7177" t="s">
        <v>175</v>
      </c>
      <c r="B7177" t="s">
        <v>143</v>
      </c>
      <c r="C7177" s="44">
        <v>0</v>
      </c>
      <c r="D7177" s="33">
        <v>43899</v>
      </c>
    </row>
    <row r="7178" spans="1:4" x14ac:dyDescent="0.2">
      <c r="A7178" t="s">
        <v>175</v>
      </c>
      <c r="B7178" t="s">
        <v>143</v>
      </c>
      <c r="C7178" s="44">
        <v>2</v>
      </c>
      <c r="D7178" s="33">
        <v>43900</v>
      </c>
    </row>
    <row r="7179" spans="1:4" x14ac:dyDescent="0.2">
      <c r="A7179" t="s">
        <v>175</v>
      </c>
      <c r="B7179" t="s">
        <v>143</v>
      </c>
      <c r="C7179" s="44">
        <v>2</v>
      </c>
      <c r="D7179" s="33">
        <v>43901</v>
      </c>
    </row>
    <row r="7180" spans="1:4" x14ac:dyDescent="0.2">
      <c r="A7180" t="s">
        <v>175</v>
      </c>
      <c r="B7180" t="s">
        <v>143</v>
      </c>
      <c r="C7180" s="44">
        <v>2</v>
      </c>
      <c r="D7180" s="33">
        <v>43902</v>
      </c>
    </row>
    <row r="7181" spans="1:4" x14ac:dyDescent="0.2">
      <c r="A7181" t="s">
        <v>175</v>
      </c>
      <c r="B7181" t="s">
        <v>143</v>
      </c>
      <c r="C7181" s="44">
        <v>2</v>
      </c>
      <c r="D7181" s="33">
        <v>43903</v>
      </c>
    </row>
    <row r="7182" spans="1:4" x14ac:dyDescent="0.2">
      <c r="A7182" t="s">
        <v>175</v>
      </c>
      <c r="B7182" t="s">
        <v>143</v>
      </c>
      <c r="C7182" s="44">
        <v>4</v>
      </c>
      <c r="D7182" s="33">
        <v>43904</v>
      </c>
    </row>
    <row r="7183" spans="1:4" x14ac:dyDescent="0.2">
      <c r="A7183" t="s">
        <v>175</v>
      </c>
      <c r="B7183" t="s">
        <v>143</v>
      </c>
      <c r="C7183" s="44">
        <v>7</v>
      </c>
      <c r="D7183" s="33">
        <v>43905</v>
      </c>
    </row>
    <row r="7184" spans="1:4" x14ac:dyDescent="0.2">
      <c r="A7184" t="s">
        <v>176</v>
      </c>
      <c r="B7184" t="s">
        <v>143</v>
      </c>
      <c r="C7184" s="44">
        <v>0</v>
      </c>
      <c r="D7184" s="33">
        <v>43852</v>
      </c>
    </row>
    <row r="7185" spans="1:4" x14ac:dyDescent="0.2">
      <c r="A7185" t="s">
        <v>176</v>
      </c>
      <c r="B7185" t="s">
        <v>143</v>
      </c>
      <c r="C7185" s="44">
        <v>0</v>
      </c>
      <c r="D7185" s="33">
        <v>43853</v>
      </c>
    </row>
    <row r="7186" spans="1:4" x14ac:dyDescent="0.2">
      <c r="A7186" t="s">
        <v>176</v>
      </c>
      <c r="B7186" t="s">
        <v>143</v>
      </c>
      <c r="C7186" s="44">
        <v>0</v>
      </c>
      <c r="D7186" s="33">
        <v>43854</v>
      </c>
    </row>
    <row r="7187" spans="1:4" x14ac:dyDescent="0.2">
      <c r="A7187" t="s">
        <v>176</v>
      </c>
      <c r="B7187" t="s">
        <v>143</v>
      </c>
      <c r="C7187" s="44">
        <v>0</v>
      </c>
      <c r="D7187" s="33">
        <v>43855</v>
      </c>
    </row>
    <row r="7188" spans="1:4" x14ac:dyDescent="0.2">
      <c r="A7188" t="s">
        <v>176</v>
      </c>
      <c r="B7188" t="s">
        <v>143</v>
      </c>
      <c r="C7188" s="44">
        <v>0</v>
      </c>
      <c r="D7188" s="33">
        <v>43856</v>
      </c>
    </row>
    <row r="7189" spans="1:4" x14ac:dyDescent="0.2">
      <c r="A7189" t="s">
        <v>176</v>
      </c>
      <c r="B7189" t="s">
        <v>143</v>
      </c>
      <c r="C7189" s="44">
        <v>0</v>
      </c>
      <c r="D7189" s="33">
        <v>43857</v>
      </c>
    </row>
    <row r="7190" spans="1:4" x14ac:dyDescent="0.2">
      <c r="A7190" t="s">
        <v>176</v>
      </c>
      <c r="B7190" t="s">
        <v>143</v>
      </c>
      <c r="C7190" s="44">
        <v>0</v>
      </c>
      <c r="D7190" s="33">
        <v>43858</v>
      </c>
    </row>
    <row r="7191" spans="1:4" x14ac:dyDescent="0.2">
      <c r="A7191" t="s">
        <v>176</v>
      </c>
      <c r="B7191" t="s">
        <v>143</v>
      </c>
      <c r="C7191" s="44">
        <v>0</v>
      </c>
      <c r="D7191" s="33">
        <v>43859</v>
      </c>
    </row>
    <row r="7192" spans="1:4" x14ac:dyDescent="0.2">
      <c r="A7192" t="s">
        <v>176</v>
      </c>
      <c r="B7192" t="s">
        <v>143</v>
      </c>
      <c r="C7192" s="44">
        <v>0</v>
      </c>
      <c r="D7192" s="33">
        <v>43860</v>
      </c>
    </row>
    <row r="7193" spans="1:4" x14ac:dyDescent="0.2">
      <c r="A7193" t="s">
        <v>176</v>
      </c>
      <c r="B7193" t="s">
        <v>143</v>
      </c>
      <c r="C7193" s="44">
        <v>0</v>
      </c>
      <c r="D7193" s="33">
        <v>43861</v>
      </c>
    </row>
    <row r="7194" spans="1:4" x14ac:dyDescent="0.2">
      <c r="A7194" t="s">
        <v>176</v>
      </c>
      <c r="B7194" t="s">
        <v>143</v>
      </c>
      <c r="C7194" s="44">
        <v>0</v>
      </c>
      <c r="D7194" s="33">
        <v>43862</v>
      </c>
    </row>
    <row r="7195" spans="1:4" x14ac:dyDescent="0.2">
      <c r="A7195" t="s">
        <v>176</v>
      </c>
      <c r="B7195" t="s">
        <v>143</v>
      </c>
      <c r="C7195" s="44">
        <v>0</v>
      </c>
      <c r="D7195" s="33">
        <v>43863</v>
      </c>
    </row>
    <row r="7196" spans="1:4" x14ac:dyDescent="0.2">
      <c r="A7196" t="s">
        <v>176</v>
      </c>
      <c r="B7196" t="s">
        <v>143</v>
      </c>
      <c r="C7196" s="44">
        <v>0</v>
      </c>
      <c r="D7196" s="33">
        <v>43864</v>
      </c>
    </row>
    <row r="7197" spans="1:4" x14ac:dyDescent="0.2">
      <c r="A7197" t="s">
        <v>176</v>
      </c>
      <c r="B7197" t="s">
        <v>143</v>
      </c>
      <c r="C7197" s="44">
        <v>0</v>
      </c>
      <c r="D7197" s="33">
        <v>43865</v>
      </c>
    </row>
    <row r="7198" spans="1:4" x14ac:dyDescent="0.2">
      <c r="A7198" t="s">
        <v>176</v>
      </c>
      <c r="B7198" t="s">
        <v>143</v>
      </c>
      <c r="C7198" s="44">
        <v>0</v>
      </c>
      <c r="D7198" s="33">
        <v>43866</v>
      </c>
    </row>
    <row r="7199" spans="1:4" x14ac:dyDescent="0.2">
      <c r="A7199" t="s">
        <v>176</v>
      </c>
      <c r="B7199" t="s">
        <v>143</v>
      </c>
      <c r="C7199" s="44">
        <v>0</v>
      </c>
      <c r="D7199" s="33">
        <v>43867</v>
      </c>
    </row>
    <row r="7200" spans="1:4" x14ac:dyDescent="0.2">
      <c r="A7200" t="s">
        <v>176</v>
      </c>
      <c r="B7200" t="s">
        <v>143</v>
      </c>
      <c r="C7200" s="44">
        <v>0</v>
      </c>
      <c r="D7200" s="33">
        <v>43868</v>
      </c>
    </row>
    <row r="7201" spans="1:4" x14ac:dyDescent="0.2">
      <c r="A7201" t="s">
        <v>176</v>
      </c>
      <c r="B7201" t="s">
        <v>143</v>
      </c>
      <c r="C7201" s="44">
        <v>0</v>
      </c>
      <c r="D7201" s="33">
        <v>43869</v>
      </c>
    </row>
    <row r="7202" spans="1:4" x14ac:dyDescent="0.2">
      <c r="A7202" t="s">
        <v>176</v>
      </c>
      <c r="B7202" t="s">
        <v>143</v>
      </c>
      <c r="C7202" s="44">
        <v>0</v>
      </c>
      <c r="D7202" s="33">
        <v>43870</v>
      </c>
    </row>
    <row r="7203" spans="1:4" x14ac:dyDescent="0.2">
      <c r="A7203" t="s">
        <v>176</v>
      </c>
      <c r="B7203" t="s">
        <v>143</v>
      </c>
      <c r="C7203" s="44">
        <v>0</v>
      </c>
      <c r="D7203" s="33">
        <v>43871</v>
      </c>
    </row>
    <row r="7204" spans="1:4" x14ac:dyDescent="0.2">
      <c r="A7204" t="s">
        <v>176</v>
      </c>
      <c r="B7204" t="s">
        <v>143</v>
      </c>
      <c r="C7204" s="44">
        <v>0</v>
      </c>
      <c r="D7204" s="33">
        <v>43872</v>
      </c>
    </row>
    <row r="7205" spans="1:4" x14ac:dyDescent="0.2">
      <c r="A7205" t="s">
        <v>176</v>
      </c>
      <c r="B7205" t="s">
        <v>143</v>
      </c>
      <c r="C7205" s="44">
        <v>0</v>
      </c>
      <c r="D7205" s="33">
        <v>43873</v>
      </c>
    </row>
    <row r="7206" spans="1:4" x14ac:dyDescent="0.2">
      <c r="A7206" t="s">
        <v>176</v>
      </c>
      <c r="B7206" t="s">
        <v>143</v>
      </c>
      <c r="C7206" s="44">
        <v>0</v>
      </c>
      <c r="D7206" s="33">
        <v>43874</v>
      </c>
    </row>
    <row r="7207" spans="1:4" x14ac:dyDescent="0.2">
      <c r="A7207" t="s">
        <v>176</v>
      </c>
      <c r="B7207" t="s">
        <v>143</v>
      </c>
      <c r="C7207" s="44">
        <v>0</v>
      </c>
      <c r="D7207" s="33">
        <v>43875</v>
      </c>
    </row>
    <row r="7208" spans="1:4" x14ac:dyDescent="0.2">
      <c r="A7208" t="s">
        <v>176</v>
      </c>
      <c r="B7208" t="s">
        <v>143</v>
      </c>
      <c r="C7208" s="44">
        <v>0</v>
      </c>
      <c r="D7208" s="33">
        <v>43876</v>
      </c>
    </row>
    <row r="7209" spans="1:4" x14ac:dyDescent="0.2">
      <c r="A7209" t="s">
        <v>176</v>
      </c>
      <c r="B7209" t="s">
        <v>143</v>
      </c>
      <c r="C7209" s="44">
        <v>0</v>
      </c>
      <c r="D7209" s="33">
        <v>43877</v>
      </c>
    </row>
    <row r="7210" spans="1:4" x14ac:dyDescent="0.2">
      <c r="A7210" t="s">
        <v>176</v>
      </c>
      <c r="B7210" t="s">
        <v>143</v>
      </c>
      <c r="C7210" s="44">
        <v>0</v>
      </c>
      <c r="D7210" s="33">
        <v>43878</v>
      </c>
    </row>
    <row r="7211" spans="1:4" x14ac:dyDescent="0.2">
      <c r="A7211" t="s">
        <v>176</v>
      </c>
      <c r="B7211" t="s">
        <v>143</v>
      </c>
      <c r="C7211" s="44">
        <v>0</v>
      </c>
      <c r="D7211" s="33">
        <v>43879</v>
      </c>
    </row>
    <row r="7212" spans="1:4" x14ac:dyDescent="0.2">
      <c r="A7212" t="s">
        <v>176</v>
      </c>
      <c r="B7212" t="s">
        <v>143</v>
      </c>
      <c r="C7212" s="44">
        <v>0</v>
      </c>
      <c r="D7212" s="33">
        <v>43880</v>
      </c>
    </row>
    <row r="7213" spans="1:4" x14ac:dyDescent="0.2">
      <c r="A7213" t="s">
        <v>176</v>
      </c>
      <c r="B7213" t="s">
        <v>143</v>
      </c>
      <c r="C7213" s="44">
        <v>0</v>
      </c>
      <c r="D7213" s="33">
        <v>43881</v>
      </c>
    </row>
    <row r="7214" spans="1:4" x14ac:dyDescent="0.2">
      <c r="A7214" t="s">
        <v>176</v>
      </c>
      <c r="B7214" t="s">
        <v>143</v>
      </c>
      <c r="C7214" s="44">
        <v>0</v>
      </c>
      <c r="D7214" s="33">
        <v>43882</v>
      </c>
    </row>
    <row r="7215" spans="1:4" x14ac:dyDescent="0.2">
      <c r="A7215" t="s">
        <v>176</v>
      </c>
      <c r="B7215" t="s">
        <v>143</v>
      </c>
      <c r="C7215" s="44">
        <v>0</v>
      </c>
      <c r="D7215" s="33">
        <v>43883</v>
      </c>
    </row>
    <row r="7216" spans="1:4" x14ac:dyDescent="0.2">
      <c r="A7216" t="s">
        <v>176</v>
      </c>
      <c r="B7216" t="s">
        <v>143</v>
      </c>
      <c r="C7216" s="44">
        <v>0</v>
      </c>
      <c r="D7216" s="33">
        <v>43884</v>
      </c>
    </row>
    <row r="7217" spans="1:4" x14ac:dyDescent="0.2">
      <c r="A7217" t="s">
        <v>176</v>
      </c>
      <c r="B7217" t="s">
        <v>143</v>
      </c>
      <c r="C7217" s="44">
        <v>0</v>
      </c>
      <c r="D7217" s="33">
        <v>43885</v>
      </c>
    </row>
    <row r="7218" spans="1:4" x14ac:dyDescent="0.2">
      <c r="A7218" t="s">
        <v>176</v>
      </c>
      <c r="B7218" t="s">
        <v>143</v>
      </c>
      <c r="C7218" s="44">
        <v>0</v>
      </c>
      <c r="D7218" s="33">
        <v>43886</v>
      </c>
    </row>
    <row r="7219" spans="1:4" x14ac:dyDescent="0.2">
      <c r="A7219" t="s">
        <v>176</v>
      </c>
      <c r="B7219" t="s">
        <v>143</v>
      </c>
      <c r="C7219" s="44">
        <v>0</v>
      </c>
      <c r="D7219" s="33">
        <v>43887</v>
      </c>
    </row>
    <row r="7220" spans="1:4" x14ac:dyDescent="0.2">
      <c r="A7220" t="s">
        <v>176</v>
      </c>
      <c r="B7220" t="s">
        <v>143</v>
      </c>
      <c r="C7220" s="44">
        <v>0</v>
      </c>
      <c r="D7220" s="33">
        <v>43888</v>
      </c>
    </row>
    <row r="7221" spans="1:4" x14ac:dyDescent="0.2">
      <c r="A7221" t="s">
        <v>176</v>
      </c>
      <c r="B7221" t="s">
        <v>143</v>
      </c>
      <c r="C7221" s="44">
        <v>0</v>
      </c>
      <c r="D7221" s="33">
        <v>43889</v>
      </c>
    </row>
    <row r="7222" spans="1:4" x14ac:dyDescent="0.2">
      <c r="A7222" t="s">
        <v>176</v>
      </c>
      <c r="B7222" t="s">
        <v>143</v>
      </c>
      <c r="C7222" s="44">
        <v>0</v>
      </c>
      <c r="D7222" s="33">
        <v>43890</v>
      </c>
    </row>
    <row r="7223" spans="1:4" x14ac:dyDescent="0.2">
      <c r="A7223" t="s">
        <v>176</v>
      </c>
      <c r="B7223" t="s">
        <v>143</v>
      </c>
      <c r="C7223" s="44">
        <v>0</v>
      </c>
      <c r="D7223" s="33">
        <v>43891</v>
      </c>
    </row>
    <row r="7224" spans="1:4" x14ac:dyDescent="0.2">
      <c r="A7224" t="s">
        <v>176</v>
      </c>
      <c r="B7224" t="s">
        <v>143</v>
      </c>
      <c r="C7224" s="44">
        <v>0</v>
      </c>
      <c r="D7224" s="33">
        <v>43892</v>
      </c>
    </row>
    <row r="7225" spans="1:4" x14ac:dyDescent="0.2">
      <c r="A7225" t="s">
        <v>176</v>
      </c>
      <c r="B7225" t="s">
        <v>143</v>
      </c>
      <c r="C7225" s="44">
        <v>0</v>
      </c>
      <c r="D7225" s="33">
        <v>43893</v>
      </c>
    </row>
    <row r="7226" spans="1:4" x14ac:dyDescent="0.2">
      <c r="A7226" t="s">
        <v>176</v>
      </c>
      <c r="B7226" t="s">
        <v>143</v>
      </c>
      <c r="C7226" s="44">
        <v>0</v>
      </c>
      <c r="D7226" s="33">
        <v>43894</v>
      </c>
    </row>
    <row r="7227" spans="1:4" x14ac:dyDescent="0.2">
      <c r="A7227" t="s">
        <v>176</v>
      </c>
      <c r="B7227" t="s">
        <v>143</v>
      </c>
      <c r="C7227" s="44">
        <v>0</v>
      </c>
      <c r="D7227" s="33">
        <v>43895</v>
      </c>
    </row>
    <row r="7228" spans="1:4" x14ac:dyDescent="0.2">
      <c r="A7228" t="s">
        <v>176</v>
      </c>
      <c r="B7228" t="s">
        <v>143</v>
      </c>
      <c r="C7228" s="44">
        <v>0</v>
      </c>
      <c r="D7228" s="33">
        <v>43896</v>
      </c>
    </row>
    <row r="7229" spans="1:4" x14ac:dyDescent="0.2">
      <c r="A7229" t="s">
        <v>176</v>
      </c>
      <c r="B7229" t="s">
        <v>143</v>
      </c>
      <c r="C7229" s="44">
        <v>0</v>
      </c>
      <c r="D7229" s="33">
        <v>43897</v>
      </c>
    </row>
    <row r="7230" spans="1:4" x14ac:dyDescent="0.2">
      <c r="A7230" t="s">
        <v>176</v>
      </c>
      <c r="B7230" t="s">
        <v>143</v>
      </c>
      <c r="C7230" s="44">
        <v>0</v>
      </c>
      <c r="D7230" s="33">
        <v>43898</v>
      </c>
    </row>
    <row r="7231" spans="1:4" x14ac:dyDescent="0.2">
      <c r="A7231" t="s">
        <v>176</v>
      </c>
      <c r="B7231" t="s">
        <v>143</v>
      </c>
      <c r="C7231" s="44">
        <v>0</v>
      </c>
      <c r="D7231" s="33">
        <v>43899</v>
      </c>
    </row>
    <row r="7232" spans="1:4" x14ac:dyDescent="0.2">
      <c r="A7232" t="s">
        <v>176</v>
      </c>
      <c r="B7232" t="s">
        <v>143</v>
      </c>
      <c r="C7232" s="44">
        <v>2</v>
      </c>
      <c r="D7232" s="33">
        <v>43900</v>
      </c>
    </row>
    <row r="7233" spans="1:4" x14ac:dyDescent="0.2">
      <c r="A7233" t="s">
        <v>176</v>
      </c>
      <c r="B7233" t="s">
        <v>143</v>
      </c>
      <c r="C7233" s="44">
        <v>3</v>
      </c>
      <c r="D7233" s="33">
        <v>43901</v>
      </c>
    </row>
    <row r="7234" spans="1:4" x14ac:dyDescent="0.2">
      <c r="A7234" t="s">
        <v>176</v>
      </c>
      <c r="B7234" t="s">
        <v>143</v>
      </c>
      <c r="C7234" s="44">
        <v>5</v>
      </c>
      <c r="D7234" s="33">
        <v>43902</v>
      </c>
    </row>
    <row r="7235" spans="1:4" x14ac:dyDescent="0.2">
      <c r="A7235" t="s">
        <v>176</v>
      </c>
      <c r="B7235" t="s">
        <v>143</v>
      </c>
      <c r="C7235" s="44">
        <v>9</v>
      </c>
      <c r="D7235" s="33">
        <v>43903</v>
      </c>
    </row>
    <row r="7236" spans="1:4" x14ac:dyDescent="0.2">
      <c r="A7236" t="s">
        <v>176</v>
      </c>
      <c r="B7236" t="s">
        <v>143</v>
      </c>
      <c r="C7236" s="44">
        <v>10</v>
      </c>
      <c r="D7236" s="33">
        <v>43904</v>
      </c>
    </row>
    <row r="7237" spans="1:4" x14ac:dyDescent="0.2">
      <c r="A7237" t="s">
        <v>176</v>
      </c>
      <c r="B7237" t="s">
        <v>143</v>
      </c>
      <c r="C7237" s="44">
        <v>28</v>
      </c>
      <c r="D7237" s="33">
        <v>43905</v>
      </c>
    </row>
    <row r="7238" spans="1:4" x14ac:dyDescent="0.2">
      <c r="B7238" t="s">
        <v>177</v>
      </c>
      <c r="C7238" s="44">
        <v>0</v>
      </c>
      <c r="D7238" s="33">
        <v>43852</v>
      </c>
    </row>
    <row r="7239" spans="1:4" x14ac:dyDescent="0.2">
      <c r="B7239" t="s">
        <v>177</v>
      </c>
      <c r="C7239" s="44">
        <v>0</v>
      </c>
      <c r="D7239" s="33">
        <v>43853</v>
      </c>
    </row>
    <row r="7240" spans="1:4" x14ac:dyDescent="0.2">
      <c r="B7240" t="s">
        <v>177</v>
      </c>
      <c r="C7240" s="44">
        <v>0</v>
      </c>
      <c r="D7240" s="33">
        <v>43854</v>
      </c>
    </row>
    <row r="7241" spans="1:4" x14ac:dyDescent="0.2">
      <c r="B7241" t="s">
        <v>177</v>
      </c>
      <c r="C7241" s="44">
        <v>0</v>
      </c>
      <c r="D7241" s="33">
        <v>43855</v>
      </c>
    </row>
    <row r="7242" spans="1:4" x14ac:dyDescent="0.2">
      <c r="B7242" t="s">
        <v>177</v>
      </c>
      <c r="C7242" s="44">
        <v>0</v>
      </c>
      <c r="D7242" s="33">
        <v>43856</v>
      </c>
    </row>
    <row r="7243" spans="1:4" x14ac:dyDescent="0.2">
      <c r="B7243" t="s">
        <v>177</v>
      </c>
      <c r="C7243" s="44">
        <v>0</v>
      </c>
      <c r="D7243" s="33">
        <v>43857</v>
      </c>
    </row>
    <row r="7244" spans="1:4" x14ac:dyDescent="0.2">
      <c r="B7244" t="s">
        <v>177</v>
      </c>
      <c r="C7244" s="44">
        <v>0</v>
      </c>
      <c r="D7244" s="33">
        <v>43858</v>
      </c>
    </row>
    <row r="7245" spans="1:4" x14ac:dyDescent="0.2">
      <c r="B7245" t="s">
        <v>177</v>
      </c>
      <c r="C7245" s="44">
        <v>0</v>
      </c>
      <c r="D7245" s="33">
        <v>43859</v>
      </c>
    </row>
    <row r="7246" spans="1:4" x14ac:dyDescent="0.2">
      <c r="B7246" t="s">
        <v>177</v>
      </c>
      <c r="C7246" s="44">
        <v>0</v>
      </c>
      <c r="D7246" s="33">
        <v>43860</v>
      </c>
    </row>
    <row r="7247" spans="1:4" x14ac:dyDescent="0.2">
      <c r="B7247" t="s">
        <v>177</v>
      </c>
      <c r="C7247" s="44">
        <v>0</v>
      </c>
      <c r="D7247" s="33">
        <v>43861</v>
      </c>
    </row>
    <row r="7248" spans="1:4" x14ac:dyDescent="0.2">
      <c r="B7248" t="s">
        <v>177</v>
      </c>
      <c r="C7248" s="44">
        <v>0</v>
      </c>
      <c r="D7248" s="33">
        <v>43862</v>
      </c>
    </row>
    <row r="7249" spans="2:4" x14ac:dyDescent="0.2">
      <c r="B7249" t="s">
        <v>177</v>
      </c>
      <c r="C7249" s="44">
        <v>0</v>
      </c>
      <c r="D7249" s="33">
        <v>43863</v>
      </c>
    </row>
    <row r="7250" spans="2:4" x14ac:dyDescent="0.2">
      <c r="B7250" t="s">
        <v>177</v>
      </c>
      <c r="C7250" s="44">
        <v>0</v>
      </c>
      <c r="D7250" s="33">
        <v>43864</v>
      </c>
    </row>
    <row r="7251" spans="2:4" x14ac:dyDescent="0.2">
      <c r="B7251" t="s">
        <v>177</v>
      </c>
      <c r="C7251" s="44">
        <v>0</v>
      </c>
      <c r="D7251" s="33">
        <v>43865</v>
      </c>
    </row>
    <row r="7252" spans="2:4" x14ac:dyDescent="0.2">
      <c r="B7252" t="s">
        <v>177</v>
      </c>
      <c r="C7252" s="44">
        <v>0</v>
      </c>
      <c r="D7252" s="33">
        <v>43866</v>
      </c>
    </row>
    <row r="7253" spans="2:4" x14ac:dyDescent="0.2">
      <c r="B7253" t="s">
        <v>177</v>
      </c>
      <c r="C7253" s="44">
        <v>0</v>
      </c>
      <c r="D7253" s="33">
        <v>43867</v>
      </c>
    </row>
    <row r="7254" spans="2:4" x14ac:dyDescent="0.2">
      <c r="B7254" t="s">
        <v>177</v>
      </c>
      <c r="C7254" s="44">
        <v>0</v>
      </c>
      <c r="D7254" s="33">
        <v>43868</v>
      </c>
    </row>
    <row r="7255" spans="2:4" x14ac:dyDescent="0.2">
      <c r="B7255" t="s">
        <v>177</v>
      </c>
      <c r="C7255" s="44">
        <v>0</v>
      </c>
      <c r="D7255" s="33">
        <v>43869</v>
      </c>
    </row>
    <row r="7256" spans="2:4" x14ac:dyDescent="0.2">
      <c r="B7256" t="s">
        <v>177</v>
      </c>
      <c r="C7256" s="44">
        <v>0</v>
      </c>
      <c r="D7256" s="33">
        <v>43870</v>
      </c>
    </row>
    <row r="7257" spans="2:4" x14ac:dyDescent="0.2">
      <c r="B7257" t="s">
        <v>177</v>
      </c>
      <c r="C7257" s="44">
        <v>0</v>
      </c>
      <c r="D7257" s="33">
        <v>43871</v>
      </c>
    </row>
    <row r="7258" spans="2:4" x14ac:dyDescent="0.2">
      <c r="B7258" t="s">
        <v>177</v>
      </c>
      <c r="C7258" s="44">
        <v>0</v>
      </c>
      <c r="D7258" s="33">
        <v>43872</v>
      </c>
    </row>
    <row r="7259" spans="2:4" x14ac:dyDescent="0.2">
      <c r="B7259" t="s">
        <v>177</v>
      </c>
      <c r="C7259" s="44">
        <v>0</v>
      </c>
      <c r="D7259" s="33">
        <v>43873</v>
      </c>
    </row>
    <row r="7260" spans="2:4" x14ac:dyDescent="0.2">
      <c r="B7260" t="s">
        <v>177</v>
      </c>
      <c r="C7260" s="44">
        <v>0</v>
      </c>
      <c r="D7260" s="33">
        <v>43874</v>
      </c>
    </row>
    <row r="7261" spans="2:4" x14ac:dyDescent="0.2">
      <c r="B7261" t="s">
        <v>177</v>
      </c>
      <c r="C7261" s="44">
        <v>0</v>
      </c>
      <c r="D7261" s="33">
        <v>43875</v>
      </c>
    </row>
    <row r="7262" spans="2:4" x14ac:dyDescent="0.2">
      <c r="B7262" t="s">
        <v>177</v>
      </c>
      <c r="C7262" s="44">
        <v>0</v>
      </c>
      <c r="D7262" s="33">
        <v>43876</v>
      </c>
    </row>
    <row r="7263" spans="2:4" x14ac:dyDescent="0.2">
      <c r="B7263" t="s">
        <v>177</v>
      </c>
      <c r="C7263" s="44">
        <v>0</v>
      </c>
      <c r="D7263" s="33">
        <v>43877</v>
      </c>
    </row>
    <row r="7264" spans="2:4" x14ac:dyDescent="0.2">
      <c r="B7264" t="s">
        <v>177</v>
      </c>
      <c r="C7264" s="44">
        <v>0</v>
      </c>
      <c r="D7264" s="33">
        <v>43878</v>
      </c>
    </row>
    <row r="7265" spans="2:4" x14ac:dyDescent="0.2">
      <c r="B7265" t="s">
        <v>177</v>
      </c>
      <c r="C7265" s="44">
        <v>0</v>
      </c>
      <c r="D7265" s="33">
        <v>43879</v>
      </c>
    </row>
    <row r="7266" spans="2:4" x14ac:dyDescent="0.2">
      <c r="B7266" t="s">
        <v>177</v>
      </c>
      <c r="C7266" s="44">
        <v>0</v>
      </c>
      <c r="D7266" s="33">
        <v>43880</v>
      </c>
    </row>
    <row r="7267" spans="2:4" x14ac:dyDescent="0.2">
      <c r="B7267" t="s">
        <v>177</v>
      </c>
      <c r="C7267" s="44">
        <v>0</v>
      </c>
      <c r="D7267" s="33">
        <v>43881</v>
      </c>
    </row>
    <row r="7268" spans="2:4" x14ac:dyDescent="0.2">
      <c r="B7268" t="s">
        <v>177</v>
      </c>
      <c r="C7268" s="44">
        <v>0</v>
      </c>
      <c r="D7268" s="33">
        <v>43882</v>
      </c>
    </row>
    <row r="7269" spans="2:4" x14ac:dyDescent="0.2">
      <c r="B7269" t="s">
        <v>177</v>
      </c>
      <c r="C7269" s="44">
        <v>0</v>
      </c>
      <c r="D7269" s="33">
        <v>43883</v>
      </c>
    </row>
    <row r="7270" spans="2:4" x14ac:dyDescent="0.2">
      <c r="B7270" t="s">
        <v>177</v>
      </c>
      <c r="C7270" s="44">
        <v>0</v>
      </c>
      <c r="D7270" s="33">
        <v>43884</v>
      </c>
    </row>
    <row r="7271" spans="2:4" x14ac:dyDescent="0.2">
      <c r="B7271" t="s">
        <v>177</v>
      </c>
      <c r="C7271" s="44">
        <v>0</v>
      </c>
      <c r="D7271" s="33">
        <v>43885</v>
      </c>
    </row>
    <row r="7272" spans="2:4" x14ac:dyDescent="0.2">
      <c r="B7272" t="s">
        <v>177</v>
      </c>
      <c r="C7272" s="44">
        <v>0</v>
      </c>
      <c r="D7272" s="33">
        <v>43886</v>
      </c>
    </row>
    <row r="7273" spans="2:4" x14ac:dyDescent="0.2">
      <c r="B7273" t="s">
        <v>177</v>
      </c>
      <c r="C7273" s="44">
        <v>0</v>
      </c>
      <c r="D7273" s="33">
        <v>43887</v>
      </c>
    </row>
    <row r="7274" spans="2:4" x14ac:dyDescent="0.2">
      <c r="B7274" t="s">
        <v>177</v>
      </c>
      <c r="C7274" s="44">
        <v>0</v>
      </c>
      <c r="D7274" s="33">
        <v>43888</v>
      </c>
    </row>
    <row r="7275" spans="2:4" x14ac:dyDescent="0.2">
      <c r="B7275" t="s">
        <v>177</v>
      </c>
      <c r="C7275" s="44">
        <v>0</v>
      </c>
      <c r="D7275" s="33">
        <v>43889</v>
      </c>
    </row>
    <row r="7276" spans="2:4" x14ac:dyDescent="0.2">
      <c r="B7276" t="s">
        <v>177</v>
      </c>
      <c r="C7276" s="44">
        <v>0</v>
      </c>
      <c r="D7276" s="33">
        <v>43890</v>
      </c>
    </row>
    <row r="7277" spans="2:4" x14ac:dyDescent="0.2">
      <c r="B7277" t="s">
        <v>177</v>
      </c>
      <c r="C7277" s="44">
        <v>0</v>
      </c>
      <c r="D7277" s="33">
        <v>43891</v>
      </c>
    </row>
    <row r="7278" spans="2:4" x14ac:dyDescent="0.2">
      <c r="B7278" t="s">
        <v>177</v>
      </c>
      <c r="C7278" s="44">
        <v>0</v>
      </c>
      <c r="D7278" s="33">
        <v>43892</v>
      </c>
    </row>
    <row r="7279" spans="2:4" x14ac:dyDescent="0.2">
      <c r="B7279" t="s">
        <v>177</v>
      </c>
      <c r="C7279" s="44">
        <v>0</v>
      </c>
      <c r="D7279" s="33">
        <v>43893</v>
      </c>
    </row>
    <row r="7280" spans="2:4" x14ac:dyDescent="0.2">
      <c r="B7280" t="s">
        <v>177</v>
      </c>
      <c r="C7280" s="44">
        <v>0</v>
      </c>
      <c r="D7280" s="33">
        <v>43894</v>
      </c>
    </row>
    <row r="7281" spans="2:4" x14ac:dyDescent="0.2">
      <c r="B7281" t="s">
        <v>177</v>
      </c>
      <c r="C7281" s="44">
        <v>0</v>
      </c>
      <c r="D7281" s="33">
        <v>43895</v>
      </c>
    </row>
    <row r="7282" spans="2:4" x14ac:dyDescent="0.2">
      <c r="B7282" t="s">
        <v>177</v>
      </c>
      <c r="C7282" s="44">
        <v>0</v>
      </c>
      <c r="D7282" s="33">
        <v>43896</v>
      </c>
    </row>
    <row r="7283" spans="2:4" x14ac:dyDescent="0.2">
      <c r="B7283" t="s">
        <v>177</v>
      </c>
      <c r="C7283" s="44">
        <v>0</v>
      </c>
      <c r="D7283" s="33">
        <v>43897</v>
      </c>
    </row>
    <row r="7284" spans="2:4" x14ac:dyDescent="0.2">
      <c r="B7284" t="s">
        <v>177</v>
      </c>
      <c r="C7284" s="44">
        <v>0</v>
      </c>
      <c r="D7284" s="33">
        <v>43898</v>
      </c>
    </row>
    <row r="7285" spans="2:4" x14ac:dyDescent="0.2">
      <c r="B7285" t="s">
        <v>177</v>
      </c>
      <c r="C7285" s="44">
        <v>0</v>
      </c>
      <c r="D7285" s="33">
        <v>43899</v>
      </c>
    </row>
    <row r="7286" spans="2:4" x14ac:dyDescent="0.2">
      <c r="B7286" t="s">
        <v>177</v>
      </c>
      <c r="C7286" s="44">
        <v>1</v>
      </c>
      <c r="D7286" s="33">
        <v>43900</v>
      </c>
    </row>
    <row r="7287" spans="2:4" x14ac:dyDescent="0.2">
      <c r="B7287" t="s">
        <v>177</v>
      </c>
      <c r="C7287" s="44">
        <v>2</v>
      </c>
      <c r="D7287" s="33">
        <v>43901</v>
      </c>
    </row>
    <row r="7288" spans="2:4" x14ac:dyDescent="0.2">
      <c r="B7288" t="s">
        <v>177</v>
      </c>
      <c r="C7288" s="44">
        <v>2</v>
      </c>
      <c r="D7288" s="33">
        <v>43902</v>
      </c>
    </row>
    <row r="7289" spans="2:4" x14ac:dyDescent="0.2">
      <c r="B7289" t="s">
        <v>177</v>
      </c>
      <c r="C7289" s="44">
        <v>2</v>
      </c>
      <c r="D7289" s="33">
        <v>43903</v>
      </c>
    </row>
    <row r="7290" spans="2:4" x14ac:dyDescent="0.2">
      <c r="B7290" t="s">
        <v>177</v>
      </c>
      <c r="C7290" s="44">
        <v>2</v>
      </c>
      <c r="D7290" s="33">
        <v>43904</v>
      </c>
    </row>
    <row r="7291" spans="2:4" x14ac:dyDescent="0.2">
      <c r="B7291" t="s">
        <v>177</v>
      </c>
      <c r="C7291" s="44">
        <v>3</v>
      </c>
      <c r="D7291" s="33">
        <v>43905</v>
      </c>
    </row>
    <row r="7292" spans="2:4" x14ac:dyDescent="0.2">
      <c r="B7292" t="s">
        <v>178</v>
      </c>
      <c r="C7292" s="44">
        <v>0</v>
      </c>
      <c r="D7292" s="33">
        <v>43852</v>
      </c>
    </row>
    <row r="7293" spans="2:4" x14ac:dyDescent="0.2">
      <c r="B7293" t="s">
        <v>178</v>
      </c>
      <c r="C7293" s="44">
        <v>0</v>
      </c>
      <c r="D7293" s="33">
        <v>43853</v>
      </c>
    </row>
    <row r="7294" spans="2:4" x14ac:dyDescent="0.2">
      <c r="B7294" t="s">
        <v>178</v>
      </c>
      <c r="C7294" s="44">
        <v>0</v>
      </c>
      <c r="D7294" s="33">
        <v>43854</v>
      </c>
    </row>
    <row r="7295" spans="2:4" x14ac:dyDescent="0.2">
      <c r="B7295" t="s">
        <v>178</v>
      </c>
      <c r="C7295" s="44">
        <v>0</v>
      </c>
      <c r="D7295" s="33">
        <v>43855</v>
      </c>
    </row>
    <row r="7296" spans="2:4" x14ac:dyDescent="0.2">
      <c r="B7296" t="s">
        <v>178</v>
      </c>
      <c r="C7296" s="44">
        <v>0</v>
      </c>
      <c r="D7296" s="33">
        <v>43856</v>
      </c>
    </row>
    <row r="7297" spans="2:4" x14ac:dyDescent="0.2">
      <c r="B7297" t="s">
        <v>178</v>
      </c>
      <c r="C7297" s="44">
        <v>0</v>
      </c>
      <c r="D7297" s="33">
        <v>43857</v>
      </c>
    </row>
    <row r="7298" spans="2:4" x14ac:dyDescent="0.2">
      <c r="B7298" t="s">
        <v>178</v>
      </c>
      <c r="C7298" s="44">
        <v>0</v>
      </c>
      <c r="D7298" s="33">
        <v>43858</v>
      </c>
    </row>
    <row r="7299" spans="2:4" x14ac:dyDescent="0.2">
      <c r="B7299" t="s">
        <v>178</v>
      </c>
      <c r="C7299" s="44">
        <v>0</v>
      </c>
      <c r="D7299" s="33">
        <v>43859</v>
      </c>
    </row>
    <row r="7300" spans="2:4" x14ac:dyDescent="0.2">
      <c r="B7300" t="s">
        <v>178</v>
      </c>
      <c r="C7300" s="44">
        <v>0</v>
      </c>
      <c r="D7300" s="33">
        <v>43860</v>
      </c>
    </row>
    <row r="7301" spans="2:4" x14ac:dyDescent="0.2">
      <c r="B7301" t="s">
        <v>178</v>
      </c>
      <c r="C7301" s="44">
        <v>0</v>
      </c>
      <c r="D7301" s="33">
        <v>43861</v>
      </c>
    </row>
    <row r="7302" spans="2:4" x14ac:dyDescent="0.2">
      <c r="B7302" t="s">
        <v>178</v>
      </c>
      <c r="C7302" s="44">
        <v>0</v>
      </c>
      <c r="D7302" s="33">
        <v>43862</v>
      </c>
    </row>
    <row r="7303" spans="2:4" x14ac:dyDescent="0.2">
      <c r="B7303" t="s">
        <v>178</v>
      </c>
      <c r="C7303" s="44">
        <v>0</v>
      </c>
      <c r="D7303" s="33">
        <v>43863</v>
      </c>
    </row>
    <row r="7304" spans="2:4" x14ac:dyDescent="0.2">
      <c r="B7304" t="s">
        <v>178</v>
      </c>
      <c r="C7304" s="44">
        <v>0</v>
      </c>
      <c r="D7304" s="33">
        <v>43864</v>
      </c>
    </row>
    <row r="7305" spans="2:4" x14ac:dyDescent="0.2">
      <c r="B7305" t="s">
        <v>178</v>
      </c>
      <c r="C7305" s="44">
        <v>0</v>
      </c>
      <c r="D7305" s="33">
        <v>43865</v>
      </c>
    </row>
    <row r="7306" spans="2:4" x14ac:dyDescent="0.2">
      <c r="B7306" t="s">
        <v>178</v>
      </c>
      <c r="C7306" s="44">
        <v>0</v>
      </c>
      <c r="D7306" s="33">
        <v>43866</v>
      </c>
    </row>
    <row r="7307" spans="2:4" x14ac:dyDescent="0.2">
      <c r="B7307" t="s">
        <v>178</v>
      </c>
      <c r="C7307" s="44">
        <v>0</v>
      </c>
      <c r="D7307" s="33">
        <v>43867</v>
      </c>
    </row>
    <row r="7308" spans="2:4" x14ac:dyDescent="0.2">
      <c r="B7308" t="s">
        <v>178</v>
      </c>
      <c r="C7308" s="44">
        <v>0</v>
      </c>
      <c r="D7308" s="33">
        <v>43868</v>
      </c>
    </row>
    <row r="7309" spans="2:4" x14ac:dyDescent="0.2">
      <c r="B7309" t="s">
        <v>178</v>
      </c>
      <c r="C7309" s="44">
        <v>0</v>
      </c>
      <c r="D7309" s="33">
        <v>43869</v>
      </c>
    </row>
    <row r="7310" spans="2:4" x14ac:dyDescent="0.2">
      <c r="B7310" t="s">
        <v>178</v>
      </c>
      <c r="C7310" s="44">
        <v>0</v>
      </c>
      <c r="D7310" s="33">
        <v>43870</v>
      </c>
    </row>
    <row r="7311" spans="2:4" x14ac:dyDescent="0.2">
      <c r="B7311" t="s">
        <v>178</v>
      </c>
      <c r="C7311" s="44">
        <v>0</v>
      </c>
      <c r="D7311" s="33">
        <v>43871</v>
      </c>
    </row>
    <row r="7312" spans="2:4" x14ac:dyDescent="0.2">
      <c r="B7312" t="s">
        <v>178</v>
      </c>
      <c r="C7312" s="44">
        <v>0</v>
      </c>
      <c r="D7312" s="33">
        <v>43872</v>
      </c>
    </row>
    <row r="7313" spans="2:4" x14ac:dyDescent="0.2">
      <c r="B7313" t="s">
        <v>178</v>
      </c>
      <c r="C7313" s="44">
        <v>0</v>
      </c>
      <c r="D7313" s="33">
        <v>43873</v>
      </c>
    </row>
    <row r="7314" spans="2:4" x14ac:dyDescent="0.2">
      <c r="B7314" t="s">
        <v>178</v>
      </c>
      <c r="C7314" s="44">
        <v>0</v>
      </c>
      <c r="D7314" s="33">
        <v>43874</v>
      </c>
    </row>
    <row r="7315" spans="2:4" x14ac:dyDescent="0.2">
      <c r="B7315" t="s">
        <v>178</v>
      </c>
      <c r="C7315" s="44">
        <v>0</v>
      </c>
      <c r="D7315" s="33">
        <v>43875</v>
      </c>
    </row>
    <row r="7316" spans="2:4" x14ac:dyDescent="0.2">
      <c r="B7316" t="s">
        <v>178</v>
      </c>
      <c r="C7316" s="44">
        <v>0</v>
      </c>
      <c r="D7316" s="33">
        <v>43876</v>
      </c>
    </row>
    <row r="7317" spans="2:4" x14ac:dyDescent="0.2">
      <c r="B7317" t="s">
        <v>178</v>
      </c>
      <c r="C7317" s="44">
        <v>0</v>
      </c>
      <c r="D7317" s="33">
        <v>43877</v>
      </c>
    </row>
    <row r="7318" spans="2:4" x14ac:dyDescent="0.2">
      <c r="B7318" t="s">
        <v>178</v>
      </c>
      <c r="C7318" s="44">
        <v>0</v>
      </c>
      <c r="D7318" s="33">
        <v>43878</v>
      </c>
    </row>
    <row r="7319" spans="2:4" x14ac:dyDescent="0.2">
      <c r="B7319" t="s">
        <v>178</v>
      </c>
      <c r="C7319" s="44">
        <v>0</v>
      </c>
      <c r="D7319" s="33">
        <v>43879</v>
      </c>
    </row>
    <row r="7320" spans="2:4" x14ac:dyDescent="0.2">
      <c r="B7320" t="s">
        <v>178</v>
      </c>
      <c r="C7320" s="44">
        <v>0</v>
      </c>
      <c r="D7320" s="33">
        <v>43880</v>
      </c>
    </row>
    <row r="7321" spans="2:4" x14ac:dyDescent="0.2">
      <c r="B7321" t="s">
        <v>178</v>
      </c>
      <c r="C7321" s="44">
        <v>0</v>
      </c>
      <c r="D7321" s="33">
        <v>43881</v>
      </c>
    </row>
    <row r="7322" spans="2:4" x14ac:dyDescent="0.2">
      <c r="B7322" t="s">
        <v>178</v>
      </c>
      <c r="C7322" s="44">
        <v>0</v>
      </c>
      <c r="D7322" s="33">
        <v>43882</v>
      </c>
    </row>
    <row r="7323" spans="2:4" x14ac:dyDescent="0.2">
      <c r="B7323" t="s">
        <v>178</v>
      </c>
      <c r="C7323" s="44">
        <v>0</v>
      </c>
      <c r="D7323" s="33">
        <v>43883</v>
      </c>
    </row>
    <row r="7324" spans="2:4" x14ac:dyDescent="0.2">
      <c r="B7324" t="s">
        <v>178</v>
      </c>
      <c r="C7324" s="44">
        <v>0</v>
      </c>
      <c r="D7324" s="33">
        <v>43884</v>
      </c>
    </row>
    <row r="7325" spans="2:4" x14ac:dyDescent="0.2">
      <c r="B7325" t="s">
        <v>178</v>
      </c>
      <c r="C7325" s="44">
        <v>0</v>
      </c>
      <c r="D7325" s="33">
        <v>43885</v>
      </c>
    </row>
    <row r="7326" spans="2:4" x14ac:dyDescent="0.2">
      <c r="B7326" t="s">
        <v>178</v>
      </c>
      <c r="C7326" s="44">
        <v>0</v>
      </c>
      <c r="D7326" s="33">
        <v>43886</v>
      </c>
    </row>
    <row r="7327" spans="2:4" x14ac:dyDescent="0.2">
      <c r="B7327" t="s">
        <v>178</v>
      </c>
      <c r="C7327" s="44">
        <v>0</v>
      </c>
      <c r="D7327" s="33">
        <v>43887</v>
      </c>
    </row>
    <row r="7328" spans="2:4" x14ac:dyDescent="0.2">
      <c r="B7328" t="s">
        <v>178</v>
      </c>
      <c r="C7328" s="44">
        <v>0</v>
      </c>
      <c r="D7328" s="33">
        <v>43888</v>
      </c>
    </row>
    <row r="7329" spans="2:4" x14ac:dyDescent="0.2">
      <c r="B7329" t="s">
        <v>178</v>
      </c>
      <c r="C7329" s="44">
        <v>0</v>
      </c>
      <c r="D7329" s="33">
        <v>43889</v>
      </c>
    </row>
    <row r="7330" spans="2:4" x14ac:dyDescent="0.2">
      <c r="B7330" t="s">
        <v>178</v>
      </c>
      <c r="C7330" s="44">
        <v>0</v>
      </c>
      <c r="D7330" s="33">
        <v>43890</v>
      </c>
    </row>
    <row r="7331" spans="2:4" x14ac:dyDescent="0.2">
      <c r="B7331" t="s">
        <v>178</v>
      </c>
      <c r="C7331" s="44">
        <v>0</v>
      </c>
      <c r="D7331" s="33">
        <v>43891</v>
      </c>
    </row>
    <row r="7332" spans="2:4" x14ac:dyDescent="0.2">
      <c r="B7332" t="s">
        <v>178</v>
      </c>
      <c r="C7332" s="44">
        <v>0</v>
      </c>
      <c r="D7332" s="33">
        <v>43892</v>
      </c>
    </row>
    <row r="7333" spans="2:4" x14ac:dyDescent="0.2">
      <c r="B7333" t="s">
        <v>178</v>
      </c>
      <c r="C7333" s="44">
        <v>0</v>
      </c>
      <c r="D7333" s="33">
        <v>43893</v>
      </c>
    </row>
    <row r="7334" spans="2:4" x14ac:dyDescent="0.2">
      <c r="B7334" t="s">
        <v>178</v>
      </c>
      <c r="C7334" s="44">
        <v>0</v>
      </c>
      <c r="D7334" s="33">
        <v>43894</v>
      </c>
    </row>
    <row r="7335" spans="2:4" x14ac:dyDescent="0.2">
      <c r="B7335" t="s">
        <v>178</v>
      </c>
      <c r="C7335" s="44">
        <v>0</v>
      </c>
      <c r="D7335" s="33">
        <v>43895</v>
      </c>
    </row>
    <row r="7336" spans="2:4" x14ac:dyDescent="0.2">
      <c r="B7336" t="s">
        <v>178</v>
      </c>
      <c r="C7336" s="44">
        <v>1</v>
      </c>
      <c r="D7336" s="33">
        <v>43896</v>
      </c>
    </row>
    <row r="7337" spans="2:4" x14ac:dyDescent="0.2">
      <c r="B7337" t="s">
        <v>178</v>
      </c>
      <c r="C7337" s="44">
        <v>1</v>
      </c>
      <c r="D7337" s="33">
        <v>43897</v>
      </c>
    </row>
    <row r="7338" spans="2:4" x14ac:dyDescent="0.2">
      <c r="B7338" t="s">
        <v>178</v>
      </c>
      <c r="C7338" s="44">
        <v>1</v>
      </c>
      <c r="D7338" s="33">
        <v>43898</v>
      </c>
    </row>
    <row r="7339" spans="2:4" x14ac:dyDescent="0.2">
      <c r="B7339" t="s">
        <v>178</v>
      </c>
      <c r="C7339" s="44">
        <v>1</v>
      </c>
      <c r="D7339" s="33">
        <v>43899</v>
      </c>
    </row>
    <row r="7340" spans="2:4" x14ac:dyDescent="0.2">
      <c r="B7340" t="s">
        <v>178</v>
      </c>
      <c r="C7340" s="44">
        <v>1</v>
      </c>
      <c r="D7340" s="33">
        <v>43900</v>
      </c>
    </row>
    <row r="7341" spans="2:4" x14ac:dyDescent="0.2">
      <c r="B7341" t="s">
        <v>178</v>
      </c>
      <c r="C7341" s="44">
        <v>1</v>
      </c>
      <c r="D7341" s="33">
        <v>43901</v>
      </c>
    </row>
    <row r="7342" spans="2:4" x14ac:dyDescent="0.2">
      <c r="B7342" t="s">
        <v>178</v>
      </c>
      <c r="C7342" s="44">
        <v>1</v>
      </c>
      <c r="D7342" s="33">
        <v>43902</v>
      </c>
    </row>
    <row r="7343" spans="2:4" x14ac:dyDescent="0.2">
      <c r="B7343" t="s">
        <v>178</v>
      </c>
      <c r="C7343" s="44">
        <v>1</v>
      </c>
      <c r="D7343" s="33">
        <v>43903</v>
      </c>
    </row>
    <row r="7344" spans="2:4" x14ac:dyDescent="0.2">
      <c r="B7344" t="s">
        <v>178</v>
      </c>
      <c r="C7344" s="44">
        <v>1</v>
      </c>
      <c r="D7344" s="33">
        <v>43904</v>
      </c>
    </row>
    <row r="7345" spans="2:4" x14ac:dyDescent="0.2">
      <c r="B7345" t="s">
        <v>178</v>
      </c>
      <c r="C7345" s="44">
        <v>1</v>
      </c>
      <c r="D7345" s="33">
        <v>43905</v>
      </c>
    </row>
    <row r="7346" spans="2:4" x14ac:dyDescent="0.2">
      <c r="B7346" t="s">
        <v>179</v>
      </c>
      <c r="C7346" s="44">
        <v>0</v>
      </c>
      <c r="D7346" s="33">
        <v>43852</v>
      </c>
    </row>
    <row r="7347" spans="2:4" x14ac:dyDescent="0.2">
      <c r="B7347" t="s">
        <v>179</v>
      </c>
      <c r="C7347" s="44">
        <v>0</v>
      </c>
      <c r="D7347" s="33">
        <v>43853</v>
      </c>
    </row>
    <row r="7348" spans="2:4" x14ac:dyDescent="0.2">
      <c r="B7348" t="s">
        <v>179</v>
      </c>
      <c r="C7348" s="44">
        <v>0</v>
      </c>
      <c r="D7348" s="33">
        <v>43854</v>
      </c>
    </row>
    <row r="7349" spans="2:4" x14ac:dyDescent="0.2">
      <c r="B7349" t="s">
        <v>179</v>
      </c>
      <c r="C7349" s="44">
        <v>0</v>
      </c>
      <c r="D7349" s="33">
        <v>43855</v>
      </c>
    </row>
    <row r="7350" spans="2:4" x14ac:dyDescent="0.2">
      <c r="B7350" t="s">
        <v>179</v>
      </c>
      <c r="C7350" s="44">
        <v>0</v>
      </c>
      <c r="D7350" s="33">
        <v>43856</v>
      </c>
    </row>
    <row r="7351" spans="2:4" x14ac:dyDescent="0.2">
      <c r="B7351" t="s">
        <v>179</v>
      </c>
      <c r="C7351" s="44">
        <v>0</v>
      </c>
      <c r="D7351" s="33">
        <v>43857</v>
      </c>
    </row>
    <row r="7352" spans="2:4" x14ac:dyDescent="0.2">
      <c r="B7352" t="s">
        <v>179</v>
      </c>
      <c r="C7352" s="44">
        <v>0</v>
      </c>
      <c r="D7352" s="33">
        <v>43858</v>
      </c>
    </row>
    <row r="7353" spans="2:4" x14ac:dyDescent="0.2">
      <c r="B7353" t="s">
        <v>179</v>
      </c>
      <c r="C7353" s="44">
        <v>0</v>
      </c>
      <c r="D7353" s="33">
        <v>43859</v>
      </c>
    </row>
    <row r="7354" spans="2:4" x14ac:dyDescent="0.2">
      <c r="B7354" t="s">
        <v>179</v>
      </c>
      <c r="C7354" s="44">
        <v>0</v>
      </c>
      <c r="D7354" s="33">
        <v>43860</v>
      </c>
    </row>
    <row r="7355" spans="2:4" x14ac:dyDescent="0.2">
      <c r="B7355" t="s">
        <v>179</v>
      </c>
      <c r="C7355" s="44">
        <v>0</v>
      </c>
      <c r="D7355" s="33">
        <v>43861</v>
      </c>
    </row>
    <row r="7356" spans="2:4" x14ac:dyDescent="0.2">
      <c r="B7356" t="s">
        <v>179</v>
      </c>
      <c r="C7356" s="44">
        <v>0</v>
      </c>
      <c r="D7356" s="33">
        <v>43862</v>
      </c>
    </row>
    <row r="7357" spans="2:4" x14ac:dyDescent="0.2">
      <c r="B7357" t="s">
        <v>179</v>
      </c>
      <c r="C7357" s="44">
        <v>0</v>
      </c>
      <c r="D7357" s="33">
        <v>43863</v>
      </c>
    </row>
    <row r="7358" spans="2:4" x14ac:dyDescent="0.2">
      <c r="B7358" t="s">
        <v>179</v>
      </c>
      <c r="C7358" s="44">
        <v>0</v>
      </c>
      <c r="D7358" s="33">
        <v>43864</v>
      </c>
    </row>
    <row r="7359" spans="2:4" x14ac:dyDescent="0.2">
      <c r="B7359" t="s">
        <v>179</v>
      </c>
      <c r="C7359" s="44">
        <v>0</v>
      </c>
      <c r="D7359" s="33">
        <v>43865</v>
      </c>
    </row>
    <row r="7360" spans="2:4" x14ac:dyDescent="0.2">
      <c r="B7360" t="s">
        <v>179</v>
      </c>
      <c r="C7360" s="44">
        <v>0</v>
      </c>
      <c r="D7360" s="33">
        <v>43866</v>
      </c>
    </row>
    <row r="7361" spans="2:4" x14ac:dyDescent="0.2">
      <c r="B7361" t="s">
        <v>179</v>
      </c>
      <c r="C7361" s="44">
        <v>0</v>
      </c>
      <c r="D7361" s="33">
        <v>43867</v>
      </c>
    </row>
    <row r="7362" spans="2:4" x14ac:dyDescent="0.2">
      <c r="B7362" t="s">
        <v>179</v>
      </c>
      <c r="C7362" s="44">
        <v>0</v>
      </c>
      <c r="D7362" s="33">
        <v>43868</v>
      </c>
    </row>
    <row r="7363" spans="2:4" x14ac:dyDescent="0.2">
      <c r="B7363" t="s">
        <v>179</v>
      </c>
      <c r="C7363" s="44">
        <v>0</v>
      </c>
      <c r="D7363" s="33">
        <v>43869</v>
      </c>
    </row>
    <row r="7364" spans="2:4" x14ac:dyDescent="0.2">
      <c r="B7364" t="s">
        <v>179</v>
      </c>
      <c r="C7364" s="44">
        <v>0</v>
      </c>
      <c r="D7364" s="33">
        <v>43870</v>
      </c>
    </row>
    <row r="7365" spans="2:4" x14ac:dyDescent="0.2">
      <c r="B7365" t="s">
        <v>179</v>
      </c>
      <c r="C7365" s="44">
        <v>0</v>
      </c>
      <c r="D7365" s="33">
        <v>43871</v>
      </c>
    </row>
    <row r="7366" spans="2:4" x14ac:dyDescent="0.2">
      <c r="B7366" t="s">
        <v>179</v>
      </c>
      <c r="C7366" s="44">
        <v>0</v>
      </c>
      <c r="D7366" s="33">
        <v>43872</v>
      </c>
    </row>
    <row r="7367" spans="2:4" x14ac:dyDescent="0.2">
      <c r="B7367" t="s">
        <v>179</v>
      </c>
      <c r="C7367" s="44">
        <v>0</v>
      </c>
      <c r="D7367" s="33">
        <v>43873</v>
      </c>
    </row>
    <row r="7368" spans="2:4" x14ac:dyDescent="0.2">
      <c r="B7368" t="s">
        <v>179</v>
      </c>
      <c r="C7368" s="44">
        <v>0</v>
      </c>
      <c r="D7368" s="33">
        <v>43874</v>
      </c>
    </row>
    <row r="7369" spans="2:4" x14ac:dyDescent="0.2">
      <c r="B7369" t="s">
        <v>179</v>
      </c>
      <c r="C7369" s="44">
        <v>0</v>
      </c>
      <c r="D7369" s="33">
        <v>43875</v>
      </c>
    </row>
    <row r="7370" spans="2:4" x14ac:dyDescent="0.2">
      <c r="B7370" t="s">
        <v>179</v>
      </c>
      <c r="C7370" s="44">
        <v>0</v>
      </c>
      <c r="D7370" s="33">
        <v>43876</v>
      </c>
    </row>
    <row r="7371" spans="2:4" x14ac:dyDescent="0.2">
      <c r="B7371" t="s">
        <v>179</v>
      </c>
      <c r="C7371" s="44">
        <v>0</v>
      </c>
      <c r="D7371" s="33">
        <v>43877</v>
      </c>
    </row>
    <row r="7372" spans="2:4" x14ac:dyDescent="0.2">
      <c r="B7372" t="s">
        <v>179</v>
      </c>
      <c r="C7372" s="44">
        <v>0</v>
      </c>
      <c r="D7372" s="33">
        <v>43878</v>
      </c>
    </row>
    <row r="7373" spans="2:4" x14ac:dyDescent="0.2">
      <c r="B7373" t="s">
        <v>179</v>
      </c>
      <c r="C7373" s="44">
        <v>0</v>
      </c>
      <c r="D7373" s="33">
        <v>43879</v>
      </c>
    </row>
    <row r="7374" spans="2:4" x14ac:dyDescent="0.2">
      <c r="B7374" t="s">
        <v>179</v>
      </c>
      <c r="C7374" s="44">
        <v>0</v>
      </c>
      <c r="D7374" s="33">
        <v>43880</v>
      </c>
    </row>
    <row r="7375" spans="2:4" x14ac:dyDescent="0.2">
      <c r="B7375" t="s">
        <v>179</v>
      </c>
      <c r="C7375" s="44">
        <v>0</v>
      </c>
      <c r="D7375" s="33">
        <v>43881</v>
      </c>
    </row>
    <row r="7376" spans="2:4" x14ac:dyDescent="0.2">
      <c r="B7376" t="s">
        <v>179</v>
      </c>
      <c r="C7376" s="44">
        <v>0</v>
      </c>
      <c r="D7376" s="33">
        <v>43882</v>
      </c>
    </row>
    <row r="7377" spans="2:4" x14ac:dyDescent="0.2">
      <c r="B7377" t="s">
        <v>179</v>
      </c>
      <c r="C7377" s="44">
        <v>0</v>
      </c>
      <c r="D7377" s="33">
        <v>43883</v>
      </c>
    </row>
    <row r="7378" spans="2:4" x14ac:dyDescent="0.2">
      <c r="B7378" t="s">
        <v>179</v>
      </c>
      <c r="C7378" s="44">
        <v>0</v>
      </c>
      <c r="D7378" s="33">
        <v>43884</v>
      </c>
    </row>
    <row r="7379" spans="2:4" x14ac:dyDescent="0.2">
      <c r="B7379" t="s">
        <v>179</v>
      </c>
      <c r="C7379" s="44">
        <v>0</v>
      </c>
      <c r="D7379" s="33">
        <v>43885</v>
      </c>
    </row>
    <row r="7380" spans="2:4" x14ac:dyDescent="0.2">
      <c r="B7380" t="s">
        <v>179</v>
      </c>
      <c r="C7380" s="44">
        <v>0</v>
      </c>
      <c r="D7380" s="33">
        <v>43886</v>
      </c>
    </row>
    <row r="7381" spans="2:4" x14ac:dyDescent="0.2">
      <c r="B7381" t="s">
        <v>179</v>
      </c>
      <c r="C7381" s="44">
        <v>0</v>
      </c>
      <c r="D7381" s="33">
        <v>43887</v>
      </c>
    </row>
    <row r="7382" spans="2:4" x14ac:dyDescent="0.2">
      <c r="B7382" t="s">
        <v>179</v>
      </c>
      <c r="C7382" s="44">
        <v>0</v>
      </c>
      <c r="D7382" s="33">
        <v>43888</v>
      </c>
    </row>
    <row r="7383" spans="2:4" x14ac:dyDescent="0.2">
      <c r="B7383" t="s">
        <v>179</v>
      </c>
      <c r="C7383" s="44">
        <v>0</v>
      </c>
      <c r="D7383" s="33">
        <v>43889</v>
      </c>
    </row>
    <row r="7384" spans="2:4" x14ac:dyDescent="0.2">
      <c r="B7384" t="s">
        <v>179</v>
      </c>
      <c r="C7384" s="44">
        <v>0</v>
      </c>
      <c r="D7384" s="33">
        <v>43890</v>
      </c>
    </row>
    <row r="7385" spans="2:4" x14ac:dyDescent="0.2">
      <c r="B7385" t="s">
        <v>179</v>
      </c>
      <c r="C7385" s="44">
        <v>0</v>
      </c>
      <c r="D7385" s="33">
        <v>43891</v>
      </c>
    </row>
    <row r="7386" spans="2:4" x14ac:dyDescent="0.2">
      <c r="B7386" t="s">
        <v>179</v>
      </c>
      <c r="C7386" s="44">
        <v>0</v>
      </c>
      <c r="D7386" s="33">
        <v>43892</v>
      </c>
    </row>
    <row r="7387" spans="2:4" x14ac:dyDescent="0.2">
      <c r="B7387" t="s">
        <v>179</v>
      </c>
      <c r="C7387" s="44">
        <v>0</v>
      </c>
      <c r="D7387" s="33">
        <v>43893</v>
      </c>
    </row>
    <row r="7388" spans="2:4" x14ac:dyDescent="0.2">
      <c r="B7388" t="s">
        <v>179</v>
      </c>
      <c r="C7388" s="44">
        <v>0</v>
      </c>
      <c r="D7388" s="33">
        <v>43894</v>
      </c>
    </row>
    <row r="7389" spans="2:4" x14ac:dyDescent="0.2">
      <c r="B7389" t="s">
        <v>179</v>
      </c>
      <c r="C7389" s="44">
        <v>0</v>
      </c>
      <c r="D7389" s="33">
        <v>43895</v>
      </c>
    </row>
    <row r="7390" spans="2:4" x14ac:dyDescent="0.2">
      <c r="B7390" t="s">
        <v>179</v>
      </c>
      <c r="C7390" s="44">
        <v>0</v>
      </c>
      <c r="D7390" s="33">
        <v>43896</v>
      </c>
    </row>
    <row r="7391" spans="2:4" x14ac:dyDescent="0.2">
      <c r="B7391" t="s">
        <v>179</v>
      </c>
      <c r="C7391" s="44">
        <v>0</v>
      </c>
      <c r="D7391" s="33">
        <v>43897</v>
      </c>
    </row>
    <row r="7392" spans="2:4" x14ac:dyDescent="0.2">
      <c r="B7392" t="s">
        <v>179</v>
      </c>
      <c r="C7392" s="44">
        <v>0</v>
      </c>
      <c r="D7392" s="33">
        <v>43898</v>
      </c>
    </row>
    <row r="7393" spans="2:4" x14ac:dyDescent="0.2">
      <c r="B7393" t="s">
        <v>179</v>
      </c>
      <c r="C7393" s="44">
        <v>0</v>
      </c>
      <c r="D7393" s="33">
        <v>43899</v>
      </c>
    </row>
    <row r="7394" spans="2:4" x14ac:dyDescent="0.2">
      <c r="B7394" t="s">
        <v>179</v>
      </c>
      <c r="C7394" s="44">
        <v>1</v>
      </c>
      <c r="D7394" s="33">
        <v>43900</v>
      </c>
    </row>
    <row r="7395" spans="2:4" x14ac:dyDescent="0.2">
      <c r="B7395" t="s">
        <v>179</v>
      </c>
      <c r="C7395" s="44">
        <v>1</v>
      </c>
      <c r="D7395" s="33">
        <v>43901</v>
      </c>
    </row>
    <row r="7396" spans="2:4" x14ac:dyDescent="0.2">
      <c r="B7396" t="s">
        <v>179</v>
      </c>
      <c r="C7396" s="44">
        <v>1</v>
      </c>
      <c r="D7396" s="33">
        <v>43902</v>
      </c>
    </row>
    <row r="7397" spans="2:4" x14ac:dyDescent="0.2">
      <c r="B7397" t="s">
        <v>179</v>
      </c>
      <c r="C7397" s="44">
        <v>1</v>
      </c>
      <c r="D7397" s="33">
        <v>43903</v>
      </c>
    </row>
    <row r="7398" spans="2:4" x14ac:dyDescent="0.2">
      <c r="B7398" t="s">
        <v>179</v>
      </c>
      <c r="C7398" s="44">
        <v>1</v>
      </c>
      <c r="D7398" s="33">
        <v>43904</v>
      </c>
    </row>
    <row r="7399" spans="2:4" x14ac:dyDescent="0.2">
      <c r="B7399" t="s">
        <v>179</v>
      </c>
      <c r="C7399" s="44">
        <v>1</v>
      </c>
      <c r="D7399" s="33">
        <v>43905</v>
      </c>
    </row>
    <row r="7400" spans="2:4" x14ac:dyDescent="0.2">
      <c r="B7400" t="s">
        <v>180</v>
      </c>
      <c r="C7400" s="44">
        <v>0</v>
      </c>
      <c r="D7400" s="33">
        <v>43852</v>
      </c>
    </row>
    <row r="7401" spans="2:4" x14ac:dyDescent="0.2">
      <c r="B7401" t="s">
        <v>180</v>
      </c>
      <c r="C7401" s="44">
        <v>0</v>
      </c>
      <c r="D7401" s="33">
        <v>43853</v>
      </c>
    </row>
    <row r="7402" spans="2:4" x14ac:dyDescent="0.2">
      <c r="B7402" t="s">
        <v>180</v>
      </c>
      <c r="C7402" s="44">
        <v>0</v>
      </c>
      <c r="D7402" s="33">
        <v>43854</v>
      </c>
    </row>
    <row r="7403" spans="2:4" x14ac:dyDescent="0.2">
      <c r="B7403" t="s">
        <v>180</v>
      </c>
      <c r="C7403" s="44">
        <v>0</v>
      </c>
      <c r="D7403" s="33">
        <v>43855</v>
      </c>
    </row>
    <row r="7404" spans="2:4" x14ac:dyDescent="0.2">
      <c r="B7404" t="s">
        <v>180</v>
      </c>
      <c r="C7404" s="44">
        <v>0</v>
      </c>
      <c r="D7404" s="33">
        <v>43856</v>
      </c>
    </row>
    <row r="7405" spans="2:4" x14ac:dyDescent="0.2">
      <c r="B7405" t="s">
        <v>180</v>
      </c>
      <c r="C7405" s="44">
        <v>0</v>
      </c>
      <c r="D7405" s="33">
        <v>43857</v>
      </c>
    </row>
    <row r="7406" spans="2:4" x14ac:dyDescent="0.2">
      <c r="B7406" t="s">
        <v>180</v>
      </c>
      <c r="C7406" s="44">
        <v>0</v>
      </c>
      <c r="D7406" s="33">
        <v>43858</v>
      </c>
    </row>
    <row r="7407" spans="2:4" x14ac:dyDescent="0.2">
      <c r="B7407" t="s">
        <v>180</v>
      </c>
      <c r="C7407" s="44">
        <v>0</v>
      </c>
      <c r="D7407" s="33">
        <v>43859</v>
      </c>
    </row>
    <row r="7408" spans="2:4" x14ac:dyDescent="0.2">
      <c r="B7408" t="s">
        <v>180</v>
      </c>
      <c r="C7408" s="44">
        <v>0</v>
      </c>
      <c r="D7408" s="33">
        <v>43860</v>
      </c>
    </row>
    <row r="7409" spans="2:4" x14ac:dyDescent="0.2">
      <c r="B7409" t="s">
        <v>180</v>
      </c>
      <c r="C7409" s="44">
        <v>0</v>
      </c>
      <c r="D7409" s="33">
        <v>43861</v>
      </c>
    </row>
    <row r="7410" spans="2:4" x14ac:dyDescent="0.2">
      <c r="B7410" t="s">
        <v>180</v>
      </c>
      <c r="C7410" s="44">
        <v>0</v>
      </c>
      <c r="D7410" s="33">
        <v>43862</v>
      </c>
    </row>
    <row r="7411" spans="2:4" x14ac:dyDescent="0.2">
      <c r="B7411" t="s">
        <v>180</v>
      </c>
      <c r="C7411" s="44">
        <v>0</v>
      </c>
      <c r="D7411" s="33">
        <v>43863</v>
      </c>
    </row>
    <row r="7412" spans="2:4" x14ac:dyDescent="0.2">
      <c r="B7412" t="s">
        <v>180</v>
      </c>
      <c r="C7412" s="44">
        <v>0</v>
      </c>
      <c r="D7412" s="33">
        <v>43864</v>
      </c>
    </row>
    <row r="7413" spans="2:4" x14ac:dyDescent="0.2">
      <c r="B7413" t="s">
        <v>180</v>
      </c>
      <c r="C7413" s="44">
        <v>0</v>
      </c>
      <c r="D7413" s="33">
        <v>43865</v>
      </c>
    </row>
    <row r="7414" spans="2:4" x14ac:dyDescent="0.2">
      <c r="B7414" t="s">
        <v>180</v>
      </c>
      <c r="C7414" s="44">
        <v>0</v>
      </c>
      <c r="D7414" s="33">
        <v>43866</v>
      </c>
    </row>
    <row r="7415" spans="2:4" x14ac:dyDescent="0.2">
      <c r="B7415" t="s">
        <v>180</v>
      </c>
      <c r="C7415" s="44">
        <v>0</v>
      </c>
      <c r="D7415" s="33">
        <v>43867</v>
      </c>
    </row>
    <row r="7416" spans="2:4" x14ac:dyDescent="0.2">
      <c r="B7416" t="s">
        <v>180</v>
      </c>
      <c r="C7416" s="44">
        <v>0</v>
      </c>
      <c r="D7416" s="33">
        <v>43868</v>
      </c>
    </row>
    <row r="7417" spans="2:4" x14ac:dyDescent="0.2">
      <c r="B7417" t="s">
        <v>180</v>
      </c>
      <c r="C7417" s="44">
        <v>0</v>
      </c>
      <c r="D7417" s="33">
        <v>43869</v>
      </c>
    </row>
    <row r="7418" spans="2:4" x14ac:dyDescent="0.2">
      <c r="B7418" t="s">
        <v>180</v>
      </c>
      <c r="C7418" s="44">
        <v>0</v>
      </c>
      <c r="D7418" s="33">
        <v>43870</v>
      </c>
    </row>
    <row r="7419" spans="2:4" x14ac:dyDescent="0.2">
      <c r="B7419" t="s">
        <v>180</v>
      </c>
      <c r="C7419" s="44">
        <v>0</v>
      </c>
      <c r="D7419" s="33">
        <v>43871</v>
      </c>
    </row>
    <row r="7420" spans="2:4" x14ac:dyDescent="0.2">
      <c r="B7420" t="s">
        <v>180</v>
      </c>
      <c r="C7420" s="44">
        <v>0</v>
      </c>
      <c r="D7420" s="33">
        <v>43872</v>
      </c>
    </row>
    <row r="7421" spans="2:4" x14ac:dyDescent="0.2">
      <c r="B7421" t="s">
        <v>180</v>
      </c>
      <c r="C7421" s="44">
        <v>0</v>
      </c>
      <c r="D7421" s="33">
        <v>43873</v>
      </c>
    </row>
    <row r="7422" spans="2:4" x14ac:dyDescent="0.2">
      <c r="B7422" t="s">
        <v>180</v>
      </c>
      <c r="C7422" s="44">
        <v>0</v>
      </c>
      <c r="D7422" s="33">
        <v>43874</v>
      </c>
    </row>
    <row r="7423" spans="2:4" x14ac:dyDescent="0.2">
      <c r="B7423" t="s">
        <v>180</v>
      </c>
      <c r="C7423" s="44">
        <v>0</v>
      </c>
      <c r="D7423" s="33">
        <v>43875</v>
      </c>
    </row>
    <row r="7424" spans="2:4" x14ac:dyDescent="0.2">
      <c r="B7424" t="s">
        <v>180</v>
      </c>
      <c r="C7424" s="44">
        <v>0</v>
      </c>
      <c r="D7424" s="33">
        <v>43876</v>
      </c>
    </row>
    <row r="7425" spans="2:4" x14ac:dyDescent="0.2">
      <c r="B7425" t="s">
        <v>180</v>
      </c>
      <c r="C7425" s="44">
        <v>0</v>
      </c>
      <c r="D7425" s="33">
        <v>43877</v>
      </c>
    </row>
    <row r="7426" spans="2:4" x14ac:dyDescent="0.2">
      <c r="B7426" t="s">
        <v>180</v>
      </c>
      <c r="C7426" s="44">
        <v>0</v>
      </c>
      <c r="D7426" s="33">
        <v>43878</v>
      </c>
    </row>
    <row r="7427" spans="2:4" x14ac:dyDescent="0.2">
      <c r="B7427" t="s">
        <v>180</v>
      </c>
      <c r="C7427" s="44">
        <v>0</v>
      </c>
      <c r="D7427" s="33">
        <v>43879</v>
      </c>
    </row>
    <row r="7428" spans="2:4" x14ac:dyDescent="0.2">
      <c r="B7428" t="s">
        <v>180</v>
      </c>
      <c r="C7428" s="44">
        <v>0</v>
      </c>
      <c r="D7428" s="33">
        <v>43880</v>
      </c>
    </row>
    <row r="7429" spans="2:4" x14ac:dyDescent="0.2">
      <c r="B7429" t="s">
        <v>180</v>
      </c>
      <c r="C7429" s="44">
        <v>0</v>
      </c>
      <c r="D7429" s="33">
        <v>43881</v>
      </c>
    </row>
    <row r="7430" spans="2:4" x14ac:dyDescent="0.2">
      <c r="B7430" t="s">
        <v>180</v>
      </c>
      <c r="C7430" s="44">
        <v>0</v>
      </c>
      <c r="D7430" s="33">
        <v>43882</v>
      </c>
    </row>
    <row r="7431" spans="2:4" x14ac:dyDescent="0.2">
      <c r="B7431" t="s">
        <v>180</v>
      </c>
      <c r="C7431" s="44">
        <v>0</v>
      </c>
      <c r="D7431" s="33">
        <v>43883</v>
      </c>
    </row>
    <row r="7432" spans="2:4" x14ac:dyDescent="0.2">
      <c r="B7432" t="s">
        <v>180</v>
      </c>
      <c r="C7432" s="44">
        <v>0</v>
      </c>
      <c r="D7432" s="33">
        <v>43884</v>
      </c>
    </row>
    <row r="7433" spans="2:4" x14ac:dyDescent="0.2">
      <c r="B7433" t="s">
        <v>180</v>
      </c>
      <c r="C7433" s="44">
        <v>0</v>
      </c>
      <c r="D7433" s="33">
        <v>43885</v>
      </c>
    </row>
    <row r="7434" spans="2:4" x14ac:dyDescent="0.2">
      <c r="B7434" t="s">
        <v>180</v>
      </c>
      <c r="C7434" s="44">
        <v>0</v>
      </c>
      <c r="D7434" s="33">
        <v>43886</v>
      </c>
    </row>
    <row r="7435" spans="2:4" x14ac:dyDescent="0.2">
      <c r="B7435" t="s">
        <v>180</v>
      </c>
      <c r="C7435" s="44">
        <v>0</v>
      </c>
      <c r="D7435" s="33">
        <v>43887</v>
      </c>
    </row>
    <row r="7436" spans="2:4" x14ac:dyDescent="0.2">
      <c r="B7436" t="s">
        <v>180</v>
      </c>
      <c r="C7436" s="44">
        <v>0</v>
      </c>
      <c r="D7436" s="33">
        <v>43888</v>
      </c>
    </row>
    <row r="7437" spans="2:4" x14ac:dyDescent="0.2">
      <c r="B7437" t="s">
        <v>180</v>
      </c>
      <c r="C7437" s="44">
        <v>0</v>
      </c>
      <c r="D7437" s="33">
        <v>43889</v>
      </c>
    </row>
    <row r="7438" spans="2:4" x14ac:dyDescent="0.2">
      <c r="B7438" t="s">
        <v>180</v>
      </c>
      <c r="C7438" s="44">
        <v>0</v>
      </c>
      <c r="D7438" s="33">
        <v>43890</v>
      </c>
    </row>
    <row r="7439" spans="2:4" x14ac:dyDescent="0.2">
      <c r="B7439" t="s">
        <v>180</v>
      </c>
      <c r="C7439" s="44">
        <v>0</v>
      </c>
      <c r="D7439" s="33">
        <v>43891</v>
      </c>
    </row>
    <row r="7440" spans="2:4" x14ac:dyDescent="0.2">
      <c r="B7440" t="s">
        <v>180</v>
      </c>
      <c r="C7440" s="44">
        <v>0</v>
      </c>
      <c r="D7440" s="33">
        <v>43892</v>
      </c>
    </row>
    <row r="7441" spans="1:4" x14ac:dyDescent="0.2">
      <c r="B7441" t="s">
        <v>180</v>
      </c>
      <c r="C7441" s="44">
        <v>0</v>
      </c>
      <c r="D7441" s="33">
        <v>43893</v>
      </c>
    </row>
    <row r="7442" spans="1:4" x14ac:dyDescent="0.2">
      <c r="B7442" t="s">
        <v>180</v>
      </c>
      <c r="C7442" s="44">
        <v>0</v>
      </c>
      <c r="D7442" s="33">
        <v>43894</v>
      </c>
    </row>
    <row r="7443" spans="1:4" x14ac:dyDescent="0.2">
      <c r="B7443" t="s">
        <v>180</v>
      </c>
      <c r="C7443" s="44">
        <v>0</v>
      </c>
      <c r="D7443" s="33">
        <v>43895</v>
      </c>
    </row>
    <row r="7444" spans="1:4" x14ac:dyDescent="0.2">
      <c r="B7444" t="s">
        <v>180</v>
      </c>
      <c r="C7444" s="44">
        <v>0</v>
      </c>
      <c r="D7444" s="33">
        <v>43896</v>
      </c>
    </row>
    <row r="7445" spans="1:4" x14ac:dyDescent="0.2">
      <c r="B7445" t="s">
        <v>180</v>
      </c>
      <c r="C7445" s="44">
        <v>0</v>
      </c>
      <c r="D7445" s="33">
        <v>43897</v>
      </c>
    </row>
    <row r="7446" spans="1:4" x14ac:dyDescent="0.2">
      <c r="B7446" t="s">
        <v>180</v>
      </c>
      <c r="C7446" s="44">
        <v>0</v>
      </c>
      <c r="D7446" s="33">
        <v>43898</v>
      </c>
    </row>
    <row r="7447" spans="1:4" x14ac:dyDescent="0.2">
      <c r="B7447" t="s">
        <v>180</v>
      </c>
      <c r="C7447" s="44">
        <v>0</v>
      </c>
      <c r="D7447" s="33">
        <v>43899</v>
      </c>
    </row>
    <row r="7448" spans="1:4" x14ac:dyDescent="0.2">
      <c r="B7448" t="s">
        <v>180</v>
      </c>
      <c r="C7448" s="44">
        <v>1</v>
      </c>
      <c r="D7448" s="33">
        <v>43900</v>
      </c>
    </row>
    <row r="7449" spans="1:4" x14ac:dyDescent="0.2">
      <c r="B7449" t="s">
        <v>180</v>
      </c>
      <c r="C7449" s="44">
        <v>8</v>
      </c>
      <c r="D7449" s="33">
        <v>43901</v>
      </c>
    </row>
    <row r="7450" spans="1:4" x14ac:dyDescent="0.2">
      <c r="B7450" t="s">
        <v>180</v>
      </c>
      <c r="C7450" s="44">
        <v>11</v>
      </c>
      <c r="D7450" s="33">
        <v>43902</v>
      </c>
    </row>
    <row r="7451" spans="1:4" x14ac:dyDescent="0.2">
      <c r="B7451" t="s">
        <v>180</v>
      </c>
      <c r="C7451" s="44">
        <v>27</v>
      </c>
      <c r="D7451" s="33">
        <v>43903</v>
      </c>
    </row>
    <row r="7452" spans="1:4" x14ac:dyDescent="0.2">
      <c r="B7452" t="s">
        <v>180</v>
      </c>
      <c r="C7452" s="44">
        <v>36</v>
      </c>
      <c r="D7452" s="33">
        <v>43904</v>
      </c>
    </row>
    <row r="7453" spans="1:4" x14ac:dyDescent="0.2">
      <c r="B7453" t="s">
        <v>180</v>
      </c>
      <c r="C7453" s="44">
        <v>43</v>
      </c>
      <c r="D7453" s="33">
        <v>43905</v>
      </c>
    </row>
    <row r="7454" spans="1:4" x14ac:dyDescent="0.2">
      <c r="A7454" t="s">
        <v>181</v>
      </c>
      <c r="B7454" t="s">
        <v>143</v>
      </c>
      <c r="C7454" s="44">
        <v>0</v>
      </c>
      <c r="D7454" s="33">
        <v>43852</v>
      </c>
    </row>
    <row r="7455" spans="1:4" x14ac:dyDescent="0.2">
      <c r="A7455" t="s">
        <v>181</v>
      </c>
      <c r="B7455" t="s">
        <v>143</v>
      </c>
      <c r="C7455" s="44">
        <v>0</v>
      </c>
      <c r="D7455" s="33">
        <v>43853</v>
      </c>
    </row>
    <row r="7456" spans="1:4" x14ac:dyDescent="0.2">
      <c r="A7456" t="s">
        <v>181</v>
      </c>
      <c r="B7456" t="s">
        <v>143</v>
      </c>
      <c r="C7456" s="44">
        <v>0</v>
      </c>
      <c r="D7456" s="33">
        <v>43854</v>
      </c>
    </row>
    <row r="7457" spans="1:4" x14ac:dyDescent="0.2">
      <c r="A7457" t="s">
        <v>181</v>
      </c>
      <c r="B7457" t="s">
        <v>143</v>
      </c>
      <c r="C7457" s="44">
        <v>0</v>
      </c>
      <c r="D7457" s="33">
        <v>43855</v>
      </c>
    </row>
    <row r="7458" spans="1:4" x14ac:dyDescent="0.2">
      <c r="A7458" t="s">
        <v>181</v>
      </c>
      <c r="B7458" t="s">
        <v>143</v>
      </c>
      <c r="C7458" s="44">
        <v>0</v>
      </c>
      <c r="D7458" s="33">
        <v>43856</v>
      </c>
    </row>
    <row r="7459" spans="1:4" x14ac:dyDescent="0.2">
      <c r="A7459" t="s">
        <v>181</v>
      </c>
      <c r="B7459" t="s">
        <v>143</v>
      </c>
      <c r="C7459" s="44">
        <v>0</v>
      </c>
      <c r="D7459" s="33">
        <v>43857</v>
      </c>
    </row>
    <row r="7460" spans="1:4" x14ac:dyDescent="0.2">
      <c r="A7460" t="s">
        <v>181</v>
      </c>
      <c r="B7460" t="s">
        <v>143</v>
      </c>
      <c r="C7460" s="44">
        <v>0</v>
      </c>
      <c r="D7460" s="33">
        <v>43858</v>
      </c>
    </row>
    <row r="7461" spans="1:4" x14ac:dyDescent="0.2">
      <c r="A7461" t="s">
        <v>181</v>
      </c>
      <c r="B7461" t="s">
        <v>143</v>
      </c>
      <c r="C7461" s="44">
        <v>0</v>
      </c>
      <c r="D7461" s="33">
        <v>43859</v>
      </c>
    </row>
    <row r="7462" spans="1:4" x14ac:dyDescent="0.2">
      <c r="A7462" t="s">
        <v>181</v>
      </c>
      <c r="B7462" t="s">
        <v>143</v>
      </c>
      <c r="C7462" s="44">
        <v>0</v>
      </c>
      <c r="D7462" s="33">
        <v>43860</v>
      </c>
    </row>
    <row r="7463" spans="1:4" x14ac:dyDescent="0.2">
      <c r="A7463" t="s">
        <v>181</v>
      </c>
      <c r="B7463" t="s">
        <v>143</v>
      </c>
      <c r="C7463" s="44">
        <v>0</v>
      </c>
      <c r="D7463" s="33">
        <v>43861</v>
      </c>
    </row>
    <row r="7464" spans="1:4" x14ac:dyDescent="0.2">
      <c r="A7464" t="s">
        <v>181</v>
      </c>
      <c r="B7464" t="s">
        <v>143</v>
      </c>
      <c r="C7464" s="44">
        <v>0</v>
      </c>
      <c r="D7464" s="33">
        <v>43862</v>
      </c>
    </row>
    <row r="7465" spans="1:4" x14ac:dyDescent="0.2">
      <c r="A7465" t="s">
        <v>181</v>
      </c>
      <c r="B7465" t="s">
        <v>143</v>
      </c>
      <c r="C7465" s="44">
        <v>0</v>
      </c>
      <c r="D7465" s="33">
        <v>43863</v>
      </c>
    </row>
    <row r="7466" spans="1:4" x14ac:dyDescent="0.2">
      <c r="A7466" t="s">
        <v>181</v>
      </c>
      <c r="B7466" t="s">
        <v>143</v>
      </c>
      <c r="C7466" s="44">
        <v>0</v>
      </c>
      <c r="D7466" s="33">
        <v>43864</v>
      </c>
    </row>
    <row r="7467" spans="1:4" x14ac:dyDescent="0.2">
      <c r="A7467" t="s">
        <v>181</v>
      </c>
      <c r="B7467" t="s">
        <v>143</v>
      </c>
      <c r="C7467" s="44">
        <v>0</v>
      </c>
      <c r="D7467" s="33">
        <v>43865</v>
      </c>
    </row>
    <row r="7468" spans="1:4" x14ac:dyDescent="0.2">
      <c r="A7468" t="s">
        <v>181</v>
      </c>
      <c r="B7468" t="s">
        <v>143</v>
      </c>
      <c r="C7468" s="44">
        <v>0</v>
      </c>
      <c r="D7468" s="33">
        <v>43866</v>
      </c>
    </row>
    <row r="7469" spans="1:4" x14ac:dyDescent="0.2">
      <c r="A7469" t="s">
        <v>181</v>
      </c>
      <c r="B7469" t="s">
        <v>143</v>
      </c>
      <c r="C7469" s="44">
        <v>0</v>
      </c>
      <c r="D7469" s="33">
        <v>43867</v>
      </c>
    </row>
    <row r="7470" spans="1:4" x14ac:dyDescent="0.2">
      <c r="A7470" t="s">
        <v>181</v>
      </c>
      <c r="B7470" t="s">
        <v>143</v>
      </c>
      <c r="C7470" s="44">
        <v>0</v>
      </c>
      <c r="D7470" s="33">
        <v>43868</v>
      </c>
    </row>
    <row r="7471" spans="1:4" x14ac:dyDescent="0.2">
      <c r="A7471" t="s">
        <v>181</v>
      </c>
      <c r="B7471" t="s">
        <v>143</v>
      </c>
      <c r="C7471" s="44">
        <v>0</v>
      </c>
      <c r="D7471" s="33">
        <v>43869</v>
      </c>
    </row>
    <row r="7472" spans="1:4" x14ac:dyDescent="0.2">
      <c r="A7472" t="s">
        <v>181</v>
      </c>
      <c r="B7472" t="s">
        <v>143</v>
      </c>
      <c r="C7472" s="44">
        <v>0</v>
      </c>
      <c r="D7472" s="33">
        <v>43870</v>
      </c>
    </row>
    <row r="7473" spans="1:4" x14ac:dyDescent="0.2">
      <c r="A7473" t="s">
        <v>181</v>
      </c>
      <c r="B7473" t="s">
        <v>143</v>
      </c>
      <c r="C7473" s="44">
        <v>0</v>
      </c>
      <c r="D7473" s="33">
        <v>43871</v>
      </c>
    </row>
    <row r="7474" spans="1:4" x14ac:dyDescent="0.2">
      <c r="A7474" t="s">
        <v>181</v>
      </c>
      <c r="B7474" t="s">
        <v>143</v>
      </c>
      <c r="C7474" s="44">
        <v>0</v>
      </c>
      <c r="D7474" s="33">
        <v>43872</v>
      </c>
    </row>
    <row r="7475" spans="1:4" x14ac:dyDescent="0.2">
      <c r="A7475" t="s">
        <v>181</v>
      </c>
      <c r="B7475" t="s">
        <v>143</v>
      </c>
      <c r="C7475" s="44">
        <v>0</v>
      </c>
      <c r="D7475" s="33">
        <v>43873</v>
      </c>
    </row>
    <row r="7476" spans="1:4" x14ac:dyDescent="0.2">
      <c r="A7476" t="s">
        <v>181</v>
      </c>
      <c r="B7476" t="s">
        <v>143</v>
      </c>
      <c r="C7476" s="44">
        <v>0</v>
      </c>
      <c r="D7476" s="33">
        <v>43874</v>
      </c>
    </row>
    <row r="7477" spans="1:4" x14ac:dyDescent="0.2">
      <c r="A7477" t="s">
        <v>181</v>
      </c>
      <c r="B7477" t="s">
        <v>143</v>
      </c>
      <c r="C7477" s="44">
        <v>0</v>
      </c>
      <c r="D7477" s="33">
        <v>43875</v>
      </c>
    </row>
    <row r="7478" spans="1:4" x14ac:dyDescent="0.2">
      <c r="A7478" t="s">
        <v>181</v>
      </c>
      <c r="B7478" t="s">
        <v>143</v>
      </c>
      <c r="C7478" s="44">
        <v>0</v>
      </c>
      <c r="D7478" s="33">
        <v>43876</v>
      </c>
    </row>
    <row r="7479" spans="1:4" x14ac:dyDescent="0.2">
      <c r="A7479" t="s">
        <v>181</v>
      </c>
      <c r="B7479" t="s">
        <v>143</v>
      </c>
      <c r="C7479" s="44">
        <v>0</v>
      </c>
      <c r="D7479" s="33">
        <v>43877</v>
      </c>
    </row>
    <row r="7480" spans="1:4" x14ac:dyDescent="0.2">
      <c r="A7480" t="s">
        <v>181</v>
      </c>
      <c r="B7480" t="s">
        <v>143</v>
      </c>
      <c r="C7480" s="44">
        <v>0</v>
      </c>
      <c r="D7480" s="33">
        <v>43878</v>
      </c>
    </row>
    <row r="7481" spans="1:4" x14ac:dyDescent="0.2">
      <c r="A7481" t="s">
        <v>181</v>
      </c>
      <c r="B7481" t="s">
        <v>143</v>
      </c>
      <c r="C7481" s="44">
        <v>0</v>
      </c>
      <c r="D7481" s="33">
        <v>43879</v>
      </c>
    </row>
    <row r="7482" spans="1:4" x14ac:dyDescent="0.2">
      <c r="A7482" t="s">
        <v>181</v>
      </c>
      <c r="B7482" t="s">
        <v>143</v>
      </c>
      <c r="C7482" s="44">
        <v>0</v>
      </c>
      <c r="D7482" s="33">
        <v>43880</v>
      </c>
    </row>
    <row r="7483" spans="1:4" x14ac:dyDescent="0.2">
      <c r="A7483" t="s">
        <v>181</v>
      </c>
      <c r="B7483" t="s">
        <v>143</v>
      </c>
      <c r="C7483" s="44">
        <v>0</v>
      </c>
      <c r="D7483" s="33">
        <v>43881</v>
      </c>
    </row>
    <row r="7484" spans="1:4" x14ac:dyDescent="0.2">
      <c r="A7484" t="s">
        <v>181</v>
      </c>
      <c r="B7484" t="s">
        <v>143</v>
      </c>
      <c r="C7484" s="44">
        <v>0</v>
      </c>
      <c r="D7484" s="33">
        <v>43882</v>
      </c>
    </row>
    <row r="7485" spans="1:4" x14ac:dyDescent="0.2">
      <c r="A7485" t="s">
        <v>181</v>
      </c>
      <c r="B7485" t="s">
        <v>143</v>
      </c>
      <c r="C7485" s="44">
        <v>0</v>
      </c>
      <c r="D7485" s="33">
        <v>43883</v>
      </c>
    </row>
    <row r="7486" spans="1:4" x14ac:dyDescent="0.2">
      <c r="A7486" t="s">
        <v>181</v>
      </c>
      <c r="B7486" t="s">
        <v>143</v>
      </c>
      <c r="C7486" s="44">
        <v>0</v>
      </c>
      <c r="D7486" s="33">
        <v>43884</v>
      </c>
    </row>
    <row r="7487" spans="1:4" x14ac:dyDescent="0.2">
      <c r="A7487" t="s">
        <v>181</v>
      </c>
      <c r="B7487" t="s">
        <v>143</v>
      </c>
      <c r="C7487" s="44">
        <v>0</v>
      </c>
      <c r="D7487" s="33">
        <v>43885</v>
      </c>
    </row>
    <row r="7488" spans="1:4" x14ac:dyDescent="0.2">
      <c r="A7488" t="s">
        <v>181</v>
      </c>
      <c r="B7488" t="s">
        <v>143</v>
      </c>
      <c r="C7488" s="44">
        <v>0</v>
      </c>
      <c r="D7488" s="33">
        <v>43886</v>
      </c>
    </row>
    <row r="7489" spans="1:4" x14ac:dyDescent="0.2">
      <c r="A7489" t="s">
        <v>181</v>
      </c>
      <c r="B7489" t="s">
        <v>143</v>
      </c>
      <c r="C7489" s="44">
        <v>0</v>
      </c>
      <c r="D7489" s="33">
        <v>43887</v>
      </c>
    </row>
    <row r="7490" spans="1:4" x14ac:dyDescent="0.2">
      <c r="A7490" t="s">
        <v>181</v>
      </c>
      <c r="B7490" t="s">
        <v>143</v>
      </c>
      <c r="C7490" s="44">
        <v>0</v>
      </c>
      <c r="D7490" s="33">
        <v>43888</v>
      </c>
    </row>
    <row r="7491" spans="1:4" x14ac:dyDescent="0.2">
      <c r="A7491" t="s">
        <v>181</v>
      </c>
      <c r="B7491" t="s">
        <v>143</v>
      </c>
      <c r="C7491" s="44">
        <v>0</v>
      </c>
      <c r="D7491" s="33">
        <v>43889</v>
      </c>
    </row>
    <row r="7492" spans="1:4" x14ac:dyDescent="0.2">
      <c r="A7492" t="s">
        <v>181</v>
      </c>
      <c r="B7492" t="s">
        <v>143</v>
      </c>
      <c r="C7492" s="44">
        <v>0</v>
      </c>
      <c r="D7492" s="33">
        <v>43890</v>
      </c>
    </row>
    <row r="7493" spans="1:4" x14ac:dyDescent="0.2">
      <c r="A7493" t="s">
        <v>181</v>
      </c>
      <c r="B7493" t="s">
        <v>143</v>
      </c>
      <c r="C7493" s="44">
        <v>0</v>
      </c>
      <c r="D7493" s="33">
        <v>43891</v>
      </c>
    </row>
    <row r="7494" spans="1:4" x14ac:dyDescent="0.2">
      <c r="A7494" t="s">
        <v>181</v>
      </c>
      <c r="B7494" t="s">
        <v>143</v>
      </c>
      <c r="C7494" s="44">
        <v>0</v>
      </c>
      <c r="D7494" s="33">
        <v>43892</v>
      </c>
    </row>
    <row r="7495" spans="1:4" x14ac:dyDescent="0.2">
      <c r="A7495" t="s">
        <v>181</v>
      </c>
      <c r="B7495" t="s">
        <v>143</v>
      </c>
      <c r="C7495" s="44">
        <v>0</v>
      </c>
      <c r="D7495" s="33">
        <v>43893</v>
      </c>
    </row>
    <row r="7496" spans="1:4" x14ac:dyDescent="0.2">
      <c r="A7496" t="s">
        <v>181</v>
      </c>
      <c r="B7496" t="s">
        <v>143</v>
      </c>
      <c r="C7496" s="44">
        <v>0</v>
      </c>
      <c r="D7496" s="33">
        <v>43894</v>
      </c>
    </row>
    <row r="7497" spans="1:4" x14ac:dyDescent="0.2">
      <c r="A7497" t="s">
        <v>181</v>
      </c>
      <c r="B7497" t="s">
        <v>143</v>
      </c>
      <c r="C7497" s="44">
        <v>0</v>
      </c>
      <c r="D7497" s="33">
        <v>43895</v>
      </c>
    </row>
    <row r="7498" spans="1:4" x14ac:dyDescent="0.2">
      <c r="A7498" t="s">
        <v>181</v>
      </c>
      <c r="B7498" t="s">
        <v>143</v>
      </c>
      <c r="C7498" s="44">
        <v>0</v>
      </c>
      <c r="D7498" s="33">
        <v>43896</v>
      </c>
    </row>
    <row r="7499" spans="1:4" x14ac:dyDescent="0.2">
      <c r="A7499" t="s">
        <v>181</v>
      </c>
      <c r="B7499" t="s">
        <v>143</v>
      </c>
      <c r="C7499" s="44">
        <v>0</v>
      </c>
      <c r="D7499" s="33">
        <v>43897</v>
      </c>
    </row>
    <row r="7500" spans="1:4" x14ac:dyDescent="0.2">
      <c r="A7500" t="s">
        <v>181</v>
      </c>
      <c r="B7500" t="s">
        <v>143</v>
      </c>
      <c r="C7500" s="44">
        <v>0</v>
      </c>
      <c r="D7500" s="33">
        <v>43898</v>
      </c>
    </row>
    <row r="7501" spans="1:4" x14ac:dyDescent="0.2">
      <c r="A7501" t="s">
        <v>181</v>
      </c>
      <c r="B7501" t="s">
        <v>143</v>
      </c>
      <c r="C7501" s="44">
        <v>0</v>
      </c>
      <c r="D7501" s="33">
        <v>43899</v>
      </c>
    </row>
    <row r="7502" spans="1:4" x14ac:dyDescent="0.2">
      <c r="A7502" t="s">
        <v>181</v>
      </c>
      <c r="B7502" t="s">
        <v>143</v>
      </c>
      <c r="C7502" s="44">
        <v>1</v>
      </c>
      <c r="D7502" s="33">
        <v>43900</v>
      </c>
    </row>
    <row r="7503" spans="1:4" x14ac:dyDescent="0.2">
      <c r="A7503" t="s">
        <v>181</v>
      </c>
      <c r="B7503" t="s">
        <v>143</v>
      </c>
      <c r="C7503" s="44">
        <v>1</v>
      </c>
      <c r="D7503" s="33">
        <v>43901</v>
      </c>
    </row>
    <row r="7504" spans="1:4" x14ac:dyDescent="0.2">
      <c r="A7504" t="s">
        <v>181</v>
      </c>
      <c r="B7504" t="s">
        <v>143</v>
      </c>
      <c r="C7504" s="44">
        <v>1</v>
      </c>
      <c r="D7504" s="33">
        <v>43902</v>
      </c>
    </row>
    <row r="7505" spans="1:4" x14ac:dyDescent="0.2">
      <c r="A7505" t="s">
        <v>181</v>
      </c>
      <c r="B7505" t="s">
        <v>143</v>
      </c>
      <c r="C7505" s="44">
        <v>5</v>
      </c>
      <c r="D7505" s="33">
        <v>43903</v>
      </c>
    </row>
    <row r="7506" spans="1:4" x14ac:dyDescent="0.2">
      <c r="A7506" t="s">
        <v>181</v>
      </c>
      <c r="B7506" t="s">
        <v>143</v>
      </c>
      <c r="C7506" s="44">
        <v>8</v>
      </c>
      <c r="D7506" s="33">
        <v>43904</v>
      </c>
    </row>
    <row r="7507" spans="1:4" x14ac:dyDescent="0.2">
      <c r="A7507" t="s">
        <v>181</v>
      </c>
      <c r="B7507" t="s">
        <v>143</v>
      </c>
      <c r="C7507" s="44">
        <v>8</v>
      </c>
      <c r="D7507" s="33">
        <v>43905</v>
      </c>
    </row>
    <row r="7508" spans="1:4" x14ac:dyDescent="0.2">
      <c r="A7508" t="s">
        <v>182</v>
      </c>
      <c r="B7508" t="s">
        <v>143</v>
      </c>
      <c r="C7508" s="44">
        <v>0</v>
      </c>
      <c r="D7508" s="33">
        <v>43852</v>
      </c>
    </row>
    <row r="7509" spans="1:4" x14ac:dyDescent="0.2">
      <c r="A7509" t="s">
        <v>182</v>
      </c>
      <c r="B7509" t="s">
        <v>143</v>
      </c>
      <c r="C7509" s="44">
        <v>0</v>
      </c>
      <c r="D7509" s="33">
        <v>43853</v>
      </c>
    </row>
    <row r="7510" spans="1:4" x14ac:dyDescent="0.2">
      <c r="A7510" t="s">
        <v>182</v>
      </c>
      <c r="B7510" t="s">
        <v>143</v>
      </c>
      <c r="C7510" s="44">
        <v>0</v>
      </c>
      <c r="D7510" s="33">
        <v>43854</v>
      </c>
    </row>
    <row r="7511" spans="1:4" x14ac:dyDescent="0.2">
      <c r="A7511" t="s">
        <v>182</v>
      </c>
      <c r="B7511" t="s">
        <v>143</v>
      </c>
      <c r="C7511" s="44">
        <v>0</v>
      </c>
      <c r="D7511" s="33">
        <v>43855</v>
      </c>
    </row>
    <row r="7512" spans="1:4" x14ac:dyDescent="0.2">
      <c r="A7512" t="s">
        <v>182</v>
      </c>
      <c r="B7512" t="s">
        <v>143</v>
      </c>
      <c r="C7512" s="44">
        <v>0</v>
      </c>
      <c r="D7512" s="33">
        <v>43856</v>
      </c>
    </row>
    <row r="7513" spans="1:4" x14ac:dyDescent="0.2">
      <c r="A7513" t="s">
        <v>182</v>
      </c>
      <c r="B7513" t="s">
        <v>143</v>
      </c>
      <c r="C7513" s="44">
        <v>0</v>
      </c>
      <c r="D7513" s="33">
        <v>43857</v>
      </c>
    </row>
    <row r="7514" spans="1:4" x14ac:dyDescent="0.2">
      <c r="A7514" t="s">
        <v>182</v>
      </c>
      <c r="B7514" t="s">
        <v>143</v>
      </c>
      <c r="C7514" s="44">
        <v>0</v>
      </c>
      <c r="D7514" s="33">
        <v>43858</v>
      </c>
    </row>
    <row r="7515" spans="1:4" x14ac:dyDescent="0.2">
      <c r="A7515" t="s">
        <v>182</v>
      </c>
      <c r="B7515" t="s">
        <v>143</v>
      </c>
      <c r="C7515" s="44">
        <v>0</v>
      </c>
      <c r="D7515" s="33">
        <v>43859</v>
      </c>
    </row>
    <row r="7516" spans="1:4" x14ac:dyDescent="0.2">
      <c r="A7516" t="s">
        <v>182</v>
      </c>
      <c r="B7516" t="s">
        <v>143</v>
      </c>
      <c r="C7516" s="44">
        <v>0</v>
      </c>
      <c r="D7516" s="33">
        <v>43860</v>
      </c>
    </row>
    <row r="7517" spans="1:4" x14ac:dyDescent="0.2">
      <c r="A7517" t="s">
        <v>182</v>
      </c>
      <c r="B7517" t="s">
        <v>143</v>
      </c>
      <c r="C7517" s="44">
        <v>0</v>
      </c>
      <c r="D7517" s="33">
        <v>43861</v>
      </c>
    </row>
    <row r="7518" spans="1:4" x14ac:dyDescent="0.2">
      <c r="A7518" t="s">
        <v>182</v>
      </c>
      <c r="B7518" t="s">
        <v>143</v>
      </c>
      <c r="C7518" s="44">
        <v>0</v>
      </c>
      <c r="D7518" s="33">
        <v>43862</v>
      </c>
    </row>
    <row r="7519" spans="1:4" x14ac:dyDescent="0.2">
      <c r="A7519" t="s">
        <v>182</v>
      </c>
      <c r="B7519" t="s">
        <v>143</v>
      </c>
      <c r="C7519" s="44">
        <v>0</v>
      </c>
      <c r="D7519" s="33">
        <v>43863</v>
      </c>
    </row>
    <row r="7520" spans="1:4" x14ac:dyDescent="0.2">
      <c r="A7520" t="s">
        <v>182</v>
      </c>
      <c r="B7520" t="s">
        <v>143</v>
      </c>
      <c r="C7520" s="44">
        <v>0</v>
      </c>
      <c r="D7520" s="33">
        <v>43864</v>
      </c>
    </row>
    <row r="7521" spans="1:4" x14ac:dyDescent="0.2">
      <c r="A7521" t="s">
        <v>182</v>
      </c>
      <c r="B7521" t="s">
        <v>143</v>
      </c>
      <c r="C7521" s="44">
        <v>0</v>
      </c>
      <c r="D7521" s="33">
        <v>43865</v>
      </c>
    </row>
    <row r="7522" spans="1:4" x14ac:dyDescent="0.2">
      <c r="A7522" t="s">
        <v>182</v>
      </c>
      <c r="B7522" t="s">
        <v>143</v>
      </c>
      <c r="C7522" s="44">
        <v>0</v>
      </c>
      <c r="D7522" s="33">
        <v>43866</v>
      </c>
    </row>
    <row r="7523" spans="1:4" x14ac:dyDescent="0.2">
      <c r="A7523" t="s">
        <v>182</v>
      </c>
      <c r="B7523" t="s">
        <v>143</v>
      </c>
      <c r="C7523" s="44">
        <v>0</v>
      </c>
      <c r="D7523" s="33">
        <v>43867</v>
      </c>
    </row>
    <row r="7524" spans="1:4" x14ac:dyDescent="0.2">
      <c r="A7524" t="s">
        <v>182</v>
      </c>
      <c r="B7524" t="s">
        <v>143</v>
      </c>
      <c r="C7524" s="44">
        <v>0</v>
      </c>
      <c r="D7524" s="33">
        <v>43868</v>
      </c>
    </row>
    <row r="7525" spans="1:4" x14ac:dyDescent="0.2">
      <c r="A7525" t="s">
        <v>182</v>
      </c>
      <c r="B7525" t="s">
        <v>143</v>
      </c>
      <c r="C7525" s="44">
        <v>0</v>
      </c>
      <c r="D7525" s="33">
        <v>43869</v>
      </c>
    </row>
    <row r="7526" spans="1:4" x14ac:dyDescent="0.2">
      <c r="A7526" t="s">
        <v>182</v>
      </c>
      <c r="B7526" t="s">
        <v>143</v>
      </c>
      <c r="C7526" s="44">
        <v>0</v>
      </c>
      <c r="D7526" s="33">
        <v>43870</v>
      </c>
    </row>
    <row r="7527" spans="1:4" x14ac:dyDescent="0.2">
      <c r="A7527" t="s">
        <v>182</v>
      </c>
      <c r="B7527" t="s">
        <v>143</v>
      </c>
      <c r="C7527" s="44">
        <v>0</v>
      </c>
      <c r="D7527" s="33">
        <v>43871</v>
      </c>
    </row>
    <row r="7528" spans="1:4" x14ac:dyDescent="0.2">
      <c r="A7528" t="s">
        <v>182</v>
      </c>
      <c r="B7528" t="s">
        <v>143</v>
      </c>
      <c r="C7528" s="44">
        <v>0</v>
      </c>
      <c r="D7528" s="33">
        <v>43872</v>
      </c>
    </row>
    <row r="7529" spans="1:4" x14ac:dyDescent="0.2">
      <c r="A7529" t="s">
        <v>182</v>
      </c>
      <c r="B7529" t="s">
        <v>143</v>
      </c>
      <c r="C7529" s="44">
        <v>0</v>
      </c>
      <c r="D7529" s="33">
        <v>43873</v>
      </c>
    </row>
    <row r="7530" spans="1:4" x14ac:dyDescent="0.2">
      <c r="A7530" t="s">
        <v>182</v>
      </c>
      <c r="B7530" t="s">
        <v>143</v>
      </c>
      <c r="C7530" s="44">
        <v>0</v>
      </c>
      <c r="D7530" s="33">
        <v>43874</v>
      </c>
    </row>
    <row r="7531" spans="1:4" x14ac:dyDescent="0.2">
      <c r="A7531" t="s">
        <v>182</v>
      </c>
      <c r="B7531" t="s">
        <v>143</v>
      </c>
      <c r="C7531" s="44">
        <v>0</v>
      </c>
      <c r="D7531" s="33">
        <v>43875</v>
      </c>
    </row>
    <row r="7532" spans="1:4" x14ac:dyDescent="0.2">
      <c r="A7532" t="s">
        <v>182</v>
      </c>
      <c r="B7532" t="s">
        <v>143</v>
      </c>
      <c r="C7532" s="44">
        <v>0</v>
      </c>
      <c r="D7532" s="33">
        <v>43876</v>
      </c>
    </row>
    <row r="7533" spans="1:4" x14ac:dyDescent="0.2">
      <c r="A7533" t="s">
        <v>182</v>
      </c>
      <c r="B7533" t="s">
        <v>143</v>
      </c>
      <c r="C7533" s="44">
        <v>0</v>
      </c>
      <c r="D7533" s="33">
        <v>43877</v>
      </c>
    </row>
    <row r="7534" spans="1:4" x14ac:dyDescent="0.2">
      <c r="A7534" t="s">
        <v>182</v>
      </c>
      <c r="B7534" t="s">
        <v>143</v>
      </c>
      <c r="C7534" s="44">
        <v>0</v>
      </c>
      <c r="D7534" s="33">
        <v>43878</v>
      </c>
    </row>
    <row r="7535" spans="1:4" x14ac:dyDescent="0.2">
      <c r="A7535" t="s">
        <v>182</v>
      </c>
      <c r="B7535" t="s">
        <v>143</v>
      </c>
      <c r="C7535" s="44">
        <v>0</v>
      </c>
      <c r="D7535" s="33">
        <v>43879</v>
      </c>
    </row>
    <row r="7536" spans="1:4" x14ac:dyDescent="0.2">
      <c r="A7536" t="s">
        <v>182</v>
      </c>
      <c r="B7536" t="s">
        <v>143</v>
      </c>
      <c r="C7536" s="44">
        <v>0</v>
      </c>
      <c r="D7536" s="33">
        <v>43880</v>
      </c>
    </row>
    <row r="7537" spans="1:4" x14ac:dyDescent="0.2">
      <c r="A7537" t="s">
        <v>182</v>
      </c>
      <c r="B7537" t="s">
        <v>143</v>
      </c>
      <c r="C7537" s="44">
        <v>0</v>
      </c>
      <c r="D7537" s="33">
        <v>43881</v>
      </c>
    </row>
    <row r="7538" spans="1:4" x14ac:dyDescent="0.2">
      <c r="A7538" t="s">
        <v>182</v>
      </c>
      <c r="B7538" t="s">
        <v>143</v>
      </c>
      <c r="C7538" s="44">
        <v>0</v>
      </c>
      <c r="D7538" s="33">
        <v>43882</v>
      </c>
    </row>
    <row r="7539" spans="1:4" x14ac:dyDescent="0.2">
      <c r="A7539" t="s">
        <v>182</v>
      </c>
      <c r="B7539" t="s">
        <v>143</v>
      </c>
      <c r="C7539" s="44">
        <v>0</v>
      </c>
      <c r="D7539" s="33">
        <v>43883</v>
      </c>
    </row>
    <row r="7540" spans="1:4" x14ac:dyDescent="0.2">
      <c r="A7540" t="s">
        <v>182</v>
      </c>
      <c r="B7540" t="s">
        <v>143</v>
      </c>
      <c r="C7540" s="44">
        <v>0</v>
      </c>
      <c r="D7540" s="33">
        <v>43884</v>
      </c>
    </row>
    <row r="7541" spans="1:4" x14ac:dyDescent="0.2">
      <c r="A7541" t="s">
        <v>182</v>
      </c>
      <c r="B7541" t="s">
        <v>143</v>
      </c>
      <c r="C7541" s="44">
        <v>0</v>
      </c>
      <c r="D7541" s="33">
        <v>43885</v>
      </c>
    </row>
    <row r="7542" spans="1:4" x14ac:dyDescent="0.2">
      <c r="A7542" t="s">
        <v>182</v>
      </c>
      <c r="B7542" t="s">
        <v>143</v>
      </c>
      <c r="C7542" s="44">
        <v>0</v>
      </c>
      <c r="D7542" s="33">
        <v>43886</v>
      </c>
    </row>
    <row r="7543" spans="1:4" x14ac:dyDescent="0.2">
      <c r="A7543" t="s">
        <v>182</v>
      </c>
      <c r="B7543" t="s">
        <v>143</v>
      </c>
      <c r="C7543" s="44">
        <v>0</v>
      </c>
      <c r="D7543" s="33">
        <v>43887</v>
      </c>
    </row>
    <row r="7544" spans="1:4" x14ac:dyDescent="0.2">
      <c r="A7544" t="s">
        <v>182</v>
      </c>
      <c r="B7544" t="s">
        <v>143</v>
      </c>
      <c r="C7544" s="44">
        <v>0</v>
      </c>
      <c r="D7544" s="33">
        <v>43888</v>
      </c>
    </row>
    <row r="7545" spans="1:4" x14ac:dyDescent="0.2">
      <c r="A7545" t="s">
        <v>182</v>
      </c>
      <c r="B7545" t="s">
        <v>143</v>
      </c>
      <c r="C7545" s="44">
        <v>0</v>
      </c>
      <c r="D7545" s="33">
        <v>43889</v>
      </c>
    </row>
    <row r="7546" spans="1:4" x14ac:dyDescent="0.2">
      <c r="A7546" t="s">
        <v>182</v>
      </c>
      <c r="B7546" t="s">
        <v>143</v>
      </c>
      <c r="C7546" s="44">
        <v>0</v>
      </c>
      <c r="D7546" s="33">
        <v>43890</v>
      </c>
    </row>
    <row r="7547" spans="1:4" x14ac:dyDescent="0.2">
      <c r="A7547" t="s">
        <v>182</v>
      </c>
      <c r="B7547" t="s">
        <v>143</v>
      </c>
      <c r="C7547" s="44">
        <v>0</v>
      </c>
      <c r="D7547" s="33">
        <v>43891</v>
      </c>
    </row>
    <row r="7548" spans="1:4" x14ac:dyDescent="0.2">
      <c r="A7548" t="s">
        <v>182</v>
      </c>
      <c r="B7548" t="s">
        <v>143</v>
      </c>
      <c r="C7548" s="44">
        <v>0</v>
      </c>
      <c r="D7548" s="33">
        <v>43892</v>
      </c>
    </row>
    <row r="7549" spans="1:4" x14ac:dyDescent="0.2">
      <c r="A7549" t="s">
        <v>182</v>
      </c>
      <c r="B7549" t="s">
        <v>143</v>
      </c>
      <c r="C7549" s="44">
        <v>0</v>
      </c>
      <c r="D7549" s="33">
        <v>43893</v>
      </c>
    </row>
    <row r="7550" spans="1:4" x14ac:dyDescent="0.2">
      <c r="A7550" t="s">
        <v>182</v>
      </c>
      <c r="B7550" t="s">
        <v>143</v>
      </c>
      <c r="C7550" s="44">
        <v>0</v>
      </c>
      <c r="D7550" s="33">
        <v>43894</v>
      </c>
    </row>
    <row r="7551" spans="1:4" x14ac:dyDescent="0.2">
      <c r="A7551" t="s">
        <v>182</v>
      </c>
      <c r="B7551" t="s">
        <v>143</v>
      </c>
      <c r="C7551" s="44">
        <v>0</v>
      </c>
      <c r="D7551" s="33">
        <v>43895</v>
      </c>
    </row>
    <row r="7552" spans="1:4" x14ac:dyDescent="0.2">
      <c r="A7552" t="s">
        <v>182</v>
      </c>
      <c r="B7552" t="s">
        <v>143</v>
      </c>
      <c r="C7552" s="44">
        <v>0</v>
      </c>
      <c r="D7552" s="33">
        <v>43896</v>
      </c>
    </row>
    <row r="7553" spans="1:4" x14ac:dyDescent="0.2">
      <c r="A7553" t="s">
        <v>182</v>
      </c>
      <c r="B7553" t="s">
        <v>143</v>
      </c>
      <c r="C7553" s="44">
        <v>0</v>
      </c>
      <c r="D7553" s="33">
        <v>43897</v>
      </c>
    </row>
    <row r="7554" spans="1:4" x14ac:dyDescent="0.2">
      <c r="A7554" t="s">
        <v>182</v>
      </c>
      <c r="B7554" t="s">
        <v>143</v>
      </c>
      <c r="C7554" s="44">
        <v>0</v>
      </c>
      <c r="D7554" s="33">
        <v>43898</v>
      </c>
    </row>
    <row r="7555" spans="1:4" x14ac:dyDescent="0.2">
      <c r="A7555" t="s">
        <v>182</v>
      </c>
      <c r="B7555" t="s">
        <v>143</v>
      </c>
      <c r="C7555" s="44">
        <v>0</v>
      </c>
      <c r="D7555" s="33">
        <v>43899</v>
      </c>
    </row>
    <row r="7556" spans="1:4" x14ac:dyDescent="0.2">
      <c r="A7556" t="s">
        <v>182</v>
      </c>
      <c r="B7556" t="s">
        <v>143</v>
      </c>
      <c r="C7556" s="44">
        <v>1</v>
      </c>
      <c r="D7556" s="33">
        <v>43900</v>
      </c>
    </row>
    <row r="7557" spans="1:4" x14ac:dyDescent="0.2">
      <c r="A7557" t="s">
        <v>182</v>
      </c>
      <c r="B7557" t="s">
        <v>143</v>
      </c>
      <c r="C7557" s="44">
        <v>6</v>
      </c>
      <c r="D7557" s="33">
        <v>43901</v>
      </c>
    </row>
    <row r="7558" spans="1:4" x14ac:dyDescent="0.2">
      <c r="A7558" t="s">
        <v>182</v>
      </c>
      <c r="B7558" t="s">
        <v>143</v>
      </c>
      <c r="C7558" s="44">
        <v>19</v>
      </c>
      <c r="D7558" s="33">
        <v>43902</v>
      </c>
    </row>
    <row r="7559" spans="1:4" x14ac:dyDescent="0.2">
      <c r="A7559" t="s">
        <v>182</v>
      </c>
      <c r="B7559" t="s">
        <v>143</v>
      </c>
      <c r="C7559" s="44">
        <v>36</v>
      </c>
      <c r="D7559" s="33">
        <v>43903</v>
      </c>
    </row>
    <row r="7560" spans="1:4" x14ac:dyDescent="0.2">
      <c r="A7560" t="s">
        <v>182</v>
      </c>
      <c r="B7560" t="s">
        <v>143</v>
      </c>
      <c r="C7560" s="44">
        <v>77</v>
      </c>
      <c r="D7560" s="33">
        <v>43904</v>
      </c>
    </row>
    <row r="7561" spans="1:4" x14ac:dyDescent="0.2">
      <c r="A7561" t="s">
        <v>182</v>
      </c>
      <c r="B7561" t="s">
        <v>143</v>
      </c>
      <c r="C7561" s="44">
        <v>91</v>
      </c>
      <c r="D7561" s="33">
        <v>43905</v>
      </c>
    </row>
    <row r="7562" spans="1:4" x14ac:dyDescent="0.2">
      <c r="A7562" t="s">
        <v>183</v>
      </c>
      <c r="B7562" t="s">
        <v>143</v>
      </c>
      <c r="C7562" s="44">
        <v>0</v>
      </c>
      <c r="D7562" s="33">
        <v>43852</v>
      </c>
    </row>
    <row r="7563" spans="1:4" x14ac:dyDescent="0.2">
      <c r="A7563" t="s">
        <v>183</v>
      </c>
      <c r="B7563" t="s">
        <v>143</v>
      </c>
      <c r="C7563" s="44">
        <v>0</v>
      </c>
      <c r="D7563" s="33">
        <v>43853</v>
      </c>
    </row>
    <row r="7564" spans="1:4" x14ac:dyDescent="0.2">
      <c r="A7564" t="s">
        <v>183</v>
      </c>
      <c r="B7564" t="s">
        <v>143</v>
      </c>
      <c r="C7564" s="44">
        <v>0</v>
      </c>
      <c r="D7564" s="33">
        <v>43854</v>
      </c>
    </row>
    <row r="7565" spans="1:4" x14ac:dyDescent="0.2">
      <c r="A7565" t="s">
        <v>183</v>
      </c>
      <c r="B7565" t="s">
        <v>143</v>
      </c>
      <c r="C7565" s="44">
        <v>0</v>
      </c>
      <c r="D7565" s="33">
        <v>43855</v>
      </c>
    </row>
    <row r="7566" spans="1:4" x14ac:dyDescent="0.2">
      <c r="A7566" t="s">
        <v>183</v>
      </c>
      <c r="B7566" t="s">
        <v>143</v>
      </c>
      <c r="C7566" s="44">
        <v>0</v>
      </c>
      <c r="D7566" s="33">
        <v>43856</v>
      </c>
    </row>
    <row r="7567" spans="1:4" x14ac:dyDescent="0.2">
      <c r="A7567" t="s">
        <v>183</v>
      </c>
      <c r="B7567" t="s">
        <v>143</v>
      </c>
      <c r="C7567" s="44">
        <v>0</v>
      </c>
      <c r="D7567" s="33">
        <v>43857</v>
      </c>
    </row>
    <row r="7568" spans="1:4" x14ac:dyDescent="0.2">
      <c r="A7568" t="s">
        <v>183</v>
      </c>
      <c r="B7568" t="s">
        <v>143</v>
      </c>
      <c r="C7568" s="44">
        <v>0</v>
      </c>
      <c r="D7568" s="33">
        <v>43858</v>
      </c>
    </row>
    <row r="7569" spans="1:4" x14ac:dyDescent="0.2">
      <c r="A7569" t="s">
        <v>183</v>
      </c>
      <c r="B7569" t="s">
        <v>143</v>
      </c>
      <c r="C7569" s="44">
        <v>0</v>
      </c>
      <c r="D7569" s="33">
        <v>43859</v>
      </c>
    </row>
    <row r="7570" spans="1:4" x14ac:dyDescent="0.2">
      <c r="A7570" t="s">
        <v>183</v>
      </c>
      <c r="B7570" t="s">
        <v>143</v>
      </c>
      <c r="C7570" s="44">
        <v>0</v>
      </c>
      <c r="D7570" s="33">
        <v>43860</v>
      </c>
    </row>
    <row r="7571" spans="1:4" x14ac:dyDescent="0.2">
      <c r="A7571" t="s">
        <v>183</v>
      </c>
      <c r="B7571" t="s">
        <v>143</v>
      </c>
      <c r="C7571" s="44">
        <v>0</v>
      </c>
      <c r="D7571" s="33">
        <v>43861</v>
      </c>
    </row>
    <row r="7572" spans="1:4" x14ac:dyDescent="0.2">
      <c r="A7572" t="s">
        <v>183</v>
      </c>
      <c r="B7572" t="s">
        <v>143</v>
      </c>
      <c r="C7572" s="44">
        <v>0</v>
      </c>
      <c r="D7572" s="33">
        <v>43862</v>
      </c>
    </row>
    <row r="7573" spans="1:4" x14ac:dyDescent="0.2">
      <c r="A7573" t="s">
        <v>183</v>
      </c>
      <c r="B7573" t="s">
        <v>143</v>
      </c>
      <c r="C7573" s="44">
        <v>0</v>
      </c>
      <c r="D7573" s="33">
        <v>43863</v>
      </c>
    </row>
    <row r="7574" spans="1:4" x14ac:dyDescent="0.2">
      <c r="A7574" t="s">
        <v>183</v>
      </c>
      <c r="B7574" t="s">
        <v>143</v>
      </c>
      <c r="C7574" s="44">
        <v>0</v>
      </c>
      <c r="D7574" s="33">
        <v>43864</v>
      </c>
    </row>
    <row r="7575" spans="1:4" x14ac:dyDescent="0.2">
      <c r="A7575" t="s">
        <v>183</v>
      </c>
      <c r="B7575" t="s">
        <v>143</v>
      </c>
      <c r="C7575" s="44">
        <v>0</v>
      </c>
      <c r="D7575" s="33">
        <v>43865</v>
      </c>
    </row>
    <row r="7576" spans="1:4" x14ac:dyDescent="0.2">
      <c r="A7576" t="s">
        <v>183</v>
      </c>
      <c r="B7576" t="s">
        <v>143</v>
      </c>
      <c r="C7576" s="44">
        <v>0</v>
      </c>
      <c r="D7576" s="33">
        <v>43866</v>
      </c>
    </row>
    <row r="7577" spans="1:4" x14ac:dyDescent="0.2">
      <c r="A7577" t="s">
        <v>183</v>
      </c>
      <c r="B7577" t="s">
        <v>143</v>
      </c>
      <c r="C7577" s="44">
        <v>0</v>
      </c>
      <c r="D7577" s="33">
        <v>43867</v>
      </c>
    </row>
    <row r="7578" spans="1:4" x14ac:dyDescent="0.2">
      <c r="A7578" t="s">
        <v>183</v>
      </c>
      <c r="B7578" t="s">
        <v>143</v>
      </c>
      <c r="C7578" s="44">
        <v>0</v>
      </c>
      <c r="D7578" s="33">
        <v>43868</v>
      </c>
    </row>
    <row r="7579" spans="1:4" x14ac:dyDescent="0.2">
      <c r="A7579" t="s">
        <v>183</v>
      </c>
      <c r="B7579" t="s">
        <v>143</v>
      </c>
      <c r="C7579" s="44">
        <v>0</v>
      </c>
      <c r="D7579" s="33">
        <v>43869</v>
      </c>
    </row>
    <row r="7580" spans="1:4" x14ac:dyDescent="0.2">
      <c r="A7580" t="s">
        <v>183</v>
      </c>
      <c r="B7580" t="s">
        <v>143</v>
      </c>
      <c r="C7580" s="44">
        <v>0</v>
      </c>
      <c r="D7580" s="33">
        <v>43870</v>
      </c>
    </row>
    <row r="7581" spans="1:4" x14ac:dyDescent="0.2">
      <c r="A7581" t="s">
        <v>183</v>
      </c>
      <c r="B7581" t="s">
        <v>143</v>
      </c>
      <c r="C7581" s="44">
        <v>0</v>
      </c>
      <c r="D7581" s="33">
        <v>43871</v>
      </c>
    </row>
    <row r="7582" spans="1:4" x14ac:dyDescent="0.2">
      <c r="A7582" t="s">
        <v>183</v>
      </c>
      <c r="B7582" t="s">
        <v>143</v>
      </c>
      <c r="C7582" s="44">
        <v>0</v>
      </c>
      <c r="D7582" s="33">
        <v>43872</v>
      </c>
    </row>
    <row r="7583" spans="1:4" x14ac:dyDescent="0.2">
      <c r="A7583" t="s">
        <v>183</v>
      </c>
      <c r="B7583" t="s">
        <v>143</v>
      </c>
      <c r="C7583" s="44">
        <v>0</v>
      </c>
      <c r="D7583" s="33">
        <v>43873</v>
      </c>
    </row>
    <row r="7584" spans="1:4" x14ac:dyDescent="0.2">
      <c r="A7584" t="s">
        <v>183</v>
      </c>
      <c r="B7584" t="s">
        <v>143</v>
      </c>
      <c r="C7584" s="44">
        <v>0</v>
      </c>
      <c r="D7584" s="33">
        <v>43874</v>
      </c>
    </row>
    <row r="7585" spans="1:4" x14ac:dyDescent="0.2">
      <c r="A7585" t="s">
        <v>183</v>
      </c>
      <c r="B7585" t="s">
        <v>143</v>
      </c>
      <c r="C7585" s="44">
        <v>0</v>
      </c>
      <c r="D7585" s="33">
        <v>43875</v>
      </c>
    </row>
    <row r="7586" spans="1:4" x14ac:dyDescent="0.2">
      <c r="A7586" t="s">
        <v>183</v>
      </c>
      <c r="B7586" t="s">
        <v>143</v>
      </c>
      <c r="C7586" s="44">
        <v>0</v>
      </c>
      <c r="D7586" s="33">
        <v>43876</v>
      </c>
    </row>
    <row r="7587" spans="1:4" x14ac:dyDescent="0.2">
      <c r="A7587" t="s">
        <v>183</v>
      </c>
      <c r="B7587" t="s">
        <v>143</v>
      </c>
      <c r="C7587" s="44">
        <v>0</v>
      </c>
      <c r="D7587" s="33">
        <v>43877</v>
      </c>
    </row>
    <row r="7588" spans="1:4" x14ac:dyDescent="0.2">
      <c r="A7588" t="s">
        <v>183</v>
      </c>
      <c r="B7588" t="s">
        <v>143</v>
      </c>
      <c r="C7588" s="44">
        <v>0</v>
      </c>
      <c r="D7588" s="33">
        <v>43878</v>
      </c>
    </row>
    <row r="7589" spans="1:4" x14ac:dyDescent="0.2">
      <c r="A7589" t="s">
        <v>183</v>
      </c>
      <c r="B7589" t="s">
        <v>143</v>
      </c>
      <c r="C7589" s="44">
        <v>0</v>
      </c>
      <c r="D7589" s="33">
        <v>43879</v>
      </c>
    </row>
    <row r="7590" spans="1:4" x14ac:dyDescent="0.2">
      <c r="A7590" t="s">
        <v>183</v>
      </c>
      <c r="B7590" t="s">
        <v>143</v>
      </c>
      <c r="C7590" s="44">
        <v>0</v>
      </c>
      <c r="D7590" s="33">
        <v>43880</v>
      </c>
    </row>
    <row r="7591" spans="1:4" x14ac:dyDescent="0.2">
      <c r="A7591" t="s">
        <v>183</v>
      </c>
      <c r="B7591" t="s">
        <v>143</v>
      </c>
      <c r="C7591" s="44">
        <v>0</v>
      </c>
      <c r="D7591" s="33">
        <v>43881</v>
      </c>
    </row>
    <row r="7592" spans="1:4" x14ac:dyDescent="0.2">
      <c r="A7592" t="s">
        <v>183</v>
      </c>
      <c r="B7592" t="s">
        <v>143</v>
      </c>
      <c r="C7592" s="44">
        <v>0</v>
      </c>
      <c r="D7592" s="33">
        <v>43882</v>
      </c>
    </row>
    <row r="7593" spans="1:4" x14ac:dyDescent="0.2">
      <c r="A7593" t="s">
        <v>183</v>
      </c>
      <c r="B7593" t="s">
        <v>143</v>
      </c>
      <c r="C7593" s="44">
        <v>0</v>
      </c>
      <c r="D7593" s="33">
        <v>43883</v>
      </c>
    </row>
    <row r="7594" spans="1:4" x14ac:dyDescent="0.2">
      <c r="A7594" t="s">
        <v>183</v>
      </c>
      <c r="B7594" t="s">
        <v>143</v>
      </c>
      <c r="C7594" s="44">
        <v>0</v>
      </c>
      <c r="D7594" s="33">
        <v>43884</v>
      </c>
    </row>
    <row r="7595" spans="1:4" x14ac:dyDescent="0.2">
      <c r="A7595" t="s">
        <v>183</v>
      </c>
      <c r="B7595" t="s">
        <v>143</v>
      </c>
      <c r="C7595" s="44">
        <v>0</v>
      </c>
      <c r="D7595" s="33">
        <v>43885</v>
      </c>
    </row>
    <row r="7596" spans="1:4" x14ac:dyDescent="0.2">
      <c r="A7596" t="s">
        <v>183</v>
      </c>
      <c r="B7596" t="s">
        <v>143</v>
      </c>
      <c r="C7596" s="44">
        <v>0</v>
      </c>
      <c r="D7596" s="33">
        <v>43886</v>
      </c>
    </row>
    <row r="7597" spans="1:4" x14ac:dyDescent="0.2">
      <c r="A7597" t="s">
        <v>183</v>
      </c>
      <c r="B7597" t="s">
        <v>143</v>
      </c>
      <c r="C7597" s="44">
        <v>0</v>
      </c>
      <c r="D7597" s="33">
        <v>43887</v>
      </c>
    </row>
    <row r="7598" spans="1:4" x14ac:dyDescent="0.2">
      <c r="A7598" t="s">
        <v>183</v>
      </c>
      <c r="B7598" t="s">
        <v>143</v>
      </c>
      <c r="C7598" s="44">
        <v>0</v>
      </c>
      <c r="D7598" s="33">
        <v>43888</v>
      </c>
    </row>
    <row r="7599" spans="1:4" x14ac:dyDescent="0.2">
      <c r="A7599" t="s">
        <v>183</v>
      </c>
      <c r="B7599" t="s">
        <v>143</v>
      </c>
      <c r="C7599" s="44">
        <v>0</v>
      </c>
      <c r="D7599" s="33">
        <v>43889</v>
      </c>
    </row>
    <row r="7600" spans="1:4" x14ac:dyDescent="0.2">
      <c r="A7600" t="s">
        <v>183</v>
      </c>
      <c r="B7600" t="s">
        <v>143</v>
      </c>
      <c r="C7600" s="44">
        <v>0</v>
      </c>
      <c r="D7600" s="33">
        <v>43890</v>
      </c>
    </row>
    <row r="7601" spans="1:4" x14ac:dyDescent="0.2">
      <c r="A7601" t="s">
        <v>183</v>
      </c>
      <c r="B7601" t="s">
        <v>143</v>
      </c>
      <c r="C7601" s="44">
        <v>0</v>
      </c>
      <c r="D7601" s="33">
        <v>43891</v>
      </c>
    </row>
    <row r="7602" spans="1:4" x14ac:dyDescent="0.2">
      <c r="A7602" t="s">
        <v>183</v>
      </c>
      <c r="B7602" t="s">
        <v>143</v>
      </c>
      <c r="C7602" s="44">
        <v>0</v>
      </c>
      <c r="D7602" s="33">
        <v>43892</v>
      </c>
    </row>
    <row r="7603" spans="1:4" x14ac:dyDescent="0.2">
      <c r="A7603" t="s">
        <v>183</v>
      </c>
      <c r="B7603" t="s">
        <v>143</v>
      </c>
      <c r="C7603" s="44">
        <v>0</v>
      </c>
      <c r="D7603" s="33">
        <v>43893</v>
      </c>
    </row>
    <row r="7604" spans="1:4" x14ac:dyDescent="0.2">
      <c r="A7604" t="s">
        <v>183</v>
      </c>
      <c r="B7604" t="s">
        <v>143</v>
      </c>
      <c r="C7604" s="44">
        <v>0</v>
      </c>
      <c r="D7604" s="33">
        <v>43894</v>
      </c>
    </row>
    <row r="7605" spans="1:4" x14ac:dyDescent="0.2">
      <c r="A7605" t="s">
        <v>183</v>
      </c>
      <c r="B7605" t="s">
        <v>143</v>
      </c>
      <c r="C7605" s="44">
        <v>0</v>
      </c>
      <c r="D7605" s="33">
        <v>43895</v>
      </c>
    </row>
    <row r="7606" spans="1:4" x14ac:dyDescent="0.2">
      <c r="A7606" t="s">
        <v>183</v>
      </c>
      <c r="B7606" t="s">
        <v>143</v>
      </c>
      <c r="C7606" s="44">
        <v>0</v>
      </c>
      <c r="D7606" s="33">
        <v>43896</v>
      </c>
    </row>
    <row r="7607" spans="1:4" x14ac:dyDescent="0.2">
      <c r="A7607" t="s">
        <v>183</v>
      </c>
      <c r="B7607" t="s">
        <v>143</v>
      </c>
      <c r="C7607" s="44">
        <v>0</v>
      </c>
      <c r="D7607" s="33">
        <v>43897</v>
      </c>
    </row>
    <row r="7608" spans="1:4" x14ac:dyDescent="0.2">
      <c r="A7608" t="s">
        <v>183</v>
      </c>
      <c r="B7608" t="s">
        <v>143</v>
      </c>
      <c r="C7608" s="44">
        <v>0</v>
      </c>
      <c r="D7608" s="33">
        <v>43898</v>
      </c>
    </row>
    <row r="7609" spans="1:4" x14ac:dyDescent="0.2">
      <c r="A7609" t="s">
        <v>183</v>
      </c>
      <c r="B7609" t="s">
        <v>143</v>
      </c>
      <c r="C7609" s="44">
        <v>0</v>
      </c>
      <c r="D7609" s="33">
        <v>43899</v>
      </c>
    </row>
    <row r="7610" spans="1:4" x14ac:dyDescent="0.2">
      <c r="A7610" t="s">
        <v>183</v>
      </c>
      <c r="B7610" t="s">
        <v>143</v>
      </c>
      <c r="C7610" s="44">
        <v>1</v>
      </c>
      <c r="D7610" s="33">
        <v>43900</v>
      </c>
    </row>
    <row r="7611" spans="1:4" x14ac:dyDescent="0.2">
      <c r="A7611" t="s">
        <v>183</v>
      </c>
      <c r="B7611" t="s">
        <v>143</v>
      </c>
      <c r="C7611" s="44">
        <v>1</v>
      </c>
      <c r="D7611" s="33">
        <v>43901</v>
      </c>
    </row>
    <row r="7612" spans="1:4" x14ac:dyDescent="0.2">
      <c r="A7612" t="s">
        <v>183</v>
      </c>
      <c r="B7612" t="s">
        <v>143</v>
      </c>
      <c r="C7612" s="44">
        <v>1</v>
      </c>
      <c r="D7612" s="33">
        <v>43902</v>
      </c>
    </row>
    <row r="7613" spans="1:4" x14ac:dyDescent="0.2">
      <c r="A7613" t="s">
        <v>183</v>
      </c>
      <c r="B7613" t="s">
        <v>143</v>
      </c>
      <c r="C7613" s="44">
        <v>2</v>
      </c>
      <c r="D7613" s="33">
        <v>43903</v>
      </c>
    </row>
    <row r="7614" spans="1:4" x14ac:dyDescent="0.2">
      <c r="A7614" t="s">
        <v>183</v>
      </c>
      <c r="B7614" t="s">
        <v>143</v>
      </c>
      <c r="C7614" s="44">
        <v>4</v>
      </c>
      <c r="D7614" s="33">
        <v>43904</v>
      </c>
    </row>
    <row r="7615" spans="1:4" x14ac:dyDescent="0.2">
      <c r="A7615" t="s">
        <v>183</v>
      </c>
      <c r="B7615" t="s">
        <v>143</v>
      </c>
      <c r="C7615" s="44">
        <v>5</v>
      </c>
      <c r="D7615" s="33">
        <v>43905</v>
      </c>
    </row>
    <row r="7616" spans="1:4" x14ac:dyDescent="0.2">
      <c r="A7616" t="s">
        <v>184</v>
      </c>
      <c r="B7616" t="s">
        <v>143</v>
      </c>
      <c r="C7616" s="44">
        <v>0</v>
      </c>
      <c r="D7616" s="33">
        <v>43852</v>
      </c>
    </row>
    <row r="7617" spans="1:4" x14ac:dyDescent="0.2">
      <c r="A7617" t="s">
        <v>184</v>
      </c>
      <c r="B7617" t="s">
        <v>143</v>
      </c>
      <c r="C7617" s="44">
        <v>0</v>
      </c>
      <c r="D7617" s="33">
        <v>43853</v>
      </c>
    </row>
    <row r="7618" spans="1:4" x14ac:dyDescent="0.2">
      <c r="A7618" t="s">
        <v>184</v>
      </c>
      <c r="B7618" t="s">
        <v>143</v>
      </c>
      <c r="C7618" s="44">
        <v>0</v>
      </c>
      <c r="D7618" s="33">
        <v>43854</v>
      </c>
    </row>
    <row r="7619" spans="1:4" x14ac:dyDescent="0.2">
      <c r="A7619" t="s">
        <v>184</v>
      </c>
      <c r="B7619" t="s">
        <v>143</v>
      </c>
      <c r="C7619" s="44">
        <v>0</v>
      </c>
      <c r="D7619" s="33">
        <v>43855</v>
      </c>
    </row>
    <row r="7620" spans="1:4" x14ac:dyDescent="0.2">
      <c r="A7620" t="s">
        <v>184</v>
      </c>
      <c r="B7620" t="s">
        <v>143</v>
      </c>
      <c r="C7620" s="44">
        <v>0</v>
      </c>
      <c r="D7620" s="33">
        <v>43856</v>
      </c>
    </row>
    <row r="7621" spans="1:4" x14ac:dyDescent="0.2">
      <c r="A7621" t="s">
        <v>184</v>
      </c>
      <c r="B7621" t="s">
        <v>143</v>
      </c>
      <c r="C7621" s="44">
        <v>0</v>
      </c>
      <c r="D7621" s="33">
        <v>43857</v>
      </c>
    </row>
    <row r="7622" spans="1:4" x14ac:dyDescent="0.2">
      <c r="A7622" t="s">
        <v>184</v>
      </c>
      <c r="B7622" t="s">
        <v>143</v>
      </c>
      <c r="C7622" s="44">
        <v>0</v>
      </c>
      <c r="D7622" s="33">
        <v>43858</v>
      </c>
    </row>
    <row r="7623" spans="1:4" x14ac:dyDescent="0.2">
      <c r="A7623" t="s">
        <v>184</v>
      </c>
      <c r="B7623" t="s">
        <v>143</v>
      </c>
      <c r="C7623" s="44">
        <v>0</v>
      </c>
      <c r="D7623" s="33">
        <v>43859</v>
      </c>
    </row>
    <row r="7624" spans="1:4" x14ac:dyDescent="0.2">
      <c r="A7624" t="s">
        <v>184</v>
      </c>
      <c r="B7624" t="s">
        <v>143</v>
      </c>
      <c r="C7624" s="44">
        <v>0</v>
      </c>
      <c r="D7624" s="33">
        <v>43860</v>
      </c>
    </row>
    <row r="7625" spans="1:4" x14ac:dyDescent="0.2">
      <c r="A7625" t="s">
        <v>184</v>
      </c>
      <c r="B7625" t="s">
        <v>143</v>
      </c>
      <c r="C7625" s="44">
        <v>0</v>
      </c>
      <c r="D7625" s="33">
        <v>43861</v>
      </c>
    </row>
    <row r="7626" spans="1:4" x14ac:dyDescent="0.2">
      <c r="A7626" t="s">
        <v>184</v>
      </c>
      <c r="B7626" t="s">
        <v>143</v>
      </c>
      <c r="C7626" s="44">
        <v>0</v>
      </c>
      <c r="D7626" s="33">
        <v>43862</v>
      </c>
    </row>
    <row r="7627" spans="1:4" x14ac:dyDescent="0.2">
      <c r="A7627" t="s">
        <v>184</v>
      </c>
      <c r="B7627" t="s">
        <v>143</v>
      </c>
      <c r="C7627" s="44">
        <v>0</v>
      </c>
      <c r="D7627" s="33">
        <v>43863</v>
      </c>
    </row>
    <row r="7628" spans="1:4" x14ac:dyDescent="0.2">
      <c r="A7628" t="s">
        <v>184</v>
      </c>
      <c r="B7628" t="s">
        <v>143</v>
      </c>
      <c r="C7628" s="44">
        <v>0</v>
      </c>
      <c r="D7628" s="33">
        <v>43864</v>
      </c>
    </row>
    <row r="7629" spans="1:4" x14ac:dyDescent="0.2">
      <c r="A7629" t="s">
        <v>184</v>
      </c>
      <c r="B7629" t="s">
        <v>143</v>
      </c>
      <c r="C7629" s="44">
        <v>0</v>
      </c>
      <c r="D7629" s="33">
        <v>43865</v>
      </c>
    </row>
    <row r="7630" spans="1:4" x14ac:dyDescent="0.2">
      <c r="A7630" t="s">
        <v>184</v>
      </c>
      <c r="B7630" t="s">
        <v>143</v>
      </c>
      <c r="C7630" s="44">
        <v>0</v>
      </c>
      <c r="D7630" s="33">
        <v>43866</v>
      </c>
    </row>
    <row r="7631" spans="1:4" x14ac:dyDescent="0.2">
      <c r="A7631" t="s">
        <v>184</v>
      </c>
      <c r="B7631" t="s">
        <v>143</v>
      </c>
      <c r="C7631" s="44">
        <v>0</v>
      </c>
      <c r="D7631" s="33">
        <v>43867</v>
      </c>
    </row>
    <row r="7632" spans="1:4" x14ac:dyDescent="0.2">
      <c r="A7632" t="s">
        <v>184</v>
      </c>
      <c r="B7632" t="s">
        <v>143</v>
      </c>
      <c r="C7632" s="44">
        <v>0</v>
      </c>
      <c r="D7632" s="33">
        <v>43868</v>
      </c>
    </row>
    <row r="7633" spans="1:4" x14ac:dyDescent="0.2">
      <c r="A7633" t="s">
        <v>184</v>
      </c>
      <c r="B7633" t="s">
        <v>143</v>
      </c>
      <c r="C7633" s="44">
        <v>0</v>
      </c>
      <c r="D7633" s="33">
        <v>43869</v>
      </c>
    </row>
    <row r="7634" spans="1:4" x14ac:dyDescent="0.2">
      <c r="A7634" t="s">
        <v>184</v>
      </c>
      <c r="B7634" t="s">
        <v>143</v>
      </c>
      <c r="C7634" s="44">
        <v>0</v>
      </c>
      <c r="D7634" s="33">
        <v>43870</v>
      </c>
    </row>
    <row r="7635" spans="1:4" x14ac:dyDescent="0.2">
      <c r="A7635" t="s">
        <v>184</v>
      </c>
      <c r="B7635" t="s">
        <v>143</v>
      </c>
      <c r="C7635" s="44">
        <v>0</v>
      </c>
      <c r="D7635" s="33">
        <v>43871</v>
      </c>
    </row>
    <row r="7636" spans="1:4" x14ac:dyDescent="0.2">
      <c r="A7636" t="s">
        <v>184</v>
      </c>
      <c r="B7636" t="s">
        <v>143</v>
      </c>
      <c r="C7636" s="44">
        <v>0</v>
      </c>
      <c r="D7636" s="33">
        <v>43872</v>
      </c>
    </row>
    <row r="7637" spans="1:4" x14ac:dyDescent="0.2">
      <c r="A7637" t="s">
        <v>184</v>
      </c>
      <c r="B7637" t="s">
        <v>143</v>
      </c>
      <c r="C7637" s="44">
        <v>0</v>
      </c>
      <c r="D7637" s="33">
        <v>43873</v>
      </c>
    </row>
    <row r="7638" spans="1:4" x14ac:dyDescent="0.2">
      <c r="A7638" t="s">
        <v>184</v>
      </c>
      <c r="B7638" t="s">
        <v>143</v>
      </c>
      <c r="C7638" s="44">
        <v>0</v>
      </c>
      <c r="D7638" s="33">
        <v>43874</v>
      </c>
    </row>
    <row r="7639" spans="1:4" x14ac:dyDescent="0.2">
      <c r="A7639" t="s">
        <v>184</v>
      </c>
      <c r="B7639" t="s">
        <v>143</v>
      </c>
      <c r="C7639" s="44">
        <v>0</v>
      </c>
      <c r="D7639" s="33">
        <v>43875</v>
      </c>
    </row>
    <row r="7640" spans="1:4" x14ac:dyDescent="0.2">
      <c r="A7640" t="s">
        <v>184</v>
      </c>
      <c r="B7640" t="s">
        <v>143</v>
      </c>
      <c r="C7640" s="44">
        <v>0</v>
      </c>
      <c r="D7640" s="33">
        <v>43876</v>
      </c>
    </row>
    <row r="7641" spans="1:4" x14ac:dyDescent="0.2">
      <c r="A7641" t="s">
        <v>184</v>
      </c>
      <c r="B7641" t="s">
        <v>143</v>
      </c>
      <c r="C7641" s="44">
        <v>0</v>
      </c>
      <c r="D7641" s="33">
        <v>43877</v>
      </c>
    </row>
    <row r="7642" spans="1:4" x14ac:dyDescent="0.2">
      <c r="A7642" t="s">
        <v>184</v>
      </c>
      <c r="B7642" t="s">
        <v>143</v>
      </c>
      <c r="C7642" s="44">
        <v>0</v>
      </c>
      <c r="D7642" s="33">
        <v>43878</v>
      </c>
    </row>
    <row r="7643" spans="1:4" x14ac:dyDescent="0.2">
      <c r="A7643" t="s">
        <v>184</v>
      </c>
      <c r="B7643" t="s">
        <v>143</v>
      </c>
      <c r="C7643" s="44">
        <v>0</v>
      </c>
      <c r="D7643" s="33">
        <v>43879</v>
      </c>
    </row>
    <row r="7644" spans="1:4" x14ac:dyDescent="0.2">
      <c r="A7644" t="s">
        <v>184</v>
      </c>
      <c r="B7644" t="s">
        <v>143</v>
      </c>
      <c r="C7644" s="44">
        <v>0</v>
      </c>
      <c r="D7644" s="33">
        <v>43880</v>
      </c>
    </row>
    <row r="7645" spans="1:4" x14ac:dyDescent="0.2">
      <c r="A7645" t="s">
        <v>184</v>
      </c>
      <c r="B7645" t="s">
        <v>143</v>
      </c>
      <c r="C7645" s="44">
        <v>0</v>
      </c>
      <c r="D7645" s="33">
        <v>43881</v>
      </c>
    </row>
    <row r="7646" spans="1:4" x14ac:dyDescent="0.2">
      <c r="A7646" t="s">
        <v>184</v>
      </c>
      <c r="B7646" t="s">
        <v>143</v>
      </c>
      <c r="C7646" s="44">
        <v>0</v>
      </c>
      <c r="D7646" s="33">
        <v>43882</v>
      </c>
    </row>
    <row r="7647" spans="1:4" x14ac:dyDescent="0.2">
      <c r="A7647" t="s">
        <v>184</v>
      </c>
      <c r="B7647" t="s">
        <v>143</v>
      </c>
      <c r="C7647" s="44">
        <v>0</v>
      </c>
      <c r="D7647" s="33">
        <v>43883</v>
      </c>
    </row>
    <row r="7648" spans="1:4" x14ac:dyDescent="0.2">
      <c r="A7648" t="s">
        <v>184</v>
      </c>
      <c r="B7648" t="s">
        <v>143</v>
      </c>
      <c r="C7648" s="44">
        <v>0</v>
      </c>
      <c r="D7648" s="33">
        <v>43884</v>
      </c>
    </row>
    <row r="7649" spans="1:4" x14ac:dyDescent="0.2">
      <c r="A7649" t="s">
        <v>184</v>
      </c>
      <c r="B7649" t="s">
        <v>143</v>
      </c>
      <c r="C7649" s="44">
        <v>0</v>
      </c>
      <c r="D7649" s="33">
        <v>43885</v>
      </c>
    </row>
    <row r="7650" spans="1:4" x14ac:dyDescent="0.2">
      <c r="A7650" t="s">
        <v>184</v>
      </c>
      <c r="B7650" t="s">
        <v>143</v>
      </c>
      <c r="C7650" s="44">
        <v>0</v>
      </c>
      <c r="D7650" s="33">
        <v>43886</v>
      </c>
    </row>
    <row r="7651" spans="1:4" x14ac:dyDescent="0.2">
      <c r="A7651" t="s">
        <v>184</v>
      </c>
      <c r="B7651" t="s">
        <v>143</v>
      </c>
      <c r="C7651" s="44">
        <v>0</v>
      </c>
      <c r="D7651" s="33">
        <v>43887</v>
      </c>
    </row>
    <row r="7652" spans="1:4" x14ac:dyDescent="0.2">
      <c r="A7652" t="s">
        <v>184</v>
      </c>
      <c r="B7652" t="s">
        <v>143</v>
      </c>
      <c r="C7652" s="44">
        <v>0</v>
      </c>
      <c r="D7652" s="33">
        <v>43888</v>
      </c>
    </row>
    <row r="7653" spans="1:4" x14ac:dyDescent="0.2">
      <c r="A7653" t="s">
        <v>184</v>
      </c>
      <c r="B7653" t="s">
        <v>143</v>
      </c>
      <c r="C7653" s="44">
        <v>0</v>
      </c>
      <c r="D7653" s="33">
        <v>43889</v>
      </c>
    </row>
    <row r="7654" spans="1:4" x14ac:dyDescent="0.2">
      <c r="A7654" t="s">
        <v>184</v>
      </c>
      <c r="B7654" t="s">
        <v>143</v>
      </c>
      <c r="C7654" s="44">
        <v>0</v>
      </c>
      <c r="D7654" s="33">
        <v>43890</v>
      </c>
    </row>
    <row r="7655" spans="1:4" x14ac:dyDescent="0.2">
      <c r="A7655" t="s">
        <v>184</v>
      </c>
      <c r="B7655" t="s">
        <v>143</v>
      </c>
      <c r="C7655" s="44">
        <v>0</v>
      </c>
      <c r="D7655" s="33">
        <v>43891</v>
      </c>
    </row>
    <row r="7656" spans="1:4" x14ac:dyDescent="0.2">
      <c r="A7656" t="s">
        <v>184</v>
      </c>
      <c r="B7656" t="s">
        <v>143</v>
      </c>
      <c r="C7656" s="44">
        <v>0</v>
      </c>
      <c r="D7656" s="33">
        <v>43892</v>
      </c>
    </row>
    <row r="7657" spans="1:4" x14ac:dyDescent="0.2">
      <c r="A7657" t="s">
        <v>184</v>
      </c>
      <c r="B7657" t="s">
        <v>143</v>
      </c>
      <c r="C7657" s="44">
        <v>0</v>
      </c>
      <c r="D7657" s="33">
        <v>43893</v>
      </c>
    </row>
    <row r="7658" spans="1:4" x14ac:dyDescent="0.2">
      <c r="A7658" t="s">
        <v>184</v>
      </c>
      <c r="B7658" t="s">
        <v>143</v>
      </c>
      <c r="C7658" s="44">
        <v>0</v>
      </c>
      <c r="D7658" s="33">
        <v>43894</v>
      </c>
    </row>
    <row r="7659" spans="1:4" x14ac:dyDescent="0.2">
      <c r="A7659" t="s">
        <v>184</v>
      </c>
      <c r="B7659" t="s">
        <v>143</v>
      </c>
      <c r="C7659" s="44">
        <v>0</v>
      </c>
      <c r="D7659" s="33">
        <v>43895</v>
      </c>
    </row>
    <row r="7660" spans="1:4" x14ac:dyDescent="0.2">
      <c r="A7660" t="s">
        <v>184</v>
      </c>
      <c r="B7660" t="s">
        <v>143</v>
      </c>
      <c r="C7660" s="44">
        <v>0</v>
      </c>
      <c r="D7660" s="33">
        <v>43896</v>
      </c>
    </row>
    <row r="7661" spans="1:4" x14ac:dyDescent="0.2">
      <c r="A7661" t="s">
        <v>184</v>
      </c>
      <c r="B7661" t="s">
        <v>143</v>
      </c>
      <c r="C7661" s="44">
        <v>0</v>
      </c>
      <c r="D7661" s="33">
        <v>43897</v>
      </c>
    </row>
    <row r="7662" spans="1:4" x14ac:dyDescent="0.2">
      <c r="A7662" t="s">
        <v>184</v>
      </c>
      <c r="B7662" t="s">
        <v>143</v>
      </c>
      <c r="C7662" s="44">
        <v>0</v>
      </c>
      <c r="D7662" s="33">
        <v>43898</v>
      </c>
    </row>
    <row r="7663" spans="1:4" x14ac:dyDescent="0.2">
      <c r="A7663" t="s">
        <v>184</v>
      </c>
      <c r="B7663" t="s">
        <v>143</v>
      </c>
      <c r="C7663" s="44">
        <v>0</v>
      </c>
      <c r="D7663" s="33">
        <v>43899</v>
      </c>
    </row>
    <row r="7664" spans="1:4" x14ac:dyDescent="0.2">
      <c r="A7664" t="s">
        <v>184</v>
      </c>
      <c r="B7664" t="s">
        <v>143</v>
      </c>
      <c r="C7664" s="44">
        <v>1</v>
      </c>
      <c r="D7664" s="33">
        <v>43900</v>
      </c>
    </row>
    <row r="7665" spans="1:4" x14ac:dyDescent="0.2">
      <c r="A7665" t="s">
        <v>184</v>
      </c>
      <c r="B7665" t="s">
        <v>143</v>
      </c>
      <c r="C7665" s="44">
        <v>1</v>
      </c>
      <c r="D7665" s="33">
        <v>43901</v>
      </c>
    </row>
    <row r="7666" spans="1:4" x14ac:dyDescent="0.2">
      <c r="A7666" t="s">
        <v>184</v>
      </c>
      <c r="B7666" t="s">
        <v>143</v>
      </c>
      <c r="C7666" s="44">
        <v>2</v>
      </c>
      <c r="D7666" s="33">
        <v>43902</v>
      </c>
    </row>
    <row r="7667" spans="1:4" x14ac:dyDescent="0.2">
      <c r="A7667" t="s">
        <v>184</v>
      </c>
      <c r="B7667" t="s">
        <v>143</v>
      </c>
      <c r="C7667" s="44">
        <v>2</v>
      </c>
      <c r="D7667" s="33">
        <v>43903</v>
      </c>
    </row>
    <row r="7668" spans="1:4" x14ac:dyDescent="0.2">
      <c r="A7668" t="s">
        <v>184</v>
      </c>
      <c r="B7668" t="s">
        <v>143</v>
      </c>
      <c r="C7668" s="44">
        <v>5</v>
      </c>
      <c r="D7668" s="33">
        <v>43904</v>
      </c>
    </row>
    <row r="7669" spans="1:4" x14ac:dyDescent="0.2">
      <c r="A7669" t="s">
        <v>184</v>
      </c>
      <c r="B7669" t="s">
        <v>143</v>
      </c>
      <c r="C7669" s="44">
        <v>8</v>
      </c>
      <c r="D7669" s="33">
        <v>43905</v>
      </c>
    </row>
    <row r="7670" spans="1:4" x14ac:dyDescent="0.2">
      <c r="A7670" t="s">
        <v>185</v>
      </c>
      <c r="B7670" t="s">
        <v>143</v>
      </c>
      <c r="C7670" s="44">
        <v>0</v>
      </c>
      <c r="D7670" s="33">
        <v>43852</v>
      </c>
    </row>
    <row r="7671" spans="1:4" x14ac:dyDescent="0.2">
      <c r="A7671" t="s">
        <v>185</v>
      </c>
      <c r="B7671" t="s">
        <v>143</v>
      </c>
      <c r="C7671" s="44">
        <v>0</v>
      </c>
      <c r="D7671" s="33">
        <v>43853</v>
      </c>
    </row>
    <row r="7672" spans="1:4" x14ac:dyDescent="0.2">
      <c r="A7672" t="s">
        <v>185</v>
      </c>
      <c r="B7672" t="s">
        <v>143</v>
      </c>
      <c r="C7672" s="44">
        <v>0</v>
      </c>
      <c r="D7672" s="33">
        <v>43854</v>
      </c>
    </row>
    <row r="7673" spans="1:4" x14ac:dyDescent="0.2">
      <c r="A7673" t="s">
        <v>185</v>
      </c>
      <c r="B7673" t="s">
        <v>143</v>
      </c>
      <c r="C7673" s="44">
        <v>0</v>
      </c>
      <c r="D7673" s="33">
        <v>43855</v>
      </c>
    </row>
    <row r="7674" spans="1:4" x14ac:dyDescent="0.2">
      <c r="A7674" t="s">
        <v>185</v>
      </c>
      <c r="B7674" t="s">
        <v>143</v>
      </c>
      <c r="C7674" s="44">
        <v>0</v>
      </c>
      <c r="D7674" s="33">
        <v>43856</v>
      </c>
    </row>
    <row r="7675" spans="1:4" x14ac:dyDescent="0.2">
      <c r="A7675" t="s">
        <v>185</v>
      </c>
      <c r="B7675" t="s">
        <v>143</v>
      </c>
      <c r="C7675" s="44">
        <v>0</v>
      </c>
      <c r="D7675" s="33">
        <v>43857</v>
      </c>
    </row>
    <row r="7676" spans="1:4" x14ac:dyDescent="0.2">
      <c r="A7676" t="s">
        <v>185</v>
      </c>
      <c r="B7676" t="s">
        <v>143</v>
      </c>
      <c r="C7676" s="44">
        <v>0</v>
      </c>
      <c r="D7676" s="33">
        <v>43858</v>
      </c>
    </row>
    <row r="7677" spans="1:4" x14ac:dyDescent="0.2">
      <c r="A7677" t="s">
        <v>185</v>
      </c>
      <c r="B7677" t="s">
        <v>143</v>
      </c>
      <c r="C7677" s="44">
        <v>0</v>
      </c>
      <c r="D7677" s="33">
        <v>43859</v>
      </c>
    </row>
    <row r="7678" spans="1:4" x14ac:dyDescent="0.2">
      <c r="A7678" t="s">
        <v>185</v>
      </c>
      <c r="B7678" t="s">
        <v>143</v>
      </c>
      <c r="C7678" s="44">
        <v>0</v>
      </c>
      <c r="D7678" s="33">
        <v>43860</v>
      </c>
    </row>
    <row r="7679" spans="1:4" x14ac:dyDescent="0.2">
      <c r="A7679" t="s">
        <v>185</v>
      </c>
      <c r="B7679" t="s">
        <v>143</v>
      </c>
      <c r="C7679" s="44">
        <v>0</v>
      </c>
      <c r="D7679" s="33">
        <v>43861</v>
      </c>
    </row>
    <row r="7680" spans="1:4" x14ac:dyDescent="0.2">
      <c r="A7680" t="s">
        <v>185</v>
      </c>
      <c r="B7680" t="s">
        <v>143</v>
      </c>
      <c r="C7680" s="44">
        <v>0</v>
      </c>
      <c r="D7680" s="33">
        <v>43862</v>
      </c>
    </row>
    <row r="7681" spans="1:4" x14ac:dyDescent="0.2">
      <c r="A7681" t="s">
        <v>185</v>
      </c>
      <c r="B7681" t="s">
        <v>143</v>
      </c>
      <c r="C7681" s="44">
        <v>0</v>
      </c>
      <c r="D7681" s="33">
        <v>43863</v>
      </c>
    </row>
    <row r="7682" spans="1:4" x14ac:dyDescent="0.2">
      <c r="A7682" t="s">
        <v>185</v>
      </c>
      <c r="B7682" t="s">
        <v>143</v>
      </c>
      <c r="C7682" s="44">
        <v>0</v>
      </c>
      <c r="D7682" s="33">
        <v>43864</v>
      </c>
    </row>
    <row r="7683" spans="1:4" x14ac:dyDescent="0.2">
      <c r="A7683" t="s">
        <v>185</v>
      </c>
      <c r="B7683" t="s">
        <v>143</v>
      </c>
      <c r="C7683" s="44">
        <v>0</v>
      </c>
      <c r="D7683" s="33">
        <v>43865</v>
      </c>
    </row>
    <row r="7684" spans="1:4" x14ac:dyDescent="0.2">
      <c r="A7684" t="s">
        <v>185</v>
      </c>
      <c r="B7684" t="s">
        <v>143</v>
      </c>
      <c r="C7684" s="44">
        <v>0</v>
      </c>
      <c r="D7684" s="33">
        <v>43866</v>
      </c>
    </row>
    <row r="7685" spans="1:4" x14ac:dyDescent="0.2">
      <c r="A7685" t="s">
        <v>185</v>
      </c>
      <c r="B7685" t="s">
        <v>143</v>
      </c>
      <c r="C7685" s="44">
        <v>0</v>
      </c>
      <c r="D7685" s="33">
        <v>43867</v>
      </c>
    </row>
    <row r="7686" spans="1:4" x14ac:dyDescent="0.2">
      <c r="A7686" t="s">
        <v>185</v>
      </c>
      <c r="B7686" t="s">
        <v>143</v>
      </c>
      <c r="C7686" s="44">
        <v>0</v>
      </c>
      <c r="D7686" s="33">
        <v>43868</v>
      </c>
    </row>
    <row r="7687" spans="1:4" x14ac:dyDescent="0.2">
      <c r="A7687" t="s">
        <v>185</v>
      </c>
      <c r="B7687" t="s">
        <v>143</v>
      </c>
      <c r="C7687" s="44">
        <v>0</v>
      </c>
      <c r="D7687" s="33">
        <v>43869</v>
      </c>
    </row>
    <row r="7688" spans="1:4" x14ac:dyDescent="0.2">
      <c r="A7688" t="s">
        <v>185</v>
      </c>
      <c r="B7688" t="s">
        <v>143</v>
      </c>
      <c r="C7688" s="44">
        <v>0</v>
      </c>
      <c r="D7688" s="33">
        <v>43870</v>
      </c>
    </row>
    <row r="7689" spans="1:4" x14ac:dyDescent="0.2">
      <c r="A7689" t="s">
        <v>185</v>
      </c>
      <c r="B7689" t="s">
        <v>143</v>
      </c>
      <c r="C7689" s="44">
        <v>0</v>
      </c>
      <c r="D7689" s="33">
        <v>43871</v>
      </c>
    </row>
    <row r="7690" spans="1:4" x14ac:dyDescent="0.2">
      <c r="A7690" t="s">
        <v>185</v>
      </c>
      <c r="B7690" t="s">
        <v>143</v>
      </c>
      <c r="C7690" s="44">
        <v>0</v>
      </c>
      <c r="D7690" s="33">
        <v>43872</v>
      </c>
    </row>
    <row r="7691" spans="1:4" x14ac:dyDescent="0.2">
      <c r="A7691" t="s">
        <v>185</v>
      </c>
      <c r="B7691" t="s">
        <v>143</v>
      </c>
      <c r="C7691" s="44">
        <v>0</v>
      </c>
      <c r="D7691" s="33">
        <v>43873</v>
      </c>
    </row>
    <row r="7692" spans="1:4" x14ac:dyDescent="0.2">
      <c r="A7692" t="s">
        <v>185</v>
      </c>
      <c r="B7692" t="s">
        <v>143</v>
      </c>
      <c r="C7692" s="44">
        <v>0</v>
      </c>
      <c r="D7692" s="33">
        <v>43874</v>
      </c>
    </row>
    <row r="7693" spans="1:4" x14ac:dyDescent="0.2">
      <c r="A7693" t="s">
        <v>185</v>
      </c>
      <c r="B7693" t="s">
        <v>143</v>
      </c>
      <c r="C7693" s="44">
        <v>0</v>
      </c>
      <c r="D7693" s="33">
        <v>43875</v>
      </c>
    </row>
    <row r="7694" spans="1:4" x14ac:dyDescent="0.2">
      <c r="A7694" t="s">
        <v>185</v>
      </c>
      <c r="B7694" t="s">
        <v>143</v>
      </c>
      <c r="C7694" s="44">
        <v>0</v>
      </c>
      <c r="D7694" s="33">
        <v>43876</v>
      </c>
    </row>
    <row r="7695" spans="1:4" x14ac:dyDescent="0.2">
      <c r="A7695" t="s">
        <v>185</v>
      </c>
      <c r="B7695" t="s">
        <v>143</v>
      </c>
      <c r="C7695" s="44">
        <v>0</v>
      </c>
      <c r="D7695" s="33">
        <v>43877</v>
      </c>
    </row>
    <row r="7696" spans="1:4" x14ac:dyDescent="0.2">
      <c r="A7696" t="s">
        <v>185</v>
      </c>
      <c r="B7696" t="s">
        <v>143</v>
      </c>
      <c r="C7696" s="44">
        <v>0</v>
      </c>
      <c r="D7696" s="33">
        <v>43878</v>
      </c>
    </row>
    <row r="7697" spans="1:4" x14ac:dyDescent="0.2">
      <c r="A7697" t="s">
        <v>185</v>
      </c>
      <c r="B7697" t="s">
        <v>143</v>
      </c>
      <c r="C7697" s="44">
        <v>0</v>
      </c>
      <c r="D7697" s="33">
        <v>43879</v>
      </c>
    </row>
    <row r="7698" spans="1:4" x14ac:dyDescent="0.2">
      <c r="A7698" t="s">
        <v>185</v>
      </c>
      <c r="B7698" t="s">
        <v>143</v>
      </c>
      <c r="C7698" s="44">
        <v>0</v>
      </c>
      <c r="D7698" s="33">
        <v>43880</v>
      </c>
    </row>
    <row r="7699" spans="1:4" x14ac:dyDescent="0.2">
      <c r="A7699" t="s">
        <v>185</v>
      </c>
      <c r="B7699" t="s">
        <v>143</v>
      </c>
      <c r="C7699" s="44">
        <v>0</v>
      </c>
      <c r="D7699" s="33">
        <v>43881</v>
      </c>
    </row>
    <row r="7700" spans="1:4" x14ac:dyDescent="0.2">
      <c r="A7700" t="s">
        <v>185</v>
      </c>
      <c r="B7700" t="s">
        <v>143</v>
      </c>
      <c r="C7700" s="44">
        <v>0</v>
      </c>
      <c r="D7700" s="33">
        <v>43882</v>
      </c>
    </row>
    <row r="7701" spans="1:4" x14ac:dyDescent="0.2">
      <c r="A7701" t="s">
        <v>185</v>
      </c>
      <c r="B7701" t="s">
        <v>143</v>
      </c>
      <c r="C7701" s="44">
        <v>0</v>
      </c>
      <c r="D7701" s="33">
        <v>43883</v>
      </c>
    </row>
    <row r="7702" spans="1:4" x14ac:dyDescent="0.2">
      <c r="A7702" t="s">
        <v>185</v>
      </c>
      <c r="B7702" t="s">
        <v>143</v>
      </c>
      <c r="C7702" s="44">
        <v>0</v>
      </c>
      <c r="D7702" s="33">
        <v>43884</v>
      </c>
    </row>
    <row r="7703" spans="1:4" x14ac:dyDescent="0.2">
      <c r="A7703" t="s">
        <v>185</v>
      </c>
      <c r="B7703" t="s">
        <v>143</v>
      </c>
      <c r="C7703" s="44">
        <v>0</v>
      </c>
      <c r="D7703" s="33">
        <v>43885</v>
      </c>
    </row>
    <row r="7704" spans="1:4" x14ac:dyDescent="0.2">
      <c r="A7704" t="s">
        <v>185</v>
      </c>
      <c r="B7704" t="s">
        <v>143</v>
      </c>
      <c r="C7704" s="44">
        <v>0</v>
      </c>
      <c r="D7704" s="33">
        <v>43886</v>
      </c>
    </row>
    <row r="7705" spans="1:4" x14ac:dyDescent="0.2">
      <c r="A7705" t="s">
        <v>185</v>
      </c>
      <c r="B7705" t="s">
        <v>143</v>
      </c>
      <c r="C7705" s="44">
        <v>0</v>
      </c>
      <c r="D7705" s="33">
        <v>43887</v>
      </c>
    </row>
    <row r="7706" spans="1:4" x14ac:dyDescent="0.2">
      <c r="A7706" t="s">
        <v>185</v>
      </c>
      <c r="B7706" t="s">
        <v>143</v>
      </c>
      <c r="C7706" s="44">
        <v>0</v>
      </c>
      <c r="D7706" s="33">
        <v>43888</v>
      </c>
    </row>
    <row r="7707" spans="1:4" x14ac:dyDescent="0.2">
      <c r="A7707" t="s">
        <v>185</v>
      </c>
      <c r="B7707" t="s">
        <v>143</v>
      </c>
      <c r="C7707" s="44">
        <v>0</v>
      </c>
      <c r="D7707" s="33">
        <v>43889</v>
      </c>
    </row>
    <row r="7708" spans="1:4" x14ac:dyDescent="0.2">
      <c r="A7708" t="s">
        <v>185</v>
      </c>
      <c r="B7708" t="s">
        <v>143</v>
      </c>
      <c r="C7708" s="44">
        <v>0</v>
      </c>
      <c r="D7708" s="33">
        <v>43890</v>
      </c>
    </row>
    <row r="7709" spans="1:4" x14ac:dyDescent="0.2">
      <c r="A7709" t="s">
        <v>185</v>
      </c>
      <c r="B7709" t="s">
        <v>143</v>
      </c>
      <c r="C7709" s="44">
        <v>0</v>
      </c>
      <c r="D7709" s="33">
        <v>43891</v>
      </c>
    </row>
    <row r="7710" spans="1:4" x14ac:dyDescent="0.2">
      <c r="A7710" t="s">
        <v>185</v>
      </c>
      <c r="B7710" t="s">
        <v>143</v>
      </c>
      <c r="C7710" s="44">
        <v>0</v>
      </c>
      <c r="D7710" s="33">
        <v>43892</v>
      </c>
    </row>
    <row r="7711" spans="1:4" x14ac:dyDescent="0.2">
      <c r="A7711" t="s">
        <v>185</v>
      </c>
      <c r="B7711" t="s">
        <v>143</v>
      </c>
      <c r="C7711" s="44">
        <v>0</v>
      </c>
      <c r="D7711" s="33">
        <v>43893</v>
      </c>
    </row>
    <row r="7712" spans="1:4" x14ac:dyDescent="0.2">
      <c r="A7712" t="s">
        <v>185</v>
      </c>
      <c r="B7712" t="s">
        <v>143</v>
      </c>
      <c r="C7712" s="44">
        <v>0</v>
      </c>
      <c r="D7712" s="33">
        <v>43894</v>
      </c>
    </row>
    <row r="7713" spans="1:4" x14ac:dyDescent="0.2">
      <c r="A7713" t="s">
        <v>185</v>
      </c>
      <c r="B7713" t="s">
        <v>143</v>
      </c>
      <c r="C7713" s="44">
        <v>0</v>
      </c>
      <c r="D7713" s="33">
        <v>43895</v>
      </c>
    </row>
    <row r="7714" spans="1:4" x14ac:dyDescent="0.2">
      <c r="A7714" t="s">
        <v>185</v>
      </c>
      <c r="B7714" t="s">
        <v>143</v>
      </c>
      <c r="C7714" s="44">
        <v>0</v>
      </c>
      <c r="D7714" s="33">
        <v>43896</v>
      </c>
    </row>
    <row r="7715" spans="1:4" x14ac:dyDescent="0.2">
      <c r="A7715" t="s">
        <v>185</v>
      </c>
      <c r="B7715" t="s">
        <v>143</v>
      </c>
      <c r="C7715" s="44">
        <v>0</v>
      </c>
      <c r="D7715" s="33">
        <v>43897</v>
      </c>
    </row>
    <row r="7716" spans="1:4" x14ac:dyDescent="0.2">
      <c r="A7716" t="s">
        <v>185</v>
      </c>
      <c r="B7716" t="s">
        <v>143</v>
      </c>
      <c r="C7716" s="44">
        <v>0</v>
      </c>
      <c r="D7716" s="33">
        <v>43898</v>
      </c>
    </row>
    <row r="7717" spans="1:4" x14ac:dyDescent="0.2">
      <c r="A7717" t="s">
        <v>185</v>
      </c>
      <c r="B7717" t="s">
        <v>143</v>
      </c>
      <c r="C7717" s="44">
        <v>0</v>
      </c>
      <c r="D7717" s="33">
        <v>43899</v>
      </c>
    </row>
    <row r="7718" spans="1:4" x14ac:dyDescent="0.2">
      <c r="A7718" t="s">
        <v>185</v>
      </c>
      <c r="B7718" t="s">
        <v>143</v>
      </c>
      <c r="C7718" s="44">
        <v>0</v>
      </c>
      <c r="D7718" s="33">
        <v>43900</v>
      </c>
    </row>
    <row r="7719" spans="1:4" x14ac:dyDescent="0.2">
      <c r="A7719" t="s">
        <v>185</v>
      </c>
      <c r="B7719" t="s">
        <v>143</v>
      </c>
      <c r="C7719" s="44">
        <v>0</v>
      </c>
      <c r="D7719" s="33">
        <v>43901</v>
      </c>
    </row>
    <row r="7720" spans="1:4" x14ac:dyDescent="0.2">
      <c r="A7720" t="s">
        <v>185</v>
      </c>
      <c r="B7720" t="s">
        <v>143</v>
      </c>
      <c r="C7720" s="44">
        <v>0</v>
      </c>
      <c r="D7720" s="33">
        <v>43902</v>
      </c>
    </row>
    <row r="7721" spans="1:4" x14ac:dyDescent="0.2">
      <c r="A7721" t="s">
        <v>185</v>
      </c>
      <c r="B7721" t="s">
        <v>143</v>
      </c>
      <c r="C7721" s="44">
        <v>1</v>
      </c>
      <c r="D7721" s="33">
        <v>43903</v>
      </c>
    </row>
    <row r="7722" spans="1:4" x14ac:dyDescent="0.2">
      <c r="A7722" t="s">
        <v>185</v>
      </c>
      <c r="B7722" t="s">
        <v>143</v>
      </c>
      <c r="C7722" s="44">
        <v>1</v>
      </c>
      <c r="D7722" s="33">
        <v>43904</v>
      </c>
    </row>
    <row r="7723" spans="1:4" x14ac:dyDescent="0.2">
      <c r="A7723" t="s">
        <v>185</v>
      </c>
      <c r="B7723" t="s">
        <v>143</v>
      </c>
      <c r="C7723" s="44">
        <v>1</v>
      </c>
      <c r="D7723" s="33">
        <v>43905</v>
      </c>
    </row>
    <row r="7724" spans="1:4" x14ac:dyDescent="0.2">
      <c r="A7724" t="s">
        <v>186</v>
      </c>
      <c r="B7724" t="s">
        <v>143</v>
      </c>
      <c r="C7724" s="44">
        <v>0</v>
      </c>
      <c r="D7724" s="33">
        <v>43852</v>
      </c>
    </row>
    <row r="7725" spans="1:4" x14ac:dyDescent="0.2">
      <c r="A7725" t="s">
        <v>186</v>
      </c>
      <c r="B7725" t="s">
        <v>143</v>
      </c>
      <c r="C7725" s="44">
        <v>0</v>
      </c>
      <c r="D7725" s="33">
        <v>43853</v>
      </c>
    </row>
    <row r="7726" spans="1:4" x14ac:dyDescent="0.2">
      <c r="A7726" t="s">
        <v>186</v>
      </c>
      <c r="B7726" t="s">
        <v>143</v>
      </c>
      <c r="C7726" s="44">
        <v>0</v>
      </c>
      <c r="D7726" s="33">
        <v>43854</v>
      </c>
    </row>
    <row r="7727" spans="1:4" x14ac:dyDescent="0.2">
      <c r="A7727" t="s">
        <v>186</v>
      </c>
      <c r="B7727" t="s">
        <v>143</v>
      </c>
      <c r="C7727" s="44">
        <v>0</v>
      </c>
      <c r="D7727" s="33">
        <v>43855</v>
      </c>
    </row>
    <row r="7728" spans="1:4" x14ac:dyDescent="0.2">
      <c r="A7728" t="s">
        <v>186</v>
      </c>
      <c r="B7728" t="s">
        <v>143</v>
      </c>
      <c r="C7728" s="44">
        <v>0</v>
      </c>
      <c r="D7728" s="33">
        <v>43856</v>
      </c>
    </row>
    <row r="7729" spans="1:4" x14ac:dyDescent="0.2">
      <c r="A7729" t="s">
        <v>186</v>
      </c>
      <c r="B7729" t="s">
        <v>143</v>
      </c>
      <c r="C7729" s="44">
        <v>0</v>
      </c>
      <c r="D7729" s="33">
        <v>43857</v>
      </c>
    </row>
    <row r="7730" spans="1:4" x14ac:dyDescent="0.2">
      <c r="A7730" t="s">
        <v>186</v>
      </c>
      <c r="B7730" t="s">
        <v>143</v>
      </c>
      <c r="C7730" s="44">
        <v>0</v>
      </c>
      <c r="D7730" s="33">
        <v>43858</v>
      </c>
    </row>
    <row r="7731" spans="1:4" x14ac:dyDescent="0.2">
      <c r="A7731" t="s">
        <v>186</v>
      </c>
      <c r="B7731" t="s">
        <v>143</v>
      </c>
      <c r="C7731" s="44">
        <v>0</v>
      </c>
      <c r="D7731" s="33">
        <v>43859</v>
      </c>
    </row>
    <row r="7732" spans="1:4" x14ac:dyDescent="0.2">
      <c r="A7732" t="s">
        <v>186</v>
      </c>
      <c r="B7732" t="s">
        <v>143</v>
      </c>
      <c r="C7732" s="44">
        <v>0</v>
      </c>
      <c r="D7732" s="33">
        <v>43860</v>
      </c>
    </row>
    <row r="7733" spans="1:4" x14ac:dyDescent="0.2">
      <c r="A7733" t="s">
        <v>186</v>
      </c>
      <c r="B7733" t="s">
        <v>143</v>
      </c>
      <c r="C7733" s="44">
        <v>0</v>
      </c>
      <c r="D7733" s="33">
        <v>43861</v>
      </c>
    </row>
    <row r="7734" spans="1:4" x14ac:dyDescent="0.2">
      <c r="A7734" t="s">
        <v>186</v>
      </c>
      <c r="B7734" t="s">
        <v>143</v>
      </c>
      <c r="C7734" s="44">
        <v>0</v>
      </c>
      <c r="D7734" s="33">
        <v>43862</v>
      </c>
    </row>
    <row r="7735" spans="1:4" x14ac:dyDescent="0.2">
      <c r="A7735" t="s">
        <v>186</v>
      </c>
      <c r="B7735" t="s">
        <v>143</v>
      </c>
      <c r="C7735" s="44">
        <v>0</v>
      </c>
      <c r="D7735" s="33">
        <v>43863</v>
      </c>
    </row>
    <row r="7736" spans="1:4" x14ac:dyDescent="0.2">
      <c r="A7736" t="s">
        <v>186</v>
      </c>
      <c r="B7736" t="s">
        <v>143</v>
      </c>
      <c r="C7736" s="44">
        <v>0</v>
      </c>
      <c r="D7736" s="33">
        <v>43864</v>
      </c>
    </row>
    <row r="7737" spans="1:4" x14ac:dyDescent="0.2">
      <c r="A7737" t="s">
        <v>186</v>
      </c>
      <c r="B7737" t="s">
        <v>143</v>
      </c>
      <c r="C7737" s="44">
        <v>0</v>
      </c>
      <c r="D7737" s="33">
        <v>43865</v>
      </c>
    </row>
    <row r="7738" spans="1:4" x14ac:dyDescent="0.2">
      <c r="A7738" t="s">
        <v>186</v>
      </c>
      <c r="B7738" t="s">
        <v>143</v>
      </c>
      <c r="C7738" s="44">
        <v>0</v>
      </c>
      <c r="D7738" s="33">
        <v>43866</v>
      </c>
    </row>
    <row r="7739" spans="1:4" x14ac:dyDescent="0.2">
      <c r="A7739" t="s">
        <v>186</v>
      </c>
      <c r="B7739" t="s">
        <v>143</v>
      </c>
      <c r="C7739" s="44">
        <v>0</v>
      </c>
      <c r="D7739" s="33">
        <v>43867</v>
      </c>
    </row>
    <row r="7740" spans="1:4" x14ac:dyDescent="0.2">
      <c r="A7740" t="s">
        <v>186</v>
      </c>
      <c r="B7740" t="s">
        <v>143</v>
      </c>
      <c r="C7740" s="44">
        <v>0</v>
      </c>
      <c r="D7740" s="33">
        <v>43868</v>
      </c>
    </row>
    <row r="7741" spans="1:4" x14ac:dyDescent="0.2">
      <c r="A7741" t="s">
        <v>186</v>
      </c>
      <c r="B7741" t="s">
        <v>143</v>
      </c>
      <c r="C7741" s="44">
        <v>0</v>
      </c>
      <c r="D7741" s="33">
        <v>43869</v>
      </c>
    </row>
    <row r="7742" spans="1:4" x14ac:dyDescent="0.2">
      <c r="A7742" t="s">
        <v>186</v>
      </c>
      <c r="B7742" t="s">
        <v>143</v>
      </c>
      <c r="C7742" s="44">
        <v>0</v>
      </c>
      <c r="D7742" s="33">
        <v>43870</v>
      </c>
    </row>
    <row r="7743" spans="1:4" x14ac:dyDescent="0.2">
      <c r="A7743" t="s">
        <v>186</v>
      </c>
      <c r="B7743" t="s">
        <v>143</v>
      </c>
      <c r="C7743" s="44">
        <v>0</v>
      </c>
      <c r="D7743" s="33">
        <v>43871</v>
      </c>
    </row>
    <row r="7744" spans="1:4" x14ac:dyDescent="0.2">
      <c r="A7744" t="s">
        <v>186</v>
      </c>
      <c r="B7744" t="s">
        <v>143</v>
      </c>
      <c r="C7744" s="44">
        <v>0</v>
      </c>
      <c r="D7744" s="33">
        <v>43872</v>
      </c>
    </row>
    <row r="7745" spans="1:4" x14ac:dyDescent="0.2">
      <c r="A7745" t="s">
        <v>186</v>
      </c>
      <c r="B7745" t="s">
        <v>143</v>
      </c>
      <c r="C7745" s="44">
        <v>0</v>
      </c>
      <c r="D7745" s="33">
        <v>43873</v>
      </c>
    </row>
    <row r="7746" spans="1:4" x14ac:dyDescent="0.2">
      <c r="A7746" t="s">
        <v>186</v>
      </c>
      <c r="B7746" t="s">
        <v>143</v>
      </c>
      <c r="C7746" s="44">
        <v>0</v>
      </c>
      <c r="D7746" s="33">
        <v>43874</v>
      </c>
    </row>
    <row r="7747" spans="1:4" x14ac:dyDescent="0.2">
      <c r="A7747" t="s">
        <v>186</v>
      </c>
      <c r="B7747" t="s">
        <v>143</v>
      </c>
      <c r="C7747" s="44">
        <v>0</v>
      </c>
      <c r="D7747" s="33">
        <v>43875</v>
      </c>
    </row>
    <row r="7748" spans="1:4" x14ac:dyDescent="0.2">
      <c r="A7748" t="s">
        <v>186</v>
      </c>
      <c r="B7748" t="s">
        <v>143</v>
      </c>
      <c r="C7748" s="44">
        <v>0</v>
      </c>
      <c r="D7748" s="33">
        <v>43876</v>
      </c>
    </row>
    <row r="7749" spans="1:4" x14ac:dyDescent="0.2">
      <c r="A7749" t="s">
        <v>186</v>
      </c>
      <c r="B7749" t="s">
        <v>143</v>
      </c>
      <c r="C7749" s="44">
        <v>0</v>
      </c>
      <c r="D7749" s="33">
        <v>43877</v>
      </c>
    </row>
    <row r="7750" spans="1:4" x14ac:dyDescent="0.2">
      <c r="A7750" t="s">
        <v>186</v>
      </c>
      <c r="B7750" t="s">
        <v>143</v>
      </c>
      <c r="C7750" s="44">
        <v>0</v>
      </c>
      <c r="D7750" s="33">
        <v>43878</v>
      </c>
    </row>
    <row r="7751" spans="1:4" x14ac:dyDescent="0.2">
      <c r="A7751" t="s">
        <v>186</v>
      </c>
      <c r="B7751" t="s">
        <v>143</v>
      </c>
      <c r="C7751" s="44">
        <v>0</v>
      </c>
      <c r="D7751" s="33">
        <v>43879</v>
      </c>
    </row>
    <row r="7752" spans="1:4" x14ac:dyDescent="0.2">
      <c r="A7752" t="s">
        <v>186</v>
      </c>
      <c r="B7752" t="s">
        <v>143</v>
      </c>
      <c r="C7752" s="44">
        <v>0</v>
      </c>
      <c r="D7752" s="33">
        <v>43880</v>
      </c>
    </row>
    <row r="7753" spans="1:4" x14ac:dyDescent="0.2">
      <c r="A7753" t="s">
        <v>186</v>
      </c>
      <c r="B7753" t="s">
        <v>143</v>
      </c>
      <c r="C7753" s="44">
        <v>0</v>
      </c>
      <c r="D7753" s="33">
        <v>43881</v>
      </c>
    </row>
    <row r="7754" spans="1:4" x14ac:dyDescent="0.2">
      <c r="A7754" t="s">
        <v>186</v>
      </c>
      <c r="B7754" t="s">
        <v>143</v>
      </c>
      <c r="C7754" s="44">
        <v>0</v>
      </c>
      <c r="D7754" s="33">
        <v>43882</v>
      </c>
    </row>
    <row r="7755" spans="1:4" x14ac:dyDescent="0.2">
      <c r="A7755" t="s">
        <v>186</v>
      </c>
      <c r="B7755" t="s">
        <v>143</v>
      </c>
      <c r="C7755" s="44">
        <v>0</v>
      </c>
      <c r="D7755" s="33">
        <v>43883</v>
      </c>
    </row>
    <row r="7756" spans="1:4" x14ac:dyDescent="0.2">
      <c r="A7756" t="s">
        <v>186</v>
      </c>
      <c r="B7756" t="s">
        <v>143</v>
      </c>
      <c r="C7756" s="44">
        <v>0</v>
      </c>
      <c r="D7756" s="33">
        <v>43884</v>
      </c>
    </row>
    <row r="7757" spans="1:4" x14ac:dyDescent="0.2">
      <c r="A7757" t="s">
        <v>186</v>
      </c>
      <c r="B7757" t="s">
        <v>143</v>
      </c>
      <c r="C7757" s="44">
        <v>0</v>
      </c>
      <c r="D7757" s="33">
        <v>43885</v>
      </c>
    </row>
    <row r="7758" spans="1:4" x14ac:dyDescent="0.2">
      <c r="A7758" t="s">
        <v>186</v>
      </c>
      <c r="B7758" t="s">
        <v>143</v>
      </c>
      <c r="C7758" s="44">
        <v>0</v>
      </c>
      <c r="D7758" s="33">
        <v>43886</v>
      </c>
    </row>
    <row r="7759" spans="1:4" x14ac:dyDescent="0.2">
      <c r="A7759" t="s">
        <v>186</v>
      </c>
      <c r="B7759" t="s">
        <v>143</v>
      </c>
      <c r="C7759" s="44">
        <v>0</v>
      </c>
      <c r="D7759" s="33">
        <v>43887</v>
      </c>
    </row>
    <row r="7760" spans="1:4" x14ac:dyDescent="0.2">
      <c r="A7760" t="s">
        <v>186</v>
      </c>
      <c r="B7760" t="s">
        <v>143</v>
      </c>
      <c r="C7760" s="44">
        <v>0</v>
      </c>
      <c r="D7760" s="33">
        <v>43888</v>
      </c>
    </row>
    <row r="7761" spans="1:4" x14ac:dyDescent="0.2">
      <c r="A7761" t="s">
        <v>186</v>
      </c>
      <c r="B7761" t="s">
        <v>143</v>
      </c>
      <c r="C7761" s="44">
        <v>0</v>
      </c>
      <c r="D7761" s="33">
        <v>43889</v>
      </c>
    </row>
    <row r="7762" spans="1:4" x14ac:dyDescent="0.2">
      <c r="A7762" t="s">
        <v>186</v>
      </c>
      <c r="B7762" t="s">
        <v>143</v>
      </c>
      <c r="C7762" s="44">
        <v>0</v>
      </c>
      <c r="D7762" s="33">
        <v>43890</v>
      </c>
    </row>
    <row r="7763" spans="1:4" x14ac:dyDescent="0.2">
      <c r="A7763" t="s">
        <v>186</v>
      </c>
      <c r="B7763" t="s">
        <v>143</v>
      </c>
      <c r="C7763" s="44">
        <v>0</v>
      </c>
      <c r="D7763" s="33">
        <v>43891</v>
      </c>
    </row>
    <row r="7764" spans="1:4" x14ac:dyDescent="0.2">
      <c r="A7764" t="s">
        <v>186</v>
      </c>
      <c r="B7764" t="s">
        <v>143</v>
      </c>
      <c r="C7764" s="44">
        <v>0</v>
      </c>
      <c r="D7764" s="33">
        <v>43892</v>
      </c>
    </row>
    <row r="7765" spans="1:4" x14ac:dyDescent="0.2">
      <c r="A7765" t="s">
        <v>186</v>
      </c>
      <c r="B7765" t="s">
        <v>143</v>
      </c>
      <c r="C7765" s="44">
        <v>0</v>
      </c>
      <c r="D7765" s="33">
        <v>43893</v>
      </c>
    </row>
    <row r="7766" spans="1:4" x14ac:dyDescent="0.2">
      <c r="A7766" t="s">
        <v>186</v>
      </c>
      <c r="B7766" t="s">
        <v>143</v>
      </c>
      <c r="C7766" s="44">
        <v>0</v>
      </c>
      <c r="D7766" s="33">
        <v>43894</v>
      </c>
    </row>
    <row r="7767" spans="1:4" x14ac:dyDescent="0.2">
      <c r="A7767" t="s">
        <v>186</v>
      </c>
      <c r="B7767" t="s">
        <v>143</v>
      </c>
      <c r="C7767" s="44">
        <v>0</v>
      </c>
      <c r="D7767" s="33">
        <v>43895</v>
      </c>
    </row>
    <row r="7768" spans="1:4" x14ac:dyDescent="0.2">
      <c r="A7768" t="s">
        <v>186</v>
      </c>
      <c r="B7768" t="s">
        <v>143</v>
      </c>
      <c r="C7768" s="44">
        <v>0</v>
      </c>
      <c r="D7768" s="33">
        <v>43896</v>
      </c>
    </row>
    <row r="7769" spans="1:4" x14ac:dyDescent="0.2">
      <c r="A7769" t="s">
        <v>186</v>
      </c>
      <c r="B7769" t="s">
        <v>143</v>
      </c>
      <c r="C7769" s="44">
        <v>0</v>
      </c>
      <c r="D7769" s="33">
        <v>43897</v>
      </c>
    </row>
    <row r="7770" spans="1:4" x14ac:dyDescent="0.2">
      <c r="A7770" t="s">
        <v>186</v>
      </c>
      <c r="B7770" t="s">
        <v>143</v>
      </c>
      <c r="C7770" s="44">
        <v>0</v>
      </c>
      <c r="D7770" s="33">
        <v>43898</v>
      </c>
    </row>
    <row r="7771" spans="1:4" x14ac:dyDescent="0.2">
      <c r="A7771" t="s">
        <v>186</v>
      </c>
      <c r="B7771" t="s">
        <v>143</v>
      </c>
      <c r="C7771" s="44">
        <v>0</v>
      </c>
      <c r="D7771" s="33">
        <v>43899</v>
      </c>
    </row>
    <row r="7772" spans="1:4" x14ac:dyDescent="0.2">
      <c r="A7772" t="s">
        <v>186</v>
      </c>
      <c r="B7772" t="s">
        <v>143</v>
      </c>
      <c r="C7772" s="44">
        <v>0</v>
      </c>
      <c r="D7772" s="33">
        <v>43900</v>
      </c>
    </row>
    <row r="7773" spans="1:4" x14ac:dyDescent="0.2">
      <c r="A7773" t="s">
        <v>186</v>
      </c>
      <c r="B7773" t="s">
        <v>143</v>
      </c>
      <c r="C7773" s="44">
        <v>1</v>
      </c>
      <c r="D7773" s="33">
        <v>43901</v>
      </c>
    </row>
    <row r="7774" spans="1:4" x14ac:dyDescent="0.2">
      <c r="A7774" t="s">
        <v>186</v>
      </c>
      <c r="B7774" t="s">
        <v>143</v>
      </c>
      <c r="C7774" s="44">
        <v>6</v>
      </c>
      <c r="D7774" s="33">
        <v>43902</v>
      </c>
    </row>
    <row r="7775" spans="1:4" x14ac:dyDescent="0.2">
      <c r="A7775" t="s">
        <v>186</v>
      </c>
      <c r="B7775" t="s">
        <v>143</v>
      </c>
      <c r="C7775" s="44">
        <v>6</v>
      </c>
      <c r="D7775" s="33">
        <v>43903</v>
      </c>
    </row>
    <row r="7776" spans="1:4" x14ac:dyDescent="0.2">
      <c r="A7776" t="s">
        <v>186</v>
      </c>
      <c r="B7776" t="s">
        <v>143</v>
      </c>
      <c r="C7776" s="44">
        <v>12</v>
      </c>
      <c r="D7776" s="33">
        <v>43904</v>
      </c>
    </row>
    <row r="7777" spans="1:4" x14ac:dyDescent="0.2">
      <c r="A7777" t="s">
        <v>186</v>
      </c>
      <c r="B7777" t="s">
        <v>143</v>
      </c>
      <c r="C7777" s="44">
        <v>16</v>
      </c>
      <c r="D7777" s="33">
        <v>43905</v>
      </c>
    </row>
    <row r="7778" spans="1:4" x14ac:dyDescent="0.2">
      <c r="A7778" t="s">
        <v>187</v>
      </c>
      <c r="B7778" t="s">
        <v>143</v>
      </c>
      <c r="C7778" s="44">
        <v>0</v>
      </c>
      <c r="D7778" s="33">
        <v>43852</v>
      </c>
    </row>
    <row r="7779" spans="1:4" x14ac:dyDescent="0.2">
      <c r="A7779" t="s">
        <v>187</v>
      </c>
      <c r="B7779" t="s">
        <v>143</v>
      </c>
      <c r="C7779" s="44">
        <v>0</v>
      </c>
      <c r="D7779" s="33">
        <v>43853</v>
      </c>
    </row>
    <row r="7780" spans="1:4" x14ac:dyDescent="0.2">
      <c r="A7780" t="s">
        <v>187</v>
      </c>
      <c r="B7780" t="s">
        <v>143</v>
      </c>
      <c r="C7780" s="44">
        <v>0</v>
      </c>
      <c r="D7780" s="33">
        <v>43854</v>
      </c>
    </row>
    <row r="7781" spans="1:4" x14ac:dyDescent="0.2">
      <c r="A7781" t="s">
        <v>187</v>
      </c>
      <c r="B7781" t="s">
        <v>143</v>
      </c>
      <c r="C7781" s="44">
        <v>0</v>
      </c>
      <c r="D7781" s="33">
        <v>43855</v>
      </c>
    </row>
    <row r="7782" spans="1:4" x14ac:dyDescent="0.2">
      <c r="A7782" t="s">
        <v>187</v>
      </c>
      <c r="B7782" t="s">
        <v>143</v>
      </c>
      <c r="C7782" s="44">
        <v>0</v>
      </c>
      <c r="D7782" s="33">
        <v>43856</v>
      </c>
    </row>
    <row r="7783" spans="1:4" x14ac:dyDescent="0.2">
      <c r="A7783" t="s">
        <v>187</v>
      </c>
      <c r="B7783" t="s">
        <v>143</v>
      </c>
      <c r="C7783" s="44">
        <v>0</v>
      </c>
      <c r="D7783" s="33">
        <v>43857</v>
      </c>
    </row>
    <row r="7784" spans="1:4" x14ac:dyDescent="0.2">
      <c r="A7784" t="s">
        <v>187</v>
      </c>
      <c r="B7784" t="s">
        <v>143</v>
      </c>
      <c r="C7784" s="44">
        <v>0</v>
      </c>
      <c r="D7784" s="33">
        <v>43858</v>
      </c>
    </row>
    <row r="7785" spans="1:4" x14ac:dyDescent="0.2">
      <c r="A7785" t="s">
        <v>187</v>
      </c>
      <c r="B7785" t="s">
        <v>143</v>
      </c>
      <c r="C7785" s="44">
        <v>0</v>
      </c>
      <c r="D7785" s="33">
        <v>43859</v>
      </c>
    </row>
    <row r="7786" spans="1:4" x14ac:dyDescent="0.2">
      <c r="A7786" t="s">
        <v>187</v>
      </c>
      <c r="B7786" t="s">
        <v>143</v>
      </c>
      <c r="C7786" s="44">
        <v>0</v>
      </c>
      <c r="D7786" s="33">
        <v>43860</v>
      </c>
    </row>
    <row r="7787" spans="1:4" x14ac:dyDescent="0.2">
      <c r="A7787" t="s">
        <v>187</v>
      </c>
      <c r="B7787" t="s">
        <v>143</v>
      </c>
      <c r="C7787" s="44">
        <v>0</v>
      </c>
      <c r="D7787" s="33">
        <v>43861</v>
      </c>
    </row>
    <row r="7788" spans="1:4" x14ac:dyDescent="0.2">
      <c r="A7788" t="s">
        <v>187</v>
      </c>
      <c r="B7788" t="s">
        <v>143</v>
      </c>
      <c r="C7788" s="44">
        <v>0</v>
      </c>
      <c r="D7788" s="33">
        <v>43862</v>
      </c>
    </row>
    <row r="7789" spans="1:4" x14ac:dyDescent="0.2">
      <c r="A7789" t="s">
        <v>187</v>
      </c>
      <c r="B7789" t="s">
        <v>143</v>
      </c>
      <c r="C7789" s="44">
        <v>0</v>
      </c>
      <c r="D7789" s="33">
        <v>43863</v>
      </c>
    </row>
    <row r="7790" spans="1:4" x14ac:dyDescent="0.2">
      <c r="A7790" t="s">
        <v>187</v>
      </c>
      <c r="B7790" t="s">
        <v>143</v>
      </c>
      <c r="C7790" s="44">
        <v>0</v>
      </c>
      <c r="D7790" s="33">
        <v>43864</v>
      </c>
    </row>
    <row r="7791" spans="1:4" x14ac:dyDescent="0.2">
      <c r="A7791" t="s">
        <v>187</v>
      </c>
      <c r="B7791" t="s">
        <v>143</v>
      </c>
      <c r="C7791" s="44">
        <v>0</v>
      </c>
      <c r="D7791" s="33">
        <v>43865</v>
      </c>
    </row>
    <row r="7792" spans="1:4" x14ac:dyDescent="0.2">
      <c r="A7792" t="s">
        <v>187</v>
      </c>
      <c r="B7792" t="s">
        <v>143</v>
      </c>
      <c r="C7792" s="44">
        <v>0</v>
      </c>
      <c r="D7792" s="33">
        <v>43866</v>
      </c>
    </row>
    <row r="7793" spans="1:4" x14ac:dyDescent="0.2">
      <c r="A7793" t="s">
        <v>187</v>
      </c>
      <c r="B7793" t="s">
        <v>143</v>
      </c>
      <c r="C7793" s="44">
        <v>0</v>
      </c>
      <c r="D7793" s="33">
        <v>43867</v>
      </c>
    </row>
    <row r="7794" spans="1:4" x14ac:dyDescent="0.2">
      <c r="A7794" t="s">
        <v>187</v>
      </c>
      <c r="B7794" t="s">
        <v>143</v>
      </c>
      <c r="C7794" s="44">
        <v>0</v>
      </c>
      <c r="D7794" s="33">
        <v>43868</v>
      </c>
    </row>
    <row r="7795" spans="1:4" x14ac:dyDescent="0.2">
      <c r="A7795" t="s">
        <v>187</v>
      </c>
      <c r="B7795" t="s">
        <v>143</v>
      </c>
      <c r="C7795" s="44">
        <v>0</v>
      </c>
      <c r="D7795" s="33">
        <v>43869</v>
      </c>
    </row>
    <row r="7796" spans="1:4" x14ac:dyDescent="0.2">
      <c r="A7796" t="s">
        <v>187</v>
      </c>
      <c r="B7796" t="s">
        <v>143</v>
      </c>
      <c r="C7796" s="44">
        <v>0</v>
      </c>
      <c r="D7796" s="33">
        <v>43870</v>
      </c>
    </row>
    <row r="7797" spans="1:4" x14ac:dyDescent="0.2">
      <c r="A7797" t="s">
        <v>187</v>
      </c>
      <c r="B7797" t="s">
        <v>143</v>
      </c>
      <c r="C7797" s="44">
        <v>0</v>
      </c>
      <c r="D7797" s="33">
        <v>43871</v>
      </c>
    </row>
    <row r="7798" spans="1:4" x14ac:dyDescent="0.2">
      <c r="A7798" t="s">
        <v>187</v>
      </c>
      <c r="B7798" t="s">
        <v>143</v>
      </c>
      <c r="C7798" s="44">
        <v>0</v>
      </c>
      <c r="D7798" s="33">
        <v>43872</v>
      </c>
    </row>
    <row r="7799" spans="1:4" x14ac:dyDescent="0.2">
      <c r="A7799" t="s">
        <v>187</v>
      </c>
      <c r="B7799" t="s">
        <v>143</v>
      </c>
      <c r="C7799" s="44">
        <v>0</v>
      </c>
      <c r="D7799" s="33">
        <v>43873</v>
      </c>
    </row>
    <row r="7800" spans="1:4" x14ac:dyDescent="0.2">
      <c r="A7800" t="s">
        <v>187</v>
      </c>
      <c r="B7800" t="s">
        <v>143</v>
      </c>
      <c r="C7800" s="44">
        <v>0</v>
      </c>
      <c r="D7800" s="33">
        <v>43874</v>
      </c>
    </row>
    <row r="7801" spans="1:4" x14ac:dyDescent="0.2">
      <c r="A7801" t="s">
        <v>187</v>
      </c>
      <c r="B7801" t="s">
        <v>143</v>
      </c>
      <c r="C7801" s="44">
        <v>0</v>
      </c>
      <c r="D7801" s="33">
        <v>43875</v>
      </c>
    </row>
    <row r="7802" spans="1:4" x14ac:dyDescent="0.2">
      <c r="A7802" t="s">
        <v>187</v>
      </c>
      <c r="B7802" t="s">
        <v>143</v>
      </c>
      <c r="C7802" s="44">
        <v>0</v>
      </c>
      <c r="D7802" s="33">
        <v>43876</v>
      </c>
    </row>
    <row r="7803" spans="1:4" x14ac:dyDescent="0.2">
      <c r="A7803" t="s">
        <v>187</v>
      </c>
      <c r="B7803" t="s">
        <v>143</v>
      </c>
      <c r="C7803" s="44">
        <v>0</v>
      </c>
      <c r="D7803" s="33">
        <v>43877</v>
      </c>
    </row>
    <row r="7804" spans="1:4" x14ac:dyDescent="0.2">
      <c r="A7804" t="s">
        <v>187</v>
      </c>
      <c r="B7804" t="s">
        <v>143</v>
      </c>
      <c r="C7804" s="44">
        <v>0</v>
      </c>
      <c r="D7804" s="33">
        <v>43878</v>
      </c>
    </row>
    <row r="7805" spans="1:4" x14ac:dyDescent="0.2">
      <c r="A7805" t="s">
        <v>187</v>
      </c>
      <c r="B7805" t="s">
        <v>143</v>
      </c>
      <c r="C7805" s="44">
        <v>0</v>
      </c>
      <c r="D7805" s="33">
        <v>43879</v>
      </c>
    </row>
    <row r="7806" spans="1:4" x14ac:dyDescent="0.2">
      <c r="A7806" t="s">
        <v>187</v>
      </c>
      <c r="B7806" t="s">
        <v>143</v>
      </c>
      <c r="C7806" s="44">
        <v>0</v>
      </c>
      <c r="D7806" s="33">
        <v>43880</v>
      </c>
    </row>
    <row r="7807" spans="1:4" x14ac:dyDescent="0.2">
      <c r="A7807" t="s">
        <v>187</v>
      </c>
      <c r="B7807" t="s">
        <v>143</v>
      </c>
      <c r="C7807" s="44">
        <v>0</v>
      </c>
      <c r="D7807" s="33">
        <v>43881</v>
      </c>
    </row>
    <row r="7808" spans="1:4" x14ac:dyDescent="0.2">
      <c r="A7808" t="s">
        <v>187</v>
      </c>
      <c r="B7808" t="s">
        <v>143</v>
      </c>
      <c r="C7808" s="44">
        <v>0</v>
      </c>
      <c r="D7808" s="33">
        <v>43882</v>
      </c>
    </row>
    <row r="7809" spans="1:4" x14ac:dyDescent="0.2">
      <c r="A7809" t="s">
        <v>187</v>
      </c>
      <c r="B7809" t="s">
        <v>143</v>
      </c>
      <c r="C7809" s="44">
        <v>0</v>
      </c>
      <c r="D7809" s="33">
        <v>43883</v>
      </c>
    </row>
    <row r="7810" spans="1:4" x14ac:dyDescent="0.2">
      <c r="A7810" t="s">
        <v>187</v>
      </c>
      <c r="B7810" t="s">
        <v>143</v>
      </c>
      <c r="C7810" s="44">
        <v>0</v>
      </c>
      <c r="D7810" s="33">
        <v>43884</v>
      </c>
    </row>
    <row r="7811" spans="1:4" x14ac:dyDescent="0.2">
      <c r="A7811" t="s">
        <v>187</v>
      </c>
      <c r="B7811" t="s">
        <v>143</v>
      </c>
      <c r="C7811" s="44">
        <v>0</v>
      </c>
      <c r="D7811" s="33">
        <v>43885</v>
      </c>
    </row>
    <row r="7812" spans="1:4" x14ac:dyDescent="0.2">
      <c r="A7812" t="s">
        <v>187</v>
      </c>
      <c r="B7812" t="s">
        <v>143</v>
      </c>
      <c r="C7812" s="44">
        <v>0</v>
      </c>
      <c r="D7812" s="33">
        <v>43886</v>
      </c>
    </row>
    <row r="7813" spans="1:4" x14ac:dyDescent="0.2">
      <c r="A7813" t="s">
        <v>187</v>
      </c>
      <c r="B7813" t="s">
        <v>143</v>
      </c>
      <c r="C7813" s="44">
        <v>0</v>
      </c>
      <c r="D7813" s="33">
        <v>43887</v>
      </c>
    </row>
    <row r="7814" spans="1:4" x14ac:dyDescent="0.2">
      <c r="A7814" t="s">
        <v>187</v>
      </c>
      <c r="B7814" t="s">
        <v>143</v>
      </c>
      <c r="C7814" s="44">
        <v>0</v>
      </c>
      <c r="D7814" s="33">
        <v>43888</v>
      </c>
    </row>
    <row r="7815" spans="1:4" x14ac:dyDescent="0.2">
      <c r="A7815" t="s">
        <v>187</v>
      </c>
      <c r="B7815" t="s">
        <v>143</v>
      </c>
      <c r="C7815" s="44">
        <v>0</v>
      </c>
      <c r="D7815" s="33">
        <v>43889</v>
      </c>
    </row>
    <row r="7816" spans="1:4" x14ac:dyDescent="0.2">
      <c r="A7816" t="s">
        <v>187</v>
      </c>
      <c r="B7816" t="s">
        <v>143</v>
      </c>
      <c r="C7816" s="44">
        <v>0</v>
      </c>
      <c r="D7816" s="33">
        <v>43890</v>
      </c>
    </row>
    <row r="7817" spans="1:4" x14ac:dyDescent="0.2">
      <c r="A7817" t="s">
        <v>187</v>
      </c>
      <c r="B7817" t="s">
        <v>143</v>
      </c>
      <c r="C7817" s="44">
        <v>0</v>
      </c>
      <c r="D7817" s="33">
        <v>43891</v>
      </c>
    </row>
    <row r="7818" spans="1:4" x14ac:dyDescent="0.2">
      <c r="A7818" t="s">
        <v>187</v>
      </c>
      <c r="B7818" t="s">
        <v>143</v>
      </c>
      <c r="C7818" s="44">
        <v>0</v>
      </c>
      <c r="D7818" s="33">
        <v>43892</v>
      </c>
    </row>
    <row r="7819" spans="1:4" x14ac:dyDescent="0.2">
      <c r="A7819" t="s">
        <v>187</v>
      </c>
      <c r="B7819" t="s">
        <v>143</v>
      </c>
      <c r="C7819" s="44">
        <v>0</v>
      </c>
      <c r="D7819" s="33">
        <v>43893</v>
      </c>
    </row>
    <row r="7820" spans="1:4" x14ac:dyDescent="0.2">
      <c r="A7820" t="s">
        <v>187</v>
      </c>
      <c r="B7820" t="s">
        <v>143</v>
      </c>
      <c r="C7820" s="44">
        <v>0</v>
      </c>
      <c r="D7820" s="33">
        <v>43894</v>
      </c>
    </row>
    <row r="7821" spans="1:4" x14ac:dyDescent="0.2">
      <c r="A7821" t="s">
        <v>187</v>
      </c>
      <c r="B7821" t="s">
        <v>143</v>
      </c>
      <c r="C7821" s="44">
        <v>0</v>
      </c>
      <c r="D7821" s="33">
        <v>43895</v>
      </c>
    </row>
    <row r="7822" spans="1:4" x14ac:dyDescent="0.2">
      <c r="A7822" t="s">
        <v>187</v>
      </c>
      <c r="B7822" t="s">
        <v>143</v>
      </c>
      <c r="C7822" s="44">
        <v>0</v>
      </c>
      <c r="D7822" s="33">
        <v>43896</v>
      </c>
    </row>
    <row r="7823" spans="1:4" x14ac:dyDescent="0.2">
      <c r="A7823" t="s">
        <v>187</v>
      </c>
      <c r="B7823" t="s">
        <v>143</v>
      </c>
      <c r="C7823" s="44">
        <v>0</v>
      </c>
      <c r="D7823" s="33">
        <v>43897</v>
      </c>
    </row>
    <row r="7824" spans="1:4" x14ac:dyDescent="0.2">
      <c r="A7824" t="s">
        <v>187</v>
      </c>
      <c r="B7824" t="s">
        <v>143</v>
      </c>
      <c r="C7824" s="44">
        <v>0</v>
      </c>
      <c r="D7824" s="33">
        <v>43898</v>
      </c>
    </row>
    <row r="7825" spans="1:4" x14ac:dyDescent="0.2">
      <c r="A7825" t="s">
        <v>187</v>
      </c>
      <c r="B7825" t="s">
        <v>143</v>
      </c>
      <c r="C7825" s="44">
        <v>0</v>
      </c>
      <c r="D7825" s="33">
        <v>43899</v>
      </c>
    </row>
    <row r="7826" spans="1:4" x14ac:dyDescent="0.2">
      <c r="A7826" t="s">
        <v>187</v>
      </c>
      <c r="B7826" t="s">
        <v>143</v>
      </c>
      <c r="C7826" s="44">
        <v>0</v>
      </c>
      <c r="D7826" s="33">
        <v>43900</v>
      </c>
    </row>
    <row r="7827" spans="1:4" x14ac:dyDescent="0.2">
      <c r="A7827" t="s">
        <v>187</v>
      </c>
      <c r="B7827" t="s">
        <v>143</v>
      </c>
      <c r="C7827" s="44">
        <v>1</v>
      </c>
      <c r="D7827" s="33">
        <v>43901</v>
      </c>
    </row>
    <row r="7828" spans="1:4" x14ac:dyDescent="0.2">
      <c r="A7828" t="s">
        <v>187</v>
      </c>
      <c r="B7828" t="s">
        <v>143</v>
      </c>
      <c r="C7828" s="44">
        <v>1</v>
      </c>
      <c r="D7828" s="33">
        <v>43902</v>
      </c>
    </row>
    <row r="7829" spans="1:4" x14ac:dyDescent="0.2">
      <c r="A7829" t="s">
        <v>187</v>
      </c>
      <c r="B7829" t="s">
        <v>143</v>
      </c>
      <c r="C7829" s="44">
        <v>4</v>
      </c>
      <c r="D7829" s="33">
        <v>43903</v>
      </c>
    </row>
    <row r="7830" spans="1:4" x14ac:dyDescent="0.2">
      <c r="A7830" t="s">
        <v>187</v>
      </c>
      <c r="B7830" t="s">
        <v>143</v>
      </c>
      <c r="C7830" s="44">
        <v>6</v>
      </c>
      <c r="D7830" s="33">
        <v>43904</v>
      </c>
    </row>
    <row r="7831" spans="1:4" x14ac:dyDescent="0.2">
      <c r="A7831" t="s">
        <v>187</v>
      </c>
      <c r="B7831" t="s">
        <v>143</v>
      </c>
      <c r="C7831" s="44">
        <v>7</v>
      </c>
      <c r="D7831" s="33">
        <v>43905</v>
      </c>
    </row>
    <row r="7832" spans="1:4" x14ac:dyDescent="0.2">
      <c r="A7832" t="s">
        <v>188</v>
      </c>
      <c r="B7832" t="s">
        <v>143</v>
      </c>
      <c r="C7832" s="44">
        <v>0</v>
      </c>
      <c r="D7832" s="33">
        <v>43852</v>
      </c>
    </row>
    <row r="7833" spans="1:4" x14ac:dyDescent="0.2">
      <c r="A7833" t="s">
        <v>188</v>
      </c>
      <c r="B7833" t="s">
        <v>143</v>
      </c>
      <c r="C7833" s="44">
        <v>0</v>
      </c>
      <c r="D7833" s="33">
        <v>43853</v>
      </c>
    </row>
    <row r="7834" spans="1:4" x14ac:dyDescent="0.2">
      <c r="A7834" t="s">
        <v>188</v>
      </c>
      <c r="B7834" t="s">
        <v>143</v>
      </c>
      <c r="C7834" s="44">
        <v>0</v>
      </c>
      <c r="D7834" s="33">
        <v>43854</v>
      </c>
    </row>
    <row r="7835" spans="1:4" x14ac:dyDescent="0.2">
      <c r="A7835" t="s">
        <v>188</v>
      </c>
      <c r="B7835" t="s">
        <v>143</v>
      </c>
      <c r="C7835" s="44">
        <v>0</v>
      </c>
      <c r="D7835" s="33">
        <v>43855</v>
      </c>
    </row>
    <row r="7836" spans="1:4" x14ac:dyDescent="0.2">
      <c r="A7836" t="s">
        <v>188</v>
      </c>
      <c r="B7836" t="s">
        <v>143</v>
      </c>
      <c r="C7836" s="44">
        <v>0</v>
      </c>
      <c r="D7836" s="33">
        <v>43856</v>
      </c>
    </row>
    <row r="7837" spans="1:4" x14ac:dyDescent="0.2">
      <c r="A7837" t="s">
        <v>188</v>
      </c>
      <c r="B7837" t="s">
        <v>143</v>
      </c>
      <c r="C7837" s="44">
        <v>0</v>
      </c>
      <c r="D7837" s="33">
        <v>43857</v>
      </c>
    </row>
    <row r="7838" spans="1:4" x14ac:dyDescent="0.2">
      <c r="A7838" t="s">
        <v>188</v>
      </c>
      <c r="B7838" t="s">
        <v>143</v>
      </c>
      <c r="C7838" s="44">
        <v>0</v>
      </c>
      <c r="D7838" s="33">
        <v>43858</v>
      </c>
    </row>
    <row r="7839" spans="1:4" x14ac:dyDescent="0.2">
      <c r="A7839" t="s">
        <v>188</v>
      </c>
      <c r="B7839" t="s">
        <v>143</v>
      </c>
      <c r="C7839" s="44">
        <v>0</v>
      </c>
      <c r="D7839" s="33">
        <v>43859</v>
      </c>
    </row>
    <row r="7840" spans="1:4" x14ac:dyDescent="0.2">
      <c r="A7840" t="s">
        <v>188</v>
      </c>
      <c r="B7840" t="s">
        <v>143</v>
      </c>
      <c r="C7840" s="44">
        <v>0</v>
      </c>
      <c r="D7840" s="33">
        <v>43860</v>
      </c>
    </row>
    <row r="7841" spans="1:4" x14ac:dyDescent="0.2">
      <c r="A7841" t="s">
        <v>188</v>
      </c>
      <c r="B7841" t="s">
        <v>143</v>
      </c>
      <c r="C7841" s="44">
        <v>0</v>
      </c>
      <c r="D7841" s="33">
        <v>43861</v>
      </c>
    </row>
    <row r="7842" spans="1:4" x14ac:dyDescent="0.2">
      <c r="A7842" t="s">
        <v>188</v>
      </c>
      <c r="B7842" t="s">
        <v>143</v>
      </c>
      <c r="C7842" s="44">
        <v>0</v>
      </c>
      <c r="D7842" s="33">
        <v>43862</v>
      </c>
    </row>
    <row r="7843" spans="1:4" x14ac:dyDescent="0.2">
      <c r="A7843" t="s">
        <v>188</v>
      </c>
      <c r="B7843" t="s">
        <v>143</v>
      </c>
      <c r="C7843" s="44">
        <v>0</v>
      </c>
      <c r="D7843" s="33">
        <v>43863</v>
      </c>
    </row>
    <row r="7844" spans="1:4" x14ac:dyDescent="0.2">
      <c r="A7844" t="s">
        <v>188</v>
      </c>
      <c r="B7844" t="s">
        <v>143</v>
      </c>
      <c r="C7844" s="44">
        <v>0</v>
      </c>
      <c r="D7844" s="33">
        <v>43864</v>
      </c>
    </row>
    <row r="7845" spans="1:4" x14ac:dyDescent="0.2">
      <c r="A7845" t="s">
        <v>188</v>
      </c>
      <c r="B7845" t="s">
        <v>143</v>
      </c>
      <c r="C7845" s="44">
        <v>0</v>
      </c>
      <c r="D7845" s="33">
        <v>43865</v>
      </c>
    </row>
    <row r="7846" spans="1:4" x14ac:dyDescent="0.2">
      <c r="A7846" t="s">
        <v>188</v>
      </c>
      <c r="B7846" t="s">
        <v>143</v>
      </c>
      <c r="C7846" s="44">
        <v>0</v>
      </c>
      <c r="D7846" s="33">
        <v>43866</v>
      </c>
    </row>
    <row r="7847" spans="1:4" x14ac:dyDescent="0.2">
      <c r="A7847" t="s">
        <v>188</v>
      </c>
      <c r="B7847" t="s">
        <v>143</v>
      </c>
      <c r="C7847" s="44">
        <v>0</v>
      </c>
      <c r="D7847" s="33">
        <v>43867</v>
      </c>
    </row>
    <row r="7848" spans="1:4" x14ac:dyDescent="0.2">
      <c r="A7848" t="s">
        <v>188</v>
      </c>
      <c r="B7848" t="s">
        <v>143</v>
      </c>
      <c r="C7848" s="44">
        <v>0</v>
      </c>
      <c r="D7848" s="33">
        <v>43868</v>
      </c>
    </row>
    <row r="7849" spans="1:4" x14ac:dyDescent="0.2">
      <c r="A7849" t="s">
        <v>188</v>
      </c>
      <c r="B7849" t="s">
        <v>143</v>
      </c>
      <c r="C7849" s="44">
        <v>0</v>
      </c>
      <c r="D7849" s="33">
        <v>43869</v>
      </c>
    </row>
    <row r="7850" spans="1:4" x14ac:dyDescent="0.2">
      <c r="A7850" t="s">
        <v>188</v>
      </c>
      <c r="B7850" t="s">
        <v>143</v>
      </c>
      <c r="C7850" s="44">
        <v>0</v>
      </c>
      <c r="D7850" s="33">
        <v>43870</v>
      </c>
    </row>
    <row r="7851" spans="1:4" x14ac:dyDescent="0.2">
      <c r="A7851" t="s">
        <v>188</v>
      </c>
      <c r="B7851" t="s">
        <v>143</v>
      </c>
      <c r="C7851" s="44">
        <v>0</v>
      </c>
      <c r="D7851" s="33">
        <v>43871</v>
      </c>
    </row>
    <row r="7852" spans="1:4" x14ac:dyDescent="0.2">
      <c r="A7852" t="s">
        <v>188</v>
      </c>
      <c r="B7852" t="s">
        <v>143</v>
      </c>
      <c r="C7852" s="44">
        <v>0</v>
      </c>
      <c r="D7852" s="33">
        <v>43872</v>
      </c>
    </row>
    <row r="7853" spans="1:4" x14ac:dyDescent="0.2">
      <c r="A7853" t="s">
        <v>188</v>
      </c>
      <c r="B7853" t="s">
        <v>143</v>
      </c>
      <c r="C7853" s="44">
        <v>0</v>
      </c>
      <c r="D7853" s="33">
        <v>43873</v>
      </c>
    </row>
    <row r="7854" spans="1:4" x14ac:dyDescent="0.2">
      <c r="A7854" t="s">
        <v>188</v>
      </c>
      <c r="B7854" t="s">
        <v>143</v>
      </c>
      <c r="C7854" s="44">
        <v>0</v>
      </c>
      <c r="D7854" s="33">
        <v>43874</v>
      </c>
    </row>
    <row r="7855" spans="1:4" x14ac:dyDescent="0.2">
      <c r="A7855" t="s">
        <v>188</v>
      </c>
      <c r="B7855" t="s">
        <v>143</v>
      </c>
      <c r="C7855" s="44">
        <v>0</v>
      </c>
      <c r="D7855" s="33">
        <v>43875</v>
      </c>
    </row>
    <row r="7856" spans="1:4" x14ac:dyDescent="0.2">
      <c r="A7856" t="s">
        <v>188</v>
      </c>
      <c r="B7856" t="s">
        <v>143</v>
      </c>
      <c r="C7856" s="44">
        <v>0</v>
      </c>
      <c r="D7856" s="33">
        <v>43876</v>
      </c>
    </row>
    <row r="7857" spans="1:4" x14ac:dyDescent="0.2">
      <c r="A7857" t="s">
        <v>188</v>
      </c>
      <c r="B7857" t="s">
        <v>143</v>
      </c>
      <c r="C7857" s="44">
        <v>0</v>
      </c>
      <c r="D7857" s="33">
        <v>43877</v>
      </c>
    </row>
    <row r="7858" spans="1:4" x14ac:dyDescent="0.2">
      <c r="A7858" t="s">
        <v>188</v>
      </c>
      <c r="B7858" t="s">
        <v>143</v>
      </c>
      <c r="C7858" s="44">
        <v>0</v>
      </c>
      <c r="D7858" s="33">
        <v>43878</v>
      </c>
    </row>
    <row r="7859" spans="1:4" x14ac:dyDescent="0.2">
      <c r="A7859" t="s">
        <v>188</v>
      </c>
      <c r="B7859" t="s">
        <v>143</v>
      </c>
      <c r="C7859" s="44">
        <v>0</v>
      </c>
      <c r="D7859" s="33">
        <v>43879</v>
      </c>
    </row>
    <row r="7860" spans="1:4" x14ac:dyDescent="0.2">
      <c r="A7860" t="s">
        <v>188</v>
      </c>
      <c r="B7860" t="s">
        <v>143</v>
      </c>
      <c r="C7860" s="44">
        <v>0</v>
      </c>
      <c r="D7860" s="33">
        <v>43880</v>
      </c>
    </row>
    <row r="7861" spans="1:4" x14ac:dyDescent="0.2">
      <c r="A7861" t="s">
        <v>188</v>
      </c>
      <c r="B7861" t="s">
        <v>143</v>
      </c>
      <c r="C7861" s="44">
        <v>0</v>
      </c>
      <c r="D7861" s="33">
        <v>43881</v>
      </c>
    </row>
    <row r="7862" spans="1:4" x14ac:dyDescent="0.2">
      <c r="A7862" t="s">
        <v>188</v>
      </c>
      <c r="B7862" t="s">
        <v>143</v>
      </c>
      <c r="C7862" s="44">
        <v>0</v>
      </c>
      <c r="D7862" s="33">
        <v>43882</v>
      </c>
    </row>
    <row r="7863" spans="1:4" x14ac:dyDescent="0.2">
      <c r="A7863" t="s">
        <v>188</v>
      </c>
      <c r="B7863" t="s">
        <v>143</v>
      </c>
      <c r="C7863" s="44">
        <v>0</v>
      </c>
      <c r="D7863" s="33">
        <v>43883</v>
      </c>
    </row>
    <row r="7864" spans="1:4" x14ac:dyDescent="0.2">
      <c r="A7864" t="s">
        <v>188</v>
      </c>
      <c r="B7864" t="s">
        <v>143</v>
      </c>
      <c r="C7864" s="44">
        <v>0</v>
      </c>
      <c r="D7864" s="33">
        <v>43884</v>
      </c>
    </row>
    <row r="7865" spans="1:4" x14ac:dyDescent="0.2">
      <c r="A7865" t="s">
        <v>188</v>
      </c>
      <c r="B7865" t="s">
        <v>143</v>
      </c>
      <c r="C7865" s="44">
        <v>0</v>
      </c>
      <c r="D7865" s="33">
        <v>43885</v>
      </c>
    </row>
    <row r="7866" spans="1:4" x14ac:dyDescent="0.2">
      <c r="A7866" t="s">
        <v>188</v>
      </c>
      <c r="B7866" t="s">
        <v>143</v>
      </c>
      <c r="C7866" s="44">
        <v>0</v>
      </c>
      <c r="D7866" s="33">
        <v>43886</v>
      </c>
    </row>
    <row r="7867" spans="1:4" x14ac:dyDescent="0.2">
      <c r="A7867" t="s">
        <v>188</v>
      </c>
      <c r="B7867" t="s">
        <v>143</v>
      </c>
      <c r="C7867" s="44">
        <v>0</v>
      </c>
      <c r="D7867" s="33">
        <v>43887</v>
      </c>
    </row>
    <row r="7868" spans="1:4" x14ac:dyDescent="0.2">
      <c r="A7868" t="s">
        <v>188</v>
      </c>
      <c r="B7868" t="s">
        <v>143</v>
      </c>
      <c r="C7868" s="44">
        <v>0</v>
      </c>
      <c r="D7868" s="33">
        <v>43888</v>
      </c>
    </row>
    <row r="7869" spans="1:4" x14ac:dyDescent="0.2">
      <c r="A7869" t="s">
        <v>188</v>
      </c>
      <c r="B7869" t="s">
        <v>143</v>
      </c>
      <c r="C7869" s="44">
        <v>0</v>
      </c>
      <c r="D7869" s="33">
        <v>43889</v>
      </c>
    </row>
    <row r="7870" spans="1:4" x14ac:dyDescent="0.2">
      <c r="A7870" t="s">
        <v>188</v>
      </c>
      <c r="B7870" t="s">
        <v>143</v>
      </c>
      <c r="C7870" s="44">
        <v>0</v>
      </c>
      <c r="D7870" s="33">
        <v>43890</v>
      </c>
    </row>
    <row r="7871" spans="1:4" x14ac:dyDescent="0.2">
      <c r="A7871" t="s">
        <v>188</v>
      </c>
      <c r="B7871" t="s">
        <v>143</v>
      </c>
      <c r="C7871" s="44">
        <v>0</v>
      </c>
      <c r="D7871" s="33">
        <v>43891</v>
      </c>
    </row>
    <row r="7872" spans="1:4" x14ac:dyDescent="0.2">
      <c r="A7872" t="s">
        <v>188</v>
      </c>
      <c r="B7872" t="s">
        <v>143</v>
      </c>
      <c r="C7872" s="44">
        <v>0</v>
      </c>
      <c r="D7872" s="33">
        <v>43892</v>
      </c>
    </row>
    <row r="7873" spans="1:4" x14ac:dyDescent="0.2">
      <c r="A7873" t="s">
        <v>188</v>
      </c>
      <c r="B7873" t="s">
        <v>143</v>
      </c>
      <c r="C7873" s="44">
        <v>0</v>
      </c>
      <c r="D7873" s="33">
        <v>43893</v>
      </c>
    </row>
    <row r="7874" spans="1:4" x14ac:dyDescent="0.2">
      <c r="A7874" t="s">
        <v>188</v>
      </c>
      <c r="B7874" t="s">
        <v>143</v>
      </c>
      <c r="C7874" s="44">
        <v>0</v>
      </c>
      <c r="D7874" s="33">
        <v>43894</v>
      </c>
    </row>
    <row r="7875" spans="1:4" x14ac:dyDescent="0.2">
      <c r="A7875" t="s">
        <v>188</v>
      </c>
      <c r="B7875" t="s">
        <v>143</v>
      </c>
      <c r="C7875" s="44">
        <v>0</v>
      </c>
      <c r="D7875" s="33">
        <v>43895</v>
      </c>
    </row>
    <row r="7876" spans="1:4" x14ac:dyDescent="0.2">
      <c r="A7876" t="s">
        <v>188</v>
      </c>
      <c r="B7876" t="s">
        <v>143</v>
      </c>
      <c r="C7876" s="44">
        <v>0</v>
      </c>
      <c r="D7876" s="33">
        <v>43896</v>
      </c>
    </row>
    <row r="7877" spans="1:4" x14ac:dyDescent="0.2">
      <c r="A7877" t="s">
        <v>188</v>
      </c>
      <c r="B7877" t="s">
        <v>143</v>
      </c>
      <c r="C7877" s="44">
        <v>0</v>
      </c>
      <c r="D7877" s="33">
        <v>43897</v>
      </c>
    </row>
    <row r="7878" spans="1:4" x14ac:dyDescent="0.2">
      <c r="A7878" t="s">
        <v>188</v>
      </c>
      <c r="B7878" t="s">
        <v>143</v>
      </c>
      <c r="C7878" s="44">
        <v>0</v>
      </c>
      <c r="D7878" s="33">
        <v>43898</v>
      </c>
    </row>
    <row r="7879" spans="1:4" x14ac:dyDescent="0.2">
      <c r="A7879" t="s">
        <v>188</v>
      </c>
      <c r="B7879" t="s">
        <v>143</v>
      </c>
      <c r="C7879" s="44">
        <v>0</v>
      </c>
      <c r="D7879" s="33">
        <v>43899</v>
      </c>
    </row>
    <row r="7880" spans="1:4" x14ac:dyDescent="0.2">
      <c r="A7880" t="s">
        <v>188</v>
      </c>
      <c r="B7880" t="s">
        <v>143</v>
      </c>
      <c r="C7880" s="44">
        <v>0</v>
      </c>
      <c r="D7880" s="33">
        <v>43900</v>
      </c>
    </row>
    <row r="7881" spans="1:4" x14ac:dyDescent="0.2">
      <c r="A7881" t="s">
        <v>188</v>
      </c>
      <c r="B7881" t="s">
        <v>143</v>
      </c>
      <c r="C7881" s="44">
        <v>0</v>
      </c>
      <c r="D7881" s="33">
        <v>43901</v>
      </c>
    </row>
    <row r="7882" spans="1:4" x14ac:dyDescent="0.2">
      <c r="A7882" t="s">
        <v>188</v>
      </c>
      <c r="B7882" t="s">
        <v>143</v>
      </c>
      <c r="C7882" s="44">
        <v>0</v>
      </c>
      <c r="D7882" s="33">
        <v>43902</v>
      </c>
    </row>
    <row r="7883" spans="1:4" x14ac:dyDescent="0.2">
      <c r="A7883" t="s">
        <v>188</v>
      </c>
      <c r="B7883" t="s">
        <v>143</v>
      </c>
      <c r="C7883" s="44">
        <v>1</v>
      </c>
      <c r="D7883" s="33">
        <v>43903</v>
      </c>
    </row>
    <row r="7884" spans="1:4" x14ac:dyDescent="0.2">
      <c r="A7884" t="s">
        <v>188</v>
      </c>
      <c r="B7884" t="s">
        <v>143</v>
      </c>
      <c r="C7884" s="44">
        <v>2</v>
      </c>
      <c r="D7884" s="33">
        <v>43904</v>
      </c>
    </row>
    <row r="7885" spans="1:4" x14ac:dyDescent="0.2">
      <c r="A7885" t="s">
        <v>188</v>
      </c>
      <c r="B7885" t="s">
        <v>143</v>
      </c>
      <c r="C7885" s="44">
        <v>5</v>
      </c>
      <c r="D7885" s="33">
        <v>43905</v>
      </c>
    </row>
    <row r="7886" spans="1:4" x14ac:dyDescent="0.2">
      <c r="A7886" t="s">
        <v>189</v>
      </c>
      <c r="B7886" t="s">
        <v>143</v>
      </c>
      <c r="C7886" s="44">
        <v>0</v>
      </c>
      <c r="D7886" s="33">
        <v>43852</v>
      </c>
    </row>
    <row r="7887" spans="1:4" x14ac:dyDescent="0.2">
      <c r="A7887" t="s">
        <v>189</v>
      </c>
      <c r="B7887" t="s">
        <v>143</v>
      </c>
      <c r="C7887" s="44">
        <v>0</v>
      </c>
      <c r="D7887" s="33">
        <v>43853</v>
      </c>
    </row>
    <row r="7888" spans="1:4" x14ac:dyDescent="0.2">
      <c r="A7888" t="s">
        <v>189</v>
      </c>
      <c r="B7888" t="s">
        <v>143</v>
      </c>
      <c r="C7888" s="44">
        <v>0</v>
      </c>
      <c r="D7888" s="33">
        <v>43854</v>
      </c>
    </row>
    <row r="7889" spans="1:4" x14ac:dyDescent="0.2">
      <c r="A7889" t="s">
        <v>189</v>
      </c>
      <c r="B7889" t="s">
        <v>143</v>
      </c>
      <c r="C7889" s="44">
        <v>0</v>
      </c>
      <c r="D7889" s="33">
        <v>43855</v>
      </c>
    </row>
    <row r="7890" spans="1:4" x14ac:dyDescent="0.2">
      <c r="A7890" t="s">
        <v>189</v>
      </c>
      <c r="B7890" t="s">
        <v>143</v>
      </c>
      <c r="C7890" s="44">
        <v>0</v>
      </c>
      <c r="D7890" s="33">
        <v>43856</v>
      </c>
    </row>
    <row r="7891" spans="1:4" x14ac:dyDescent="0.2">
      <c r="A7891" t="s">
        <v>189</v>
      </c>
      <c r="B7891" t="s">
        <v>143</v>
      </c>
      <c r="C7891" s="44">
        <v>0</v>
      </c>
      <c r="D7891" s="33">
        <v>43857</v>
      </c>
    </row>
    <row r="7892" spans="1:4" x14ac:dyDescent="0.2">
      <c r="A7892" t="s">
        <v>189</v>
      </c>
      <c r="B7892" t="s">
        <v>143</v>
      </c>
      <c r="C7892" s="44">
        <v>0</v>
      </c>
      <c r="D7892" s="33">
        <v>43858</v>
      </c>
    </row>
    <row r="7893" spans="1:4" x14ac:dyDescent="0.2">
      <c r="A7893" t="s">
        <v>189</v>
      </c>
      <c r="B7893" t="s">
        <v>143</v>
      </c>
      <c r="C7893" s="44">
        <v>0</v>
      </c>
      <c r="D7893" s="33">
        <v>43859</v>
      </c>
    </row>
    <row r="7894" spans="1:4" x14ac:dyDescent="0.2">
      <c r="A7894" t="s">
        <v>189</v>
      </c>
      <c r="B7894" t="s">
        <v>143</v>
      </c>
      <c r="C7894" s="44">
        <v>0</v>
      </c>
      <c r="D7894" s="33">
        <v>43860</v>
      </c>
    </row>
    <row r="7895" spans="1:4" x14ac:dyDescent="0.2">
      <c r="A7895" t="s">
        <v>189</v>
      </c>
      <c r="B7895" t="s">
        <v>143</v>
      </c>
      <c r="C7895" s="44">
        <v>0</v>
      </c>
      <c r="D7895" s="33">
        <v>43861</v>
      </c>
    </row>
    <row r="7896" spans="1:4" x14ac:dyDescent="0.2">
      <c r="A7896" t="s">
        <v>189</v>
      </c>
      <c r="B7896" t="s">
        <v>143</v>
      </c>
      <c r="C7896" s="44">
        <v>0</v>
      </c>
      <c r="D7896" s="33">
        <v>43862</v>
      </c>
    </row>
    <row r="7897" spans="1:4" x14ac:dyDescent="0.2">
      <c r="A7897" t="s">
        <v>189</v>
      </c>
      <c r="B7897" t="s">
        <v>143</v>
      </c>
      <c r="C7897" s="44">
        <v>0</v>
      </c>
      <c r="D7897" s="33">
        <v>43863</v>
      </c>
    </row>
    <row r="7898" spans="1:4" x14ac:dyDescent="0.2">
      <c r="A7898" t="s">
        <v>189</v>
      </c>
      <c r="B7898" t="s">
        <v>143</v>
      </c>
      <c r="C7898" s="44">
        <v>0</v>
      </c>
      <c r="D7898" s="33">
        <v>43864</v>
      </c>
    </row>
    <row r="7899" spans="1:4" x14ac:dyDescent="0.2">
      <c r="A7899" t="s">
        <v>189</v>
      </c>
      <c r="B7899" t="s">
        <v>143</v>
      </c>
      <c r="C7899" s="44">
        <v>0</v>
      </c>
      <c r="D7899" s="33">
        <v>43865</v>
      </c>
    </row>
    <row r="7900" spans="1:4" x14ac:dyDescent="0.2">
      <c r="A7900" t="s">
        <v>189</v>
      </c>
      <c r="B7900" t="s">
        <v>143</v>
      </c>
      <c r="C7900" s="44">
        <v>0</v>
      </c>
      <c r="D7900" s="33">
        <v>43866</v>
      </c>
    </row>
    <row r="7901" spans="1:4" x14ac:dyDescent="0.2">
      <c r="A7901" t="s">
        <v>189</v>
      </c>
      <c r="B7901" t="s">
        <v>143</v>
      </c>
      <c r="C7901" s="44">
        <v>0</v>
      </c>
      <c r="D7901" s="33">
        <v>43867</v>
      </c>
    </row>
    <row r="7902" spans="1:4" x14ac:dyDescent="0.2">
      <c r="A7902" t="s">
        <v>189</v>
      </c>
      <c r="B7902" t="s">
        <v>143</v>
      </c>
      <c r="C7902" s="44">
        <v>0</v>
      </c>
      <c r="D7902" s="33">
        <v>43868</v>
      </c>
    </row>
    <row r="7903" spans="1:4" x14ac:dyDescent="0.2">
      <c r="A7903" t="s">
        <v>189</v>
      </c>
      <c r="B7903" t="s">
        <v>143</v>
      </c>
      <c r="C7903" s="44">
        <v>0</v>
      </c>
      <c r="D7903" s="33">
        <v>43869</v>
      </c>
    </row>
    <row r="7904" spans="1:4" x14ac:dyDescent="0.2">
      <c r="A7904" t="s">
        <v>189</v>
      </c>
      <c r="B7904" t="s">
        <v>143</v>
      </c>
      <c r="C7904" s="44">
        <v>0</v>
      </c>
      <c r="D7904" s="33">
        <v>43870</v>
      </c>
    </row>
    <row r="7905" spans="1:4" x14ac:dyDescent="0.2">
      <c r="A7905" t="s">
        <v>189</v>
      </c>
      <c r="B7905" t="s">
        <v>143</v>
      </c>
      <c r="C7905" s="44">
        <v>0</v>
      </c>
      <c r="D7905" s="33">
        <v>43871</v>
      </c>
    </row>
    <row r="7906" spans="1:4" x14ac:dyDescent="0.2">
      <c r="A7906" t="s">
        <v>189</v>
      </c>
      <c r="B7906" t="s">
        <v>143</v>
      </c>
      <c r="C7906" s="44">
        <v>0</v>
      </c>
      <c r="D7906" s="33">
        <v>43872</v>
      </c>
    </row>
    <row r="7907" spans="1:4" x14ac:dyDescent="0.2">
      <c r="A7907" t="s">
        <v>189</v>
      </c>
      <c r="B7907" t="s">
        <v>143</v>
      </c>
      <c r="C7907" s="44">
        <v>0</v>
      </c>
      <c r="D7907" s="33">
        <v>43873</v>
      </c>
    </row>
    <row r="7908" spans="1:4" x14ac:dyDescent="0.2">
      <c r="A7908" t="s">
        <v>189</v>
      </c>
      <c r="B7908" t="s">
        <v>143</v>
      </c>
      <c r="C7908" s="44">
        <v>0</v>
      </c>
      <c r="D7908" s="33">
        <v>43874</v>
      </c>
    </row>
    <row r="7909" spans="1:4" x14ac:dyDescent="0.2">
      <c r="A7909" t="s">
        <v>189</v>
      </c>
      <c r="B7909" t="s">
        <v>143</v>
      </c>
      <c r="C7909" s="44">
        <v>0</v>
      </c>
      <c r="D7909" s="33">
        <v>43875</v>
      </c>
    </row>
    <row r="7910" spans="1:4" x14ac:dyDescent="0.2">
      <c r="A7910" t="s">
        <v>189</v>
      </c>
      <c r="B7910" t="s">
        <v>143</v>
      </c>
      <c r="C7910" s="44">
        <v>0</v>
      </c>
      <c r="D7910" s="33">
        <v>43876</v>
      </c>
    </row>
    <row r="7911" spans="1:4" x14ac:dyDescent="0.2">
      <c r="A7911" t="s">
        <v>189</v>
      </c>
      <c r="B7911" t="s">
        <v>143</v>
      </c>
      <c r="C7911" s="44">
        <v>0</v>
      </c>
      <c r="D7911" s="33">
        <v>43877</v>
      </c>
    </row>
    <row r="7912" spans="1:4" x14ac:dyDescent="0.2">
      <c r="A7912" t="s">
        <v>189</v>
      </c>
      <c r="B7912" t="s">
        <v>143</v>
      </c>
      <c r="C7912" s="44">
        <v>0</v>
      </c>
      <c r="D7912" s="33">
        <v>43878</v>
      </c>
    </row>
    <row r="7913" spans="1:4" x14ac:dyDescent="0.2">
      <c r="A7913" t="s">
        <v>189</v>
      </c>
      <c r="B7913" t="s">
        <v>143</v>
      </c>
      <c r="C7913" s="44">
        <v>0</v>
      </c>
      <c r="D7913" s="33">
        <v>43879</v>
      </c>
    </row>
    <row r="7914" spans="1:4" x14ac:dyDescent="0.2">
      <c r="A7914" t="s">
        <v>189</v>
      </c>
      <c r="B7914" t="s">
        <v>143</v>
      </c>
      <c r="C7914" s="44">
        <v>0</v>
      </c>
      <c r="D7914" s="33">
        <v>43880</v>
      </c>
    </row>
    <row r="7915" spans="1:4" x14ac:dyDescent="0.2">
      <c r="A7915" t="s">
        <v>189</v>
      </c>
      <c r="B7915" t="s">
        <v>143</v>
      </c>
      <c r="C7915" s="44">
        <v>0</v>
      </c>
      <c r="D7915" s="33">
        <v>43881</v>
      </c>
    </row>
    <row r="7916" spans="1:4" x14ac:dyDescent="0.2">
      <c r="A7916" t="s">
        <v>189</v>
      </c>
      <c r="B7916" t="s">
        <v>143</v>
      </c>
      <c r="C7916" s="44">
        <v>0</v>
      </c>
      <c r="D7916" s="33">
        <v>43882</v>
      </c>
    </row>
    <row r="7917" spans="1:4" x14ac:dyDescent="0.2">
      <c r="A7917" t="s">
        <v>189</v>
      </c>
      <c r="B7917" t="s">
        <v>143</v>
      </c>
      <c r="C7917" s="44">
        <v>0</v>
      </c>
      <c r="D7917" s="33">
        <v>43883</v>
      </c>
    </row>
    <row r="7918" spans="1:4" x14ac:dyDescent="0.2">
      <c r="A7918" t="s">
        <v>189</v>
      </c>
      <c r="B7918" t="s">
        <v>143</v>
      </c>
      <c r="C7918" s="44">
        <v>0</v>
      </c>
      <c r="D7918" s="33">
        <v>43884</v>
      </c>
    </row>
    <row r="7919" spans="1:4" x14ac:dyDescent="0.2">
      <c r="A7919" t="s">
        <v>189</v>
      </c>
      <c r="B7919" t="s">
        <v>143</v>
      </c>
      <c r="C7919" s="44">
        <v>0</v>
      </c>
      <c r="D7919" s="33">
        <v>43885</v>
      </c>
    </row>
    <row r="7920" spans="1:4" x14ac:dyDescent="0.2">
      <c r="A7920" t="s">
        <v>189</v>
      </c>
      <c r="B7920" t="s">
        <v>143</v>
      </c>
      <c r="C7920" s="44">
        <v>0</v>
      </c>
      <c r="D7920" s="33">
        <v>43886</v>
      </c>
    </row>
    <row r="7921" spans="1:4" x14ac:dyDescent="0.2">
      <c r="A7921" t="s">
        <v>189</v>
      </c>
      <c r="B7921" t="s">
        <v>143</v>
      </c>
      <c r="C7921" s="44">
        <v>0</v>
      </c>
      <c r="D7921" s="33">
        <v>43887</v>
      </c>
    </row>
    <row r="7922" spans="1:4" x14ac:dyDescent="0.2">
      <c r="A7922" t="s">
        <v>189</v>
      </c>
      <c r="B7922" t="s">
        <v>143</v>
      </c>
      <c r="C7922" s="44">
        <v>0</v>
      </c>
      <c r="D7922" s="33">
        <v>43888</v>
      </c>
    </row>
    <row r="7923" spans="1:4" x14ac:dyDescent="0.2">
      <c r="A7923" t="s">
        <v>189</v>
      </c>
      <c r="B7923" t="s">
        <v>143</v>
      </c>
      <c r="C7923" s="44">
        <v>0</v>
      </c>
      <c r="D7923" s="33">
        <v>43889</v>
      </c>
    </row>
    <row r="7924" spans="1:4" x14ac:dyDescent="0.2">
      <c r="A7924" t="s">
        <v>189</v>
      </c>
      <c r="B7924" t="s">
        <v>143</v>
      </c>
      <c r="C7924" s="44">
        <v>0</v>
      </c>
      <c r="D7924" s="33">
        <v>43890</v>
      </c>
    </row>
    <row r="7925" spans="1:4" x14ac:dyDescent="0.2">
      <c r="A7925" t="s">
        <v>189</v>
      </c>
      <c r="B7925" t="s">
        <v>143</v>
      </c>
      <c r="C7925" s="44">
        <v>0</v>
      </c>
      <c r="D7925" s="33">
        <v>43891</v>
      </c>
    </row>
    <row r="7926" spans="1:4" x14ac:dyDescent="0.2">
      <c r="A7926" t="s">
        <v>189</v>
      </c>
      <c r="B7926" t="s">
        <v>143</v>
      </c>
      <c r="C7926" s="44">
        <v>0</v>
      </c>
      <c r="D7926" s="33">
        <v>43892</v>
      </c>
    </row>
    <row r="7927" spans="1:4" x14ac:dyDescent="0.2">
      <c r="A7927" t="s">
        <v>189</v>
      </c>
      <c r="B7927" t="s">
        <v>143</v>
      </c>
      <c r="C7927" s="44">
        <v>0</v>
      </c>
      <c r="D7927" s="33">
        <v>43893</v>
      </c>
    </row>
    <row r="7928" spans="1:4" x14ac:dyDescent="0.2">
      <c r="A7928" t="s">
        <v>189</v>
      </c>
      <c r="B7928" t="s">
        <v>143</v>
      </c>
      <c r="C7928" s="44">
        <v>0</v>
      </c>
      <c r="D7928" s="33">
        <v>43894</v>
      </c>
    </row>
    <row r="7929" spans="1:4" x14ac:dyDescent="0.2">
      <c r="A7929" t="s">
        <v>189</v>
      </c>
      <c r="B7929" t="s">
        <v>143</v>
      </c>
      <c r="C7929" s="44">
        <v>0</v>
      </c>
      <c r="D7929" s="33">
        <v>43895</v>
      </c>
    </row>
    <row r="7930" spans="1:4" x14ac:dyDescent="0.2">
      <c r="A7930" t="s">
        <v>189</v>
      </c>
      <c r="B7930" t="s">
        <v>143</v>
      </c>
      <c r="C7930" s="44">
        <v>0</v>
      </c>
      <c r="D7930" s="33">
        <v>43896</v>
      </c>
    </row>
    <row r="7931" spans="1:4" x14ac:dyDescent="0.2">
      <c r="A7931" t="s">
        <v>189</v>
      </c>
      <c r="B7931" t="s">
        <v>143</v>
      </c>
      <c r="C7931" s="44">
        <v>0</v>
      </c>
      <c r="D7931" s="33">
        <v>43897</v>
      </c>
    </row>
    <row r="7932" spans="1:4" x14ac:dyDescent="0.2">
      <c r="A7932" t="s">
        <v>189</v>
      </c>
      <c r="B7932" t="s">
        <v>143</v>
      </c>
      <c r="C7932" s="44">
        <v>0</v>
      </c>
      <c r="D7932" s="33">
        <v>43898</v>
      </c>
    </row>
    <row r="7933" spans="1:4" x14ac:dyDescent="0.2">
      <c r="A7933" t="s">
        <v>189</v>
      </c>
      <c r="B7933" t="s">
        <v>143</v>
      </c>
      <c r="C7933" s="44">
        <v>0</v>
      </c>
      <c r="D7933" s="33">
        <v>43899</v>
      </c>
    </row>
    <row r="7934" spans="1:4" x14ac:dyDescent="0.2">
      <c r="A7934" t="s">
        <v>189</v>
      </c>
      <c r="B7934" t="s">
        <v>143</v>
      </c>
      <c r="C7934" s="44">
        <v>0</v>
      </c>
      <c r="D7934" s="33">
        <v>43900</v>
      </c>
    </row>
    <row r="7935" spans="1:4" x14ac:dyDescent="0.2">
      <c r="A7935" t="s">
        <v>189</v>
      </c>
      <c r="B7935" t="s">
        <v>143</v>
      </c>
      <c r="C7935" s="44">
        <v>0</v>
      </c>
      <c r="D7935" s="33">
        <v>43901</v>
      </c>
    </row>
    <row r="7936" spans="1:4" x14ac:dyDescent="0.2">
      <c r="A7936" t="s">
        <v>189</v>
      </c>
      <c r="B7936" t="s">
        <v>143</v>
      </c>
      <c r="C7936" s="44">
        <v>0</v>
      </c>
      <c r="D7936" s="33">
        <v>43902</v>
      </c>
    </row>
    <row r="7937" spans="1:4" x14ac:dyDescent="0.2">
      <c r="A7937" t="s">
        <v>189</v>
      </c>
      <c r="B7937" t="s">
        <v>143</v>
      </c>
      <c r="C7937" s="44">
        <v>1</v>
      </c>
      <c r="D7937" s="33">
        <v>43903</v>
      </c>
    </row>
    <row r="7938" spans="1:4" x14ac:dyDescent="0.2">
      <c r="A7938" t="s">
        <v>189</v>
      </c>
      <c r="B7938" t="s">
        <v>143</v>
      </c>
      <c r="C7938" s="44">
        <v>3</v>
      </c>
      <c r="D7938" s="33">
        <v>43904</v>
      </c>
    </row>
    <row r="7939" spans="1:4" x14ac:dyDescent="0.2">
      <c r="A7939" t="s">
        <v>189</v>
      </c>
      <c r="B7939" t="s">
        <v>143</v>
      </c>
      <c r="C7939" s="44">
        <v>12</v>
      </c>
      <c r="D7939" s="33">
        <v>43905</v>
      </c>
    </row>
    <row r="7940" spans="1:4" x14ac:dyDescent="0.2">
      <c r="A7940" t="s">
        <v>190</v>
      </c>
      <c r="B7940" t="s">
        <v>143</v>
      </c>
      <c r="C7940" s="44">
        <v>0</v>
      </c>
      <c r="D7940" s="33">
        <v>43852</v>
      </c>
    </row>
    <row r="7941" spans="1:4" x14ac:dyDescent="0.2">
      <c r="A7941" t="s">
        <v>190</v>
      </c>
      <c r="B7941" t="s">
        <v>143</v>
      </c>
      <c r="C7941" s="44">
        <v>0</v>
      </c>
      <c r="D7941" s="33">
        <v>43853</v>
      </c>
    </row>
    <row r="7942" spans="1:4" x14ac:dyDescent="0.2">
      <c r="A7942" t="s">
        <v>190</v>
      </c>
      <c r="B7942" t="s">
        <v>143</v>
      </c>
      <c r="C7942" s="44">
        <v>0</v>
      </c>
      <c r="D7942" s="33">
        <v>43854</v>
      </c>
    </row>
    <row r="7943" spans="1:4" x14ac:dyDescent="0.2">
      <c r="A7943" t="s">
        <v>190</v>
      </c>
      <c r="B7943" t="s">
        <v>143</v>
      </c>
      <c r="C7943" s="44">
        <v>0</v>
      </c>
      <c r="D7943" s="33">
        <v>43855</v>
      </c>
    </row>
    <row r="7944" spans="1:4" x14ac:dyDescent="0.2">
      <c r="A7944" t="s">
        <v>190</v>
      </c>
      <c r="B7944" t="s">
        <v>143</v>
      </c>
      <c r="C7944" s="44">
        <v>0</v>
      </c>
      <c r="D7944" s="33">
        <v>43856</v>
      </c>
    </row>
    <row r="7945" spans="1:4" x14ac:dyDescent="0.2">
      <c r="A7945" t="s">
        <v>190</v>
      </c>
      <c r="B7945" t="s">
        <v>143</v>
      </c>
      <c r="C7945" s="44">
        <v>0</v>
      </c>
      <c r="D7945" s="33">
        <v>43857</v>
      </c>
    </row>
    <row r="7946" spans="1:4" x14ac:dyDescent="0.2">
      <c r="A7946" t="s">
        <v>190</v>
      </c>
      <c r="B7946" t="s">
        <v>143</v>
      </c>
      <c r="C7946" s="44">
        <v>0</v>
      </c>
      <c r="D7946" s="33">
        <v>43858</v>
      </c>
    </row>
    <row r="7947" spans="1:4" x14ac:dyDescent="0.2">
      <c r="A7947" t="s">
        <v>190</v>
      </c>
      <c r="B7947" t="s">
        <v>143</v>
      </c>
      <c r="C7947" s="44">
        <v>0</v>
      </c>
      <c r="D7947" s="33">
        <v>43859</v>
      </c>
    </row>
    <row r="7948" spans="1:4" x14ac:dyDescent="0.2">
      <c r="A7948" t="s">
        <v>190</v>
      </c>
      <c r="B7948" t="s">
        <v>143</v>
      </c>
      <c r="C7948" s="44">
        <v>0</v>
      </c>
      <c r="D7948" s="33">
        <v>43860</v>
      </c>
    </row>
    <row r="7949" spans="1:4" x14ac:dyDescent="0.2">
      <c r="A7949" t="s">
        <v>190</v>
      </c>
      <c r="B7949" t="s">
        <v>143</v>
      </c>
      <c r="C7949" s="44">
        <v>0</v>
      </c>
      <c r="D7949" s="33">
        <v>43861</v>
      </c>
    </row>
    <row r="7950" spans="1:4" x14ac:dyDescent="0.2">
      <c r="A7950" t="s">
        <v>190</v>
      </c>
      <c r="B7950" t="s">
        <v>143</v>
      </c>
      <c r="C7950" s="44">
        <v>0</v>
      </c>
      <c r="D7950" s="33">
        <v>43862</v>
      </c>
    </row>
    <row r="7951" spans="1:4" x14ac:dyDescent="0.2">
      <c r="A7951" t="s">
        <v>190</v>
      </c>
      <c r="B7951" t="s">
        <v>143</v>
      </c>
      <c r="C7951" s="44">
        <v>0</v>
      </c>
      <c r="D7951" s="33">
        <v>43863</v>
      </c>
    </row>
    <row r="7952" spans="1:4" x14ac:dyDescent="0.2">
      <c r="A7952" t="s">
        <v>190</v>
      </c>
      <c r="B7952" t="s">
        <v>143</v>
      </c>
      <c r="C7952" s="44">
        <v>0</v>
      </c>
      <c r="D7952" s="33">
        <v>43864</v>
      </c>
    </row>
    <row r="7953" spans="1:4" x14ac:dyDescent="0.2">
      <c r="A7953" t="s">
        <v>190</v>
      </c>
      <c r="B7953" t="s">
        <v>143</v>
      </c>
      <c r="C7953" s="44">
        <v>0</v>
      </c>
      <c r="D7953" s="33">
        <v>43865</v>
      </c>
    </row>
    <row r="7954" spans="1:4" x14ac:dyDescent="0.2">
      <c r="A7954" t="s">
        <v>190</v>
      </c>
      <c r="B7954" t="s">
        <v>143</v>
      </c>
      <c r="C7954" s="44">
        <v>0</v>
      </c>
      <c r="D7954" s="33">
        <v>43866</v>
      </c>
    </row>
    <row r="7955" spans="1:4" x14ac:dyDescent="0.2">
      <c r="A7955" t="s">
        <v>190</v>
      </c>
      <c r="B7955" t="s">
        <v>143</v>
      </c>
      <c r="C7955" s="44">
        <v>0</v>
      </c>
      <c r="D7955" s="33">
        <v>43867</v>
      </c>
    </row>
    <row r="7956" spans="1:4" x14ac:dyDescent="0.2">
      <c r="A7956" t="s">
        <v>190</v>
      </c>
      <c r="B7956" t="s">
        <v>143</v>
      </c>
      <c r="C7956" s="44">
        <v>0</v>
      </c>
      <c r="D7956" s="33">
        <v>43868</v>
      </c>
    </row>
    <row r="7957" spans="1:4" x14ac:dyDescent="0.2">
      <c r="A7957" t="s">
        <v>190</v>
      </c>
      <c r="B7957" t="s">
        <v>143</v>
      </c>
      <c r="C7957" s="44">
        <v>0</v>
      </c>
      <c r="D7957" s="33">
        <v>43869</v>
      </c>
    </row>
    <row r="7958" spans="1:4" x14ac:dyDescent="0.2">
      <c r="A7958" t="s">
        <v>190</v>
      </c>
      <c r="B7958" t="s">
        <v>143</v>
      </c>
      <c r="C7958" s="44">
        <v>0</v>
      </c>
      <c r="D7958" s="33">
        <v>43870</v>
      </c>
    </row>
    <row r="7959" spans="1:4" x14ac:dyDescent="0.2">
      <c r="A7959" t="s">
        <v>190</v>
      </c>
      <c r="B7959" t="s">
        <v>143</v>
      </c>
      <c r="C7959" s="44">
        <v>0</v>
      </c>
      <c r="D7959" s="33">
        <v>43871</v>
      </c>
    </row>
    <row r="7960" spans="1:4" x14ac:dyDescent="0.2">
      <c r="A7960" t="s">
        <v>190</v>
      </c>
      <c r="B7960" t="s">
        <v>143</v>
      </c>
      <c r="C7960" s="44">
        <v>0</v>
      </c>
      <c r="D7960" s="33">
        <v>43872</v>
      </c>
    </row>
    <row r="7961" spans="1:4" x14ac:dyDescent="0.2">
      <c r="A7961" t="s">
        <v>190</v>
      </c>
      <c r="B7961" t="s">
        <v>143</v>
      </c>
      <c r="C7961" s="44">
        <v>0</v>
      </c>
      <c r="D7961" s="33">
        <v>43873</v>
      </c>
    </row>
    <row r="7962" spans="1:4" x14ac:dyDescent="0.2">
      <c r="A7962" t="s">
        <v>190</v>
      </c>
      <c r="B7962" t="s">
        <v>143</v>
      </c>
      <c r="C7962" s="44">
        <v>0</v>
      </c>
      <c r="D7962" s="33">
        <v>43874</v>
      </c>
    </row>
    <row r="7963" spans="1:4" x14ac:dyDescent="0.2">
      <c r="A7963" t="s">
        <v>190</v>
      </c>
      <c r="B7963" t="s">
        <v>143</v>
      </c>
      <c r="C7963" s="44">
        <v>0</v>
      </c>
      <c r="D7963" s="33">
        <v>43875</v>
      </c>
    </row>
    <row r="7964" spans="1:4" x14ac:dyDescent="0.2">
      <c r="A7964" t="s">
        <v>190</v>
      </c>
      <c r="B7964" t="s">
        <v>143</v>
      </c>
      <c r="C7964" s="44">
        <v>0</v>
      </c>
      <c r="D7964" s="33">
        <v>43876</v>
      </c>
    </row>
    <row r="7965" spans="1:4" x14ac:dyDescent="0.2">
      <c r="A7965" t="s">
        <v>190</v>
      </c>
      <c r="B7965" t="s">
        <v>143</v>
      </c>
      <c r="C7965" s="44">
        <v>0</v>
      </c>
      <c r="D7965" s="33">
        <v>43877</v>
      </c>
    </row>
    <row r="7966" spans="1:4" x14ac:dyDescent="0.2">
      <c r="A7966" t="s">
        <v>190</v>
      </c>
      <c r="B7966" t="s">
        <v>143</v>
      </c>
      <c r="C7966" s="44">
        <v>0</v>
      </c>
      <c r="D7966" s="33">
        <v>43878</v>
      </c>
    </row>
    <row r="7967" spans="1:4" x14ac:dyDescent="0.2">
      <c r="A7967" t="s">
        <v>190</v>
      </c>
      <c r="B7967" t="s">
        <v>143</v>
      </c>
      <c r="C7967" s="44">
        <v>0</v>
      </c>
      <c r="D7967" s="33">
        <v>43879</v>
      </c>
    </row>
    <row r="7968" spans="1:4" x14ac:dyDescent="0.2">
      <c r="A7968" t="s">
        <v>190</v>
      </c>
      <c r="B7968" t="s">
        <v>143</v>
      </c>
      <c r="C7968" s="44">
        <v>0</v>
      </c>
      <c r="D7968" s="33">
        <v>43880</v>
      </c>
    </row>
    <row r="7969" spans="1:4" x14ac:dyDescent="0.2">
      <c r="A7969" t="s">
        <v>190</v>
      </c>
      <c r="B7969" t="s">
        <v>143</v>
      </c>
      <c r="C7969" s="44">
        <v>0</v>
      </c>
      <c r="D7969" s="33">
        <v>43881</v>
      </c>
    </row>
    <row r="7970" spans="1:4" x14ac:dyDescent="0.2">
      <c r="A7970" t="s">
        <v>190</v>
      </c>
      <c r="B7970" t="s">
        <v>143</v>
      </c>
      <c r="C7970" s="44">
        <v>0</v>
      </c>
      <c r="D7970" s="33">
        <v>43882</v>
      </c>
    </row>
    <row r="7971" spans="1:4" x14ac:dyDescent="0.2">
      <c r="A7971" t="s">
        <v>190</v>
      </c>
      <c r="B7971" t="s">
        <v>143</v>
      </c>
      <c r="C7971" s="44">
        <v>0</v>
      </c>
      <c r="D7971" s="33">
        <v>43883</v>
      </c>
    </row>
    <row r="7972" spans="1:4" x14ac:dyDescent="0.2">
      <c r="A7972" t="s">
        <v>190</v>
      </c>
      <c r="B7972" t="s">
        <v>143</v>
      </c>
      <c r="C7972" s="44">
        <v>0</v>
      </c>
      <c r="D7972" s="33">
        <v>43884</v>
      </c>
    </row>
    <row r="7973" spans="1:4" x14ac:dyDescent="0.2">
      <c r="A7973" t="s">
        <v>190</v>
      </c>
      <c r="B7973" t="s">
        <v>143</v>
      </c>
      <c r="C7973" s="44">
        <v>0</v>
      </c>
      <c r="D7973" s="33">
        <v>43885</v>
      </c>
    </row>
    <row r="7974" spans="1:4" x14ac:dyDescent="0.2">
      <c r="A7974" t="s">
        <v>190</v>
      </c>
      <c r="B7974" t="s">
        <v>143</v>
      </c>
      <c r="C7974" s="44">
        <v>0</v>
      </c>
      <c r="D7974" s="33">
        <v>43886</v>
      </c>
    </row>
    <row r="7975" spans="1:4" x14ac:dyDescent="0.2">
      <c r="A7975" t="s">
        <v>190</v>
      </c>
      <c r="B7975" t="s">
        <v>143</v>
      </c>
      <c r="C7975" s="44">
        <v>0</v>
      </c>
      <c r="D7975" s="33">
        <v>43887</v>
      </c>
    </row>
    <row r="7976" spans="1:4" x14ac:dyDescent="0.2">
      <c r="A7976" t="s">
        <v>190</v>
      </c>
      <c r="B7976" t="s">
        <v>143</v>
      </c>
      <c r="C7976" s="44">
        <v>0</v>
      </c>
      <c r="D7976" s="33">
        <v>43888</v>
      </c>
    </row>
    <row r="7977" spans="1:4" x14ac:dyDescent="0.2">
      <c r="A7977" t="s">
        <v>190</v>
      </c>
      <c r="B7977" t="s">
        <v>143</v>
      </c>
      <c r="C7977" s="44">
        <v>0</v>
      </c>
      <c r="D7977" s="33">
        <v>43889</v>
      </c>
    </row>
    <row r="7978" spans="1:4" x14ac:dyDescent="0.2">
      <c r="A7978" t="s">
        <v>190</v>
      </c>
      <c r="B7978" t="s">
        <v>143</v>
      </c>
      <c r="C7978" s="44">
        <v>0</v>
      </c>
      <c r="D7978" s="33">
        <v>43890</v>
      </c>
    </row>
    <row r="7979" spans="1:4" x14ac:dyDescent="0.2">
      <c r="A7979" t="s">
        <v>190</v>
      </c>
      <c r="B7979" t="s">
        <v>143</v>
      </c>
      <c r="C7979" s="44">
        <v>0</v>
      </c>
      <c r="D7979" s="33">
        <v>43891</v>
      </c>
    </row>
    <row r="7980" spans="1:4" x14ac:dyDescent="0.2">
      <c r="A7980" t="s">
        <v>190</v>
      </c>
      <c r="B7980" t="s">
        <v>143</v>
      </c>
      <c r="C7980" s="44">
        <v>0</v>
      </c>
      <c r="D7980" s="33">
        <v>43892</v>
      </c>
    </row>
    <row r="7981" spans="1:4" x14ac:dyDescent="0.2">
      <c r="A7981" t="s">
        <v>190</v>
      </c>
      <c r="B7981" t="s">
        <v>143</v>
      </c>
      <c r="C7981" s="44">
        <v>0</v>
      </c>
      <c r="D7981" s="33">
        <v>43893</v>
      </c>
    </row>
    <row r="7982" spans="1:4" x14ac:dyDescent="0.2">
      <c r="A7982" t="s">
        <v>190</v>
      </c>
      <c r="B7982" t="s">
        <v>143</v>
      </c>
      <c r="C7982" s="44">
        <v>0</v>
      </c>
      <c r="D7982" s="33">
        <v>43894</v>
      </c>
    </row>
    <row r="7983" spans="1:4" x14ac:dyDescent="0.2">
      <c r="A7983" t="s">
        <v>190</v>
      </c>
      <c r="B7983" t="s">
        <v>143</v>
      </c>
      <c r="C7983" s="44">
        <v>0</v>
      </c>
      <c r="D7983" s="33">
        <v>43895</v>
      </c>
    </row>
    <row r="7984" spans="1:4" x14ac:dyDescent="0.2">
      <c r="A7984" t="s">
        <v>190</v>
      </c>
      <c r="B7984" t="s">
        <v>143</v>
      </c>
      <c r="C7984" s="44">
        <v>0</v>
      </c>
      <c r="D7984" s="33">
        <v>43896</v>
      </c>
    </row>
    <row r="7985" spans="1:4" x14ac:dyDescent="0.2">
      <c r="A7985" t="s">
        <v>190</v>
      </c>
      <c r="B7985" t="s">
        <v>143</v>
      </c>
      <c r="C7985" s="44">
        <v>0</v>
      </c>
      <c r="D7985" s="33">
        <v>43897</v>
      </c>
    </row>
    <row r="7986" spans="1:4" x14ac:dyDescent="0.2">
      <c r="A7986" t="s">
        <v>190</v>
      </c>
      <c r="B7986" t="s">
        <v>143</v>
      </c>
      <c r="C7986" s="44">
        <v>0</v>
      </c>
      <c r="D7986" s="33">
        <v>43898</v>
      </c>
    </row>
    <row r="7987" spans="1:4" x14ac:dyDescent="0.2">
      <c r="A7987" t="s">
        <v>190</v>
      </c>
      <c r="B7987" t="s">
        <v>143</v>
      </c>
      <c r="C7987" s="44">
        <v>0</v>
      </c>
      <c r="D7987" s="33">
        <v>43899</v>
      </c>
    </row>
    <row r="7988" spans="1:4" x14ac:dyDescent="0.2">
      <c r="A7988" t="s">
        <v>190</v>
      </c>
      <c r="B7988" t="s">
        <v>143</v>
      </c>
      <c r="C7988" s="44">
        <v>0</v>
      </c>
      <c r="D7988" s="33">
        <v>43900</v>
      </c>
    </row>
    <row r="7989" spans="1:4" x14ac:dyDescent="0.2">
      <c r="A7989" t="s">
        <v>190</v>
      </c>
      <c r="B7989" t="s">
        <v>143</v>
      </c>
      <c r="C7989" s="44">
        <v>2</v>
      </c>
      <c r="D7989" s="33">
        <v>43901</v>
      </c>
    </row>
    <row r="7990" spans="1:4" x14ac:dyDescent="0.2">
      <c r="A7990" t="s">
        <v>190</v>
      </c>
      <c r="B7990" t="s">
        <v>143</v>
      </c>
      <c r="C7990" s="44">
        <v>2</v>
      </c>
      <c r="D7990" s="33">
        <v>43902</v>
      </c>
    </row>
    <row r="7991" spans="1:4" x14ac:dyDescent="0.2">
      <c r="A7991" t="s">
        <v>190</v>
      </c>
      <c r="B7991" t="s">
        <v>143</v>
      </c>
      <c r="C7991" s="44">
        <v>16</v>
      </c>
      <c r="D7991" s="33">
        <v>43903</v>
      </c>
    </row>
    <row r="7992" spans="1:4" x14ac:dyDescent="0.2">
      <c r="A7992" t="s">
        <v>190</v>
      </c>
      <c r="B7992" t="s">
        <v>143</v>
      </c>
      <c r="C7992" s="44">
        <v>25</v>
      </c>
      <c r="D7992" s="33">
        <v>43904</v>
      </c>
    </row>
    <row r="7993" spans="1:4" x14ac:dyDescent="0.2">
      <c r="A7993" t="s">
        <v>190</v>
      </c>
      <c r="B7993" t="s">
        <v>143</v>
      </c>
      <c r="C7993" s="44">
        <v>33</v>
      </c>
      <c r="D7993" s="33">
        <v>43905</v>
      </c>
    </row>
    <row r="7994" spans="1:4" x14ac:dyDescent="0.2">
      <c r="A7994" t="s">
        <v>191</v>
      </c>
      <c r="B7994" t="s">
        <v>143</v>
      </c>
      <c r="C7994" s="44">
        <v>0</v>
      </c>
      <c r="D7994" s="33">
        <v>43852</v>
      </c>
    </row>
    <row r="7995" spans="1:4" x14ac:dyDescent="0.2">
      <c r="A7995" t="s">
        <v>191</v>
      </c>
      <c r="B7995" t="s">
        <v>143</v>
      </c>
      <c r="C7995" s="44">
        <v>0</v>
      </c>
      <c r="D7995" s="33">
        <v>43853</v>
      </c>
    </row>
    <row r="7996" spans="1:4" x14ac:dyDescent="0.2">
      <c r="A7996" t="s">
        <v>191</v>
      </c>
      <c r="B7996" t="s">
        <v>143</v>
      </c>
      <c r="C7996" s="44">
        <v>0</v>
      </c>
      <c r="D7996" s="33">
        <v>43854</v>
      </c>
    </row>
    <row r="7997" spans="1:4" x14ac:dyDescent="0.2">
      <c r="A7997" t="s">
        <v>191</v>
      </c>
      <c r="B7997" t="s">
        <v>143</v>
      </c>
      <c r="C7997" s="44">
        <v>0</v>
      </c>
      <c r="D7997" s="33">
        <v>43855</v>
      </c>
    </row>
    <row r="7998" spans="1:4" x14ac:dyDescent="0.2">
      <c r="A7998" t="s">
        <v>191</v>
      </c>
      <c r="B7998" t="s">
        <v>143</v>
      </c>
      <c r="C7998" s="44">
        <v>0</v>
      </c>
      <c r="D7998" s="33">
        <v>43856</v>
      </c>
    </row>
    <row r="7999" spans="1:4" x14ac:dyDescent="0.2">
      <c r="A7999" t="s">
        <v>191</v>
      </c>
      <c r="B7999" t="s">
        <v>143</v>
      </c>
      <c r="C7999" s="44">
        <v>0</v>
      </c>
      <c r="D7999" s="33">
        <v>43857</v>
      </c>
    </row>
    <row r="8000" spans="1:4" x14ac:dyDescent="0.2">
      <c r="A8000" t="s">
        <v>191</v>
      </c>
      <c r="B8000" t="s">
        <v>143</v>
      </c>
      <c r="C8000" s="44">
        <v>0</v>
      </c>
      <c r="D8000" s="33">
        <v>43858</v>
      </c>
    </row>
    <row r="8001" spans="1:4" x14ac:dyDescent="0.2">
      <c r="A8001" t="s">
        <v>191</v>
      </c>
      <c r="B8001" t="s">
        <v>143</v>
      </c>
      <c r="C8001" s="44">
        <v>0</v>
      </c>
      <c r="D8001" s="33">
        <v>43859</v>
      </c>
    </row>
    <row r="8002" spans="1:4" x14ac:dyDescent="0.2">
      <c r="A8002" t="s">
        <v>191</v>
      </c>
      <c r="B8002" t="s">
        <v>143</v>
      </c>
      <c r="C8002" s="44">
        <v>0</v>
      </c>
      <c r="D8002" s="33">
        <v>43860</v>
      </c>
    </row>
    <row r="8003" spans="1:4" x14ac:dyDescent="0.2">
      <c r="A8003" t="s">
        <v>191</v>
      </c>
      <c r="B8003" t="s">
        <v>143</v>
      </c>
      <c r="C8003" s="44">
        <v>0</v>
      </c>
      <c r="D8003" s="33">
        <v>43861</v>
      </c>
    </row>
    <row r="8004" spans="1:4" x14ac:dyDescent="0.2">
      <c r="A8004" t="s">
        <v>191</v>
      </c>
      <c r="B8004" t="s">
        <v>143</v>
      </c>
      <c r="C8004" s="44">
        <v>0</v>
      </c>
      <c r="D8004" s="33">
        <v>43862</v>
      </c>
    </row>
    <row r="8005" spans="1:4" x14ac:dyDescent="0.2">
      <c r="A8005" t="s">
        <v>191</v>
      </c>
      <c r="B8005" t="s">
        <v>143</v>
      </c>
      <c r="C8005" s="44">
        <v>0</v>
      </c>
      <c r="D8005" s="33">
        <v>43863</v>
      </c>
    </row>
    <row r="8006" spans="1:4" x14ac:dyDescent="0.2">
      <c r="A8006" t="s">
        <v>191</v>
      </c>
      <c r="B8006" t="s">
        <v>143</v>
      </c>
      <c r="C8006" s="44">
        <v>0</v>
      </c>
      <c r="D8006" s="33">
        <v>43864</v>
      </c>
    </row>
    <row r="8007" spans="1:4" x14ac:dyDescent="0.2">
      <c r="A8007" t="s">
        <v>191</v>
      </c>
      <c r="B8007" t="s">
        <v>143</v>
      </c>
      <c r="C8007" s="44">
        <v>0</v>
      </c>
      <c r="D8007" s="33">
        <v>43865</v>
      </c>
    </row>
    <row r="8008" spans="1:4" x14ac:dyDescent="0.2">
      <c r="A8008" t="s">
        <v>191</v>
      </c>
      <c r="B8008" t="s">
        <v>143</v>
      </c>
      <c r="C8008" s="44">
        <v>0</v>
      </c>
      <c r="D8008" s="33">
        <v>43866</v>
      </c>
    </row>
    <row r="8009" spans="1:4" x14ac:dyDescent="0.2">
      <c r="A8009" t="s">
        <v>191</v>
      </c>
      <c r="B8009" t="s">
        <v>143</v>
      </c>
      <c r="C8009" s="44">
        <v>0</v>
      </c>
      <c r="D8009" s="33">
        <v>43867</v>
      </c>
    </row>
    <row r="8010" spans="1:4" x14ac:dyDescent="0.2">
      <c r="A8010" t="s">
        <v>191</v>
      </c>
      <c r="B8010" t="s">
        <v>143</v>
      </c>
      <c r="C8010" s="44">
        <v>0</v>
      </c>
      <c r="D8010" s="33">
        <v>43868</v>
      </c>
    </row>
    <row r="8011" spans="1:4" x14ac:dyDescent="0.2">
      <c r="A8011" t="s">
        <v>191</v>
      </c>
      <c r="B8011" t="s">
        <v>143</v>
      </c>
      <c r="C8011" s="44">
        <v>0</v>
      </c>
      <c r="D8011" s="33">
        <v>43869</v>
      </c>
    </row>
    <row r="8012" spans="1:4" x14ac:dyDescent="0.2">
      <c r="A8012" t="s">
        <v>191</v>
      </c>
      <c r="B8012" t="s">
        <v>143</v>
      </c>
      <c r="C8012" s="44">
        <v>0</v>
      </c>
      <c r="D8012" s="33">
        <v>43870</v>
      </c>
    </row>
    <row r="8013" spans="1:4" x14ac:dyDescent="0.2">
      <c r="A8013" t="s">
        <v>191</v>
      </c>
      <c r="B8013" t="s">
        <v>143</v>
      </c>
      <c r="C8013" s="44">
        <v>0</v>
      </c>
      <c r="D8013" s="33">
        <v>43871</v>
      </c>
    </row>
    <row r="8014" spans="1:4" x14ac:dyDescent="0.2">
      <c r="A8014" t="s">
        <v>191</v>
      </c>
      <c r="B8014" t="s">
        <v>143</v>
      </c>
      <c r="C8014" s="44">
        <v>0</v>
      </c>
      <c r="D8014" s="33">
        <v>43872</v>
      </c>
    </row>
    <row r="8015" spans="1:4" x14ac:dyDescent="0.2">
      <c r="A8015" t="s">
        <v>191</v>
      </c>
      <c r="B8015" t="s">
        <v>143</v>
      </c>
      <c r="C8015" s="44">
        <v>0</v>
      </c>
      <c r="D8015" s="33">
        <v>43873</v>
      </c>
    </row>
    <row r="8016" spans="1:4" x14ac:dyDescent="0.2">
      <c r="A8016" t="s">
        <v>191</v>
      </c>
      <c r="B8016" t="s">
        <v>143</v>
      </c>
      <c r="C8016" s="44">
        <v>0</v>
      </c>
      <c r="D8016" s="33">
        <v>43874</v>
      </c>
    </row>
    <row r="8017" spans="1:4" x14ac:dyDescent="0.2">
      <c r="A8017" t="s">
        <v>191</v>
      </c>
      <c r="B8017" t="s">
        <v>143</v>
      </c>
      <c r="C8017" s="44">
        <v>0</v>
      </c>
      <c r="D8017" s="33">
        <v>43875</v>
      </c>
    </row>
    <row r="8018" spans="1:4" x14ac:dyDescent="0.2">
      <c r="A8018" t="s">
        <v>191</v>
      </c>
      <c r="B8018" t="s">
        <v>143</v>
      </c>
      <c r="C8018" s="44">
        <v>0</v>
      </c>
      <c r="D8018" s="33">
        <v>43876</v>
      </c>
    </row>
    <row r="8019" spans="1:4" x14ac:dyDescent="0.2">
      <c r="A8019" t="s">
        <v>191</v>
      </c>
      <c r="B8019" t="s">
        <v>143</v>
      </c>
      <c r="C8019" s="44">
        <v>0</v>
      </c>
      <c r="D8019" s="33">
        <v>43877</v>
      </c>
    </row>
    <row r="8020" spans="1:4" x14ac:dyDescent="0.2">
      <c r="A8020" t="s">
        <v>191</v>
      </c>
      <c r="B8020" t="s">
        <v>143</v>
      </c>
      <c r="C8020" s="44">
        <v>0</v>
      </c>
      <c r="D8020" s="33">
        <v>43878</v>
      </c>
    </row>
    <row r="8021" spans="1:4" x14ac:dyDescent="0.2">
      <c r="A8021" t="s">
        <v>191</v>
      </c>
      <c r="B8021" t="s">
        <v>143</v>
      </c>
      <c r="C8021" s="44">
        <v>0</v>
      </c>
      <c r="D8021" s="33">
        <v>43879</v>
      </c>
    </row>
    <row r="8022" spans="1:4" x14ac:dyDescent="0.2">
      <c r="A8022" t="s">
        <v>191</v>
      </c>
      <c r="B8022" t="s">
        <v>143</v>
      </c>
      <c r="C8022" s="44">
        <v>0</v>
      </c>
      <c r="D8022" s="33">
        <v>43880</v>
      </c>
    </row>
    <row r="8023" spans="1:4" x14ac:dyDescent="0.2">
      <c r="A8023" t="s">
        <v>191</v>
      </c>
      <c r="B8023" t="s">
        <v>143</v>
      </c>
      <c r="C8023" s="44">
        <v>0</v>
      </c>
      <c r="D8023" s="33">
        <v>43881</v>
      </c>
    </row>
    <row r="8024" spans="1:4" x14ac:dyDescent="0.2">
      <c r="A8024" t="s">
        <v>191</v>
      </c>
      <c r="B8024" t="s">
        <v>143</v>
      </c>
      <c r="C8024" s="44">
        <v>0</v>
      </c>
      <c r="D8024" s="33">
        <v>43882</v>
      </c>
    </row>
    <row r="8025" spans="1:4" x14ac:dyDescent="0.2">
      <c r="A8025" t="s">
        <v>191</v>
      </c>
      <c r="B8025" t="s">
        <v>143</v>
      </c>
      <c r="C8025" s="44">
        <v>0</v>
      </c>
      <c r="D8025" s="33">
        <v>43883</v>
      </c>
    </row>
    <row r="8026" spans="1:4" x14ac:dyDescent="0.2">
      <c r="A8026" t="s">
        <v>191</v>
      </c>
      <c r="B8026" t="s">
        <v>143</v>
      </c>
      <c r="C8026" s="44">
        <v>0</v>
      </c>
      <c r="D8026" s="33">
        <v>43884</v>
      </c>
    </row>
    <row r="8027" spans="1:4" x14ac:dyDescent="0.2">
      <c r="A8027" t="s">
        <v>191</v>
      </c>
      <c r="B8027" t="s">
        <v>143</v>
      </c>
      <c r="C8027" s="44">
        <v>0</v>
      </c>
      <c r="D8027" s="33">
        <v>43885</v>
      </c>
    </row>
    <row r="8028" spans="1:4" x14ac:dyDescent="0.2">
      <c r="A8028" t="s">
        <v>191</v>
      </c>
      <c r="B8028" t="s">
        <v>143</v>
      </c>
      <c r="C8028" s="44">
        <v>0</v>
      </c>
      <c r="D8028" s="33">
        <v>43886</v>
      </c>
    </row>
    <row r="8029" spans="1:4" x14ac:dyDescent="0.2">
      <c r="A8029" t="s">
        <v>191</v>
      </c>
      <c r="B8029" t="s">
        <v>143</v>
      </c>
      <c r="C8029" s="44">
        <v>0</v>
      </c>
      <c r="D8029" s="33">
        <v>43887</v>
      </c>
    </row>
    <row r="8030" spans="1:4" x14ac:dyDescent="0.2">
      <c r="A8030" t="s">
        <v>191</v>
      </c>
      <c r="B8030" t="s">
        <v>143</v>
      </c>
      <c r="C8030" s="44">
        <v>0</v>
      </c>
      <c r="D8030" s="33">
        <v>43888</v>
      </c>
    </row>
    <row r="8031" spans="1:4" x14ac:dyDescent="0.2">
      <c r="A8031" t="s">
        <v>191</v>
      </c>
      <c r="B8031" t="s">
        <v>143</v>
      </c>
      <c r="C8031" s="44">
        <v>0</v>
      </c>
      <c r="D8031" s="33">
        <v>43889</v>
      </c>
    </row>
    <row r="8032" spans="1:4" x14ac:dyDescent="0.2">
      <c r="A8032" t="s">
        <v>191</v>
      </c>
      <c r="B8032" t="s">
        <v>143</v>
      </c>
      <c r="C8032" s="44">
        <v>0</v>
      </c>
      <c r="D8032" s="33">
        <v>43890</v>
      </c>
    </row>
    <row r="8033" spans="1:4" x14ac:dyDescent="0.2">
      <c r="A8033" t="s">
        <v>191</v>
      </c>
      <c r="B8033" t="s">
        <v>143</v>
      </c>
      <c r="C8033" s="44">
        <v>0</v>
      </c>
      <c r="D8033" s="33">
        <v>43891</v>
      </c>
    </row>
    <row r="8034" spans="1:4" x14ac:dyDescent="0.2">
      <c r="A8034" t="s">
        <v>191</v>
      </c>
      <c r="B8034" t="s">
        <v>143</v>
      </c>
      <c r="C8034" s="44">
        <v>0</v>
      </c>
      <c r="D8034" s="33">
        <v>43892</v>
      </c>
    </row>
    <row r="8035" spans="1:4" x14ac:dyDescent="0.2">
      <c r="A8035" t="s">
        <v>191</v>
      </c>
      <c r="B8035" t="s">
        <v>143</v>
      </c>
      <c r="C8035" s="44">
        <v>0</v>
      </c>
      <c r="D8035" s="33">
        <v>43893</v>
      </c>
    </row>
    <row r="8036" spans="1:4" x14ac:dyDescent="0.2">
      <c r="A8036" t="s">
        <v>191</v>
      </c>
      <c r="B8036" t="s">
        <v>143</v>
      </c>
      <c r="C8036" s="44">
        <v>0</v>
      </c>
      <c r="D8036" s="33">
        <v>43894</v>
      </c>
    </row>
    <row r="8037" spans="1:4" x14ac:dyDescent="0.2">
      <c r="A8037" t="s">
        <v>191</v>
      </c>
      <c r="B8037" t="s">
        <v>143</v>
      </c>
      <c r="C8037" s="44">
        <v>0</v>
      </c>
      <c r="D8037" s="33">
        <v>43895</v>
      </c>
    </row>
    <row r="8038" spans="1:4" x14ac:dyDescent="0.2">
      <c r="A8038" t="s">
        <v>191</v>
      </c>
      <c r="B8038" t="s">
        <v>143</v>
      </c>
      <c r="C8038" s="44">
        <v>0</v>
      </c>
      <c r="D8038" s="33">
        <v>43896</v>
      </c>
    </row>
    <row r="8039" spans="1:4" x14ac:dyDescent="0.2">
      <c r="A8039" t="s">
        <v>191</v>
      </c>
      <c r="B8039" t="s">
        <v>143</v>
      </c>
      <c r="C8039" s="44">
        <v>0</v>
      </c>
      <c r="D8039" s="33">
        <v>43897</v>
      </c>
    </row>
    <row r="8040" spans="1:4" x14ac:dyDescent="0.2">
      <c r="A8040" t="s">
        <v>191</v>
      </c>
      <c r="B8040" t="s">
        <v>143</v>
      </c>
      <c r="C8040" s="44">
        <v>0</v>
      </c>
      <c r="D8040" s="33">
        <v>43898</v>
      </c>
    </row>
    <row r="8041" spans="1:4" x14ac:dyDescent="0.2">
      <c r="A8041" t="s">
        <v>191</v>
      </c>
      <c r="B8041" t="s">
        <v>143</v>
      </c>
      <c r="C8041" s="44">
        <v>0</v>
      </c>
      <c r="D8041" s="33">
        <v>43899</v>
      </c>
    </row>
    <row r="8042" spans="1:4" x14ac:dyDescent="0.2">
      <c r="A8042" t="s">
        <v>191</v>
      </c>
      <c r="B8042" t="s">
        <v>143</v>
      </c>
      <c r="C8042" s="44">
        <v>0</v>
      </c>
      <c r="D8042" s="33">
        <v>43900</v>
      </c>
    </row>
    <row r="8043" spans="1:4" x14ac:dyDescent="0.2">
      <c r="A8043" t="s">
        <v>191</v>
      </c>
      <c r="B8043" t="s">
        <v>143</v>
      </c>
      <c r="C8043" s="44">
        <v>0</v>
      </c>
      <c r="D8043" s="33">
        <v>43901</v>
      </c>
    </row>
    <row r="8044" spans="1:4" x14ac:dyDescent="0.2">
      <c r="A8044" t="s">
        <v>191</v>
      </c>
      <c r="B8044" t="s">
        <v>143</v>
      </c>
      <c r="C8044" s="44">
        <v>1</v>
      </c>
      <c r="D8044" s="33">
        <v>43902</v>
      </c>
    </row>
    <row r="8045" spans="1:4" x14ac:dyDescent="0.2">
      <c r="A8045" t="s">
        <v>191</v>
      </c>
      <c r="B8045" t="s">
        <v>143</v>
      </c>
      <c r="C8045" s="44">
        <v>1</v>
      </c>
      <c r="D8045" s="33">
        <v>43903</v>
      </c>
    </row>
    <row r="8046" spans="1:4" x14ac:dyDescent="0.2">
      <c r="A8046" t="s">
        <v>191</v>
      </c>
      <c r="B8046" t="s">
        <v>143</v>
      </c>
      <c r="C8046" s="44">
        <v>6</v>
      </c>
      <c r="D8046" s="33">
        <v>43904</v>
      </c>
    </row>
    <row r="8047" spans="1:4" x14ac:dyDescent="0.2">
      <c r="A8047" t="s">
        <v>191</v>
      </c>
      <c r="B8047" t="s">
        <v>143</v>
      </c>
      <c r="C8047" s="44">
        <v>10</v>
      </c>
      <c r="D8047" s="33">
        <v>43905</v>
      </c>
    </row>
    <row r="8048" spans="1:4" x14ac:dyDescent="0.2">
      <c r="A8048" t="s">
        <v>192</v>
      </c>
      <c r="B8048" t="s">
        <v>143</v>
      </c>
      <c r="C8048" s="44">
        <v>0</v>
      </c>
      <c r="D8048" s="33">
        <v>43852</v>
      </c>
    </row>
    <row r="8049" spans="1:4" x14ac:dyDescent="0.2">
      <c r="A8049" t="s">
        <v>192</v>
      </c>
      <c r="B8049" t="s">
        <v>143</v>
      </c>
      <c r="C8049" s="44">
        <v>0</v>
      </c>
      <c r="D8049" s="33">
        <v>43853</v>
      </c>
    </row>
    <row r="8050" spans="1:4" x14ac:dyDescent="0.2">
      <c r="A8050" t="s">
        <v>192</v>
      </c>
      <c r="B8050" t="s">
        <v>143</v>
      </c>
      <c r="C8050" s="44">
        <v>0</v>
      </c>
      <c r="D8050" s="33">
        <v>43854</v>
      </c>
    </row>
    <row r="8051" spans="1:4" x14ac:dyDescent="0.2">
      <c r="A8051" t="s">
        <v>192</v>
      </c>
      <c r="B8051" t="s">
        <v>143</v>
      </c>
      <c r="C8051" s="44">
        <v>0</v>
      </c>
      <c r="D8051" s="33">
        <v>43855</v>
      </c>
    </row>
    <row r="8052" spans="1:4" x14ac:dyDescent="0.2">
      <c r="A8052" t="s">
        <v>192</v>
      </c>
      <c r="B8052" t="s">
        <v>143</v>
      </c>
      <c r="C8052" s="44">
        <v>0</v>
      </c>
      <c r="D8052" s="33">
        <v>43856</v>
      </c>
    </row>
    <row r="8053" spans="1:4" x14ac:dyDescent="0.2">
      <c r="A8053" t="s">
        <v>192</v>
      </c>
      <c r="B8053" t="s">
        <v>143</v>
      </c>
      <c r="C8053" s="44">
        <v>0</v>
      </c>
      <c r="D8053" s="33">
        <v>43857</v>
      </c>
    </row>
    <row r="8054" spans="1:4" x14ac:dyDescent="0.2">
      <c r="A8054" t="s">
        <v>192</v>
      </c>
      <c r="B8054" t="s">
        <v>143</v>
      </c>
      <c r="C8054" s="44">
        <v>0</v>
      </c>
      <c r="D8054" s="33">
        <v>43858</v>
      </c>
    </row>
    <row r="8055" spans="1:4" x14ac:dyDescent="0.2">
      <c r="A8055" t="s">
        <v>192</v>
      </c>
      <c r="B8055" t="s">
        <v>143</v>
      </c>
      <c r="C8055" s="44">
        <v>0</v>
      </c>
      <c r="D8055" s="33">
        <v>43859</v>
      </c>
    </row>
    <row r="8056" spans="1:4" x14ac:dyDescent="0.2">
      <c r="A8056" t="s">
        <v>192</v>
      </c>
      <c r="B8056" t="s">
        <v>143</v>
      </c>
      <c r="C8056" s="44">
        <v>0</v>
      </c>
      <c r="D8056" s="33">
        <v>43860</v>
      </c>
    </row>
    <row r="8057" spans="1:4" x14ac:dyDescent="0.2">
      <c r="A8057" t="s">
        <v>192</v>
      </c>
      <c r="B8057" t="s">
        <v>143</v>
      </c>
      <c r="C8057" s="44">
        <v>0</v>
      </c>
      <c r="D8057" s="33">
        <v>43861</v>
      </c>
    </row>
    <row r="8058" spans="1:4" x14ac:dyDescent="0.2">
      <c r="A8058" t="s">
        <v>192</v>
      </c>
      <c r="B8058" t="s">
        <v>143</v>
      </c>
      <c r="C8058" s="44">
        <v>0</v>
      </c>
      <c r="D8058" s="33">
        <v>43862</v>
      </c>
    </row>
    <row r="8059" spans="1:4" x14ac:dyDescent="0.2">
      <c r="A8059" t="s">
        <v>192</v>
      </c>
      <c r="B8059" t="s">
        <v>143</v>
      </c>
      <c r="C8059" s="44">
        <v>0</v>
      </c>
      <c r="D8059" s="33">
        <v>43863</v>
      </c>
    </row>
    <row r="8060" spans="1:4" x14ac:dyDescent="0.2">
      <c r="A8060" t="s">
        <v>192</v>
      </c>
      <c r="B8060" t="s">
        <v>143</v>
      </c>
      <c r="C8060" s="44">
        <v>0</v>
      </c>
      <c r="D8060" s="33">
        <v>43864</v>
      </c>
    </row>
    <row r="8061" spans="1:4" x14ac:dyDescent="0.2">
      <c r="A8061" t="s">
        <v>192</v>
      </c>
      <c r="B8061" t="s">
        <v>143</v>
      </c>
      <c r="C8061" s="44">
        <v>0</v>
      </c>
      <c r="D8061" s="33">
        <v>43865</v>
      </c>
    </row>
    <row r="8062" spans="1:4" x14ac:dyDescent="0.2">
      <c r="A8062" t="s">
        <v>192</v>
      </c>
      <c r="B8062" t="s">
        <v>143</v>
      </c>
      <c r="C8062" s="44">
        <v>0</v>
      </c>
      <c r="D8062" s="33">
        <v>43866</v>
      </c>
    </row>
    <row r="8063" spans="1:4" x14ac:dyDescent="0.2">
      <c r="A8063" t="s">
        <v>192</v>
      </c>
      <c r="B8063" t="s">
        <v>143</v>
      </c>
      <c r="C8063" s="44">
        <v>0</v>
      </c>
      <c r="D8063" s="33">
        <v>43867</v>
      </c>
    </row>
    <row r="8064" spans="1:4" x14ac:dyDescent="0.2">
      <c r="A8064" t="s">
        <v>192</v>
      </c>
      <c r="B8064" t="s">
        <v>143</v>
      </c>
      <c r="C8064" s="44">
        <v>0</v>
      </c>
      <c r="D8064" s="33">
        <v>43868</v>
      </c>
    </row>
    <row r="8065" spans="1:4" x14ac:dyDescent="0.2">
      <c r="A8065" t="s">
        <v>192</v>
      </c>
      <c r="B8065" t="s">
        <v>143</v>
      </c>
      <c r="C8065" s="44">
        <v>0</v>
      </c>
      <c r="D8065" s="33">
        <v>43869</v>
      </c>
    </row>
    <row r="8066" spans="1:4" x14ac:dyDescent="0.2">
      <c r="A8066" t="s">
        <v>192</v>
      </c>
      <c r="B8066" t="s">
        <v>143</v>
      </c>
      <c r="C8066" s="44">
        <v>0</v>
      </c>
      <c r="D8066" s="33">
        <v>43870</v>
      </c>
    </row>
    <row r="8067" spans="1:4" x14ac:dyDescent="0.2">
      <c r="A8067" t="s">
        <v>192</v>
      </c>
      <c r="B8067" t="s">
        <v>143</v>
      </c>
      <c r="C8067" s="44">
        <v>0</v>
      </c>
      <c r="D8067" s="33">
        <v>43871</v>
      </c>
    </row>
    <row r="8068" spans="1:4" x14ac:dyDescent="0.2">
      <c r="A8068" t="s">
        <v>192</v>
      </c>
      <c r="B8068" t="s">
        <v>143</v>
      </c>
      <c r="C8068" s="44">
        <v>0</v>
      </c>
      <c r="D8068" s="33">
        <v>43872</v>
      </c>
    </row>
    <row r="8069" spans="1:4" x14ac:dyDescent="0.2">
      <c r="A8069" t="s">
        <v>192</v>
      </c>
      <c r="B8069" t="s">
        <v>143</v>
      </c>
      <c r="C8069" s="44">
        <v>0</v>
      </c>
      <c r="D8069" s="33">
        <v>43873</v>
      </c>
    </row>
    <row r="8070" spans="1:4" x14ac:dyDescent="0.2">
      <c r="A8070" t="s">
        <v>192</v>
      </c>
      <c r="B8070" t="s">
        <v>143</v>
      </c>
      <c r="C8070" s="44">
        <v>0</v>
      </c>
      <c r="D8070" s="33">
        <v>43874</v>
      </c>
    </row>
    <row r="8071" spans="1:4" x14ac:dyDescent="0.2">
      <c r="A8071" t="s">
        <v>192</v>
      </c>
      <c r="B8071" t="s">
        <v>143</v>
      </c>
      <c r="C8071" s="44">
        <v>0</v>
      </c>
      <c r="D8071" s="33">
        <v>43875</v>
      </c>
    </row>
    <row r="8072" spans="1:4" x14ac:dyDescent="0.2">
      <c r="A8072" t="s">
        <v>192</v>
      </c>
      <c r="B8072" t="s">
        <v>143</v>
      </c>
      <c r="C8072" s="44">
        <v>0</v>
      </c>
      <c r="D8072" s="33">
        <v>43876</v>
      </c>
    </row>
    <row r="8073" spans="1:4" x14ac:dyDescent="0.2">
      <c r="A8073" t="s">
        <v>192</v>
      </c>
      <c r="B8073" t="s">
        <v>143</v>
      </c>
      <c r="C8073" s="44">
        <v>0</v>
      </c>
      <c r="D8073" s="33">
        <v>43877</v>
      </c>
    </row>
    <row r="8074" spans="1:4" x14ac:dyDescent="0.2">
      <c r="A8074" t="s">
        <v>192</v>
      </c>
      <c r="B8074" t="s">
        <v>143</v>
      </c>
      <c r="C8074" s="44">
        <v>0</v>
      </c>
      <c r="D8074" s="33">
        <v>43878</v>
      </c>
    </row>
    <row r="8075" spans="1:4" x14ac:dyDescent="0.2">
      <c r="A8075" t="s">
        <v>192</v>
      </c>
      <c r="B8075" t="s">
        <v>143</v>
      </c>
      <c r="C8075" s="44">
        <v>0</v>
      </c>
      <c r="D8075" s="33">
        <v>43879</v>
      </c>
    </row>
    <row r="8076" spans="1:4" x14ac:dyDescent="0.2">
      <c r="A8076" t="s">
        <v>192</v>
      </c>
      <c r="B8076" t="s">
        <v>143</v>
      </c>
      <c r="C8076" s="44">
        <v>0</v>
      </c>
      <c r="D8076" s="33">
        <v>43880</v>
      </c>
    </row>
    <row r="8077" spans="1:4" x14ac:dyDescent="0.2">
      <c r="A8077" t="s">
        <v>192</v>
      </c>
      <c r="B8077" t="s">
        <v>143</v>
      </c>
      <c r="C8077" s="44">
        <v>0</v>
      </c>
      <c r="D8077" s="33">
        <v>43881</v>
      </c>
    </row>
    <row r="8078" spans="1:4" x14ac:dyDescent="0.2">
      <c r="A8078" t="s">
        <v>192</v>
      </c>
      <c r="B8078" t="s">
        <v>143</v>
      </c>
      <c r="C8078" s="44">
        <v>0</v>
      </c>
      <c r="D8078" s="33">
        <v>43882</v>
      </c>
    </row>
    <row r="8079" spans="1:4" x14ac:dyDescent="0.2">
      <c r="A8079" t="s">
        <v>192</v>
      </c>
      <c r="B8079" t="s">
        <v>143</v>
      </c>
      <c r="C8079" s="44">
        <v>0</v>
      </c>
      <c r="D8079" s="33">
        <v>43883</v>
      </c>
    </row>
    <row r="8080" spans="1:4" x14ac:dyDescent="0.2">
      <c r="A8080" t="s">
        <v>192</v>
      </c>
      <c r="B8080" t="s">
        <v>143</v>
      </c>
      <c r="C8080" s="44">
        <v>0</v>
      </c>
      <c r="D8080" s="33">
        <v>43884</v>
      </c>
    </row>
    <row r="8081" spans="1:4" x14ac:dyDescent="0.2">
      <c r="A8081" t="s">
        <v>192</v>
      </c>
      <c r="B8081" t="s">
        <v>143</v>
      </c>
      <c r="C8081" s="44">
        <v>0</v>
      </c>
      <c r="D8081" s="33">
        <v>43885</v>
      </c>
    </row>
    <row r="8082" spans="1:4" x14ac:dyDescent="0.2">
      <c r="A8082" t="s">
        <v>192</v>
      </c>
      <c r="B8082" t="s">
        <v>143</v>
      </c>
      <c r="C8082" s="44">
        <v>0</v>
      </c>
      <c r="D8082" s="33">
        <v>43886</v>
      </c>
    </row>
    <row r="8083" spans="1:4" x14ac:dyDescent="0.2">
      <c r="A8083" t="s">
        <v>192</v>
      </c>
      <c r="B8083" t="s">
        <v>143</v>
      </c>
      <c r="C8083" s="44">
        <v>0</v>
      </c>
      <c r="D8083" s="33">
        <v>43887</v>
      </c>
    </row>
    <row r="8084" spans="1:4" x14ac:dyDescent="0.2">
      <c r="A8084" t="s">
        <v>192</v>
      </c>
      <c r="B8084" t="s">
        <v>143</v>
      </c>
      <c r="C8084" s="44">
        <v>0</v>
      </c>
      <c r="D8084" s="33">
        <v>43888</v>
      </c>
    </row>
    <row r="8085" spans="1:4" x14ac:dyDescent="0.2">
      <c r="A8085" t="s">
        <v>192</v>
      </c>
      <c r="B8085" t="s">
        <v>143</v>
      </c>
      <c r="C8085" s="44">
        <v>0</v>
      </c>
      <c r="D8085" s="33">
        <v>43889</v>
      </c>
    </row>
    <row r="8086" spans="1:4" x14ac:dyDescent="0.2">
      <c r="A8086" t="s">
        <v>192</v>
      </c>
      <c r="B8086" t="s">
        <v>143</v>
      </c>
      <c r="C8086" s="44">
        <v>0</v>
      </c>
      <c r="D8086" s="33">
        <v>43890</v>
      </c>
    </row>
    <row r="8087" spans="1:4" x14ac:dyDescent="0.2">
      <c r="A8087" t="s">
        <v>192</v>
      </c>
      <c r="B8087" t="s">
        <v>143</v>
      </c>
      <c r="C8087" s="44">
        <v>0</v>
      </c>
      <c r="D8087" s="33">
        <v>43891</v>
      </c>
    </row>
    <row r="8088" spans="1:4" x14ac:dyDescent="0.2">
      <c r="A8088" t="s">
        <v>192</v>
      </c>
      <c r="B8088" t="s">
        <v>143</v>
      </c>
      <c r="C8088" s="44">
        <v>0</v>
      </c>
      <c r="D8088" s="33">
        <v>43892</v>
      </c>
    </row>
    <row r="8089" spans="1:4" x14ac:dyDescent="0.2">
      <c r="A8089" t="s">
        <v>192</v>
      </c>
      <c r="B8089" t="s">
        <v>143</v>
      </c>
      <c r="C8089" s="44">
        <v>0</v>
      </c>
      <c r="D8089" s="33">
        <v>43893</v>
      </c>
    </row>
    <row r="8090" spans="1:4" x14ac:dyDescent="0.2">
      <c r="A8090" t="s">
        <v>192</v>
      </c>
      <c r="B8090" t="s">
        <v>143</v>
      </c>
      <c r="C8090" s="44">
        <v>0</v>
      </c>
      <c r="D8090" s="33">
        <v>43894</v>
      </c>
    </row>
    <row r="8091" spans="1:4" x14ac:dyDescent="0.2">
      <c r="A8091" t="s">
        <v>192</v>
      </c>
      <c r="B8091" t="s">
        <v>143</v>
      </c>
      <c r="C8091" s="44">
        <v>0</v>
      </c>
      <c r="D8091" s="33">
        <v>43895</v>
      </c>
    </row>
    <row r="8092" spans="1:4" x14ac:dyDescent="0.2">
      <c r="A8092" t="s">
        <v>192</v>
      </c>
      <c r="B8092" t="s">
        <v>143</v>
      </c>
      <c r="C8092" s="44">
        <v>0</v>
      </c>
      <c r="D8092" s="33">
        <v>43896</v>
      </c>
    </row>
    <row r="8093" spans="1:4" x14ac:dyDescent="0.2">
      <c r="A8093" t="s">
        <v>192</v>
      </c>
      <c r="B8093" t="s">
        <v>143</v>
      </c>
      <c r="C8093" s="44">
        <v>0</v>
      </c>
      <c r="D8093" s="33">
        <v>43897</v>
      </c>
    </row>
    <row r="8094" spans="1:4" x14ac:dyDescent="0.2">
      <c r="A8094" t="s">
        <v>192</v>
      </c>
      <c r="B8094" t="s">
        <v>143</v>
      </c>
      <c r="C8094" s="44">
        <v>0</v>
      </c>
      <c r="D8094" s="33">
        <v>43898</v>
      </c>
    </row>
    <row r="8095" spans="1:4" x14ac:dyDescent="0.2">
      <c r="A8095" t="s">
        <v>192</v>
      </c>
      <c r="B8095" t="s">
        <v>143</v>
      </c>
      <c r="C8095" s="44">
        <v>0</v>
      </c>
      <c r="D8095" s="33">
        <v>43899</v>
      </c>
    </row>
    <row r="8096" spans="1:4" x14ac:dyDescent="0.2">
      <c r="A8096" t="s">
        <v>192</v>
      </c>
      <c r="B8096" t="s">
        <v>143</v>
      </c>
      <c r="C8096" s="44">
        <v>0</v>
      </c>
      <c r="D8096" s="33">
        <v>43900</v>
      </c>
    </row>
    <row r="8097" spans="1:4" x14ac:dyDescent="0.2">
      <c r="A8097" t="s">
        <v>192</v>
      </c>
      <c r="B8097" t="s">
        <v>143</v>
      </c>
      <c r="C8097" s="44">
        <v>1</v>
      </c>
      <c r="D8097" s="33">
        <v>43901</v>
      </c>
    </row>
    <row r="8098" spans="1:4" x14ac:dyDescent="0.2">
      <c r="A8098" t="s">
        <v>192</v>
      </c>
      <c r="B8098" t="s">
        <v>143</v>
      </c>
      <c r="C8098" s="44">
        <v>1</v>
      </c>
      <c r="D8098" s="33">
        <v>43902</v>
      </c>
    </row>
    <row r="8099" spans="1:4" x14ac:dyDescent="0.2">
      <c r="A8099" t="s">
        <v>192</v>
      </c>
      <c r="B8099" t="s">
        <v>143</v>
      </c>
      <c r="C8099" s="44">
        <v>1</v>
      </c>
      <c r="D8099" s="33">
        <v>43903</v>
      </c>
    </row>
    <row r="8100" spans="1:4" x14ac:dyDescent="0.2">
      <c r="A8100" t="s">
        <v>192</v>
      </c>
      <c r="B8100" t="s">
        <v>143</v>
      </c>
      <c r="C8100" s="44">
        <v>5</v>
      </c>
      <c r="D8100" s="33">
        <v>43904</v>
      </c>
    </row>
    <row r="8101" spans="1:4" x14ac:dyDescent="0.2">
      <c r="A8101" t="s">
        <v>192</v>
      </c>
      <c r="B8101" t="s">
        <v>143</v>
      </c>
      <c r="C8101" s="44">
        <v>7</v>
      </c>
      <c r="D8101" s="33">
        <v>43905</v>
      </c>
    </row>
    <row r="8102" spans="1:4" x14ac:dyDescent="0.2">
      <c r="A8102" t="s">
        <v>193</v>
      </c>
      <c r="B8102" t="s">
        <v>143</v>
      </c>
      <c r="C8102" s="44">
        <v>0</v>
      </c>
      <c r="D8102" s="33">
        <v>43852</v>
      </c>
    </row>
    <row r="8103" spans="1:4" x14ac:dyDescent="0.2">
      <c r="A8103" t="s">
        <v>193</v>
      </c>
      <c r="B8103" t="s">
        <v>143</v>
      </c>
      <c r="C8103" s="44">
        <v>0</v>
      </c>
      <c r="D8103" s="33">
        <v>43853</v>
      </c>
    </row>
    <row r="8104" spans="1:4" x14ac:dyDescent="0.2">
      <c r="A8104" t="s">
        <v>193</v>
      </c>
      <c r="B8104" t="s">
        <v>143</v>
      </c>
      <c r="C8104" s="44">
        <v>0</v>
      </c>
      <c r="D8104" s="33">
        <v>43854</v>
      </c>
    </row>
    <row r="8105" spans="1:4" x14ac:dyDescent="0.2">
      <c r="A8105" t="s">
        <v>193</v>
      </c>
      <c r="B8105" t="s">
        <v>143</v>
      </c>
      <c r="C8105" s="44">
        <v>0</v>
      </c>
      <c r="D8105" s="33">
        <v>43855</v>
      </c>
    </row>
    <row r="8106" spans="1:4" x14ac:dyDescent="0.2">
      <c r="A8106" t="s">
        <v>193</v>
      </c>
      <c r="B8106" t="s">
        <v>143</v>
      </c>
      <c r="C8106" s="44">
        <v>0</v>
      </c>
      <c r="D8106" s="33">
        <v>43856</v>
      </c>
    </row>
    <row r="8107" spans="1:4" x14ac:dyDescent="0.2">
      <c r="A8107" t="s">
        <v>193</v>
      </c>
      <c r="B8107" t="s">
        <v>143</v>
      </c>
      <c r="C8107" s="44">
        <v>0</v>
      </c>
      <c r="D8107" s="33">
        <v>43857</v>
      </c>
    </row>
    <row r="8108" spans="1:4" x14ac:dyDescent="0.2">
      <c r="A8108" t="s">
        <v>193</v>
      </c>
      <c r="B8108" t="s">
        <v>143</v>
      </c>
      <c r="C8108" s="44">
        <v>0</v>
      </c>
      <c r="D8108" s="33">
        <v>43858</v>
      </c>
    </row>
    <row r="8109" spans="1:4" x14ac:dyDescent="0.2">
      <c r="A8109" t="s">
        <v>193</v>
      </c>
      <c r="B8109" t="s">
        <v>143</v>
      </c>
      <c r="C8109" s="44">
        <v>0</v>
      </c>
      <c r="D8109" s="33">
        <v>43859</v>
      </c>
    </row>
    <row r="8110" spans="1:4" x14ac:dyDescent="0.2">
      <c r="A8110" t="s">
        <v>193</v>
      </c>
      <c r="B8110" t="s">
        <v>143</v>
      </c>
      <c r="C8110" s="44">
        <v>0</v>
      </c>
      <c r="D8110" s="33">
        <v>43860</v>
      </c>
    </row>
    <row r="8111" spans="1:4" x14ac:dyDescent="0.2">
      <c r="A8111" t="s">
        <v>193</v>
      </c>
      <c r="B8111" t="s">
        <v>143</v>
      </c>
      <c r="C8111" s="44">
        <v>0</v>
      </c>
      <c r="D8111" s="33">
        <v>43861</v>
      </c>
    </row>
    <row r="8112" spans="1:4" x14ac:dyDescent="0.2">
      <c r="A8112" t="s">
        <v>193</v>
      </c>
      <c r="B8112" t="s">
        <v>143</v>
      </c>
      <c r="C8112" s="44">
        <v>0</v>
      </c>
      <c r="D8112" s="33">
        <v>43862</v>
      </c>
    </row>
    <row r="8113" spans="1:4" x14ac:dyDescent="0.2">
      <c r="A8113" t="s">
        <v>193</v>
      </c>
      <c r="B8113" t="s">
        <v>143</v>
      </c>
      <c r="C8113" s="44">
        <v>0</v>
      </c>
      <c r="D8113" s="33">
        <v>43863</v>
      </c>
    </row>
    <row r="8114" spans="1:4" x14ac:dyDescent="0.2">
      <c r="A8114" t="s">
        <v>193</v>
      </c>
      <c r="B8114" t="s">
        <v>143</v>
      </c>
      <c r="C8114" s="44">
        <v>0</v>
      </c>
      <c r="D8114" s="33">
        <v>43864</v>
      </c>
    </row>
    <row r="8115" spans="1:4" x14ac:dyDescent="0.2">
      <c r="A8115" t="s">
        <v>193</v>
      </c>
      <c r="B8115" t="s">
        <v>143</v>
      </c>
      <c r="C8115" s="44">
        <v>0</v>
      </c>
      <c r="D8115" s="33">
        <v>43865</v>
      </c>
    </row>
    <row r="8116" spans="1:4" x14ac:dyDescent="0.2">
      <c r="A8116" t="s">
        <v>193</v>
      </c>
      <c r="B8116" t="s">
        <v>143</v>
      </c>
      <c r="C8116" s="44">
        <v>0</v>
      </c>
      <c r="D8116" s="33">
        <v>43866</v>
      </c>
    </row>
    <row r="8117" spans="1:4" x14ac:dyDescent="0.2">
      <c r="A8117" t="s">
        <v>193</v>
      </c>
      <c r="B8117" t="s">
        <v>143</v>
      </c>
      <c r="C8117" s="44">
        <v>0</v>
      </c>
      <c r="D8117" s="33">
        <v>43867</v>
      </c>
    </row>
    <row r="8118" spans="1:4" x14ac:dyDescent="0.2">
      <c r="A8118" t="s">
        <v>193</v>
      </c>
      <c r="B8118" t="s">
        <v>143</v>
      </c>
      <c r="C8118" s="44">
        <v>0</v>
      </c>
      <c r="D8118" s="33">
        <v>43868</v>
      </c>
    </row>
    <row r="8119" spans="1:4" x14ac:dyDescent="0.2">
      <c r="A8119" t="s">
        <v>193</v>
      </c>
      <c r="B8119" t="s">
        <v>143</v>
      </c>
      <c r="C8119" s="44">
        <v>0</v>
      </c>
      <c r="D8119" s="33">
        <v>43869</v>
      </c>
    </row>
    <row r="8120" spans="1:4" x14ac:dyDescent="0.2">
      <c r="A8120" t="s">
        <v>193</v>
      </c>
      <c r="B8120" t="s">
        <v>143</v>
      </c>
      <c r="C8120" s="44">
        <v>0</v>
      </c>
      <c r="D8120" s="33">
        <v>43870</v>
      </c>
    </row>
    <row r="8121" spans="1:4" x14ac:dyDescent="0.2">
      <c r="A8121" t="s">
        <v>193</v>
      </c>
      <c r="B8121" t="s">
        <v>143</v>
      </c>
      <c r="C8121" s="44">
        <v>0</v>
      </c>
      <c r="D8121" s="33">
        <v>43871</v>
      </c>
    </row>
    <row r="8122" spans="1:4" x14ac:dyDescent="0.2">
      <c r="A8122" t="s">
        <v>193</v>
      </c>
      <c r="B8122" t="s">
        <v>143</v>
      </c>
      <c r="C8122" s="44">
        <v>0</v>
      </c>
      <c r="D8122" s="33">
        <v>43872</v>
      </c>
    </row>
    <row r="8123" spans="1:4" x14ac:dyDescent="0.2">
      <c r="A8123" t="s">
        <v>193</v>
      </c>
      <c r="B8123" t="s">
        <v>143</v>
      </c>
      <c r="C8123" s="44">
        <v>0</v>
      </c>
      <c r="D8123" s="33">
        <v>43873</v>
      </c>
    </row>
    <row r="8124" spans="1:4" x14ac:dyDescent="0.2">
      <c r="A8124" t="s">
        <v>193</v>
      </c>
      <c r="B8124" t="s">
        <v>143</v>
      </c>
      <c r="C8124" s="44">
        <v>0</v>
      </c>
      <c r="D8124" s="33">
        <v>43874</v>
      </c>
    </row>
    <row r="8125" spans="1:4" x14ac:dyDescent="0.2">
      <c r="A8125" t="s">
        <v>193</v>
      </c>
      <c r="B8125" t="s">
        <v>143</v>
      </c>
      <c r="C8125" s="44">
        <v>0</v>
      </c>
      <c r="D8125" s="33">
        <v>43875</v>
      </c>
    </row>
    <row r="8126" spans="1:4" x14ac:dyDescent="0.2">
      <c r="A8126" t="s">
        <v>193</v>
      </c>
      <c r="B8126" t="s">
        <v>143</v>
      </c>
      <c r="C8126" s="44">
        <v>0</v>
      </c>
      <c r="D8126" s="33">
        <v>43876</v>
      </c>
    </row>
    <row r="8127" spans="1:4" x14ac:dyDescent="0.2">
      <c r="A8127" t="s">
        <v>193</v>
      </c>
      <c r="B8127" t="s">
        <v>143</v>
      </c>
      <c r="C8127" s="44">
        <v>0</v>
      </c>
      <c r="D8127" s="33">
        <v>43877</v>
      </c>
    </row>
    <row r="8128" spans="1:4" x14ac:dyDescent="0.2">
      <c r="A8128" t="s">
        <v>193</v>
      </c>
      <c r="B8128" t="s">
        <v>143</v>
      </c>
      <c r="C8128" s="44">
        <v>0</v>
      </c>
      <c r="D8128" s="33">
        <v>43878</v>
      </c>
    </row>
    <row r="8129" spans="1:4" x14ac:dyDescent="0.2">
      <c r="A8129" t="s">
        <v>193</v>
      </c>
      <c r="B8129" t="s">
        <v>143</v>
      </c>
      <c r="C8129" s="44">
        <v>0</v>
      </c>
      <c r="D8129" s="33">
        <v>43879</v>
      </c>
    </row>
    <row r="8130" spans="1:4" x14ac:dyDescent="0.2">
      <c r="A8130" t="s">
        <v>193</v>
      </c>
      <c r="B8130" t="s">
        <v>143</v>
      </c>
      <c r="C8130" s="44">
        <v>0</v>
      </c>
      <c r="D8130" s="33">
        <v>43880</v>
      </c>
    </row>
    <row r="8131" spans="1:4" x14ac:dyDescent="0.2">
      <c r="A8131" t="s">
        <v>193</v>
      </c>
      <c r="B8131" t="s">
        <v>143</v>
      </c>
      <c r="C8131" s="44">
        <v>0</v>
      </c>
      <c r="D8131" s="33">
        <v>43881</v>
      </c>
    </row>
    <row r="8132" spans="1:4" x14ac:dyDescent="0.2">
      <c r="A8132" t="s">
        <v>193</v>
      </c>
      <c r="B8132" t="s">
        <v>143</v>
      </c>
      <c r="C8132" s="44">
        <v>0</v>
      </c>
      <c r="D8132" s="33">
        <v>43882</v>
      </c>
    </row>
    <row r="8133" spans="1:4" x14ac:dyDescent="0.2">
      <c r="A8133" t="s">
        <v>193</v>
      </c>
      <c r="B8133" t="s">
        <v>143</v>
      </c>
      <c r="C8133" s="44">
        <v>0</v>
      </c>
      <c r="D8133" s="33">
        <v>43883</v>
      </c>
    </row>
    <row r="8134" spans="1:4" x14ac:dyDescent="0.2">
      <c r="A8134" t="s">
        <v>193</v>
      </c>
      <c r="B8134" t="s">
        <v>143</v>
      </c>
      <c r="C8134" s="44">
        <v>0</v>
      </c>
      <c r="D8134" s="33">
        <v>43884</v>
      </c>
    </row>
    <row r="8135" spans="1:4" x14ac:dyDescent="0.2">
      <c r="A8135" t="s">
        <v>193</v>
      </c>
      <c r="B8135" t="s">
        <v>143</v>
      </c>
      <c r="C8135" s="44">
        <v>0</v>
      </c>
      <c r="D8135" s="33">
        <v>43885</v>
      </c>
    </row>
    <row r="8136" spans="1:4" x14ac:dyDescent="0.2">
      <c r="A8136" t="s">
        <v>193</v>
      </c>
      <c r="B8136" t="s">
        <v>143</v>
      </c>
      <c r="C8136" s="44">
        <v>0</v>
      </c>
      <c r="D8136" s="33">
        <v>43886</v>
      </c>
    </row>
    <row r="8137" spans="1:4" x14ac:dyDescent="0.2">
      <c r="A8137" t="s">
        <v>193</v>
      </c>
      <c r="B8137" t="s">
        <v>143</v>
      </c>
      <c r="C8137" s="44">
        <v>0</v>
      </c>
      <c r="D8137" s="33">
        <v>43887</v>
      </c>
    </row>
    <row r="8138" spans="1:4" x14ac:dyDescent="0.2">
      <c r="A8138" t="s">
        <v>193</v>
      </c>
      <c r="B8138" t="s">
        <v>143</v>
      </c>
      <c r="C8138" s="44">
        <v>0</v>
      </c>
      <c r="D8138" s="33">
        <v>43888</v>
      </c>
    </row>
    <row r="8139" spans="1:4" x14ac:dyDescent="0.2">
      <c r="A8139" t="s">
        <v>193</v>
      </c>
      <c r="B8139" t="s">
        <v>143</v>
      </c>
      <c r="C8139" s="44">
        <v>0</v>
      </c>
      <c r="D8139" s="33">
        <v>43889</v>
      </c>
    </row>
    <row r="8140" spans="1:4" x14ac:dyDescent="0.2">
      <c r="A8140" t="s">
        <v>193</v>
      </c>
      <c r="B8140" t="s">
        <v>143</v>
      </c>
      <c r="C8140" s="44">
        <v>0</v>
      </c>
      <c r="D8140" s="33">
        <v>43890</v>
      </c>
    </row>
    <row r="8141" spans="1:4" x14ac:dyDescent="0.2">
      <c r="A8141" t="s">
        <v>193</v>
      </c>
      <c r="B8141" t="s">
        <v>143</v>
      </c>
      <c r="C8141" s="44">
        <v>0</v>
      </c>
      <c r="D8141" s="33">
        <v>43891</v>
      </c>
    </row>
    <row r="8142" spans="1:4" x14ac:dyDescent="0.2">
      <c r="A8142" t="s">
        <v>193</v>
      </c>
      <c r="B8142" t="s">
        <v>143</v>
      </c>
      <c r="C8142" s="44">
        <v>0</v>
      </c>
      <c r="D8142" s="33">
        <v>43892</v>
      </c>
    </row>
    <row r="8143" spans="1:4" x14ac:dyDescent="0.2">
      <c r="A8143" t="s">
        <v>193</v>
      </c>
      <c r="B8143" t="s">
        <v>143</v>
      </c>
      <c r="C8143" s="44">
        <v>0</v>
      </c>
      <c r="D8143" s="33">
        <v>43893</v>
      </c>
    </row>
    <row r="8144" spans="1:4" x14ac:dyDescent="0.2">
      <c r="A8144" t="s">
        <v>193</v>
      </c>
      <c r="B8144" t="s">
        <v>143</v>
      </c>
      <c r="C8144" s="44">
        <v>0</v>
      </c>
      <c r="D8144" s="33">
        <v>43894</v>
      </c>
    </row>
    <row r="8145" spans="1:4" x14ac:dyDescent="0.2">
      <c r="A8145" t="s">
        <v>193</v>
      </c>
      <c r="B8145" t="s">
        <v>143</v>
      </c>
      <c r="C8145" s="44">
        <v>0</v>
      </c>
      <c r="D8145" s="33">
        <v>43895</v>
      </c>
    </row>
    <row r="8146" spans="1:4" x14ac:dyDescent="0.2">
      <c r="A8146" t="s">
        <v>193</v>
      </c>
      <c r="B8146" t="s">
        <v>143</v>
      </c>
      <c r="C8146" s="44">
        <v>0</v>
      </c>
      <c r="D8146" s="33">
        <v>43896</v>
      </c>
    </row>
    <row r="8147" spans="1:4" x14ac:dyDescent="0.2">
      <c r="A8147" t="s">
        <v>193</v>
      </c>
      <c r="B8147" t="s">
        <v>143</v>
      </c>
      <c r="C8147" s="44">
        <v>0</v>
      </c>
      <c r="D8147" s="33">
        <v>43897</v>
      </c>
    </row>
    <row r="8148" spans="1:4" x14ac:dyDescent="0.2">
      <c r="A8148" t="s">
        <v>193</v>
      </c>
      <c r="B8148" t="s">
        <v>143</v>
      </c>
      <c r="C8148" s="44">
        <v>0</v>
      </c>
      <c r="D8148" s="33">
        <v>43898</v>
      </c>
    </row>
    <row r="8149" spans="1:4" x14ac:dyDescent="0.2">
      <c r="A8149" t="s">
        <v>193</v>
      </c>
      <c r="B8149" t="s">
        <v>143</v>
      </c>
      <c r="C8149" s="44">
        <v>0</v>
      </c>
      <c r="D8149" s="33">
        <v>43899</v>
      </c>
    </row>
    <row r="8150" spans="1:4" x14ac:dyDescent="0.2">
      <c r="A8150" t="s">
        <v>193</v>
      </c>
      <c r="B8150" t="s">
        <v>143</v>
      </c>
      <c r="C8150" s="44">
        <v>0</v>
      </c>
      <c r="D8150" s="33">
        <v>43900</v>
      </c>
    </row>
    <row r="8151" spans="1:4" x14ac:dyDescent="0.2">
      <c r="A8151" t="s">
        <v>193</v>
      </c>
      <c r="B8151" t="s">
        <v>143</v>
      </c>
      <c r="C8151" s="44">
        <v>3</v>
      </c>
      <c r="D8151" s="33">
        <v>43901</v>
      </c>
    </row>
    <row r="8152" spans="1:4" x14ac:dyDescent="0.2">
      <c r="A8152" t="s">
        <v>193</v>
      </c>
      <c r="B8152" t="s">
        <v>143</v>
      </c>
      <c r="C8152" s="44">
        <v>5</v>
      </c>
      <c r="D8152" s="33">
        <v>43902</v>
      </c>
    </row>
    <row r="8153" spans="1:4" x14ac:dyDescent="0.2">
      <c r="A8153" t="s">
        <v>193</v>
      </c>
      <c r="B8153" t="s">
        <v>143</v>
      </c>
      <c r="C8153" s="44">
        <v>10</v>
      </c>
      <c r="D8153" s="33">
        <v>43903</v>
      </c>
    </row>
    <row r="8154" spans="1:4" x14ac:dyDescent="0.2">
      <c r="A8154" t="s">
        <v>193</v>
      </c>
      <c r="B8154" t="s">
        <v>143</v>
      </c>
      <c r="C8154" s="44">
        <v>10</v>
      </c>
      <c r="D8154" s="33">
        <v>43904</v>
      </c>
    </row>
    <row r="8155" spans="1:4" x14ac:dyDescent="0.2">
      <c r="A8155" t="s">
        <v>193</v>
      </c>
      <c r="B8155" t="s">
        <v>143</v>
      </c>
      <c r="C8155" s="44">
        <v>13</v>
      </c>
      <c r="D8155" s="33">
        <v>43905</v>
      </c>
    </row>
    <row r="8156" spans="1:4" x14ac:dyDescent="0.2">
      <c r="A8156" t="s">
        <v>194</v>
      </c>
      <c r="B8156" t="s">
        <v>143</v>
      </c>
      <c r="C8156" s="44">
        <v>0</v>
      </c>
      <c r="D8156" s="33">
        <v>43852</v>
      </c>
    </row>
    <row r="8157" spans="1:4" x14ac:dyDescent="0.2">
      <c r="A8157" t="s">
        <v>194</v>
      </c>
      <c r="B8157" t="s">
        <v>143</v>
      </c>
      <c r="C8157" s="44">
        <v>0</v>
      </c>
      <c r="D8157" s="33">
        <v>43853</v>
      </c>
    </row>
    <row r="8158" spans="1:4" x14ac:dyDescent="0.2">
      <c r="A8158" t="s">
        <v>194</v>
      </c>
      <c r="B8158" t="s">
        <v>143</v>
      </c>
      <c r="C8158" s="44">
        <v>0</v>
      </c>
      <c r="D8158" s="33">
        <v>43854</v>
      </c>
    </row>
    <row r="8159" spans="1:4" x14ac:dyDescent="0.2">
      <c r="A8159" t="s">
        <v>194</v>
      </c>
      <c r="B8159" t="s">
        <v>143</v>
      </c>
      <c r="C8159" s="44">
        <v>0</v>
      </c>
      <c r="D8159" s="33">
        <v>43855</v>
      </c>
    </row>
    <row r="8160" spans="1:4" x14ac:dyDescent="0.2">
      <c r="A8160" t="s">
        <v>194</v>
      </c>
      <c r="B8160" t="s">
        <v>143</v>
      </c>
      <c r="C8160" s="44">
        <v>0</v>
      </c>
      <c r="D8160" s="33">
        <v>43856</v>
      </c>
    </row>
    <row r="8161" spans="1:4" x14ac:dyDescent="0.2">
      <c r="A8161" t="s">
        <v>194</v>
      </c>
      <c r="B8161" t="s">
        <v>143</v>
      </c>
      <c r="C8161" s="44">
        <v>0</v>
      </c>
      <c r="D8161" s="33">
        <v>43857</v>
      </c>
    </row>
    <row r="8162" spans="1:4" x14ac:dyDescent="0.2">
      <c r="A8162" t="s">
        <v>194</v>
      </c>
      <c r="B8162" t="s">
        <v>143</v>
      </c>
      <c r="C8162" s="44">
        <v>0</v>
      </c>
      <c r="D8162" s="33">
        <v>43858</v>
      </c>
    </row>
    <row r="8163" spans="1:4" x14ac:dyDescent="0.2">
      <c r="A8163" t="s">
        <v>194</v>
      </c>
      <c r="B8163" t="s">
        <v>143</v>
      </c>
      <c r="C8163" s="44">
        <v>0</v>
      </c>
      <c r="D8163" s="33">
        <v>43859</v>
      </c>
    </row>
    <row r="8164" spans="1:4" x14ac:dyDescent="0.2">
      <c r="A8164" t="s">
        <v>194</v>
      </c>
      <c r="B8164" t="s">
        <v>143</v>
      </c>
      <c r="C8164" s="44">
        <v>0</v>
      </c>
      <c r="D8164" s="33">
        <v>43860</v>
      </c>
    </row>
    <row r="8165" spans="1:4" x14ac:dyDescent="0.2">
      <c r="A8165" t="s">
        <v>194</v>
      </c>
      <c r="B8165" t="s">
        <v>143</v>
      </c>
      <c r="C8165" s="44">
        <v>0</v>
      </c>
      <c r="D8165" s="33">
        <v>43861</v>
      </c>
    </row>
    <row r="8166" spans="1:4" x14ac:dyDescent="0.2">
      <c r="A8166" t="s">
        <v>194</v>
      </c>
      <c r="B8166" t="s">
        <v>143</v>
      </c>
      <c r="C8166" s="44">
        <v>0</v>
      </c>
      <c r="D8166" s="33">
        <v>43862</v>
      </c>
    </row>
    <row r="8167" spans="1:4" x14ac:dyDescent="0.2">
      <c r="A8167" t="s">
        <v>194</v>
      </c>
      <c r="B8167" t="s">
        <v>143</v>
      </c>
      <c r="C8167" s="44">
        <v>0</v>
      </c>
      <c r="D8167" s="33">
        <v>43863</v>
      </c>
    </row>
    <row r="8168" spans="1:4" x14ac:dyDescent="0.2">
      <c r="A8168" t="s">
        <v>194</v>
      </c>
      <c r="B8168" t="s">
        <v>143</v>
      </c>
      <c r="C8168" s="44">
        <v>0</v>
      </c>
      <c r="D8168" s="33">
        <v>43864</v>
      </c>
    </row>
    <row r="8169" spans="1:4" x14ac:dyDescent="0.2">
      <c r="A8169" t="s">
        <v>194</v>
      </c>
      <c r="B8169" t="s">
        <v>143</v>
      </c>
      <c r="C8169" s="44">
        <v>0</v>
      </c>
      <c r="D8169" s="33">
        <v>43865</v>
      </c>
    </row>
    <row r="8170" spans="1:4" x14ac:dyDescent="0.2">
      <c r="A8170" t="s">
        <v>194</v>
      </c>
      <c r="B8170" t="s">
        <v>143</v>
      </c>
      <c r="C8170" s="44">
        <v>0</v>
      </c>
      <c r="D8170" s="33">
        <v>43866</v>
      </c>
    </row>
    <row r="8171" spans="1:4" x14ac:dyDescent="0.2">
      <c r="A8171" t="s">
        <v>194</v>
      </c>
      <c r="B8171" t="s">
        <v>143</v>
      </c>
      <c r="C8171" s="44">
        <v>0</v>
      </c>
      <c r="D8171" s="33">
        <v>43867</v>
      </c>
    </row>
    <row r="8172" spans="1:4" x14ac:dyDescent="0.2">
      <c r="A8172" t="s">
        <v>194</v>
      </c>
      <c r="B8172" t="s">
        <v>143</v>
      </c>
      <c r="C8172" s="44">
        <v>0</v>
      </c>
      <c r="D8172" s="33">
        <v>43868</v>
      </c>
    </row>
    <row r="8173" spans="1:4" x14ac:dyDescent="0.2">
      <c r="A8173" t="s">
        <v>194</v>
      </c>
      <c r="B8173" t="s">
        <v>143</v>
      </c>
      <c r="C8173" s="44">
        <v>0</v>
      </c>
      <c r="D8173" s="33">
        <v>43869</v>
      </c>
    </row>
    <row r="8174" spans="1:4" x14ac:dyDescent="0.2">
      <c r="A8174" t="s">
        <v>194</v>
      </c>
      <c r="B8174" t="s">
        <v>143</v>
      </c>
      <c r="C8174" s="44">
        <v>0</v>
      </c>
      <c r="D8174" s="33">
        <v>43870</v>
      </c>
    </row>
    <row r="8175" spans="1:4" x14ac:dyDescent="0.2">
      <c r="A8175" t="s">
        <v>194</v>
      </c>
      <c r="B8175" t="s">
        <v>143</v>
      </c>
      <c r="C8175" s="44">
        <v>0</v>
      </c>
      <c r="D8175" s="33">
        <v>43871</v>
      </c>
    </row>
    <row r="8176" spans="1:4" x14ac:dyDescent="0.2">
      <c r="A8176" t="s">
        <v>194</v>
      </c>
      <c r="B8176" t="s">
        <v>143</v>
      </c>
      <c r="C8176" s="44">
        <v>0</v>
      </c>
      <c r="D8176" s="33">
        <v>43872</v>
      </c>
    </row>
    <row r="8177" spans="1:4" x14ac:dyDescent="0.2">
      <c r="A8177" t="s">
        <v>194</v>
      </c>
      <c r="B8177" t="s">
        <v>143</v>
      </c>
      <c r="C8177" s="44">
        <v>0</v>
      </c>
      <c r="D8177" s="33">
        <v>43873</v>
      </c>
    </row>
    <row r="8178" spans="1:4" x14ac:dyDescent="0.2">
      <c r="A8178" t="s">
        <v>194</v>
      </c>
      <c r="B8178" t="s">
        <v>143</v>
      </c>
      <c r="C8178" s="44">
        <v>0</v>
      </c>
      <c r="D8178" s="33">
        <v>43874</v>
      </c>
    </row>
    <row r="8179" spans="1:4" x14ac:dyDescent="0.2">
      <c r="A8179" t="s">
        <v>194</v>
      </c>
      <c r="B8179" t="s">
        <v>143</v>
      </c>
      <c r="C8179" s="44">
        <v>0</v>
      </c>
      <c r="D8179" s="33">
        <v>43875</v>
      </c>
    </row>
    <row r="8180" spans="1:4" x14ac:dyDescent="0.2">
      <c r="A8180" t="s">
        <v>194</v>
      </c>
      <c r="B8180" t="s">
        <v>143</v>
      </c>
      <c r="C8180" s="44">
        <v>0</v>
      </c>
      <c r="D8180" s="33">
        <v>43876</v>
      </c>
    </row>
    <row r="8181" spans="1:4" x14ac:dyDescent="0.2">
      <c r="A8181" t="s">
        <v>194</v>
      </c>
      <c r="B8181" t="s">
        <v>143</v>
      </c>
      <c r="C8181" s="44">
        <v>0</v>
      </c>
      <c r="D8181" s="33">
        <v>43877</v>
      </c>
    </row>
    <row r="8182" spans="1:4" x14ac:dyDescent="0.2">
      <c r="A8182" t="s">
        <v>194</v>
      </c>
      <c r="B8182" t="s">
        <v>143</v>
      </c>
      <c r="C8182" s="44">
        <v>0</v>
      </c>
      <c r="D8182" s="33">
        <v>43878</v>
      </c>
    </row>
    <row r="8183" spans="1:4" x14ac:dyDescent="0.2">
      <c r="A8183" t="s">
        <v>194</v>
      </c>
      <c r="B8183" t="s">
        <v>143</v>
      </c>
      <c r="C8183" s="44">
        <v>0</v>
      </c>
      <c r="D8183" s="33">
        <v>43879</v>
      </c>
    </row>
    <row r="8184" spans="1:4" x14ac:dyDescent="0.2">
      <c r="A8184" t="s">
        <v>194</v>
      </c>
      <c r="B8184" t="s">
        <v>143</v>
      </c>
      <c r="C8184" s="44">
        <v>0</v>
      </c>
      <c r="D8184" s="33">
        <v>43880</v>
      </c>
    </row>
    <row r="8185" spans="1:4" x14ac:dyDescent="0.2">
      <c r="A8185" t="s">
        <v>194</v>
      </c>
      <c r="B8185" t="s">
        <v>143</v>
      </c>
      <c r="C8185" s="44">
        <v>0</v>
      </c>
      <c r="D8185" s="33">
        <v>43881</v>
      </c>
    </row>
    <row r="8186" spans="1:4" x14ac:dyDescent="0.2">
      <c r="A8186" t="s">
        <v>194</v>
      </c>
      <c r="B8186" t="s">
        <v>143</v>
      </c>
      <c r="C8186" s="44">
        <v>0</v>
      </c>
      <c r="D8186" s="33">
        <v>43882</v>
      </c>
    </row>
    <row r="8187" spans="1:4" x14ac:dyDescent="0.2">
      <c r="A8187" t="s">
        <v>194</v>
      </c>
      <c r="B8187" t="s">
        <v>143</v>
      </c>
      <c r="C8187" s="44">
        <v>0</v>
      </c>
      <c r="D8187" s="33">
        <v>43883</v>
      </c>
    </row>
    <row r="8188" spans="1:4" x14ac:dyDescent="0.2">
      <c r="A8188" t="s">
        <v>194</v>
      </c>
      <c r="B8188" t="s">
        <v>143</v>
      </c>
      <c r="C8188" s="44">
        <v>0</v>
      </c>
      <c r="D8188" s="33">
        <v>43884</v>
      </c>
    </row>
    <row r="8189" spans="1:4" x14ac:dyDescent="0.2">
      <c r="A8189" t="s">
        <v>194</v>
      </c>
      <c r="B8189" t="s">
        <v>143</v>
      </c>
      <c r="C8189" s="44">
        <v>0</v>
      </c>
      <c r="D8189" s="33">
        <v>43885</v>
      </c>
    </row>
    <row r="8190" spans="1:4" x14ac:dyDescent="0.2">
      <c r="A8190" t="s">
        <v>194</v>
      </c>
      <c r="B8190" t="s">
        <v>143</v>
      </c>
      <c r="C8190" s="44">
        <v>0</v>
      </c>
      <c r="D8190" s="33">
        <v>43886</v>
      </c>
    </row>
    <row r="8191" spans="1:4" x14ac:dyDescent="0.2">
      <c r="A8191" t="s">
        <v>194</v>
      </c>
      <c r="B8191" t="s">
        <v>143</v>
      </c>
      <c r="C8191" s="44">
        <v>0</v>
      </c>
      <c r="D8191" s="33">
        <v>43887</v>
      </c>
    </row>
    <row r="8192" spans="1:4" x14ac:dyDescent="0.2">
      <c r="A8192" t="s">
        <v>194</v>
      </c>
      <c r="B8192" t="s">
        <v>143</v>
      </c>
      <c r="C8192" s="44">
        <v>0</v>
      </c>
      <c r="D8192" s="33">
        <v>43888</v>
      </c>
    </row>
    <row r="8193" spans="1:4" x14ac:dyDescent="0.2">
      <c r="A8193" t="s">
        <v>194</v>
      </c>
      <c r="B8193" t="s">
        <v>143</v>
      </c>
      <c r="C8193" s="44">
        <v>0</v>
      </c>
      <c r="D8193" s="33">
        <v>43889</v>
      </c>
    </row>
    <row r="8194" spans="1:4" x14ac:dyDescent="0.2">
      <c r="A8194" t="s">
        <v>194</v>
      </c>
      <c r="B8194" t="s">
        <v>143</v>
      </c>
      <c r="C8194" s="44">
        <v>0</v>
      </c>
      <c r="D8194" s="33">
        <v>43890</v>
      </c>
    </row>
    <row r="8195" spans="1:4" x14ac:dyDescent="0.2">
      <c r="A8195" t="s">
        <v>194</v>
      </c>
      <c r="B8195" t="s">
        <v>143</v>
      </c>
      <c r="C8195" s="44">
        <v>0</v>
      </c>
      <c r="D8195" s="33">
        <v>43891</v>
      </c>
    </row>
    <row r="8196" spans="1:4" x14ac:dyDescent="0.2">
      <c r="A8196" t="s">
        <v>194</v>
      </c>
      <c r="B8196" t="s">
        <v>143</v>
      </c>
      <c r="C8196" s="44">
        <v>0</v>
      </c>
      <c r="D8196" s="33">
        <v>43892</v>
      </c>
    </row>
    <row r="8197" spans="1:4" x14ac:dyDescent="0.2">
      <c r="A8197" t="s">
        <v>194</v>
      </c>
      <c r="B8197" t="s">
        <v>143</v>
      </c>
      <c r="C8197" s="44">
        <v>0</v>
      </c>
      <c r="D8197" s="33">
        <v>43893</v>
      </c>
    </row>
    <row r="8198" spans="1:4" x14ac:dyDescent="0.2">
      <c r="A8198" t="s">
        <v>194</v>
      </c>
      <c r="B8198" t="s">
        <v>143</v>
      </c>
      <c r="C8198" s="44">
        <v>0</v>
      </c>
      <c r="D8198" s="33">
        <v>43894</v>
      </c>
    </row>
    <row r="8199" spans="1:4" x14ac:dyDescent="0.2">
      <c r="A8199" t="s">
        <v>194</v>
      </c>
      <c r="B8199" t="s">
        <v>143</v>
      </c>
      <c r="C8199" s="44">
        <v>0</v>
      </c>
      <c r="D8199" s="33">
        <v>43895</v>
      </c>
    </row>
    <row r="8200" spans="1:4" x14ac:dyDescent="0.2">
      <c r="A8200" t="s">
        <v>194</v>
      </c>
      <c r="B8200" t="s">
        <v>143</v>
      </c>
      <c r="C8200" s="44">
        <v>0</v>
      </c>
      <c r="D8200" s="33">
        <v>43896</v>
      </c>
    </row>
    <row r="8201" spans="1:4" x14ac:dyDescent="0.2">
      <c r="A8201" t="s">
        <v>194</v>
      </c>
      <c r="B8201" t="s">
        <v>143</v>
      </c>
      <c r="C8201" s="44">
        <v>0</v>
      </c>
      <c r="D8201" s="33">
        <v>43897</v>
      </c>
    </row>
    <row r="8202" spans="1:4" x14ac:dyDescent="0.2">
      <c r="A8202" t="s">
        <v>194</v>
      </c>
      <c r="B8202" t="s">
        <v>143</v>
      </c>
      <c r="C8202" s="44">
        <v>0</v>
      </c>
      <c r="D8202" s="33">
        <v>43898</v>
      </c>
    </row>
    <row r="8203" spans="1:4" x14ac:dyDescent="0.2">
      <c r="A8203" t="s">
        <v>194</v>
      </c>
      <c r="B8203" t="s">
        <v>143</v>
      </c>
      <c r="C8203" s="44">
        <v>0</v>
      </c>
      <c r="D8203" s="33">
        <v>43899</v>
      </c>
    </row>
    <row r="8204" spans="1:4" x14ac:dyDescent="0.2">
      <c r="A8204" t="s">
        <v>194</v>
      </c>
      <c r="B8204" t="s">
        <v>143</v>
      </c>
      <c r="C8204" s="44">
        <v>0</v>
      </c>
      <c r="D8204" s="33">
        <v>43900</v>
      </c>
    </row>
    <row r="8205" spans="1:4" x14ac:dyDescent="0.2">
      <c r="A8205" t="s">
        <v>194</v>
      </c>
      <c r="B8205" t="s">
        <v>143</v>
      </c>
      <c r="C8205" s="44">
        <v>0</v>
      </c>
      <c r="D8205" s="33">
        <v>43901</v>
      </c>
    </row>
    <row r="8206" spans="1:4" x14ac:dyDescent="0.2">
      <c r="A8206" t="s">
        <v>194</v>
      </c>
      <c r="B8206" t="s">
        <v>143</v>
      </c>
      <c r="C8206" s="44">
        <v>1</v>
      </c>
      <c r="D8206" s="33">
        <v>43902</v>
      </c>
    </row>
    <row r="8207" spans="1:4" x14ac:dyDescent="0.2">
      <c r="A8207" t="s">
        <v>194</v>
      </c>
      <c r="B8207" t="s">
        <v>143</v>
      </c>
      <c r="C8207" s="44">
        <v>1</v>
      </c>
      <c r="D8207" s="33">
        <v>43903</v>
      </c>
    </row>
    <row r="8208" spans="1:4" x14ac:dyDescent="0.2">
      <c r="A8208" t="s">
        <v>194</v>
      </c>
      <c r="B8208" t="s">
        <v>143</v>
      </c>
      <c r="C8208" s="44">
        <v>1</v>
      </c>
      <c r="D8208" s="33">
        <v>43904</v>
      </c>
    </row>
    <row r="8209" spans="1:4" x14ac:dyDescent="0.2">
      <c r="A8209" t="s">
        <v>194</v>
      </c>
      <c r="B8209" t="s">
        <v>143</v>
      </c>
      <c r="C8209" s="44">
        <v>1</v>
      </c>
      <c r="D8209" s="33">
        <v>43905</v>
      </c>
    </row>
    <row r="8210" spans="1:4" x14ac:dyDescent="0.2">
      <c r="A8210" t="s">
        <v>195</v>
      </c>
      <c r="B8210" t="s">
        <v>143</v>
      </c>
      <c r="C8210" s="44">
        <v>0</v>
      </c>
      <c r="D8210" s="33">
        <v>43852</v>
      </c>
    </row>
    <row r="8211" spans="1:4" x14ac:dyDescent="0.2">
      <c r="A8211" t="s">
        <v>195</v>
      </c>
      <c r="B8211" t="s">
        <v>143</v>
      </c>
      <c r="C8211" s="44">
        <v>0</v>
      </c>
      <c r="D8211" s="33">
        <v>43853</v>
      </c>
    </row>
    <row r="8212" spans="1:4" x14ac:dyDescent="0.2">
      <c r="A8212" t="s">
        <v>195</v>
      </c>
      <c r="B8212" t="s">
        <v>143</v>
      </c>
      <c r="C8212" s="44">
        <v>0</v>
      </c>
      <c r="D8212" s="33">
        <v>43854</v>
      </c>
    </row>
    <row r="8213" spans="1:4" x14ac:dyDescent="0.2">
      <c r="A8213" t="s">
        <v>195</v>
      </c>
      <c r="B8213" t="s">
        <v>143</v>
      </c>
      <c r="C8213" s="44">
        <v>0</v>
      </c>
      <c r="D8213" s="33">
        <v>43855</v>
      </c>
    </row>
    <row r="8214" spans="1:4" x14ac:dyDescent="0.2">
      <c r="A8214" t="s">
        <v>195</v>
      </c>
      <c r="B8214" t="s">
        <v>143</v>
      </c>
      <c r="C8214" s="44">
        <v>0</v>
      </c>
      <c r="D8214" s="33">
        <v>43856</v>
      </c>
    </row>
    <row r="8215" spans="1:4" x14ac:dyDescent="0.2">
      <c r="A8215" t="s">
        <v>195</v>
      </c>
      <c r="B8215" t="s">
        <v>143</v>
      </c>
      <c r="C8215" s="44">
        <v>0</v>
      </c>
      <c r="D8215" s="33">
        <v>43857</v>
      </c>
    </row>
    <row r="8216" spans="1:4" x14ac:dyDescent="0.2">
      <c r="A8216" t="s">
        <v>195</v>
      </c>
      <c r="B8216" t="s">
        <v>143</v>
      </c>
      <c r="C8216" s="44">
        <v>0</v>
      </c>
      <c r="D8216" s="33">
        <v>43858</v>
      </c>
    </row>
    <row r="8217" spans="1:4" x14ac:dyDescent="0.2">
      <c r="A8217" t="s">
        <v>195</v>
      </c>
      <c r="B8217" t="s">
        <v>143</v>
      </c>
      <c r="C8217" s="44">
        <v>0</v>
      </c>
      <c r="D8217" s="33">
        <v>43859</v>
      </c>
    </row>
    <row r="8218" spans="1:4" x14ac:dyDescent="0.2">
      <c r="A8218" t="s">
        <v>195</v>
      </c>
      <c r="B8218" t="s">
        <v>143</v>
      </c>
      <c r="C8218" s="44">
        <v>0</v>
      </c>
      <c r="D8218" s="33">
        <v>43860</v>
      </c>
    </row>
    <row r="8219" spans="1:4" x14ac:dyDescent="0.2">
      <c r="A8219" t="s">
        <v>195</v>
      </c>
      <c r="B8219" t="s">
        <v>143</v>
      </c>
      <c r="C8219" s="44">
        <v>0</v>
      </c>
      <c r="D8219" s="33">
        <v>43861</v>
      </c>
    </row>
    <row r="8220" spans="1:4" x14ac:dyDescent="0.2">
      <c r="A8220" t="s">
        <v>195</v>
      </c>
      <c r="B8220" t="s">
        <v>143</v>
      </c>
      <c r="C8220" s="44">
        <v>0</v>
      </c>
      <c r="D8220" s="33">
        <v>43862</v>
      </c>
    </row>
    <row r="8221" spans="1:4" x14ac:dyDescent="0.2">
      <c r="A8221" t="s">
        <v>195</v>
      </c>
      <c r="B8221" t="s">
        <v>143</v>
      </c>
      <c r="C8221" s="44">
        <v>0</v>
      </c>
      <c r="D8221" s="33">
        <v>43863</v>
      </c>
    </row>
    <row r="8222" spans="1:4" x14ac:dyDescent="0.2">
      <c r="A8222" t="s">
        <v>195</v>
      </c>
      <c r="B8222" t="s">
        <v>143</v>
      </c>
      <c r="C8222" s="44">
        <v>0</v>
      </c>
      <c r="D8222" s="33">
        <v>43864</v>
      </c>
    </row>
    <row r="8223" spans="1:4" x14ac:dyDescent="0.2">
      <c r="A8223" t="s">
        <v>195</v>
      </c>
      <c r="B8223" t="s">
        <v>143</v>
      </c>
      <c r="C8223" s="44">
        <v>0</v>
      </c>
      <c r="D8223" s="33">
        <v>43865</v>
      </c>
    </row>
    <row r="8224" spans="1:4" x14ac:dyDescent="0.2">
      <c r="A8224" t="s">
        <v>195</v>
      </c>
      <c r="B8224" t="s">
        <v>143</v>
      </c>
      <c r="C8224" s="44">
        <v>0</v>
      </c>
      <c r="D8224" s="33">
        <v>43866</v>
      </c>
    </row>
    <row r="8225" spans="1:4" x14ac:dyDescent="0.2">
      <c r="A8225" t="s">
        <v>195</v>
      </c>
      <c r="B8225" t="s">
        <v>143</v>
      </c>
      <c r="C8225" s="44">
        <v>0</v>
      </c>
      <c r="D8225" s="33">
        <v>43867</v>
      </c>
    </row>
    <row r="8226" spans="1:4" x14ac:dyDescent="0.2">
      <c r="A8226" t="s">
        <v>195</v>
      </c>
      <c r="B8226" t="s">
        <v>143</v>
      </c>
      <c r="C8226" s="44">
        <v>0</v>
      </c>
      <c r="D8226" s="33">
        <v>43868</v>
      </c>
    </row>
    <row r="8227" spans="1:4" x14ac:dyDescent="0.2">
      <c r="A8227" t="s">
        <v>195</v>
      </c>
      <c r="B8227" t="s">
        <v>143</v>
      </c>
      <c r="C8227" s="44">
        <v>0</v>
      </c>
      <c r="D8227" s="33">
        <v>43869</v>
      </c>
    </row>
    <row r="8228" spans="1:4" x14ac:dyDescent="0.2">
      <c r="A8228" t="s">
        <v>195</v>
      </c>
      <c r="B8228" t="s">
        <v>143</v>
      </c>
      <c r="C8228" s="44">
        <v>0</v>
      </c>
      <c r="D8228" s="33">
        <v>43870</v>
      </c>
    </row>
    <row r="8229" spans="1:4" x14ac:dyDescent="0.2">
      <c r="A8229" t="s">
        <v>195</v>
      </c>
      <c r="B8229" t="s">
        <v>143</v>
      </c>
      <c r="C8229" s="44">
        <v>0</v>
      </c>
      <c r="D8229" s="33">
        <v>43871</v>
      </c>
    </row>
    <row r="8230" spans="1:4" x14ac:dyDescent="0.2">
      <c r="A8230" t="s">
        <v>195</v>
      </c>
      <c r="B8230" t="s">
        <v>143</v>
      </c>
      <c r="C8230" s="44">
        <v>0</v>
      </c>
      <c r="D8230" s="33">
        <v>43872</v>
      </c>
    </row>
    <row r="8231" spans="1:4" x14ac:dyDescent="0.2">
      <c r="A8231" t="s">
        <v>195</v>
      </c>
      <c r="B8231" t="s">
        <v>143</v>
      </c>
      <c r="C8231" s="44">
        <v>0</v>
      </c>
      <c r="D8231" s="33">
        <v>43873</v>
      </c>
    </row>
    <row r="8232" spans="1:4" x14ac:dyDescent="0.2">
      <c r="A8232" t="s">
        <v>195</v>
      </c>
      <c r="B8232" t="s">
        <v>143</v>
      </c>
      <c r="C8232" s="44">
        <v>0</v>
      </c>
      <c r="D8232" s="33">
        <v>43874</v>
      </c>
    </row>
    <row r="8233" spans="1:4" x14ac:dyDescent="0.2">
      <c r="A8233" t="s">
        <v>195</v>
      </c>
      <c r="B8233" t="s">
        <v>143</v>
      </c>
      <c r="C8233" s="44">
        <v>0</v>
      </c>
      <c r="D8233" s="33">
        <v>43875</v>
      </c>
    </row>
    <row r="8234" spans="1:4" x14ac:dyDescent="0.2">
      <c r="A8234" t="s">
        <v>195</v>
      </c>
      <c r="B8234" t="s">
        <v>143</v>
      </c>
      <c r="C8234" s="44">
        <v>0</v>
      </c>
      <c r="D8234" s="33">
        <v>43876</v>
      </c>
    </row>
    <row r="8235" spans="1:4" x14ac:dyDescent="0.2">
      <c r="A8235" t="s">
        <v>195</v>
      </c>
      <c r="B8235" t="s">
        <v>143</v>
      </c>
      <c r="C8235" s="44">
        <v>0</v>
      </c>
      <c r="D8235" s="33">
        <v>43877</v>
      </c>
    </row>
    <row r="8236" spans="1:4" x14ac:dyDescent="0.2">
      <c r="A8236" t="s">
        <v>195</v>
      </c>
      <c r="B8236" t="s">
        <v>143</v>
      </c>
      <c r="C8236" s="44">
        <v>0</v>
      </c>
      <c r="D8236" s="33">
        <v>43878</v>
      </c>
    </row>
    <row r="8237" spans="1:4" x14ac:dyDescent="0.2">
      <c r="A8237" t="s">
        <v>195</v>
      </c>
      <c r="B8237" t="s">
        <v>143</v>
      </c>
      <c r="C8237" s="44">
        <v>0</v>
      </c>
      <c r="D8237" s="33">
        <v>43879</v>
      </c>
    </row>
    <row r="8238" spans="1:4" x14ac:dyDescent="0.2">
      <c r="A8238" t="s">
        <v>195</v>
      </c>
      <c r="B8238" t="s">
        <v>143</v>
      </c>
      <c r="C8238" s="44">
        <v>0</v>
      </c>
      <c r="D8238" s="33">
        <v>43880</v>
      </c>
    </row>
    <row r="8239" spans="1:4" x14ac:dyDescent="0.2">
      <c r="A8239" t="s">
        <v>195</v>
      </c>
      <c r="B8239" t="s">
        <v>143</v>
      </c>
      <c r="C8239" s="44">
        <v>0</v>
      </c>
      <c r="D8239" s="33">
        <v>43881</v>
      </c>
    </row>
    <row r="8240" spans="1:4" x14ac:dyDescent="0.2">
      <c r="A8240" t="s">
        <v>195</v>
      </c>
      <c r="B8240" t="s">
        <v>143</v>
      </c>
      <c r="C8240" s="44">
        <v>0</v>
      </c>
      <c r="D8240" s="33">
        <v>43882</v>
      </c>
    </row>
    <row r="8241" spans="1:4" x14ac:dyDescent="0.2">
      <c r="A8241" t="s">
        <v>195</v>
      </c>
      <c r="B8241" t="s">
        <v>143</v>
      </c>
      <c r="C8241" s="44">
        <v>0</v>
      </c>
      <c r="D8241" s="33">
        <v>43883</v>
      </c>
    </row>
    <row r="8242" spans="1:4" x14ac:dyDescent="0.2">
      <c r="A8242" t="s">
        <v>195</v>
      </c>
      <c r="B8242" t="s">
        <v>143</v>
      </c>
      <c r="C8242" s="44">
        <v>0</v>
      </c>
      <c r="D8242" s="33">
        <v>43884</v>
      </c>
    </row>
    <row r="8243" spans="1:4" x14ac:dyDescent="0.2">
      <c r="A8243" t="s">
        <v>195</v>
      </c>
      <c r="B8243" t="s">
        <v>143</v>
      </c>
      <c r="C8243" s="44">
        <v>0</v>
      </c>
      <c r="D8243" s="33">
        <v>43885</v>
      </c>
    </row>
    <row r="8244" spans="1:4" x14ac:dyDescent="0.2">
      <c r="A8244" t="s">
        <v>195</v>
      </c>
      <c r="B8244" t="s">
        <v>143</v>
      </c>
      <c r="C8244" s="44">
        <v>0</v>
      </c>
      <c r="D8244" s="33">
        <v>43886</v>
      </c>
    </row>
    <row r="8245" spans="1:4" x14ac:dyDescent="0.2">
      <c r="A8245" t="s">
        <v>195</v>
      </c>
      <c r="B8245" t="s">
        <v>143</v>
      </c>
      <c r="C8245" s="44">
        <v>0</v>
      </c>
      <c r="D8245" s="33">
        <v>43887</v>
      </c>
    </row>
    <row r="8246" spans="1:4" x14ac:dyDescent="0.2">
      <c r="A8246" t="s">
        <v>195</v>
      </c>
      <c r="B8246" t="s">
        <v>143</v>
      </c>
      <c r="C8246" s="44">
        <v>0</v>
      </c>
      <c r="D8246" s="33">
        <v>43888</v>
      </c>
    </row>
    <row r="8247" spans="1:4" x14ac:dyDescent="0.2">
      <c r="A8247" t="s">
        <v>195</v>
      </c>
      <c r="B8247" t="s">
        <v>143</v>
      </c>
      <c r="C8247" s="44">
        <v>0</v>
      </c>
      <c r="D8247" s="33">
        <v>43889</v>
      </c>
    </row>
    <row r="8248" spans="1:4" x14ac:dyDescent="0.2">
      <c r="A8248" t="s">
        <v>195</v>
      </c>
      <c r="B8248" t="s">
        <v>143</v>
      </c>
      <c r="C8248" s="44">
        <v>0</v>
      </c>
      <c r="D8248" s="33">
        <v>43890</v>
      </c>
    </row>
    <row r="8249" spans="1:4" x14ac:dyDescent="0.2">
      <c r="A8249" t="s">
        <v>195</v>
      </c>
      <c r="B8249" t="s">
        <v>143</v>
      </c>
      <c r="C8249" s="44">
        <v>0</v>
      </c>
      <c r="D8249" s="33">
        <v>43891</v>
      </c>
    </row>
    <row r="8250" spans="1:4" x14ac:dyDescent="0.2">
      <c r="A8250" t="s">
        <v>195</v>
      </c>
      <c r="B8250" t="s">
        <v>143</v>
      </c>
      <c r="C8250" s="44">
        <v>0</v>
      </c>
      <c r="D8250" s="33">
        <v>43892</v>
      </c>
    </row>
    <row r="8251" spans="1:4" x14ac:dyDescent="0.2">
      <c r="A8251" t="s">
        <v>195</v>
      </c>
      <c r="B8251" t="s">
        <v>143</v>
      </c>
      <c r="C8251" s="44">
        <v>0</v>
      </c>
      <c r="D8251" s="33">
        <v>43893</v>
      </c>
    </row>
    <row r="8252" spans="1:4" x14ac:dyDescent="0.2">
      <c r="A8252" t="s">
        <v>195</v>
      </c>
      <c r="B8252" t="s">
        <v>143</v>
      </c>
      <c r="C8252" s="44">
        <v>0</v>
      </c>
      <c r="D8252" s="33">
        <v>43894</v>
      </c>
    </row>
    <row r="8253" spans="1:4" x14ac:dyDescent="0.2">
      <c r="A8253" t="s">
        <v>195</v>
      </c>
      <c r="B8253" t="s">
        <v>143</v>
      </c>
      <c r="C8253" s="44">
        <v>0</v>
      </c>
      <c r="D8253" s="33">
        <v>43895</v>
      </c>
    </row>
    <row r="8254" spans="1:4" x14ac:dyDescent="0.2">
      <c r="A8254" t="s">
        <v>195</v>
      </c>
      <c r="B8254" t="s">
        <v>143</v>
      </c>
      <c r="C8254" s="44">
        <v>0</v>
      </c>
      <c r="D8254" s="33">
        <v>43896</v>
      </c>
    </row>
    <row r="8255" spans="1:4" x14ac:dyDescent="0.2">
      <c r="A8255" t="s">
        <v>195</v>
      </c>
      <c r="B8255" t="s">
        <v>143</v>
      </c>
      <c r="C8255" s="44">
        <v>0</v>
      </c>
      <c r="D8255" s="33">
        <v>43897</v>
      </c>
    </row>
    <row r="8256" spans="1:4" x14ac:dyDescent="0.2">
      <c r="A8256" t="s">
        <v>195</v>
      </c>
      <c r="B8256" t="s">
        <v>143</v>
      </c>
      <c r="C8256" s="44">
        <v>0</v>
      </c>
      <c r="D8256" s="33">
        <v>43898</v>
      </c>
    </row>
    <row r="8257" spans="1:4" x14ac:dyDescent="0.2">
      <c r="A8257" t="s">
        <v>195</v>
      </c>
      <c r="B8257" t="s">
        <v>143</v>
      </c>
      <c r="C8257" s="44">
        <v>0</v>
      </c>
      <c r="D8257" s="33">
        <v>43899</v>
      </c>
    </row>
    <row r="8258" spans="1:4" x14ac:dyDescent="0.2">
      <c r="A8258" t="s">
        <v>195</v>
      </c>
      <c r="B8258" t="s">
        <v>143</v>
      </c>
      <c r="C8258" s="44">
        <v>0</v>
      </c>
      <c r="D8258" s="33">
        <v>43900</v>
      </c>
    </row>
    <row r="8259" spans="1:4" x14ac:dyDescent="0.2">
      <c r="A8259" t="s">
        <v>195</v>
      </c>
      <c r="B8259" t="s">
        <v>143</v>
      </c>
      <c r="C8259" s="44">
        <v>8</v>
      </c>
      <c r="D8259" s="33">
        <v>43901</v>
      </c>
    </row>
    <row r="8260" spans="1:4" x14ac:dyDescent="0.2">
      <c r="A8260" t="s">
        <v>195</v>
      </c>
      <c r="B8260" t="s">
        <v>143</v>
      </c>
      <c r="C8260" s="44">
        <v>8</v>
      </c>
      <c r="D8260" s="33">
        <v>43902</v>
      </c>
    </row>
    <row r="8261" spans="1:4" x14ac:dyDescent="0.2">
      <c r="A8261" t="s">
        <v>195</v>
      </c>
      <c r="B8261" t="s">
        <v>143</v>
      </c>
      <c r="C8261" s="44">
        <v>8</v>
      </c>
      <c r="D8261" s="33">
        <v>43903</v>
      </c>
    </row>
    <row r="8262" spans="1:4" x14ac:dyDescent="0.2">
      <c r="A8262" t="s">
        <v>195</v>
      </c>
      <c r="B8262" t="s">
        <v>143</v>
      </c>
      <c r="C8262" s="44">
        <v>9</v>
      </c>
      <c r="D8262" s="33">
        <v>43904</v>
      </c>
    </row>
    <row r="8263" spans="1:4" x14ac:dyDescent="0.2">
      <c r="A8263" t="s">
        <v>195</v>
      </c>
      <c r="B8263" t="s">
        <v>143</v>
      </c>
      <c r="C8263" s="44">
        <v>9</v>
      </c>
      <c r="D8263" s="33">
        <v>43905</v>
      </c>
    </row>
    <row r="8264" spans="1:4" x14ac:dyDescent="0.2">
      <c r="A8264" t="s">
        <v>196</v>
      </c>
      <c r="B8264" t="s">
        <v>143</v>
      </c>
      <c r="C8264" s="44">
        <v>0</v>
      </c>
      <c r="D8264" s="33">
        <v>43852</v>
      </c>
    </row>
    <row r="8265" spans="1:4" x14ac:dyDescent="0.2">
      <c r="A8265" t="s">
        <v>196</v>
      </c>
      <c r="B8265" t="s">
        <v>143</v>
      </c>
      <c r="C8265" s="44">
        <v>0</v>
      </c>
      <c r="D8265" s="33">
        <v>43853</v>
      </c>
    </row>
    <row r="8266" spans="1:4" x14ac:dyDescent="0.2">
      <c r="A8266" t="s">
        <v>196</v>
      </c>
      <c r="B8266" t="s">
        <v>143</v>
      </c>
      <c r="C8266" s="44">
        <v>0</v>
      </c>
      <c r="D8266" s="33">
        <v>43854</v>
      </c>
    </row>
    <row r="8267" spans="1:4" x14ac:dyDescent="0.2">
      <c r="A8267" t="s">
        <v>196</v>
      </c>
      <c r="B8267" t="s">
        <v>143</v>
      </c>
      <c r="C8267" s="44">
        <v>0</v>
      </c>
      <c r="D8267" s="33">
        <v>43855</v>
      </c>
    </row>
    <row r="8268" spans="1:4" x14ac:dyDescent="0.2">
      <c r="A8268" t="s">
        <v>196</v>
      </c>
      <c r="B8268" t="s">
        <v>143</v>
      </c>
      <c r="C8268" s="44">
        <v>0</v>
      </c>
      <c r="D8268" s="33">
        <v>43856</v>
      </c>
    </row>
    <row r="8269" spans="1:4" x14ac:dyDescent="0.2">
      <c r="A8269" t="s">
        <v>196</v>
      </c>
      <c r="B8269" t="s">
        <v>143</v>
      </c>
      <c r="C8269" s="44">
        <v>0</v>
      </c>
      <c r="D8269" s="33">
        <v>43857</v>
      </c>
    </row>
    <row r="8270" spans="1:4" x14ac:dyDescent="0.2">
      <c r="A8270" t="s">
        <v>196</v>
      </c>
      <c r="B8270" t="s">
        <v>143</v>
      </c>
      <c r="C8270" s="44">
        <v>0</v>
      </c>
      <c r="D8270" s="33">
        <v>43858</v>
      </c>
    </row>
    <row r="8271" spans="1:4" x14ac:dyDescent="0.2">
      <c r="A8271" t="s">
        <v>196</v>
      </c>
      <c r="B8271" t="s">
        <v>143</v>
      </c>
      <c r="C8271" s="44">
        <v>0</v>
      </c>
      <c r="D8271" s="33">
        <v>43859</v>
      </c>
    </row>
    <row r="8272" spans="1:4" x14ac:dyDescent="0.2">
      <c r="A8272" t="s">
        <v>196</v>
      </c>
      <c r="B8272" t="s">
        <v>143</v>
      </c>
      <c r="C8272" s="44">
        <v>0</v>
      </c>
      <c r="D8272" s="33">
        <v>43860</v>
      </c>
    </row>
    <row r="8273" spans="1:4" x14ac:dyDescent="0.2">
      <c r="A8273" t="s">
        <v>196</v>
      </c>
      <c r="B8273" t="s">
        <v>143</v>
      </c>
      <c r="C8273" s="44">
        <v>0</v>
      </c>
      <c r="D8273" s="33">
        <v>43861</v>
      </c>
    </row>
    <row r="8274" spans="1:4" x14ac:dyDescent="0.2">
      <c r="A8274" t="s">
        <v>196</v>
      </c>
      <c r="B8274" t="s">
        <v>143</v>
      </c>
      <c r="C8274" s="44">
        <v>0</v>
      </c>
      <c r="D8274" s="33">
        <v>43862</v>
      </c>
    </row>
    <row r="8275" spans="1:4" x14ac:dyDescent="0.2">
      <c r="A8275" t="s">
        <v>196</v>
      </c>
      <c r="B8275" t="s">
        <v>143</v>
      </c>
      <c r="C8275" s="44">
        <v>0</v>
      </c>
      <c r="D8275" s="33">
        <v>43863</v>
      </c>
    </row>
    <row r="8276" spans="1:4" x14ac:dyDescent="0.2">
      <c r="A8276" t="s">
        <v>196</v>
      </c>
      <c r="B8276" t="s">
        <v>143</v>
      </c>
      <c r="C8276" s="44">
        <v>0</v>
      </c>
      <c r="D8276" s="33">
        <v>43864</v>
      </c>
    </row>
    <row r="8277" spans="1:4" x14ac:dyDescent="0.2">
      <c r="A8277" t="s">
        <v>196</v>
      </c>
      <c r="B8277" t="s">
        <v>143</v>
      </c>
      <c r="C8277" s="44">
        <v>0</v>
      </c>
      <c r="D8277" s="33">
        <v>43865</v>
      </c>
    </row>
    <row r="8278" spans="1:4" x14ac:dyDescent="0.2">
      <c r="A8278" t="s">
        <v>196</v>
      </c>
      <c r="B8278" t="s">
        <v>143</v>
      </c>
      <c r="C8278" s="44">
        <v>0</v>
      </c>
      <c r="D8278" s="33">
        <v>43866</v>
      </c>
    </row>
    <row r="8279" spans="1:4" x14ac:dyDescent="0.2">
      <c r="A8279" t="s">
        <v>196</v>
      </c>
      <c r="B8279" t="s">
        <v>143</v>
      </c>
      <c r="C8279" s="44">
        <v>0</v>
      </c>
      <c r="D8279" s="33">
        <v>43867</v>
      </c>
    </row>
    <row r="8280" spans="1:4" x14ac:dyDescent="0.2">
      <c r="A8280" t="s">
        <v>196</v>
      </c>
      <c r="B8280" t="s">
        <v>143</v>
      </c>
      <c r="C8280" s="44">
        <v>0</v>
      </c>
      <c r="D8280" s="33">
        <v>43868</v>
      </c>
    </row>
    <row r="8281" spans="1:4" x14ac:dyDescent="0.2">
      <c r="A8281" t="s">
        <v>196</v>
      </c>
      <c r="B8281" t="s">
        <v>143</v>
      </c>
      <c r="C8281" s="44">
        <v>0</v>
      </c>
      <c r="D8281" s="33">
        <v>43869</v>
      </c>
    </row>
    <row r="8282" spans="1:4" x14ac:dyDescent="0.2">
      <c r="A8282" t="s">
        <v>196</v>
      </c>
      <c r="B8282" t="s">
        <v>143</v>
      </c>
      <c r="C8282" s="44">
        <v>0</v>
      </c>
      <c r="D8282" s="33">
        <v>43870</v>
      </c>
    </row>
    <row r="8283" spans="1:4" x14ac:dyDescent="0.2">
      <c r="A8283" t="s">
        <v>196</v>
      </c>
      <c r="B8283" t="s">
        <v>143</v>
      </c>
      <c r="C8283" s="44">
        <v>0</v>
      </c>
      <c r="D8283" s="33">
        <v>43871</v>
      </c>
    </row>
    <row r="8284" spans="1:4" x14ac:dyDescent="0.2">
      <c r="A8284" t="s">
        <v>196</v>
      </c>
      <c r="B8284" t="s">
        <v>143</v>
      </c>
      <c r="C8284" s="44">
        <v>0</v>
      </c>
      <c r="D8284" s="33">
        <v>43872</v>
      </c>
    </row>
    <row r="8285" spans="1:4" x14ac:dyDescent="0.2">
      <c r="A8285" t="s">
        <v>196</v>
      </c>
      <c r="B8285" t="s">
        <v>143</v>
      </c>
      <c r="C8285" s="44">
        <v>0</v>
      </c>
      <c r="D8285" s="33">
        <v>43873</v>
      </c>
    </row>
    <row r="8286" spans="1:4" x14ac:dyDescent="0.2">
      <c r="A8286" t="s">
        <v>196</v>
      </c>
      <c r="B8286" t="s">
        <v>143</v>
      </c>
      <c r="C8286" s="44">
        <v>0</v>
      </c>
      <c r="D8286" s="33">
        <v>43874</v>
      </c>
    </row>
    <row r="8287" spans="1:4" x14ac:dyDescent="0.2">
      <c r="A8287" t="s">
        <v>196</v>
      </c>
      <c r="B8287" t="s">
        <v>143</v>
      </c>
      <c r="C8287" s="44">
        <v>0</v>
      </c>
      <c r="D8287" s="33">
        <v>43875</v>
      </c>
    </row>
    <row r="8288" spans="1:4" x14ac:dyDescent="0.2">
      <c r="A8288" t="s">
        <v>196</v>
      </c>
      <c r="B8288" t="s">
        <v>143</v>
      </c>
      <c r="C8288" s="44">
        <v>0</v>
      </c>
      <c r="D8288" s="33">
        <v>43876</v>
      </c>
    </row>
    <row r="8289" spans="1:4" x14ac:dyDescent="0.2">
      <c r="A8289" t="s">
        <v>196</v>
      </c>
      <c r="B8289" t="s">
        <v>143</v>
      </c>
      <c r="C8289" s="44">
        <v>0</v>
      </c>
      <c r="D8289" s="33">
        <v>43877</v>
      </c>
    </row>
    <row r="8290" spans="1:4" x14ac:dyDescent="0.2">
      <c r="A8290" t="s">
        <v>196</v>
      </c>
      <c r="B8290" t="s">
        <v>143</v>
      </c>
      <c r="C8290" s="44">
        <v>0</v>
      </c>
      <c r="D8290" s="33">
        <v>43878</v>
      </c>
    </row>
    <row r="8291" spans="1:4" x14ac:dyDescent="0.2">
      <c r="A8291" t="s">
        <v>196</v>
      </c>
      <c r="B8291" t="s">
        <v>143</v>
      </c>
      <c r="C8291" s="44">
        <v>0</v>
      </c>
      <c r="D8291" s="33">
        <v>43879</v>
      </c>
    </row>
    <row r="8292" spans="1:4" x14ac:dyDescent="0.2">
      <c r="A8292" t="s">
        <v>196</v>
      </c>
      <c r="B8292" t="s">
        <v>143</v>
      </c>
      <c r="C8292" s="44">
        <v>0</v>
      </c>
      <c r="D8292" s="33">
        <v>43880</v>
      </c>
    </row>
    <row r="8293" spans="1:4" x14ac:dyDescent="0.2">
      <c r="A8293" t="s">
        <v>196</v>
      </c>
      <c r="B8293" t="s">
        <v>143</v>
      </c>
      <c r="C8293" s="44">
        <v>0</v>
      </c>
      <c r="D8293" s="33">
        <v>43881</v>
      </c>
    </row>
    <row r="8294" spans="1:4" x14ac:dyDescent="0.2">
      <c r="A8294" t="s">
        <v>196</v>
      </c>
      <c r="B8294" t="s">
        <v>143</v>
      </c>
      <c r="C8294" s="44">
        <v>0</v>
      </c>
      <c r="D8294" s="33">
        <v>43882</v>
      </c>
    </row>
    <row r="8295" spans="1:4" x14ac:dyDescent="0.2">
      <c r="A8295" t="s">
        <v>196</v>
      </c>
      <c r="B8295" t="s">
        <v>143</v>
      </c>
      <c r="C8295" s="44">
        <v>0</v>
      </c>
      <c r="D8295" s="33">
        <v>43883</v>
      </c>
    </row>
    <row r="8296" spans="1:4" x14ac:dyDescent="0.2">
      <c r="A8296" t="s">
        <v>196</v>
      </c>
      <c r="B8296" t="s">
        <v>143</v>
      </c>
      <c r="C8296" s="44">
        <v>0</v>
      </c>
      <c r="D8296" s="33">
        <v>43884</v>
      </c>
    </row>
    <row r="8297" spans="1:4" x14ac:dyDescent="0.2">
      <c r="A8297" t="s">
        <v>196</v>
      </c>
      <c r="B8297" t="s">
        <v>143</v>
      </c>
      <c r="C8297" s="44">
        <v>0</v>
      </c>
      <c r="D8297" s="33">
        <v>43885</v>
      </c>
    </row>
    <row r="8298" spans="1:4" x14ac:dyDescent="0.2">
      <c r="A8298" t="s">
        <v>196</v>
      </c>
      <c r="B8298" t="s">
        <v>143</v>
      </c>
      <c r="C8298" s="44">
        <v>0</v>
      </c>
      <c r="D8298" s="33">
        <v>43886</v>
      </c>
    </row>
    <row r="8299" spans="1:4" x14ac:dyDescent="0.2">
      <c r="A8299" t="s">
        <v>196</v>
      </c>
      <c r="B8299" t="s">
        <v>143</v>
      </c>
      <c r="C8299" s="44">
        <v>0</v>
      </c>
      <c r="D8299" s="33">
        <v>43887</v>
      </c>
    </row>
    <row r="8300" spans="1:4" x14ac:dyDescent="0.2">
      <c r="A8300" t="s">
        <v>196</v>
      </c>
      <c r="B8300" t="s">
        <v>143</v>
      </c>
      <c r="C8300" s="44">
        <v>0</v>
      </c>
      <c r="D8300" s="33">
        <v>43888</v>
      </c>
    </row>
    <row r="8301" spans="1:4" x14ac:dyDescent="0.2">
      <c r="A8301" t="s">
        <v>196</v>
      </c>
      <c r="B8301" t="s">
        <v>143</v>
      </c>
      <c r="C8301" s="44">
        <v>0</v>
      </c>
      <c r="D8301" s="33">
        <v>43889</v>
      </c>
    </row>
    <row r="8302" spans="1:4" x14ac:dyDescent="0.2">
      <c r="A8302" t="s">
        <v>196</v>
      </c>
      <c r="B8302" t="s">
        <v>143</v>
      </c>
      <c r="C8302" s="44">
        <v>0</v>
      </c>
      <c r="D8302" s="33">
        <v>43890</v>
      </c>
    </row>
    <row r="8303" spans="1:4" x14ac:dyDescent="0.2">
      <c r="A8303" t="s">
        <v>196</v>
      </c>
      <c r="B8303" t="s">
        <v>143</v>
      </c>
      <c r="C8303" s="44">
        <v>0</v>
      </c>
      <c r="D8303" s="33">
        <v>43891</v>
      </c>
    </row>
    <row r="8304" spans="1:4" x14ac:dyDescent="0.2">
      <c r="A8304" t="s">
        <v>196</v>
      </c>
      <c r="B8304" t="s">
        <v>143</v>
      </c>
      <c r="C8304" s="44">
        <v>0</v>
      </c>
      <c r="D8304" s="33">
        <v>43892</v>
      </c>
    </row>
    <row r="8305" spans="1:4" x14ac:dyDescent="0.2">
      <c r="A8305" t="s">
        <v>196</v>
      </c>
      <c r="B8305" t="s">
        <v>143</v>
      </c>
      <c r="C8305" s="44">
        <v>0</v>
      </c>
      <c r="D8305" s="33">
        <v>43893</v>
      </c>
    </row>
    <row r="8306" spans="1:4" x14ac:dyDescent="0.2">
      <c r="A8306" t="s">
        <v>196</v>
      </c>
      <c r="B8306" t="s">
        <v>143</v>
      </c>
      <c r="C8306" s="44">
        <v>0</v>
      </c>
      <c r="D8306" s="33">
        <v>43894</v>
      </c>
    </row>
    <row r="8307" spans="1:4" x14ac:dyDescent="0.2">
      <c r="A8307" t="s">
        <v>196</v>
      </c>
      <c r="B8307" t="s">
        <v>143</v>
      </c>
      <c r="C8307" s="44">
        <v>0</v>
      </c>
      <c r="D8307" s="33">
        <v>43895</v>
      </c>
    </row>
    <row r="8308" spans="1:4" x14ac:dyDescent="0.2">
      <c r="A8308" t="s">
        <v>196</v>
      </c>
      <c r="B8308" t="s">
        <v>143</v>
      </c>
      <c r="C8308" s="44">
        <v>0</v>
      </c>
      <c r="D8308" s="33">
        <v>43896</v>
      </c>
    </row>
    <row r="8309" spans="1:4" x14ac:dyDescent="0.2">
      <c r="A8309" t="s">
        <v>196</v>
      </c>
      <c r="B8309" t="s">
        <v>143</v>
      </c>
      <c r="C8309" s="44">
        <v>0</v>
      </c>
      <c r="D8309" s="33">
        <v>43897</v>
      </c>
    </row>
    <row r="8310" spans="1:4" x14ac:dyDescent="0.2">
      <c r="A8310" t="s">
        <v>196</v>
      </c>
      <c r="B8310" t="s">
        <v>143</v>
      </c>
      <c r="C8310" s="44">
        <v>0</v>
      </c>
      <c r="D8310" s="33">
        <v>43898</v>
      </c>
    </row>
    <row r="8311" spans="1:4" x14ac:dyDescent="0.2">
      <c r="A8311" t="s">
        <v>196</v>
      </c>
      <c r="B8311" t="s">
        <v>143</v>
      </c>
      <c r="C8311" s="44">
        <v>0</v>
      </c>
      <c r="D8311" s="33">
        <v>43899</v>
      </c>
    </row>
    <row r="8312" spans="1:4" x14ac:dyDescent="0.2">
      <c r="A8312" t="s">
        <v>196</v>
      </c>
      <c r="B8312" t="s">
        <v>143</v>
      </c>
      <c r="C8312" s="44">
        <v>0</v>
      </c>
      <c r="D8312" s="33">
        <v>43900</v>
      </c>
    </row>
    <row r="8313" spans="1:4" x14ac:dyDescent="0.2">
      <c r="A8313" t="s">
        <v>196</v>
      </c>
      <c r="B8313" t="s">
        <v>143</v>
      </c>
      <c r="C8313" s="44">
        <v>0</v>
      </c>
      <c r="D8313" s="33">
        <v>43901</v>
      </c>
    </row>
    <row r="8314" spans="1:4" x14ac:dyDescent="0.2">
      <c r="A8314" t="s">
        <v>196</v>
      </c>
      <c r="B8314" t="s">
        <v>143</v>
      </c>
      <c r="C8314" s="44">
        <v>0</v>
      </c>
      <c r="D8314" s="33">
        <v>43902</v>
      </c>
    </row>
    <row r="8315" spans="1:4" x14ac:dyDescent="0.2">
      <c r="A8315" t="s">
        <v>196</v>
      </c>
      <c r="B8315" t="s">
        <v>143</v>
      </c>
      <c r="C8315" s="44">
        <v>0</v>
      </c>
      <c r="D8315" s="33">
        <v>43903</v>
      </c>
    </row>
    <row r="8316" spans="1:4" x14ac:dyDescent="0.2">
      <c r="A8316" t="s">
        <v>196</v>
      </c>
      <c r="B8316" t="s">
        <v>143</v>
      </c>
      <c r="C8316" s="44">
        <v>0</v>
      </c>
      <c r="D8316" s="33">
        <v>43904</v>
      </c>
    </row>
    <row r="8317" spans="1:4" x14ac:dyDescent="0.2">
      <c r="A8317" t="s">
        <v>196</v>
      </c>
      <c r="B8317" t="s">
        <v>143</v>
      </c>
      <c r="C8317" s="44">
        <v>0</v>
      </c>
      <c r="D8317" s="33">
        <v>43905</v>
      </c>
    </row>
    <row r="8318" spans="1:4" x14ac:dyDescent="0.2">
      <c r="A8318" t="s">
        <v>197</v>
      </c>
      <c r="B8318" t="s">
        <v>143</v>
      </c>
      <c r="C8318" s="44">
        <v>0</v>
      </c>
      <c r="D8318" s="33">
        <v>43852</v>
      </c>
    </row>
    <row r="8319" spans="1:4" x14ac:dyDescent="0.2">
      <c r="A8319" t="s">
        <v>197</v>
      </c>
      <c r="B8319" t="s">
        <v>143</v>
      </c>
      <c r="C8319" s="44">
        <v>0</v>
      </c>
      <c r="D8319" s="33">
        <v>43853</v>
      </c>
    </row>
    <row r="8320" spans="1:4" x14ac:dyDescent="0.2">
      <c r="A8320" t="s">
        <v>197</v>
      </c>
      <c r="B8320" t="s">
        <v>143</v>
      </c>
      <c r="C8320" s="44">
        <v>0</v>
      </c>
      <c r="D8320" s="33">
        <v>43854</v>
      </c>
    </row>
    <row r="8321" spans="1:4" x14ac:dyDescent="0.2">
      <c r="A8321" t="s">
        <v>197</v>
      </c>
      <c r="B8321" t="s">
        <v>143</v>
      </c>
      <c r="C8321" s="44">
        <v>0</v>
      </c>
      <c r="D8321" s="33">
        <v>43855</v>
      </c>
    </row>
    <row r="8322" spans="1:4" x14ac:dyDescent="0.2">
      <c r="A8322" t="s">
        <v>197</v>
      </c>
      <c r="B8322" t="s">
        <v>143</v>
      </c>
      <c r="C8322" s="44">
        <v>0</v>
      </c>
      <c r="D8322" s="33">
        <v>43856</v>
      </c>
    </row>
    <row r="8323" spans="1:4" x14ac:dyDescent="0.2">
      <c r="A8323" t="s">
        <v>197</v>
      </c>
      <c r="B8323" t="s">
        <v>143</v>
      </c>
      <c r="C8323" s="44">
        <v>0</v>
      </c>
      <c r="D8323" s="33">
        <v>43857</v>
      </c>
    </row>
    <row r="8324" spans="1:4" x14ac:dyDescent="0.2">
      <c r="A8324" t="s">
        <v>197</v>
      </c>
      <c r="B8324" t="s">
        <v>143</v>
      </c>
      <c r="C8324" s="44">
        <v>0</v>
      </c>
      <c r="D8324" s="33">
        <v>43858</v>
      </c>
    </row>
    <row r="8325" spans="1:4" x14ac:dyDescent="0.2">
      <c r="A8325" t="s">
        <v>197</v>
      </c>
      <c r="B8325" t="s">
        <v>143</v>
      </c>
      <c r="C8325" s="44">
        <v>0</v>
      </c>
      <c r="D8325" s="33">
        <v>43859</v>
      </c>
    </row>
    <row r="8326" spans="1:4" x14ac:dyDescent="0.2">
      <c r="A8326" t="s">
        <v>197</v>
      </c>
      <c r="B8326" t="s">
        <v>143</v>
      </c>
      <c r="C8326" s="44">
        <v>0</v>
      </c>
      <c r="D8326" s="33">
        <v>43860</v>
      </c>
    </row>
    <row r="8327" spans="1:4" x14ac:dyDescent="0.2">
      <c r="A8327" t="s">
        <v>197</v>
      </c>
      <c r="B8327" t="s">
        <v>143</v>
      </c>
      <c r="C8327" s="44">
        <v>0</v>
      </c>
      <c r="D8327" s="33">
        <v>43861</v>
      </c>
    </row>
    <row r="8328" spans="1:4" x14ac:dyDescent="0.2">
      <c r="A8328" t="s">
        <v>197</v>
      </c>
      <c r="B8328" t="s">
        <v>143</v>
      </c>
      <c r="C8328" s="44">
        <v>0</v>
      </c>
      <c r="D8328" s="33">
        <v>43862</v>
      </c>
    </row>
    <row r="8329" spans="1:4" x14ac:dyDescent="0.2">
      <c r="A8329" t="s">
        <v>197</v>
      </c>
      <c r="B8329" t="s">
        <v>143</v>
      </c>
      <c r="C8329" s="44">
        <v>0</v>
      </c>
      <c r="D8329" s="33">
        <v>43863</v>
      </c>
    </row>
    <row r="8330" spans="1:4" x14ac:dyDescent="0.2">
      <c r="A8330" t="s">
        <v>197</v>
      </c>
      <c r="B8330" t="s">
        <v>143</v>
      </c>
      <c r="C8330" s="44">
        <v>0</v>
      </c>
      <c r="D8330" s="33">
        <v>43864</v>
      </c>
    </row>
    <row r="8331" spans="1:4" x14ac:dyDescent="0.2">
      <c r="A8331" t="s">
        <v>197</v>
      </c>
      <c r="B8331" t="s">
        <v>143</v>
      </c>
      <c r="C8331" s="44">
        <v>0</v>
      </c>
      <c r="D8331" s="33">
        <v>43865</v>
      </c>
    </row>
    <row r="8332" spans="1:4" x14ac:dyDescent="0.2">
      <c r="A8332" t="s">
        <v>197</v>
      </c>
      <c r="B8332" t="s">
        <v>143</v>
      </c>
      <c r="C8332" s="44">
        <v>0</v>
      </c>
      <c r="D8332" s="33">
        <v>43866</v>
      </c>
    </row>
    <row r="8333" spans="1:4" x14ac:dyDescent="0.2">
      <c r="A8333" t="s">
        <v>197</v>
      </c>
      <c r="B8333" t="s">
        <v>143</v>
      </c>
      <c r="C8333" s="44">
        <v>0</v>
      </c>
      <c r="D8333" s="33">
        <v>43867</v>
      </c>
    </row>
    <row r="8334" spans="1:4" x14ac:dyDescent="0.2">
      <c r="A8334" t="s">
        <v>197</v>
      </c>
      <c r="B8334" t="s">
        <v>143</v>
      </c>
      <c r="C8334" s="44">
        <v>0</v>
      </c>
      <c r="D8334" s="33">
        <v>43868</v>
      </c>
    </row>
    <row r="8335" spans="1:4" x14ac:dyDescent="0.2">
      <c r="A8335" t="s">
        <v>197</v>
      </c>
      <c r="B8335" t="s">
        <v>143</v>
      </c>
      <c r="C8335" s="44">
        <v>0</v>
      </c>
      <c r="D8335" s="33">
        <v>43869</v>
      </c>
    </row>
    <row r="8336" spans="1:4" x14ac:dyDescent="0.2">
      <c r="A8336" t="s">
        <v>197</v>
      </c>
      <c r="B8336" t="s">
        <v>143</v>
      </c>
      <c r="C8336" s="44">
        <v>0</v>
      </c>
      <c r="D8336" s="33">
        <v>43870</v>
      </c>
    </row>
    <row r="8337" spans="1:4" x14ac:dyDescent="0.2">
      <c r="A8337" t="s">
        <v>197</v>
      </c>
      <c r="B8337" t="s">
        <v>143</v>
      </c>
      <c r="C8337" s="44">
        <v>0</v>
      </c>
      <c r="D8337" s="33">
        <v>43871</v>
      </c>
    </row>
    <row r="8338" spans="1:4" x14ac:dyDescent="0.2">
      <c r="A8338" t="s">
        <v>197</v>
      </c>
      <c r="B8338" t="s">
        <v>143</v>
      </c>
      <c r="C8338" s="44">
        <v>0</v>
      </c>
      <c r="D8338" s="33">
        <v>43872</v>
      </c>
    </row>
    <row r="8339" spans="1:4" x14ac:dyDescent="0.2">
      <c r="A8339" t="s">
        <v>197</v>
      </c>
      <c r="B8339" t="s">
        <v>143</v>
      </c>
      <c r="C8339" s="44">
        <v>0</v>
      </c>
      <c r="D8339" s="33">
        <v>43873</v>
      </c>
    </row>
    <row r="8340" spans="1:4" x14ac:dyDescent="0.2">
      <c r="A8340" t="s">
        <v>197</v>
      </c>
      <c r="B8340" t="s">
        <v>143</v>
      </c>
      <c r="C8340" s="44">
        <v>0</v>
      </c>
      <c r="D8340" s="33">
        <v>43874</v>
      </c>
    </row>
    <row r="8341" spans="1:4" x14ac:dyDescent="0.2">
      <c r="A8341" t="s">
        <v>197</v>
      </c>
      <c r="B8341" t="s">
        <v>143</v>
      </c>
      <c r="C8341" s="44">
        <v>0</v>
      </c>
      <c r="D8341" s="33">
        <v>43875</v>
      </c>
    </row>
    <row r="8342" spans="1:4" x14ac:dyDescent="0.2">
      <c r="A8342" t="s">
        <v>197</v>
      </c>
      <c r="B8342" t="s">
        <v>143</v>
      </c>
      <c r="C8342" s="44">
        <v>0</v>
      </c>
      <c r="D8342" s="33">
        <v>43876</v>
      </c>
    </row>
    <row r="8343" spans="1:4" x14ac:dyDescent="0.2">
      <c r="A8343" t="s">
        <v>197</v>
      </c>
      <c r="B8343" t="s">
        <v>143</v>
      </c>
      <c r="C8343" s="44">
        <v>0</v>
      </c>
      <c r="D8343" s="33">
        <v>43877</v>
      </c>
    </row>
    <row r="8344" spans="1:4" x14ac:dyDescent="0.2">
      <c r="A8344" t="s">
        <v>197</v>
      </c>
      <c r="B8344" t="s">
        <v>143</v>
      </c>
      <c r="C8344" s="44">
        <v>0</v>
      </c>
      <c r="D8344" s="33">
        <v>43878</v>
      </c>
    </row>
    <row r="8345" spans="1:4" x14ac:dyDescent="0.2">
      <c r="A8345" t="s">
        <v>197</v>
      </c>
      <c r="B8345" t="s">
        <v>143</v>
      </c>
      <c r="C8345" s="44">
        <v>0</v>
      </c>
      <c r="D8345" s="33">
        <v>43879</v>
      </c>
    </row>
    <row r="8346" spans="1:4" x14ac:dyDescent="0.2">
      <c r="A8346" t="s">
        <v>197</v>
      </c>
      <c r="B8346" t="s">
        <v>143</v>
      </c>
      <c r="C8346" s="44">
        <v>0</v>
      </c>
      <c r="D8346" s="33">
        <v>43880</v>
      </c>
    </row>
    <row r="8347" spans="1:4" x14ac:dyDescent="0.2">
      <c r="A8347" t="s">
        <v>197</v>
      </c>
      <c r="B8347" t="s">
        <v>143</v>
      </c>
      <c r="C8347" s="44">
        <v>0</v>
      </c>
      <c r="D8347" s="33">
        <v>43881</v>
      </c>
    </row>
    <row r="8348" spans="1:4" x14ac:dyDescent="0.2">
      <c r="A8348" t="s">
        <v>197</v>
      </c>
      <c r="B8348" t="s">
        <v>143</v>
      </c>
      <c r="C8348" s="44">
        <v>0</v>
      </c>
      <c r="D8348" s="33">
        <v>43882</v>
      </c>
    </row>
    <row r="8349" spans="1:4" x14ac:dyDescent="0.2">
      <c r="A8349" t="s">
        <v>197</v>
      </c>
      <c r="B8349" t="s">
        <v>143</v>
      </c>
      <c r="C8349" s="44">
        <v>0</v>
      </c>
      <c r="D8349" s="33">
        <v>43883</v>
      </c>
    </row>
    <row r="8350" spans="1:4" x14ac:dyDescent="0.2">
      <c r="A8350" t="s">
        <v>197</v>
      </c>
      <c r="B8350" t="s">
        <v>143</v>
      </c>
      <c r="C8350" s="44">
        <v>0</v>
      </c>
      <c r="D8350" s="33">
        <v>43884</v>
      </c>
    </row>
    <row r="8351" spans="1:4" x14ac:dyDescent="0.2">
      <c r="A8351" t="s">
        <v>197</v>
      </c>
      <c r="B8351" t="s">
        <v>143</v>
      </c>
      <c r="C8351" s="44">
        <v>0</v>
      </c>
      <c r="D8351" s="33">
        <v>43885</v>
      </c>
    </row>
    <row r="8352" spans="1:4" x14ac:dyDescent="0.2">
      <c r="A8352" t="s">
        <v>197</v>
      </c>
      <c r="B8352" t="s">
        <v>143</v>
      </c>
      <c r="C8352" s="44">
        <v>0</v>
      </c>
      <c r="D8352" s="33">
        <v>43886</v>
      </c>
    </row>
    <row r="8353" spans="1:4" x14ac:dyDescent="0.2">
      <c r="A8353" t="s">
        <v>197</v>
      </c>
      <c r="B8353" t="s">
        <v>143</v>
      </c>
      <c r="C8353" s="44">
        <v>0</v>
      </c>
      <c r="D8353" s="33">
        <v>43887</v>
      </c>
    </row>
    <row r="8354" spans="1:4" x14ac:dyDescent="0.2">
      <c r="A8354" t="s">
        <v>197</v>
      </c>
      <c r="B8354" t="s">
        <v>143</v>
      </c>
      <c r="C8354" s="44">
        <v>0</v>
      </c>
      <c r="D8354" s="33">
        <v>43888</v>
      </c>
    </row>
    <row r="8355" spans="1:4" x14ac:dyDescent="0.2">
      <c r="A8355" t="s">
        <v>197</v>
      </c>
      <c r="B8355" t="s">
        <v>143</v>
      </c>
      <c r="C8355" s="44">
        <v>0</v>
      </c>
      <c r="D8355" s="33">
        <v>43889</v>
      </c>
    </row>
    <row r="8356" spans="1:4" x14ac:dyDescent="0.2">
      <c r="A8356" t="s">
        <v>197</v>
      </c>
      <c r="B8356" t="s">
        <v>143</v>
      </c>
      <c r="C8356" s="44">
        <v>0</v>
      </c>
      <c r="D8356" s="33">
        <v>43890</v>
      </c>
    </row>
    <row r="8357" spans="1:4" x14ac:dyDescent="0.2">
      <c r="A8357" t="s">
        <v>197</v>
      </c>
      <c r="B8357" t="s">
        <v>143</v>
      </c>
      <c r="C8357" s="44">
        <v>0</v>
      </c>
      <c r="D8357" s="33">
        <v>43891</v>
      </c>
    </row>
    <row r="8358" spans="1:4" x14ac:dyDescent="0.2">
      <c r="A8358" t="s">
        <v>197</v>
      </c>
      <c r="B8358" t="s">
        <v>143</v>
      </c>
      <c r="C8358" s="44">
        <v>0</v>
      </c>
      <c r="D8358" s="33">
        <v>43892</v>
      </c>
    </row>
    <row r="8359" spans="1:4" x14ac:dyDescent="0.2">
      <c r="A8359" t="s">
        <v>197</v>
      </c>
      <c r="B8359" t="s">
        <v>143</v>
      </c>
      <c r="C8359" s="44">
        <v>0</v>
      </c>
      <c r="D8359" s="33">
        <v>43893</v>
      </c>
    </row>
    <row r="8360" spans="1:4" x14ac:dyDescent="0.2">
      <c r="A8360" t="s">
        <v>197</v>
      </c>
      <c r="B8360" t="s">
        <v>143</v>
      </c>
      <c r="C8360" s="44">
        <v>0</v>
      </c>
      <c r="D8360" s="33">
        <v>43894</v>
      </c>
    </row>
    <row r="8361" spans="1:4" x14ac:dyDescent="0.2">
      <c r="A8361" t="s">
        <v>197</v>
      </c>
      <c r="B8361" t="s">
        <v>143</v>
      </c>
      <c r="C8361" s="44">
        <v>0</v>
      </c>
      <c r="D8361" s="33">
        <v>43895</v>
      </c>
    </row>
    <row r="8362" spans="1:4" x14ac:dyDescent="0.2">
      <c r="A8362" t="s">
        <v>197</v>
      </c>
      <c r="B8362" t="s">
        <v>143</v>
      </c>
      <c r="C8362" s="44">
        <v>0</v>
      </c>
      <c r="D8362" s="33">
        <v>43896</v>
      </c>
    </row>
    <row r="8363" spans="1:4" x14ac:dyDescent="0.2">
      <c r="A8363" t="s">
        <v>197</v>
      </c>
      <c r="B8363" t="s">
        <v>143</v>
      </c>
      <c r="C8363" s="44">
        <v>0</v>
      </c>
      <c r="D8363" s="33">
        <v>43897</v>
      </c>
    </row>
    <row r="8364" spans="1:4" x14ac:dyDescent="0.2">
      <c r="A8364" t="s">
        <v>197</v>
      </c>
      <c r="B8364" t="s">
        <v>143</v>
      </c>
      <c r="C8364" s="44">
        <v>0</v>
      </c>
      <c r="D8364" s="33">
        <v>43898</v>
      </c>
    </row>
    <row r="8365" spans="1:4" x14ac:dyDescent="0.2">
      <c r="A8365" t="s">
        <v>197</v>
      </c>
      <c r="B8365" t="s">
        <v>143</v>
      </c>
      <c r="C8365" s="44">
        <v>0</v>
      </c>
      <c r="D8365" s="33">
        <v>43899</v>
      </c>
    </row>
    <row r="8366" spans="1:4" x14ac:dyDescent="0.2">
      <c r="A8366" t="s">
        <v>197</v>
      </c>
      <c r="B8366" t="s">
        <v>143</v>
      </c>
      <c r="C8366" s="44">
        <v>0</v>
      </c>
      <c r="D8366" s="33">
        <v>43900</v>
      </c>
    </row>
    <row r="8367" spans="1:4" x14ac:dyDescent="0.2">
      <c r="A8367" t="s">
        <v>197</v>
      </c>
      <c r="B8367" t="s">
        <v>143</v>
      </c>
      <c r="C8367" s="44">
        <v>0</v>
      </c>
      <c r="D8367" s="33">
        <v>43901</v>
      </c>
    </row>
    <row r="8368" spans="1:4" x14ac:dyDescent="0.2">
      <c r="A8368" t="s">
        <v>197</v>
      </c>
      <c r="B8368" t="s">
        <v>143</v>
      </c>
      <c r="C8368" s="44">
        <v>1</v>
      </c>
      <c r="D8368" s="33">
        <v>43902</v>
      </c>
    </row>
    <row r="8369" spans="1:4" x14ac:dyDescent="0.2">
      <c r="A8369" t="s">
        <v>197</v>
      </c>
      <c r="B8369" t="s">
        <v>143</v>
      </c>
      <c r="C8369" s="44">
        <v>1</v>
      </c>
      <c r="D8369" s="33">
        <v>43903</v>
      </c>
    </row>
    <row r="8370" spans="1:4" x14ac:dyDescent="0.2">
      <c r="A8370" t="s">
        <v>197</v>
      </c>
      <c r="B8370" t="s">
        <v>143</v>
      </c>
      <c r="C8370" s="44">
        <v>2</v>
      </c>
      <c r="D8370" s="33">
        <v>43904</v>
      </c>
    </row>
    <row r="8371" spans="1:4" x14ac:dyDescent="0.2">
      <c r="A8371" t="s">
        <v>197</v>
      </c>
      <c r="B8371" t="s">
        <v>143</v>
      </c>
      <c r="C8371" s="44">
        <v>3</v>
      </c>
      <c r="D8371" s="33">
        <v>43905</v>
      </c>
    </row>
    <row r="8372" spans="1:4" x14ac:dyDescent="0.2">
      <c r="A8372" t="s">
        <v>198</v>
      </c>
      <c r="B8372" t="s">
        <v>199</v>
      </c>
      <c r="C8372" s="44">
        <v>444</v>
      </c>
      <c r="D8372" s="33">
        <v>43852</v>
      </c>
    </row>
    <row r="8373" spans="1:4" x14ac:dyDescent="0.2">
      <c r="A8373" t="s">
        <v>198</v>
      </c>
      <c r="B8373" t="s">
        <v>199</v>
      </c>
      <c r="C8373" s="44">
        <v>444</v>
      </c>
      <c r="D8373" s="33">
        <v>43853</v>
      </c>
    </row>
    <row r="8374" spans="1:4" x14ac:dyDescent="0.2">
      <c r="A8374" t="s">
        <v>198</v>
      </c>
      <c r="B8374" t="s">
        <v>199</v>
      </c>
      <c r="C8374" s="44">
        <v>549</v>
      </c>
      <c r="D8374" s="33">
        <v>43854</v>
      </c>
    </row>
    <row r="8375" spans="1:4" x14ac:dyDescent="0.2">
      <c r="A8375" t="s">
        <v>198</v>
      </c>
      <c r="B8375" t="s">
        <v>199</v>
      </c>
      <c r="C8375" s="44">
        <v>761</v>
      </c>
      <c r="D8375" s="33">
        <v>43855</v>
      </c>
    </row>
    <row r="8376" spans="1:4" x14ac:dyDescent="0.2">
      <c r="A8376" t="s">
        <v>198</v>
      </c>
      <c r="B8376" t="s">
        <v>199</v>
      </c>
      <c r="C8376" s="44">
        <v>1058</v>
      </c>
      <c r="D8376" s="33">
        <v>43856</v>
      </c>
    </row>
    <row r="8377" spans="1:4" x14ac:dyDescent="0.2">
      <c r="A8377" t="s">
        <v>198</v>
      </c>
      <c r="B8377" t="s">
        <v>199</v>
      </c>
      <c r="C8377" s="44">
        <v>1423</v>
      </c>
      <c r="D8377" s="33">
        <v>43857</v>
      </c>
    </row>
    <row r="8378" spans="1:4" x14ac:dyDescent="0.2">
      <c r="A8378" t="s">
        <v>198</v>
      </c>
      <c r="B8378" t="s">
        <v>199</v>
      </c>
      <c r="C8378" s="44">
        <v>3554</v>
      </c>
      <c r="D8378" s="33">
        <v>43858</v>
      </c>
    </row>
    <row r="8379" spans="1:4" x14ac:dyDescent="0.2">
      <c r="A8379" t="s">
        <v>198</v>
      </c>
      <c r="B8379" t="s">
        <v>199</v>
      </c>
      <c r="C8379" s="44">
        <v>3554</v>
      </c>
      <c r="D8379" s="33">
        <v>43859</v>
      </c>
    </row>
    <row r="8380" spans="1:4" x14ac:dyDescent="0.2">
      <c r="A8380" t="s">
        <v>198</v>
      </c>
      <c r="B8380" t="s">
        <v>199</v>
      </c>
      <c r="C8380" s="44">
        <v>4903</v>
      </c>
      <c r="D8380" s="33">
        <v>43860</v>
      </c>
    </row>
    <row r="8381" spans="1:4" x14ac:dyDescent="0.2">
      <c r="A8381" t="s">
        <v>198</v>
      </c>
      <c r="B8381" t="s">
        <v>199</v>
      </c>
      <c r="C8381" s="44">
        <v>5806</v>
      </c>
      <c r="D8381" s="33">
        <v>43861</v>
      </c>
    </row>
    <row r="8382" spans="1:4" x14ac:dyDescent="0.2">
      <c r="A8382" t="s">
        <v>198</v>
      </c>
      <c r="B8382" t="s">
        <v>199</v>
      </c>
      <c r="C8382" s="44">
        <v>7153</v>
      </c>
      <c r="D8382" s="33">
        <v>43862</v>
      </c>
    </row>
    <row r="8383" spans="1:4" x14ac:dyDescent="0.2">
      <c r="A8383" t="s">
        <v>198</v>
      </c>
      <c r="B8383" t="s">
        <v>199</v>
      </c>
      <c r="C8383" s="44">
        <v>11177</v>
      </c>
      <c r="D8383" s="33">
        <v>43863</v>
      </c>
    </row>
    <row r="8384" spans="1:4" x14ac:dyDescent="0.2">
      <c r="A8384" t="s">
        <v>198</v>
      </c>
      <c r="B8384" t="s">
        <v>199</v>
      </c>
      <c r="C8384" s="44">
        <v>13522</v>
      </c>
      <c r="D8384" s="33">
        <v>43864</v>
      </c>
    </row>
    <row r="8385" spans="1:4" x14ac:dyDescent="0.2">
      <c r="A8385" t="s">
        <v>198</v>
      </c>
      <c r="B8385" t="s">
        <v>199</v>
      </c>
      <c r="C8385" s="44">
        <v>16678</v>
      </c>
      <c r="D8385" s="33">
        <v>43865</v>
      </c>
    </row>
    <row r="8386" spans="1:4" x14ac:dyDescent="0.2">
      <c r="A8386" t="s">
        <v>198</v>
      </c>
      <c r="B8386" t="s">
        <v>199</v>
      </c>
      <c r="C8386" s="44">
        <v>19665</v>
      </c>
      <c r="D8386" s="33">
        <v>43866</v>
      </c>
    </row>
    <row r="8387" spans="1:4" x14ac:dyDescent="0.2">
      <c r="A8387" t="s">
        <v>198</v>
      </c>
      <c r="B8387" t="s">
        <v>199</v>
      </c>
      <c r="C8387" s="44">
        <v>22112</v>
      </c>
      <c r="D8387" s="33">
        <v>43867</v>
      </c>
    </row>
    <row r="8388" spans="1:4" x14ac:dyDescent="0.2">
      <c r="A8388" t="s">
        <v>198</v>
      </c>
      <c r="B8388" t="s">
        <v>199</v>
      </c>
      <c r="C8388" s="44">
        <v>24953</v>
      </c>
      <c r="D8388" s="33">
        <v>43868</v>
      </c>
    </row>
    <row r="8389" spans="1:4" x14ac:dyDescent="0.2">
      <c r="A8389" t="s">
        <v>198</v>
      </c>
      <c r="B8389" t="s">
        <v>199</v>
      </c>
      <c r="C8389" s="44">
        <v>27100</v>
      </c>
      <c r="D8389" s="33">
        <v>43869</v>
      </c>
    </row>
    <row r="8390" spans="1:4" x14ac:dyDescent="0.2">
      <c r="A8390" t="s">
        <v>198</v>
      </c>
      <c r="B8390" t="s">
        <v>199</v>
      </c>
      <c r="C8390" s="44">
        <v>29631</v>
      </c>
      <c r="D8390" s="33">
        <v>43870</v>
      </c>
    </row>
    <row r="8391" spans="1:4" x14ac:dyDescent="0.2">
      <c r="A8391" t="s">
        <v>198</v>
      </c>
      <c r="B8391" t="s">
        <v>199</v>
      </c>
      <c r="C8391" s="44">
        <v>31728</v>
      </c>
      <c r="D8391" s="33">
        <v>43871</v>
      </c>
    </row>
    <row r="8392" spans="1:4" x14ac:dyDescent="0.2">
      <c r="A8392" t="s">
        <v>198</v>
      </c>
      <c r="B8392" t="s">
        <v>199</v>
      </c>
      <c r="C8392" s="44">
        <v>33366</v>
      </c>
      <c r="D8392" s="33">
        <v>43872</v>
      </c>
    </row>
    <row r="8393" spans="1:4" x14ac:dyDescent="0.2">
      <c r="A8393" t="s">
        <v>198</v>
      </c>
      <c r="B8393" t="s">
        <v>199</v>
      </c>
      <c r="C8393" s="44">
        <v>33366</v>
      </c>
      <c r="D8393" s="33">
        <v>43873</v>
      </c>
    </row>
    <row r="8394" spans="1:4" x14ac:dyDescent="0.2">
      <c r="A8394" t="s">
        <v>198</v>
      </c>
      <c r="B8394" t="s">
        <v>199</v>
      </c>
      <c r="C8394" s="44">
        <v>48206</v>
      </c>
      <c r="D8394" s="33">
        <v>43874</v>
      </c>
    </row>
    <row r="8395" spans="1:4" x14ac:dyDescent="0.2">
      <c r="A8395" t="s">
        <v>198</v>
      </c>
      <c r="B8395" t="s">
        <v>199</v>
      </c>
      <c r="C8395" s="44">
        <v>54406</v>
      </c>
      <c r="D8395" s="33">
        <v>43875</v>
      </c>
    </row>
    <row r="8396" spans="1:4" x14ac:dyDescent="0.2">
      <c r="A8396" t="s">
        <v>198</v>
      </c>
      <c r="B8396" t="s">
        <v>199</v>
      </c>
      <c r="C8396" s="44">
        <v>56249</v>
      </c>
      <c r="D8396" s="33">
        <v>43876</v>
      </c>
    </row>
    <row r="8397" spans="1:4" x14ac:dyDescent="0.2">
      <c r="A8397" t="s">
        <v>198</v>
      </c>
      <c r="B8397" t="s">
        <v>199</v>
      </c>
      <c r="C8397" s="44">
        <v>58182</v>
      </c>
      <c r="D8397" s="33">
        <v>43877</v>
      </c>
    </row>
    <row r="8398" spans="1:4" x14ac:dyDescent="0.2">
      <c r="A8398" t="s">
        <v>198</v>
      </c>
      <c r="B8398" t="s">
        <v>199</v>
      </c>
      <c r="C8398" s="44">
        <v>59989</v>
      </c>
      <c r="D8398" s="33">
        <v>43878</v>
      </c>
    </row>
    <row r="8399" spans="1:4" x14ac:dyDescent="0.2">
      <c r="A8399" t="s">
        <v>198</v>
      </c>
      <c r="B8399" t="s">
        <v>199</v>
      </c>
      <c r="C8399" s="44">
        <v>61682</v>
      </c>
      <c r="D8399" s="33">
        <v>43879</v>
      </c>
    </row>
    <row r="8400" spans="1:4" x14ac:dyDescent="0.2">
      <c r="A8400" t="s">
        <v>198</v>
      </c>
      <c r="B8400" t="s">
        <v>199</v>
      </c>
      <c r="C8400" s="44">
        <v>62031</v>
      </c>
      <c r="D8400" s="33">
        <v>43880</v>
      </c>
    </row>
    <row r="8401" spans="1:4" x14ac:dyDescent="0.2">
      <c r="A8401" t="s">
        <v>198</v>
      </c>
      <c r="B8401" t="s">
        <v>199</v>
      </c>
      <c r="C8401" s="44">
        <v>62442</v>
      </c>
      <c r="D8401" s="33">
        <v>43881</v>
      </c>
    </row>
    <row r="8402" spans="1:4" x14ac:dyDescent="0.2">
      <c r="A8402" t="s">
        <v>198</v>
      </c>
      <c r="B8402" t="s">
        <v>199</v>
      </c>
      <c r="C8402" s="44">
        <v>62662</v>
      </c>
      <c r="D8402" s="33">
        <v>43882</v>
      </c>
    </row>
    <row r="8403" spans="1:4" x14ac:dyDescent="0.2">
      <c r="A8403" t="s">
        <v>198</v>
      </c>
      <c r="B8403" t="s">
        <v>199</v>
      </c>
      <c r="C8403" s="44">
        <v>64084</v>
      </c>
      <c r="D8403" s="33">
        <v>43883</v>
      </c>
    </row>
    <row r="8404" spans="1:4" x14ac:dyDescent="0.2">
      <c r="A8404" t="s">
        <v>198</v>
      </c>
      <c r="B8404" t="s">
        <v>199</v>
      </c>
      <c r="C8404" s="44">
        <v>64084</v>
      </c>
      <c r="D8404" s="33">
        <v>43884</v>
      </c>
    </row>
    <row r="8405" spans="1:4" x14ac:dyDescent="0.2">
      <c r="A8405" t="s">
        <v>198</v>
      </c>
      <c r="B8405" t="s">
        <v>199</v>
      </c>
      <c r="C8405" s="44">
        <v>64287</v>
      </c>
      <c r="D8405" s="33">
        <v>43885</v>
      </c>
    </row>
    <row r="8406" spans="1:4" x14ac:dyDescent="0.2">
      <c r="A8406" t="s">
        <v>198</v>
      </c>
      <c r="B8406" t="s">
        <v>199</v>
      </c>
      <c r="C8406" s="44">
        <v>64786</v>
      </c>
      <c r="D8406" s="33">
        <v>43886</v>
      </c>
    </row>
    <row r="8407" spans="1:4" x14ac:dyDescent="0.2">
      <c r="A8407" t="s">
        <v>198</v>
      </c>
      <c r="B8407" t="s">
        <v>199</v>
      </c>
      <c r="C8407" s="44">
        <v>65187</v>
      </c>
      <c r="D8407" s="33">
        <v>43887</v>
      </c>
    </row>
    <row r="8408" spans="1:4" x14ac:dyDescent="0.2">
      <c r="A8408" t="s">
        <v>198</v>
      </c>
      <c r="B8408" t="s">
        <v>199</v>
      </c>
      <c r="C8408" s="44">
        <v>65596</v>
      </c>
      <c r="D8408" s="33">
        <v>43888</v>
      </c>
    </row>
    <row r="8409" spans="1:4" x14ac:dyDescent="0.2">
      <c r="A8409" t="s">
        <v>198</v>
      </c>
      <c r="B8409" t="s">
        <v>199</v>
      </c>
      <c r="C8409" s="44">
        <v>65914</v>
      </c>
      <c r="D8409" s="33">
        <v>43889</v>
      </c>
    </row>
    <row r="8410" spans="1:4" x14ac:dyDescent="0.2">
      <c r="A8410" t="s">
        <v>198</v>
      </c>
      <c r="B8410" t="s">
        <v>199</v>
      </c>
      <c r="C8410" s="44">
        <v>66337</v>
      </c>
      <c r="D8410" s="33">
        <v>43890</v>
      </c>
    </row>
    <row r="8411" spans="1:4" x14ac:dyDescent="0.2">
      <c r="A8411" t="s">
        <v>198</v>
      </c>
      <c r="B8411" t="s">
        <v>199</v>
      </c>
      <c r="C8411" s="44">
        <v>66907</v>
      </c>
      <c r="D8411" s="33">
        <v>43891</v>
      </c>
    </row>
    <row r="8412" spans="1:4" x14ac:dyDescent="0.2">
      <c r="A8412" t="s">
        <v>198</v>
      </c>
      <c r="B8412" t="s">
        <v>199</v>
      </c>
      <c r="C8412" s="44">
        <v>67103</v>
      </c>
      <c r="D8412" s="33">
        <v>43892</v>
      </c>
    </row>
    <row r="8413" spans="1:4" x14ac:dyDescent="0.2">
      <c r="A8413" t="s">
        <v>198</v>
      </c>
      <c r="B8413" t="s">
        <v>199</v>
      </c>
      <c r="C8413" s="44">
        <v>67217</v>
      </c>
      <c r="D8413" s="33">
        <v>43893</v>
      </c>
    </row>
    <row r="8414" spans="1:4" x14ac:dyDescent="0.2">
      <c r="A8414" t="s">
        <v>198</v>
      </c>
      <c r="B8414" t="s">
        <v>199</v>
      </c>
      <c r="C8414" s="44">
        <v>67332</v>
      </c>
      <c r="D8414" s="33">
        <v>43894</v>
      </c>
    </row>
    <row r="8415" spans="1:4" x14ac:dyDescent="0.2">
      <c r="A8415" t="s">
        <v>198</v>
      </c>
      <c r="B8415" t="s">
        <v>199</v>
      </c>
      <c r="C8415" s="44">
        <v>67466</v>
      </c>
      <c r="D8415" s="33">
        <v>43895</v>
      </c>
    </row>
    <row r="8416" spans="1:4" x14ac:dyDescent="0.2">
      <c r="A8416" t="s">
        <v>198</v>
      </c>
      <c r="B8416" t="s">
        <v>199</v>
      </c>
      <c r="C8416" s="44">
        <v>67592</v>
      </c>
      <c r="D8416" s="33">
        <v>43896</v>
      </c>
    </row>
    <row r="8417" spans="1:4" x14ac:dyDescent="0.2">
      <c r="A8417" t="s">
        <v>198</v>
      </c>
      <c r="B8417" t="s">
        <v>199</v>
      </c>
      <c r="C8417" s="44">
        <v>67666</v>
      </c>
      <c r="D8417" s="33">
        <v>43897</v>
      </c>
    </row>
    <row r="8418" spans="1:4" x14ac:dyDescent="0.2">
      <c r="A8418" t="s">
        <v>198</v>
      </c>
      <c r="B8418" t="s">
        <v>199</v>
      </c>
      <c r="C8418" s="44">
        <v>67707</v>
      </c>
      <c r="D8418" s="33">
        <v>43898</v>
      </c>
    </row>
    <row r="8419" spans="1:4" x14ac:dyDescent="0.2">
      <c r="A8419" t="s">
        <v>198</v>
      </c>
      <c r="B8419" t="s">
        <v>199</v>
      </c>
      <c r="C8419" s="44">
        <v>67743</v>
      </c>
      <c r="D8419" s="33">
        <v>43899</v>
      </c>
    </row>
    <row r="8420" spans="1:4" x14ac:dyDescent="0.2">
      <c r="A8420" t="s">
        <v>198</v>
      </c>
      <c r="B8420" t="s">
        <v>199</v>
      </c>
      <c r="C8420" s="44">
        <v>67760</v>
      </c>
      <c r="D8420" s="33">
        <v>43900</v>
      </c>
    </row>
    <row r="8421" spans="1:4" x14ac:dyDescent="0.2">
      <c r="A8421" t="s">
        <v>198</v>
      </c>
      <c r="B8421" t="s">
        <v>199</v>
      </c>
      <c r="C8421" s="44">
        <v>67773</v>
      </c>
      <c r="D8421" s="33">
        <v>43901</v>
      </c>
    </row>
    <row r="8422" spans="1:4" x14ac:dyDescent="0.2">
      <c r="A8422" t="s">
        <v>198</v>
      </c>
      <c r="B8422" t="s">
        <v>199</v>
      </c>
      <c r="C8422" s="44">
        <v>67781</v>
      </c>
      <c r="D8422" s="33">
        <v>43902</v>
      </c>
    </row>
    <row r="8423" spans="1:4" x14ac:dyDescent="0.2">
      <c r="A8423" t="s">
        <v>198</v>
      </c>
      <c r="B8423" t="s">
        <v>199</v>
      </c>
      <c r="C8423" s="44">
        <v>67786</v>
      </c>
      <c r="D8423" s="33">
        <v>43903</v>
      </c>
    </row>
    <row r="8424" spans="1:4" x14ac:dyDescent="0.2">
      <c r="A8424" t="s">
        <v>198</v>
      </c>
      <c r="B8424" t="s">
        <v>199</v>
      </c>
      <c r="C8424" s="44">
        <v>67790</v>
      </c>
      <c r="D8424" s="33">
        <v>43904</v>
      </c>
    </row>
    <row r="8425" spans="1:4" x14ac:dyDescent="0.2">
      <c r="A8425" t="s">
        <v>198</v>
      </c>
      <c r="B8425" t="s">
        <v>199</v>
      </c>
      <c r="C8425" s="44">
        <v>67794</v>
      </c>
      <c r="D8425" s="33">
        <v>43905</v>
      </c>
    </row>
    <row r="8426" spans="1:4" x14ac:dyDescent="0.2">
      <c r="B8426" t="s">
        <v>200</v>
      </c>
      <c r="C8426" s="44">
        <v>0</v>
      </c>
      <c r="D8426" s="33">
        <v>43852</v>
      </c>
    </row>
    <row r="8427" spans="1:4" x14ac:dyDescent="0.2">
      <c r="B8427" t="s">
        <v>200</v>
      </c>
      <c r="C8427" s="44">
        <v>0</v>
      </c>
      <c r="D8427" s="33">
        <v>43853</v>
      </c>
    </row>
    <row r="8428" spans="1:4" x14ac:dyDescent="0.2">
      <c r="B8428" t="s">
        <v>200</v>
      </c>
      <c r="C8428" s="44">
        <v>0</v>
      </c>
      <c r="D8428" s="33">
        <v>43854</v>
      </c>
    </row>
    <row r="8429" spans="1:4" x14ac:dyDescent="0.2">
      <c r="B8429" t="s">
        <v>200</v>
      </c>
      <c r="C8429" s="44">
        <v>0</v>
      </c>
      <c r="D8429" s="33">
        <v>43855</v>
      </c>
    </row>
    <row r="8430" spans="1:4" x14ac:dyDescent="0.2">
      <c r="B8430" t="s">
        <v>200</v>
      </c>
      <c r="C8430" s="44">
        <v>0</v>
      </c>
      <c r="D8430" s="33">
        <v>43856</v>
      </c>
    </row>
    <row r="8431" spans="1:4" x14ac:dyDescent="0.2">
      <c r="B8431" t="s">
        <v>200</v>
      </c>
      <c r="C8431" s="44">
        <v>0</v>
      </c>
      <c r="D8431" s="33">
        <v>43857</v>
      </c>
    </row>
    <row r="8432" spans="1:4" x14ac:dyDescent="0.2">
      <c r="B8432" t="s">
        <v>200</v>
      </c>
      <c r="C8432" s="44">
        <v>0</v>
      </c>
      <c r="D8432" s="33">
        <v>43858</v>
      </c>
    </row>
    <row r="8433" spans="2:4" x14ac:dyDescent="0.2">
      <c r="B8433" t="s">
        <v>200</v>
      </c>
      <c r="C8433" s="44">
        <v>0</v>
      </c>
      <c r="D8433" s="33">
        <v>43859</v>
      </c>
    </row>
    <row r="8434" spans="2:4" x14ac:dyDescent="0.2">
      <c r="B8434" t="s">
        <v>200</v>
      </c>
      <c r="C8434" s="44">
        <v>0</v>
      </c>
      <c r="D8434" s="33">
        <v>43860</v>
      </c>
    </row>
    <row r="8435" spans="2:4" x14ac:dyDescent="0.2">
      <c r="B8435" t="s">
        <v>200</v>
      </c>
      <c r="C8435" s="44">
        <v>0</v>
      </c>
      <c r="D8435" s="33">
        <v>43861</v>
      </c>
    </row>
    <row r="8436" spans="2:4" x14ac:dyDescent="0.2">
      <c r="B8436" t="s">
        <v>200</v>
      </c>
      <c r="C8436" s="44">
        <v>0</v>
      </c>
      <c r="D8436" s="33">
        <v>43862</v>
      </c>
    </row>
    <row r="8437" spans="2:4" x14ac:dyDescent="0.2">
      <c r="B8437" t="s">
        <v>200</v>
      </c>
      <c r="C8437" s="44">
        <v>0</v>
      </c>
      <c r="D8437" s="33">
        <v>43863</v>
      </c>
    </row>
    <row r="8438" spans="2:4" x14ac:dyDescent="0.2">
      <c r="B8438" t="s">
        <v>200</v>
      </c>
      <c r="C8438" s="44">
        <v>0</v>
      </c>
      <c r="D8438" s="33">
        <v>43864</v>
      </c>
    </row>
    <row r="8439" spans="2:4" x14ac:dyDescent="0.2">
      <c r="B8439" t="s">
        <v>200</v>
      </c>
      <c r="C8439" s="44">
        <v>0</v>
      </c>
      <c r="D8439" s="33">
        <v>43865</v>
      </c>
    </row>
    <row r="8440" spans="2:4" x14ac:dyDescent="0.2">
      <c r="B8440" t="s">
        <v>200</v>
      </c>
      <c r="C8440" s="44">
        <v>0</v>
      </c>
      <c r="D8440" s="33">
        <v>43866</v>
      </c>
    </row>
    <row r="8441" spans="2:4" x14ac:dyDescent="0.2">
      <c r="B8441" t="s">
        <v>200</v>
      </c>
      <c r="C8441" s="44">
        <v>0</v>
      </c>
      <c r="D8441" s="33">
        <v>43867</v>
      </c>
    </row>
    <row r="8442" spans="2:4" x14ac:dyDescent="0.2">
      <c r="B8442" t="s">
        <v>200</v>
      </c>
      <c r="C8442" s="44">
        <v>0</v>
      </c>
      <c r="D8442" s="33">
        <v>43868</v>
      </c>
    </row>
    <row r="8443" spans="2:4" x14ac:dyDescent="0.2">
      <c r="B8443" t="s">
        <v>200</v>
      </c>
      <c r="C8443" s="44">
        <v>0</v>
      </c>
      <c r="D8443" s="33">
        <v>43869</v>
      </c>
    </row>
    <row r="8444" spans="2:4" x14ac:dyDescent="0.2">
      <c r="B8444" t="s">
        <v>200</v>
      </c>
      <c r="C8444" s="44">
        <v>0</v>
      </c>
      <c r="D8444" s="33">
        <v>43870</v>
      </c>
    </row>
    <row r="8445" spans="2:4" x14ac:dyDescent="0.2">
      <c r="B8445" t="s">
        <v>200</v>
      </c>
      <c r="C8445" s="44">
        <v>0</v>
      </c>
      <c r="D8445" s="33">
        <v>43871</v>
      </c>
    </row>
    <row r="8446" spans="2:4" x14ac:dyDescent="0.2">
      <c r="B8446" t="s">
        <v>200</v>
      </c>
      <c r="C8446" s="44">
        <v>0</v>
      </c>
      <c r="D8446" s="33">
        <v>43872</v>
      </c>
    </row>
    <row r="8447" spans="2:4" x14ac:dyDescent="0.2">
      <c r="B8447" t="s">
        <v>200</v>
      </c>
      <c r="C8447" s="44">
        <v>0</v>
      </c>
      <c r="D8447" s="33">
        <v>43873</v>
      </c>
    </row>
    <row r="8448" spans="2:4" x14ac:dyDescent="0.2">
      <c r="B8448" t="s">
        <v>200</v>
      </c>
      <c r="C8448" s="44">
        <v>0</v>
      </c>
      <c r="D8448" s="33">
        <v>43874</v>
      </c>
    </row>
    <row r="8449" spans="2:4" x14ac:dyDescent="0.2">
      <c r="B8449" t="s">
        <v>200</v>
      </c>
      <c r="C8449" s="44">
        <v>0</v>
      </c>
      <c r="D8449" s="33">
        <v>43875</v>
      </c>
    </row>
    <row r="8450" spans="2:4" x14ac:dyDescent="0.2">
      <c r="B8450" t="s">
        <v>200</v>
      </c>
      <c r="C8450" s="44">
        <v>0</v>
      </c>
      <c r="D8450" s="33">
        <v>43876</v>
      </c>
    </row>
    <row r="8451" spans="2:4" x14ac:dyDescent="0.2">
      <c r="B8451" t="s">
        <v>200</v>
      </c>
      <c r="C8451" s="44">
        <v>0</v>
      </c>
      <c r="D8451" s="33">
        <v>43877</v>
      </c>
    </row>
    <row r="8452" spans="2:4" x14ac:dyDescent="0.2">
      <c r="B8452" t="s">
        <v>200</v>
      </c>
      <c r="C8452" s="44">
        <v>0</v>
      </c>
      <c r="D8452" s="33">
        <v>43878</v>
      </c>
    </row>
    <row r="8453" spans="2:4" x14ac:dyDescent="0.2">
      <c r="B8453" t="s">
        <v>200</v>
      </c>
      <c r="C8453" s="44">
        <v>0</v>
      </c>
      <c r="D8453" s="33">
        <v>43879</v>
      </c>
    </row>
    <row r="8454" spans="2:4" x14ac:dyDescent="0.2">
      <c r="B8454" t="s">
        <v>200</v>
      </c>
      <c r="C8454" s="44">
        <v>2</v>
      </c>
      <c r="D8454" s="33">
        <v>43880</v>
      </c>
    </row>
    <row r="8455" spans="2:4" x14ac:dyDescent="0.2">
      <c r="B8455" t="s">
        <v>200</v>
      </c>
      <c r="C8455" s="44">
        <v>5</v>
      </c>
      <c r="D8455" s="33">
        <v>43881</v>
      </c>
    </row>
    <row r="8456" spans="2:4" x14ac:dyDescent="0.2">
      <c r="B8456" t="s">
        <v>200</v>
      </c>
      <c r="C8456" s="44">
        <v>18</v>
      </c>
      <c r="D8456" s="33">
        <v>43882</v>
      </c>
    </row>
    <row r="8457" spans="2:4" x14ac:dyDescent="0.2">
      <c r="B8457" t="s">
        <v>200</v>
      </c>
      <c r="C8457" s="44">
        <v>28</v>
      </c>
      <c r="D8457" s="33">
        <v>43883</v>
      </c>
    </row>
    <row r="8458" spans="2:4" x14ac:dyDescent="0.2">
      <c r="B8458" t="s">
        <v>200</v>
      </c>
      <c r="C8458" s="44">
        <v>43</v>
      </c>
      <c r="D8458" s="33">
        <v>43884</v>
      </c>
    </row>
    <row r="8459" spans="2:4" x14ac:dyDescent="0.2">
      <c r="B8459" t="s">
        <v>200</v>
      </c>
      <c r="C8459" s="44">
        <v>61</v>
      </c>
      <c r="D8459" s="33">
        <v>43885</v>
      </c>
    </row>
    <row r="8460" spans="2:4" x14ac:dyDescent="0.2">
      <c r="B8460" t="s">
        <v>200</v>
      </c>
      <c r="C8460" s="44">
        <v>95</v>
      </c>
      <c r="D8460" s="33">
        <v>43886</v>
      </c>
    </row>
    <row r="8461" spans="2:4" x14ac:dyDescent="0.2">
      <c r="B8461" t="s">
        <v>200</v>
      </c>
      <c r="C8461" s="44">
        <v>139</v>
      </c>
      <c r="D8461" s="33">
        <v>43887</v>
      </c>
    </row>
    <row r="8462" spans="2:4" x14ac:dyDescent="0.2">
      <c r="B8462" t="s">
        <v>200</v>
      </c>
      <c r="C8462" s="44">
        <v>245</v>
      </c>
      <c r="D8462" s="33">
        <v>43888</v>
      </c>
    </row>
    <row r="8463" spans="2:4" x14ac:dyDescent="0.2">
      <c r="B8463" t="s">
        <v>200</v>
      </c>
      <c r="C8463" s="44">
        <v>388</v>
      </c>
      <c r="D8463" s="33">
        <v>43889</v>
      </c>
    </row>
    <row r="8464" spans="2:4" x14ac:dyDescent="0.2">
      <c r="B8464" t="s">
        <v>200</v>
      </c>
      <c r="C8464" s="44">
        <v>593</v>
      </c>
      <c r="D8464" s="33">
        <v>43890</v>
      </c>
    </row>
    <row r="8465" spans="2:4" x14ac:dyDescent="0.2">
      <c r="B8465" t="s">
        <v>200</v>
      </c>
      <c r="C8465" s="44">
        <v>978</v>
      </c>
      <c r="D8465" s="33">
        <v>43891</v>
      </c>
    </row>
    <row r="8466" spans="2:4" x14ac:dyDescent="0.2">
      <c r="B8466" t="s">
        <v>200</v>
      </c>
      <c r="C8466" s="44">
        <v>1501</v>
      </c>
      <c r="D8466" s="33">
        <v>43892</v>
      </c>
    </row>
    <row r="8467" spans="2:4" x14ac:dyDescent="0.2">
      <c r="B8467" t="s">
        <v>200</v>
      </c>
      <c r="C8467" s="44">
        <v>2336</v>
      </c>
      <c r="D8467" s="33">
        <v>43893</v>
      </c>
    </row>
    <row r="8468" spans="2:4" x14ac:dyDescent="0.2">
      <c r="B8468" t="s">
        <v>200</v>
      </c>
      <c r="C8468" s="44">
        <v>2922</v>
      </c>
      <c r="D8468" s="33">
        <v>43894</v>
      </c>
    </row>
    <row r="8469" spans="2:4" x14ac:dyDescent="0.2">
      <c r="B8469" t="s">
        <v>200</v>
      </c>
      <c r="C8469" s="44">
        <v>3513</v>
      </c>
      <c r="D8469" s="33">
        <v>43895</v>
      </c>
    </row>
    <row r="8470" spans="2:4" x14ac:dyDescent="0.2">
      <c r="B8470" t="s">
        <v>200</v>
      </c>
      <c r="C8470" s="44">
        <v>4747</v>
      </c>
      <c r="D8470" s="33">
        <v>43896</v>
      </c>
    </row>
    <row r="8471" spans="2:4" x14ac:dyDescent="0.2">
      <c r="B8471" t="s">
        <v>200</v>
      </c>
      <c r="C8471" s="44">
        <v>5823</v>
      </c>
      <c r="D8471" s="33">
        <v>43897</v>
      </c>
    </row>
    <row r="8472" spans="2:4" x14ac:dyDescent="0.2">
      <c r="B8472" t="s">
        <v>200</v>
      </c>
      <c r="C8472" s="44">
        <v>6566</v>
      </c>
      <c r="D8472" s="33">
        <v>43898</v>
      </c>
    </row>
    <row r="8473" spans="2:4" x14ac:dyDescent="0.2">
      <c r="B8473" t="s">
        <v>200</v>
      </c>
      <c r="C8473" s="44">
        <v>7161</v>
      </c>
      <c r="D8473" s="33">
        <v>43899</v>
      </c>
    </row>
    <row r="8474" spans="2:4" x14ac:dyDescent="0.2">
      <c r="B8474" t="s">
        <v>200</v>
      </c>
      <c r="C8474" s="44">
        <v>8042</v>
      </c>
      <c r="D8474" s="33">
        <v>43900</v>
      </c>
    </row>
    <row r="8475" spans="2:4" x14ac:dyDescent="0.2">
      <c r="B8475" t="s">
        <v>200</v>
      </c>
      <c r="C8475" s="44">
        <v>9000</v>
      </c>
      <c r="D8475" s="33">
        <v>43901</v>
      </c>
    </row>
    <row r="8476" spans="2:4" x14ac:dyDescent="0.2">
      <c r="B8476" t="s">
        <v>200</v>
      </c>
      <c r="C8476" s="44">
        <v>10075</v>
      </c>
      <c r="D8476" s="33">
        <v>43902</v>
      </c>
    </row>
    <row r="8477" spans="2:4" x14ac:dyDescent="0.2">
      <c r="B8477" t="s">
        <v>200</v>
      </c>
      <c r="C8477" s="44">
        <v>11364</v>
      </c>
      <c r="D8477" s="33">
        <v>43903</v>
      </c>
    </row>
    <row r="8478" spans="2:4" x14ac:dyDescent="0.2">
      <c r="B8478" t="s">
        <v>200</v>
      </c>
      <c r="C8478" s="44">
        <v>12729</v>
      </c>
      <c r="D8478" s="33">
        <v>43904</v>
      </c>
    </row>
    <row r="8479" spans="2:4" x14ac:dyDescent="0.2">
      <c r="B8479" t="s">
        <v>200</v>
      </c>
      <c r="C8479" s="44">
        <v>13938</v>
      </c>
      <c r="D8479" s="33">
        <v>43905</v>
      </c>
    </row>
    <row r="8480" spans="2:4" x14ac:dyDescent="0.2">
      <c r="B8480" t="s">
        <v>201</v>
      </c>
      <c r="C8480" s="44">
        <v>1</v>
      </c>
      <c r="D8480" s="33">
        <v>43852</v>
      </c>
    </row>
    <row r="8481" spans="2:4" x14ac:dyDescent="0.2">
      <c r="B8481" t="s">
        <v>201</v>
      </c>
      <c r="C8481" s="44">
        <v>1</v>
      </c>
      <c r="D8481" s="33">
        <v>43853</v>
      </c>
    </row>
    <row r="8482" spans="2:4" x14ac:dyDescent="0.2">
      <c r="B8482" t="s">
        <v>201</v>
      </c>
      <c r="C8482" s="44">
        <v>2</v>
      </c>
      <c r="D8482" s="33">
        <v>43854</v>
      </c>
    </row>
    <row r="8483" spans="2:4" x14ac:dyDescent="0.2">
      <c r="B8483" t="s">
        <v>201</v>
      </c>
      <c r="C8483" s="44">
        <v>2</v>
      </c>
      <c r="D8483" s="33">
        <v>43855</v>
      </c>
    </row>
    <row r="8484" spans="2:4" x14ac:dyDescent="0.2">
      <c r="B8484" t="s">
        <v>201</v>
      </c>
      <c r="C8484" s="44">
        <v>3</v>
      </c>
      <c r="D8484" s="33">
        <v>43856</v>
      </c>
    </row>
    <row r="8485" spans="2:4" x14ac:dyDescent="0.2">
      <c r="B8485" t="s">
        <v>201</v>
      </c>
      <c r="C8485" s="44">
        <v>4</v>
      </c>
      <c r="D8485" s="33">
        <v>43857</v>
      </c>
    </row>
    <row r="8486" spans="2:4" x14ac:dyDescent="0.2">
      <c r="B8486" t="s">
        <v>201</v>
      </c>
      <c r="C8486" s="44">
        <v>4</v>
      </c>
      <c r="D8486" s="33">
        <v>43858</v>
      </c>
    </row>
    <row r="8487" spans="2:4" x14ac:dyDescent="0.2">
      <c r="B8487" t="s">
        <v>201</v>
      </c>
      <c r="C8487" s="44">
        <v>4</v>
      </c>
      <c r="D8487" s="33">
        <v>43859</v>
      </c>
    </row>
    <row r="8488" spans="2:4" x14ac:dyDescent="0.2">
      <c r="B8488" t="s">
        <v>201</v>
      </c>
      <c r="C8488" s="44">
        <v>4</v>
      </c>
      <c r="D8488" s="33">
        <v>43860</v>
      </c>
    </row>
    <row r="8489" spans="2:4" x14ac:dyDescent="0.2">
      <c r="B8489" t="s">
        <v>201</v>
      </c>
      <c r="C8489" s="44">
        <v>11</v>
      </c>
      <c r="D8489" s="33">
        <v>43861</v>
      </c>
    </row>
    <row r="8490" spans="2:4" x14ac:dyDescent="0.2">
      <c r="B8490" t="s">
        <v>201</v>
      </c>
      <c r="C8490" s="44">
        <v>12</v>
      </c>
      <c r="D8490" s="33">
        <v>43862</v>
      </c>
    </row>
    <row r="8491" spans="2:4" x14ac:dyDescent="0.2">
      <c r="B8491" t="s">
        <v>201</v>
      </c>
      <c r="C8491" s="44">
        <v>15</v>
      </c>
      <c r="D8491" s="33">
        <v>43863</v>
      </c>
    </row>
    <row r="8492" spans="2:4" x14ac:dyDescent="0.2">
      <c r="B8492" t="s">
        <v>201</v>
      </c>
      <c r="C8492" s="44">
        <v>15</v>
      </c>
      <c r="D8492" s="33">
        <v>43864</v>
      </c>
    </row>
    <row r="8493" spans="2:4" x14ac:dyDescent="0.2">
      <c r="B8493" t="s">
        <v>201</v>
      </c>
      <c r="C8493" s="44">
        <v>16</v>
      </c>
      <c r="D8493" s="33">
        <v>43865</v>
      </c>
    </row>
    <row r="8494" spans="2:4" x14ac:dyDescent="0.2">
      <c r="B8494" t="s">
        <v>201</v>
      </c>
      <c r="C8494" s="44">
        <v>19</v>
      </c>
      <c r="D8494" s="33">
        <v>43866</v>
      </c>
    </row>
    <row r="8495" spans="2:4" x14ac:dyDescent="0.2">
      <c r="B8495" t="s">
        <v>201</v>
      </c>
      <c r="C8495" s="44">
        <v>23</v>
      </c>
      <c r="D8495" s="33">
        <v>43867</v>
      </c>
    </row>
    <row r="8496" spans="2:4" x14ac:dyDescent="0.2">
      <c r="B8496" t="s">
        <v>201</v>
      </c>
      <c r="C8496" s="44">
        <v>24</v>
      </c>
      <c r="D8496" s="33">
        <v>43868</v>
      </c>
    </row>
    <row r="8497" spans="2:4" x14ac:dyDescent="0.2">
      <c r="B8497" t="s">
        <v>201</v>
      </c>
      <c r="C8497" s="44">
        <v>24</v>
      </c>
      <c r="D8497" s="33">
        <v>43869</v>
      </c>
    </row>
    <row r="8498" spans="2:4" x14ac:dyDescent="0.2">
      <c r="B8498" t="s">
        <v>201</v>
      </c>
      <c r="C8498" s="44">
        <v>25</v>
      </c>
      <c r="D8498" s="33">
        <v>43870</v>
      </c>
    </row>
    <row r="8499" spans="2:4" x14ac:dyDescent="0.2">
      <c r="B8499" t="s">
        <v>201</v>
      </c>
      <c r="C8499" s="44">
        <v>27</v>
      </c>
      <c r="D8499" s="33">
        <v>43871</v>
      </c>
    </row>
    <row r="8500" spans="2:4" x14ac:dyDescent="0.2">
      <c r="B8500" t="s">
        <v>201</v>
      </c>
      <c r="C8500" s="44">
        <v>28</v>
      </c>
      <c r="D8500" s="33">
        <v>43872</v>
      </c>
    </row>
    <row r="8501" spans="2:4" x14ac:dyDescent="0.2">
      <c r="B8501" t="s">
        <v>201</v>
      </c>
      <c r="C8501" s="44">
        <v>28</v>
      </c>
      <c r="D8501" s="33">
        <v>43873</v>
      </c>
    </row>
    <row r="8502" spans="2:4" x14ac:dyDescent="0.2">
      <c r="B8502" t="s">
        <v>201</v>
      </c>
      <c r="C8502" s="44">
        <v>28</v>
      </c>
      <c r="D8502" s="33">
        <v>43874</v>
      </c>
    </row>
    <row r="8503" spans="2:4" x14ac:dyDescent="0.2">
      <c r="B8503" t="s">
        <v>201</v>
      </c>
      <c r="C8503" s="44">
        <v>28</v>
      </c>
      <c r="D8503" s="33">
        <v>43875</v>
      </c>
    </row>
    <row r="8504" spans="2:4" x14ac:dyDescent="0.2">
      <c r="B8504" t="s">
        <v>201</v>
      </c>
      <c r="C8504" s="44">
        <v>28</v>
      </c>
      <c r="D8504" s="33">
        <v>43876</v>
      </c>
    </row>
    <row r="8505" spans="2:4" x14ac:dyDescent="0.2">
      <c r="B8505" t="s">
        <v>201</v>
      </c>
      <c r="C8505" s="44">
        <v>29</v>
      </c>
      <c r="D8505" s="33">
        <v>43877</v>
      </c>
    </row>
    <row r="8506" spans="2:4" x14ac:dyDescent="0.2">
      <c r="B8506" t="s">
        <v>201</v>
      </c>
      <c r="C8506" s="44">
        <v>30</v>
      </c>
      <c r="D8506" s="33">
        <v>43878</v>
      </c>
    </row>
    <row r="8507" spans="2:4" x14ac:dyDescent="0.2">
      <c r="B8507" t="s">
        <v>201</v>
      </c>
      <c r="C8507" s="44">
        <v>31</v>
      </c>
      <c r="D8507" s="33">
        <v>43879</v>
      </c>
    </row>
    <row r="8508" spans="2:4" x14ac:dyDescent="0.2">
      <c r="B8508" t="s">
        <v>201</v>
      </c>
      <c r="C8508" s="44">
        <v>31</v>
      </c>
      <c r="D8508" s="33">
        <v>43880</v>
      </c>
    </row>
    <row r="8509" spans="2:4" x14ac:dyDescent="0.2">
      <c r="B8509" t="s">
        <v>201</v>
      </c>
      <c r="C8509" s="44">
        <v>104</v>
      </c>
      <c r="D8509" s="33">
        <v>43881</v>
      </c>
    </row>
    <row r="8510" spans="2:4" x14ac:dyDescent="0.2">
      <c r="B8510" t="s">
        <v>201</v>
      </c>
      <c r="C8510" s="44">
        <v>204</v>
      </c>
      <c r="D8510" s="33">
        <v>43882</v>
      </c>
    </row>
    <row r="8511" spans="2:4" x14ac:dyDescent="0.2">
      <c r="B8511" t="s">
        <v>201</v>
      </c>
      <c r="C8511" s="44">
        <v>433</v>
      </c>
      <c r="D8511" s="33">
        <v>43883</v>
      </c>
    </row>
    <row r="8512" spans="2:4" x14ac:dyDescent="0.2">
      <c r="B8512" t="s">
        <v>201</v>
      </c>
      <c r="C8512" s="44">
        <v>602</v>
      </c>
      <c r="D8512" s="33">
        <v>43884</v>
      </c>
    </row>
    <row r="8513" spans="2:4" x14ac:dyDescent="0.2">
      <c r="B8513" t="s">
        <v>201</v>
      </c>
      <c r="C8513" s="44">
        <v>833</v>
      </c>
      <c r="D8513" s="33">
        <v>43885</v>
      </c>
    </row>
    <row r="8514" spans="2:4" x14ac:dyDescent="0.2">
      <c r="B8514" t="s">
        <v>201</v>
      </c>
      <c r="C8514" s="44">
        <v>977</v>
      </c>
      <c r="D8514" s="33">
        <v>43886</v>
      </c>
    </row>
    <row r="8515" spans="2:4" x14ac:dyDescent="0.2">
      <c r="B8515" t="s">
        <v>201</v>
      </c>
      <c r="C8515" s="44">
        <v>1261</v>
      </c>
      <c r="D8515" s="33">
        <v>43887</v>
      </c>
    </row>
    <row r="8516" spans="2:4" x14ac:dyDescent="0.2">
      <c r="B8516" t="s">
        <v>201</v>
      </c>
      <c r="C8516" s="44">
        <v>1766</v>
      </c>
      <c r="D8516" s="33">
        <v>43888</v>
      </c>
    </row>
    <row r="8517" spans="2:4" x14ac:dyDescent="0.2">
      <c r="B8517" t="s">
        <v>201</v>
      </c>
      <c r="C8517" s="44">
        <v>2337</v>
      </c>
      <c r="D8517" s="33">
        <v>43889</v>
      </c>
    </row>
    <row r="8518" spans="2:4" x14ac:dyDescent="0.2">
      <c r="B8518" t="s">
        <v>201</v>
      </c>
      <c r="C8518" s="44">
        <v>3150</v>
      </c>
      <c r="D8518" s="33">
        <v>43890</v>
      </c>
    </row>
    <row r="8519" spans="2:4" x14ac:dyDescent="0.2">
      <c r="B8519" t="s">
        <v>201</v>
      </c>
      <c r="C8519" s="44">
        <v>3736</v>
      </c>
      <c r="D8519" s="33">
        <v>43891</v>
      </c>
    </row>
    <row r="8520" spans="2:4" x14ac:dyDescent="0.2">
      <c r="B8520" t="s">
        <v>201</v>
      </c>
      <c r="C8520" s="44">
        <v>4335</v>
      </c>
      <c r="D8520" s="33">
        <v>43892</v>
      </c>
    </row>
    <row r="8521" spans="2:4" x14ac:dyDescent="0.2">
      <c r="B8521" t="s">
        <v>201</v>
      </c>
      <c r="C8521" s="44">
        <v>5186</v>
      </c>
      <c r="D8521" s="33">
        <v>43893</v>
      </c>
    </row>
    <row r="8522" spans="2:4" x14ac:dyDescent="0.2">
      <c r="B8522" t="s">
        <v>201</v>
      </c>
      <c r="C8522" s="44">
        <v>5621</v>
      </c>
      <c r="D8522" s="33">
        <v>43894</v>
      </c>
    </row>
    <row r="8523" spans="2:4" x14ac:dyDescent="0.2">
      <c r="B8523" t="s">
        <v>201</v>
      </c>
      <c r="C8523" s="44">
        <v>6088</v>
      </c>
      <c r="D8523" s="33">
        <v>43895</v>
      </c>
    </row>
    <row r="8524" spans="2:4" x14ac:dyDescent="0.2">
      <c r="B8524" t="s">
        <v>201</v>
      </c>
      <c r="C8524" s="44">
        <v>6593</v>
      </c>
      <c r="D8524" s="33">
        <v>43896</v>
      </c>
    </row>
    <row r="8525" spans="2:4" x14ac:dyDescent="0.2">
      <c r="B8525" t="s">
        <v>201</v>
      </c>
      <c r="C8525" s="44">
        <v>7041</v>
      </c>
      <c r="D8525" s="33">
        <v>43897</v>
      </c>
    </row>
    <row r="8526" spans="2:4" x14ac:dyDescent="0.2">
      <c r="B8526" t="s">
        <v>201</v>
      </c>
      <c r="C8526" s="44">
        <v>7314</v>
      </c>
      <c r="D8526" s="33">
        <v>43898</v>
      </c>
    </row>
    <row r="8527" spans="2:4" x14ac:dyDescent="0.2">
      <c r="B8527" t="s">
        <v>201</v>
      </c>
      <c r="C8527" s="44">
        <v>7478</v>
      </c>
      <c r="D8527" s="33">
        <v>43899</v>
      </c>
    </row>
    <row r="8528" spans="2:4" x14ac:dyDescent="0.2">
      <c r="B8528" t="s">
        <v>201</v>
      </c>
      <c r="C8528" s="44">
        <v>7513</v>
      </c>
      <c r="D8528" s="33">
        <v>43900</v>
      </c>
    </row>
    <row r="8529" spans="1:4" x14ac:dyDescent="0.2">
      <c r="B8529" t="s">
        <v>201</v>
      </c>
      <c r="C8529" s="44">
        <v>7755</v>
      </c>
      <c r="D8529" s="33">
        <v>43901</v>
      </c>
    </row>
    <row r="8530" spans="1:4" x14ac:dyDescent="0.2">
      <c r="B8530" t="s">
        <v>201</v>
      </c>
      <c r="C8530" s="44">
        <v>7869</v>
      </c>
      <c r="D8530" s="33">
        <v>43902</v>
      </c>
    </row>
    <row r="8531" spans="1:4" x14ac:dyDescent="0.2">
      <c r="B8531" t="s">
        <v>201</v>
      </c>
      <c r="C8531" s="44">
        <v>7979</v>
      </c>
      <c r="D8531" s="33">
        <v>43903</v>
      </c>
    </row>
    <row r="8532" spans="1:4" x14ac:dyDescent="0.2">
      <c r="B8532" t="s">
        <v>201</v>
      </c>
      <c r="C8532" s="44">
        <v>8086</v>
      </c>
      <c r="D8532" s="33">
        <v>43904</v>
      </c>
    </row>
    <row r="8533" spans="1:4" x14ac:dyDescent="0.2">
      <c r="B8533" t="s">
        <v>201</v>
      </c>
      <c r="C8533" s="44">
        <v>8162</v>
      </c>
      <c r="D8533" s="33">
        <v>43905</v>
      </c>
    </row>
    <row r="8534" spans="1:4" x14ac:dyDescent="0.2">
      <c r="A8534" t="s">
        <v>14</v>
      </c>
      <c r="B8534" t="s">
        <v>14</v>
      </c>
      <c r="C8534" s="44">
        <v>0</v>
      </c>
      <c r="D8534" s="33">
        <v>43852</v>
      </c>
    </row>
    <row r="8535" spans="1:4" x14ac:dyDescent="0.2">
      <c r="A8535" t="s">
        <v>14</v>
      </c>
      <c r="B8535" t="s">
        <v>14</v>
      </c>
      <c r="C8535" s="44">
        <v>0</v>
      </c>
      <c r="D8535" s="33">
        <v>43853</v>
      </c>
    </row>
    <row r="8536" spans="1:4" x14ac:dyDescent="0.2">
      <c r="A8536" t="s">
        <v>14</v>
      </c>
      <c r="B8536" t="s">
        <v>14</v>
      </c>
      <c r="C8536" s="44">
        <v>2</v>
      </c>
      <c r="D8536" s="33">
        <v>43854</v>
      </c>
    </row>
    <row r="8537" spans="1:4" x14ac:dyDescent="0.2">
      <c r="A8537" t="s">
        <v>14</v>
      </c>
      <c r="B8537" t="s">
        <v>14</v>
      </c>
      <c r="C8537" s="44">
        <v>3</v>
      </c>
      <c r="D8537" s="33">
        <v>43855</v>
      </c>
    </row>
    <row r="8538" spans="1:4" x14ac:dyDescent="0.2">
      <c r="A8538" t="s">
        <v>14</v>
      </c>
      <c r="B8538" t="s">
        <v>14</v>
      </c>
      <c r="C8538" s="44">
        <v>3</v>
      </c>
      <c r="D8538" s="33">
        <v>43856</v>
      </c>
    </row>
    <row r="8539" spans="1:4" x14ac:dyDescent="0.2">
      <c r="A8539" t="s">
        <v>14</v>
      </c>
      <c r="B8539" t="s">
        <v>14</v>
      </c>
      <c r="C8539" s="44">
        <v>3</v>
      </c>
      <c r="D8539" s="33">
        <v>43857</v>
      </c>
    </row>
    <row r="8540" spans="1:4" x14ac:dyDescent="0.2">
      <c r="A8540" t="s">
        <v>14</v>
      </c>
      <c r="B8540" t="s">
        <v>14</v>
      </c>
      <c r="C8540" s="44">
        <v>4</v>
      </c>
      <c r="D8540" s="33">
        <v>43858</v>
      </c>
    </row>
    <row r="8541" spans="1:4" x14ac:dyDescent="0.2">
      <c r="A8541" t="s">
        <v>14</v>
      </c>
      <c r="B8541" t="s">
        <v>14</v>
      </c>
      <c r="C8541" s="44">
        <v>5</v>
      </c>
      <c r="D8541" s="33">
        <v>43859</v>
      </c>
    </row>
    <row r="8542" spans="1:4" x14ac:dyDescent="0.2">
      <c r="A8542" t="s">
        <v>14</v>
      </c>
      <c r="B8542" t="s">
        <v>14</v>
      </c>
      <c r="C8542" s="44">
        <v>5</v>
      </c>
      <c r="D8542" s="33">
        <v>43860</v>
      </c>
    </row>
    <row r="8543" spans="1:4" x14ac:dyDescent="0.2">
      <c r="A8543" t="s">
        <v>14</v>
      </c>
      <c r="B8543" t="s">
        <v>14</v>
      </c>
      <c r="C8543" s="44">
        <v>5</v>
      </c>
      <c r="D8543" s="33">
        <v>43861</v>
      </c>
    </row>
    <row r="8544" spans="1:4" x14ac:dyDescent="0.2">
      <c r="A8544" t="s">
        <v>14</v>
      </c>
      <c r="B8544" t="s">
        <v>14</v>
      </c>
      <c r="C8544" s="44">
        <v>6</v>
      </c>
      <c r="D8544" s="33">
        <v>43862</v>
      </c>
    </row>
    <row r="8545" spans="1:4" x14ac:dyDescent="0.2">
      <c r="A8545" t="s">
        <v>14</v>
      </c>
      <c r="B8545" t="s">
        <v>14</v>
      </c>
      <c r="C8545" s="44">
        <v>6</v>
      </c>
      <c r="D8545" s="33">
        <v>43863</v>
      </c>
    </row>
    <row r="8546" spans="1:4" x14ac:dyDescent="0.2">
      <c r="A8546" t="s">
        <v>14</v>
      </c>
      <c r="B8546" t="s">
        <v>14</v>
      </c>
      <c r="C8546" s="44">
        <v>6</v>
      </c>
      <c r="D8546" s="33">
        <v>43864</v>
      </c>
    </row>
    <row r="8547" spans="1:4" x14ac:dyDescent="0.2">
      <c r="A8547" t="s">
        <v>14</v>
      </c>
      <c r="B8547" t="s">
        <v>14</v>
      </c>
      <c r="C8547" s="44">
        <v>6</v>
      </c>
      <c r="D8547" s="33">
        <v>43865</v>
      </c>
    </row>
    <row r="8548" spans="1:4" x14ac:dyDescent="0.2">
      <c r="A8548" t="s">
        <v>14</v>
      </c>
      <c r="B8548" t="s">
        <v>14</v>
      </c>
      <c r="C8548" s="44">
        <v>6</v>
      </c>
      <c r="D8548" s="33">
        <v>43866</v>
      </c>
    </row>
    <row r="8549" spans="1:4" x14ac:dyDescent="0.2">
      <c r="A8549" t="s">
        <v>14</v>
      </c>
      <c r="B8549" t="s">
        <v>14</v>
      </c>
      <c r="C8549" s="44">
        <v>6</v>
      </c>
      <c r="D8549" s="33">
        <v>43867</v>
      </c>
    </row>
    <row r="8550" spans="1:4" x14ac:dyDescent="0.2">
      <c r="A8550" t="s">
        <v>14</v>
      </c>
      <c r="B8550" t="s">
        <v>14</v>
      </c>
      <c r="C8550" s="44">
        <v>6</v>
      </c>
      <c r="D8550" s="33">
        <v>43868</v>
      </c>
    </row>
    <row r="8551" spans="1:4" x14ac:dyDescent="0.2">
      <c r="A8551" t="s">
        <v>14</v>
      </c>
      <c r="B8551" t="s">
        <v>14</v>
      </c>
      <c r="C8551" s="44">
        <v>11</v>
      </c>
      <c r="D8551" s="33">
        <v>43869</v>
      </c>
    </row>
    <row r="8552" spans="1:4" x14ac:dyDescent="0.2">
      <c r="A8552" t="s">
        <v>14</v>
      </c>
      <c r="B8552" t="s">
        <v>14</v>
      </c>
      <c r="C8552" s="44">
        <v>11</v>
      </c>
      <c r="D8552" s="33">
        <v>43870</v>
      </c>
    </row>
    <row r="8553" spans="1:4" x14ac:dyDescent="0.2">
      <c r="A8553" t="s">
        <v>14</v>
      </c>
      <c r="B8553" t="s">
        <v>14</v>
      </c>
      <c r="C8553" s="44">
        <v>11</v>
      </c>
      <c r="D8553" s="33">
        <v>43871</v>
      </c>
    </row>
    <row r="8554" spans="1:4" x14ac:dyDescent="0.2">
      <c r="A8554" t="s">
        <v>14</v>
      </c>
      <c r="B8554" t="s">
        <v>14</v>
      </c>
      <c r="C8554" s="44">
        <v>11</v>
      </c>
      <c r="D8554" s="33">
        <v>43872</v>
      </c>
    </row>
    <row r="8555" spans="1:4" x14ac:dyDescent="0.2">
      <c r="A8555" t="s">
        <v>14</v>
      </c>
      <c r="B8555" t="s">
        <v>14</v>
      </c>
      <c r="C8555" s="44">
        <v>11</v>
      </c>
      <c r="D8555" s="33">
        <v>43873</v>
      </c>
    </row>
    <row r="8556" spans="1:4" x14ac:dyDescent="0.2">
      <c r="A8556" t="s">
        <v>14</v>
      </c>
      <c r="B8556" t="s">
        <v>14</v>
      </c>
      <c r="C8556" s="44">
        <v>11</v>
      </c>
      <c r="D8556" s="33">
        <v>43874</v>
      </c>
    </row>
    <row r="8557" spans="1:4" x14ac:dyDescent="0.2">
      <c r="A8557" t="s">
        <v>14</v>
      </c>
      <c r="B8557" t="s">
        <v>14</v>
      </c>
      <c r="C8557" s="44">
        <v>11</v>
      </c>
      <c r="D8557" s="33">
        <v>43875</v>
      </c>
    </row>
    <row r="8558" spans="1:4" x14ac:dyDescent="0.2">
      <c r="A8558" t="s">
        <v>14</v>
      </c>
      <c r="B8558" t="s">
        <v>14</v>
      </c>
      <c r="C8558" s="44">
        <v>12</v>
      </c>
      <c r="D8558" s="33">
        <v>43876</v>
      </c>
    </row>
    <row r="8559" spans="1:4" x14ac:dyDescent="0.2">
      <c r="A8559" t="s">
        <v>14</v>
      </c>
      <c r="B8559" t="s">
        <v>14</v>
      </c>
      <c r="C8559" s="44">
        <v>12</v>
      </c>
      <c r="D8559" s="33">
        <v>43877</v>
      </c>
    </row>
    <row r="8560" spans="1:4" x14ac:dyDescent="0.2">
      <c r="A8560" t="s">
        <v>14</v>
      </c>
      <c r="B8560" t="s">
        <v>14</v>
      </c>
      <c r="C8560" s="44">
        <v>12</v>
      </c>
      <c r="D8560" s="33">
        <v>43878</v>
      </c>
    </row>
    <row r="8561" spans="1:4" x14ac:dyDescent="0.2">
      <c r="A8561" t="s">
        <v>14</v>
      </c>
      <c r="B8561" t="s">
        <v>14</v>
      </c>
      <c r="C8561" s="44">
        <v>12</v>
      </c>
      <c r="D8561" s="33">
        <v>43879</v>
      </c>
    </row>
    <row r="8562" spans="1:4" x14ac:dyDescent="0.2">
      <c r="A8562" t="s">
        <v>14</v>
      </c>
      <c r="B8562" t="s">
        <v>14</v>
      </c>
      <c r="C8562" s="44">
        <v>12</v>
      </c>
      <c r="D8562" s="33">
        <v>43880</v>
      </c>
    </row>
    <row r="8563" spans="1:4" x14ac:dyDescent="0.2">
      <c r="A8563" t="s">
        <v>14</v>
      </c>
      <c r="B8563" t="s">
        <v>14</v>
      </c>
      <c r="C8563" s="44">
        <v>12</v>
      </c>
      <c r="D8563" s="33">
        <v>43881</v>
      </c>
    </row>
    <row r="8564" spans="1:4" x14ac:dyDescent="0.2">
      <c r="A8564" t="s">
        <v>14</v>
      </c>
      <c r="B8564" t="s">
        <v>14</v>
      </c>
      <c r="C8564" s="44">
        <v>12</v>
      </c>
      <c r="D8564" s="33">
        <v>43882</v>
      </c>
    </row>
    <row r="8565" spans="1:4" x14ac:dyDescent="0.2">
      <c r="A8565" t="s">
        <v>14</v>
      </c>
      <c r="B8565" t="s">
        <v>14</v>
      </c>
      <c r="C8565" s="44">
        <v>12</v>
      </c>
      <c r="D8565" s="33">
        <v>43883</v>
      </c>
    </row>
    <row r="8566" spans="1:4" x14ac:dyDescent="0.2">
      <c r="A8566" t="s">
        <v>14</v>
      </c>
      <c r="B8566" t="s">
        <v>14</v>
      </c>
      <c r="C8566" s="44">
        <v>12</v>
      </c>
      <c r="D8566" s="33">
        <v>43884</v>
      </c>
    </row>
    <row r="8567" spans="1:4" x14ac:dyDescent="0.2">
      <c r="A8567" t="s">
        <v>14</v>
      </c>
      <c r="B8567" t="s">
        <v>14</v>
      </c>
      <c r="C8567" s="44">
        <v>12</v>
      </c>
      <c r="D8567" s="33">
        <v>43885</v>
      </c>
    </row>
    <row r="8568" spans="1:4" x14ac:dyDescent="0.2">
      <c r="A8568" t="s">
        <v>14</v>
      </c>
      <c r="B8568" t="s">
        <v>14</v>
      </c>
      <c r="C8568" s="44">
        <v>14</v>
      </c>
      <c r="D8568" s="33">
        <v>43886</v>
      </c>
    </row>
    <row r="8569" spans="1:4" x14ac:dyDescent="0.2">
      <c r="A8569" t="s">
        <v>14</v>
      </c>
      <c r="B8569" t="s">
        <v>14</v>
      </c>
      <c r="C8569" s="44">
        <v>18</v>
      </c>
      <c r="D8569" s="33">
        <v>43887</v>
      </c>
    </row>
    <row r="8570" spans="1:4" x14ac:dyDescent="0.2">
      <c r="A8570" t="s">
        <v>14</v>
      </c>
      <c r="B8570" t="s">
        <v>14</v>
      </c>
      <c r="C8570" s="44">
        <v>38</v>
      </c>
      <c r="D8570" s="33">
        <v>43888</v>
      </c>
    </row>
    <row r="8571" spans="1:4" x14ac:dyDescent="0.2">
      <c r="A8571" t="s">
        <v>14</v>
      </c>
      <c r="B8571" t="s">
        <v>14</v>
      </c>
      <c r="C8571" s="44">
        <v>57</v>
      </c>
      <c r="D8571" s="33">
        <v>43889</v>
      </c>
    </row>
    <row r="8572" spans="1:4" x14ac:dyDescent="0.2">
      <c r="A8572" t="s">
        <v>14</v>
      </c>
      <c r="B8572" t="s">
        <v>14</v>
      </c>
      <c r="C8572" s="44">
        <v>100</v>
      </c>
      <c r="D8572" s="33">
        <v>43890</v>
      </c>
    </row>
    <row r="8573" spans="1:4" x14ac:dyDescent="0.2">
      <c r="A8573" t="s">
        <v>14</v>
      </c>
      <c r="B8573" t="s">
        <v>14</v>
      </c>
      <c r="C8573" s="44">
        <v>130</v>
      </c>
      <c r="D8573" s="33">
        <v>43891</v>
      </c>
    </row>
    <row r="8574" spans="1:4" x14ac:dyDescent="0.2">
      <c r="A8574" t="s">
        <v>14</v>
      </c>
      <c r="B8574" t="s">
        <v>14</v>
      </c>
      <c r="C8574" s="44">
        <v>191</v>
      </c>
      <c r="D8574" s="33">
        <v>43892</v>
      </c>
    </row>
    <row r="8575" spans="1:4" x14ac:dyDescent="0.2">
      <c r="A8575" t="s">
        <v>14</v>
      </c>
      <c r="B8575" t="s">
        <v>14</v>
      </c>
      <c r="C8575" s="44">
        <v>204</v>
      </c>
      <c r="D8575" s="33">
        <v>43893</v>
      </c>
    </row>
    <row r="8576" spans="1:4" x14ac:dyDescent="0.2">
      <c r="A8576" t="s">
        <v>14</v>
      </c>
      <c r="B8576" t="s">
        <v>14</v>
      </c>
      <c r="C8576" s="44">
        <v>285</v>
      </c>
      <c r="D8576" s="33">
        <v>43894</v>
      </c>
    </row>
    <row r="8577" spans="1:4" x14ac:dyDescent="0.2">
      <c r="A8577" t="s">
        <v>14</v>
      </c>
      <c r="B8577" t="s">
        <v>14</v>
      </c>
      <c r="C8577" s="44">
        <v>377</v>
      </c>
      <c r="D8577" s="33">
        <v>43895</v>
      </c>
    </row>
    <row r="8578" spans="1:4" x14ac:dyDescent="0.2">
      <c r="A8578" t="s">
        <v>14</v>
      </c>
      <c r="B8578" t="s">
        <v>14</v>
      </c>
      <c r="C8578" s="44">
        <v>653</v>
      </c>
      <c r="D8578" s="33">
        <v>43896</v>
      </c>
    </row>
    <row r="8579" spans="1:4" x14ac:dyDescent="0.2">
      <c r="A8579" t="s">
        <v>14</v>
      </c>
      <c r="B8579" t="s">
        <v>14</v>
      </c>
      <c r="C8579" s="44">
        <v>949</v>
      </c>
      <c r="D8579" s="33">
        <v>43897</v>
      </c>
    </row>
    <row r="8580" spans="1:4" x14ac:dyDescent="0.2">
      <c r="A8580" t="s">
        <v>14</v>
      </c>
      <c r="B8580" t="s">
        <v>14</v>
      </c>
      <c r="C8580" s="44">
        <v>1126</v>
      </c>
      <c r="D8580" s="33">
        <v>43898</v>
      </c>
    </row>
    <row r="8581" spans="1:4" x14ac:dyDescent="0.2">
      <c r="A8581" t="s">
        <v>14</v>
      </c>
      <c r="B8581" t="s">
        <v>14</v>
      </c>
      <c r="C8581" s="44">
        <v>1209</v>
      </c>
      <c r="D8581" s="33">
        <v>43899</v>
      </c>
    </row>
    <row r="8582" spans="1:4" x14ac:dyDescent="0.2">
      <c r="A8582" t="s">
        <v>14</v>
      </c>
      <c r="B8582" t="s">
        <v>14</v>
      </c>
      <c r="C8582" s="44">
        <v>1784</v>
      </c>
      <c r="D8582" s="33">
        <v>43900</v>
      </c>
    </row>
    <row r="8583" spans="1:4" x14ac:dyDescent="0.2">
      <c r="A8583" t="s">
        <v>14</v>
      </c>
      <c r="B8583" t="s">
        <v>14</v>
      </c>
      <c r="C8583" s="44">
        <v>2281</v>
      </c>
      <c r="D8583" s="33">
        <v>43901</v>
      </c>
    </row>
    <row r="8584" spans="1:4" x14ac:dyDescent="0.2">
      <c r="A8584" t="s">
        <v>14</v>
      </c>
      <c r="B8584" t="s">
        <v>14</v>
      </c>
      <c r="C8584" s="44">
        <v>2281</v>
      </c>
      <c r="D8584" s="33">
        <v>43902</v>
      </c>
    </row>
    <row r="8585" spans="1:4" x14ac:dyDescent="0.2">
      <c r="A8585" t="s">
        <v>14</v>
      </c>
      <c r="B8585" t="s">
        <v>14</v>
      </c>
      <c r="C8585" s="44">
        <v>3661</v>
      </c>
      <c r="D8585" s="33">
        <v>43903</v>
      </c>
    </row>
    <row r="8586" spans="1:4" x14ac:dyDescent="0.2">
      <c r="A8586" t="s">
        <v>14</v>
      </c>
      <c r="B8586" t="s">
        <v>14</v>
      </c>
      <c r="C8586" s="44">
        <v>4469</v>
      </c>
      <c r="D8586" s="33">
        <v>43904</v>
      </c>
    </row>
    <row r="8587" spans="1:4" x14ac:dyDescent="0.2">
      <c r="A8587" t="s">
        <v>14</v>
      </c>
      <c r="B8587" t="s">
        <v>14</v>
      </c>
      <c r="C8587" s="44">
        <v>4499</v>
      </c>
      <c r="D8587" s="33">
        <v>43905</v>
      </c>
    </row>
    <row r="8588" spans="1:4" x14ac:dyDescent="0.2">
      <c r="A8588" t="s">
        <v>202</v>
      </c>
      <c r="B8588" t="s">
        <v>199</v>
      </c>
      <c r="C8588" s="44">
        <v>26</v>
      </c>
      <c r="D8588" s="33">
        <v>43852</v>
      </c>
    </row>
    <row r="8589" spans="1:4" x14ac:dyDescent="0.2">
      <c r="A8589" t="s">
        <v>202</v>
      </c>
      <c r="B8589" t="s">
        <v>199</v>
      </c>
      <c r="C8589" s="44">
        <v>32</v>
      </c>
      <c r="D8589" s="33">
        <v>43853</v>
      </c>
    </row>
    <row r="8590" spans="1:4" x14ac:dyDescent="0.2">
      <c r="A8590" t="s">
        <v>202</v>
      </c>
      <c r="B8590" t="s">
        <v>199</v>
      </c>
      <c r="C8590" s="44">
        <v>53</v>
      </c>
      <c r="D8590" s="33">
        <v>43854</v>
      </c>
    </row>
    <row r="8591" spans="1:4" x14ac:dyDescent="0.2">
      <c r="A8591" t="s">
        <v>202</v>
      </c>
      <c r="B8591" t="s">
        <v>199</v>
      </c>
      <c r="C8591" s="44">
        <v>78</v>
      </c>
      <c r="D8591" s="33">
        <v>43855</v>
      </c>
    </row>
    <row r="8592" spans="1:4" x14ac:dyDescent="0.2">
      <c r="A8592" t="s">
        <v>202</v>
      </c>
      <c r="B8592" t="s">
        <v>199</v>
      </c>
      <c r="C8592" s="44">
        <v>111</v>
      </c>
      <c r="D8592" s="33">
        <v>43856</v>
      </c>
    </row>
    <row r="8593" spans="1:4" x14ac:dyDescent="0.2">
      <c r="A8593" t="s">
        <v>202</v>
      </c>
      <c r="B8593" t="s">
        <v>199</v>
      </c>
      <c r="C8593" s="44">
        <v>151</v>
      </c>
      <c r="D8593" s="33">
        <v>43857</v>
      </c>
    </row>
    <row r="8594" spans="1:4" x14ac:dyDescent="0.2">
      <c r="A8594" t="s">
        <v>202</v>
      </c>
      <c r="B8594" t="s">
        <v>199</v>
      </c>
      <c r="C8594" s="44">
        <v>207</v>
      </c>
      <c r="D8594" s="33">
        <v>43858</v>
      </c>
    </row>
    <row r="8595" spans="1:4" x14ac:dyDescent="0.2">
      <c r="A8595" t="s">
        <v>202</v>
      </c>
      <c r="B8595" t="s">
        <v>199</v>
      </c>
      <c r="C8595" s="44">
        <v>277</v>
      </c>
      <c r="D8595" s="33">
        <v>43859</v>
      </c>
    </row>
    <row r="8596" spans="1:4" x14ac:dyDescent="0.2">
      <c r="A8596" t="s">
        <v>202</v>
      </c>
      <c r="B8596" t="s">
        <v>199</v>
      </c>
      <c r="C8596" s="44">
        <v>354</v>
      </c>
      <c r="D8596" s="33">
        <v>43860</v>
      </c>
    </row>
    <row r="8597" spans="1:4" x14ac:dyDescent="0.2">
      <c r="A8597" t="s">
        <v>202</v>
      </c>
      <c r="B8597" t="s">
        <v>199</v>
      </c>
      <c r="C8597" s="44">
        <v>436</v>
      </c>
      <c r="D8597" s="33">
        <v>43861</v>
      </c>
    </row>
    <row r="8598" spans="1:4" x14ac:dyDescent="0.2">
      <c r="A8598" t="s">
        <v>202</v>
      </c>
      <c r="B8598" t="s">
        <v>199</v>
      </c>
      <c r="C8598" s="44">
        <v>535</v>
      </c>
      <c r="D8598" s="33">
        <v>43862</v>
      </c>
    </row>
    <row r="8599" spans="1:4" x14ac:dyDescent="0.2">
      <c r="A8599" t="s">
        <v>202</v>
      </c>
      <c r="B8599" t="s">
        <v>199</v>
      </c>
      <c r="C8599" s="44">
        <v>632</v>
      </c>
      <c r="D8599" s="33">
        <v>43863</v>
      </c>
    </row>
    <row r="8600" spans="1:4" x14ac:dyDescent="0.2">
      <c r="A8600" t="s">
        <v>202</v>
      </c>
      <c r="B8600" t="s">
        <v>199</v>
      </c>
      <c r="C8600" s="44">
        <v>725</v>
      </c>
      <c r="D8600" s="33">
        <v>43864</v>
      </c>
    </row>
    <row r="8601" spans="1:4" x14ac:dyDescent="0.2">
      <c r="A8601" t="s">
        <v>202</v>
      </c>
      <c r="B8601" t="s">
        <v>199</v>
      </c>
      <c r="C8601" s="44">
        <v>813</v>
      </c>
      <c r="D8601" s="33">
        <v>43865</v>
      </c>
    </row>
    <row r="8602" spans="1:4" x14ac:dyDescent="0.2">
      <c r="A8602" t="s">
        <v>202</v>
      </c>
      <c r="B8602" t="s">
        <v>199</v>
      </c>
      <c r="C8602" s="44">
        <v>895</v>
      </c>
      <c r="D8602" s="33">
        <v>43866</v>
      </c>
    </row>
    <row r="8603" spans="1:4" x14ac:dyDescent="0.2">
      <c r="A8603" t="s">
        <v>202</v>
      </c>
      <c r="B8603" t="s">
        <v>199</v>
      </c>
      <c r="C8603" s="44">
        <v>970</v>
      </c>
      <c r="D8603" s="33">
        <v>43867</v>
      </c>
    </row>
    <row r="8604" spans="1:4" x14ac:dyDescent="0.2">
      <c r="A8604" t="s">
        <v>202</v>
      </c>
      <c r="B8604" t="s">
        <v>199</v>
      </c>
      <c r="C8604" s="44">
        <v>1034</v>
      </c>
      <c r="D8604" s="33">
        <v>43868</v>
      </c>
    </row>
    <row r="8605" spans="1:4" x14ac:dyDescent="0.2">
      <c r="A8605" t="s">
        <v>202</v>
      </c>
      <c r="B8605" t="s">
        <v>199</v>
      </c>
      <c r="C8605" s="44">
        <v>1095</v>
      </c>
      <c r="D8605" s="33">
        <v>43869</v>
      </c>
    </row>
    <row r="8606" spans="1:4" x14ac:dyDescent="0.2">
      <c r="A8606" t="s">
        <v>202</v>
      </c>
      <c r="B8606" t="s">
        <v>199</v>
      </c>
      <c r="C8606" s="44">
        <v>1131</v>
      </c>
      <c r="D8606" s="33">
        <v>43870</v>
      </c>
    </row>
    <row r="8607" spans="1:4" x14ac:dyDescent="0.2">
      <c r="A8607" t="s">
        <v>202</v>
      </c>
      <c r="B8607" t="s">
        <v>199</v>
      </c>
      <c r="C8607" s="44">
        <v>1159</v>
      </c>
      <c r="D8607" s="33">
        <v>43871</v>
      </c>
    </row>
    <row r="8608" spans="1:4" x14ac:dyDescent="0.2">
      <c r="A8608" t="s">
        <v>202</v>
      </c>
      <c r="B8608" t="s">
        <v>199</v>
      </c>
      <c r="C8608" s="44">
        <v>1177</v>
      </c>
      <c r="D8608" s="33">
        <v>43872</v>
      </c>
    </row>
    <row r="8609" spans="1:4" x14ac:dyDescent="0.2">
      <c r="A8609" t="s">
        <v>202</v>
      </c>
      <c r="B8609" t="s">
        <v>199</v>
      </c>
      <c r="C8609" s="44">
        <v>1219</v>
      </c>
      <c r="D8609" s="33">
        <v>43873</v>
      </c>
    </row>
    <row r="8610" spans="1:4" x14ac:dyDescent="0.2">
      <c r="A8610" t="s">
        <v>202</v>
      </c>
      <c r="B8610" t="s">
        <v>199</v>
      </c>
      <c r="C8610" s="44">
        <v>1241</v>
      </c>
      <c r="D8610" s="33">
        <v>43874</v>
      </c>
    </row>
    <row r="8611" spans="1:4" x14ac:dyDescent="0.2">
      <c r="A8611" t="s">
        <v>202</v>
      </c>
      <c r="B8611" t="s">
        <v>199</v>
      </c>
      <c r="C8611" s="44">
        <v>1261</v>
      </c>
      <c r="D8611" s="33">
        <v>43875</v>
      </c>
    </row>
    <row r="8612" spans="1:4" x14ac:dyDescent="0.2">
      <c r="A8612" t="s">
        <v>202</v>
      </c>
      <c r="B8612" t="s">
        <v>199</v>
      </c>
      <c r="C8612" s="44">
        <v>1294</v>
      </c>
      <c r="D8612" s="33">
        <v>43876</v>
      </c>
    </row>
    <row r="8613" spans="1:4" x14ac:dyDescent="0.2">
      <c r="A8613" t="s">
        <v>202</v>
      </c>
      <c r="B8613" t="s">
        <v>199</v>
      </c>
      <c r="C8613" s="44">
        <v>1316</v>
      </c>
      <c r="D8613" s="33">
        <v>43877</v>
      </c>
    </row>
    <row r="8614" spans="1:4" x14ac:dyDescent="0.2">
      <c r="A8614" t="s">
        <v>202</v>
      </c>
      <c r="B8614" t="s">
        <v>199</v>
      </c>
      <c r="C8614" s="44">
        <v>1322</v>
      </c>
      <c r="D8614" s="33">
        <v>43878</v>
      </c>
    </row>
    <row r="8615" spans="1:4" x14ac:dyDescent="0.2">
      <c r="A8615" t="s">
        <v>202</v>
      </c>
      <c r="B8615" t="s">
        <v>199</v>
      </c>
      <c r="C8615" s="44">
        <v>1328</v>
      </c>
      <c r="D8615" s="33">
        <v>43879</v>
      </c>
    </row>
    <row r="8616" spans="1:4" x14ac:dyDescent="0.2">
      <c r="A8616" t="s">
        <v>202</v>
      </c>
      <c r="B8616" t="s">
        <v>199</v>
      </c>
      <c r="C8616" s="44">
        <v>1331</v>
      </c>
      <c r="D8616" s="33">
        <v>43880</v>
      </c>
    </row>
    <row r="8617" spans="1:4" x14ac:dyDescent="0.2">
      <c r="A8617" t="s">
        <v>202</v>
      </c>
      <c r="B8617" t="s">
        <v>199</v>
      </c>
      <c r="C8617" s="44">
        <v>1332</v>
      </c>
      <c r="D8617" s="33">
        <v>43881</v>
      </c>
    </row>
    <row r="8618" spans="1:4" x14ac:dyDescent="0.2">
      <c r="A8618" t="s">
        <v>202</v>
      </c>
      <c r="B8618" t="s">
        <v>199</v>
      </c>
      <c r="C8618" s="44">
        <v>1333</v>
      </c>
      <c r="D8618" s="33">
        <v>43882</v>
      </c>
    </row>
    <row r="8619" spans="1:4" x14ac:dyDescent="0.2">
      <c r="A8619" t="s">
        <v>202</v>
      </c>
      <c r="B8619" t="s">
        <v>199</v>
      </c>
      <c r="C8619" s="44">
        <v>1339</v>
      </c>
      <c r="D8619" s="33">
        <v>43883</v>
      </c>
    </row>
    <row r="8620" spans="1:4" x14ac:dyDescent="0.2">
      <c r="A8620" t="s">
        <v>202</v>
      </c>
      <c r="B8620" t="s">
        <v>199</v>
      </c>
      <c r="C8620" s="44">
        <v>1342</v>
      </c>
      <c r="D8620" s="33">
        <v>43884</v>
      </c>
    </row>
    <row r="8621" spans="1:4" x14ac:dyDescent="0.2">
      <c r="A8621" t="s">
        <v>202</v>
      </c>
      <c r="B8621" t="s">
        <v>199</v>
      </c>
      <c r="C8621" s="44">
        <v>1345</v>
      </c>
      <c r="D8621" s="33">
        <v>43885</v>
      </c>
    </row>
    <row r="8622" spans="1:4" x14ac:dyDescent="0.2">
      <c r="A8622" t="s">
        <v>202</v>
      </c>
      <c r="B8622" t="s">
        <v>199</v>
      </c>
      <c r="C8622" s="44">
        <v>1347</v>
      </c>
      <c r="D8622" s="33">
        <v>43886</v>
      </c>
    </row>
    <row r="8623" spans="1:4" x14ac:dyDescent="0.2">
      <c r="A8623" t="s">
        <v>202</v>
      </c>
      <c r="B8623" t="s">
        <v>199</v>
      </c>
      <c r="C8623" s="44">
        <v>1347</v>
      </c>
      <c r="D8623" s="33">
        <v>43887</v>
      </c>
    </row>
    <row r="8624" spans="1:4" x14ac:dyDescent="0.2">
      <c r="A8624" t="s">
        <v>202</v>
      </c>
      <c r="B8624" t="s">
        <v>199</v>
      </c>
      <c r="C8624" s="44">
        <v>1347</v>
      </c>
      <c r="D8624" s="33">
        <v>43888</v>
      </c>
    </row>
    <row r="8625" spans="1:4" x14ac:dyDescent="0.2">
      <c r="A8625" t="s">
        <v>202</v>
      </c>
      <c r="B8625" t="s">
        <v>199</v>
      </c>
      <c r="C8625" s="44">
        <v>1348</v>
      </c>
      <c r="D8625" s="33">
        <v>43889</v>
      </c>
    </row>
    <row r="8626" spans="1:4" x14ac:dyDescent="0.2">
      <c r="A8626" t="s">
        <v>202</v>
      </c>
      <c r="B8626" t="s">
        <v>199</v>
      </c>
      <c r="C8626" s="44">
        <v>1349</v>
      </c>
      <c r="D8626" s="33">
        <v>43890</v>
      </c>
    </row>
    <row r="8627" spans="1:4" x14ac:dyDescent="0.2">
      <c r="A8627" t="s">
        <v>202</v>
      </c>
      <c r="B8627" t="s">
        <v>199</v>
      </c>
      <c r="C8627" s="44">
        <v>1349</v>
      </c>
      <c r="D8627" s="33">
        <v>43891</v>
      </c>
    </row>
    <row r="8628" spans="1:4" x14ac:dyDescent="0.2">
      <c r="A8628" t="s">
        <v>202</v>
      </c>
      <c r="B8628" t="s">
        <v>199</v>
      </c>
      <c r="C8628" s="44">
        <v>1350</v>
      </c>
      <c r="D8628" s="33">
        <v>43892</v>
      </c>
    </row>
    <row r="8629" spans="1:4" x14ac:dyDescent="0.2">
      <c r="A8629" t="s">
        <v>202</v>
      </c>
      <c r="B8629" t="s">
        <v>199</v>
      </c>
      <c r="C8629" s="44">
        <v>1350</v>
      </c>
      <c r="D8629" s="33">
        <v>43893</v>
      </c>
    </row>
    <row r="8630" spans="1:4" x14ac:dyDescent="0.2">
      <c r="A8630" t="s">
        <v>202</v>
      </c>
      <c r="B8630" t="s">
        <v>199</v>
      </c>
      <c r="C8630" s="44">
        <v>1350</v>
      </c>
      <c r="D8630" s="33">
        <v>43894</v>
      </c>
    </row>
    <row r="8631" spans="1:4" x14ac:dyDescent="0.2">
      <c r="A8631" t="s">
        <v>202</v>
      </c>
      <c r="B8631" t="s">
        <v>199</v>
      </c>
      <c r="C8631" s="44">
        <v>1351</v>
      </c>
      <c r="D8631" s="33">
        <v>43895</v>
      </c>
    </row>
    <row r="8632" spans="1:4" x14ac:dyDescent="0.2">
      <c r="A8632" t="s">
        <v>202</v>
      </c>
      <c r="B8632" t="s">
        <v>199</v>
      </c>
      <c r="C8632" s="44">
        <v>1352</v>
      </c>
      <c r="D8632" s="33">
        <v>43896</v>
      </c>
    </row>
    <row r="8633" spans="1:4" x14ac:dyDescent="0.2">
      <c r="A8633" t="s">
        <v>202</v>
      </c>
      <c r="B8633" t="s">
        <v>199</v>
      </c>
      <c r="C8633" s="44">
        <v>1352</v>
      </c>
      <c r="D8633" s="33">
        <v>43897</v>
      </c>
    </row>
    <row r="8634" spans="1:4" x14ac:dyDescent="0.2">
      <c r="A8634" t="s">
        <v>202</v>
      </c>
      <c r="B8634" t="s">
        <v>199</v>
      </c>
      <c r="C8634" s="44">
        <v>1352</v>
      </c>
      <c r="D8634" s="33">
        <v>43898</v>
      </c>
    </row>
    <row r="8635" spans="1:4" x14ac:dyDescent="0.2">
      <c r="A8635" t="s">
        <v>202</v>
      </c>
      <c r="B8635" t="s">
        <v>199</v>
      </c>
      <c r="C8635" s="44">
        <v>1352</v>
      </c>
      <c r="D8635" s="33">
        <v>43899</v>
      </c>
    </row>
    <row r="8636" spans="1:4" x14ac:dyDescent="0.2">
      <c r="A8636" t="s">
        <v>202</v>
      </c>
      <c r="B8636" t="s">
        <v>199</v>
      </c>
      <c r="C8636" s="44">
        <v>1353</v>
      </c>
      <c r="D8636" s="33">
        <v>43900</v>
      </c>
    </row>
    <row r="8637" spans="1:4" x14ac:dyDescent="0.2">
      <c r="A8637" t="s">
        <v>202</v>
      </c>
      <c r="B8637" t="s">
        <v>199</v>
      </c>
      <c r="C8637" s="44">
        <v>1356</v>
      </c>
      <c r="D8637" s="33">
        <v>43901</v>
      </c>
    </row>
    <row r="8638" spans="1:4" x14ac:dyDescent="0.2">
      <c r="A8638" t="s">
        <v>202</v>
      </c>
      <c r="B8638" t="s">
        <v>199</v>
      </c>
      <c r="C8638" s="44">
        <v>1356</v>
      </c>
      <c r="D8638" s="33">
        <v>43902</v>
      </c>
    </row>
    <row r="8639" spans="1:4" x14ac:dyDescent="0.2">
      <c r="A8639" t="s">
        <v>202</v>
      </c>
      <c r="B8639" t="s">
        <v>199</v>
      </c>
      <c r="C8639" s="44">
        <v>1356</v>
      </c>
      <c r="D8639" s="33">
        <v>43903</v>
      </c>
    </row>
    <row r="8640" spans="1:4" x14ac:dyDescent="0.2">
      <c r="A8640" t="s">
        <v>202</v>
      </c>
      <c r="B8640" t="s">
        <v>199</v>
      </c>
      <c r="C8640" s="44">
        <v>1356</v>
      </c>
      <c r="D8640" s="33">
        <v>43904</v>
      </c>
    </row>
    <row r="8641" spans="1:4" x14ac:dyDescent="0.2">
      <c r="A8641" t="s">
        <v>202</v>
      </c>
      <c r="B8641" t="s">
        <v>199</v>
      </c>
      <c r="C8641" s="44">
        <v>1360</v>
      </c>
      <c r="D8641" s="33">
        <v>43905</v>
      </c>
    </row>
    <row r="8642" spans="1:4" x14ac:dyDescent="0.2">
      <c r="A8642" t="s">
        <v>203</v>
      </c>
      <c r="B8642" t="s">
        <v>199</v>
      </c>
      <c r="C8642" s="44">
        <v>5</v>
      </c>
      <c r="D8642" s="33">
        <v>43852</v>
      </c>
    </row>
    <row r="8643" spans="1:4" x14ac:dyDescent="0.2">
      <c r="A8643" t="s">
        <v>203</v>
      </c>
      <c r="B8643" t="s">
        <v>199</v>
      </c>
      <c r="C8643" s="44">
        <v>5</v>
      </c>
      <c r="D8643" s="33">
        <v>43853</v>
      </c>
    </row>
    <row r="8644" spans="1:4" x14ac:dyDescent="0.2">
      <c r="A8644" t="s">
        <v>203</v>
      </c>
      <c r="B8644" t="s">
        <v>199</v>
      </c>
      <c r="C8644" s="44">
        <v>9</v>
      </c>
      <c r="D8644" s="33">
        <v>43854</v>
      </c>
    </row>
    <row r="8645" spans="1:4" x14ac:dyDescent="0.2">
      <c r="A8645" t="s">
        <v>203</v>
      </c>
      <c r="B8645" t="s">
        <v>199</v>
      </c>
      <c r="C8645" s="44">
        <v>32</v>
      </c>
      <c r="D8645" s="33">
        <v>43855</v>
      </c>
    </row>
    <row r="8646" spans="1:4" x14ac:dyDescent="0.2">
      <c r="A8646" t="s">
        <v>203</v>
      </c>
      <c r="B8646" t="s">
        <v>199</v>
      </c>
      <c r="C8646" s="44">
        <v>83</v>
      </c>
      <c r="D8646" s="33">
        <v>43856</v>
      </c>
    </row>
    <row r="8647" spans="1:4" x14ac:dyDescent="0.2">
      <c r="A8647" t="s">
        <v>203</v>
      </c>
      <c r="B8647" t="s">
        <v>199</v>
      </c>
      <c r="C8647" s="44">
        <v>128</v>
      </c>
      <c r="D8647" s="33">
        <v>43857</v>
      </c>
    </row>
    <row r="8648" spans="1:4" x14ac:dyDescent="0.2">
      <c r="A8648" t="s">
        <v>203</v>
      </c>
      <c r="B8648" t="s">
        <v>199</v>
      </c>
      <c r="C8648" s="44">
        <v>168</v>
      </c>
      <c r="D8648" s="33">
        <v>43858</v>
      </c>
    </row>
    <row r="8649" spans="1:4" x14ac:dyDescent="0.2">
      <c r="A8649" t="s">
        <v>203</v>
      </c>
      <c r="B8649" t="s">
        <v>199</v>
      </c>
      <c r="C8649" s="44">
        <v>206</v>
      </c>
      <c r="D8649" s="33">
        <v>43859</v>
      </c>
    </row>
    <row r="8650" spans="1:4" x14ac:dyDescent="0.2">
      <c r="A8650" t="s">
        <v>203</v>
      </c>
      <c r="B8650" t="s">
        <v>199</v>
      </c>
      <c r="C8650" s="44">
        <v>278</v>
      </c>
      <c r="D8650" s="33">
        <v>43860</v>
      </c>
    </row>
    <row r="8651" spans="1:4" x14ac:dyDescent="0.2">
      <c r="A8651" t="s">
        <v>203</v>
      </c>
      <c r="B8651" t="s">
        <v>199</v>
      </c>
      <c r="C8651" s="44">
        <v>352</v>
      </c>
      <c r="D8651" s="33">
        <v>43861</v>
      </c>
    </row>
    <row r="8652" spans="1:4" x14ac:dyDescent="0.2">
      <c r="A8652" t="s">
        <v>203</v>
      </c>
      <c r="B8652" t="s">
        <v>199</v>
      </c>
      <c r="C8652" s="44">
        <v>422</v>
      </c>
      <c r="D8652" s="33">
        <v>43862</v>
      </c>
    </row>
    <row r="8653" spans="1:4" x14ac:dyDescent="0.2">
      <c r="A8653" t="s">
        <v>203</v>
      </c>
      <c r="B8653" t="s">
        <v>199</v>
      </c>
      <c r="C8653" s="44">
        <v>493</v>
      </c>
      <c r="D8653" s="33">
        <v>43863</v>
      </c>
    </row>
    <row r="8654" spans="1:4" x14ac:dyDescent="0.2">
      <c r="A8654" t="s">
        <v>203</v>
      </c>
      <c r="B8654" t="s">
        <v>199</v>
      </c>
      <c r="C8654" s="44">
        <v>566</v>
      </c>
      <c r="D8654" s="33">
        <v>43864</v>
      </c>
    </row>
    <row r="8655" spans="1:4" x14ac:dyDescent="0.2">
      <c r="A8655" t="s">
        <v>203</v>
      </c>
      <c r="B8655" t="s">
        <v>199</v>
      </c>
      <c r="C8655" s="44">
        <v>675</v>
      </c>
      <c r="D8655" s="33">
        <v>43865</v>
      </c>
    </row>
    <row r="8656" spans="1:4" x14ac:dyDescent="0.2">
      <c r="A8656" t="s">
        <v>203</v>
      </c>
      <c r="B8656" t="s">
        <v>199</v>
      </c>
      <c r="C8656" s="44">
        <v>764</v>
      </c>
      <c r="D8656" s="33">
        <v>43866</v>
      </c>
    </row>
    <row r="8657" spans="1:4" x14ac:dyDescent="0.2">
      <c r="A8657" t="s">
        <v>203</v>
      </c>
      <c r="B8657" t="s">
        <v>199</v>
      </c>
      <c r="C8657" s="44">
        <v>851</v>
      </c>
      <c r="D8657" s="33">
        <v>43867</v>
      </c>
    </row>
    <row r="8658" spans="1:4" x14ac:dyDescent="0.2">
      <c r="A8658" t="s">
        <v>203</v>
      </c>
      <c r="B8658" t="s">
        <v>199</v>
      </c>
      <c r="C8658" s="44">
        <v>914</v>
      </c>
      <c r="D8658" s="33">
        <v>43868</v>
      </c>
    </row>
    <row r="8659" spans="1:4" x14ac:dyDescent="0.2">
      <c r="A8659" t="s">
        <v>203</v>
      </c>
      <c r="B8659" t="s">
        <v>199</v>
      </c>
      <c r="C8659" s="44">
        <v>981</v>
      </c>
      <c r="D8659" s="33">
        <v>43869</v>
      </c>
    </row>
    <row r="8660" spans="1:4" x14ac:dyDescent="0.2">
      <c r="A8660" t="s">
        <v>203</v>
      </c>
      <c r="B8660" t="s">
        <v>199</v>
      </c>
      <c r="C8660" s="44">
        <v>1033</v>
      </c>
      <c r="D8660" s="33">
        <v>43870</v>
      </c>
    </row>
    <row r="8661" spans="1:4" x14ac:dyDescent="0.2">
      <c r="A8661" t="s">
        <v>203</v>
      </c>
      <c r="B8661" t="s">
        <v>199</v>
      </c>
      <c r="C8661" s="44">
        <v>1073</v>
      </c>
      <c r="D8661" s="33">
        <v>43871</v>
      </c>
    </row>
    <row r="8662" spans="1:4" x14ac:dyDescent="0.2">
      <c r="A8662" t="s">
        <v>203</v>
      </c>
      <c r="B8662" t="s">
        <v>199</v>
      </c>
      <c r="C8662" s="44">
        <v>1105</v>
      </c>
      <c r="D8662" s="33">
        <v>43872</v>
      </c>
    </row>
    <row r="8663" spans="1:4" x14ac:dyDescent="0.2">
      <c r="A8663" t="s">
        <v>203</v>
      </c>
      <c r="B8663" t="s">
        <v>199</v>
      </c>
      <c r="C8663" s="44">
        <v>1135</v>
      </c>
      <c r="D8663" s="33">
        <v>43873</v>
      </c>
    </row>
    <row r="8664" spans="1:4" x14ac:dyDescent="0.2">
      <c r="A8664" t="s">
        <v>203</v>
      </c>
      <c r="B8664" t="s">
        <v>199</v>
      </c>
      <c r="C8664" s="44">
        <v>1169</v>
      </c>
      <c r="D8664" s="33">
        <v>43874</v>
      </c>
    </row>
    <row r="8665" spans="1:4" x14ac:dyDescent="0.2">
      <c r="A8665" t="s">
        <v>203</v>
      </c>
      <c r="B8665" t="s">
        <v>199</v>
      </c>
      <c r="C8665" s="44">
        <v>1184</v>
      </c>
      <c r="D8665" s="33">
        <v>43875</v>
      </c>
    </row>
    <row r="8666" spans="1:4" x14ac:dyDescent="0.2">
      <c r="A8666" t="s">
        <v>203</v>
      </c>
      <c r="B8666" t="s">
        <v>199</v>
      </c>
      <c r="C8666" s="44">
        <v>1212</v>
      </c>
      <c r="D8666" s="33">
        <v>43876</v>
      </c>
    </row>
    <row r="8667" spans="1:4" x14ac:dyDescent="0.2">
      <c r="A8667" t="s">
        <v>203</v>
      </c>
      <c r="B8667" t="s">
        <v>199</v>
      </c>
      <c r="C8667" s="44">
        <v>1231</v>
      </c>
      <c r="D8667" s="33">
        <v>43877</v>
      </c>
    </row>
    <row r="8668" spans="1:4" x14ac:dyDescent="0.2">
      <c r="A8668" t="s">
        <v>203</v>
      </c>
      <c r="B8668" t="s">
        <v>199</v>
      </c>
      <c r="C8668" s="44">
        <v>1246</v>
      </c>
      <c r="D8668" s="33">
        <v>43878</v>
      </c>
    </row>
    <row r="8669" spans="1:4" x14ac:dyDescent="0.2">
      <c r="A8669" t="s">
        <v>203</v>
      </c>
      <c r="B8669" t="s">
        <v>199</v>
      </c>
      <c r="C8669" s="44">
        <v>1257</v>
      </c>
      <c r="D8669" s="33">
        <v>43879</v>
      </c>
    </row>
    <row r="8670" spans="1:4" x14ac:dyDescent="0.2">
      <c r="A8670" t="s">
        <v>203</v>
      </c>
      <c r="B8670" t="s">
        <v>199</v>
      </c>
      <c r="C8670" s="44">
        <v>1262</v>
      </c>
      <c r="D8670" s="33">
        <v>43880</v>
      </c>
    </row>
    <row r="8671" spans="1:4" x14ac:dyDescent="0.2">
      <c r="A8671" t="s">
        <v>203</v>
      </c>
      <c r="B8671" t="s">
        <v>199</v>
      </c>
      <c r="C8671" s="44">
        <v>1265</v>
      </c>
      <c r="D8671" s="33">
        <v>43881</v>
      </c>
    </row>
    <row r="8672" spans="1:4" x14ac:dyDescent="0.2">
      <c r="A8672" t="s">
        <v>203</v>
      </c>
      <c r="B8672" t="s">
        <v>199</v>
      </c>
      <c r="C8672" s="44">
        <v>1267</v>
      </c>
      <c r="D8672" s="33">
        <v>43882</v>
      </c>
    </row>
    <row r="8673" spans="1:4" x14ac:dyDescent="0.2">
      <c r="A8673" t="s">
        <v>203</v>
      </c>
      <c r="B8673" t="s">
        <v>199</v>
      </c>
      <c r="C8673" s="44">
        <v>1270</v>
      </c>
      <c r="D8673" s="33">
        <v>43883</v>
      </c>
    </row>
    <row r="8674" spans="1:4" x14ac:dyDescent="0.2">
      <c r="A8674" t="s">
        <v>203</v>
      </c>
      <c r="B8674" t="s">
        <v>199</v>
      </c>
      <c r="C8674" s="44">
        <v>1271</v>
      </c>
      <c r="D8674" s="33">
        <v>43884</v>
      </c>
    </row>
    <row r="8675" spans="1:4" x14ac:dyDescent="0.2">
      <c r="A8675" t="s">
        <v>203</v>
      </c>
      <c r="B8675" t="s">
        <v>199</v>
      </c>
      <c r="C8675" s="44">
        <v>1271</v>
      </c>
      <c r="D8675" s="33">
        <v>43885</v>
      </c>
    </row>
    <row r="8676" spans="1:4" x14ac:dyDescent="0.2">
      <c r="A8676" t="s">
        <v>203</v>
      </c>
      <c r="B8676" t="s">
        <v>199</v>
      </c>
      <c r="C8676" s="44">
        <v>1271</v>
      </c>
      <c r="D8676" s="33">
        <v>43886</v>
      </c>
    </row>
    <row r="8677" spans="1:4" x14ac:dyDescent="0.2">
      <c r="A8677" t="s">
        <v>203</v>
      </c>
      <c r="B8677" t="s">
        <v>199</v>
      </c>
      <c r="C8677" s="44">
        <v>1271</v>
      </c>
      <c r="D8677" s="33">
        <v>43887</v>
      </c>
    </row>
    <row r="8678" spans="1:4" x14ac:dyDescent="0.2">
      <c r="A8678" t="s">
        <v>203</v>
      </c>
      <c r="B8678" t="s">
        <v>199</v>
      </c>
      <c r="C8678" s="44">
        <v>1272</v>
      </c>
      <c r="D8678" s="33">
        <v>43888</v>
      </c>
    </row>
    <row r="8679" spans="1:4" x14ac:dyDescent="0.2">
      <c r="A8679" t="s">
        <v>203</v>
      </c>
      <c r="B8679" t="s">
        <v>199</v>
      </c>
      <c r="C8679" s="44">
        <v>1272</v>
      </c>
      <c r="D8679" s="33">
        <v>43889</v>
      </c>
    </row>
    <row r="8680" spans="1:4" x14ac:dyDescent="0.2">
      <c r="A8680" t="s">
        <v>203</v>
      </c>
      <c r="B8680" t="s">
        <v>199</v>
      </c>
      <c r="C8680" s="44">
        <v>1272</v>
      </c>
      <c r="D8680" s="33">
        <v>43890</v>
      </c>
    </row>
    <row r="8681" spans="1:4" x14ac:dyDescent="0.2">
      <c r="A8681" t="s">
        <v>203</v>
      </c>
      <c r="B8681" t="s">
        <v>199</v>
      </c>
      <c r="C8681" s="44">
        <v>1272</v>
      </c>
      <c r="D8681" s="33">
        <v>43891</v>
      </c>
    </row>
    <row r="8682" spans="1:4" x14ac:dyDescent="0.2">
      <c r="A8682" t="s">
        <v>203</v>
      </c>
      <c r="B8682" t="s">
        <v>199</v>
      </c>
      <c r="C8682" s="44">
        <v>1272</v>
      </c>
      <c r="D8682" s="33">
        <v>43892</v>
      </c>
    </row>
    <row r="8683" spans="1:4" x14ac:dyDescent="0.2">
      <c r="A8683" t="s">
        <v>203</v>
      </c>
      <c r="B8683" t="s">
        <v>199</v>
      </c>
      <c r="C8683" s="44">
        <v>1272</v>
      </c>
      <c r="D8683" s="33">
        <v>43893</v>
      </c>
    </row>
    <row r="8684" spans="1:4" x14ac:dyDescent="0.2">
      <c r="A8684" t="s">
        <v>203</v>
      </c>
      <c r="B8684" t="s">
        <v>199</v>
      </c>
      <c r="C8684" s="44">
        <v>1272</v>
      </c>
      <c r="D8684" s="33">
        <v>43894</v>
      </c>
    </row>
    <row r="8685" spans="1:4" x14ac:dyDescent="0.2">
      <c r="A8685" t="s">
        <v>203</v>
      </c>
      <c r="B8685" t="s">
        <v>199</v>
      </c>
      <c r="C8685" s="44">
        <v>1272</v>
      </c>
      <c r="D8685" s="33">
        <v>43895</v>
      </c>
    </row>
    <row r="8686" spans="1:4" x14ac:dyDescent="0.2">
      <c r="A8686" t="s">
        <v>203</v>
      </c>
      <c r="B8686" t="s">
        <v>199</v>
      </c>
      <c r="C8686" s="44">
        <v>1272</v>
      </c>
      <c r="D8686" s="33">
        <v>43896</v>
      </c>
    </row>
    <row r="8687" spans="1:4" x14ac:dyDescent="0.2">
      <c r="A8687" t="s">
        <v>203</v>
      </c>
      <c r="B8687" t="s">
        <v>199</v>
      </c>
      <c r="C8687" s="44">
        <v>1272</v>
      </c>
      <c r="D8687" s="33">
        <v>43897</v>
      </c>
    </row>
    <row r="8688" spans="1:4" x14ac:dyDescent="0.2">
      <c r="A8688" t="s">
        <v>203</v>
      </c>
      <c r="B8688" t="s">
        <v>199</v>
      </c>
      <c r="C8688" s="44">
        <v>1272</v>
      </c>
      <c r="D8688" s="33">
        <v>43898</v>
      </c>
    </row>
    <row r="8689" spans="1:4" x14ac:dyDescent="0.2">
      <c r="A8689" t="s">
        <v>203</v>
      </c>
      <c r="B8689" t="s">
        <v>199</v>
      </c>
      <c r="C8689" s="44">
        <v>1272</v>
      </c>
      <c r="D8689" s="33">
        <v>43899</v>
      </c>
    </row>
    <row r="8690" spans="1:4" x14ac:dyDescent="0.2">
      <c r="A8690" t="s">
        <v>203</v>
      </c>
      <c r="B8690" t="s">
        <v>199</v>
      </c>
      <c r="C8690" s="44">
        <v>1272</v>
      </c>
      <c r="D8690" s="33">
        <v>43900</v>
      </c>
    </row>
    <row r="8691" spans="1:4" x14ac:dyDescent="0.2">
      <c r="A8691" t="s">
        <v>203</v>
      </c>
      <c r="B8691" t="s">
        <v>199</v>
      </c>
      <c r="C8691" s="44">
        <v>1273</v>
      </c>
      <c r="D8691" s="33">
        <v>43901</v>
      </c>
    </row>
    <row r="8692" spans="1:4" x14ac:dyDescent="0.2">
      <c r="A8692" t="s">
        <v>203</v>
      </c>
      <c r="B8692" t="s">
        <v>199</v>
      </c>
      <c r="C8692" s="44">
        <v>1273</v>
      </c>
      <c r="D8692" s="33">
        <v>43902</v>
      </c>
    </row>
    <row r="8693" spans="1:4" x14ac:dyDescent="0.2">
      <c r="A8693" t="s">
        <v>203</v>
      </c>
      <c r="B8693" t="s">
        <v>199</v>
      </c>
      <c r="C8693" s="44">
        <v>1273</v>
      </c>
      <c r="D8693" s="33">
        <v>43903</v>
      </c>
    </row>
    <row r="8694" spans="1:4" x14ac:dyDescent="0.2">
      <c r="A8694" t="s">
        <v>203</v>
      </c>
      <c r="B8694" t="s">
        <v>199</v>
      </c>
      <c r="C8694" s="44">
        <v>1273</v>
      </c>
      <c r="D8694" s="33">
        <v>43904</v>
      </c>
    </row>
    <row r="8695" spans="1:4" x14ac:dyDescent="0.2">
      <c r="A8695" t="s">
        <v>203</v>
      </c>
      <c r="B8695" t="s">
        <v>199</v>
      </c>
      <c r="C8695" s="44">
        <v>1273</v>
      </c>
      <c r="D8695" s="33">
        <v>43905</v>
      </c>
    </row>
    <row r="8696" spans="1:4" x14ac:dyDescent="0.2">
      <c r="A8696" t="s">
        <v>204</v>
      </c>
      <c r="B8696" t="s">
        <v>199</v>
      </c>
      <c r="C8696" s="44">
        <v>10</v>
      </c>
      <c r="D8696" s="33">
        <v>43852</v>
      </c>
    </row>
    <row r="8697" spans="1:4" x14ac:dyDescent="0.2">
      <c r="A8697" t="s">
        <v>204</v>
      </c>
      <c r="B8697" t="s">
        <v>199</v>
      </c>
      <c r="C8697" s="44">
        <v>27</v>
      </c>
      <c r="D8697" s="33">
        <v>43853</v>
      </c>
    </row>
    <row r="8698" spans="1:4" x14ac:dyDescent="0.2">
      <c r="A8698" t="s">
        <v>204</v>
      </c>
      <c r="B8698" t="s">
        <v>199</v>
      </c>
      <c r="C8698" s="44">
        <v>43</v>
      </c>
      <c r="D8698" s="33">
        <v>43854</v>
      </c>
    </row>
    <row r="8699" spans="1:4" x14ac:dyDescent="0.2">
      <c r="A8699" t="s">
        <v>204</v>
      </c>
      <c r="B8699" t="s">
        <v>199</v>
      </c>
      <c r="C8699" s="44">
        <v>62</v>
      </c>
      <c r="D8699" s="33">
        <v>43855</v>
      </c>
    </row>
    <row r="8700" spans="1:4" x14ac:dyDescent="0.2">
      <c r="A8700" t="s">
        <v>204</v>
      </c>
      <c r="B8700" t="s">
        <v>199</v>
      </c>
      <c r="C8700" s="44">
        <v>104</v>
      </c>
      <c r="D8700" s="33">
        <v>43856</v>
      </c>
    </row>
    <row r="8701" spans="1:4" x14ac:dyDescent="0.2">
      <c r="A8701" t="s">
        <v>204</v>
      </c>
      <c r="B8701" t="s">
        <v>199</v>
      </c>
      <c r="C8701" s="44">
        <v>128</v>
      </c>
      <c r="D8701" s="33">
        <v>43857</v>
      </c>
    </row>
    <row r="8702" spans="1:4" x14ac:dyDescent="0.2">
      <c r="A8702" t="s">
        <v>204</v>
      </c>
      <c r="B8702" t="s">
        <v>199</v>
      </c>
      <c r="C8702" s="44">
        <v>173</v>
      </c>
      <c r="D8702" s="33">
        <v>43858</v>
      </c>
    </row>
    <row r="8703" spans="1:4" x14ac:dyDescent="0.2">
      <c r="A8703" t="s">
        <v>204</v>
      </c>
      <c r="B8703" t="s">
        <v>199</v>
      </c>
      <c r="C8703" s="44">
        <v>296</v>
      </c>
      <c r="D8703" s="33">
        <v>43859</v>
      </c>
    </row>
    <row r="8704" spans="1:4" x14ac:dyDescent="0.2">
      <c r="A8704" t="s">
        <v>204</v>
      </c>
      <c r="B8704" t="s">
        <v>199</v>
      </c>
      <c r="C8704" s="44">
        <v>428</v>
      </c>
      <c r="D8704" s="33">
        <v>43860</v>
      </c>
    </row>
    <row r="8705" spans="1:4" x14ac:dyDescent="0.2">
      <c r="A8705" t="s">
        <v>204</v>
      </c>
      <c r="B8705" t="s">
        <v>199</v>
      </c>
      <c r="C8705" s="44">
        <v>538</v>
      </c>
      <c r="D8705" s="33">
        <v>43861</v>
      </c>
    </row>
    <row r="8706" spans="1:4" x14ac:dyDescent="0.2">
      <c r="A8706" t="s">
        <v>204</v>
      </c>
      <c r="B8706" t="s">
        <v>199</v>
      </c>
      <c r="C8706" s="44">
        <v>599</v>
      </c>
      <c r="D8706" s="33">
        <v>43862</v>
      </c>
    </row>
    <row r="8707" spans="1:4" x14ac:dyDescent="0.2">
      <c r="A8707" t="s">
        <v>204</v>
      </c>
      <c r="B8707" t="s">
        <v>199</v>
      </c>
      <c r="C8707" s="44">
        <v>661</v>
      </c>
      <c r="D8707" s="33">
        <v>43863</v>
      </c>
    </row>
    <row r="8708" spans="1:4" x14ac:dyDescent="0.2">
      <c r="A8708" t="s">
        <v>204</v>
      </c>
      <c r="B8708" t="s">
        <v>199</v>
      </c>
      <c r="C8708" s="44">
        <v>724</v>
      </c>
      <c r="D8708" s="33">
        <v>43864</v>
      </c>
    </row>
    <row r="8709" spans="1:4" x14ac:dyDescent="0.2">
      <c r="A8709" t="s">
        <v>204</v>
      </c>
      <c r="B8709" t="s">
        <v>199</v>
      </c>
      <c r="C8709" s="44">
        <v>829</v>
      </c>
      <c r="D8709" s="33">
        <v>43865</v>
      </c>
    </row>
    <row r="8710" spans="1:4" x14ac:dyDescent="0.2">
      <c r="A8710" t="s">
        <v>204</v>
      </c>
      <c r="B8710" t="s">
        <v>199</v>
      </c>
      <c r="C8710" s="44">
        <v>895</v>
      </c>
      <c r="D8710" s="33">
        <v>43866</v>
      </c>
    </row>
    <row r="8711" spans="1:4" x14ac:dyDescent="0.2">
      <c r="A8711" t="s">
        <v>204</v>
      </c>
      <c r="B8711" t="s">
        <v>199</v>
      </c>
      <c r="C8711" s="44">
        <v>954</v>
      </c>
      <c r="D8711" s="33">
        <v>43867</v>
      </c>
    </row>
    <row r="8712" spans="1:4" x14ac:dyDescent="0.2">
      <c r="A8712" t="s">
        <v>204</v>
      </c>
      <c r="B8712" t="s">
        <v>199</v>
      </c>
      <c r="C8712" s="44">
        <v>1006</v>
      </c>
      <c r="D8712" s="33">
        <v>43868</v>
      </c>
    </row>
    <row r="8713" spans="1:4" x14ac:dyDescent="0.2">
      <c r="A8713" t="s">
        <v>204</v>
      </c>
      <c r="B8713" t="s">
        <v>199</v>
      </c>
      <c r="C8713" s="44">
        <v>1048</v>
      </c>
      <c r="D8713" s="33">
        <v>43869</v>
      </c>
    </row>
    <row r="8714" spans="1:4" x14ac:dyDescent="0.2">
      <c r="A8714" t="s">
        <v>204</v>
      </c>
      <c r="B8714" t="s">
        <v>199</v>
      </c>
      <c r="C8714" s="44">
        <v>1075</v>
      </c>
      <c r="D8714" s="33">
        <v>43870</v>
      </c>
    </row>
    <row r="8715" spans="1:4" x14ac:dyDescent="0.2">
      <c r="A8715" t="s">
        <v>204</v>
      </c>
      <c r="B8715" t="s">
        <v>199</v>
      </c>
      <c r="C8715" s="44">
        <v>1092</v>
      </c>
      <c r="D8715" s="33">
        <v>43871</v>
      </c>
    </row>
    <row r="8716" spans="1:4" x14ac:dyDescent="0.2">
      <c r="A8716" t="s">
        <v>204</v>
      </c>
      <c r="B8716" t="s">
        <v>199</v>
      </c>
      <c r="C8716" s="44">
        <v>1117</v>
      </c>
      <c r="D8716" s="33">
        <v>43872</v>
      </c>
    </row>
    <row r="8717" spans="1:4" x14ac:dyDescent="0.2">
      <c r="A8717" t="s">
        <v>204</v>
      </c>
      <c r="B8717" t="s">
        <v>199</v>
      </c>
      <c r="C8717" s="44">
        <v>1131</v>
      </c>
      <c r="D8717" s="33">
        <v>43873</v>
      </c>
    </row>
    <row r="8718" spans="1:4" x14ac:dyDescent="0.2">
      <c r="A8718" t="s">
        <v>204</v>
      </c>
      <c r="B8718" t="s">
        <v>199</v>
      </c>
      <c r="C8718" s="44">
        <v>1145</v>
      </c>
      <c r="D8718" s="33">
        <v>43874</v>
      </c>
    </row>
    <row r="8719" spans="1:4" x14ac:dyDescent="0.2">
      <c r="A8719" t="s">
        <v>204</v>
      </c>
      <c r="B8719" t="s">
        <v>199</v>
      </c>
      <c r="C8719" s="44">
        <v>1155</v>
      </c>
      <c r="D8719" s="33">
        <v>43875</v>
      </c>
    </row>
    <row r="8720" spans="1:4" x14ac:dyDescent="0.2">
      <c r="A8720" t="s">
        <v>204</v>
      </c>
      <c r="B8720" t="s">
        <v>199</v>
      </c>
      <c r="C8720" s="44">
        <v>1162</v>
      </c>
      <c r="D8720" s="33">
        <v>43876</v>
      </c>
    </row>
    <row r="8721" spans="1:4" x14ac:dyDescent="0.2">
      <c r="A8721" t="s">
        <v>204</v>
      </c>
      <c r="B8721" t="s">
        <v>199</v>
      </c>
      <c r="C8721" s="44">
        <v>1167</v>
      </c>
      <c r="D8721" s="33">
        <v>43877</v>
      </c>
    </row>
    <row r="8722" spans="1:4" x14ac:dyDescent="0.2">
      <c r="A8722" t="s">
        <v>204</v>
      </c>
      <c r="B8722" t="s">
        <v>199</v>
      </c>
      <c r="C8722" s="44">
        <v>1171</v>
      </c>
      <c r="D8722" s="33">
        <v>43878</v>
      </c>
    </row>
    <row r="8723" spans="1:4" x14ac:dyDescent="0.2">
      <c r="A8723" t="s">
        <v>204</v>
      </c>
      <c r="B8723" t="s">
        <v>199</v>
      </c>
      <c r="C8723" s="44">
        <v>1172</v>
      </c>
      <c r="D8723" s="33">
        <v>43879</v>
      </c>
    </row>
    <row r="8724" spans="1:4" x14ac:dyDescent="0.2">
      <c r="A8724" t="s">
        <v>204</v>
      </c>
      <c r="B8724" t="s">
        <v>199</v>
      </c>
      <c r="C8724" s="44">
        <v>1174</v>
      </c>
      <c r="D8724" s="33">
        <v>43880</v>
      </c>
    </row>
    <row r="8725" spans="1:4" x14ac:dyDescent="0.2">
      <c r="A8725" t="s">
        <v>204</v>
      </c>
      <c r="B8725" t="s">
        <v>199</v>
      </c>
      <c r="C8725" s="44">
        <v>1175</v>
      </c>
      <c r="D8725" s="33">
        <v>43881</v>
      </c>
    </row>
    <row r="8726" spans="1:4" x14ac:dyDescent="0.2">
      <c r="A8726" t="s">
        <v>204</v>
      </c>
      <c r="B8726" t="s">
        <v>199</v>
      </c>
      <c r="C8726" s="44">
        <v>1203</v>
      </c>
      <c r="D8726" s="33">
        <v>43882</v>
      </c>
    </row>
    <row r="8727" spans="1:4" x14ac:dyDescent="0.2">
      <c r="A8727" t="s">
        <v>204</v>
      </c>
      <c r="B8727" t="s">
        <v>199</v>
      </c>
      <c r="C8727" s="44">
        <v>1205</v>
      </c>
      <c r="D8727" s="33">
        <v>43883</v>
      </c>
    </row>
    <row r="8728" spans="1:4" x14ac:dyDescent="0.2">
      <c r="A8728" t="s">
        <v>204</v>
      </c>
      <c r="B8728" t="s">
        <v>199</v>
      </c>
      <c r="C8728" s="44">
        <v>1205</v>
      </c>
      <c r="D8728" s="33">
        <v>43884</v>
      </c>
    </row>
    <row r="8729" spans="1:4" x14ac:dyDescent="0.2">
      <c r="A8729" t="s">
        <v>204</v>
      </c>
      <c r="B8729" t="s">
        <v>199</v>
      </c>
      <c r="C8729" s="44">
        <v>1205</v>
      </c>
      <c r="D8729" s="33">
        <v>43885</v>
      </c>
    </row>
    <row r="8730" spans="1:4" x14ac:dyDescent="0.2">
      <c r="A8730" t="s">
        <v>204</v>
      </c>
      <c r="B8730" t="s">
        <v>199</v>
      </c>
      <c r="C8730" s="44">
        <v>1205</v>
      </c>
      <c r="D8730" s="33">
        <v>43886</v>
      </c>
    </row>
    <row r="8731" spans="1:4" x14ac:dyDescent="0.2">
      <c r="A8731" t="s">
        <v>204</v>
      </c>
      <c r="B8731" t="s">
        <v>199</v>
      </c>
      <c r="C8731" s="44">
        <v>1205</v>
      </c>
      <c r="D8731" s="33">
        <v>43887</v>
      </c>
    </row>
    <row r="8732" spans="1:4" x14ac:dyDescent="0.2">
      <c r="A8732" t="s">
        <v>204</v>
      </c>
      <c r="B8732" t="s">
        <v>199</v>
      </c>
      <c r="C8732" s="44">
        <v>1205</v>
      </c>
      <c r="D8732" s="33">
        <v>43888</v>
      </c>
    </row>
    <row r="8733" spans="1:4" x14ac:dyDescent="0.2">
      <c r="A8733" t="s">
        <v>204</v>
      </c>
      <c r="B8733" t="s">
        <v>199</v>
      </c>
      <c r="C8733" s="44">
        <v>1205</v>
      </c>
      <c r="D8733" s="33">
        <v>43889</v>
      </c>
    </row>
    <row r="8734" spans="1:4" x14ac:dyDescent="0.2">
      <c r="A8734" t="s">
        <v>204</v>
      </c>
      <c r="B8734" t="s">
        <v>199</v>
      </c>
      <c r="C8734" s="44">
        <v>1205</v>
      </c>
      <c r="D8734" s="33">
        <v>43890</v>
      </c>
    </row>
    <row r="8735" spans="1:4" x14ac:dyDescent="0.2">
      <c r="A8735" t="s">
        <v>204</v>
      </c>
      <c r="B8735" t="s">
        <v>199</v>
      </c>
      <c r="C8735" s="44">
        <v>1205</v>
      </c>
      <c r="D8735" s="33">
        <v>43891</v>
      </c>
    </row>
    <row r="8736" spans="1:4" x14ac:dyDescent="0.2">
      <c r="A8736" t="s">
        <v>204</v>
      </c>
      <c r="B8736" t="s">
        <v>199</v>
      </c>
      <c r="C8736" s="44">
        <v>1206</v>
      </c>
      <c r="D8736" s="33">
        <v>43892</v>
      </c>
    </row>
    <row r="8737" spans="1:4" x14ac:dyDescent="0.2">
      <c r="A8737" t="s">
        <v>204</v>
      </c>
      <c r="B8737" t="s">
        <v>199</v>
      </c>
      <c r="C8737" s="44">
        <v>1213</v>
      </c>
      <c r="D8737" s="33">
        <v>43893</v>
      </c>
    </row>
    <row r="8738" spans="1:4" x14ac:dyDescent="0.2">
      <c r="A8738" t="s">
        <v>204</v>
      </c>
      <c r="B8738" t="s">
        <v>199</v>
      </c>
      <c r="C8738" s="44">
        <v>1213</v>
      </c>
      <c r="D8738" s="33">
        <v>43894</v>
      </c>
    </row>
    <row r="8739" spans="1:4" x14ac:dyDescent="0.2">
      <c r="A8739" t="s">
        <v>204</v>
      </c>
      <c r="B8739" t="s">
        <v>199</v>
      </c>
      <c r="C8739" s="44">
        <v>1215</v>
      </c>
      <c r="D8739" s="33">
        <v>43895</v>
      </c>
    </row>
    <row r="8740" spans="1:4" x14ac:dyDescent="0.2">
      <c r="A8740" t="s">
        <v>204</v>
      </c>
      <c r="B8740" t="s">
        <v>199</v>
      </c>
      <c r="C8740" s="44">
        <v>1215</v>
      </c>
      <c r="D8740" s="33">
        <v>43896</v>
      </c>
    </row>
    <row r="8741" spans="1:4" x14ac:dyDescent="0.2">
      <c r="A8741" t="s">
        <v>204</v>
      </c>
      <c r="B8741" t="s">
        <v>199</v>
      </c>
      <c r="C8741" s="44">
        <v>1215</v>
      </c>
      <c r="D8741" s="33">
        <v>43897</v>
      </c>
    </row>
    <row r="8742" spans="1:4" x14ac:dyDescent="0.2">
      <c r="A8742" t="s">
        <v>204</v>
      </c>
      <c r="B8742" t="s">
        <v>199</v>
      </c>
      <c r="C8742" s="44">
        <v>1215</v>
      </c>
      <c r="D8742" s="33">
        <v>43898</v>
      </c>
    </row>
    <row r="8743" spans="1:4" x14ac:dyDescent="0.2">
      <c r="A8743" t="s">
        <v>204</v>
      </c>
      <c r="B8743" t="s">
        <v>199</v>
      </c>
      <c r="C8743" s="44">
        <v>1215</v>
      </c>
      <c r="D8743" s="33">
        <v>43899</v>
      </c>
    </row>
    <row r="8744" spans="1:4" x14ac:dyDescent="0.2">
      <c r="A8744" t="s">
        <v>204</v>
      </c>
      <c r="B8744" t="s">
        <v>199</v>
      </c>
      <c r="C8744" s="44">
        <v>1215</v>
      </c>
      <c r="D8744" s="33">
        <v>43900</v>
      </c>
    </row>
    <row r="8745" spans="1:4" x14ac:dyDescent="0.2">
      <c r="A8745" t="s">
        <v>204</v>
      </c>
      <c r="B8745" t="s">
        <v>199</v>
      </c>
      <c r="C8745" s="44">
        <v>1215</v>
      </c>
      <c r="D8745" s="33">
        <v>43901</v>
      </c>
    </row>
    <row r="8746" spans="1:4" x14ac:dyDescent="0.2">
      <c r="A8746" t="s">
        <v>204</v>
      </c>
      <c r="B8746" t="s">
        <v>199</v>
      </c>
      <c r="C8746" s="44">
        <v>1215</v>
      </c>
      <c r="D8746" s="33">
        <v>43902</v>
      </c>
    </row>
    <row r="8747" spans="1:4" x14ac:dyDescent="0.2">
      <c r="A8747" t="s">
        <v>204</v>
      </c>
      <c r="B8747" t="s">
        <v>199</v>
      </c>
      <c r="C8747" s="44">
        <v>1215</v>
      </c>
      <c r="D8747" s="33">
        <v>43903</v>
      </c>
    </row>
    <row r="8748" spans="1:4" x14ac:dyDescent="0.2">
      <c r="A8748" t="s">
        <v>204</v>
      </c>
      <c r="B8748" t="s">
        <v>199</v>
      </c>
      <c r="C8748" s="44">
        <v>1227</v>
      </c>
      <c r="D8748" s="33">
        <v>43904</v>
      </c>
    </row>
    <row r="8749" spans="1:4" x14ac:dyDescent="0.2">
      <c r="A8749" t="s">
        <v>204</v>
      </c>
      <c r="B8749" t="s">
        <v>199</v>
      </c>
      <c r="C8749" s="44">
        <v>1231</v>
      </c>
      <c r="D8749" s="33">
        <v>43905</v>
      </c>
    </row>
    <row r="8750" spans="1:4" x14ac:dyDescent="0.2">
      <c r="A8750" t="s">
        <v>205</v>
      </c>
      <c r="B8750" t="s">
        <v>199</v>
      </c>
      <c r="C8750" s="44">
        <v>4</v>
      </c>
      <c r="D8750" s="33">
        <v>43852</v>
      </c>
    </row>
    <row r="8751" spans="1:4" x14ac:dyDescent="0.2">
      <c r="A8751" t="s">
        <v>205</v>
      </c>
      <c r="B8751" t="s">
        <v>199</v>
      </c>
      <c r="C8751" s="44">
        <v>9</v>
      </c>
      <c r="D8751" s="33">
        <v>43853</v>
      </c>
    </row>
    <row r="8752" spans="1:4" x14ac:dyDescent="0.2">
      <c r="A8752" t="s">
        <v>205</v>
      </c>
      <c r="B8752" t="s">
        <v>199</v>
      </c>
      <c r="C8752" s="44">
        <v>24</v>
      </c>
      <c r="D8752" s="33">
        <v>43854</v>
      </c>
    </row>
    <row r="8753" spans="1:4" x14ac:dyDescent="0.2">
      <c r="A8753" t="s">
        <v>205</v>
      </c>
      <c r="B8753" t="s">
        <v>199</v>
      </c>
      <c r="C8753" s="44">
        <v>43</v>
      </c>
      <c r="D8753" s="33">
        <v>43855</v>
      </c>
    </row>
    <row r="8754" spans="1:4" x14ac:dyDescent="0.2">
      <c r="A8754" t="s">
        <v>205</v>
      </c>
      <c r="B8754" t="s">
        <v>199</v>
      </c>
      <c r="C8754" s="44">
        <v>69</v>
      </c>
      <c r="D8754" s="33">
        <v>43856</v>
      </c>
    </row>
    <row r="8755" spans="1:4" x14ac:dyDescent="0.2">
      <c r="A8755" t="s">
        <v>205</v>
      </c>
      <c r="B8755" t="s">
        <v>199</v>
      </c>
      <c r="C8755" s="44">
        <v>100</v>
      </c>
      <c r="D8755" s="33">
        <v>43857</v>
      </c>
    </row>
    <row r="8756" spans="1:4" x14ac:dyDescent="0.2">
      <c r="A8756" t="s">
        <v>205</v>
      </c>
      <c r="B8756" t="s">
        <v>199</v>
      </c>
      <c r="C8756" s="44">
        <v>143</v>
      </c>
      <c r="D8756" s="33">
        <v>43858</v>
      </c>
    </row>
    <row r="8757" spans="1:4" x14ac:dyDescent="0.2">
      <c r="A8757" t="s">
        <v>205</v>
      </c>
      <c r="B8757" t="s">
        <v>199</v>
      </c>
      <c r="C8757" s="44">
        <v>221</v>
      </c>
      <c r="D8757" s="33">
        <v>43859</v>
      </c>
    </row>
    <row r="8758" spans="1:4" x14ac:dyDescent="0.2">
      <c r="A8758" t="s">
        <v>205</v>
      </c>
      <c r="B8758" t="s">
        <v>199</v>
      </c>
      <c r="C8758" s="44">
        <v>277</v>
      </c>
      <c r="D8758" s="33">
        <v>43860</v>
      </c>
    </row>
    <row r="8759" spans="1:4" x14ac:dyDescent="0.2">
      <c r="A8759" t="s">
        <v>205</v>
      </c>
      <c r="B8759" t="s">
        <v>199</v>
      </c>
      <c r="C8759" s="44">
        <v>332</v>
      </c>
      <c r="D8759" s="33">
        <v>43861</v>
      </c>
    </row>
    <row r="8760" spans="1:4" x14ac:dyDescent="0.2">
      <c r="A8760" t="s">
        <v>205</v>
      </c>
      <c r="B8760" t="s">
        <v>199</v>
      </c>
      <c r="C8760" s="44">
        <v>389</v>
      </c>
      <c r="D8760" s="33">
        <v>43862</v>
      </c>
    </row>
    <row r="8761" spans="1:4" x14ac:dyDescent="0.2">
      <c r="A8761" t="s">
        <v>205</v>
      </c>
      <c r="B8761" t="s">
        <v>199</v>
      </c>
      <c r="C8761" s="44">
        <v>463</v>
      </c>
      <c r="D8761" s="33">
        <v>43863</v>
      </c>
    </row>
    <row r="8762" spans="1:4" x14ac:dyDescent="0.2">
      <c r="A8762" t="s">
        <v>205</v>
      </c>
      <c r="B8762" t="s">
        <v>199</v>
      </c>
      <c r="C8762" s="44">
        <v>521</v>
      </c>
      <c r="D8762" s="33">
        <v>43864</v>
      </c>
    </row>
    <row r="8763" spans="1:4" x14ac:dyDescent="0.2">
      <c r="A8763" t="s">
        <v>205</v>
      </c>
      <c r="B8763" t="s">
        <v>199</v>
      </c>
      <c r="C8763" s="44">
        <v>593</v>
      </c>
      <c r="D8763" s="33">
        <v>43865</v>
      </c>
    </row>
    <row r="8764" spans="1:4" x14ac:dyDescent="0.2">
      <c r="A8764" t="s">
        <v>205</v>
      </c>
      <c r="B8764" t="s">
        <v>199</v>
      </c>
      <c r="C8764" s="44">
        <v>661</v>
      </c>
      <c r="D8764" s="33">
        <v>43866</v>
      </c>
    </row>
    <row r="8765" spans="1:4" x14ac:dyDescent="0.2">
      <c r="A8765" t="s">
        <v>205</v>
      </c>
      <c r="B8765" t="s">
        <v>199</v>
      </c>
      <c r="C8765" s="44">
        <v>711</v>
      </c>
      <c r="D8765" s="33">
        <v>43867</v>
      </c>
    </row>
    <row r="8766" spans="1:4" x14ac:dyDescent="0.2">
      <c r="A8766" t="s">
        <v>205</v>
      </c>
      <c r="B8766" t="s">
        <v>199</v>
      </c>
      <c r="C8766" s="44">
        <v>772</v>
      </c>
      <c r="D8766" s="33">
        <v>43868</v>
      </c>
    </row>
    <row r="8767" spans="1:4" x14ac:dyDescent="0.2">
      <c r="A8767" t="s">
        <v>205</v>
      </c>
      <c r="B8767" t="s">
        <v>199</v>
      </c>
      <c r="C8767" s="44">
        <v>803</v>
      </c>
      <c r="D8767" s="33">
        <v>43869</v>
      </c>
    </row>
    <row r="8768" spans="1:4" x14ac:dyDescent="0.2">
      <c r="A8768" t="s">
        <v>205</v>
      </c>
      <c r="B8768" t="s">
        <v>199</v>
      </c>
      <c r="C8768" s="44">
        <v>838</v>
      </c>
      <c r="D8768" s="33">
        <v>43870</v>
      </c>
    </row>
    <row r="8769" spans="1:4" x14ac:dyDescent="0.2">
      <c r="A8769" t="s">
        <v>205</v>
      </c>
      <c r="B8769" t="s">
        <v>199</v>
      </c>
      <c r="C8769" s="44">
        <v>879</v>
      </c>
      <c r="D8769" s="33">
        <v>43871</v>
      </c>
    </row>
    <row r="8770" spans="1:4" x14ac:dyDescent="0.2">
      <c r="A8770" t="s">
        <v>205</v>
      </c>
      <c r="B8770" t="s">
        <v>199</v>
      </c>
      <c r="C8770" s="44">
        <v>912</v>
      </c>
      <c r="D8770" s="33">
        <v>43872</v>
      </c>
    </row>
    <row r="8771" spans="1:4" x14ac:dyDescent="0.2">
      <c r="A8771" t="s">
        <v>205</v>
      </c>
      <c r="B8771" t="s">
        <v>199</v>
      </c>
      <c r="C8771" s="44">
        <v>946</v>
      </c>
      <c r="D8771" s="33">
        <v>43873</v>
      </c>
    </row>
    <row r="8772" spans="1:4" x14ac:dyDescent="0.2">
      <c r="A8772" t="s">
        <v>205</v>
      </c>
      <c r="B8772" t="s">
        <v>199</v>
      </c>
      <c r="C8772" s="44">
        <v>968</v>
      </c>
      <c r="D8772" s="33">
        <v>43874</v>
      </c>
    </row>
    <row r="8773" spans="1:4" x14ac:dyDescent="0.2">
      <c r="A8773" t="s">
        <v>205</v>
      </c>
      <c r="B8773" t="s">
        <v>199</v>
      </c>
      <c r="C8773" s="44">
        <v>988</v>
      </c>
      <c r="D8773" s="33">
        <v>43875</v>
      </c>
    </row>
    <row r="8774" spans="1:4" x14ac:dyDescent="0.2">
      <c r="A8774" t="s">
        <v>205</v>
      </c>
      <c r="B8774" t="s">
        <v>199</v>
      </c>
      <c r="C8774" s="44">
        <v>1001</v>
      </c>
      <c r="D8774" s="33">
        <v>43876</v>
      </c>
    </row>
    <row r="8775" spans="1:4" x14ac:dyDescent="0.2">
      <c r="A8775" t="s">
        <v>205</v>
      </c>
      <c r="B8775" t="s">
        <v>199</v>
      </c>
      <c r="C8775" s="44">
        <v>1004</v>
      </c>
      <c r="D8775" s="33">
        <v>43877</v>
      </c>
    </row>
    <row r="8776" spans="1:4" x14ac:dyDescent="0.2">
      <c r="A8776" t="s">
        <v>205</v>
      </c>
      <c r="B8776" t="s">
        <v>199</v>
      </c>
      <c r="C8776" s="44">
        <v>1006</v>
      </c>
      <c r="D8776" s="33">
        <v>43878</v>
      </c>
    </row>
    <row r="8777" spans="1:4" x14ac:dyDescent="0.2">
      <c r="A8777" t="s">
        <v>205</v>
      </c>
      <c r="B8777" t="s">
        <v>199</v>
      </c>
      <c r="C8777" s="44">
        <v>1007</v>
      </c>
      <c r="D8777" s="33">
        <v>43879</v>
      </c>
    </row>
    <row r="8778" spans="1:4" x14ac:dyDescent="0.2">
      <c r="A8778" t="s">
        <v>205</v>
      </c>
      <c r="B8778" t="s">
        <v>199</v>
      </c>
      <c r="C8778" s="44">
        <v>1008</v>
      </c>
      <c r="D8778" s="33">
        <v>43880</v>
      </c>
    </row>
    <row r="8779" spans="1:4" x14ac:dyDescent="0.2">
      <c r="A8779" t="s">
        <v>205</v>
      </c>
      <c r="B8779" t="s">
        <v>199</v>
      </c>
      <c r="C8779" s="44">
        <v>1010</v>
      </c>
      <c r="D8779" s="33">
        <v>43881</v>
      </c>
    </row>
    <row r="8780" spans="1:4" x14ac:dyDescent="0.2">
      <c r="A8780" t="s">
        <v>205</v>
      </c>
      <c r="B8780" t="s">
        <v>199</v>
      </c>
      <c r="C8780" s="44">
        <v>1011</v>
      </c>
      <c r="D8780" s="33">
        <v>43882</v>
      </c>
    </row>
    <row r="8781" spans="1:4" x14ac:dyDescent="0.2">
      <c r="A8781" t="s">
        <v>205</v>
      </c>
      <c r="B8781" t="s">
        <v>199</v>
      </c>
      <c r="C8781" s="44">
        <v>1013</v>
      </c>
      <c r="D8781" s="33">
        <v>43883</v>
      </c>
    </row>
    <row r="8782" spans="1:4" x14ac:dyDescent="0.2">
      <c r="A8782" t="s">
        <v>205</v>
      </c>
      <c r="B8782" t="s">
        <v>199</v>
      </c>
      <c r="C8782" s="44">
        <v>1016</v>
      </c>
      <c r="D8782" s="33">
        <v>43884</v>
      </c>
    </row>
    <row r="8783" spans="1:4" x14ac:dyDescent="0.2">
      <c r="A8783" t="s">
        <v>205</v>
      </c>
      <c r="B8783" t="s">
        <v>199</v>
      </c>
      <c r="C8783" s="44">
        <v>1016</v>
      </c>
      <c r="D8783" s="33">
        <v>43885</v>
      </c>
    </row>
    <row r="8784" spans="1:4" x14ac:dyDescent="0.2">
      <c r="A8784" t="s">
        <v>205</v>
      </c>
      <c r="B8784" t="s">
        <v>199</v>
      </c>
      <c r="C8784" s="44">
        <v>1016</v>
      </c>
      <c r="D8784" s="33">
        <v>43886</v>
      </c>
    </row>
    <row r="8785" spans="1:4" x14ac:dyDescent="0.2">
      <c r="A8785" t="s">
        <v>205</v>
      </c>
      <c r="B8785" t="s">
        <v>199</v>
      </c>
      <c r="C8785" s="44">
        <v>1016</v>
      </c>
      <c r="D8785" s="33">
        <v>43887</v>
      </c>
    </row>
    <row r="8786" spans="1:4" x14ac:dyDescent="0.2">
      <c r="A8786" t="s">
        <v>205</v>
      </c>
      <c r="B8786" t="s">
        <v>199</v>
      </c>
      <c r="C8786" s="44">
        <v>1017</v>
      </c>
      <c r="D8786" s="33">
        <v>43888</v>
      </c>
    </row>
    <row r="8787" spans="1:4" x14ac:dyDescent="0.2">
      <c r="A8787" t="s">
        <v>205</v>
      </c>
      <c r="B8787" t="s">
        <v>199</v>
      </c>
      <c r="C8787" s="44">
        <v>1017</v>
      </c>
      <c r="D8787" s="33">
        <v>43889</v>
      </c>
    </row>
    <row r="8788" spans="1:4" x14ac:dyDescent="0.2">
      <c r="A8788" t="s">
        <v>205</v>
      </c>
      <c r="B8788" t="s">
        <v>199</v>
      </c>
      <c r="C8788" s="44">
        <v>1018</v>
      </c>
      <c r="D8788" s="33">
        <v>43890</v>
      </c>
    </row>
    <row r="8789" spans="1:4" x14ac:dyDescent="0.2">
      <c r="A8789" t="s">
        <v>205</v>
      </c>
      <c r="B8789" t="s">
        <v>199</v>
      </c>
      <c r="C8789" s="44">
        <v>1018</v>
      </c>
      <c r="D8789" s="33">
        <v>43891</v>
      </c>
    </row>
    <row r="8790" spans="1:4" x14ac:dyDescent="0.2">
      <c r="A8790" t="s">
        <v>205</v>
      </c>
      <c r="B8790" t="s">
        <v>199</v>
      </c>
      <c r="C8790" s="44">
        <v>1018</v>
      </c>
      <c r="D8790" s="33">
        <v>43892</v>
      </c>
    </row>
    <row r="8791" spans="1:4" x14ac:dyDescent="0.2">
      <c r="A8791" t="s">
        <v>205</v>
      </c>
      <c r="B8791" t="s">
        <v>199</v>
      </c>
      <c r="C8791" s="44">
        <v>1018</v>
      </c>
      <c r="D8791" s="33">
        <v>43893</v>
      </c>
    </row>
    <row r="8792" spans="1:4" x14ac:dyDescent="0.2">
      <c r="A8792" t="s">
        <v>205</v>
      </c>
      <c r="B8792" t="s">
        <v>199</v>
      </c>
      <c r="C8792" s="44">
        <v>1018</v>
      </c>
      <c r="D8792" s="33">
        <v>43894</v>
      </c>
    </row>
    <row r="8793" spans="1:4" x14ac:dyDescent="0.2">
      <c r="A8793" t="s">
        <v>205</v>
      </c>
      <c r="B8793" t="s">
        <v>199</v>
      </c>
      <c r="C8793" s="44">
        <v>1018</v>
      </c>
      <c r="D8793" s="33">
        <v>43895</v>
      </c>
    </row>
    <row r="8794" spans="1:4" x14ac:dyDescent="0.2">
      <c r="A8794" t="s">
        <v>205</v>
      </c>
      <c r="B8794" t="s">
        <v>199</v>
      </c>
      <c r="C8794" s="44">
        <v>1018</v>
      </c>
      <c r="D8794" s="33">
        <v>43896</v>
      </c>
    </row>
    <row r="8795" spans="1:4" x14ac:dyDescent="0.2">
      <c r="A8795" t="s">
        <v>205</v>
      </c>
      <c r="B8795" t="s">
        <v>199</v>
      </c>
      <c r="C8795" s="44">
        <v>1018</v>
      </c>
      <c r="D8795" s="33">
        <v>43897</v>
      </c>
    </row>
    <row r="8796" spans="1:4" x14ac:dyDescent="0.2">
      <c r="A8796" t="s">
        <v>205</v>
      </c>
      <c r="B8796" t="s">
        <v>199</v>
      </c>
      <c r="C8796" s="44">
        <v>1018</v>
      </c>
      <c r="D8796" s="33">
        <v>43898</v>
      </c>
    </row>
    <row r="8797" spans="1:4" x14ac:dyDescent="0.2">
      <c r="A8797" t="s">
        <v>205</v>
      </c>
      <c r="B8797" t="s">
        <v>199</v>
      </c>
      <c r="C8797" s="44">
        <v>1018</v>
      </c>
      <c r="D8797" s="33">
        <v>43899</v>
      </c>
    </row>
    <row r="8798" spans="1:4" x14ac:dyDescent="0.2">
      <c r="A8798" t="s">
        <v>205</v>
      </c>
      <c r="B8798" t="s">
        <v>199</v>
      </c>
      <c r="C8798" s="44">
        <v>1018</v>
      </c>
      <c r="D8798" s="33">
        <v>43900</v>
      </c>
    </row>
    <row r="8799" spans="1:4" x14ac:dyDescent="0.2">
      <c r="A8799" t="s">
        <v>205</v>
      </c>
      <c r="B8799" t="s">
        <v>199</v>
      </c>
      <c r="C8799" s="44">
        <v>1018</v>
      </c>
      <c r="D8799" s="33">
        <v>43901</v>
      </c>
    </row>
    <row r="8800" spans="1:4" x14ac:dyDescent="0.2">
      <c r="A8800" t="s">
        <v>205</v>
      </c>
      <c r="B8800" t="s">
        <v>199</v>
      </c>
      <c r="C8800" s="44">
        <v>1018</v>
      </c>
      <c r="D8800" s="33">
        <v>43902</v>
      </c>
    </row>
    <row r="8801" spans="1:4" x14ac:dyDescent="0.2">
      <c r="A8801" t="s">
        <v>205</v>
      </c>
      <c r="B8801" t="s">
        <v>199</v>
      </c>
      <c r="C8801" s="44">
        <v>1018</v>
      </c>
      <c r="D8801" s="33">
        <v>43903</v>
      </c>
    </row>
    <row r="8802" spans="1:4" x14ac:dyDescent="0.2">
      <c r="A8802" t="s">
        <v>205</v>
      </c>
      <c r="B8802" t="s">
        <v>199</v>
      </c>
      <c r="C8802" s="44">
        <v>1018</v>
      </c>
      <c r="D8802" s="33">
        <v>43904</v>
      </c>
    </row>
    <row r="8803" spans="1:4" x14ac:dyDescent="0.2">
      <c r="A8803" t="s">
        <v>205</v>
      </c>
      <c r="B8803" t="s">
        <v>199</v>
      </c>
      <c r="C8803" s="44">
        <v>1018</v>
      </c>
      <c r="D8803" s="33">
        <v>43905</v>
      </c>
    </row>
    <row r="8804" spans="1:4" x14ac:dyDescent="0.2">
      <c r="A8804" t="s">
        <v>206</v>
      </c>
      <c r="B8804" t="s">
        <v>199</v>
      </c>
      <c r="C8804" s="44">
        <v>1</v>
      </c>
      <c r="D8804" s="33">
        <v>43852</v>
      </c>
    </row>
    <row r="8805" spans="1:4" x14ac:dyDescent="0.2">
      <c r="A8805" t="s">
        <v>206</v>
      </c>
      <c r="B8805" t="s">
        <v>199</v>
      </c>
      <c r="C8805" s="44">
        <v>9</v>
      </c>
      <c r="D8805" s="33">
        <v>43853</v>
      </c>
    </row>
    <row r="8806" spans="1:4" x14ac:dyDescent="0.2">
      <c r="A8806" t="s">
        <v>206</v>
      </c>
      <c r="B8806" t="s">
        <v>199</v>
      </c>
      <c r="C8806" s="44">
        <v>15</v>
      </c>
      <c r="D8806" s="33">
        <v>43854</v>
      </c>
    </row>
    <row r="8807" spans="1:4" x14ac:dyDescent="0.2">
      <c r="A8807" t="s">
        <v>206</v>
      </c>
      <c r="B8807" t="s">
        <v>199</v>
      </c>
      <c r="C8807" s="44">
        <v>39</v>
      </c>
      <c r="D8807" s="33">
        <v>43855</v>
      </c>
    </row>
    <row r="8808" spans="1:4" x14ac:dyDescent="0.2">
      <c r="A8808" t="s">
        <v>206</v>
      </c>
      <c r="B8808" t="s">
        <v>199</v>
      </c>
      <c r="C8808" s="44">
        <v>60</v>
      </c>
      <c r="D8808" s="33">
        <v>43856</v>
      </c>
    </row>
    <row r="8809" spans="1:4" x14ac:dyDescent="0.2">
      <c r="A8809" t="s">
        <v>206</v>
      </c>
      <c r="B8809" t="s">
        <v>199</v>
      </c>
      <c r="C8809" s="44">
        <v>70</v>
      </c>
      <c r="D8809" s="33">
        <v>43857</v>
      </c>
    </row>
    <row r="8810" spans="1:4" x14ac:dyDescent="0.2">
      <c r="A8810" t="s">
        <v>206</v>
      </c>
      <c r="B8810" t="s">
        <v>199</v>
      </c>
      <c r="C8810" s="44">
        <v>106</v>
      </c>
      <c r="D8810" s="33">
        <v>43858</v>
      </c>
    </row>
    <row r="8811" spans="1:4" x14ac:dyDescent="0.2">
      <c r="A8811" t="s">
        <v>206</v>
      </c>
      <c r="B8811" t="s">
        <v>199</v>
      </c>
      <c r="C8811" s="44">
        <v>152</v>
      </c>
      <c r="D8811" s="33">
        <v>43859</v>
      </c>
    </row>
    <row r="8812" spans="1:4" x14ac:dyDescent="0.2">
      <c r="A8812" t="s">
        <v>206</v>
      </c>
      <c r="B8812" t="s">
        <v>199</v>
      </c>
      <c r="C8812" s="44">
        <v>200</v>
      </c>
      <c r="D8812" s="33">
        <v>43860</v>
      </c>
    </row>
    <row r="8813" spans="1:4" x14ac:dyDescent="0.2">
      <c r="A8813" t="s">
        <v>206</v>
      </c>
      <c r="B8813" t="s">
        <v>199</v>
      </c>
      <c r="C8813" s="44">
        <v>237</v>
      </c>
      <c r="D8813" s="33">
        <v>43861</v>
      </c>
    </row>
    <row r="8814" spans="1:4" x14ac:dyDescent="0.2">
      <c r="A8814" t="s">
        <v>206</v>
      </c>
      <c r="B8814" t="s">
        <v>199</v>
      </c>
      <c r="C8814" s="44">
        <v>297</v>
      </c>
      <c r="D8814" s="33">
        <v>43862</v>
      </c>
    </row>
    <row r="8815" spans="1:4" x14ac:dyDescent="0.2">
      <c r="A8815" t="s">
        <v>206</v>
      </c>
      <c r="B8815" t="s">
        <v>199</v>
      </c>
      <c r="C8815" s="44">
        <v>340</v>
      </c>
      <c r="D8815" s="33">
        <v>43863</v>
      </c>
    </row>
    <row r="8816" spans="1:4" x14ac:dyDescent="0.2">
      <c r="A8816" t="s">
        <v>206</v>
      </c>
      <c r="B8816" t="s">
        <v>199</v>
      </c>
      <c r="C8816" s="44">
        <v>408</v>
      </c>
      <c r="D8816" s="33">
        <v>43864</v>
      </c>
    </row>
    <row r="8817" spans="1:4" x14ac:dyDescent="0.2">
      <c r="A8817" t="s">
        <v>206</v>
      </c>
      <c r="B8817" t="s">
        <v>199</v>
      </c>
      <c r="C8817" s="44">
        <v>480</v>
      </c>
      <c r="D8817" s="33">
        <v>43865</v>
      </c>
    </row>
    <row r="8818" spans="1:4" x14ac:dyDescent="0.2">
      <c r="A8818" t="s">
        <v>206</v>
      </c>
      <c r="B8818" t="s">
        <v>199</v>
      </c>
      <c r="C8818" s="44">
        <v>530</v>
      </c>
      <c r="D8818" s="33">
        <v>43866</v>
      </c>
    </row>
    <row r="8819" spans="1:4" x14ac:dyDescent="0.2">
      <c r="A8819" t="s">
        <v>206</v>
      </c>
      <c r="B8819" t="s">
        <v>199</v>
      </c>
      <c r="C8819" s="44">
        <v>591</v>
      </c>
      <c r="D8819" s="33">
        <v>43867</v>
      </c>
    </row>
    <row r="8820" spans="1:4" x14ac:dyDescent="0.2">
      <c r="A8820" t="s">
        <v>206</v>
      </c>
      <c r="B8820" t="s">
        <v>199</v>
      </c>
      <c r="C8820" s="44">
        <v>665</v>
      </c>
      <c r="D8820" s="33">
        <v>43868</v>
      </c>
    </row>
    <row r="8821" spans="1:4" x14ac:dyDescent="0.2">
      <c r="A8821" t="s">
        <v>206</v>
      </c>
      <c r="B8821" t="s">
        <v>199</v>
      </c>
      <c r="C8821" s="44">
        <v>733</v>
      </c>
      <c r="D8821" s="33">
        <v>43869</v>
      </c>
    </row>
    <row r="8822" spans="1:4" x14ac:dyDescent="0.2">
      <c r="A8822" t="s">
        <v>206</v>
      </c>
      <c r="B8822" t="s">
        <v>199</v>
      </c>
      <c r="C8822" s="44">
        <v>779</v>
      </c>
      <c r="D8822" s="33">
        <v>43870</v>
      </c>
    </row>
    <row r="8823" spans="1:4" x14ac:dyDescent="0.2">
      <c r="A8823" t="s">
        <v>206</v>
      </c>
      <c r="B8823" t="s">
        <v>199</v>
      </c>
      <c r="C8823" s="44">
        <v>830</v>
      </c>
      <c r="D8823" s="33">
        <v>43871</v>
      </c>
    </row>
    <row r="8824" spans="1:4" x14ac:dyDescent="0.2">
      <c r="A8824" t="s">
        <v>206</v>
      </c>
      <c r="B8824" t="s">
        <v>199</v>
      </c>
      <c r="C8824" s="44">
        <v>860</v>
      </c>
      <c r="D8824" s="33">
        <v>43872</v>
      </c>
    </row>
    <row r="8825" spans="1:4" x14ac:dyDescent="0.2">
      <c r="A8825" t="s">
        <v>206</v>
      </c>
      <c r="B8825" t="s">
        <v>199</v>
      </c>
      <c r="C8825" s="44">
        <v>889</v>
      </c>
      <c r="D8825" s="33">
        <v>43873</v>
      </c>
    </row>
    <row r="8826" spans="1:4" x14ac:dyDescent="0.2">
      <c r="A8826" t="s">
        <v>206</v>
      </c>
      <c r="B8826" t="s">
        <v>199</v>
      </c>
      <c r="C8826" s="44">
        <v>910</v>
      </c>
      <c r="D8826" s="33">
        <v>43874</v>
      </c>
    </row>
    <row r="8827" spans="1:4" x14ac:dyDescent="0.2">
      <c r="A8827" t="s">
        <v>206</v>
      </c>
      <c r="B8827" t="s">
        <v>199</v>
      </c>
      <c r="C8827" s="44">
        <v>934</v>
      </c>
      <c r="D8827" s="33">
        <v>43875</v>
      </c>
    </row>
    <row r="8828" spans="1:4" x14ac:dyDescent="0.2">
      <c r="A8828" t="s">
        <v>206</v>
      </c>
      <c r="B8828" t="s">
        <v>199</v>
      </c>
      <c r="C8828" s="44">
        <v>950</v>
      </c>
      <c r="D8828" s="33">
        <v>43876</v>
      </c>
    </row>
    <row r="8829" spans="1:4" x14ac:dyDescent="0.2">
      <c r="A8829" t="s">
        <v>206</v>
      </c>
      <c r="B8829" t="s">
        <v>199</v>
      </c>
      <c r="C8829" s="44">
        <v>962</v>
      </c>
      <c r="D8829" s="33">
        <v>43877</v>
      </c>
    </row>
    <row r="8830" spans="1:4" x14ac:dyDescent="0.2">
      <c r="A8830" t="s">
        <v>206</v>
      </c>
      <c r="B8830" t="s">
        <v>199</v>
      </c>
      <c r="C8830" s="44">
        <v>973</v>
      </c>
      <c r="D8830" s="33">
        <v>43878</v>
      </c>
    </row>
    <row r="8831" spans="1:4" x14ac:dyDescent="0.2">
      <c r="A8831" t="s">
        <v>206</v>
      </c>
      <c r="B8831" t="s">
        <v>199</v>
      </c>
      <c r="C8831" s="44">
        <v>982</v>
      </c>
      <c r="D8831" s="33">
        <v>43879</v>
      </c>
    </row>
    <row r="8832" spans="1:4" x14ac:dyDescent="0.2">
      <c r="A8832" t="s">
        <v>206</v>
      </c>
      <c r="B8832" t="s">
        <v>199</v>
      </c>
      <c r="C8832" s="44">
        <v>986</v>
      </c>
      <c r="D8832" s="33">
        <v>43880</v>
      </c>
    </row>
    <row r="8833" spans="1:4" x14ac:dyDescent="0.2">
      <c r="A8833" t="s">
        <v>206</v>
      </c>
      <c r="B8833" t="s">
        <v>199</v>
      </c>
      <c r="C8833" s="44">
        <v>987</v>
      </c>
      <c r="D8833" s="33">
        <v>43881</v>
      </c>
    </row>
    <row r="8834" spans="1:4" x14ac:dyDescent="0.2">
      <c r="A8834" t="s">
        <v>206</v>
      </c>
      <c r="B8834" t="s">
        <v>199</v>
      </c>
      <c r="C8834" s="44">
        <v>988</v>
      </c>
      <c r="D8834" s="33">
        <v>43882</v>
      </c>
    </row>
    <row r="8835" spans="1:4" x14ac:dyDescent="0.2">
      <c r="A8835" t="s">
        <v>206</v>
      </c>
      <c r="B8835" t="s">
        <v>199</v>
      </c>
      <c r="C8835" s="44">
        <v>989</v>
      </c>
      <c r="D8835" s="33">
        <v>43883</v>
      </c>
    </row>
    <row r="8836" spans="1:4" x14ac:dyDescent="0.2">
      <c r="A8836" t="s">
        <v>206</v>
      </c>
      <c r="B8836" t="s">
        <v>199</v>
      </c>
      <c r="C8836" s="44">
        <v>989</v>
      </c>
      <c r="D8836" s="33">
        <v>43884</v>
      </c>
    </row>
    <row r="8837" spans="1:4" x14ac:dyDescent="0.2">
      <c r="A8837" t="s">
        <v>206</v>
      </c>
      <c r="B8837" t="s">
        <v>199</v>
      </c>
      <c r="C8837" s="44">
        <v>989</v>
      </c>
      <c r="D8837" s="33">
        <v>43885</v>
      </c>
    </row>
    <row r="8838" spans="1:4" x14ac:dyDescent="0.2">
      <c r="A8838" t="s">
        <v>206</v>
      </c>
      <c r="B8838" t="s">
        <v>199</v>
      </c>
      <c r="C8838" s="44">
        <v>989</v>
      </c>
      <c r="D8838" s="33">
        <v>43886</v>
      </c>
    </row>
    <row r="8839" spans="1:4" x14ac:dyDescent="0.2">
      <c r="A8839" t="s">
        <v>206</v>
      </c>
      <c r="B8839" t="s">
        <v>199</v>
      </c>
      <c r="C8839" s="44">
        <v>989</v>
      </c>
      <c r="D8839" s="33">
        <v>43887</v>
      </c>
    </row>
    <row r="8840" spans="1:4" x14ac:dyDescent="0.2">
      <c r="A8840" t="s">
        <v>206</v>
      </c>
      <c r="B8840" t="s">
        <v>199</v>
      </c>
      <c r="C8840" s="44">
        <v>989</v>
      </c>
      <c r="D8840" s="33">
        <v>43888</v>
      </c>
    </row>
    <row r="8841" spans="1:4" x14ac:dyDescent="0.2">
      <c r="A8841" t="s">
        <v>206</v>
      </c>
      <c r="B8841" t="s">
        <v>199</v>
      </c>
      <c r="C8841" s="44">
        <v>990</v>
      </c>
      <c r="D8841" s="33">
        <v>43889</v>
      </c>
    </row>
    <row r="8842" spans="1:4" x14ac:dyDescent="0.2">
      <c r="A8842" t="s">
        <v>206</v>
      </c>
      <c r="B8842" t="s">
        <v>199</v>
      </c>
      <c r="C8842" s="44">
        <v>990</v>
      </c>
      <c r="D8842" s="33">
        <v>43890</v>
      </c>
    </row>
    <row r="8843" spans="1:4" x14ac:dyDescent="0.2">
      <c r="A8843" t="s">
        <v>206</v>
      </c>
      <c r="B8843" t="s">
        <v>199</v>
      </c>
      <c r="C8843" s="44">
        <v>990</v>
      </c>
      <c r="D8843" s="33">
        <v>43891</v>
      </c>
    </row>
    <row r="8844" spans="1:4" x14ac:dyDescent="0.2">
      <c r="A8844" t="s">
        <v>206</v>
      </c>
      <c r="B8844" t="s">
        <v>199</v>
      </c>
      <c r="C8844" s="44">
        <v>990</v>
      </c>
      <c r="D8844" s="33">
        <v>43892</v>
      </c>
    </row>
    <row r="8845" spans="1:4" x14ac:dyDescent="0.2">
      <c r="A8845" t="s">
        <v>206</v>
      </c>
      <c r="B8845" t="s">
        <v>199</v>
      </c>
      <c r="C8845" s="44">
        <v>990</v>
      </c>
      <c r="D8845" s="33">
        <v>43893</v>
      </c>
    </row>
    <row r="8846" spans="1:4" x14ac:dyDescent="0.2">
      <c r="A8846" t="s">
        <v>206</v>
      </c>
      <c r="B8846" t="s">
        <v>199</v>
      </c>
      <c r="C8846" s="44">
        <v>990</v>
      </c>
      <c r="D8846" s="33">
        <v>43894</v>
      </c>
    </row>
    <row r="8847" spans="1:4" x14ac:dyDescent="0.2">
      <c r="A8847" t="s">
        <v>206</v>
      </c>
      <c r="B8847" t="s">
        <v>199</v>
      </c>
      <c r="C8847" s="44">
        <v>990</v>
      </c>
      <c r="D8847" s="33">
        <v>43895</v>
      </c>
    </row>
    <row r="8848" spans="1:4" x14ac:dyDescent="0.2">
      <c r="A8848" t="s">
        <v>206</v>
      </c>
      <c r="B8848" t="s">
        <v>199</v>
      </c>
      <c r="C8848" s="44">
        <v>990</v>
      </c>
      <c r="D8848" s="33">
        <v>43896</v>
      </c>
    </row>
    <row r="8849" spans="1:4" x14ac:dyDescent="0.2">
      <c r="A8849" t="s">
        <v>206</v>
      </c>
      <c r="B8849" t="s">
        <v>199</v>
      </c>
      <c r="C8849" s="44">
        <v>990</v>
      </c>
      <c r="D8849" s="33">
        <v>43897</v>
      </c>
    </row>
    <row r="8850" spans="1:4" x14ac:dyDescent="0.2">
      <c r="A8850" t="s">
        <v>206</v>
      </c>
      <c r="B8850" t="s">
        <v>199</v>
      </c>
      <c r="C8850" s="44">
        <v>990</v>
      </c>
      <c r="D8850" s="33">
        <v>43898</v>
      </c>
    </row>
    <row r="8851" spans="1:4" x14ac:dyDescent="0.2">
      <c r="A8851" t="s">
        <v>206</v>
      </c>
      <c r="B8851" t="s">
        <v>199</v>
      </c>
      <c r="C8851" s="44">
        <v>990</v>
      </c>
      <c r="D8851" s="33">
        <v>43899</v>
      </c>
    </row>
    <row r="8852" spans="1:4" x14ac:dyDescent="0.2">
      <c r="A8852" t="s">
        <v>206</v>
      </c>
      <c r="B8852" t="s">
        <v>199</v>
      </c>
      <c r="C8852" s="44">
        <v>990</v>
      </c>
      <c r="D8852" s="33">
        <v>43900</v>
      </c>
    </row>
    <row r="8853" spans="1:4" x14ac:dyDescent="0.2">
      <c r="A8853" t="s">
        <v>206</v>
      </c>
      <c r="B8853" t="s">
        <v>199</v>
      </c>
      <c r="C8853" s="44">
        <v>990</v>
      </c>
      <c r="D8853" s="33">
        <v>43901</v>
      </c>
    </row>
    <row r="8854" spans="1:4" x14ac:dyDescent="0.2">
      <c r="A8854" t="s">
        <v>206</v>
      </c>
      <c r="B8854" t="s">
        <v>199</v>
      </c>
      <c r="C8854" s="44">
        <v>990</v>
      </c>
      <c r="D8854" s="33">
        <v>43902</v>
      </c>
    </row>
    <row r="8855" spans="1:4" x14ac:dyDescent="0.2">
      <c r="A8855" t="s">
        <v>206</v>
      </c>
      <c r="B8855" t="s">
        <v>199</v>
      </c>
      <c r="C8855" s="44">
        <v>990</v>
      </c>
      <c r="D8855" s="33">
        <v>43903</v>
      </c>
    </row>
    <row r="8856" spans="1:4" x14ac:dyDescent="0.2">
      <c r="A8856" t="s">
        <v>206</v>
      </c>
      <c r="B8856" t="s">
        <v>199</v>
      </c>
      <c r="C8856" s="44">
        <v>990</v>
      </c>
      <c r="D8856" s="33">
        <v>43904</v>
      </c>
    </row>
    <row r="8857" spans="1:4" x14ac:dyDescent="0.2">
      <c r="A8857" t="s">
        <v>206</v>
      </c>
      <c r="B8857" t="s">
        <v>199</v>
      </c>
      <c r="C8857" s="44">
        <v>990</v>
      </c>
      <c r="D8857" s="33">
        <v>43905</v>
      </c>
    </row>
    <row r="8858" spans="1:4" x14ac:dyDescent="0.2">
      <c r="A8858" t="s">
        <v>207</v>
      </c>
      <c r="B8858" t="s">
        <v>199</v>
      </c>
      <c r="C8858" s="44">
        <v>2</v>
      </c>
      <c r="D8858" s="33">
        <v>43852</v>
      </c>
    </row>
    <row r="8859" spans="1:4" x14ac:dyDescent="0.2">
      <c r="A8859" t="s">
        <v>207</v>
      </c>
      <c r="B8859" t="s">
        <v>199</v>
      </c>
      <c r="C8859" s="44">
        <v>7</v>
      </c>
      <c r="D8859" s="33">
        <v>43853</v>
      </c>
    </row>
    <row r="8860" spans="1:4" x14ac:dyDescent="0.2">
      <c r="A8860" t="s">
        <v>207</v>
      </c>
      <c r="B8860" t="s">
        <v>199</v>
      </c>
      <c r="C8860" s="44">
        <v>18</v>
      </c>
      <c r="D8860" s="33">
        <v>43854</v>
      </c>
    </row>
    <row r="8861" spans="1:4" x14ac:dyDescent="0.2">
      <c r="A8861" t="s">
        <v>207</v>
      </c>
      <c r="B8861" t="s">
        <v>199</v>
      </c>
      <c r="C8861" s="44">
        <v>18</v>
      </c>
      <c r="D8861" s="33">
        <v>43855</v>
      </c>
    </row>
    <row r="8862" spans="1:4" x14ac:dyDescent="0.2">
      <c r="A8862" t="s">
        <v>207</v>
      </c>
      <c r="B8862" t="s">
        <v>199</v>
      </c>
      <c r="C8862" s="44">
        <v>36</v>
      </c>
      <c r="D8862" s="33">
        <v>43856</v>
      </c>
    </row>
    <row r="8863" spans="1:4" x14ac:dyDescent="0.2">
      <c r="A8863" t="s">
        <v>207</v>
      </c>
      <c r="B8863" t="s">
        <v>199</v>
      </c>
      <c r="C8863" s="44">
        <v>72</v>
      </c>
      <c r="D8863" s="33">
        <v>43857</v>
      </c>
    </row>
    <row r="8864" spans="1:4" x14ac:dyDescent="0.2">
      <c r="A8864" t="s">
        <v>207</v>
      </c>
      <c r="B8864" t="s">
        <v>199</v>
      </c>
      <c r="C8864" s="44">
        <v>109</v>
      </c>
      <c r="D8864" s="33">
        <v>43858</v>
      </c>
    </row>
    <row r="8865" spans="1:4" x14ac:dyDescent="0.2">
      <c r="A8865" t="s">
        <v>207</v>
      </c>
      <c r="B8865" t="s">
        <v>199</v>
      </c>
      <c r="C8865" s="44">
        <v>109</v>
      </c>
      <c r="D8865" s="33">
        <v>43859</v>
      </c>
    </row>
    <row r="8866" spans="1:4" x14ac:dyDescent="0.2">
      <c r="A8866" t="s">
        <v>207</v>
      </c>
      <c r="B8866" t="s">
        <v>199</v>
      </c>
      <c r="C8866" s="44">
        <v>162</v>
      </c>
      <c r="D8866" s="33">
        <v>43860</v>
      </c>
    </row>
    <row r="8867" spans="1:4" x14ac:dyDescent="0.2">
      <c r="A8867" t="s">
        <v>207</v>
      </c>
      <c r="B8867" t="s">
        <v>199</v>
      </c>
      <c r="C8867" s="44">
        <v>240</v>
      </c>
      <c r="D8867" s="33">
        <v>43861</v>
      </c>
    </row>
    <row r="8868" spans="1:4" x14ac:dyDescent="0.2">
      <c r="A8868" t="s">
        <v>207</v>
      </c>
      <c r="B8868" t="s">
        <v>199</v>
      </c>
      <c r="C8868" s="44">
        <v>286</v>
      </c>
      <c r="D8868" s="33">
        <v>43862</v>
      </c>
    </row>
    <row r="8869" spans="1:4" x14ac:dyDescent="0.2">
      <c r="A8869" t="s">
        <v>207</v>
      </c>
      <c r="B8869" t="s">
        <v>199</v>
      </c>
      <c r="C8869" s="44">
        <v>333</v>
      </c>
      <c r="D8869" s="33">
        <v>43863</v>
      </c>
    </row>
    <row r="8870" spans="1:4" x14ac:dyDescent="0.2">
      <c r="A8870" t="s">
        <v>207</v>
      </c>
      <c r="B8870" t="s">
        <v>199</v>
      </c>
      <c r="C8870" s="44">
        <v>391</v>
      </c>
      <c r="D8870" s="33">
        <v>43864</v>
      </c>
    </row>
    <row r="8871" spans="1:4" x14ac:dyDescent="0.2">
      <c r="A8871" t="s">
        <v>207</v>
      </c>
      <c r="B8871" t="s">
        <v>199</v>
      </c>
      <c r="C8871" s="44">
        <v>476</v>
      </c>
      <c r="D8871" s="33">
        <v>43865</v>
      </c>
    </row>
    <row r="8872" spans="1:4" x14ac:dyDescent="0.2">
      <c r="A8872" t="s">
        <v>207</v>
      </c>
      <c r="B8872" t="s">
        <v>199</v>
      </c>
      <c r="C8872" s="44">
        <v>548</v>
      </c>
      <c r="D8872" s="33">
        <v>43866</v>
      </c>
    </row>
    <row r="8873" spans="1:4" x14ac:dyDescent="0.2">
      <c r="A8873" t="s">
        <v>207</v>
      </c>
      <c r="B8873" t="s">
        <v>199</v>
      </c>
      <c r="C8873" s="44">
        <v>600</v>
      </c>
      <c r="D8873" s="33">
        <v>43867</v>
      </c>
    </row>
    <row r="8874" spans="1:4" x14ac:dyDescent="0.2">
      <c r="A8874" t="s">
        <v>207</v>
      </c>
      <c r="B8874" t="s">
        <v>199</v>
      </c>
      <c r="C8874" s="44">
        <v>661</v>
      </c>
      <c r="D8874" s="33">
        <v>43868</v>
      </c>
    </row>
    <row r="8875" spans="1:4" x14ac:dyDescent="0.2">
      <c r="A8875" t="s">
        <v>207</v>
      </c>
      <c r="B8875" t="s">
        <v>199</v>
      </c>
      <c r="C8875" s="44">
        <v>698</v>
      </c>
      <c r="D8875" s="33">
        <v>43869</v>
      </c>
    </row>
    <row r="8876" spans="1:4" x14ac:dyDescent="0.2">
      <c r="A8876" t="s">
        <v>207</v>
      </c>
      <c r="B8876" t="s">
        <v>199</v>
      </c>
      <c r="C8876" s="44">
        <v>740</v>
      </c>
      <c r="D8876" s="33">
        <v>43870</v>
      </c>
    </row>
    <row r="8877" spans="1:4" x14ac:dyDescent="0.2">
      <c r="A8877" t="s">
        <v>207</v>
      </c>
      <c r="B8877" t="s">
        <v>199</v>
      </c>
      <c r="C8877" s="44">
        <v>771</v>
      </c>
      <c r="D8877" s="33">
        <v>43871</v>
      </c>
    </row>
    <row r="8878" spans="1:4" x14ac:dyDescent="0.2">
      <c r="A8878" t="s">
        <v>207</v>
      </c>
      <c r="B8878" t="s">
        <v>199</v>
      </c>
      <c r="C8878" s="44">
        <v>804</v>
      </c>
      <c r="D8878" s="33">
        <v>43872</v>
      </c>
    </row>
    <row r="8879" spans="1:4" x14ac:dyDescent="0.2">
      <c r="A8879" t="s">
        <v>207</v>
      </c>
      <c r="B8879" t="s">
        <v>199</v>
      </c>
      <c r="C8879" s="44">
        <v>844</v>
      </c>
      <c r="D8879" s="33">
        <v>43873</v>
      </c>
    </row>
    <row r="8880" spans="1:4" x14ac:dyDescent="0.2">
      <c r="A8880" t="s">
        <v>207</v>
      </c>
      <c r="B8880" t="s">
        <v>199</v>
      </c>
      <c r="C8880" s="44">
        <v>872</v>
      </c>
      <c r="D8880" s="33">
        <v>43874</v>
      </c>
    </row>
    <row r="8881" spans="1:4" x14ac:dyDescent="0.2">
      <c r="A8881" t="s">
        <v>207</v>
      </c>
      <c r="B8881" t="s">
        <v>199</v>
      </c>
      <c r="C8881" s="44">
        <v>900</v>
      </c>
      <c r="D8881" s="33">
        <v>43875</v>
      </c>
    </row>
    <row r="8882" spans="1:4" x14ac:dyDescent="0.2">
      <c r="A8882" t="s">
        <v>207</v>
      </c>
      <c r="B8882" t="s">
        <v>199</v>
      </c>
      <c r="C8882" s="44">
        <v>913</v>
      </c>
      <c r="D8882" s="33">
        <v>43876</v>
      </c>
    </row>
    <row r="8883" spans="1:4" x14ac:dyDescent="0.2">
      <c r="A8883" t="s">
        <v>207</v>
      </c>
      <c r="B8883" t="s">
        <v>199</v>
      </c>
      <c r="C8883" s="44">
        <v>925</v>
      </c>
      <c r="D8883" s="33">
        <v>43877</v>
      </c>
    </row>
    <row r="8884" spans="1:4" x14ac:dyDescent="0.2">
      <c r="A8884" t="s">
        <v>207</v>
      </c>
      <c r="B8884" t="s">
        <v>199</v>
      </c>
      <c r="C8884" s="44">
        <v>930</v>
      </c>
      <c r="D8884" s="33">
        <v>43878</v>
      </c>
    </row>
    <row r="8885" spans="1:4" x14ac:dyDescent="0.2">
      <c r="A8885" t="s">
        <v>207</v>
      </c>
      <c r="B8885" t="s">
        <v>199</v>
      </c>
      <c r="C8885" s="44">
        <v>933</v>
      </c>
      <c r="D8885" s="33">
        <v>43879</v>
      </c>
    </row>
    <row r="8886" spans="1:4" x14ac:dyDescent="0.2">
      <c r="A8886" t="s">
        <v>207</v>
      </c>
      <c r="B8886" t="s">
        <v>199</v>
      </c>
      <c r="C8886" s="44">
        <v>934</v>
      </c>
      <c r="D8886" s="33">
        <v>43880</v>
      </c>
    </row>
    <row r="8887" spans="1:4" x14ac:dyDescent="0.2">
      <c r="A8887" t="s">
        <v>207</v>
      </c>
      <c r="B8887" t="s">
        <v>199</v>
      </c>
      <c r="C8887" s="44">
        <v>934</v>
      </c>
      <c r="D8887" s="33">
        <v>43881</v>
      </c>
    </row>
    <row r="8888" spans="1:4" x14ac:dyDescent="0.2">
      <c r="A8888" t="s">
        <v>207</v>
      </c>
      <c r="B8888" t="s">
        <v>199</v>
      </c>
      <c r="C8888" s="44">
        <v>934</v>
      </c>
      <c r="D8888" s="33">
        <v>43882</v>
      </c>
    </row>
    <row r="8889" spans="1:4" x14ac:dyDescent="0.2">
      <c r="A8889" t="s">
        <v>207</v>
      </c>
      <c r="B8889" t="s">
        <v>199</v>
      </c>
      <c r="C8889" s="44">
        <v>934</v>
      </c>
      <c r="D8889" s="33">
        <v>43883</v>
      </c>
    </row>
    <row r="8890" spans="1:4" x14ac:dyDescent="0.2">
      <c r="A8890" t="s">
        <v>207</v>
      </c>
      <c r="B8890" t="s">
        <v>199</v>
      </c>
      <c r="C8890" s="44">
        <v>934</v>
      </c>
      <c r="D8890" s="33">
        <v>43884</v>
      </c>
    </row>
    <row r="8891" spans="1:4" x14ac:dyDescent="0.2">
      <c r="A8891" t="s">
        <v>207</v>
      </c>
      <c r="B8891" t="s">
        <v>199</v>
      </c>
      <c r="C8891" s="44">
        <v>934</v>
      </c>
      <c r="D8891" s="33">
        <v>43885</v>
      </c>
    </row>
    <row r="8892" spans="1:4" x14ac:dyDescent="0.2">
      <c r="A8892" t="s">
        <v>207</v>
      </c>
      <c r="B8892" t="s">
        <v>199</v>
      </c>
      <c r="C8892" s="44">
        <v>934</v>
      </c>
      <c r="D8892" s="33">
        <v>43886</v>
      </c>
    </row>
    <row r="8893" spans="1:4" x14ac:dyDescent="0.2">
      <c r="A8893" t="s">
        <v>207</v>
      </c>
      <c r="B8893" t="s">
        <v>199</v>
      </c>
      <c r="C8893" s="44">
        <v>934</v>
      </c>
      <c r="D8893" s="33">
        <v>43887</v>
      </c>
    </row>
    <row r="8894" spans="1:4" x14ac:dyDescent="0.2">
      <c r="A8894" t="s">
        <v>207</v>
      </c>
      <c r="B8894" t="s">
        <v>199</v>
      </c>
      <c r="C8894" s="44">
        <v>934</v>
      </c>
      <c r="D8894" s="33">
        <v>43888</v>
      </c>
    </row>
    <row r="8895" spans="1:4" x14ac:dyDescent="0.2">
      <c r="A8895" t="s">
        <v>207</v>
      </c>
      <c r="B8895" t="s">
        <v>199</v>
      </c>
      <c r="C8895" s="44">
        <v>935</v>
      </c>
      <c r="D8895" s="33">
        <v>43889</v>
      </c>
    </row>
    <row r="8896" spans="1:4" x14ac:dyDescent="0.2">
      <c r="A8896" t="s">
        <v>207</v>
      </c>
      <c r="B8896" t="s">
        <v>199</v>
      </c>
      <c r="C8896" s="44">
        <v>935</v>
      </c>
      <c r="D8896" s="33">
        <v>43890</v>
      </c>
    </row>
    <row r="8897" spans="1:4" x14ac:dyDescent="0.2">
      <c r="A8897" t="s">
        <v>207</v>
      </c>
      <c r="B8897" t="s">
        <v>199</v>
      </c>
      <c r="C8897" s="44">
        <v>935</v>
      </c>
      <c r="D8897" s="33">
        <v>43891</v>
      </c>
    </row>
    <row r="8898" spans="1:4" x14ac:dyDescent="0.2">
      <c r="A8898" t="s">
        <v>207</v>
      </c>
      <c r="B8898" t="s">
        <v>199</v>
      </c>
      <c r="C8898" s="44">
        <v>935</v>
      </c>
      <c r="D8898" s="33">
        <v>43892</v>
      </c>
    </row>
    <row r="8899" spans="1:4" x14ac:dyDescent="0.2">
      <c r="A8899" t="s">
        <v>207</v>
      </c>
      <c r="B8899" t="s">
        <v>199</v>
      </c>
      <c r="C8899" s="44">
        <v>935</v>
      </c>
      <c r="D8899" s="33">
        <v>43893</v>
      </c>
    </row>
    <row r="8900" spans="1:4" x14ac:dyDescent="0.2">
      <c r="A8900" t="s">
        <v>207</v>
      </c>
      <c r="B8900" t="s">
        <v>199</v>
      </c>
      <c r="C8900" s="44">
        <v>935</v>
      </c>
      <c r="D8900" s="33">
        <v>43894</v>
      </c>
    </row>
    <row r="8901" spans="1:4" x14ac:dyDescent="0.2">
      <c r="A8901" t="s">
        <v>207</v>
      </c>
      <c r="B8901" t="s">
        <v>199</v>
      </c>
      <c r="C8901" s="44">
        <v>935</v>
      </c>
      <c r="D8901" s="33">
        <v>43895</v>
      </c>
    </row>
    <row r="8902" spans="1:4" x14ac:dyDescent="0.2">
      <c r="A8902" t="s">
        <v>207</v>
      </c>
      <c r="B8902" t="s">
        <v>199</v>
      </c>
      <c r="C8902" s="44">
        <v>935</v>
      </c>
      <c r="D8902" s="33">
        <v>43896</v>
      </c>
    </row>
    <row r="8903" spans="1:4" x14ac:dyDescent="0.2">
      <c r="A8903" t="s">
        <v>207</v>
      </c>
      <c r="B8903" t="s">
        <v>199</v>
      </c>
      <c r="C8903" s="44">
        <v>935</v>
      </c>
      <c r="D8903" s="33">
        <v>43897</v>
      </c>
    </row>
    <row r="8904" spans="1:4" x14ac:dyDescent="0.2">
      <c r="A8904" t="s">
        <v>207</v>
      </c>
      <c r="B8904" t="s">
        <v>199</v>
      </c>
      <c r="C8904" s="44">
        <v>935</v>
      </c>
      <c r="D8904" s="33">
        <v>43898</v>
      </c>
    </row>
    <row r="8905" spans="1:4" x14ac:dyDescent="0.2">
      <c r="A8905" t="s">
        <v>207</v>
      </c>
      <c r="B8905" t="s">
        <v>199</v>
      </c>
      <c r="C8905" s="44">
        <v>935</v>
      </c>
      <c r="D8905" s="33">
        <v>43899</v>
      </c>
    </row>
    <row r="8906" spans="1:4" x14ac:dyDescent="0.2">
      <c r="A8906" t="s">
        <v>207</v>
      </c>
      <c r="B8906" t="s">
        <v>199</v>
      </c>
      <c r="C8906" s="44">
        <v>935</v>
      </c>
      <c r="D8906" s="33">
        <v>43900</v>
      </c>
    </row>
    <row r="8907" spans="1:4" x14ac:dyDescent="0.2">
      <c r="A8907" t="s">
        <v>207</v>
      </c>
      <c r="B8907" t="s">
        <v>199</v>
      </c>
      <c r="C8907" s="44">
        <v>935</v>
      </c>
      <c r="D8907" s="33">
        <v>43901</v>
      </c>
    </row>
    <row r="8908" spans="1:4" x14ac:dyDescent="0.2">
      <c r="A8908" t="s">
        <v>207</v>
      </c>
      <c r="B8908" t="s">
        <v>199</v>
      </c>
      <c r="C8908" s="44">
        <v>935</v>
      </c>
      <c r="D8908" s="33">
        <v>43902</v>
      </c>
    </row>
    <row r="8909" spans="1:4" x14ac:dyDescent="0.2">
      <c r="A8909" t="s">
        <v>207</v>
      </c>
      <c r="B8909" t="s">
        <v>199</v>
      </c>
      <c r="C8909" s="44">
        <v>935</v>
      </c>
      <c r="D8909" s="33">
        <v>43903</v>
      </c>
    </row>
    <row r="8910" spans="1:4" x14ac:dyDescent="0.2">
      <c r="A8910" t="s">
        <v>207</v>
      </c>
      <c r="B8910" t="s">
        <v>199</v>
      </c>
      <c r="C8910" s="44">
        <v>935</v>
      </c>
      <c r="D8910" s="33">
        <v>43904</v>
      </c>
    </row>
    <row r="8911" spans="1:4" x14ac:dyDescent="0.2">
      <c r="A8911" t="s">
        <v>207</v>
      </c>
      <c r="B8911" t="s">
        <v>199</v>
      </c>
      <c r="C8911" s="44">
        <v>935</v>
      </c>
      <c r="D8911" s="33">
        <v>43905</v>
      </c>
    </row>
    <row r="8912" spans="1:4" x14ac:dyDescent="0.2">
      <c r="A8912" t="s">
        <v>208</v>
      </c>
      <c r="B8912" t="s">
        <v>199</v>
      </c>
      <c r="C8912" s="44">
        <v>2</v>
      </c>
      <c r="D8912" s="33">
        <v>43852</v>
      </c>
    </row>
    <row r="8913" spans="1:4" x14ac:dyDescent="0.2">
      <c r="A8913" t="s">
        <v>208</v>
      </c>
      <c r="B8913" t="s">
        <v>199</v>
      </c>
      <c r="C8913" s="44">
        <v>6</v>
      </c>
      <c r="D8913" s="33">
        <v>43853</v>
      </c>
    </row>
    <row r="8914" spans="1:4" x14ac:dyDescent="0.2">
      <c r="A8914" t="s">
        <v>208</v>
      </c>
      <c r="B8914" t="s">
        <v>199</v>
      </c>
      <c r="C8914" s="44">
        <v>15</v>
      </c>
      <c r="D8914" s="33">
        <v>43854</v>
      </c>
    </row>
    <row r="8915" spans="1:4" x14ac:dyDescent="0.2">
      <c r="A8915" t="s">
        <v>208</v>
      </c>
      <c r="B8915" t="s">
        <v>199</v>
      </c>
      <c r="C8915" s="44">
        <v>27</v>
      </c>
      <c r="D8915" s="33">
        <v>43855</v>
      </c>
    </row>
    <row r="8916" spans="1:4" x14ac:dyDescent="0.2">
      <c r="A8916" t="s">
        <v>208</v>
      </c>
      <c r="B8916" t="s">
        <v>199</v>
      </c>
      <c r="C8916" s="44">
        <v>46</v>
      </c>
      <c r="D8916" s="33">
        <v>43856</v>
      </c>
    </row>
    <row r="8917" spans="1:4" x14ac:dyDescent="0.2">
      <c r="A8917" t="s">
        <v>208</v>
      </c>
      <c r="B8917" t="s">
        <v>199</v>
      </c>
      <c r="C8917" s="44">
        <v>75</v>
      </c>
      <c r="D8917" s="33">
        <v>43857</v>
      </c>
    </row>
    <row r="8918" spans="1:4" x14ac:dyDescent="0.2">
      <c r="A8918" t="s">
        <v>208</v>
      </c>
      <c r="B8918" t="s">
        <v>199</v>
      </c>
      <c r="C8918" s="44">
        <v>95</v>
      </c>
      <c r="D8918" s="33">
        <v>43858</v>
      </c>
    </row>
    <row r="8919" spans="1:4" x14ac:dyDescent="0.2">
      <c r="A8919" t="s">
        <v>208</v>
      </c>
      <c r="B8919" t="s">
        <v>199</v>
      </c>
      <c r="C8919" s="44">
        <v>130</v>
      </c>
      <c r="D8919" s="33">
        <v>43859</v>
      </c>
    </row>
    <row r="8920" spans="1:4" x14ac:dyDescent="0.2">
      <c r="A8920" t="s">
        <v>208</v>
      </c>
      <c r="B8920" t="s">
        <v>199</v>
      </c>
      <c r="C8920" s="44">
        <v>158</v>
      </c>
      <c r="D8920" s="33">
        <v>43860</v>
      </c>
    </row>
    <row r="8921" spans="1:4" x14ac:dyDescent="0.2">
      <c r="A8921" t="s">
        <v>208</v>
      </c>
      <c r="B8921" t="s">
        <v>199</v>
      </c>
      <c r="C8921" s="44">
        <v>184</v>
      </c>
      <c r="D8921" s="33">
        <v>43861</v>
      </c>
    </row>
    <row r="8922" spans="1:4" x14ac:dyDescent="0.2">
      <c r="A8922" t="s">
        <v>208</v>
      </c>
      <c r="B8922" t="s">
        <v>199</v>
      </c>
      <c r="C8922" s="44">
        <v>206</v>
      </c>
      <c r="D8922" s="33">
        <v>43862</v>
      </c>
    </row>
    <row r="8923" spans="1:4" x14ac:dyDescent="0.2">
      <c r="A8923" t="s">
        <v>208</v>
      </c>
      <c r="B8923" t="s">
        <v>199</v>
      </c>
      <c r="C8923" s="44">
        <v>230</v>
      </c>
      <c r="D8923" s="33">
        <v>43863</v>
      </c>
    </row>
    <row r="8924" spans="1:4" x14ac:dyDescent="0.2">
      <c r="A8924" t="s">
        <v>208</v>
      </c>
      <c r="B8924" t="s">
        <v>199</v>
      </c>
      <c r="C8924" s="44">
        <v>259</v>
      </c>
      <c r="D8924" s="33">
        <v>43864</v>
      </c>
    </row>
    <row r="8925" spans="1:4" x14ac:dyDescent="0.2">
      <c r="A8925" t="s">
        <v>208</v>
      </c>
      <c r="B8925" t="s">
        <v>199</v>
      </c>
      <c r="C8925" s="44">
        <v>275</v>
      </c>
      <c r="D8925" s="33">
        <v>43865</v>
      </c>
    </row>
    <row r="8926" spans="1:4" x14ac:dyDescent="0.2">
      <c r="A8926" t="s">
        <v>208</v>
      </c>
      <c r="B8926" t="s">
        <v>199</v>
      </c>
      <c r="C8926" s="44">
        <v>307</v>
      </c>
      <c r="D8926" s="33">
        <v>43866</v>
      </c>
    </row>
    <row r="8927" spans="1:4" x14ac:dyDescent="0.2">
      <c r="A8927" t="s">
        <v>208</v>
      </c>
      <c r="B8927" t="s">
        <v>199</v>
      </c>
      <c r="C8927" s="44">
        <v>347</v>
      </c>
      <c r="D8927" s="33">
        <v>43867</v>
      </c>
    </row>
    <row r="8928" spans="1:4" x14ac:dyDescent="0.2">
      <c r="A8928" t="s">
        <v>208</v>
      </c>
      <c r="B8928" t="s">
        <v>199</v>
      </c>
      <c r="C8928" s="44">
        <v>386</v>
      </c>
      <c r="D8928" s="33">
        <v>43868</v>
      </c>
    </row>
    <row r="8929" spans="1:4" x14ac:dyDescent="0.2">
      <c r="A8929" t="s">
        <v>208</v>
      </c>
      <c r="B8929" t="s">
        <v>199</v>
      </c>
      <c r="C8929" s="44">
        <v>416</v>
      </c>
      <c r="D8929" s="33">
        <v>43869</v>
      </c>
    </row>
    <row r="8930" spans="1:4" x14ac:dyDescent="0.2">
      <c r="A8930" t="s">
        <v>208</v>
      </c>
      <c r="B8930" t="s">
        <v>199</v>
      </c>
      <c r="C8930" s="44">
        <v>444</v>
      </c>
      <c r="D8930" s="33">
        <v>43870</v>
      </c>
    </row>
    <row r="8931" spans="1:4" x14ac:dyDescent="0.2">
      <c r="A8931" t="s">
        <v>208</v>
      </c>
      <c r="B8931" t="s">
        <v>199</v>
      </c>
      <c r="C8931" s="44">
        <v>466</v>
      </c>
      <c r="D8931" s="33">
        <v>43871</v>
      </c>
    </row>
    <row r="8932" spans="1:4" x14ac:dyDescent="0.2">
      <c r="A8932" t="s">
        <v>208</v>
      </c>
      <c r="B8932" t="s">
        <v>199</v>
      </c>
      <c r="C8932" s="44">
        <v>487</v>
      </c>
      <c r="D8932" s="33">
        <v>43872</v>
      </c>
    </row>
    <row r="8933" spans="1:4" x14ac:dyDescent="0.2">
      <c r="A8933" t="s">
        <v>208</v>
      </c>
      <c r="B8933" t="s">
        <v>199</v>
      </c>
      <c r="C8933" s="44">
        <v>497</v>
      </c>
      <c r="D8933" s="33">
        <v>43873</v>
      </c>
    </row>
    <row r="8934" spans="1:4" x14ac:dyDescent="0.2">
      <c r="A8934" t="s">
        <v>208</v>
      </c>
      <c r="B8934" t="s">
        <v>199</v>
      </c>
      <c r="C8934" s="44">
        <v>509</v>
      </c>
      <c r="D8934" s="33">
        <v>43874</v>
      </c>
    </row>
    <row r="8935" spans="1:4" x14ac:dyDescent="0.2">
      <c r="A8935" t="s">
        <v>208</v>
      </c>
      <c r="B8935" t="s">
        <v>199</v>
      </c>
      <c r="C8935" s="44">
        <v>523</v>
      </c>
      <c r="D8935" s="33">
        <v>43875</v>
      </c>
    </row>
    <row r="8936" spans="1:4" x14ac:dyDescent="0.2">
      <c r="A8936" t="s">
        <v>208</v>
      </c>
      <c r="B8936" t="s">
        <v>199</v>
      </c>
      <c r="C8936" s="44">
        <v>532</v>
      </c>
      <c r="D8936" s="33">
        <v>43876</v>
      </c>
    </row>
    <row r="8937" spans="1:4" x14ac:dyDescent="0.2">
      <c r="A8937" t="s">
        <v>208</v>
      </c>
      <c r="B8937" t="s">
        <v>199</v>
      </c>
      <c r="C8937" s="44">
        <v>537</v>
      </c>
      <c r="D8937" s="33">
        <v>43877</v>
      </c>
    </row>
    <row r="8938" spans="1:4" x14ac:dyDescent="0.2">
      <c r="A8938" t="s">
        <v>208</v>
      </c>
      <c r="B8938" t="s">
        <v>199</v>
      </c>
      <c r="C8938" s="44">
        <v>541</v>
      </c>
      <c r="D8938" s="33">
        <v>43878</v>
      </c>
    </row>
    <row r="8939" spans="1:4" x14ac:dyDescent="0.2">
      <c r="A8939" t="s">
        <v>208</v>
      </c>
      <c r="B8939" t="s">
        <v>199</v>
      </c>
      <c r="C8939" s="44">
        <v>543</v>
      </c>
      <c r="D8939" s="33">
        <v>43879</v>
      </c>
    </row>
    <row r="8940" spans="1:4" x14ac:dyDescent="0.2">
      <c r="A8940" t="s">
        <v>208</v>
      </c>
      <c r="B8940" t="s">
        <v>199</v>
      </c>
      <c r="C8940" s="44">
        <v>544</v>
      </c>
      <c r="D8940" s="33">
        <v>43880</v>
      </c>
    </row>
    <row r="8941" spans="1:4" x14ac:dyDescent="0.2">
      <c r="A8941" t="s">
        <v>208</v>
      </c>
      <c r="B8941" t="s">
        <v>199</v>
      </c>
      <c r="C8941" s="44">
        <v>546</v>
      </c>
      <c r="D8941" s="33">
        <v>43881</v>
      </c>
    </row>
    <row r="8942" spans="1:4" x14ac:dyDescent="0.2">
      <c r="A8942" t="s">
        <v>208</v>
      </c>
      <c r="B8942" t="s">
        <v>199</v>
      </c>
      <c r="C8942" s="44">
        <v>749</v>
      </c>
      <c r="D8942" s="33">
        <v>43882</v>
      </c>
    </row>
    <row r="8943" spans="1:4" x14ac:dyDescent="0.2">
      <c r="A8943" t="s">
        <v>208</v>
      </c>
      <c r="B8943" t="s">
        <v>199</v>
      </c>
      <c r="C8943" s="44">
        <v>750</v>
      </c>
      <c r="D8943" s="33">
        <v>43883</v>
      </c>
    </row>
    <row r="8944" spans="1:4" x14ac:dyDescent="0.2">
      <c r="A8944" t="s">
        <v>208</v>
      </c>
      <c r="B8944" t="s">
        <v>199</v>
      </c>
      <c r="C8944" s="44">
        <v>754</v>
      </c>
      <c r="D8944" s="33">
        <v>43884</v>
      </c>
    </row>
    <row r="8945" spans="1:4" x14ac:dyDescent="0.2">
      <c r="A8945" t="s">
        <v>208</v>
      </c>
      <c r="B8945" t="s">
        <v>199</v>
      </c>
      <c r="C8945" s="44">
        <v>755</v>
      </c>
      <c r="D8945" s="33">
        <v>43885</v>
      </c>
    </row>
    <row r="8946" spans="1:4" x14ac:dyDescent="0.2">
      <c r="A8946" t="s">
        <v>208</v>
      </c>
      <c r="B8946" t="s">
        <v>199</v>
      </c>
      <c r="C8946" s="44">
        <v>756</v>
      </c>
      <c r="D8946" s="33">
        <v>43886</v>
      </c>
    </row>
    <row r="8947" spans="1:4" x14ac:dyDescent="0.2">
      <c r="A8947" t="s">
        <v>208</v>
      </c>
      <c r="B8947" t="s">
        <v>199</v>
      </c>
      <c r="C8947" s="44">
        <v>756</v>
      </c>
      <c r="D8947" s="33">
        <v>43887</v>
      </c>
    </row>
    <row r="8948" spans="1:4" x14ac:dyDescent="0.2">
      <c r="A8948" t="s">
        <v>208</v>
      </c>
      <c r="B8948" t="s">
        <v>199</v>
      </c>
      <c r="C8948" s="44">
        <v>756</v>
      </c>
      <c r="D8948" s="33">
        <v>43888</v>
      </c>
    </row>
    <row r="8949" spans="1:4" x14ac:dyDescent="0.2">
      <c r="A8949" t="s">
        <v>208</v>
      </c>
      <c r="B8949" t="s">
        <v>199</v>
      </c>
      <c r="C8949" s="44">
        <v>756</v>
      </c>
      <c r="D8949" s="33">
        <v>43889</v>
      </c>
    </row>
    <row r="8950" spans="1:4" x14ac:dyDescent="0.2">
      <c r="A8950" t="s">
        <v>208</v>
      </c>
      <c r="B8950" t="s">
        <v>199</v>
      </c>
      <c r="C8950" s="44">
        <v>756</v>
      </c>
      <c r="D8950" s="33">
        <v>43890</v>
      </c>
    </row>
    <row r="8951" spans="1:4" x14ac:dyDescent="0.2">
      <c r="A8951" t="s">
        <v>208</v>
      </c>
      <c r="B8951" t="s">
        <v>199</v>
      </c>
      <c r="C8951" s="44">
        <v>758</v>
      </c>
      <c r="D8951" s="33">
        <v>43891</v>
      </c>
    </row>
    <row r="8952" spans="1:4" x14ac:dyDescent="0.2">
      <c r="A8952" t="s">
        <v>208</v>
      </c>
      <c r="B8952" t="s">
        <v>199</v>
      </c>
      <c r="C8952" s="44">
        <v>758</v>
      </c>
      <c r="D8952" s="33">
        <v>43892</v>
      </c>
    </row>
    <row r="8953" spans="1:4" x14ac:dyDescent="0.2">
      <c r="A8953" t="s">
        <v>208</v>
      </c>
      <c r="B8953" t="s">
        <v>199</v>
      </c>
      <c r="C8953" s="44">
        <v>758</v>
      </c>
      <c r="D8953" s="33">
        <v>43893</v>
      </c>
    </row>
    <row r="8954" spans="1:4" x14ac:dyDescent="0.2">
      <c r="A8954" t="s">
        <v>208</v>
      </c>
      <c r="B8954" t="s">
        <v>199</v>
      </c>
      <c r="C8954" s="44">
        <v>758</v>
      </c>
      <c r="D8954" s="33">
        <v>43894</v>
      </c>
    </row>
    <row r="8955" spans="1:4" x14ac:dyDescent="0.2">
      <c r="A8955" t="s">
        <v>208</v>
      </c>
      <c r="B8955" t="s">
        <v>199</v>
      </c>
      <c r="C8955" s="44">
        <v>758</v>
      </c>
      <c r="D8955" s="33">
        <v>43895</v>
      </c>
    </row>
    <row r="8956" spans="1:4" x14ac:dyDescent="0.2">
      <c r="A8956" t="s">
        <v>208</v>
      </c>
      <c r="B8956" t="s">
        <v>199</v>
      </c>
      <c r="C8956" s="44">
        <v>758</v>
      </c>
      <c r="D8956" s="33">
        <v>43896</v>
      </c>
    </row>
    <row r="8957" spans="1:4" x14ac:dyDescent="0.2">
      <c r="A8957" t="s">
        <v>208</v>
      </c>
      <c r="B8957" t="s">
        <v>199</v>
      </c>
      <c r="C8957" s="44">
        <v>758</v>
      </c>
      <c r="D8957" s="33">
        <v>43897</v>
      </c>
    </row>
    <row r="8958" spans="1:4" x14ac:dyDescent="0.2">
      <c r="A8958" t="s">
        <v>208</v>
      </c>
      <c r="B8958" t="s">
        <v>199</v>
      </c>
      <c r="C8958" s="44">
        <v>758</v>
      </c>
      <c r="D8958" s="33">
        <v>43898</v>
      </c>
    </row>
    <row r="8959" spans="1:4" x14ac:dyDescent="0.2">
      <c r="A8959" t="s">
        <v>208</v>
      </c>
      <c r="B8959" t="s">
        <v>199</v>
      </c>
      <c r="C8959" s="44">
        <v>758</v>
      </c>
      <c r="D8959" s="33">
        <v>43899</v>
      </c>
    </row>
    <row r="8960" spans="1:4" x14ac:dyDescent="0.2">
      <c r="A8960" t="s">
        <v>208</v>
      </c>
      <c r="B8960" t="s">
        <v>199</v>
      </c>
      <c r="C8960" s="44">
        <v>758</v>
      </c>
      <c r="D8960" s="33">
        <v>43900</v>
      </c>
    </row>
    <row r="8961" spans="1:4" x14ac:dyDescent="0.2">
      <c r="A8961" t="s">
        <v>208</v>
      </c>
      <c r="B8961" t="s">
        <v>199</v>
      </c>
      <c r="C8961" s="44">
        <v>760</v>
      </c>
      <c r="D8961" s="33">
        <v>43901</v>
      </c>
    </row>
    <row r="8962" spans="1:4" x14ac:dyDescent="0.2">
      <c r="A8962" t="s">
        <v>208</v>
      </c>
      <c r="B8962" t="s">
        <v>199</v>
      </c>
      <c r="C8962" s="44">
        <v>760</v>
      </c>
      <c r="D8962" s="33">
        <v>43902</v>
      </c>
    </row>
    <row r="8963" spans="1:4" x14ac:dyDescent="0.2">
      <c r="A8963" t="s">
        <v>208</v>
      </c>
      <c r="B8963" t="s">
        <v>199</v>
      </c>
      <c r="C8963" s="44">
        <v>760</v>
      </c>
      <c r="D8963" s="33">
        <v>43903</v>
      </c>
    </row>
    <row r="8964" spans="1:4" x14ac:dyDescent="0.2">
      <c r="A8964" t="s">
        <v>208</v>
      </c>
      <c r="B8964" t="s">
        <v>199</v>
      </c>
      <c r="C8964" s="44">
        <v>760</v>
      </c>
      <c r="D8964" s="33">
        <v>43904</v>
      </c>
    </row>
    <row r="8965" spans="1:4" x14ac:dyDescent="0.2">
      <c r="A8965" t="s">
        <v>208</v>
      </c>
      <c r="B8965" t="s">
        <v>199</v>
      </c>
      <c r="C8965" s="44">
        <v>760</v>
      </c>
      <c r="D8965" s="33">
        <v>43905</v>
      </c>
    </row>
    <row r="8966" spans="1:4" x14ac:dyDescent="0.2">
      <c r="A8966" t="s">
        <v>147</v>
      </c>
      <c r="B8966" t="s">
        <v>209</v>
      </c>
      <c r="C8966" s="44">
        <v>0</v>
      </c>
      <c r="D8966" s="33">
        <v>43852</v>
      </c>
    </row>
    <row r="8967" spans="1:4" x14ac:dyDescent="0.2">
      <c r="A8967" t="s">
        <v>147</v>
      </c>
      <c r="B8967" t="s">
        <v>209</v>
      </c>
      <c r="C8967" s="44">
        <v>0</v>
      </c>
      <c r="D8967" s="33">
        <v>43853</v>
      </c>
    </row>
    <row r="8968" spans="1:4" x14ac:dyDescent="0.2">
      <c r="A8968" t="s">
        <v>147</v>
      </c>
      <c r="B8968" t="s">
        <v>209</v>
      </c>
      <c r="C8968" s="44">
        <v>0</v>
      </c>
      <c r="D8968" s="33">
        <v>43854</v>
      </c>
    </row>
    <row r="8969" spans="1:4" x14ac:dyDescent="0.2">
      <c r="A8969" t="s">
        <v>147</v>
      </c>
      <c r="B8969" t="s">
        <v>209</v>
      </c>
      <c r="C8969" s="44">
        <v>0</v>
      </c>
      <c r="D8969" s="33">
        <v>43855</v>
      </c>
    </row>
    <row r="8970" spans="1:4" x14ac:dyDescent="0.2">
      <c r="A8970" t="s">
        <v>147</v>
      </c>
      <c r="B8970" t="s">
        <v>209</v>
      </c>
      <c r="C8970" s="44">
        <v>0</v>
      </c>
      <c r="D8970" s="33">
        <v>43856</v>
      </c>
    </row>
    <row r="8971" spans="1:4" x14ac:dyDescent="0.2">
      <c r="A8971" t="s">
        <v>147</v>
      </c>
      <c r="B8971" t="s">
        <v>209</v>
      </c>
      <c r="C8971" s="44">
        <v>0</v>
      </c>
      <c r="D8971" s="33">
        <v>43857</v>
      </c>
    </row>
    <row r="8972" spans="1:4" x14ac:dyDescent="0.2">
      <c r="A8972" t="s">
        <v>147</v>
      </c>
      <c r="B8972" t="s">
        <v>209</v>
      </c>
      <c r="C8972" s="44">
        <v>0</v>
      </c>
      <c r="D8972" s="33">
        <v>43858</v>
      </c>
    </row>
    <row r="8973" spans="1:4" x14ac:dyDescent="0.2">
      <c r="A8973" t="s">
        <v>147</v>
      </c>
      <c r="B8973" t="s">
        <v>209</v>
      </c>
      <c r="C8973" s="44">
        <v>0</v>
      </c>
      <c r="D8973" s="33">
        <v>43859</v>
      </c>
    </row>
    <row r="8974" spans="1:4" x14ac:dyDescent="0.2">
      <c r="A8974" t="s">
        <v>147</v>
      </c>
      <c r="B8974" t="s">
        <v>209</v>
      </c>
      <c r="C8974" s="44">
        <v>0</v>
      </c>
      <c r="D8974" s="33">
        <v>43860</v>
      </c>
    </row>
    <row r="8975" spans="1:4" x14ac:dyDescent="0.2">
      <c r="A8975" t="s">
        <v>147</v>
      </c>
      <c r="B8975" t="s">
        <v>209</v>
      </c>
      <c r="C8975" s="44">
        <v>0</v>
      </c>
      <c r="D8975" s="33">
        <v>43861</v>
      </c>
    </row>
    <row r="8976" spans="1:4" x14ac:dyDescent="0.2">
      <c r="A8976" t="s">
        <v>147</v>
      </c>
      <c r="B8976" t="s">
        <v>209</v>
      </c>
      <c r="C8976" s="44">
        <v>0</v>
      </c>
      <c r="D8976" s="33">
        <v>43862</v>
      </c>
    </row>
    <row r="8977" spans="1:4" x14ac:dyDescent="0.2">
      <c r="A8977" t="s">
        <v>147</v>
      </c>
      <c r="B8977" t="s">
        <v>209</v>
      </c>
      <c r="C8977" s="44">
        <v>0</v>
      </c>
      <c r="D8977" s="33">
        <v>43863</v>
      </c>
    </row>
    <row r="8978" spans="1:4" x14ac:dyDescent="0.2">
      <c r="A8978" t="s">
        <v>147</v>
      </c>
      <c r="B8978" t="s">
        <v>209</v>
      </c>
      <c r="C8978" s="44">
        <v>0</v>
      </c>
      <c r="D8978" s="33">
        <v>43864</v>
      </c>
    </row>
    <row r="8979" spans="1:4" x14ac:dyDescent="0.2">
      <c r="A8979" t="s">
        <v>147</v>
      </c>
      <c r="B8979" t="s">
        <v>209</v>
      </c>
      <c r="C8979" s="44">
        <v>0</v>
      </c>
      <c r="D8979" s="33">
        <v>43865</v>
      </c>
    </row>
    <row r="8980" spans="1:4" x14ac:dyDescent="0.2">
      <c r="A8980" t="s">
        <v>147</v>
      </c>
      <c r="B8980" t="s">
        <v>209</v>
      </c>
      <c r="C8980" s="44">
        <v>0</v>
      </c>
      <c r="D8980" s="33">
        <v>43866</v>
      </c>
    </row>
    <row r="8981" spans="1:4" x14ac:dyDescent="0.2">
      <c r="A8981" t="s">
        <v>147</v>
      </c>
      <c r="B8981" t="s">
        <v>209</v>
      </c>
      <c r="C8981" s="44">
        <v>0</v>
      </c>
      <c r="D8981" s="33">
        <v>43867</v>
      </c>
    </row>
    <row r="8982" spans="1:4" x14ac:dyDescent="0.2">
      <c r="A8982" t="s">
        <v>147</v>
      </c>
      <c r="B8982" t="s">
        <v>209</v>
      </c>
      <c r="C8982" s="44">
        <v>61</v>
      </c>
      <c r="D8982" s="33">
        <v>43868</v>
      </c>
    </row>
    <row r="8983" spans="1:4" x14ac:dyDescent="0.2">
      <c r="A8983" t="s">
        <v>147</v>
      </c>
      <c r="B8983" t="s">
        <v>209</v>
      </c>
      <c r="C8983" s="44">
        <v>61</v>
      </c>
      <c r="D8983" s="33">
        <v>43869</v>
      </c>
    </row>
    <row r="8984" spans="1:4" x14ac:dyDescent="0.2">
      <c r="A8984" t="s">
        <v>147</v>
      </c>
      <c r="B8984" t="s">
        <v>209</v>
      </c>
      <c r="C8984" s="44">
        <v>64</v>
      </c>
      <c r="D8984" s="33">
        <v>43870</v>
      </c>
    </row>
    <row r="8985" spans="1:4" x14ac:dyDescent="0.2">
      <c r="A8985" t="s">
        <v>147</v>
      </c>
      <c r="B8985" t="s">
        <v>209</v>
      </c>
      <c r="C8985" s="44">
        <v>135</v>
      </c>
      <c r="D8985" s="33">
        <v>43871</v>
      </c>
    </row>
    <row r="8986" spans="1:4" x14ac:dyDescent="0.2">
      <c r="A8986" t="s">
        <v>147</v>
      </c>
      <c r="B8986" t="s">
        <v>209</v>
      </c>
      <c r="C8986" s="44">
        <v>135</v>
      </c>
      <c r="D8986" s="33">
        <v>43872</v>
      </c>
    </row>
    <row r="8987" spans="1:4" x14ac:dyDescent="0.2">
      <c r="A8987" t="s">
        <v>147</v>
      </c>
      <c r="B8987" t="s">
        <v>209</v>
      </c>
      <c r="C8987" s="44">
        <v>175</v>
      </c>
      <c r="D8987" s="33">
        <v>43873</v>
      </c>
    </row>
    <row r="8988" spans="1:4" x14ac:dyDescent="0.2">
      <c r="A8988" t="s">
        <v>147</v>
      </c>
      <c r="B8988" t="s">
        <v>209</v>
      </c>
      <c r="C8988" s="44">
        <v>175</v>
      </c>
      <c r="D8988" s="33">
        <v>43874</v>
      </c>
    </row>
    <row r="8989" spans="1:4" x14ac:dyDescent="0.2">
      <c r="A8989" t="s">
        <v>147</v>
      </c>
      <c r="B8989" t="s">
        <v>209</v>
      </c>
      <c r="C8989" s="44">
        <v>218</v>
      </c>
      <c r="D8989" s="33">
        <v>43875</v>
      </c>
    </row>
    <row r="8990" spans="1:4" x14ac:dyDescent="0.2">
      <c r="A8990" t="s">
        <v>147</v>
      </c>
      <c r="B8990" t="s">
        <v>209</v>
      </c>
      <c r="C8990" s="44">
        <v>285</v>
      </c>
      <c r="D8990" s="33">
        <v>43876</v>
      </c>
    </row>
    <row r="8991" spans="1:4" x14ac:dyDescent="0.2">
      <c r="A8991" t="s">
        <v>147</v>
      </c>
      <c r="B8991" t="s">
        <v>209</v>
      </c>
      <c r="C8991" s="44">
        <v>355</v>
      </c>
      <c r="D8991" s="33">
        <v>43877</v>
      </c>
    </row>
    <row r="8992" spans="1:4" x14ac:dyDescent="0.2">
      <c r="A8992" t="s">
        <v>147</v>
      </c>
      <c r="B8992" t="s">
        <v>209</v>
      </c>
      <c r="C8992" s="44">
        <v>454</v>
      </c>
      <c r="D8992" s="33">
        <v>43878</v>
      </c>
    </row>
    <row r="8993" spans="1:4" x14ac:dyDescent="0.2">
      <c r="A8993" t="s">
        <v>147</v>
      </c>
      <c r="B8993" t="s">
        <v>209</v>
      </c>
      <c r="C8993" s="44">
        <v>542</v>
      </c>
      <c r="D8993" s="33">
        <v>43879</v>
      </c>
    </row>
    <row r="8994" spans="1:4" x14ac:dyDescent="0.2">
      <c r="A8994" t="s">
        <v>147</v>
      </c>
      <c r="B8994" t="s">
        <v>209</v>
      </c>
      <c r="C8994" s="44">
        <v>621</v>
      </c>
      <c r="D8994" s="33">
        <v>43880</v>
      </c>
    </row>
    <row r="8995" spans="1:4" x14ac:dyDescent="0.2">
      <c r="A8995" t="s">
        <v>147</v>
      </c>
      <c r="B8995" t="s">
        <v>209</v>
      </c>
      <c r="C8995" s="44">
        <v>634</v>
      </c>
      <c r="D8995" s="33">
        <v>43881</v>
      </c>
    </row>
    <row r="8996" spans="1:4" x14ac:dyDescent="0.2">
      <c r="A8996" t="s">
        <v>147</v>
      </c>
      <c r="B8996" t="s">
        <v>209</v>
      </c>
      <c r="C8996" s="44">
        <v>634</v>
      </c>
      <c r="D8996" s="33">
        <v>43882</v>
      </c>
    </row>
    <row r="8997" spans="1:4" x14ac:dyDescent="0.2">
      <c r="A8997" t="s">
        <v>147</v>
      </c>
      <c r="B8997" t="s">
        <v>209</v>
      </c>
      <c r="C8997" s="44">
        <v>634</v>
      </c>
      <c r="D8997" s="33">
        <v>43883</v>
      </c>
    </row>
    <row r="8998" spans="1:4" x14ac:dyDescent="0.2">
      <c r="A8998" t="s">
        <v>147</v>
      </c>
      <c r="B8998" t="s">
        <v>209</v>
      </c>
      <c r="C8998" s="44">
        <v>691</v>
      </c>
      <c r="D8998" s="33">
        <v>43884</v>
      </c>
    </row>
    <row r="8999" spans="1:4" x14ac:dyDescent="0.2">
      <c r="A8999" t="s">
        <v>147</v>
      </c>
      <c r="B8999" t="s">
        <v>209</v>
      </c>
      <c r="C8999" s="44">
        <v>691</v>
      </c>
      <c r="D8999" s="33">
        <v>43885</v>
      </c>
    </row>
    <row r="9000" spans="1:4" x14ac:dyDescent="0.2">
      <c r="A9000" t="s">
        <v>147</v>
      </c>
      <c r="B9000" t="s">
        <v>209</v>
      </c>
      <c r="C9000" s="44">
        <v>691</v>
      </c>
      <c r="D9000" s="33">
        <v>43886</v>
      </c>
    </row>
    <row r="9001" spans="1:4" x14ac:dyDescent="0.2">
      <c r="A9001" t="s">
        <v>147</v>
      </c>
      <c r="B9001" t="s">
        <v>209</v>
      </c>
      <c r="C9001" s="44">
        <v>705</v>
      </c>
      <c r="D9001" s="33">
        <v>43887</v>
      </c>
    </row>
    <row r="9002" spans="1:4" x14ac:dyDescent="0.2">
      <c r="A9002" t="s">
        <v>147</v>
      </c>
      <c r="B9002" t="s">
        <v>209</v>
      </c>
      <c r="C9002" s="44">
        <v>705</v>
      </c>
      <c r="D9002" s="33">
        <v>43888</v>
      </c>
    </row>
    <row r="9003" spans="1:4" x14ac:dyDescent="0.2">
      <c r="A9003" t="s">
        <v>147</v>
      </c>
      <c r="B9003" t="s">
        <v>209</v>
      </c>
      <c r="C9003" s="44">
        <v>705</v>
      </c>
      <c r="D9003" s="33">
        <v>43889</v>
      </c>
    </row>
    <row r="9004" spans="1:4" x14ac:dyDescent="0.2">
      <c r="A9004" t="s">
        <v>147</v>
      </c>
      <c r="B9004" t="s">
        <v>209</v>
      </c>
      <c r="C9004" s="44">
        <v>705</v>
      </c>
      <c r="D9004" s="33">
        <v>43890</v>
      </c>
    </row>
    <row r="9005" spans="1:4" x14ac:dyDescent="0.2">
      <c r="A9005" t="s">
        <v>147</v>
      </c>
      <c r="B9005" t="s">
        <v>209</v>
      </c>
      <c r="C9005" s="44">
        <v>705</v>
      </c>
      <c r="D9005" s="33">
        <v>43891</v>
      </c>
    </row>
    <row r="9006" spans="1:4" x14ac:dyDescent="0.2">
      <c r="A9006" t="s">
        <v>147</v>
      </c>
      <c r="B9006" t="s">
        <v>209</v>
      </c>
      <c r="C9006" s="44">
        <v>705</v>
      </c>
      <c r="D9006" s="33">
        <v>43892</v>
      </c>
    </row>
    <row r="9007" spans="1:4" x14ac:dyDescent="0.2">
      <c r="A9007" t="s">
        <v>147</v>
      </c>
      <c r="B9007" t="s">
        <v>209</v>
      </c>
      <c r="C9007" s="44">
        <v>706</v>
      </c>
      <c r="D9007" s="33">
        <v>43893</v>
      </c>
    </row>
    <row r="9008" spans="1:4" x14ac:dyDescent="0.2">
      <c r="A9008" t="s">
        <v>147</v>
      </c>
      <c r="B9008" t="s">
        <v>209</v>
      </c>
      <c r="C9008" s="44">
        <v>706</v>
      </c>
      <c r="D9008" s="33">
        <v>43894</v>
      </c>
    </row>
    <row r="9009" spans="1:4" x14ac:dyDescent="0.2">
      <c r="A9009" t="s">
        <v>147</v>
      </c>
      <c r="B9009" t="s">
        <v>209</v>
      </c>
      <c r="C9009" s="44">
        <v>706</v>
      </c>
      <c r="D9009" s="33">
        <v>43895</v>
      </c>
    </row>
    <row r="9010" spans="1:4" x14ac:dyDescent="0.2">
      <c r="A9010" t="s">
        <v>147</v>
      </c>
      <c r="B9010" t="s">
        <v>209</v>
      </c>
      <c r="C9010" s="44">
        <v>696</v>
      </c>
      <c r="D9010" s="33">
        <v>43896</v>
      </c>
    </row>
    <row r="9011" spans="1:4" x14ac:dyDescent="0.2">
      <c r="A9011" t="s">
        <v>147</v>
      </c>
      <c r="B9011" t="s">
        <v>209</v>
      </c>
      <c r="C9011" s="44">
        <v>696</v>
      </c>
      <c r="D9011" s="33">
        <v>43897</v>
      </c>
    </row>
    <row r="9012" spans="1:4" x14ac:dyDescent="0.2">
      <c r="A9012" t="s">
        <v>147</v>
      </c>
      <c r="B9012" t="s">
        <v>209</v>
      </c>
      <c r="C9012" s="44">
        <v>696</v>
      </c>
      <c r="D9012" s="33">
        <v>43898</v>
      </c>
    </row>
    <row r="9013" spans="1:4" x14ac:dyDescent="0.2">
      <c r="A9013" t="s">
        <v>147</v>
      </c>
      <c r="B9013" t="s">
        <v>209</v>
      </c>
      <c r="C9013" s="44">
        <v>696</v>
      </c>
      <c r="D9013" s="33">
        <v>43899</v>
      </c>
    </row>
    <row r="9014" spans="1:4" x14ac:dyDescent="0.2">
      <c r="A9014" t="s">
        <v>147</v>
      </c>
      <c r="B9014" t="s">
        <v>209</v>
      </c>
      <c r="C9014" s="44">
        <v>696</v>
      </c>
      <c r="D9014" s="33">
        <v>43900</v>
      </c>
    </row>
    <row r="9015" spans="1:4" x14ac:dyDescent="0.2">
      <c r="A9015" t="s">
        <v>147</v>
      </c>
      <c r="B9015" t="s">
        <v>209</v>
      </c>
      <c r="C9015" s="44">
        <v>696</v>
      </c>
      <c r="D9015" s="33">
        <v>43901</v>
      </c>
    </row>
    <row r="9016" spans="1:4" x14ac:dyDescent="0.2">
      <c r="A9016" t="s">
        <v>147</v>
      </c>
      <c r="B9016" t="s">
        <v>209</v>
      </c>
      <c r="C9016" s="44">
        <v>696</v>
      </c>
      <c r="D9016" s="33">
        <v>43902</v>
      </c>
    </row>
    <row r="9017" spans="1:4" x14ac:dyDescent="0.2">
      <c r="A9017" t="s">
        <v>147</v>
      </c>
      <c r="B9017" t="s">
        <v>209</v>
      </c>
      <c r="C9017" s="44">
        <v>696</v>
      </c>
      <c r="D9017" s="33">
        <v>43903</v>
      </c>
    </row>
    <row r="9018" spans="1:4" x14ac:dyDescent="0.2">
      <c r="A9018" t="s">
        <v>147</v>
      </c>
      <c r="B9018" t="s">
        <v>209</v>
      </c>
      <c r="C9018" s="44">
        <v>696</v>
      </c>
      <c r="D9018" s="33">
        <v>43904</v>
      </c>
    </row>
    <row r="9019" spans="1:4" x14ac:dyDescent="0.2">
      <c r="A9019" t="s">
        <v>147</v>
      </c>
      <c r="B9019" t="s">
        <v>209</v>
      </c>
      <c r="C9019" s="44">
        <v>696</v>
      </c>
      <c r="D9019" s="33">
        <v>43905</v>
      </c>
    </row>
    <row r="9020" spans="1:4" x14ac:dyDescent="0.2">
      <c r="A9020" t="s">
        <v>210</v>
      </c>
      <c r="B9020" t="s">
        <v>199</v>
      </c>
      <c r="C9020" s="44">
        <v>1</v>
      </c>
      <c r="D9020" s="33">
        <v>43852</v>
      </c>
    </row>
    <row r="9021" spans="1:4" x14ac:dyDescent="0.2">
      <c r="A9021" t="s">
        <v>210</v>
      </c>
      <c r="B9021" t="s">
        <v>199</v>
      </c>
      <c r="C9021" s="44">
        <v>5</v>
      </c>
      <c r="D9021" s="33">
        <v>43853</v>
      </c>
    </row>
    <row r="9022" spans="1:4" x14ac:dyDescent="0.2">
      <c r="A9022" t="s">
        <v>210</v>
      </c>
      <c r="B9022" t="s">
        <v>199</v>
      </c>
      <c r="C9022" s="44">
        <v>9</v>
      </c>
      <c r="D9022" s="33">
        <v>43854</v>
      </c>
    </row>
    <row r="9023" spans="1:4" x14ac:dyDescent="0.2">
      <c r="A9023" t="s">
        <v>210</v>
      </c>
      <c r="B9023" t="s">
        <v>199</v>
      </c>
      <c r="C9023" s="44">
        <v>18</v>
      </c>
      <c r="D9023" s="33">
        <v>43855</v>
      </c>
    </row>
    <row r="9024" spans="1:4" x14ac:dyDescent="0.2">
      <c r="A9024" t="s">
        <v>210</v>
      </c>
      <c r="B9024" t="s">
        <v>199</v>
      </c>
      <c r="C9024" s="44">
        <v>33</v>
      </c>
      <c r="D9024" s="33">
        <v>43856</v>
      </c>
    </row>
    <row r="9025" spans="1:4" x14ac:dyDescent="0.2">
      <c r="A9025" t="s">
        <v>210</v>
      </c>
      <c r="B9025" t="s">
        <v>199</v>
      </c>
      <c r="C9025" s="44">
        <v>47</v>
      </c>
      <c r="D9025" s="33">
        <v>43857</v>
      </c>
    </row>
    <row r="9026" spans="1:4" x14ac:dyDescent="0.2">
      <c r="A9026" t="s">
        <v>210</v>
      </c>
      <c r="B9026" t="s">
        <v>199</v>
      </c>
      <c r="C9026" s="44">
        <v>70</v>
      </c>
      <c r="D9026" s="33">
        <v>43858</v>
      </c>
    </row>
    <row r="9027" spans="1:4" x14ac:dyDescent="0.2">
      <c r="A9027" t="s">
        <v>210</v>
      </c>
      <c r="B9027" t="s">
        <v>199</v>
      </c>
      <c r="C9027" s="44">
        <v>99</v>
      </c>
      <c r="D9027" s="33">
        <v>43859</v>
      </c>
    </row>
    <row r="9028" spans="1:4" x14ac:dyDescent="0.2">
      <c r="A9028" t="s">
        <v>210</v>
      </c>
      <c r="B9028" t="s">
        <v>199</v>
      </c>
      <c r="C9028" s="44">
        <v>129</v>
      </c>
      <c r="D9028" s="33">
        <v>43860</v>
      </c>
    </row>
    <row r="9029" spans="1:4" x14ac:dyDescent="0.2">
      <c r="A9029" t="s">
        <v>210</v>
      </c>
      <c r="B9029" t="s">
        <v>199</v>
      </c>
      <c r="C9029" s="44">
        <v>168</v>
      </c>
      <c r="D9029" s="33">
        <v>43861</v>
      </c>
    </row>
    <row r="9030" spans="1:4" x14ac:dyDescent="0.2">
      <c r="A9030" t="s">
        <v>210</v>
      </c>
      <c r="B9030" t="s">
        <v>199</v>
      </c>
      <c r="C9030" s="44">
        <v>202</v>
      </c>
      <c r="D9030" s="33">
        <v>43862</v>
      </c>
    </row>
    <row r="9031" spans="1:4" x14ac:dyDescent="0.2">
      <c r="A9031" t="s">
        <v>210</v>
      </c>
      <c r="B9031" t="s">
        <v>199</v>
      </c>
      <c r="C9031" s="44">
        <v>236</v>
      </c>
      <c r="D9031" s="33">
        <v>43863</v>
      </c>
    </row>
    <row r="9032" spans="1:4" x14ac:dyDescent="0.2">
      <c r="A9032" t="s">
        <v>210</v>
      </c>
      <c r="B9032" t="s">
        <v>199</v>
      </c>
      <c r="C9032" s="44">
        <v>271</v>
      </c>
      <c r="D9032" s="33">
        <v>43864</v>
      </c>
    </row>
    <row r="9033" spans="1:4" x14ac:dyDescent="0.2">
      <c r="A9033" t="s">
        <v>210</v>
      </c>
      <c r="B9033" t="s">
        <v>199</v>
      </c>
      <c r="C9033" s="44">
        <v>308</v>
      </c>
      <c r="D9033" s="33">
        <v>43865</v>
      </c>
    </row>
    <row r="9034" spans="1:4" x14ac:dyDescent="0.2">
      <c r="A9034" t="s">
        <v>210</v>
      </c>
      <c r="B9034" t="s">
        <v>199</v>
      </c>
      <c r="C9034" s="44">
        <v>341</v>
      </c>
      <c r="D9034" s="33">
        <v>43866</v>
      </c>
    </row>
    <row r="9035" spans="1:4" x14ac:dyDescent="0.2">
      <c r="A9035" t="s">
        <v>210</v>
      </c>
      <c r="B9035" t="s">
        <v>199</v>
      </c>
      <c r="C9035" s="44">
        <v>373</v>
      </c>
      <c r="D9035" s="33">
        <v>43867</v>
      </c>
    </row>
    <row r="9036" spans="1:4" x14ac:dyDescent="0.2">
      <c r="A9036" t="s">
        <v>210</v>
      </c>
      <c r="B9036" t="s">
        <v>199</v>
      </c>
      <c r="C9036" s="44">
        <v>408</v>
      </c>
      <c r="D9036" s="33">
        <v>43868</v>
      </c>
    </row>
    <row r="9037" spans="1:4" x14ac:dyDescent="0.2">
      <c r="A9037" t="s">
        <v>210</v>
      </c>
      <c r="B9037" t="s">
        <v>199</v>
      </c>
      <c r="C9037" s="44">
        <v>439</v>
      </c>
      <c r="D9037" s="33">
        <v>43869</v>
      </c>
    </row>
    <row r="9038" spans="1:4" x14ac:dyDescent="0.2">
      <c r="A9038" t="s">
        <v>210</v>
      </c>
      <c r="B9038" t="s">
        <v>199</v>
      </c>
      <c r="C9038" s="44">
        <v>468</v>
      </c>
      <c r="D9038" s="33">
        <v>43870</v>
      </c>
    </row>
    <row r="9039" spans="1:4" x14ac:dyDescent="0.2">
      <c r="A9039" t="s">
        <v>210</v>
      </c>
      <c r="B9039" t="s">
        <v>199</v>
      </c>
      <c r="C9039" s="44">
        <v>492</v>
      </c>
      <c r="D9039" s="33">
        <v>43871</v>
      </c>
    </row>
    <row r="9040" spans="1:4" x14ac:dyDescent="0.2">
      <c r="A9040" t="s">
        <v>210</v>
      </c>
      <c r="B9040" t="s">
        <v>199</v>
      </c>
      <c r="C9040" s="44">
        <v>515</v>
      </c>
      <c r="D9040" s="33">
        <v>43872</v>
      </c>
    </row>
    <row r="9041" spans="1:4" x14ac:dyDescent="0.2">
      <c r="A9041" t="s">
        <v>210</v>
      </c>
      <c r="B9041" t="s">
        <v>199</v>
      </c>
      <c r="C9041" s="44">
        <v>543</v>
      </c>
      <c r="D9041" s="33">
        <v>43873</v>
      </c>
    </row>
    <row r="9042" spans="1:4" x14ac:dyDescent="0.2">
      <c r="A9042" t="s">
        <v>210</v>
      </c>
      <c r="B9042" t="s">
        <v>199</v>
      </c>
      <c r="C9042" s="44">
        <v>570</v>
      </c>
      <c r="D9042" s="33">
        <v>43874</v>
      </c>
    </row>
    <row r="9043" spans="1:4" x14ac:dyDescent="0.2">
      <c r="A9043" t="s">
        <v>210</v>
      </c>
      <c r="B9043" t="s">
        <v>199</v>
      </c>
      <c r="C9043" s="44">
        <v>593</v>
      </c>
      <c r="D9043" s="33">
        <v>43875</v>
      </c>
    </row>
    <row r="9044" spans="1:4" x14ac:dyDescent="0.2">
      <c r="A9044" t="s">
        <v>210</v>
      </c>
      <c r="B9044" t="s">
        <v>199</v>
      </c>
      <c r="C9044" s="44">
        <v>604</v>
      </c>
      <c r="D9044" s="33">
        <v>43876</v>
      </c>
    </row>
    <row r="9045" spans="1:4" x14ac:dyDescent="0.2">
      <c r="A9045" t="s">
        <v>210</v>
      </c>
      <c r="B9045" t="s">
        <v>199</v>
      </c>
      <c r="C9045" s="44">
        <v>617</v>
      </c>
      <c r="D9045" s="33">
        <v>43877</v>
      </c>
    </row>
    <row r="9046" spans="1:4" x14ac:dyDescent="0.2">
      <c r="A9046" t="s">
        <v>210</v>
      </c>
      <c r="B9046" t="s">
        <v>199</v>
      </c>
      <c r="C9046" s="44">
        <v>626</v>
      </c>
      <c r="D9046" s="33">
        <v>43878</v>
      </c>
    </row>
    <row r="9047" spans="1:4" x14ac:dyDescent="0.2">
      <c r="A9047" t="s">
        <v>210</v>
      </c>
      <c r="B9047" t="s">
        <v>199</v>
      </c>
      <c r="C9047" s="44">
        <v>629</v>
      </c>
      <c r="D9047" s="33">
        <v>43879</v>
      </c>
    </row>
    <row r="9048" spans="1:4" x14ac:dyDescent="0.2">
      <c r="A9048" t="s">
        <v>210</v>
      </c>
      <c r="B9048" t="s">
        <v>199</v>
      </c>
      <c r="C9048" s="44">
        <v>631</v>
      </c>
      <c r="D9048" s="33">
        <v>43880</v>
      </c>
    </row>
    <row r="9049" spans="1:4" x14ac:dyDescent="0.2">
      <c r="A9049" t="s">
        <v>210</v>
      </c>
      <c r="B9049" t="s">
        <v>199</v>
      </c>
      <c r="C9049" s="44">
        <v>631</v>
      </c>
      <c r="D9049" s="33">
        <v>43881</v>
      </c>
    </row>
    <row r="9050" spans="1:4" x14ac:dyDescent="0.2">
      <c r="A9050" t="s">
        <v>210</v>
      </c>
      <c r="B9050" t="s">
        <v>199</v>
      </c>
      <c r="C9050" s="44">
        <v>631</v>
      </c>
      <c r="D9050" s="33">
        <v>43882</v>
      </c>
    </row>
    <row r="9051" spans="1:4" x14ac:dyDescent="0.2">
      <c r="A9051" t="s">
        <v>210</v>
      </c>
      <c r="B9051" t="s">
        <v>199</v>
      </c>
      <c r="C9051" s="44">
        <v>631</v>
      </c>
      <c r="D9051" s="33">
        <v>43883</v>
      </c>
    </row>
    <row r="9052" spans="1:4" x14ac:dyDescent="0.2">
      <c r="A9052" t="s">
        <v>210</v>
      </c>
      <c r="B9052" t="s">
        <v>199</v>
      </c>
      <c r="C9052" s="44">
        <v>631</v>
      </c>
      <c r="D9052" s="33">
        <v>43884</v>
      </c>
    </row>
    <row r="9053" spans="1:4" x14ac:dyDescent="0.2">
      <c r="A9053" t="s">
        <v>210</v>
      </c>
      <c r="B9053" t="s">
        <v>199</v>
      </c>
      <c r="C9053" s="44">
        <v>631</v>
      </c>
      <c r="D9053" s="33">
        <v>43885</v>
      </c>
    </row>
    <row r="9054" spans="1:4" x14ac:dyDescent="0.2">
      <c r="A9054" t="s">
        <v>210</v>
      </c>
      <c r="B9054" t="s">
        <v>199</v>
      </c>
      <c r="C9054" s="44">
        <v>631</v>
      </c>
      <c r="D9054" s="33">
        <v>43886</v>
      </c>
    </row>
    <row r="9055" spans="1:4" x14ac:dyDescent="0.2">
      <c r="A9055" t="s">
        <v>210</v>
      </c>
      <c r="B9055" t="s">
        <v>199</v>
      </c>
      <c r="C9055" s="44">
        <v>631</v>
      </c>
      <c r="D9055" s="33">
        <v>43887</v>
      </c>
    </row>
    <row r="9056" spans="1:4" x14ac:dyDescent="0.2">
      <c r="A9056" t="s">
        <v>210</v>
      </c>
      <c r="B9056" t="s">
        <v>199</v>
      </c>
      <c r="C9056" s="44">
        <v>631</v>
      </c>
      <c r="D9056" s="33">
        <v>43888</v>
      </c>
    </row>
    <row r="9057" spans="1:4" x14ac:dyDescent="0.2">
      <c r="A9057" t="s">
        <v>210</v>
      </c>
      <c r="B9057" t="s">
        <v>199</v>
      </c>
      <c r="C9057" s="44">
        <v>631</v>
      </c>
      <c r="D9057" s="33">
        <v>43889</v>
      </c>
    </row>
    <row r="9058" spans="1:4" x14ac:dyDescent="0.2">
      <c r="A9058" t="s">
        <v>210</v>
      </c>
      <c r="B9058" t="s">
        <v>199</v>
      </c>
      <c r="C9058" s="44">
        <v>631</v>
      </c>
      <c r="D9058" s="33">
        <v>43890</v>
      </c>
    </row>
    <row r="9059" spans="1:4" x14ac:dyDescent="0.2">
      <c r="A9059" t="s">
        <v>210</v>
      </c>
      <c r="B9059" t="s">
        <v>199</v>
      </c>
      <c r="C9059" s="44">
        <v>631</v>
      </c>
      <c r="D9059" s="33">
        <v>43891</v>
      </c>
    </row>
    <row r="9060" spans="1:4" x14ac:dyDescent="0.2">
      <c r="A9060" t="s">
        <v>210</v>
      </c>
      <c r="B9060" t="s">
        <v>199</v>
      </c>
      <c r="C9060" s="44">
        <v>631</v>
      </c>
      <c r="D9060" s="33">
        <v>43892</v>
      </c>
    </row>
    <row r="9061" spans="1:4" x14ac:dyDescent="0.2">
      <c r="A9061" t="s">
        <v>210</v>
      </c>
      <c r="B9061" t="s">
        <v>199</v>
      </c>
      <c r="C9061" s="44">
        <v>631</v>
      </c>
      <c r="D9061" s="33">
        <v>43893</v>
      </c>
    </row>
    <row r="9062" spans="1:4" x14ac:dyDescent="0.2">
      <c r="A9062" t="s">
        <v>210</v>
      </c>
      <c r="B9062" t="s">
        <v>199</v>
      </c>
      <c r="C9062" s="44">
        <v>631</v>
      </c>
      <c r="D9062" s="33">
        <v>43894</v>
      </c>
    </row>
    <row r="9063" spans="1:4" x14ac:dyDescent="0.2">
      <c r="A9063" t="s">
        <v>210</v>
      </c>
      <c r="B9063" t="s">
        <v>199</v>
      </c>
      <c r="C9063" s="44">
        <v>631</v>
      </c>
      <c r="D9063" s="33">
        <v>43895</v>
      </c>
    </row>
    <row r="9064" spans="1:4" x14ac:dyDescent="0.2">
      <c r="A9064" t="s">
        <v>210</v>
      </c>
      <c r="B9064" t="s">
        <v>199</v>
      </c>
      <c r="C9064" s="44">
        <v>631</v>
      </c>
      <c r="D9064" s="33">
        <v>43896</v>
      </c>
    </row>
    <row r="9065" spans="1:4" x14ac:dyDescent="0.2">
      <c r="A9065" t="s">
        <v>210</v>
      </c>
      <c r="B9065" t="s">
        <v>199</v>
      </c>
      <c r="C9065" s="44">
        <v>631</v>
      </c>
      <c r="D9065" s="33">
        <v>43897</v>
      </c>
    </row>
    <row r="9066" spans="1:4" x14ac:dyDescent="0.2">
      <c r="A9066" t="s">
        <v>210</v>
      </c>
      <c r="B9066" t="s">
        <v>199</v>
      </c>
      <c r="C9066" s="44">
        <v>631</v>
      </c>
      <c r="D9066" s="33">
        <v>43898</v>
      </c>
    </row>
    <row r="9067" spans="1:4" x14ac:dyDescent="0.2">
      <c r="A9067" t="s">
        <v>210</v>
      </c>
      <c r="B9067" t="s">
        <v>199</v>
      </c>
      <c r="C9067" s="44">
        <v>631</v>
      </c>
      <c r="D9067" s="33">
        <v>43899</v>
      </c>
    </row>
    <row r="9068" spans="1:4" x14ac:dyDescent="0.2">
      <c r="A9068" t="s">
        <v>210</v>
      </c>
      <c r="B9068" t="s">
        <v>199</v>
      </c>
      <c r="C9068" s="44">
        <v>631</v>
      </c>
      <c r="D9068" s="33">
        <v>43900</v>
      </c>
    </row>
    <row r="9069" spans="1:4" x14ac:dyDescent="0.2">
      <c r="A9069" t="s">
        <v>210</v>
      </c>
      <c r="B9069" t="s">
        <v>199</v>
      </c>
      <c r="C9069" s="44">
        <v>631</v>
      </c>
      <c r="D9069" s="33">
        <v>43901</v>
      </c>
    </row>
    <row r="9070" spans="1:4" x14ac:dyDescent="0.2">
      <c r="A9070" t="s">
        <v>210</v>
      </c>
      <c r="B9070" t="s">
        <v>199</v>
      </c>
      <c r="C9070" s="44">
        <v>631</v>
      </c>
      <c r="D9070" s="33">
        <v>43902</v>
      </c>
    </row>
    <row r="9071" spans="1:4" x14ac:dyDescent="0.2">
      <c r="A9071" t="s">
        <v>210</v>
      </c>
      <c r="B9071" t="s">
        <v>199</v>
      </c>
      <c r="C9071" s="44">
        <v>631</v>
      </c>
      <c r="D9071" s="33">
        <v>43903</v>
      </c>
    </row>
    <row r="9072" spans="1:4" x14ac:dyDescent="0.2">
      <c r="A9072" t="s">
        <v>210</v>
      </c>
      <c r="B9072" t="s">
        <v>199</v>
      </c>
      <c r="C9072" s="44">
        <v>631</v>
      </c>
      <c r="D9072" s="33">
        <v>43904</v>
      </c>
    </row>
    <row r="9073" spans="1:4" x14ac:dyDescent="0.2">
      <c r="A9073" t="s">
        <v>210</v>
      </c>
      <c r="B9073" t="s">
        <v>199</v>
      </c>
      <c r="C9073" s="44">
        <v>631</v>
      </c>
      <c r="D9073" s="33">
        <v>43905</v>
      </c>
    </row>
    <row r="9074" spans="1:4" x14ac:dyDescent="0.2">
      <c r="A9074" t="s">
        <v>211</v>
      </c>
      <c r="B9074" t="s">
        <v>199</v>
      </c>
      <c r="C9074" s="44">
        <v>6</v>
      </c>
      <c r="D9074" s="33">
        <v>43852</v>
      </c>
    </row>
    <row r="9075" spans="1:4" x14ac:dyDescent="0.2">
      <c r="A9075" t="s">
        <v>211</v>
      </c>
      <c r="B9075" t="s">
        <v>199</v>
      </c>
      <c r="C9075" s="44">
        <v>9</v>
      </c>
      <c r="D9075" s="33">
        <v>43853</v>
      </c>
    </row>
    <row r="9076" spans="1:4" x14ac:dyDescent="0.2">
      <c r="A9076" t="s">
        <v>211</v>
      </c>
      <c r="B9076" t="s">
        <v>199</v>
      </c>
      <c r="C9076" s="44">
        <v>27</v>
      </c>
      <c r="D9076" s="33">
        <v>43854</v>
      </c>
    </row>
    <row r="9077" spans="1:4" x14ac:dyDescent="0.2">
      <c r="A9077" t="s">
        <v>211</v>
      </c>
      <c r="B9077" t="s">
        <v>199</v>
      </c>
      <c r="C9077" s="44">
        <v>57</v>
      </c>
      <c r="D9077" s="33">
        <v>43855</v>
      </c>
    </row>
    <row r="9078" spans="1:4" x14ac:dyDescent="0.2">
      <c r="A9078" t="s">
        <v>211</v>
      </c>
      <c r="B9078" t="s">
        <v>199</v>
      </c>
      <c r="C9078" s="44">
        <v>75</v>
      </c>
      <c r="D9078" s="33">
        <v>43856</v>
      </c>
    </row>
    <row r="9079" spans="1:4" x14ac:dyDescent="0.2">
      <c r="A9079" t="s">
        <v>211</v>
      </c>
      <c r="B9079" t="s">
        <v>199</v>
      </c>
      <c r="C9079" s="44">
        <v>110</v>
      </c>
      <c r="D9079" s="33">
        <v>43857</v>
      </c>
    </row>
    <row r="9080" spans="1:4" x14ac:dyDescent="0.2">
      <c r="A9080" t="s">
        <v>211</v>
      </c>
      <c r="B9080" t="s">
        <v>199</v>
      </c>
      <c r="C9080" s="44">
        <v>132</v>
      </c>
      <c r="D9080" s="33">
        <v>43858</v>
      </c>
    </row>
    <row r="9081" spans="1:4" x14ac:dyDescent="0.2">
      <c r="A9081" t="s">
        <v>211</v>
      </c>
      <c r="B9081" t="s">
        <v>199</v>
      </c>
      <c r="C9081" s="44">
        <v>147</v>
      </c>
      <c r="D9081" s="33">
        <v>43859</v>
      </c>
    </row>
    <row r="9082" spans="1:4" x14ac:dyDescent="0.2">
      <c r="A9082" t="s">
        <v>211</v>
      </c>
      <c r="B9082" t="s">
        <v>199</v>
      </c>
      <c r="C9082" s="44">
        <v>182</v>
      </c>
      <c r="D9082" s="33">
        <v>43860</v>
      </c>
    </row>
    <row r="9083" spans="1:4" x14ac:dyDescent="0.2">
      <c r="A9083" t="s">
        <v>211</v>
      </c>
      <c r="B9083" t="s">
        <v>199</v>
      </c>
      <c r="C9083" s="44">
        <v>211</v>
      </c>
      <c r="D9083" s="33">
        <v>43861</v>
      </c>
    </row>
    <row r="9084" spans="1:4" x14ac:dyDescent="0.2">
      <c r="A9084" t="s">
        <v>211</v>
      </c>
      <c r="B9084" t="s">
        <v>199</v>
      </c>
      <c r="C9084" s="44">
        <v>247</v>
      </c>
      <c r="D9084" s="33">
        <v>43862</v>
      </c>
    </row>
    <row r="9085" spans="1:4" x14ac:dyDescent="0.2">
      <c r="A9085" t="s">
        <v>211</v>
      </c>
      <c r="B9085" t="s">
        <v>199</v>
      </c>
      <c r="C9085" s="44">
        <v>300</v>
      </c>
      <c r="D9085" s="33">
        <v>43863</v>
      </c>
    </row>
    <row r="9086" spans="1:4" x14ac:dyDescent="0.2">
      <c r="A9086" t="s">
        <v>211</v>
      </c>
      <c r="B9086" t="s">
        <v>199</v>
      </c>
      <c r="C9086" s="44">
        <v>337</v>
      </c>
      <c r="D9086" s="33">
        <v>43864</v>
      </c>
    </row>
    <row r="9087" spans="1:4" x14ac:dyDescent="0.2">
      <c r="A9087" t="s">
        <v>211</v>
      </c>
      <c r="B9087" t="s">
        <v>199</v>
      </c>
      <c r="C9087" s="44">
        <v>366</v>
      </c>
      <c r="D9087" s="33">
        <v>43865</v>
      </c>
    </row>
    <row r="9088" spans="1:4" x14ac:dyDescent="0.2">
      <c r="A9088" t="s">
        <v>211</v>
      </c>
      <c r="B9088" t="s">
        <v>199</v>
      </c>
      <c r="C9088" s="44">
        <v>389</v>
      </c>
      <c r="D9088" s="33">
        <v>43866</v>
      </c>
    </row>
    <row r="9089" spans="1:4" x14ac:dyDescent="0.2">
      <c r="A9089" t="s">
        <v>211</v>
      </c>
      <c r="B9089" t="s">
        <v>199</v>
      </c>
      <c r="C9089" s="44">
        <v>411</v>
      </c>
      <c r="D9089" s="33">
        <v>43867</v>
      </c>
    </row>
    <row r="9090" spans="1:4" x14ac:dyDescent="0.2">
      <c r="A9090" t="s">
        <v>211</v>
      </c>
      <c r="B9090" t="s">
        <v>199</v>
      </c>
      <c r="C9090" s="44">
        <v>426</v>
      </c>
      <c r="D9090" s="33">
        <v>43868</v>
      </c>
    </row>
    <row r="9091" spans="1:4" x14ac:dyDescent="0.2">
      <c r="A9091" t="s">
        <v>211</v>
      </c>
      <c r="B9091" t="s">
        <v>199</v>
      </c>
      <c r="C9091" s="44">
        <v>428</v>
      </c>
      <c r="D9091" s="33">
        <v>43869</v>
      </c>
    </row>
    <row r="9092" spans="1:4" x14ac:dyDescent="0.2">
      <c r="A9092" t="s">
        <v>211</v>
      </c>
      <c r="B9092" t="s">
        <v>199</v>
      </c>
      <c r="C9092" s="44">
        <v>468</v>
      </c>
      <c r="D9092" s="33">
        <v>43870</v>
      </c>
    </row>
    <row r="9093" spans="1:4" x14ac:dyDescent="0.2">
      <c r="A9093" t="s">
        <v>211</v>
      </c>
      <c r="B9093" t="s">
        <v>199</v>
      </c>
      <c r="C9093" s="44">
        <v>486</v>
      </c>
      <c r="D9093" s="33">
        <v>43871</v>
      </c>
    </row>
    <row r="9094" spans="1:4" x14ac:dyDescent="0.2">
      <c r="A9094" t="s">
        <v>211</v>
      </c>
      <c r="B9094" t="s">
        <v>199</v>
      </c>
      <c r="C9094" s="44">
        <v>505</v>
      </c>
      <c r="D9094" s="33">
        <v>43872</v>
      </c>
    </row>
    <row r="9095" spans="1:4" x14ac:dyDescent="0.2">
      <c r="A9095" t="s">
        <v>211</v>
      </c>
      <c r="B9095" t="s">
        <v>199</v>
      </c>
      <c r="C9095" s="44">
        <v>518</v>
      </c>
      <c r="D9095" s="33">
        <v>43873</v>
      </c>
    </row>
    <row r="9096" spans="1:4" x14ac:dyDescent="0.2">
      <c r="A9096" t="s">
        <v>211</v>
      </c>
      <c r="B9096" t="s">
        <v>199</v>
      </c>
      <c r="C9096" s="44">
        <v>529</v>
      </c>
      <c r="D9096" s="33">
        <v>43874</v>
      </c>
    </row>
    <row r="9097" spans="1:4" x14ac:dyDescent="0.2">
      <c r="A9097" t="s">
        <v>211</v>
      </c>
      <c r="B9097" t="s">
        <v>199</v>
      </c>
      <c r="C9097" s="44">
        <v>537</v>
      </c>
      <c r="D9097" s="33">
        <v>43875</v>
      </c>
    </row>
    <row r="9098" spans="1:4" x14ac:dyDescent="0.2">
      <c r="A9098" t="s">
        <v>211</v>
      </c>
      <c r="B9098" t="s">
        <v>199</v>
      </c>
      <c r="C9098" s="44">
        <v>544</v>
      </c>
      <c r="D9098" s="33">
        <v>43876</v>
      </c>
    </row>
    <row r="9099" spans="1:4" x14ac:dyDescent="0.2">
      <c r="A9099" t="s">
        <v>211</v>
      </c>
      <c r="B9099" t="s">
        <v>199</v>
      </c>
      <c r="C9099" s="44">
        <v>551</v>
      </c>
      <c r="D9099" s="33">
        <v>43877</v>
      </c>
    </row>
    <row r="9100" spans="1:4" x14ac:dyDescent="0.2">
      <c r="A9100" t="s">
        <v>211</v>
      </c>
      <c r="B9100" t="s">
        <v>199</v>
      </c>
      <c r="C9100" s="44">
        <v>553</v>
      </c>
      <c r="D9100" s="33">
        <v>43878</v>
      </c>
    </row>
    <row r="9101" spans="1:4" x14ac:dyDescent="0.2">
      <c r="A9101" t="s">
        <v>211</v>
      </c>
      <c r="B9101" t="s">
        <v>199</v>
      </c>
      <c r="C9101" s="44">
        <v>555</v>
      </c>
      <c r="D9101" s="33">
        <v>43879</v>
      </c>
    </row>
    <row r="9102" spans="1:4" x14ac:dyDescent="0.2">
      <c r="A9102" t="s">
        <v>211</v>
      </c>
      <c r="B9102" t="s">
        <v>199</v>
      </c>
      <c r="C9102" s="44">
        <v>560</v>
      </c>
      <c r="D9102" s="33">
        <v>43880</v>
      </c>
    </row>
    <row r="9103" spans="1:4" x14ac:dyDescent="0.2">
      <c r="A9103" t="s">
        <v>211</v>
      </c>
      <c r="B9103" t="s">
        <v>199</v>
      </c>
      <c r="C9103" s="44">
        <v>567</v>
      </c>
      <c r="D9103" s="33">
        <v>43881</v>
      </c>
    </row>
    <row r="9104" spans="1:4" x14ac:dyDescent="0.2">
      <c r="A9104" t="s">
        <v>211</v>
      </c>
      <c r="B9104" t="s">
        <v>199</v>
      </c>
      <c r="C9104" s="44">
        <v>572</v>
      </c>
      <c r="D9104" s="33">
        <v>43882</v>
      </c>
    </row>
    <row r="9105" spans="1:4" x14ac:dyDescent="0.2">
      <c r="A9105" t="s">
        <v>211</v>
      </c>
      <c r="B9105" t="s">
        <v>199</v>
      </c>
      <c r="C9105" s="44">
        <v>573</v>
      </c>
      <c r="D9105" s="33">
        <v>43883</v>
      </c>
    </row>
    <row r="9106" spans="1:4" x14ac:dyDescent="0.2">
      <c r="A9106" t="s">
        <v>211</v>
      </c>
      <c r="B9106" t="s">
        <v>199</v>
      </c>
      <c r="C9106" s="44">
        <v>575</v>
      </c>
      <c r="D9106" s="33">
        <v>43884</v>
      </c>
    </row>
    <row r="9107" spans="1:4" x14ac:dyDescent="0.2">
      <c r="A9107" t="s">
        <v>211</v>
      </c>
      <c r="B9107" t="s">
        <v>199</v>
      </c>
      <c r="C9107" s="44">
        <v>576</v>
      </c>
      <c r="D9107" s="33">
        <v>43885</v>
      </c>
    </row>
    <row r="9108" spans="1:4" x14ac:dyDescent="0.2">
      <c r="A9108" t="s">
        <v>211</v>
      </c>
      <c r="B9108" t="s">
        <v>199</v>
      </c>
      <c r="C9108" s="44">
        <v>576</v>
      </c>
      <c r="D9108" s="33">
        <v>43886</v>
      </c>
    </row>
    <row r="9109" spans="1:4" x14ac:dyDescent="0.2">
      <c r="A9109" t="s">
        <v>211</v>
      </c>
      <c r="B9109" t="s">
        <v>199</v>
      </c>
      <c r="C9109" s="44">
        <v>576</v>
      </c>
      <c r="D9109" s="33">
        <v>43887</v>
      </c>
    </row>
    <row r="9110" spans="1:4" x14ac:dyDescent="0.2">
      <c r="A9110" t="s">
        <v>211</v>
      </c>
      <c r="B9110" t="s">
        <v>199</v>
      </c>
      <c r="C9110" s="44">
        <v>576</v>
      </c>
      <c r="D9110" s="33">
        <v>43888</v>
      </c>
    </row>
    <row r="9111" spans="1:4" x14ac:dyDescent="0.2">
      <c r="A9111" t="s">
        <v>211</v>
      </c>
      <c r="B9111" t="s">
        <v>199</v>
      </c>
      <c r="C9111" s="44">
        <v>576</v>
      </c>
      <c r="D9111" s="33">
        <v>43889</v>
      </c>
    </row>
    <row r="9112" spans="1:4" x14ac:dyDescent="0.2">
      <c r="A9112" t="s">
        <v>211</v>
      </c>
      <c r="B9112" t="s">
        <v>199</v>
      </c>
      <c r="C9112" s="44">
        <v>576</v>
      </c>
      <c r="D9112" s="33">
        <v>43890</v>
      </c>
    </row>
    <row r="9113" spans="1:4" x14ac:dyDescent="0.2">
      <c r="A9113" t="s">
        <v>211</v>
      </c>
      <c r="B9113" t="s">
        <v>199</v>
      </c>
      <c r="C9113" s="44">
        <v>576</v>
      </c>
      <c r="D9113" s="33">
        <v>43891</v>
      </c>
    </row>
    <row r="9114" spans="1:4" x14ac:dyDescent="0.2">
      <c r="A9114" t="s">
        <v>211</v>
      </c>
      <c r="B9114" t="s">
        <v>199</v>
      </c>
      <c r="C9114" s="44">
        <v>576</v>
      </c>
      <c r="D9114" s="33">
        <v>43892</v>
      </c>
    </row>
    <row r="9115" spans="1:4" x14ac:dyDescent="0.2">
      <c r="A9115" t="s">
        <v>211</v>
      </c>
      <c r="B9115" t="s">
        <v>199</v>
      </c>
      <c r="C9115" s="44">
        <v>576</v>
      </c>
      <c r="D9115" s="33">
        <v>43893</v>
      </c>
    </row>
    <row r="9116" spans="1:4" x14ac:dyDescent="0.2">
      <c r="A9116" t="s">
        <v>211</v>
      </c>
      <c r="B9116" t="s">
        <v>199</v>
      </c>
      <c r="C9116" s="44">
        <v>576</v>
      </c>
      <c r="D9116" s="33">
        <v>43894</v>
      </c>
    </row>
    <row r="9117" spans="1:4" x14ac:dyDescent="0.2">
      <c r="A9117" t="s">
        <v>211</v>
      </c>
      <c r="B9117" t="s">
        <v>199</v>
      </c>
      <c r="C9117" s="44">
        <v>576</v>
      </c>
      <c r="D9117" s="33">
        <v>43895</v>
      </c>
    </row>
    <row r="9118" spans="1:4" x14ac:dyDescent="0.2">
      <c r="A9118" t="s">
        <v>211</v>
      </c>
      <c r="B9118" t="s">
        <v>199</v>
      </c>
      <c r="C9118" s="44">
        <v>576</v>
      </c>
      <c r="D9118" s="33">
        <v>43896</v>
      </c>
    </row>
    <row r="9119" spans="1:4" x14ac:dyDescent="0.2">
      <c r="A9119" t="s">
        <v>211</v>
      </c>
      <c r="B9119" t="s">
        <v>199</v>
      </c>
      <c r="C9119" s="44">
        <v>576</v>
      </c>
      <c r="D9119" s="33">
        <v>43897</v>
      </c>
    </row>
    <row r="9120" spans="1:4" x14ac:dyDescent="0.2">
      <c r="A9120" t="s">
        <v>211</v>
      </c>
      <c r="B9120" t="s">
        <v>199</v>
      </c>
      <c r="C9120" s="44">
        <v>576</v>
      </c>
      <c r="D9120" s="33">
        <v>43898</v>
      </c>
    </row>
    <row r="9121" spans="1:4" x14ac:dyDescent="0.2">
      <c r="A9121" t="s">
        <v>211</v>
      </c>
      <c r="B9121" t="s">
        <v>199</v>
      </c>
      <c r="C9121" s="44">
        <v>576</v>
      </c>
      <c r="D9121" s="33">
        <v>43899</v>
      </c>
    </row>
    <row r="9122" spans="1:4" x14ac:dyDescent="0.2">
      <c r="A9122" t="s">
        <v>211</v>
      </c>
      <c r="B9122" t="s">
        <v>199</v>
      </c>
      <c r="C9122" s="44">
        <v>576</v>
      </c>
      <c r="D9122" s="33">
        <v>43900</v>
      </c>
    </row>
    <row r="9123" spans="1:4" x14ac:dyDescent="0.2">
      <c r="A9123" t="s">
        <v>211</v>
      </c>
      <c r="B9123" t="s">
        <v>199</v>
      </c>
      <c r="C9123" s="44">
        <v>576</v>
      </c>
      <c r="D9123" s="33">
        <v>43901</v>
      </c>
    </row>
    <row r="9124" spans="1:4" x14ac:dyDescent="0.2">
      <c r="A9124" t="s">
        <v>211</v>
      </c>
      <c r="B9124" t="s">
        <v>199</v>
      </c>
      <c r="C9124" s="44">
        <v>576</v>
      </c>
      <c r="D9124" s="33">
        <v>43902</v>
      </c>
    </row>
    <row r="9125" spans="1:4" x14ac:dyDescent="0.2">
      <c r="A9125" t="s">
        <v>211</v>
      </c>
      <c r="B9125" t="s">
        <v>199</v>
      </c>
      <c r="C9125" s="44">
        <v>576</v>
      </c>
      <c r="D9125" s="33">
        <v>43903</v>
      </c>
    </row>
    <row r="9126" spans="1:4" x14ac:dyDescent="0.2">
      <c r="A9126" t="s">
        <v>211</v>
      </c>
      <c r="B9126" t="s">
        <v>199</v>
      </c>
      <c r="C9126" s="44">
        <v>576</v>
      </c>
      <c r="D9126" s="33">
        <v>43904</v>
      </c>
    </row>
    <row r="9127" spans="1:4" x14ac:dyDescent="0.2">
      <c r="A9127" t="s">
        <v>211</v>
      </c>
      <c r="B9127" t="s">
        <v>199</v>
      </c>
      <c r="C9127" s="44">
        <v>576</v>
      </c>
      <c r="D9127" s="33">
        <v>43905</v>
      </c>
    </row>
    <row r="9128" spans="1:4" x14ac:dyDescent="0.2">
      <c r="A9128" t="s">
        <v>212</v>
      </c>
      <c r="B9128" t="s">
        <v>199</v>
      </c>
      <c r="C9128" s="44">
        <v>5</v>
      </c>
      <c r="D9128" s="33">
        <v>43852</v>
      </c>
    </row>
    <row r="9129" spans="1:4" x14ac:dyDescent="0.2">
      <c r="A9129" t="s">
        <v>212</v>
      </c>
      <c r="B9129" t="s">
        <v>199</v>
      </c>
      <c r="C9129" s="44">
        <v>8</v>
      </c>
      <c r="D9129" s="33">
        <v>43853</v>
      </c>
    </row>
    <row r="9130" spans="1:4" x14ac:dyDescent="0.2">
      <c r="A9130" t="s">
        <v>212</v>
      </c>
      <c r="B9130" t="s">
        <v>199</v>
      </c>
      <c r="C9130" s="44">
        <v>15</v>
      </c>
      <c r="D9130" s="33">
        <v>43854</v>
      </c>
    </row>
    <row r="9131" spans="1:4" x14ac:dyDescent="0.2">
      <c r="A9131" t="s">
        <v>212</v>
      </c>
      <c r="B9131" t="s">
        <v>199</v>
      </c>
      <c r="C9131" s="44">
        <v>28</v>
      </c>
      <c r="D9131" s="33">
        <v>43855</v>
      </c>
    </row>
    <row r="9132" spans="1:4" x14ac:dyDescent="0.2">
      <c r="A9132" t="s">
        <v>212</v>
      </c>
      <c r="B9132" t="s">
        <v>199</v>
      </c>
      <c r="C9132" s="44">
        <v>44</v>
      </c>
      <c r="D9132" s="33">
        <v>43856</v>
      </c>
    </row>
    <row r="9133" spans="1:4" x14ac:dyDescent="0.2">
      <c r="A9133" t="s">
        <v>212</v>
      </c>
      <c r="B9133" t="s">
        <v>199</v>
      </c>
      <c r="C9133" s="44">
        <v>69</v>
      </c>
      <c r="D9133" s="33">
        <v>43857</v>
      </c>
    </row>
    <row r="9134" spans="1:4" x14ac:dyDescent="0.2">
      <c r="A9134" t="s">
        <v>212</v>
      </c>
      <c r="B9134" t="s">
        <v>199</v>
      </c>
      <c r="C9134" s="44">
        <v>90</v>
      </c>
      <c r="D9134" s="33">
        <v>43858</v>
      </c>
    </row>
    <row r="9135" spans="1:4" x14ac:dyDescent="0.2">
      <c r="A9135" t="s">
        <v>212</v>
      </c>
      <c r="B9135" t="s">
        <v>199</v>
      </c>
      <c r="C9135" s="44">
        <v>108</v>
      </c>
      <c r="D9135" s="33">
        <v>43859</v>
      </c>
    </row>
    <row r="9136" spans="1:4" x14ac:dyDescent="0.2">
      <c r="A9136" t="s">
        <v>212</v>
      </c>
      <c r="B9136" t="s">
        <v>199</v>
      </c>
      <c r="C9136" s="44">
        <v>142</v>
      </c>
      <c r="D9136" s="33">
        <v>43860</v>
      </c>
    </row>
    <row r="9137" spans="1:4" x14ac:dyDescent="0.2">
      <c r="A9137" t="s">
        <v>212</v>
      </c>
      <c r="B9137" t="s">
        <v>199</v>
      </c>
      <c r="C9137" s="44">
        <v>177</v>
      </c>
      <c r="D9137" s="33">
        <v>43861</v>
      </c>
    </row>
    <row r="9138" spans="1:4" x14ac:dyDescent="0.2">
      <c r="A9138" t="s">
        <v>212</v>
      </c>
      <c r="B9138" t="s">
        <v>199</v>
      </c>
      <c r="C9138" s="44">
        <v>207</v>
      </c>
      <c r="D9138" s="33">
        <v>43862</v>
      </c>
    </row>
    <row r="9139" spans="1:4" x14ac:dyDescent="0.2">
      <c r="A9139" t="s">
        <v>212</v>
      </c>
      <c r="B9139" t="s">
        <v>199</v>
      </c>
      <c r="C9139" s="44">
        <v>231</v>
      </c>
      <c r="D9139" s="33">
        <v>43863</v>
      </c>
    </row>
    <row r="9140" spans="1:4" x14ac:dyDescent="0.2">
      <c r="A9140" t="s">
        <v>212</v>
      </c>
      <c r="B9140" t="s">
        <v>199</v>
      </c>
      <c r="C9140" s="44">
        <v>254</v>
      </c>
      <c r="D9140" s="33">
        <v>43864</v>
      </c>
    </row>
    <row r="9141" spans="1:4" x14ac:dyDescent="0.2">
      <c r="A9141" t="s">
        <v>212</v>
      </c>
      <c r="B9141" t="s">
        <v>199</v>
      </c>
      <c r="C9141" s="44">
        <v>282</v>
      </c>
      <c r="D9141" s="33">
        <v>43865</v>
      </c>
    </row>
    <row r="9142" spans="1:4" x14ac:dyDescent="0.2">
      <c r="A9142" t="s">
        <v>212</v>
      </c>
      <c r="B9142" t="s">
        <v>199</v>
      </c>
      <c r="C9142" s="44">
        <v>301</v>
      </c>
      <c r="D9142" s="33">
        <v>43866</v>
      </c>
    </row>
    <row r="9143" spans="1:4" x14ac:dyDescent="0.2">
      <c r="A9143" t="s">
        <v>212</v>
      </c>
      <c r="B9143" t="s">
        <v>199</v>
      </c>
      <c r="C9143" s="44">
        <v>321</v>
      </c>
      <c r="D9143" s="33">
        <v>43867</v>
      </c>
    </row>
    <row r="9144" spans="1:4" x14ac:dyDescent="0.2">
      <c r="A9144" t="s">
        <v>212</v>
      </c>
      <c r="B9144" t="s">
        <v>199</v>
      </c>
      <c r="C9144" s="44">
        <v>344</v>
      </c>
      <c r="D9144" s="33">
        <v>43868</v>
      </c>
    </row>
    <row r="9145" spans="1:4" x14ac:dyDescent="0.2">
      <c r="A9145" t="s">
        <v>212</v>
      </c>
      <c r="B9145" t="s">
        <v>199</v>
      </c>
      <c r="C9145" s="44">
        <v>364</v>
      </c>
      <c r="D9145" s="33">
        <v>43869</v>
      </c>
    </row>
    <row r="9146" spans="1:4" x14ac:dyDescent="0.2">
      <c r="A9146" t="s">
        <v>212</v>
      </c>
      <c r="B9146" t="s">
        <v>199</v>
      </c>
      <c r="C9146" s="44">
        <v>386</v>
      </c>
      <c r="D9146" s="33">
        <v>43870</v>
      </c>
    </row>
    <row r="9147" spans="1:4" x14ac:dyDescent="0.2">
      <c r="A9147" t="s">
        <v>212</v>
      </c>
      <c r="B9147" t="s">
        <v>199</v>
      </c>
      <c r="C9147" s="44">
        <v>405</v>
      </c>
      <c r="D9147" s="33">
        <v>43871</v>
      </c>
    </row>
    <row r="9148" spans="1:4" x14ac:dyDescent="0.2">
      <c r="A9148" t="s">
        <v>212</v>
      </c>
      <c r="B9148" t="s">
        <v>199</v>
      </c>
      <c r="C9148" s="44">
        <v>417</v>
      </c>
      <c r="D9148" s="33">
        <v>43872</v>
      </c>
    </row>
    <row r="9149" spans="1:4" x14ac:dyDescent="0.2">
      <c r="A9149" t="s">
        <v>212</v>
      </c>
      <c r="B9149" t="s">
        <v>199</v>
      </c>
      <c r="C9149" s="44">
        <v>436</v>
      </c>
      <c r="D9149" s="33">
        <v>43873</v>
      </c>
    </row>
    <row r="9150" spans="1:4" x14ac:dyDescent="0.2">
      <c r="A9150" t="s">
        <v>212</v>
      </c>
      <c r="B9150" t="s">
        <v>199</v>
      </c>
      <c r="C9150" s="44">
        <v>451</v>
      </c>
      <c r="D9150" s="33">
        <v>43874</v>
      </c>
    </row>
    <row r="9151" spans="1:4" x14ac:dyDescent="0.2">
      <c r="A9151" t="s">
        <v>212</v>
      </c>
      <c r="B9151" t="s">
        <v>199</v>
      </c>
      <c r="C9151" s="44">
        <v>463</v>
      </c>
      <c r="D9151" s="33">
        <v>43875</v>
      </c>
    </row>
    <row r="9152" spans="1:4" x14ac:dyDescent="0.2">
      <c r="A9152" t="s">
        <v>212</v>
      </c>
      <c r="B9152" t="s">
        <v>199</v>
      </c>
      <c r="C9152" s="44">
        <v>470</v>
      </c>
      <c r="D9152" s="33">
        <v>43876</v>
      </c>
    </row>
    <row r="9153" spans="1:4" x14ac:dyDescent="0.2">
      <c r="A9153" t="s">
        <v>212</v>
      </c>
      <c r="B9153" t="s">
        <v>199</v>
      </c>
      <c r="C9153" s="44">
        <v>481</v>
      </c>
      <c r="D9153" s="33">
        <v>43877</v>
      </c>
    </row>
    <row r="9154" spans="1:4" x14ac:dyDescent="0.2">
      <c r="A9154" t="s">
        <v>212</v>
      </c>
      <c r="B9154" t="s">
        <v>199</v>
      </c>
      <c r="C9154" s="44">
        <v>495</v>
      </c>
      <c r="D9154" s="33">
        <v>43878</v>
      </c>
    </row>
    <row r="9155" spans="1:4" x14ac:dyDescent="0.2">
      <c r="A9155" t="s">
        <v>212</v>
      </c>
      <c r="B9155" t="s">
        <v>199</v>
      </c>
      <c r="C9155" s="44">
        <v>508</v>
      </c>
      <c r="D9155" s="33">
        <v>43879</v>
      </c>
    </row>
    <row r="9156" spans="1:4" x14ac:dyDescent="0.2">
      <c r="A9156" t="s">
        <v>212</v>
      </c>
      <c r="B9156" t="s">
        <v>199</v>
      </c>
      <c r="C9156" s="44">
        <v>514</v>
      </c>
      <c r="D9156" s="33">
        <v>43880</v>
      </c>
    </row>
    <row r="9157" spans="1:4" x14ac:dyDescent="0.2">
      <c r="A9157" t="s">
        <v>212</v>
      </c>
      <c r="B9157" t="s">
        <v>199</v>
      </c>
      <c r="C9157" s="44">
        <v>520</v>
      </c>
      <c r="D9157" s="33">
        <v>43881</v>
      </c>
    </row>
    <row r="9158" spans="1:4" x14ac:dyDescent="0.2">
      <c r="A9158" t="s">
        <v>212</v>
      </c>
      <c r="B9158" t="s">
        <v>199</v>
      </c>
      <c r="C9158" s="44">
        <v>525</v>
      </c>
      <c r="D9158" s="33">
        <v>43882</v>
      </c>
    </row>
    <row r="9159" spans="1:4" x14ac:dyDescent="0.2">
      <c r="A9159" t="s">
        <v>212</v>
      </c>
      <c r="B9159" t="s">
        <v>199</v>
      </c>
      <c r="C9159" s="44">
        <v>526</v>
      </c>
      <c r="D9159" s="33">
        <v>43883</v>
      </c>
    </row>
    <row r="9160" spans="1:4" x14ac:dyDescent="0.2">
      <c r="A9160" t="s">
        <v>212</v>
      </c>
      <c r="B9160" t="s">
        <v>199</v>
      </c>
      <c r="C9160" s="44">
        <v>526</v>
      </c>
      <c r="D9160" s="33">
        <v>43884</v>
      </c>
    </row>
    <row r="9161" spans="1:4" x14ac:dyDescent="0.2">
      <c r="A9161" t="s">
        <v>212</v>
      </c>
      <c r="B9161" t="s">
        <v>199</v>
      </c>
      <c r="C9161" s="44">
        <v>527</v>
      </c>
      <c r="D9161" s="33">
        <v>43885</v>
      </c>
    </row>
    <row r="9162" spans="1:4" x14ac:dyDescent="0.2">
      <c r="A9162" t="s">
        <v>212</v>
      </c>
      <c r="B9162" t="s">
        <v>199</v>
      </c>
      <c r="C9162" s="44">
        <v>529</v>
      </c>
      <c r="D9162" s="33">
        <v>43886</v>
      </c>
    </row>
    <row r="9163" spans="1:4" x14ac:dyDescent="0.2">
      <c r="A9163" t="s">
        <v>212</v>
      </c>
      <c r="B9163" t="s">
        <v>199</v>
      </c>
      <c r="C9163" s="44">
        <v>531</v>
      </c>
      <c r="D9163" s="33">
        <v>43887</v>
      </c>
    </row>
    <row r="9164" spans="1:4" x14ac:dyDescent="0.2">
      <c r="A9164" t="s">
        <v>212</v>
      </c>
      <c r="B9164" t="s">
        <v>199</v>
      </c>
      <c r="C9164" s="44">
        <v>534</v>
      </c>
      <c r="D9164" s="33">
        <v>43888</v>
      </c>
    </row>
    <row r="9165" spans="1:4" x14ac:dyDescent="0.2">
      <c r="A9165" t="s">
        <v>212</v>
      </c>
      <c r="B9165" t="s">
        <v>199</v>
      </c>
      <c r="C9165" s="44">
        <v>538</v>
      </c>
      <c r="D9165" s="33">
        <v>43889</v>
      </c>
    </row>
    <row r="9166" spans="1:4" x14ac:dyDescent="0.2">
      <c r="A9166" t="s">
        <v>212</v>
      </c>
      <c r="B9166" t="s">
        <v>199</v>
      </c>
      <c r="C9166" s="44">
        <v>538</v>
      </c>
      <c r="D9166" s="33">
        <v>43890</v>
      </c>
    </row>
    <row r="9167" spans="1:4" x14ac:dyDescent="0.2">
      <c r="A9167" t="s">
        <v>212</v>
      </c>
      <c r="B9167" t="s">
        <v>199</v>
      </c>
      <c r="C9167" s="44">
        <v>538</v>
      </c>
      <c r="D9167" s="33">
        <v>43891</v>
      </c>
    </row>
    <row r="9168" spans="1:4" x14ac:dyDescent="0.2">
      <c r="A9168" t="s">
        <v>212</v>
      </c>
      <c r="B9168" t="s">
        <v>199</v>
      </c>
      <c r="C9168" s="44">
        <v>538</v>
      </c>
      <c r="D9168" s="33">
        <v>43892</v>
      </c>
    </row>
    <row r="9169" spans="1:4" x14ac:dyDescent="0.2">
      <c r="A9169" t="s">
        <v>212</v>
      </c>
      <c r="B9169" t="s">
        <v>199</v>
      </c>
      <c r="C9169" s="44">
        <v>538</v>
      </c>
      <c r="D9169" s="33">
        <v>43893</v>
      </c>
    </row>
    <row r="9170" spans="1:4" x14ac:dyDescent="0.2">
      <c r="A9170" t="s">
        <v>212</v>
      </c>
      <c r="B9170" t="s">
        <v>199</v>
      </c>
      <c r="C9170" s="44">
        <v>538</v>
      </c>
      <c r="D9170" s="33">
        <v>43894</v>
      </c>
    </row>
    <row r="9171" spans="1:4" x14ac:dyDescent="0.2">
      <c r="A9171" t="s">
        <v>212</v>
      </c>
      <c r="B9171" t="s">
        <v>199</v>
      </c>
      <c r="C9171" s="44">
        <v>539</v>
      </c>
      <c r="D9171" s="33">
        <v>43895</v>
      </c>
    </row>
    <row r="9172" spans="1:4" x14ac:dyDescent="0.2">
      <c r="A9172" t="s">
        <v>212</v>
      </c>
      <c r="B9172" t="s">
        <v>199</v>
      </c>
      <c r="C9172" s="44">
        <v>539</v>
      </c>
      <c r="D9172" s="33">
        <v>43896</v>
      </c>
    </row>
    <row r="9173" spans="1:4" x14ac:dyDescent="0.2">
      <c r="A9173" t="s">
        <v>212</v>
      </c>
      <c r="B9173" t="s">
        <v>199</v>
      </c>
      <c r="C9173" s="44">
        <v>539</v>
      </c>
      <c r="D9173" s="33">
        <v>43897</v>
      </c>
    </row>
    <row r="9174" spans="1:4" x14ac:dyDescent="0.2">
      <c r="A9174" t="s">
        <v>212</v>
      </c>
      <c r="B9174" t="s">
        <v>199</v>
      </c>
      <c r="C9174" s="44">
        <v>539</v>
      </c>
      <c r="D9174" s="33">
        <v>43898</v>
      </c>
    </row>
    <row r="9175" spans="1:4" x14ac:dyDescent="0.2">
      <c r="A9175" t="s">
        <v>212</v>
      </c>
      <c r="B9175" t="s">
        <v>199</v>
      </c>
      <c r="C9175" s="44">
        <v>539</v>
      </c>
      <c r="D9175" s="33">
        <v>43899</v>
      </c>
    </row>
    <row r="9176" spans="1:4" x14ac:dyDescent="0.2">
      <c r="A9176" t="s">
        <v>212</v>
      </c>
      <c r="B9176" t="s">
        <v>199</v>
      </c>
      <c r="C9176" s="44">
        <v>539</v>
      </c>
      <c r="D9176" s="33">
        <v>43900</v>
      </c>
    </row>
    <row r="9177" spans="1:4" x14ac:dyDescent="0.2">
      <c r="A9177" t="s">
        <v>212</v>
      </c>
      <c r="B9177" t="s">
        <v>199</v>
      </c>
      <c r="C9177" s="44">
        <v>539</v>
      </c>
      <c r="D9177" s="33">
        <v>43901</v>
      </c>
    </row>
    <row r="9178" spans="1:4" x14ac:dyDescent="0.2">
      <c r="A9178" t="s">
        <v>212</v>
      </c>
      <c r="B9178" t="s">
        <v>199</v>
      </c>
      <c r="C9178" s="44">
        <v>539</v>
      </c>
      <c r="D9178" s="33">
        <v>43902</v>
      </c>
    </row>
    <row r="9179" spans="1:4" x14ac:dyDescent="0.2">
      <c r="A9179" t="s">
        <v>212</v>
      </c>
      <c r="B9179" t="s">
        <v>199</v>
      </c>
      <c r="C9179" s="44">
        <v>539</v>
      </c>
      <c r="D9179" s="33">
        <v>43903</v>
      </c>
    </row>
    <row r="9180" spans="1:4" x14ac:dyDescent="0.2">
      <c r="A9180" t="s">
        <v>212</v>
      </c>
      <c r="B9180" t="s">
        <v>199</v>
      </c>
      <c r="C9180" s="44">
        <v>539</v>
      </c>
      <c r="D9180" s="33">
        <v>43904</v>
      </c>
    </row>
    <row r="9181" spans="1:4" x14ac:dyDescent="0.2">
      <c r="A9181" t="s">
        <v>212</v>
      </c>
      <c r="B9181" t="s">
        <v>199</v>
      </c>
      <c r="C9181" s="44">
        <v>539</v>
      </c>
      <c r="D9181" s="33">
        <v>43905</v>
      </c>
    </row>
    <row r="9182" spans="1:4" x14ac:dyDescent="0.2">
      <c r="A9182" t="s">
        <v>213</v>
      </c>
      <c r="B9182" t="s">
        <v>199</v>
      </c>
      <c r="C9182" s="44">
        <v>0</v>
      </c>
      <c r="D9182" s="33">
        <v>43852</v>
      </c>
    </row>
    <row r="9183" spans="1:4" x14ac:dyDescent="0.2">
      <c r="A9183" t="s">
        <v>213</v>
      </c>
      <c r="B9183" t="s">
        <v>199</v>
      </c>
      <c r="C9183" s="44">
        <v>2</v>
      </c>
      <c r="D9183" s="33">
        <v>43853</v>
      </c>
    </row>
    <row r="9184" spans="1:4" x14ac:dyDescent="0.2">
      <c r="A9184" t="s">
        <v>213</v>
      </c>
      <c r="B9184" t="s">
        <v>199</v>
      </c>
      <c r="C9184" s="44">
        <v>4</v>
      </c>
      <c r="D9184" s="33">
        <v>43854</v>
      </c>
    </row>
    <row r="9185" spans="1:4" x14ac:dyDescent="0.2">
      <c r="A9185" t="s">
        <v>213</v>
      </c>
      <c r="B9185" t="s">
        <v>199</v>
      </c>
      <c r="C9185" s="44">
        <v>9</v>
      </c>
      <c r="D9185" s="33">
        <v>43855</v>
      </c>
    </row>
    <row r="9186" spans="1:4" x14ac:dyDescent="0.2">
      <c r="A9186" t="s">
        <v>213</v>
      </c>
      <c r="B9186" t="s">
        <v>199</v>
      </c>
      <c r="C9186" s="44">
        <v>15</v>
      </c>
      <c r="D9186" s="33">
        <v>43856</v>
      </c>
    </row>
    <row r="9187" spans="1:4" x14ac:dyDescent="0.2">
      <c r="A9187" t="s">
        <v>213</v>
      </c>
      <c r="B9187" t="s">
        <v>199</v>
      </c>
      <c r="C9187" s="44">
        <v>21</v>
      </c>
      <c r="D9187" s="33">
        <v>43857</v>
      </c>
    </row>
    <row r="9188" spans="1:4" x14ac:dyDescent="0.2">
      <c r="A9188" t="s">
        <v>213</v>
      </c>
      <c r="B9188" t="s">
        <v>199</v>
      </c>
      <c r="C9188" s="44">
        <v>33</v>
      </c>
      <c r="D9188" s="33">
        <v>43858</v>
      </c>
    </row>
    <row r="9189" spans="1:4" x14ac:dyDescent="0.2">
      <c r="A9189" t="s">
        <v>213</v>
      </c>
      <c r="B9189" t="s">
        <v>199</v>
      </c>
      <c r="C9189" s="44">
        <v>38</v>
      </c>
      <c r="D9189" s="33">
        <v>43859</v>
      </c>
    </row>
    <row r="9190" spans="1:4" x14ac:dyDescent="0.2">
      <c r="A9190" t="s">
        <v>213</v>
      </c>
      <c r="B9190" t="s">
        <v>199</v>
      </c>
      <c r="C9190" s="44">
        <v>44</v>
      </c>
      <c r="D9190" s="33">
        <v>43860</v>
      </c>
    </row>
    <row r="9191" spans="1:4" x14ac:dyDescent="0.2">
      <c r="A9191" t="s">
        <v>213</v>
      </c>
      <c r="B9191" t="s">
        <v>199</v>
      </c>
      <c r="C9191" s="44">
        <v>59</v>
      </c>
      <c r="D9191" s="33">
        <v>43861</v>
      </c>
    </row>
    <row r="9192" spans="1:4" x14ac:dyDescent="0.2">
      <c r="A9192" t="s">
        <v>213</v>
      </c>
      <c r="B9192" t="s">
        <v>199</v>
      </c>
      <c r="C9192" s="44">
        <v>80</v>
      </c>
      <c r="D9192" s="33">
        <v>43862</v>
      </c>
    </row>
    <row r="9193" spans="1:4" x14ac:dyDescent="0.2">
      <c r="A9193" t="s">
        <v>213</v>
      </c>
      <c r="B9193" t="s">
        <v>199</v>
      </c>
      <c r="C9193" s="44">
        <v>95</v>
      </c>
      <c r="D9193" s="33">
        <v>43863</v>
      </c>
    </row>
    <row r="9194" spans="1:4" x14ac:dyDescent="0.2">
      <c r="A9194" t="s">
        <v>213</v>
      </c>
      <c r="B9194" t="s">
        <v>199</v>
      </c>
      <c r="C9194" s="44">
        <v>121</v>
      </c>
      <c r="D9194" s="33">
        <v>43864</v>
      </c>
    </row>
    <row r="9195" spans="1:4" x14ac:dyDescent="0.2">
      <c r="A9195" t="s">
        <v>213</v>
      </c>
      <c r="B9195" t="s">
        <v>199</v>
      </c>
      <c r="C9195" s="44">
        <v>155</v>
      </c>
      <c r="D9195" s="33">
        <v>43865</v>
      </c>
    </row>
    <row r="9196" spans="1:4" x14ac:dyDescent="0.2">
      <c r="A9196" t="s">
        <v>213</v>
      </c>
      <c r="B9196" t="s">
        <v>199</v>
      </c>
      <c r="C9196" s="44">
        <v>190</v>
      </c>
      <c r="D9196" s="33">
        <v>43866</v>
      </c>
    </row>
    <row r="9197" spans="1:4" x14ac:dyDescent="0.2">
      <c r="A9197" t="s">
        <v>213</v>
      </c>
      <c r="B9197" t="s">
        <v>199</v>
      </c>
      <c r="C9197" s="44">
        <v>227</v>
      </c>
      <c r="D9197" s="33">
        <v>43867</v>
      </c>
    </row>
    <row r="9198" spans="1:4" x14ac:dyDescent="0.2">
      <c r="A9198" t="s">
        <v>213</v>
      </c>
      <c r="B9198" t="s">
        <v>199</v>
      </c>
      <c r="C9198" s="44">
        <v>277</v>
      </c>
      <c r="D9198" s="33">
        <v>43868</v>
      </c>
    </row>
    <row r="9199" spans="1:4" x14ac:dyDescent="0.2">
      <c r="A9199" t="s">
        <v>213</v>
      </c>
      <c r="B9199" t="s">
        <v>199</v>
      </c>
      <c r="C9199" s="44">
        <v>295</v>
      </c>
      <c r="D9199" s="33">
        <v>43869</v>
      </c>
    </row>
    <row r="9200" spans="1:4" x14ac:dyDescent="0.2">
      <c r="A9200" t="s">
        <v>213</v>
      </c>
      <c r="B9200" t="s">
        <v>199</v>
      </c>
      <c r="C9200" s="44">
        <v>307</v>
      </c>
      <c r="D9200" s="33">
        <v>43870</v>
      </c>
    </row>
    <row r="9201" spans="1:4" x14ac:dyDescent="0.2">
      <c r="A9201" t="s">
        <v>213</v>
      </c>
      <c r="B9201" t="s">
        <v>199</v>
      </c>
      <c r="C9201" s="44">
        <v>331</v>
      </c>
      <c r="D9201" s="33">
        <v>43871</v>
      </c>
    </row>
    <row r="9202" spans="1:4" x14ac:dyDescent="0.2">
      <c r="A9202" t="s">
        <v>213</v>
      </c>
      <c r="B9202" t="s">
        <v>199</v>
      </c>
      <c r="C9202" s="44">
        <v>360</v>
      </c>
      <c r="D9202" s="33">
        <v>43872</v>
      </c>
    </row>
    <row r="9203" spans="1:4" x14ac:dyDescent="0.2">
      <c r="A9203" t="s">
        <v>213</v>
      </c>
      <c r="B9203" t="s">
        <v>199</v>
      </c>
      <c r="C9203" s="44">
        <v>378</v>
      </c>
      <c r="D9203" s="33">
        <v>43873</v>
      </c>
    </row>
    <row r="9204" spans="1:4" x14ac:dyDescent="0.2">
      <c r="A9204" t="s">
        <v>213</v>
      </c>
      <c r="B9204" t="s">
        <v>199</v>
      </c>
      <c r="C9204" s="44">
        <v>395</v>
      </c>
      <c r="D9204" s="33">
        <v>43874</v>
      </c>
    </row>
    <row r="9205" spans="1:4" x14ac:dyDescent="0.2">
      <c r="A9205" t="s">
        <v>213</v>
      </c>
      <c r="B9205" t="s">
        <v>199</v>
      </c>
      <c r="C9205" s="44">
        <v>419</v>
      </c>
      <c r="D9205" s="33">
        <v>43875</v>
      </c>
    </row>
    <row r="9206" spans="1:4" x14ac:dyDescent="0.2">
      <c r="A9206" t="s">
        <v>213</v>
      </c>
      <c r="B9206" t="s">
        <v>199</v>
      </c>
      <c r="C9206" s="44">
        <v>425</v>
      </c>
      <c r="D9206" s="33">
        <v>43876</v>
      </c>
    </row>
    <row r="9207" spans="1:4" x14ac:dyDescent="0.2">
      <c r="A9207" t="s">
        <v>213</v>
      </c>
      <c r="B9207" t="s">
        <v>199</v>
      </c>
      <c r="C9207" s="44">
        <v>445</v>
      </c>
      <c r="D9207" s="33">
        <v>43877</v>
      </c>
    </row>
    <row r="9208" spans="1:4" x14ac:dyDescent="0.2">
      <c r="A9208" t="s">
        <v>213</v>
      </c>
      <c r="B9208" t="s">
        <v>199</v>
      </c>
      <c r="C9208" s="44">
        <v>457</v>
      </c>
      <c r="D9208" s="33">
        <v>43878</v>
      </c>
    </row>
    <row r="9209" spans="1:4" x14ac:dyDescent="0.2">
      <c r="A9209" t="s">
        <v>213</v>
      </c>
      <c r="B9209" t="s">
        <v>199</v>
      </c>
      <c r="C9209" s="44">
        <v>464</v>
      </c>
      <c r="D9209" s="33">
        <v>43879</v>
      </c>
    </row>
    <row r="9210" spans="1:4" x14ac:dyDescent="0.2">
      <c r="A9210" t="s">
        <v>213</v>
      </c>
      <c r="B9210" t="s">
        <v>199</v>
      </c>
      <c r="C9210" s="44">
        <v>470</v>
      </c>
      <c r="D9210" s="33">
        <v>43880</v>
      </c>
    </row>
    <row r="9211" spans="1:4" x14ac:dyDescent="0.2">
      <c r="A9211" t="s">
        <v>213</v>
      </c>
      <c r="B9211" t="s">
        <v>199</v>
      </c>
      <c r="C9211" s="44">
        <v>476</v>
      </c>
      <c r="D9211" s="33">
        <v>43881</v>
      </c>
    </row>
    <row r="9212" spans="1:4" x14ac:dyDescent="0.2">
      <c r="A9212" t="s">
        <v>213</v>
      </c>
      <c r="B9212" t="s">
        <v>199</v>
      </c>
      <c r="C9212" s="44">
        <v>479</v>
      </c>
      <c r="D9212" s="33">
        <v>43882</v>
      </c>
    </row>
    <row r="9213" spans="1:4" x14ac:dyDescent="0.2">
      <c r="A9213" t="s">
        <v>213</v>
      </c>
      <c r="B9213" t="s">
        <v>199</v>
      </c>
      <c r="C9213" s="44">
        <v>479</v>
      </c>
      <c r="D9213" s="33">
        <v>43883</v>
      </c>
    </row>
    <row r="9214" spans="1:4" x14ac:dyDescent="0.2">
      <c r="A9214" t="s">
        <v>213</v>
      </c>
      <c r="B9214" t="s">
        <v>199</v>
      </c>
      <c r="C9214" s="44">
        <v>480</v>
      </c>
      <c r="D9214" s="33">
        <v>43884</v>
      </c>
    </row>
    <row r="9215" spans="1:4" x14ac:dyDescent="0.2">
      <c r="A9215" t="s">
        <v>213</v>
      </c>
      <c r="B9215" t="s">
        <v>199</v>
      </c>
      <c r="C9215" s="44">
        <v>480</v>
      </c>
      <c r="D9215" s="33">
        <v>43885</v>
      </c>
    </row>
    <row r="9216" spans="1:4" x14ac:dyDescent="0.2">
      <c r="A9216" t="s">
        <v>213</v>
      </c>
      <c r="B9216" t="s">
        <v>199</v>
      </c>
      <c r="C9216" s="44">
        <v>480</v>
      </c>
      <c r="D9216" s="33">
        <v>43886</v>
      </c>
    </row>
    <row r="9217" spans="1:4" x14ac:dyDescent="0.2">
      <c r="A9217" t="s">
        <v>213</v>
      </c>
      <c r="B9217" t="s">
        <v>199</v>
      </c>
      <c r="C9217" s="44">
        <v>480</v>
      </c>
      <c r="D9217" s="33">
        <v>43887</v>
      </c>
    </row>
    <row r="9218" spans="1:4" x14ac:dyDescent="0.2">
      <c r="A9218" t="s">
        <v>213</v>
      </c>
      <c r="B9218" t="s">
        <v>199</v>
      </c>
      <c r="C9218" s="44">
        <v>480</v>
      </c>
      <c r="D9218" s="33">
        <v>43888</v>
      </c>
    </row>
    <row r="9219" spans="1:4" x14ac:dyDescent="0.2">
      <c r="A9219" t="s">
        <v>213</v>
      </c>
      <c r="B9219" t="s">
        <v>199</v>
      </c>
      <c r="C9219" s="44">
        <v>480</v>
      </c>
      <c r="D9219" s="33">
        <v>43889</v>
      </c>
    </row>
    <row r="9220" spans="1:4" x14ac:dyDescent="0.2">
      <c r="A9220" t="s">
        <v>213</v>
      </c>
      <c r="B9220" t="s">
        <v>199</v>
      </c>
      <c r="C9220" s="44">
        <v>480</v>
      </c>
      <c r="D9220" s="33">
        <v>43890</v>
      </c>
    </row>
    <row r="9221" spans="1:4" x14ac:dyDescent="0.2">
      <c r="A9221" t="s">
        <v>213</v>
      </c>
      <c r="B9221" t="s">
        <v>199</v>
      </c>
      <c r="C9221" s="44">
        <v>480</v>
      </c>
      <c r="D9221" s="33">
        <v>43891</v>
      </c>
    </row>
    <row r="9222" spans="1:4" x14ac:dyDescent="0.2">
      <c r="A9222" t="s">
        <v>213</v>
      </c>
      <c r="B9222" t="s">
        <v>199</v>
      </c>
      <c r="C9222" s="44">
        <v>480</v>
      </c>
      <c r="D9222" s="33">
        <v>43892</v>
      </c>
    </row>
    <row r="9223" spans="1:4" x14ac:dyDescent="0.2">
      <c r="A9223" t="s">
        <v>213</v>
      </c>
      <c r="B9223" t="s">
        <v>199</v>
      </c>
      <c r="C9223" s="44">
        <v>480</v>
      </c>
      <c r="D9223" s="33">
        <v>43893</v>
      </c>
    </row>
    <row r="9224" spans="1:4" x14ac:dyDescent="0.2">
      <c r="A9224" t="s">
        <v>213</v>
      </c>
      <c r="B9224" t="s">
        <v>199</v>
      </c>
      <c r="C9224" s="44">
        <v>480</v>
      </c>
      <c r="D9224" s="33">
        <v>43894</v>
      </c>
    </row>
    <row r="9225" spans="1:4" x14ac:dyDescent="0.2">
      <c r="A9225" t="s">
        <v>213</v>
      </c>
      <c r="B9225" t="s">
        <v>199</v>
      </c>
      <c r="C9225" s="44">
        <v>481</v>
      </c>
      <c r="D9225" s="33">
        <v>43895</v>
      </c>
    </row>
    <row r="9226" spans="1:4" x14ac:dyDescent="0.2">
      <c r="A9226" t="s">
        <v>213</v>
      </c>
      <c r="B9226" t="s">
        <v>199</v>
      </c>
      <c r="C9226" s="44">
        <v>481</v>
      </c>
      <c r="D9226" s="33">
        <v>43896</v>
      </c>
    </row>
    <row r="9227" spans="1:4" x14ac:dyDescent="0.2">
      <c r="A9227" t="s">
        <v>213</v>
      </c>
      <c r="B9227" t="s">
        <v>199</v>
      </c>
      <c r="C9227" s="44">
        <v>481</v>
      </c>
      <c r="D9227" s="33">
        <v>43897</v>
      </c>
    </row>
    <row r="9228" spans="1:4" x14ac:dyDescent="0.2">
      <c r="A9228" t="s">
        <v>213</v>
      </c>
      <c r="B9228" t="s">
        <v>199</v>
      </c>
      <c r="C9228" s="44">
        <v>481</v>
      </c>
      <c r="D9228" s="33">
        <v>43898</v>
      </c>
    </row>
    <row r="9229" spans="1:4" x14ac:dyDescent="0.2">
      <c r="A9229" t="s">
        <v>213</v>
      </c>
      <c r="B9229" t="s">
        <v>199</v>
      </c>
      <c r="C9229" s="44">
        <v>481</v>
      </c>
      <c r="D9229" s="33">
        <v>43899</v>
      </c>
    </row>
    <row r="9230" spans="1:4" x14ac:dyDescent="0.2">
      <c r="A9230" t="s">
        <v>213</v>
      </c>
      <c r="B9230" t="s">
        <v>199</v>
      </c>
      <c r="C9230" s="44">
        <v>481</v>
      </c>
      <c r="D9230" s="33">
        <v>43900</v>
      </c>
    </row>
    <row r="9231" spans="1:4" x14ac:dyDescent="0.2">
      <c r="A9231" t="s">
        <v>213</v>
      </c>
      <c r="B9231" t="s">
        <v>199</v>
      </c>
      <c r="C9231" s="44">
        <v>482</v>
      </c>
      <c r="D9231" s="33">
        <v>43901</v>
      </c>
    </row>
    <row r="9232" spans="1:4" x14ac:dyDescent="0.2">
      <c r="A9232" t="s">
        <v>213</v>
      </c>
      <c r="B9232" t="s">
        <v>199</v>
      </c>
      <c r="C9232" s="44">
        <v>482</v>
      </c>
      <c r="D9232" s="33">
        <v>43902</v>
      </c>
    </row>
    <row r="9233" spans="1:4" x14ac:dyDescent="0.2">
      <c r="A9233" t="s">
        <v>213</v>
      </c>
      <c r="B9233" t="s">
        <v>199</v>
      </c>
      <c r="C9233" s="44">
        <v>482</v>
      </c>
      <c r="D9233" s="33">
        <v>43903</v>
      </c>
    </row>
    <row r="9234" spans="1:4" x14ac:dyDescent="0.2">
      <c r="A9234" t="s">
        <v>213</v>
      </c>
      <c r="B9234" t="s">
        <v>199</v>
      </c>
      <c r="C9234" s="44">
        <v>482</v>
      </c>
      <c r="D9234" s="33">
        <v>43904</v>
      </c>
    </row>
    <row r="9235" spans="1:4" x14ac:dyDescent="0.2">
      <c r="A9235" t="s">
        <v>213</v>
      </c>
      <c r="B9235" t="s">
        <v>199</v>
      </c>
      <c r="C9235" s="44">
        <v>482</v>
      </c>
      <c r="D9235" s="33">
        <v>43905</v>
      </c>
    </row>
    <row r="9236" spans="1:4" x14ac:dyDescent="0.2">
      <c r="A9236" t="s">
        <v>214</v>
      </c>
      <c r="B9236" t="s">
        <v>214</v>
      </c>
      <c r="C9236" s="44">
        <v>0</v>
      </c>
      <c r="D9236" s="33">
        <v>43852</v>
      </c>
    </row>
    <row r="9237" spans="1:4" x14ac:dyDescent="0.2">
      <c r="A9237" t="s">
        <v>214</v>
      </c>
      <c r="B9237" t="s">
        <v>214</v>
      </c>
      <c r="C9237" s="44">
        <v>0</v>
      </c>
      <c r="D9237" s="33">
        <v>43853</v>
      </c>
    </row>
    <row r="9238" spans="1:4" x14ac:dyDescent="0.2">
      <c r="A9238" t="s">
        <v>214</v>
      </c>
      <c r="B9238" t="s">
        <v>214</v>
      </c>
      <c r="C9238" s="44">
        <v>0</v>
      </c>
      <c r="D9238" s="33">
        <v>43854</v>
      </c>
    </row>
    <row r="9239" spans="1:4" x14ac:dyDescent="0.2">
      <c r="A9239" t="s">
        <v>214</v>
      </c>
      <c r="B9239" t="s">
        <v>214</v>
      </c>
      <c r="C9239" s="44">
        <v>0</v>
      </c>
      <c r="D9239" s="33">
        <v>43855</v>
      </c>
    </row>
    <row r="9240" spans="1:4" x14ac:dyDescent="0.2">
      <c r="A9240" t="s">
        <v>214</v>
      </c>
      <c r="B9240" t="s">
        <v>214</v>
      </c>
      <c r="C9240" s="44">
        <v>0</v>
      </c>
      <c r="D9240" s="33">
        <v>43856</v>
      </c>
    </row>
    <row r="9241" spans="1:4" x14ac:dyDescent="0.2">
      <c r="A9241" t="s">
        <v>214</v>
      </c>
      <c r="B9241" t="s">
        <v>214</v>
      </c>
      <c r="C9241" s="44">
        <v>0</v>
      </c>
      <c r="D9241" s="33">
        <v>43857</v>
      </c>
    </row>
    <row r="9242" spans="1:4" x14ac:dyDescent="0.2">
      <c r="A9242" t="s">
        <v>214</v>
      </c>
      <c r="B9242" t="s">
        <v>214</v>
      </c>
      <c r="C9242" s="44">
        <v>0</v>
      </c>
      <c r="D9242" s="33">
        <v>43858</v>
      </c>
    </row>
    <row r="9243" spans="1:4" x14ac:dyDescent="0.2">
      <c r="A9243" t="s">
        <v>214</v>
      </c>
      <c r="B9243" t="s">
        <v>214</v>
      </c>
      <c r="C9243" s="44">
        <v>0</v>
      </c>
      <c r="D9243" s="33">
        <v>43859</v>
      </c>
    </row>
    <row r="9244" spans="1:4" x14ac:dyDescent="0.2">
      <c r="A9244" t="s">
        <v>214</v>
      </c>
      <c r="B9244" t="s">
        <v>214</v>
      </c>
      <c r="C9244" s="44">
        <v>0</v>
      </c>
      <c r="D9244" s="33">
        <v>43860</v>
      </c>
    </row>
    <row r="9245" spans="1:4" x14ac:dyDescent="0.2">
      <c r="A9245" t="s">
        <v>214</v>
      </c>
      <c r="B9245" t="s">
        <v>214</v>
      </c>
      <c r="C9245" s="44">
        <v>0</v>
      </c>
      <c r="D9245" s="33">
        <v>43861</v>
      </c>
    </row>
    <row r="9246" spans="1:4" x14ac:dyDescent="0.2">
      <c r="A9246" t="s">
        <v>214</v>
      </c>
      <c r="B9246" t="s">
        <v>214</v>
      </c>
      <c r="C9246" s="44">
        <v>0</v>
      </c>
      <c r="D9246" s="33">
        <v>43862</v>
      </c>
    </row>
    <row r="9247" spans="1:4" x14ac:dyDescent="0.2">
      <c r="A9247" t="s">
        <v>214</v>
      </c>
      <c r="B9247" t="s">
        <v>214</v>
      </c>
      <c r="C9247" s="44">
        <v>0</v>
      </c>
      <c r="D9247" s="33">
        <v>43863</v>
      </c>
    </row>
    <row r="9248" spans="1:4" x14ac:dyDescent="0.2">
      <c r="A9248" t="s">
        <v>214</v>
      </c>
      <c r="B9248" t="s">
        <v>214</v>
      </c>
      <c r="C9248" s="44">
        <v>0</v>
      </c>
      <c r="D9248" s="33">
        <v>43864</v>
      </c>
    </row>
    <row r="9249" spans="1:4" x14ac:dyDescent="0.2">
      <c r="A9249" t="s">
        <v>214</v>
      </c>
      <c r="B9249" t="s">
        <v>214</v>
      </c>
      <c r="C9249" s="44">
        <v>0</v>
      </c>
      <c r="D9249" s="33">
        <v>43865</v>
      </c>
    </row>
    <row r="9250" spans="1:4" x14ac:dyDescent="0.2">
      <c r="A9250" t="s">
        <v>214</v>
      </c>
      <c r="B9250" t="s">
        <v>214</v>
      </c>
      <c r="C9250" s="44">
        <v>0</v>
      </c>
      <c r="D9250" s="33">
        <v>43866</v>
      </c>
    </row>
    <row r="9251" spans="1:4" x14ac:dyDescent="0.2">
      <c r="A9251" t="s">
        <v>214</v>
      </c>
      <c r="B9251" t="s">
        <v>214</v>
      </c>
      <c r="C9251" s="44">
        <v>0</v>
      </c>
      <c r="D9251" s="33">
        <v>43867</v>
      </c>
    </row>
    <row r="9252" spans="1:4" x14ac:dyDescent="0.2">
      <c r="A9252" t="s">
        <v>214</v>
      </c>
      <c r="B9252" t="s">
        <v>214</v>
      </c>
      <c r="C9252" s="44">
        <v>0</v>
      </c>
      <c r="D9252" s="33">
        <v>43868</v>
      </c>
    </row>
    <row r="9253" spans="1:4" x14ac:dyDescent="0.2">
      <c r="A9253" t="s">
        <v>214</v>
      </c>
      <c r="B9253" t="s">
        <v>214</v>
      </c>
      <c r="C9253" s="44">
        <v>0</v>
      </c>
      <c r="D9253" s="33">
        <v>43869</v>
      </c>
    </row>
    <row r="9254" spans="1:4" x14ac:dyDescent="0.2">
      <c r="A9254" t="s">
        <v>214</v>
      </c>
      <c r="B9254" t="s">
        <v>214</v>
      </c>
      <c r="C9254" s="44">
        <v>0</v>
      </c>
      <c r="D9254" s="33">
        <v>43870</v>
      </c>
    </row>
    <row r="9255" spans="1:4" x14ac:dyDescent="0.2">
      <c r="A9255" t="s">
        <v>214</v>
      </c>
      <c r="B9255" t="s">
        <v>214</v>
      </c>
      <c r="C9255" s="44">
        <v>0</v>
      </c>
      <c r="D9255" s="33">
        <v>43871</v>
      </c>
    </row>
    <row r="9256" spans="1:4" x14ac:dyDescent="0.2">
      <c r="A9256" t="s">
        <v>214</v>
      </c>
      <c r="B9256" t="s">
        <v>214</v>
      </c>
      <c r="C9256" s="44">
        <v>0</v>
      </c>
      <c r="D9256" s="33">
        <v>43872</v>
      </c>
    </row>
    <row r="9257" spans="1:4" x14ac:dyDescent="0.2">
      <c r="A9257" t="s">
        <v>214</v>
      </c>
      <c r="B9257" t="s">
        <v>214</v>
      </c>
      <c r="C9257" s="44">
        <v>0</v>
      </c>
      <c r="D9257" s="33">
        <v>43873</v>
      </c>
    </row>
    <row r="9258" spans="1:4" x14ac:dyDescent="0.2">
      <c r="A9258" t="s">
        <v>214</v>
      </c>
      <c r="B9258" t="s">
        <v>214</v>
      </c>
      <c r="C9258" s="44">
        <v>0</v>
      </c>
      <c r="D9258" s="33">
        <v>43874</v>
      </c>
    </row>
    <row r="9259" spans="1:4" x14ac:dyDescent="0.2">
      <c r="A9259" t="s">
        <v>214</v>
      </c>
      <c r="B9259" t="s">
        <v>214</v>
      </c>
      <c r="C9259" s="44">
        <v>0</v>
      </c>
      <c r="D9259" s="33">
        <v>43875</v>
      </c>
    </row>
    <row r="9260" spans="1:4" x14ac:dyDescent="0.2">
      <c r="A9260" t="s">
        <v>214</v>
      </c>
      <c r="B9260" t="s">
        <v>214</v>
      </c>
      <c r="C9260" s="44">
        <v>0</v>
      </c>
      <c r="D9260" s="33">
        <v>43876</v>
      </c>
    </row>
    <row r="9261" spans="1:4" x14ac:dyDescent="0.2">
      <c r="A9261" t="s">
        <v>214</v>
      </c>
      <c r="B9261" t="s">
        <v>214</v>
      </c>
      <c r="C9261" s="44">
        <v>0</v>
      </c>
      <c r="D9261" s="33">
        <v>43877</v>
      </c>
    </row>
    <row r="9262" spans="1:4" x14ac:dyDescent="0.2">
      <c r="A9262" t="s">
        <v>214</v>
      </c>
      <c r="B9262" t="s">
        <v>214</v>
      </c>
      <c r="C9262" s="44">
        <v>0</v>
      </c>
      <c r="D9262" s="33">
        <v>43878</v>
      </c>
    </row>
    <row r="9263" spans="1:4" x14ac:dyDescent="0.2">
      <c r="A9263" t="s">
        <v>214</v>
      </c>
      <c r="B9263" t="s">
        <v>214</v>
      </c>
      <c r="C9263" s="44">
        <v>0</v>
      </c>
      <c r="D9263" s="33">
        <v>43879</v>
      </c>
    </row>
    <row r="9264" spans="1:4" x14ac:dyDescent="0.2">
      <c r="A9264" t="s">
        <v>214</v>
      </c>
      <c r="B9264" t="s">
        <v>214</v>
      </c>
      <c r="C9264" s="44">
        <v>0</v>
      </c>
      <c r="D9264" s="33">
        <v>43880</v>
      </c>
    </row>
    <row r="9265" spans="1:4" x14ac:dyDescent="0.2">
      <c r="A9265" t="s">
        <v>214</v>
      </c>
      <c r="B9265" t="s">
        <v>214</v>
      </c>
      <c r="C9265" s="44">
        <v>0</v>
      </c>
      <c r="D9265" s="33">
        <v>43881</v>
      </c>
    </row>
    <row r="9266" spans="1:4" x14ac:dyDescent="0.2">
      <c r="A9266" t="s">
        <v>214</v>
      </c>
      <c r="B9266" t="s">
        <v>214</v>
      </c>
      <c r="C9266" s="44">
        <v>0</v>
      </c>
      <c r="D9266" s="33">
        <v>43882</v>
      </c>
    </row>
    <row r="9267" spans="1:4" x14ac:dyDescent="0.2">
      <c r="A9267" t="s">
        <v>214</v>
      </c>
      <c r="B9267" t="s">
        <v>214</v>
      </c>
      <c r="C9267" s="44">
        <v>0</v>
      </c>
      <c r="D9267" s="33">
        <v>43883</v>
      </c>
    </row>
    <row r="9268" spans="1:4" x14ac:dyDescent="0.2">
      <c r="A9268" t="s">
        <v>214</v>
      </c>
      <c r="B9268" t="s">
        <v>214</v>
      </c>
      <c r="C9268" s="44">
        <v>0</v>
      </c>
      <c r="D9268" s="33">
        <v>43884</v>
      </c>
    </row>
    <row r="9269" spans="1:4" x14ac:dyDescent="0.2">
      <c r="A9269" t="s">
        <v>214</v>
      </c>
      <c r="B9269" t="s">
        <v>214</v>
      </c>
      <c r="C9269" s="44">
        <v>0</v>
      </c>
      <c r="D9269" s="33">
        <v>43885</v>
      </c>
    </row>
    <row r="9270" spans="1:4" x14ac:dyDescent="0.2">
      <c r="A9270" t="s">
        <v>214</v>
      </c>
      <c r="B9270" t="s">
        <v>214</v>
      </c>
      <c r="C9270" s="44">
        <v>0</v>
      </c>
      <c r="D9270" s="33">
        <v>43886</v>
      </c>
    </row>
    <row r="9271" spans="1:4" x14ac:dyDescent="0.2">
      <c r="A9271" t="s">
        <v>214</v>
      </c>
      <c r="B9271" t="s">
        <v>214</v>
      </c>
      <c r="C9271" s="44">
        <v>0</v>
      </c>
      <c r="D9271" s="33">
        <v>43887</v>
      </c>
    </row>
    <row r="9272" spans="1:4" x14ac:dyDescent="0.2">
      <c r="A9272" t="s">
        <v>214</v>
      </c>
      <c r="B9272" t="s">
        <v>214</v>
      </c>
      <c r="C9272" s="44">
        <v>1</v>
      </c>
      <c r="D9272" s="33">
        <v>43888</v>
      </c>
    </row>
    <row r="9273" spans="1:4" x14ac:dyDescent="0.2">
      <c r="A9273" t="s">
        <v>214</v>
      </c>
      <c r="B9273" t="s">
        <v>214</v>
      </c>
      <c r="C9273" s="44">
        <v>1</v>
      </c>
      <c r="D9273" s="33">
        <v>43889</v>
      </c>
    </row>
    <row r="9274" spans="1:4" x14ac:dyDescent="0.2">
      <c r="A9274" t="s">
        <v>214</v>
      </c>
      <c r="B9274" t="s">
        <v>214</v>
      </c>
      <c r="C9274" s="44">
        <v>3</v>
      </c>
      <c r="D9274" s="33">
        <v>43890</v>
      </c>
    </row>
    <row r="9275" spans="1:4" x14ac:dyDescent="0.2">
      <c r="A9275" t="s">
        <v>214</v>
      </c>
      <c r="B9275" t="s">
        <v>214</v>
      </c>
      <c r="C9275" s="44">
        <v>4</v>
      </c>
      <c r="D9275" s="33">
        <v>43891</v>
      </c>
    </row>
    <row r="9276" spans="1:4" x14ac:dyDescent="0.2">
      <c r="A9276" t="s">
        <v>214</v>
      </c>
      <c r="B9276" t="s">
        <v>214</v>
      </c>
      <c r="C9276" s="44">
        <v>4</v>
      </c>
      <c r="D9276" s="33">
        <v>43892</v>
      </c>
    </row>
    <row r="9277" spans="1:4" x14ac:dyDescent="0.2">
      <c r="A9277" t="s">
        <v>214</v>
      </c>
      <c r="B9277" t="s">
        <v>214</v>
      </c>
      <c r="C9277" s="44">
        <v>6</v>
      </c>
      <c r="D9277" s="33">
        <v>43893</v>
      </c>
    </row>
    <row r="9278" spans="1:4" x14ac:dyDescent="0.2">
      <c r="A9278" t="s">
        <v>214</v>
      </c>
      <c r="B9278" t="s">
        <v>214</v>
      </c>
      <c r="C9278" s="44">
        <v>10</v>
      </c>
      <c r="D9278" s="33">
        <v>43894</v>
      </c>
    </row>
    <row r="9279" spans="1:4" x14ac:dyDescent="0.2">
      <c r="A9279" t="s">
        <v>214</v>
      </c>
      <c r="B9279" t="s">
        <v>214</v>
      </c>
      <c r="C9279" s="44">
        <v>10</v>
      </c>
      <c r="D9279" s="33">
        <v>43895</v>
      </c>
    </row>
    <row r="9280" spans="1:4" x14ac:dyDescent="0.2">
      <c r="A9280" t="s">
        <v>214</v>
      </c>
      <c r="B9280" t="s">
        <v>214</v>
      </c>
      <c r="C9280" s="44">
        <v>23</v>
      </c>
      <c r="D9280" s="33">
        <v>43896</v>
      </c>
    </row>
    <row r="9281" spans="1:4" x14ac:dyDescent="0.2">
      <c r="A9281" t="s">
        <v>214</v>
      </c>
      <c r="B9281" t="s">
        <v>214</v>
      </c>
      <c r="C9281" s="44">
        <v>23</v>
      </c>
      <c r="D9281" s="33">
        <v>43897</v>
      </c>
    </row>
    <row r="9282" spans="1:4" x14ac:dyDescent="0.2">
      <c r="A9282" t="s">
        <v>214</v>
      </c>
      <c r="B9282" t="s">
        <v>214</v>
      </c>
      <c r="C9282" s="44">
        <v>35</v>
      </c>
      <c r="D9282" s="33">
        <v>43898</v>
      </c>
    </row>
    <row r="9283" spans="1:4" x14ac:dyDescent="0.2">
      <c r="A9283" t="s">
        <v>214</v>
      </c>
      <c r="B9283" t="s">
        <v>214</v>
      </c>
      <c r="C9283" s="44">
        <v>90</v>
      </c>
      <c r="D9283" s="33">
        <v>43899</v>
      </c>
    </row>
    <row r="9284" spans="1:4" x14ac:dyDescent="0.2">
      <c r="A9284" t="s">
        <v>214</v>
      </c>
      <c r="B9284" t="s">
        <v>214</v>
      </c>
      <c r="C9284" s="44">
        <v>262</v>
      </c>
      <c r="D9284" s="33">
        <v>43900</v>
      </c>
    </row>
    <row r="9285" spans="1:4" x14ac:dyDescent="0.2">
      <c r="A9285" t="s">
        <v>214</v>
      </c>
      <c r="B9285" t="s">
        <v>214</v>
      </c>
      <c r="C9285" s="44">
        <v>442</v>
      </c>
      <c r="D9285" s="33">
        <v>43901</v>
      </c>
    </row>
    <row r="9286" spans="1:4" x14ac:dyDescent="0.2">
      <c r="A9286" t="s">
        <v>214</v>
      </c>
      <c r="B9286" t="s">
        <v>214</v>
      </c>
      <c r="C9286" s="44">
        <v>615</v>
      </c>
      <c r="D9286" s="33">
        <v>43902</v>
      </c>
    </row>
    <row r="9287" spans="1:4" x14ac:dyDescent="0.2">
      <c r="A9287" t="s">
        <v>214</v>
      </c>
      <c r="B9287" t="s">
        <v>214</v>
      </c>
      <c r="C9287" s="44">
        <v>801</v>
      </c>
      <c r="D9287" s="33">
        <v>43903</v>
      </c>
    </row>
    <row r="9288" spans="1:4" x14ac:dyDescent="0.2">
      <c r="A9288" t="s">
        <v>214</v>
      </c>
      <c r="B9288" t="s">
        <v>214</v>
      </c>
      <c r="C9288" s="44">
        <v>827</v>
      </c>
      <c r="D9288" s="33">
        <v>43904</v>
      </c>
    </row>
    <row r="9289" spans="1:4" x14ac:dyDescent="0.2">
      <c r="A9289" t="s">
        <v>214</v>
      </c>
      <c r="B9289" t="s">
        <v>214</v>
      </c>
      <c r="C9289" s="44">
        <v>864</v>
      </c>
      <c r="D9289" s="33">
        <v>43905</v>
      </c>
    </row>
    <row r="9290" spans="1:4" x14ac:dyDescent="0.2">
      <c r="A9290" t="s">
        <v>215</v>
      </c>
      <c r="B9290" t="s">
        <v>199</v>
      </c>
      <c r="C9290" s="44">
        <v>14</v>
      </c>
      <c r="D9290" s="33">
        <v>43852</v>
      </c>
    </row>
    <row r="9291" spans="1:4" x14ac:dyDescent="0.2">
      <c r="A9291" t="s">
        <v>215</v>
      </c>
      <c r="B9291" t="s">
        <v>199</v>
      </c>
      <c r="C9291" s="44">
        <v>22</v>
      </c>
      <c r="D9291" s="33">
        <v>43853</v>
      </c>
    </row>
    <row r="9292" spans="1:4" x14ac:dyDescent="0.2">
      <c r="A9292" t="s">
        <v>215</v>
      </c>
      <c r="B9292" t="s">
        <v>199</v>
      </c>
      <c r="C9292" s="44">
        <v>36</v>
      </c>
      <c r="D9292" s="33">
        <v>43854</v>
      </c>
    </row>
    <row r="9293" spans="1:4" x14ac:dyDescent="0.2">
      <c r="A9293" t="s">
        <v>215</v>
      </c>
      <c r="B9293" t="s">
        <v>199</v>
      </c>
      <c r="C9293" s="44">
        <v>41</v>
      </c>
      <c r="D9293" s="33">
        <v>43855</v>
      </c>
    </row>
    <row r="9294" spans="1:4" x14ac:dyDescent="0.2">
      <c r="A9294" t="s">
        <v>215</v>
      </c>
      <c r="B9294" t="s">
        <v>199</v>
      </c>
      <c r="C9294" s="44">
        <v>68</v>
      </c>
      <c r="D9294" s="33">
        <v>43856</v>
      </c>
    </row>
    <row r="9295" spans="1:4" x14ac:dyDescent="0.2">
      <c r="A9295" t="s">
        <v>215</v>
      </c>
      <c r="B9295" t="s">
        <v>199</v>
      </c>
      <c r="C9295" s="44">
        <v>80</v>
      </c>
      <c r="D9295" s="33">
        <v>43857</v>
      </c>
    </row>
    <row r="9296" spans="1:4" x14ac:dyDescent="0.2">
      <c r="A9296" t="s">
        <v>215</v>
      </c>
      <c r="B9296" t="s">
        <v>199</v>
      </c>
      <c r="C9296" s="44">
        <v>91</v>
      </c>
      <c r="D9296" s="33">
        <v>43858</v>
      </c>
    </row>
    <row r="9297" spans="1:4" x14ac:dyDescent="0.2">
      <c r="A9297" t="s">
        <v>215</v>
      </c>
      <c r="B9297" t="s">
        <v>199</v>
      </c>
      <c r="C9297" s="44">
        <v>111</v>
      </c>
      <c r="D9297" s="33">
        <v>43859</v>
      </c>
    </row>
    <row r="9298" spans="1:4" x14ac:dyDescent="0.2">
      <c r="A9298" t="s">
        <v>215</v>
      </c>
      <c r="B9298" t="s">
        <v>199</v>
      </c>
      <c r="C9298" s="44">
        <v>114</v>
      </c>
      <c r="D9298" s="33">
        <v>43860</v>
      </c>
    </row>
    <row r="9299" spans="1:4" x14ac:dyDescent="0.2">
      <c r="A9299" t="s">
        <v>215</v>
      </c>
      <c r="B9299" t="s">
        <v>199</v>
      </c>
      <c r="C9299" s="44">
        <v>139</v>
      </c>
      <c r="D9299" s="33">
        <v>43861</v>
      </c>
    </row>
    <row r="9300" spans="1:4" x14ac:dyDescent="0.2">
      <c r="A9300" t="s">
        <v>215</v>
      </c>
      <c r="B9300" t="s">
        <v>199</v>
      </c>
      <c r="C9300" s="44">
        <v>168</v>
      </c>
      <c r="D9300" s="33">
        <v>43862</v>
      </c>
    </row>
    <row r="9301" spans="1:4" x14ac:dyDescent="0.2">
      <c r="A9301" t="s">
        <v>215</v>
      </c>
      <c r="B9301" t="s">
        <v>199</v>
      </c>
      <c r="C9301" s="44">
        <v>191</v>
      </c>
      <c r="D9301" s="33">
        <v>43863</v>
      </c>
    </row>
    <row r="9302" spans="1:4" x14ac:dyDescent="0.2">
      <c r="A9302" t="s">
        <v>215</v>
      </c>
      <c r="B9302" t="s">
        <v>199</v>
      </c>
      <c r="C9302" s="44">
        <v>212</v>
      </c>
      <c r="D9302" s="33">
        <v>43864</v>
      </c>
    </row>
    <row r="9303" spans="1:4" x14ac:dyDescent="0.2">
      <c r="A9303" t="s">
        <v>215</v>
      </c>
      <c r="B9303" t="s">
        <v>199</v>
      </c>
      <c r="C9303" s="44">
        <v>228</v>
      </c>
      <c r="D9303" s="33">
        <v>43865</v>
      </c>
    </row>
    <row r="9304" spans="1:4" x14ac:dyDescent="0.2">
      <c r="A9304" t="s">
        <v>215</v>
      </c>
      <c r="B9304" t="s">
        <v>199</v>
      </c>
      <c r="C9304" s="44">
        <v>253</v>
      </c>
      <c r="D9304" s="33">
        <v>43866</v>
      </c>
    </row>
    <row r="9305" spans="1:4" x14ac:dyDescent="0.2">
      <c r="A9305" t="s">
        <v>215</v>
      </c>
      <c r="B9305" t="s">
        <v>199</v>
      </c>
      <c r="C9305" s="44">
        <v>274</v>
      </c>
      <c r="D9305" s="33">
        <v>43867</v>
      </c>
    </row>
    <row r="9306" spans="1:4" x14ac:dyDescent="0.2">
      <c r="A9306" t="s">
        <v>215</v>
      </c>
      <c r="B9306" t="s">
        <v>199</v>
      </c>
      <c r="C9306" s="44">
        <v>297</v>
      </c>
      <c r="D9306" s="33">
        <v>43868</v>
      </c>
    </row>
    <row r="9307" spans="1:4" x14ac:dyDescent="0.2">
      <c r="A9307" t="s">
        <v>215</v>
      </c>
      <c r="B9307" t="s">
        <v>199</v>
      </c>
      <c r="C9307" s="44">
        <v>315</v>
      </c>
      <c r="D9307" s="33">
        <v>43869</v>
      </c>
    </row>
    <row r="9308" spans="1:4" x14ac:dyDescent="0.2">
      <c r="A9308" t="s">
        <v>215</v>
      </c>
      <c r="B9308" t="s">
        <v>199</v>
      </c>
      <c r="C9308" s="44">
        <v>326</v>
      </c>
      <c r="D9308" s="33">
        <v>43870</v>
      </c>
    </row>
    <row r="9309" spans="1:4" x14ac:dyDescent="0.2">
      <c r="A9309" t="s">
        <v>215</v>
      </c>
      <c r="B9309" t="s">
        <v>199</v>
      </c>
      <c r="C9309" s="44">
        <v>337</v>
      </c>
      <c r="D9309" s="33">
        <v>43871</v>
      </c>
    </row>
    <row r="9310" spans="1:4" x14ac:dyDescent="0.2">
      <c r="A9310" t="s">
        <v>215</v>
      </c>
      <c r="B9310" t="s">
        <v>199</v>
      </c>
      <c r="C9310" s="44">
        <v>342</v>
      </c>
      <c r="D9310" s="33">
        <v>43872</v>
      </c>
    </row>
    <row r="9311" spans="1:4" x14ac:dyDescent="0.2">
      <c r="A9311" t="s">
        <v>215</v>
      </c>
      <c r="B9311" t="s">
        <v>199</v>
      </c>
      <c r="C9311" s="44">
        <v>352</v>
      </c>
      <c r="D9311" s="33">
        <v>43873</v>
      </c>
    </row>
    <row r="9312" spans="1:4" x14ac:dyDescent="0.2">
      <c r="A9312" t="s">
        <v>215</v>
      </c>
      <c r="B9312" t="s">
        <v>199</v>
      </c>
      <c r="C9312" s="44">
        <v>366</v>
      </c>
      <c r="D9312" s="33">
        <v>43874</v>
      </c>
    </row>
    <row r="9313" spans="1:4" x14ac:dyDescent="0.2">
      <c r="A9313" t="s">
        <v>215</v>
      </c>
      <c r="B9313" t="s">
        <v>199</v>
      </c>
      <c r="C9313" s="44">
        <v>372</v>
      </c>
      <c r="D9313" s="33">
        <v>43875</v>
      </c>
    </row>
    <row r="9314" spans="1:4" x14ac:dyDescent="0.2">
      <c r="A9314" t="s">
        <v>215</v>
      </c>
      <c r="B9314" t="s">
        <v>199</v>
      </c>
      <c r="C9314" s="44">
        <v>375</v>
      </c>
      <c r="D9314" s="33">
        <v>43876</v>
      </c>
    </row>
    <row r="9315" spans="1:4" x14ac:dyDescent="0.2">
      <c r="A9315" t="s">
        <v>215</v>
      </c>
      <c r="B9315" t="s">
        <v>199</v>
      </c>
      <c r="C9315" s="44">
        <v>380</v>
      </c>
      <c r="D9315" s="33">
        <v>43877</v>
      </c>
    </row>
    <row r="9316" spans="1:4" x14ac:dyDescent="0.2">
      <c r="A9316" t="s">
        <v>215</v>
      </c>
      <c r="B9316" t="s">
        <v>199</v>
      </c>
      <c r="C9316" s="44">
        <v>381</v>
      </c>
      <c r="D9316" s="33">
        <v>43878</v>
      </c>
    </row>
    <row r="9317" spans="1:4" x14ac:dyDescent="0.2">
      <c r="A9317" t="s">
        <v>215</v>
      </c>
      <c r="B9317" t="s">
        <v>199</v>
      </c>
      <c r="C9317" s="44">
        <v>387</v>
      </c>
      <c r="D9317" s="33">
        <v>43879</v>
      </c>
    </row>
    <row r="9318" spans="1:4" x14ac:dyDescent="0.2">
      <c r="A9318" t="s">
        <v>215</v>
      </c>
      <c r="B9318" t="s">
        <v>199</v>
      </c>
      <c r="C9318" s="44">
        <v>393</v>
      </c>
      <c r="D9318" s="33">
        <v>43880</v>
      </c>
    </row>
    <row r="9319" spans="1:4" x14ac:dyDescent="0.2">
      <c r="A9319" t="s">
        <v>215</v>
      </c>
      <c r="B9319" t="s">
        <v>199</v>
      </c>
      <c r="C9319" s="44">
        <v>395</v>
      </c>
      <c r="D9319" s="33">
        <v>43881</v>
      </c>
    </row>
    <row r="9320" spans="1:4" x14ac:dyDescent="0.2">
      <c r="A9320" t="s">
        <v>215</v>
      </c>
      <c r="B9320" t="s">
        <v>199</v>
      </c>
      <c r="C9320" s="44">
        <v>396</v>
      </c>
      <c r="D9320" s="33">
        <v>43882</v>
      </c>
    </row>
    <row r="9321" spans="1:4" x14ac:dyDescent="0.2">
      <c r="A9321" t="s">
        <v>215</v>
      </c>
      <c r="B9321" t="s">
        <v>199</v>
      </c>
      <c r="C9321" s="44">
        <v>399</v>
      </c>
      <c r="D9321" s="33">
        <v>43883</v>
      </c>
    </row>
    <row r="9322" spans="1:4" x14ac:dyDescent="0.2">
      <c r="A9322" t="s">
        <v>215</v>
      </c>
      <c r="B9322" t="s">
        <v>199</v>
      </c>
      <c r="C9322" s="44">
        <v>399</v>
      </c>
      <c r="D9322" s="33">
        <v>43884</v>
      </c>
    </row>
    <row r="9323" spans="1:4" x14ac:dyDescent="0.2">
      <c r="A9323" t="s">
        <v>215</v>
      </c>
      <c r="B9323" t="s">
        <v>199</v>
      </c>
      <c r="C9323" s="44">
        <v>399</v>
      </c>
      <c r="D9323" s="33">
        <v>43885</v>
      </c>
    </row>
    <row r="9324" spans="1:4" x14ac:dyDescent="0.2">
      <c r="A9324" t="s">
        <v>215</v>
      </c>
      <c r="B9324" t="s">
        <v>199</v>
      </c>
      <c r="C9324" s="44">
        <v>400</v>
      </c>
      <c r="D9324" s="33">
        <v>43886</v>
      </c>
    </row>
    <row r="9325" spans="1:4" x14ac:dyDescent="0.2">
      <c r="A9325" t="s">
        <v>215</v>
      </c>
      <c r="B9325" t="s">
        <v>199</v>
      </c>
      <c r="C9325" s="44">
        <v>400</v>
      </c>
      <c r="D9325" s="33">
        <v>43887</v>
      </c>
    </row>
    <row r="9326" spans="1:4" x14ac:dyDescent="0.2">
      <c r="A9326" t="s">
        <v>215</v>
      </c>
      <c r="B9326" t="s">
        <v>199</v>
      </c>
      <c r="C9326" s="44">
        <v>410</v>
      </c>
      <c r="D9326" s="33">
        <v>43888</v>
      </c>
    </row>
    <row r="9327" spans="1:4" x14ac:dyDescent="0.2">
      <c r="A9327" t="s">
        <v>215</v>
      </c>
      <c r="B9327" t="s">
        <v>199</v>
      </c>
      <c r="C9327" s="44">
        <v>410</v>
      </c>
      <c r="D9327" s="33">
        <v>43889</v>
      </c>
    </row>
    <row r="9328" spans="1:4" x14ac:dyDescent="0.2">
      <c r="A9328" t="s">
        <v>215</v>
      </c>
      <c r="B9328" t="s">
        <v>199</v>
      </c>
      <c r="C9328" s="44">
        <v>411</v>
      </c>
      <c r="D9328" s="33">
        <v>43890</v>
      </c>
    </row>
    <row r="9329" spans="1:4" x14ac:dyDescent="0.2">
      <c r="A9329" t="s">
        <v>215</v>
      </c>
      <c r="B9329" t="s">
        <v>199</v>
      </c>
      <c r="C9329" s="44">
        <v>413</v>
      </c>
      <c r="D9329" s="33">
        <v>43891</v>
      </c>
    </row>
    <row r="9330" spans="1:4" x14ac:dyDescent="0.2">
      <c r="A9330" t="s">
        <v>215</v>
      </c>
      <c r="B9330" t="s">
        <v>199</v>
      </c>
      <c r="C9330" s="44">
        <v>414</v>
      </c>
      <c r="D9330" s="33">
        <v>43892</v>
      </c>
    </row>
    <row r="9331" spans="1:4" x14ac:dyDescent="0.2">
      <c r="A9331" t="s">
        <v>215</v>
      </c>
      <c r="B9331" t="s">
        <v>199</v>
      </c>
      <c r="C9331" s="44">
        <v>414</v>
      </c>
      <c r="D9331" s="33">
        <v>43893</v>
      </c>
    </row>
    <row r="9332" spans="1:4" x14ac:dyDescent="0.2">
      <c r="A9332" t="s">
        <v>215</v>
      </c>
      <c r="B9332" t="s">
        <v>199</v>
      </c>
      <c r="C9332" s="44">
        <v>418</v>
      </c>
      <c r="D9332" s="33">
        <v>43894</v>
      </c>
    </row>
    <row r="9333" spans="1:4" x14ac:dyDescent="0.2">
      <c r="A9333" t="s">
        <v>215</v>
      </c>
      <c r="B9333" t="s">
        <v>199</v>
      </c>
      <c r="C9333" s="44">
        <v>418</v>
      </c>
      <c r="D9333" s="33">
        <v>43895</v>
      </c>
    </row>
    <row r="9334" spans="1:4" x14ac:dyDescent="0.2">
      <c r="A9334" t="s">
        <v>215</v>
      </c>
      <c r="B9334" t="s">
        <v>199</v>
      </c>
      <c r="C9334" s="44">
        <v>422</v>
      </c>
      <c r="D9334" s="33">
        <v>43896</v>
      </c>
    </row>
    <row r="9335" spans="1:4" x14ac:dyDescent="0.2">
      <c r="A9335" t="s">
        <v>215</v>
      </c>
      <c r="B9335" t="s">
        <v>199</v>
      </c>
      <c r="C9335" s="44">
        <v>426</v>
      </c>
      <c r="D9335" s="33">
        <v>43897</v>
      </c>
    </row>
    <row r="9336" spans="1:4" x14ac:dyDescent="0.2">
      <c r="A9336" t="s">
        <v>215</v>
      </c>
      <c r="B9336" t="s">
        <v>199</v>
      </c>
      <c r="C9336" s="44">
        <v>428</v>
      </c>
      <c r="D9336" s="33">
        <v>43898</v>
      </c>
    </row>
    <row r="9337" spans="1:4" x14ac:dyDescent="0.2">
      <c r="A9337" t="s">
        <v>215</v>
      </c>
      <c r="B9337" t="s">
        <v>199</v>
      </c>
      <c r="C9337" s="44">
        <v>428</v>
      </c>
      <c r="D9337" s="33">
        <v>43899</v>
      </c>
    </row>
    <row r="9338" spans="1:4" x14ac:dyDescent="0.2">
      <c r="A9338" t="s">
        <v>215</v>
      </c>
      <c r="B9338" t="s">
        <v>199</v>
      </c>
      <c r="C9338" s="44">
        <v>429</v>
      </c>
      <c r="D9338" s="33">
        <v>43900</v>
      </c>
    </row>
    <row r="9339" spans="1:4" x14ac:dyDescent="0.2">
      <c r="A9339" t="s">
        <v>215</v>
      </c>
      <c r="B9339" t="s">
        <v>199</v>
      </c>
      <c r="C9339" s="44">
        <v>435</v>
      </c>
      <c r="D9339" s="33">
        <v>43901</v>
      </c>
    </row>
    <row r="9340" spans="1:4" x14ac:dyDescent="0.2">
      <c r="A9340" t="s">
        <v>215</v>
      </c>
      <c r="B9340" t="s">
        <v>199</v>
      </c>
      <c r="C9340" s="44">
        <v>435</v>
      </c>
      <c r="D9340" s="33">
        <v>43902</v>
      </c>
    </row>
    <row r="9341" spans="1:4" x14ac:dyDescent="0.2">
      <c r="A9341" t="s">
        <v>215</v>
      </c>
      <c r="B9341" t="s">
        <v>199</v>
      </c>
      <c r="C9341" s="44">
        <v>436</v>
      </c>
      <c r="D9341" s="33">
        <v>43903</v>
      </c>
    </row>
    <row r="9342" spans="1:4" x14ac:dyDescent="0.2">
      <c r="A9342" t="s">
        <v>215</v>
      </c>
      <c r="B9342" t="s">
        <v>199</v>
      </c>
      <c r="C9342" s="44">
        <v>437</v>
      </c>
      <c r="D9342" s="33">
        <v>43904</v>
      </c>
    </row>
    <row r="9343" spans="1:4" x14ac:dyDescent="0.2">
      <c r="A9343" t="s">
        <v>215</v>
      </c>
      <c r="B9343" t="s">
        <v>199</v>
      </c>
      <c r="C9343" s="44">
        <v>442</v>
      </c>
      <c r="D9343" s="33">
        <v>43905</v>
      </c>
    </row>
    <row r="9344" spans="1:4" x14ac:dyDescent="0.2">
      <c r="A9344" t="s">
        <v>216</v>
      </c>
      <c r="B9344" t="s">
        <v>199</v>
      </c>
      <c r="C9344" s="44">
        <v>9</v>
      </c>
      <c r="D9344" s="33">
        <v>43852</v>
      </c>
    </row>
    <row r="9345" spans="1:4" x14ac:dyDescent="0.2">
      <c r="A9345" t="s">
        <v>216</v>
      </c>
      <c r="B9345" t="s">
        <v>199</v>
      </c>
      <c r="C9345" s="44">
        <v>16</v>
      </c>
      <c r="D9345" s="33">
        <v>43853</v>
      </c>
    </row>
    <row r="9346" spans="1:4" x14ac:dyDescent="0.2">
      <c r="A9346" t="s">
        <v>216</v>
      </c>
      <c r="B9346" t="s">
        <v>199</v>
      </c>
      <c r="C9346" s="44">
        <v>20</v>
      </c>
      <c r="D9346" s="33">
        <v>43854</v>
      </c>
    </row>
    <row r="9347" spans="1:4" x14ac:dyDescent="0.2">
      <c r="A9347" t="s">
        <v>216</v>
      </c>
      <c r="B9347" t="s">
        <v>199</v>
      </c>
      <c r="C9347" s="44">
        <v>33</v>
      </c>
      <c r="D9347" s="33">
        <v>43855</v>
      </c>
    </row>
    <row r="9348" spans="1:4" x14ac:dyDescent="0.2">
      <c r="A9348" t="s">
        <v>216</v>
      </c>
      <c r="B9348" t="s">
        <v>199</v>
      </c>
      <c r="C9348" s="44">
        <v>40</v>
      </c>
      <c r="D9348" s="33">
        <v>43856</v>
      </c>
    </row>
    <row r="9349" spans="1:4" x14ac:dyDescent="0.2">
      <c r="A9349" t="s">
        <v>216</v>
      </c>
      <c r="B9349" t="s">
        <v>199</v>
      </c>
      <c r="C9349" s="44">
        <v>53</v>
      </c>
      <c r="D9349" s="33">
        <v>43857</v>
      </c>
    </row>
    <row r="9350" spans="1:4" x14ac:dyDescent="0.2">
      <c r="A9350" t="s">
        <v>216</v>
      </c>
      <c r="B9350" t="s">
        <v>199</v>
      </c>
      <c r="C9350" s="44">
        <v>66</v>
      </c>
      <c r="D9350" s="33">
        <v>43858</v>
      </c>
    </row>
    <row r="9351" spans="1:4" x14ac:dyDescent="0.2">
      <c r="A9351" t="s">
        <v>216</v>
      </c>
      <c r="B9351" t="s">
        <v>199</v>
      </c>
      <c r="C9351" s="44">
        <v>96</v>
      </c>
      <c r="D9351" s="33">
        <v>43859</v>
      </c>
    </row>
    <row r="9352" spans="1:4" x14ac:dyDescent="0.2">
      <c r="A9352" t="s">
        <v>216</v>
      </c>
      <c r="B9352" t="s">
        <v>199</v>
      </c>
      <c r="C9352" s="44">
        <v>112</v>
      </c>
      <c r="D9352" s="33">
        <v>43860</v>
      </c>
    </row>
    <row r="9353" spans="1:4" x14ac:dyDescent="0.2">
      <c r="A9353" t="s">
        <v>216</v>
      </c>
      <c r="B9353" t="s">
        <v>199</v>
      </c>
      <c r="C9353" s="44">
        <v>135</v>
      </c>
      <c r="D9353" s="33">
        <v>43861</v>
      </c>
    </row>
    <row r="9354" spans="1:4" x14ac:dyDescent="0.2">
      <c r="A9354" t="s">
        <v>216</v>
      </c>
      <c r="B9354" t="s">
        <v>199</v>
      </c>
      <c r="C9354" s="44">
        <v>169</v>
      </c>
      <c r="D9354" s="33">
        <v>43862</v>
      </c>
    </row>
    <row r="9355" spans="1:4" x14ac:dyDescent="0.2">
      <c r="A9355" t="s">
        <v>216</v>
      </c>
      <c r="B9355" t="s">
        <v>199</v>
      </c>
      <c r="C9355" s="44">
        <v>182</v>
      </c>
      <c r="D9355" s="33">
        <v>43863</v>
      </c>
    </row>
    <row r="9356" spans="1:4" x14ac:dyDescent="0.2">
      <c r="A9356" t="s">
        <v>216</v>
      </c>
      <c r="B9356" t="s">
        <v>199</v>
      </c>
      <c r="C9356" s="44">
        <v>203</v>
      </c>
      <c r="D9356" s="33">
        <v>43864</v>
      </c>
    </row>
    <row r="9357" spans="1:4" x14ac:dyDescent="0.2">
      <c r="A9357" t="s">
        <v>216</v>
      </c>
      <c r="B9357" t="s">
        <v>199</v>
      </c>
      <c r="C9357" s="44">
        <v>219</v>
      </c>
      <c r="D9357" s="33">
        <v>43865</v>
      </c>
    </row>
    <row r="9358" spans="1:4" x14ac:dyDescent="0.2">
      <c r="A9358" t="s">
        <v>216</v>
      </c>
      <c r="B9358" t="s">
        <v>199</v>
      </c>
      <c r="C9358" s="44">
        <v>243</v>
      </c>
      <c r="D9358" s="33">
        <v>43866</v>
      </c>
    </row>
    <row r="9359" spans="1:4" x14ac:dyDescent="0.2">
      <c r="A9359" t="s">
        <v>216</v>
      </c>
      <c r="B9359" t="s">
        <v>199</v>
      </c>
      <c r="C9359" s="44">
        <v>257</v>
      </c>
      <c r="D9359" s="33">
        <v>43867</v>
      </c>
    </row>
    <row r="9360" spans="1:4" x14ac:dyDescent="0.2">
      <c r="A9360" t="s">
        <v>216</v>
      </c>
      <c r="B9360" t="s">
        <v>199</v>
      </c>
      <c r="C9360" s="44">
        <v>277</v>
      </c>
      <c r="D9360" s="33">
        <v>43868</v>
      </c>
    </row>
    <row r="9361" spans="1:4" x14ac:dyDescent="0.2">
      <c r="A9361" t="s">
        <v>216</v>
      </c>
      <c r="B9361" t="s">
        <v>199</v>
      </c>
      <c r="C9361" s="44">
        <v>286</v>
      </c>
      <c r="D9361" s="33">
        <v>43869</v>
      </c>
    </row>
    <row r="9362" spans="1:4" x14ac:dyDescent="0.2">
      <c r="A9362" t="s">
        <v>216</v>
      </c>
      <c r="B9362" t="s">
        <v>199</v>
      </c>
      <c r="C9362" s="44">
        <v>293</v>
      </c>
      <c r="D9362" s="33">
        <v>43870</v>
      </c>
    </row>
    <row r="9363" spans="1:4" x14ac:dyDescent="0.2">
      <c r="A9363" t="s">
        <v>216</v>
      </c>
      <c r="B9363" t="s">
        <v>199</v>
      </c>
      <c r="C9363" s="44">
        <v>299</v>
      </c>
      <c r="D9363" s="33">
        <v>43871</v>
      </c>
    </row>
    <row r="9364" spans="1:4" x14ac:dyDescent="0.2">
      <c r="A9364" t="s">
        <v>216</v>
      </c>
      <c r="B9364" t="s">
        <v>199</v>
      </c>
      <c r="C9364" s="44">
        <v>303</v>
      </c>
      <c r="D9364" s="33">
        <v>43872</v>
      </c>
    </row>
    <row r="9365" spans="1:4" x14ac:dyDescent="0.2">
      <c r="A9365" t="s">
        <v>216</v>
      </c>
      <c r="B9365" t="s">
        <v>199</v>
      </c>
      <c r="C9365" s="44">
        <v>311</v>
      </c>
      <c r="D9365" s="33">
        <v>43873</v>
      </c>
    </row>
    <row r="9366" spans="1:4" x14ac:dyDescent="0.2">
      <c r="A9366" t="s">
        <v>216</v>
      </c>
      <c r="B9366" t="s">
        <v>199</v>
      </c>
      <c r="C9366" s="44">
        <v>315</v>
      </c>
      <c r="D9366" s="33">
        <v>43874</v>
      </c>
    </row>
    <row r="9367" spans="1:4" x14ac:dyDescent="0.2">
      <c r="A9367" t="s">
        <v>216</v>
      </c>
      <c r="B9367" t="s">
        <v>199</v>
      </c>
      <c r="C9367" s="44">
        <v>318</v>
      </c>
      <c r="D9367" s="33">
        <v>43875</v>
      </c>
    </row>
    <row r="9368" spans="1:4" x14ac:dyDescent="0.2">
      <c r="A9368" t="s">
        <v>216</v>
      </c>
      <c r="B9368" t="s">
        <v>199</v>
      </c>
      <c r="C9368" s="44">
        <v>326</v>
      </c>
      <c r="D9368" s="33">
        <v>43876</v>
      </c>
    </row>
    <row r="9369" spans="1:4" x14ac:dyDescent="0.2">
      <c r="A9369" t="s">
        <v>216</v>
      </c>
      <c r="B9369" t="s">
        <v>199</v>
      </c>
      <c r="C9369" s="44">
        <v>328</v>
      </c>
      <c r="D9369" s="33">
        <v>43877</v>
      </c>
    </row>
    <row r="9370" spans="1:4" x14ac:dyDescent="0.2">
      <c r="A9370" t="s">
        <v>216</v>
      </c>
      <c r="B9370" t="s">
        <v>199</v>
      </c>
      <c r="C9370" s="44">
        <v>333</v>
      </c>
      <c r="D9370" s="33">
        <v>43878</v>
      </c>
    </row>
    <row r="9371" spans="1:4" x14ac:dyDescent="0.2">
      <c r="A9371" t="s">
        <v>216</v>
      </c>
      <c r="B9371" t="s">
        <v>199</v>
      </c>
      <c r="C9371" s="44">
        <v>333</v>
      </c>
      <c r="D9371" s="33">
        <v>43879</v>
      </c>
    </row>
    <row r="9372" spans="1:4" x14ac:dyDescent="0.2">
      <c r="A9372" t="s">
        <v>216</v>
      </c>
      <c r="B9372" t="s">
        <v>199</v>
      </c>
      <c r="C9372" s="44">
        <v>333</v>
      </c>
      <c r="D9372" s="33">
        <v>43880</v>
      </c>
    </row>
    <row r="9373" spans="1:4" x14ac:dyDescent="0.2">
      <c r="A9373" t="s">
        <v>216</v>
      </c>
      <c r="B9373" t="s">
        <v>199</v>
      </c>
      <c r="C9373" s="44">
        <v>334</v>
      </c>
      <c r="D9373" s="33">
        <v>43881</v>
      </c>
    </row>
    <row r="9374" spans="1:4" x14ac:dyDescent="0.2">
      <c r="A9374" t="s">
        <v>216</v>
      </c>
      <c r="B9374" t="s">
        <v>199</v>
      </c>
      <c r="C9374" s="44">
        <v>334</v>
      </c>
      <c r="D9374" s="33">
        <v>43882</v>
      </c>
    </row>
    <row r="9375" spans="1:4" x14ac:dyDescent="0.2">
      <c r="A9375" t="s">
        <v>216</v>
      </c>
      <c r="B9375" t="s">
        <v>199</v>
      </c>
      <c r="C9375" s="44">
        <v>335</v>
      </c>
      <c r="D9375" s="33">
        <v>43883</v>
      </c>
    </row>
    <row r="9376" spans="1:4" x14ac:dyDescent="0.2">
      <c r="A9376" t="s">
        <v>216</v>
      </c>
      <c r="B9376" t="s">
        <v>199</v>
      </c>
      <c r="C9376" s="44">
        <v>335</v>
      </c>
      <c r="D9376" s="33">
        <v>43884</v>
      </c>
    </row>
    <row r="9377" spans="1:4" x14ac:dyDescent="0.2">
      <c r="A9377" t="s">
        <v>216</v>
      </c>
      <c r="B9377" t="s">
        <v>199</v>
      </c>
      <c r="C9377" s="44">
        <v>335</v>
      </c>
      <c r="D9377" s="33">
        <v>43885</v>
      </c>
    </row>
    <row r="9378" spans="1:4" x14ac:dyDescent="0.2">
      <c r="A9378" t="s">
        <v>216</v>
      </c>
      <c r="B9378" t="s">
        <v>199</v>
      </c>
      <c r="C9378" s="44">
        <v>336</v>
      </c>
      <c r="D9378" s="33">
        <v>43886</v>
      </c>
    </row>
    <row r="9379" spans="1:4" x14ac:dyDescent="0.2">
      <c r="A9379" t="s">
        <v>216</v>
      </c>
      <c r="B9379" t="s">
        <v>199</v>
      </c>
      <c r="C9379" s="44">
        <v>337</v>
      </c>
      <c r="D9379" s="33">
        <v>43887</v>
      </c>
    </row>
    <row r="9380" spans="1:4" x14ac:dyDescent="0.2">
      <c r="A9380" t="s">
        <v>216</v>
      </c>
      <c r="B9380" t="s">
        <v>199</v>
      </c>
      <c r="C9380" s="44">
        <v>337</v>
      </c>
      <c r="D9380" s="33">
        <v>43888</v>
      </c>
    </row>
    <row r="9381" spans="1:4" x14ac:dyDescent="0.2">
      <c r="A9381" t="s">
        <v>216</v>
      </c>
      <c r="B9381" t="s">
        <v>199</v>
      </c>
      <c r="C9381" s="44">
        <v>337</v>
      </c>
      <c r="D9381" s="33">
        <v>43889</v>
      </c>
    </row>
    <row r="9382" spans="1:4" x14ac:dyDescent="0.2">
      <c r="A9382" t="s">
        <v>216</v>
      </c>
      <c r="B9382" t="s">
        <v>199</v>
      </c>
      <c r="C9382" s="44">
        <v>337</v>
      </c>
      <c r="D9382" s="33">
        <v>43890</v>
      </c>
    </row>
    <row r="9383" spans="1:4" x14ac:dyDescent="0.2">
      <c r="A9383" t="s">
        <v>216</v>
      </c>
      <c r="B9383" t="s">
        <v>199</v>
      </c>
      <c r="C9383" s="44">
        <v>337</v>
      </c>
      <c r="D9383" s="33">
        <v>43891</v>
      </c>
    </row>
    <row r="9384" spans="1:4" x14ac:dyDescent="0.2">
      <c r="A9384" t="s">
        <v>216</v>
      </c>
      <c r="B9384" t="s">
        <v>199</v>
      </c>
      <c r="C9384" s="44">
        <v>337</v>
      </c>
      <c r="D9384" s="33">
        <v>43892</v>
      </c>
    </row>
    <row r="9385" spans="1:4" x14ac:dyDescent="0.2">
      <c r="A9385" t="s">
        <v>216</v>
      </c>
      <c r="B9385" t="s">
        <v>199</v>
      </c>
      <c r="C9385" s="44">
        <v>338</v>
      </c>
      <c r="D9385" s="33">
        <v>43893</v>
      </c>
    </row>
    <row r="9386" spans="1:4" x14ac:dyDescent="0.2">
      <c r="A9386" t="s">
        <v>216</v>
      </c>
      <c r="B9386" t="s">
        <v>199</v>
      </c>
      <c r="C9386" s="44">
        <v>338</v>
      </c>
      <c r="D9386" s="33">
        <v>43894</v>
      </c>
    </row>
    <row r="9387" spans="1:4" x14ac:dyDescent="0.2">
      <c r="A9387" t="s">
        <v>216</v>
      </c>
      <c r="B9387" t="s">
        <v>199</v>
      </c>
      <c r="C9387" s="44">
        <v>339</v>
      </c>
      <c r="D9387" s="33">
        <v>43895</v>
      </c>
    </row>
    <row r="9388" spans="1:4" x14ac:dyDescent="0.2">
      <c r="A9388" t="s">
        <v>216</v>
      </c>
      <c r="B9388" t="s">
        <v>199</v>
      </c>
      <c r="C9388" s="44">
        <v>342</v>
      </c>
      <c r="D9388" s="33">
        <v>43896</v>
      </c>
    </row>
    <row r="9389" spans="1:4" x14ac:dyDescent="0.2">
      <c r="A9389" t="s">
        <v>216</v>
      </c>
      <c r="B9389" t="s">
        <v>199</v>
      </c>
      <c r="C9389" s="44">
        <v>342</v>
      </c>
      <c r="D9389" s="33">
        <v>43897</v>
      </c>
    </row>
    <row r="9390" spans="1:4" x14ac:dyDescent="0.2">
      <c r="A9390" t="s">
        <v>216</v>
      </c>
      <c r="B9390" t="s">
        <v>199</v>
      </c>
      <c r="C9390" s="44">
        <v>342</v>
      </c>
      <c r="D9390" s="33">
        <v>43898</v>
      </c>
    </row>
    <row r="9391" spans="1:4" x14ac:dyDescent="0.2">
      <c r="A9391" t="s">
        <v>216</v>
      </c>
      <c r="B9391" t="s">
        <v>199</v>
      </c>
      <c r="C9391" s="44">
        <v>342</v>
      </c>
      <c r="D9391" s="33">
        <v>43899</v>
      </c>
    </row>
    <row r="9392" spans="1:4" x14ac:dyDescent="0.2">
      <c r="A9392" t="s">
        <v>216</v>
      </c>
      <c r="B9392" t="s">
        <v>199</v>
      </c>
      <c r="C9392" s="44">
        <v>344</v>
      </c>
      <c r="D9392" s="33">
        <v>43900</v>
      </c>
    </row>
    <row r="9393" spans="1:4" x14ac:dyDescent="0.2">
      <c r="A9393" t="s">
        <v>216</v>
      </c>
      <c r="B9393" t="s">
        <v>199</v>
      </c>
      <c r="C9393" s="44">
        <v>344</v>
      </c>
      <c r="D9393" s="33">
        <v>43901</v>
      </c>
    </row>
    <row r="9394" spans="1:4" x14ac:dyDescent="0.2">
      <c r="A9394" t="s">
        <v>216</v>
      </c>
      <c r="B9394" t="s">
        <v>199</v>
      </c>
      <c r="C9394" s="44">
        <v>344</v>
      </c>
      <c r="D9394" s="33">
        <v>43902</v>
      </c>
    </row>
    <row r="9395" spans="1:4" x14ac:dyDescent="0.2">
      <c r="A9395" t="s">
        <v>216</v>
      </c>
      <c r="B9395" t="s">
        <v>199</v>
      </c>
      <c r="C9395" s="44">
        <v>346</v>
      </c>
      <c r="D9395" s="33">
        <v>43903</v>
      </c>
    </row>
    <row r="9396" spans="1:4" x14ac:dyDescent="0.2">
      <c r="A9396" t="s">
        <v>216</v>
      </c>
      <c r="B9396" t="s">
        <v>199</v>
      </c>
      <c r="C9396" s="44">
        <v>353</v>
      </c>
      <c r="D9396" s="33">
        <v>43904</v>
      </c>
    </row>
    <row r="9397" spans="1:4" x14ac:dyDescent="0.2">
      <c r="A9397" t="s">
        <v>216</v>
      </c>
      <c r="B9397" t="s">
        <v>199</v>
      </c>
      <c r="C9397" s="44">
        <v>353</v>
      </c>
      <c r="D9397" s="33">
        <v>43905</v>
      </c>
    </row>
    <row r="9398" spans="1:4" x14ac:dyDescent="0.2">
      <c r="A9398" t="s">
        <v>217</v>
      </c>
      <c r="B9398" t="s">
        <v>199</v>
      </c>
      <c r="C9398" s="44">
        <v>1</v>
      </c>
      <c r="D9398" s="33">
        <v>43852</v>
      </c>
    </row>
    <row r="9399" spans="1:4" x14ac:dyDescent="0.2">
      <c r="A9399" t="s">
        <v>217</v>
      </c>
      <c r="B9399" t="s">
        <v>199</v>
      </c>
      <c r="C9399" s="44">
        <v>1</v>
      </c>
      <c r="D9399" s="33">
        <v>43853</v>
      </c>
    </row>
    <row r="9400" spans="1:4" x14ac:dyDescent="0.2">
      <c r="A9400" t="s">
        <v>217</v>
      </c>
      <c r="B9400" t="s">
        <v>199</v>
      </c>
      <c r="C9400" s="44">
        <v>2</v>
      </c>
      <c r="D9400" s="33">
        <v>43854</v>
      </c>
    </row>
    <row r="9401" spans="1:4" x14ac:dyDescent="0.2">
      <c r="A9401" t="s">
        <v>217</v>
      </c>
      <c r="B9401" t="s">
        <v>199</v>
      </c>
      <c r="C9401" s="44">
        <v>8</v>
      </c>
      <c r="D9401" s="33">
        <v>43855</v>
      </c>
    </row>
    <row r="9402" spans="1:4" x14ac:dyDescent="0.2">
      <c r="A9402" t="s">
        <v>217</v>
      </c>
      <c r="B9402" t="s">
        <v>199</v>
      </c>
      <c r="C9402" s="44">
        <v>13</v>
      </c>
      <c r="D9402" s="33">
        <v>43856</v>
      </c>
    </row>
    <row r="9403" spans="1:4" x14ac:dyDescent="0.2">
      <c r="A9403" t="s">
        <v>217</v>
      </c>
      <c r="B9403" t="s">
        <v>199</v>
      </c>
      <c r="C9403" s="44">
        <v>18</v>
      </c>
      <c r="D9403" s="33">
        <v>43857</v>
      </c>
    </row>
    <row r="9404" spans="1:4" x14ac:dyDescent="0.2">
      <c r="A9404" t="s">
        <v>217</v>
      </c>
      <c r="B9404" t="s">
        <v>199</v>
      </c>
      <c r="C9404" s="44">
        <v>33</v>
      </c>
      <c r="D9404" s="33">
        <v>43858</v>
      </c>
    </row>
    <row r="9405" spans="1:4" x14ac:dyDescent="0.2">
      <c r="A9405" t="s">
        <v>217</v>
      </c>
      <c r="B9405" t="s">
        <v>199</v>
      </c>
      <c r="C9405" s="44">
        <v>48</v>
      </c>
      <c r="D9405" s="33">
        <v>43859</v>
      </c>
    </row>
    <row r="9406" spans="1:4" x14ac:dyDescent="0.2">
      <c r="A9406" t="s">
        <v>217</v>
      </c>
      <c r="B9406" t="s">
        <v>199</v>
      </c>
      <c r="C9406" s="44">
        <v>65</v>
      </c>
      <c r="D9406" s="33">
        <v>43860</v>
      </c>
    </row>
    <row r="9407" spans="1:4" x14ac:dyDescent="0.2">
      <c r="A9407" t="s">
        <v>217</v>
      </c>
      <c r="B9407" t="s">
        <v>199</v>
      </c>
      <c r="C9407" s="44">
        <v>82</v>
      </c>
      <c r="D9407" s="33">
        <v>43861</v>
      </c>
    </row>
    <row r="9408" spans="1:4" x14ac:dyDescent="0.2">
      <c r="A9408" t="s">
        <v>217</v>
      </c>
      <c r="B9408" t="s">
        <v>199</v>
      </c>
      <c r="C9408" s="44">
        <v>96</v>
      </c>
      <c r="D9408" s="33">
        <v>43862</v>
      </c>
    </row>
    <row r="9409" spans="1:4" x14ac:dyDescent="0.2">
      <c r="A9409" t="s">
        <v>217</v>
      </c>
      <c r="B9409" t="s">
        <v>199</v>
      </c>
      <c r="C9409" s="44">
        <v>104</v>
      </c>
      <c r="D9409" s="33">
        <v>43863</v>
      </c>
    </row>
    <row r="9410" spans="1:4" x14ac:dyDescent="0.2">
      <c r="A9410" t="s">
        <v>217</v>
      </c>
      <c r="B9410" t="s">
        <v>199</v>
      </c>
      <c r="C9410" s="44">
        <v>113</v>
      </c>
      <c r="D9410" s="33">
        <v>43864</v>
      </c>
    </row>
    <row r="9411" spans="1:4" x14ac:dyDescent="0.2">
      <c r="A9411" t="s">
        <v>217</v>
      </c>
      <c r="B9411" t="s">
        <v>199</v>
      </c>
      <c r="C9411" s="44">
        <v>126</v>
      </c>
      <c r="D9411" s="33">
        <v>43865</v>
      </c>
    </row>
    <row r="9412" spans="1:4" x14ac:dyDescent="0.2">
      <c r="A9412" t="s">
        <v>217</v>
      </c>
      <c r="B9412" t="s">
        <v>199</v>
      </c>
      <c r="C9412" s="44">
        <v>135</v>
      </c>
      <c r="D9412" s="33">
        <v>43866</v>
      </c>
    </row>
    <row r="9413" spans="1:4" x14ac:dyDescent="0.2">
      <c r="A9413" t="s">
        <v>217</v>
      </c>
      <c r="B9413" t="s">
        <v>199</v>
      </c>
      <c r="C9413" s="44">
        <v>157</v>
      </c>
      <c r="D9413" s="33">
        <v>43867</v>
      </c>
    </row>
    <row r="9414" spans="1:4" x14ac:dyDescent="0.2">
      <c r="A9414" t="s">
        <v>217</v>
      </c>
      <c r="B9414" t="s">
        <v>199</v>
      </c>
      <c r="C9414" s="44">
        <v>172</v>
      </c>
      <c r="D9414" s="33">
        <v>43868</v>
      </c>
    </row>
    <row r="9415" spans="1:4" x14ac:dyDescent="0.2">
      <c r="A9415" t="s">
        <v>217</v>
      </c>
      <c r="B9415" t="s">
        <v>199</v>
      </c>
      <c r="C9415" s="44">
        <v>195</v>
      </c>
      <c r="D9415" s="33">
        <v>43869</v>
      </c>
    </row>
    <row r="9416" spans="1:4" x14ac:dyDescent="0.2">
      <c r="A9416" t="s">
        <v>217</v>
      </c>
      <c r="B9416" t="s">
        <v>199</v>
      </c>
      <c r="C9416" s="44">
        <v>206</v>
      </c>
      <c r="D9416" s="33">
        <v>43870</v>
      </c>
    </row>
    <row r="9417" spans="1:4" x14ac:dyDescent="0.2">
      <c r="A9417" t="s">
        <v>217</v>
      </c>
      <c r="B9417" t="s">
        <v>199</v>
      </c>
      <c r="C9417" s="44">
        <v>218</v>
      </c>
      <c r="D9417" s="33">
        <v>43871</v>
      </c>
    </row>
    <row r="9418" spans="1:4" x14ac:dyDescent="0.2">
      <c r="A9418" t="s">
        <v>217</v>
      </c>
      <c r="B9418" t="s">
        <v>199</v>
      </c>
      <c r="C9418" s="44">
        <v>239</v>
      </c>
      <c r="D9418" s="33">
        <v>43872</v>
      </c>
    </row>
    <row r="9419" spans="1:4" x14ac:dyDescent="0.2">
      <c r="A9419" t="s">
        <v>217</v>
      </c>
      <c r="B9419" t="s">
        <v>199</v>
      </c>
      <c r="C9419" s="44">
        <v>251</v>
      </c>
      <c r="D9419" s="33">
        <v>43873</v>
      </c>
    </row>
    <row r="9420" spans="1:4" x14ac:dyDescent="0.2">
      <c r="A9420" t="s">
        <v>217</v>
      </c>
      <c r="B9420" t="s">
        <v>199</v>
      </c>
      <c r="C9420" s="44">
        <v>265</v>
      </c>
      <c r="D9420" s="33">
        <v>43874</v>
      </c>
    </row>
    <row r="9421" spans="1:4" x14ac:dyDescent="0.2">
      <c r="A9421" t="s">
        <v>217</v>
      </c>
      <c r="B9421" t="s">
        <v>199</v>
      </c>
      <c r="C9421" s="44">
        <v>283</v>
      </c>
      <c r="D9421" s="33">
        <v>43875</v>
      </c>
    </row>
    <row r="9422" spans="1:4" x14ac:dyDescent="0.2">
      <c r="A9422" t="s">
        <v>217</v>
      </c>
      <c r="B9422" t="s">
        <v>199</v>
      </c>
      <c r="C9422" s="44">
        <v>291</v>
      </c>
      <c r="D9422" s="33">
        <v>43876</v>
      </c>
    </row>
    <row r="9423" spans="1:4" x14ac:dyDescent="0.2">
      <c r="A9423" t="s">
        <v>217</v>
      </c>
      <c r="B9423" t="s">
        <v>199</v>
      </c>
      <c r="C9423" s="44">
        <v>300</v>
      </c>
      <c r="D9423" s="33">
        <v>43877</v>
      </c>
    </row>
    <row r="9424" spans="1:4" x14ac:dyDescent="0.2">
      <c r="A9424" t="s">
        <v>217</v>
      </c>
      <c r="B9424" t="s">
        <v>199</v>
      </c>
      <c r="C9424" s="44">
        <v>301</v>
      </c>
      <c r="D9424" s="33">
        <v>43878</v>
      </c>
    </row>
    <row r="9425" spans="1:4" x14ac:dyDescent="0.2">
      <c r="A9425" t="s">
        <v>217</v>
      </c>
      <c r="B9425" t="s">
        <v>199</v>
      </c>
      <c r="C9425" s="44">
        <v>306</v>
      </c>
      <c r="D9425" s="33">
        <v>43879</v>
      </c>
    </row>
    <row r="9426" spans="1:4" x14ac:dyDescent="0.2">
      <c r="A9426" t="s">
        <v>217</v>
      </c>
      <c r="B9426" t="s">
        <v>199</v>
      </c>
      <c r="C9426" s="44">
        <v>306</v>
      </c>
      <c r="D9426" s="33">
        <v>43880</v>
      </c>
    </row>
    <row r="9427" spans="1:4" x14ac:dyDescent="0.2">
      <c r="A9427" t="s">
        <v>217</v>
      </c>
      <c r="B9427" t="s">
        <v>199</v>
      </c>
      <c r="C9427" s="44">
        <v>307</v>
      </c>
      <c r="D9427" s="33">
        <v>43881</v>
      </c>
    </row>
    <row r="9428" spans="1:4" x14ac:dyDescent="0.2">
      <c r="A9428" t="s">
        <v>217</v>
      </c>
      <c r="B9428" t="s">
        <v>199</v>
      </c>
      <c r="C9428" s="44">
        <v>308</v>
      </c>
      <c r="D9428" s="33">
        <v>43882</v>
      </c>
    </row>
    <row r="9429" spans="1:4" x14ac:dyDescent="0.2">
      <c r="A9429" t="s">
        <v>217</v>
      </c>
      <c r="B9429" t="s">
        <v>199</v>
      </c>
      <c r="C9429" s="44">
        <v>309</v>
      </c>
      <c r="D9429" s="33">
        <v>43883</v>
      </c>
    </row>
    <row r="9430" spans="1:4" x14ac:dyDescent="0.2">
      <c r="A9430" t="s">
        <v>217</v>
      </c>
      <c r="B9430" t="s">
        <v>199</v>
      </c>
      <c r="C9430" s="44">
        <v>311</v>
      </c>
      <c r="D9430" s="33">
        <v>43884</v>
      </c>
    </row>
    <row r="9431" spans="1:4" x14ac:dyDescent="0.2">
      <c r="A9431" t="s">
        <v>217</v>
      </c>
      <c r="B9431" t="s">
        <v>199</v>
      </c>
      <c r="C9431" s="44">
        <v>311</v>
      </c>
      <c r="D9431" s="33">
        <v>43885</v>
      </c>
    </row>
    <row r="9432" spans="1:4" x14ac:dyDescent="0.2">
      <c r="A9432" t="s">
        <v>217</v>
      </c>
      <c r="B9432" t="s">
        <v>199</v>
      </c>
      <c r="C9432" s="44">
        <v>311</v>
      </c>
      <c r="D9432" s="33">
        <v>43886</v>
      </c>
    </row>
    <row r="9433" spans="1:4" x14ac:dyDescent="0.2">
      <c r="A9433" t="s">
        <v>217</v>
      </c>
      <c r="B9433" t="s">
        <v>199</v>
      </c>
      <c r="C9433" s="44">
        <v>312</v>
      </c>
      <c r="D9433" s="33">
        <v>43887</v>
      </c>
    </row>
    <row r="9434" spans="1:4" x14ac:dyDescent="0.2">
      <c r="A9434" t="s">
        <v>217</v>
      </c>
      <c r="B9434" t="s">
        <v>199</v>
      </c>
      <c r="C9434" s="44">
        <v>317</v>
      </c>
      <c r="D9434" s="33">
        <v>43888</v>
      </c>
    </row>
    <row r="9435" spans="1:4" x14ac:dyDescent="0.2">
      <c r="A9435" t="s">
        <v>217</v>
      </c>
      <c r="B9435" t="s">
        <v>199</v>
      </c>
      <c r="C9435" s="44">
        <v>318</v>
      </c>
      <c r="D9435" s="33">
        <v>43889</v>
      </c>
    </row>
    <row r="9436" spans="1:4" x14ac:dyDescent="0.2">
      <c r="A9436" t="s">
        <v>217</v>
      </c>
      <c r="B9436" t="s">
        <v>199</v>
      </c>
      <c r="C9436" s="44">
        <v>318</v>
      </c>
      <c r="D9436" s="33">
        <v>43890</v>
      </c>
    </row>
    <row r="9437" spans="1:4" x14ac:dyDescent="0.2">
      <c r="A9437" t="s">
        <v>217</v>
      </c>
      <c r="B9437" t="s">
        <v>199</v>
      </c>
      <c r="C9437" s="44">
        <v>318</v>
      </c>
      <c r="D9437" s="33">
        <v>43891</v>
      </c>
    </row>
    <row r="9438" spans="1:4" x14ac:dyDescent="0.2">
      <c r="A9438" t="s">
        <v>217</v>
      </c>
      <c r="B9438" t="s">
        <v>199</v>
      </c>
      <c r="C9438" s="44">
        <v>318</v>
      </c>
      <c r="D9438" s="33">
        <v>43892</v>
      </c>
    </row>
    <row r="9439" spans="1:4" x14ac:dyDescent="0.2">
      <c r="A9439" t="s">
        <v>217</v>
      </c>
      <c r="B9439" t="s">
        <v>199</v>
      </c>
      <c r="C9439" s="44">
        <v>318</v>
      </c>
      <c r="D9439" s="33">
        <v>43893</v>
      </c>
    </row>
    <row r="9440" spans="1:4" x14ac:dyDescent="0.2">
      <c r="A9440" t="s">
        <v>217</v>
      </c>
      <c r="B9440" t="s">
        <v>199</v>
      </c>
      <c r="C9440" s="44">
        <v>318</v>
      </c>
      <c r="D9440" s="33">
        <v>43894</v>
      </c>
    </row>
    <row r="9441" spans="1:4" x14ac:dyDescent="0.2">
      <c r="A9441" t="s">
        <v>217</v>
      </c>
      <c r="B9441" t="s">
        <v>199</v>
      </c>
      <c r="C9441" s="44">
        <v>318</v>
      </c>
      <c r="D9441" s="33">
        <v>43895</v>
      </c>
    </row>
    <row r="9442" spans="1:4" x14ac:dyDescent="0.2">
      <c r="A9442" t="s">
        <v>217</v>
      </c>
      <c r="B9442" t="s">
        <v>199</v>
      </c>
      <c r="C9442" s="44">
        <v>318</v>
      </c>
      <c r="D9442" s="33">
        <v>43896</v>
      </c>
    </row>
    <row r="9443" spans="1:4" x14ac:dyDescent="0.2">
      <c r="A9443" t="s">
        <v>217</v>
      </c>
      <c r="B9443" t="s">
        <v>199</v>
      </c>
      <c r="C9443" s="44">
        <v>318</v>
      </c>
      <c r="D9443" s="33">
        <v>43897</v>
      </c>
    </row>
    <row r="9444" spans="1:4" x14ac:dyDescent="0.2">
      <c r="A9444" t="s">
        <v>217</v>
      </c>
      <c r="B9444" t="s">
        <v>199</v>
      </c>
      <c r="C9444" s="44">
        <v>318</v>
      </c>
      <c r="D9444" s="33">
        <v>43898</v>
      </c>
    </row>
    <row r="9445" spans="1:4" x14ac:dyDescent="0.2">
      <c r="A9445" t="s">
        <v>217</v>
      </c>
      <c r="B9445" t="s">
        <v>199</v>
      </c>
      <c r="C9445" s="44">
        <v>318</v>
      </c>
      <c r="D9445" s="33">
        <v>43899</v>
      </c>
    </row>
    <row r="9446" spans="1:4" x14ac:dyDescent="0.2">
      <c r="A9446" t="s">
        <v>217</v>
      </c>
      <c r="B9446" t="s">
        <v>199</v>
      </c>
      <c r="C9446" s="44">
        <v>318</v>
      </c>
      <c r="D9446" s="33">
        <v>43900</v>
      </c>
    </row>
    <row r="9447" spans="1:4" x14ac:dyDescent="0.2">
      <c r="A9447" t="s">
        <v>217</v>
      </c>
      <c r="B9447" t="s">
        <v>199</v>
      </c>
      <c r="C9447" s="44">
        <v>318</v>
      </c>
      <c r="D9447" s="33">
        <v>43901</v>
      </c>
    </row>
    <row r="9448" spans="1:4" x14ac:dyDescent="0.2">
      <c r="A9448" t="s">
        <v>217</v>
      </c>
      <c r="B9448" t="s">
        <v>199</v>
      </c>
      <c r="C9448" s="44">
        <v>318</v>
      </c>
      <c r="D9448" s="33">
        <v>43902</v>
      </c>
    </row>
    <row r="9449" spans="1:4" x14ac:dyDescent="0.2">
      <c r="A9449" t="s">
        <v>217</v>
      </c>
      <c r="B9449" t="s">
        <v>199</v>
      </c>
      <c r="C9449" s="44">
        <v>318</v>
      </c>
      <c r="D9449" s="33">
        <v>43903</v>
      </c>
    </row>
    <row r="9450" spans="1:4" x14ac:dyDescent="0.2">
      <c r="A9450" t="s">
        <v>217</v>
      </c>
      <c r="B9450" t="s">
        <v>199</v>
      </c>
      <c r="C9450" s="44">
        <v>318</v>
      </c>
      <c r="D9450" s="33">
        <v>43904</v>
      </c>
    </row>
    <row r="9451" spans="1:4" x14ac:dyDescent="0.2">
      <c r="A9451" t="s">
        <v>217</v>
      </c>
      <c r="B9451" t="s">
        <v>199</v>
      </c>
      <c r="C9451" s="44">
        <v>318</v>
      </c>
      <c r="D9451" s="33">
        <v>43905</v>
      </c>
    </row>
    <row r="9452" spans="1:4" x14ac:dyDescent="0.2">
      <c r="A9452" t="s">
        <v>218</v>
      </c>
      <c r="B9452" t="s">
        <v>199</v>
      </c>
      <c r="C9452" s="44">
        <v>1</v>
      </c>
      <c r="D9452" s="33">
        <v>43852</v>
      </c>
    </row>
    <row r="9453" spans="1:4" x14ac:dyDescent="0.2">
      <c r="A9453" t="s">
        <v>218</v>
      </c>
      <c r="B9453" t="s">
        <v>199</v>
      </c>
      <c r="C9453" s="44">
        <v>5</v>
      </c>
      <c r="D9453" s="33">
        <v>43853</v>
      </c>
    </row>
    <row r="9454" spans="1:4" x14ac:dyDescent="0.2">
      <c r="A9454" t="s">
        <v>218</v>
      </c>
      <c r="B9454" t="s">
        <v>199</v>
      </c>
      <c r="C9454" s="44">
        <v>10</v>
      </c>
      <c r="D9454" s="33">
        <v>43854</v>
      </c>
    </row>
    <row r="9455" spans="1:4" x14ac:dyDescent="0.2">
      <c r="A9455" t="s">
        <v>218</v>
      </c>
      <c r="B9455" t="s">
        <v>199</v>
      </c>
      <c r="C9455" s="44">
        <v>18</v>
      </c>
      <c r="D9455" s="33">
        <v>43855</v>
      </c>
    </row>
    <row r="9456" spans="1:4" x14ac:dyDescent="0.2">
      <c r="A9456" t="s">
        <v>218</v>
      </c>
      <c r="B9456" t="s">
        <v>199</v>
      </c>
      <c r="C9456" s="44">
        <v>35</v>
      </c>
      <c r="D9456" s="33">
        <v>43856</v>
      </c>
    </row>
    <row r="9457" spans="1:4" x14ac:dyDescent="0.2">
      <c r="A9457" t="s">
        <v>218</v>
      </c>
      <c r="B9457" t="s">
        <v>199</v>
      </c>
      <c r="C9457" s="44">
        <v>59</v>
      </c>
      <c r="D9457" s="33">
        <v>43857</v>
      </c>
    </row>
    <row r="9458" spans="1:4" x14ac:dyDescent="0.2">
      <c r="A9458" t="s">
        <v>218</v>
      </c>
      <c r="B9458" t="s">
        <v>199</v>
      </c>
      <c r="C9458" s="44">
        <v>80</v>
      </c>
      <c r="D9458" s="33">
        <v>43858</v>
      </c>
    </row>
    <row r="9459" spans="1:4" x14ac:dyDescent="0.2">
      <c r="A9459" t="s">
        <v>218</v>
      </c>
      <c r="B9459" t="s">
        <v>199</v>
      </c>
      <c r="C9459" s="44">
        <v>84</v>
      </c>
      <c r="D9459" s="33">
        <v>43859</v>
      </c>
    </row>
    <row r="9460" spans="1:4" x14ac:dyDescent="0.2">
      <c r="A9460" t="s">
        <v>218</v>
      </c>
      <c r="B9460" t="s">
        <v>199</v>
      </c>
      <c r="C9460" s="44">
        <v>101</v>
      </c>
      <c r="D9460" s="33">
        <v>43860</v>
      </c>
    </row>
    <row r="9461" spans="1:4" x14ac:dyDescent="0.2">
      <c r="A9461" t="s">
        <v>218</v>
      </c>
      <c r="B9461" t="s">
        <v>199</v>
      </c>
      <c r="C9461" s="44">
        <v>120</v>
      </c>
      <c r="D9461" s="33">
        <v>43861</v>
      </c>
    </row>
    <row r="9462" spans="1:4" x14ac:dyDescent="0.2">
      <c r="A9462" t="s">
        <v>218</v>
      </c>
      <c r="B9462" t="s">
        <v>199</v>
      </c>
      <c r="C9462" s="44">
        <v>144</v>
      </c>
      <c r="D9462" s="33">
        <v>43862</v>
      </c>
    </row>
    <row r="9463" spans="1:4" x14ac:dyDescent="0.2">
      <c r="A9463" t="s">
        <v>218</v>
      </c>
      <c r="B9463" t="s">
        <v>199</v>
      </c>
      <c r="C9463" s="44">
        <v>159</v>
      </c>
      <c r="D9463" s="33">
        <v>43863</v>
      </c>
    </row>
    <row r="9464" spans="1:4" x14ac:dyDescent="0.2">
      <c r="A9464" t="s">
        <v>218</v>
      </c>
      <c r="B9464" t="s">
        <v>199</v>
      </c>
      <c r="C9464" s="44">
        <v>179</v>
      </c>
      <c r="D9464" s="33">
        <v>43864</v>
      </c>
    </row>
    <row r="9465" spans="1:4" x14ac:dyDescent="0.2">
      <c r="A9465" t="s">
        <v>218</v>
      </c>
      <c r="B9465" t="s">
        <v>199</v>
      </c>
      <c r="C9465" s="44">
        <v>194</v>
      </c>
      <c r="D9465" s="33">
        <v>43865</v>
      </c>
    </row>
    <row r="9466" spans="1:4" x14ac:dyDescent="0.2">
      <c r="A9466" t="s">
        <v>218</v>
      </c>
      <c r="B9466" t="s">
        <v>199</v>
      </c>
      <c r="C9466" s="44">
        <v>205</v>
      </c>
      <c r="D9466" s="33">
        <v>43866</v>
      </c>
    </row>
    <row r="9467" spans="1:4" x14ac:dyDescent="0.2">
      <c r="A9467" t="s">
        <v>218</v>
      </c>
      <c r="B9467" t="s">
        <v>199</v>
      </c>
      <c r="C9467" s="44">
        <v>215</v>
      </c>
      <c r="D9467" s="33">
        <v>43867</v>
      </c>
    </row>
    <row r="9468" spans="1:4" x14ac:dyDescent="0.2">
      <c r="A9468" t="s">
        <v>218</v>
      </c>
      <c r="B9468" t="s">
        <v>199</v>
      </c>
      <c r="C9468" s="44">
        <v>224</v>
      </c>
      <c r="D9468" s="33">
        <v>43868</v>
      </c>
    </row>
    <row r="9469" spans="1:4" x14ac:dyDescent="0.2">
      <c r="A9469" t="s">
        <v>218</v>
      </c>
      <c r="B9469" t="s">
        <v>199</v>
      </c>
      <c r="C9469" s="44">
        <v>239</v>
      </c>
      <c r="D9469" s="33">
        <v>43869</v>
      </c>
    </row>
    <row r="9470" spans="1:4" x14ac:dyDescent="0.2">
      <c r="A9470" t="s">
        <v>218</v>
      </c>
      <c r="B9470" t="s">
        <v>199</v>
      </c>
      <c r="C9470" s="44">
        <v>250</v>
      </c>
      <c r="D9470" s="33">
        <v>43870</v>
      </c>
    </row>
    <row r="9471" spans="1:4" x14ac:dyDescent="0.2">
      <c r="A9471" t="s">
        <v>218</v>
      </c>
      <c r="B9471" t="s">
        <v>199</v>
      </c>
      <c r="C9471" s="44">
        <v>261</v>
      </c>
      <c r="D9471" s="33">
        <v>43871</v>
      </c>
    </row>
    <row r="9472" spans="1:4" x14ac:dyDescent="0.2">
      <c r="A9472" t="s">
        <v>218</v>
      </c>
      <c r="B9472" t="s">
        <v>199</v>
      </c>
      <c r="C9472" s="44">
        <v>267</v>
      </c>
      <c r="D9472" s="33">
        <v>43872</v>
      </c>
    </row>
    <row r="9473" spans="1:4" x14ac:dyDescent="0.2">
      <c r="A9473" t="s">
        <v>218</v>
      </c>
      <c r="B9473" t="s">
        <v>199</v>
      </c>
      <c r="C9473" s="44">
        <v>272</v>
      </c>
      <c r="D9473" s="33">
        <v>43873</v>
      </c>
    </row>
    <row r="9474" spans="1:4" x14ac:dyDescent="0.2">
      <c r="A9474" t="s">
        <v>218</v>
      </c>
      <c r="B9474" t="s">
        <v>199</v>
      </c>
      <c r="C9474" s="44">
        <v>279</v>
      </c>
      <c r="D9474" s="33">
        <v>43874</v>
      </c>
    </row>
    <row r="9475" spans="1:4" x14ac:dyDescent="0.2">
      <c r="A9475" t="s">
        <v>218</v>
      </c>
      <c r="B9475" t="s">
        <v>199</v>
      </c>
      <c r="C9475" s="44">
        <v>281</v>
      </c>
      <c r="D9475" s="33">
        <v>43875</v>
      </c>
    </row>
    <row r="9476" spans="1:4" x14ac:dyDescent="0.2">
      <c r="A9476" t="s">
        <v>218</v>
      </c>
      <c r="B9476" t="s">
        <v>199</v>
      </c>
      <c r="C9476" s="44">
        <v>285</v>
      </c>
      <c r="D9476" s="33">
        <v>43876</v>
      </c>
    </row>
    <row r="9477" spans="1:4" x14ac:dyDescent="0.2">
      <c r="A9477" t="s">
        <v>218</v>
      </c>
      <c r="B9477" t="s">
        <v>199</v>
      </c>
      <c r="C9477" s="44">
        <v>287</v>
      </c>
      <c r="D9477" s="33">
        <v>43877</v>
      </c>
    </row>
    <row r="9478" spans="1:4" x14ac:dyDescent="0.2">
      <c r="A9478" t="s">
        <v>218</v>
      </c>
      <c r="B9478" t="s">
        <v>199</v>
      </c>
      <c r="C9478" s="44">
        <v>290</v>
      </c>
      <c r="D9478" s="33">
        <v>43878</v>
      </c>
    </row>
    <row r="9479" spans="1:4" x14ac:dyDescent="0.2">
      <c r="A9479" t="s">
        <v>218</v>
      </c>
      <c r="B9479" t="s">
        <v>199</v>
      </c>
      <c r="C9479" s="44">
        <v>292</v>
      </c>
      <c r="D9479" s="33">
        <v>43879</v>
      </c>
    </row>
    <row r="9480" spans="1:4" x14ac:dyDescent="0.2">
      <c r="A9480" t="s">
        <v>218</v>
      </c>
      <c r="B9480" t="s">
        <v>199</v>
      </c>
      <c r="C9480" s="44">
        <v>293</v>
      </c>
      <c r="D9480" s="33">
        <v>43880</v>
      </c>
    </row>
    <row r="9481" spans="1:4" x14ac:dyDescent="0.2">
      <c r="A9481" t="s">
        <v>218</v>
      </c>
      <c r="B9481" t="s">
        <v>199</v>
      </c>
      <c r="C9481" s="44">
        <v>293</v>
      </c>
      <c r="D9481" s="33">
        <v>43881</v>
      </c>
    </row>
    <row r="9482" spans="1:4" x14ac:dyDescent="0.2">
      <c r="A9482" t="s">
        <v>218</v>
      </c>
      <c r="B9482" t="s">
        <v>199</v>
      </c>
      <c r="C9482" s="44">
        <v>293</v>
      </c>
      <c r="D9482" s="33">
        <v>43882</v>
      </c>
    </row>
    <row r="9483" spans="1:4" x14ac:dyDescent="0.2">
      <c r="A9483" t="s">
        <v>218</v>
      </c>
      <c r="B9483" t="s">
        <v>199</v>
      </c>
      <c r="C9483" s="44">
        <v>293</v>
      </c>
      <c r="D9483" s="33">
        <v>43883</v>
      </c>
    </row>
    <row r="9484" spans="1:4" x14ac:dyDescent="0.2">
      <c r="A9484" t="s">
        <v>218</v>
      </c>
      <c r="B9484" t="s">
        <v>199</v>
      </c>
      <c r="C9484" s="44">
        <v>293</v>
      </c>
      <c r="D9484" s="33">
        <v>43884</v>
      </c>
    </row>
    <row r="9485" spans="1:4" x14ac:dyDescent="0.2">
      <c r="A9485" t="s">
        <v>218</v>
      </c>
      <c r="B9485" t="s">
        <v>199</v>
      </c>
      <c r="C9485" s="44">
        <v>293</v>
      </c>
      <c r="D9485" s="33">
        <v>43885</v>
      </c>
    </row>
    <row r="9486" spans="1:4" x14ac:dyDescent="0.2">
      <c r="A9486" t="s">
        <v>218</v>
      </c>
      <c r="B9486" t="s">
        <v>199</v>
      </c>
      <c r="C9486" s="44">
        <v>294</v>
      </c>
      <c r="D9486" s="33">
        <v>43886</v>
      </c>
    </row>
    <row r="9487" spans="1:4" x14ac:dyDescent="0.2">
      <c r="A9487" t="s">
        <v>218</v>
      </c>
      <c r="B9487" t="s">
        <v>199</v>
      </c>
      <c r="C9487" s="44">
        <v>294</v>
      </c>
      <c r="D9487" s="33">
        <v>43887</v>
      </c>
    </row>
    <row r="9488" spans="1:4" x14ac:dyDescent="0.2">
      <c r="A9488" t="s">
        <v>218</v>
      </c>
      <c r="B9488" t="s">
        <v>199</v>
      </c>
      <c r="C9488" s="44">
        <v>296</v>
      </c>
      <c r="D9488" s="33">
        <v>43888</v>
      </c>
    </row>
    <row r="9489" spans="1:4" x14ac:dyDescent="0.2">
      <c r="A9489" t="s">
        <v>218</v>
      </c>
      <c r="B9489" t="s">
        <v>199</v>
      </c>
      <c r="C9489" s="44">
        <v>296</v>
      </c>
      <c r="D9489" s="33">
        <v>43889</v>
      </c>
    </row>
    <row r="9490" spans="1:4" x14ac:dyDescent="0.2">
      <c r="A9490" t="s">
        <v>218</v>
      </c>
      <c r="B9490" t="s">
        <v>199</v>
      </c>
      <c r="C9490" s="44">
        <v>296</v>
      </c>
      <c r="D9490" s="33">
        <v>43890</v>
      </c>
    </row>
    <row r="9491" spans="1:4" x14ac:dyDescent="0.2">
      <c r="A9491" t="s">
        <v>218</v>
      </c>
      <c r="B9491" t="s">
        <v>199</v>
      </c>
      <c r="C9491" s="44">
        <v>296</v>
      </c>
      <c r="D9491" s="33">
        <v>43891</v>
      </c>
    </row>
    <row r="9492" spans="1:4" x14ac:dyDescent="0.2">
      <c r="A9492" t="s">
        <v>218</v>
      </c>
      <c r="B9492" t="s">
        <v>199</v>
      </c>
      <c r="C9492" s="44">
        <v>296</v>
      </c>
      <c r="D9492" s="33">
        <v>43892</v>
      </c>
    </row>
    <row r="9493" spans="1:4" x14ac:dyDescent="0.2">
      <c r="A9493" t="s">
        <v>218</v>
      </c>
      <c r="B9493" t="s">
        <v>199</v>
      </c>
      <c r="C9493" s="44">
        <v>296</v>
      </c>
      <c r="D9493" s="33">
        <v>43893</v>
      </c>
    </row>
    <row r="9494" spans="1:4" x14ac:dyDescent="0.2">
      <c r="A9494" t="s">
        <v>218</v>
      </c>
      <c r="B9494" t="s">
        <v>199</v>
      </c>
      <c r="C9494" s="44">
        <v>296</v>
      </c>
      <c r="D9494" s="33">
        <v>43894</v>
      </c>
    </row>
    <row r="9495" spans="1:4" x14ac:dyDescent="0.2">
      <c r="A9495" t="s">
        <v>218</v>
      </c>
      <c r="B9495" t="s">
        <v>199</v>
      </c>
      <c r="C9495" s="44">
        <v>296</v>
      </c>
      <c r="D9495" s="33">
        <v>43895</v>
      </c>
    </row>
    <row r="9496" spans="1:4" x14ac:dyDescent="0.2">
      <c r="A9496" t="s">
        <v>218</v>
      </c>
      <c r="B9496" t="s">
        <v>199</v>
      </c>
      <c r="C9496" s="44">
        <v>296</v>
      </c>
      <c r="D9496" s="33">
        <v>43896</v>
      </c>
    </row>
    <row r="9497" spans="1:4" x14ac:dyDescent="0.2">
      <c r="A9497" t="s">
        <v>218</v>
      </c>
      <c r="B9497" t="s">
        <v>199</v>
      </c>
      <c r="C9497" s="44">
        <v>296</v>
      </c>
      <c r="D9497" s="33">
        <v>43897</v>
      </c>
    </row>
    <row r="9498" spans="1:4" x14ac:dyDescent="0.2">
      <c r="A9498" t="s">
        <v>218</v>
      </c>
      <c r="B9498" t="s">
        <v>199</v>
      </c>
      <c r="C9498" s="44">
        <v>296</v>
      </c>
      <c r="D9498" s="33">
        <v>43898</v>
      </c>
    </row>
    <row r="9499" spans="1:4" x14ac:dyDescent="0.2">
      <c r="A9499" t="s">
        <v>218</v>
      </c>
      <c r="B9499" t="s">
        <v>199</v>
      </c>
      <c r="C9499" s="44">
        <v>296</v>
      </c>
      <c r="D9499" s="33">
        <v>43899</v>
      </c>
    </row>
    <row r="9500" spans="1:4" x14ac:dyDescent="0.2">
      <c r="A9500" t="s">
        <v>218</v>
      </c>
      <c r="B9500" t="s">
        <v>199</v>
      </c>
      <c r="C9500" s="44">
        <v>296</v>
      </c>
      <c r="D9500" s="33">
        <v>43900</v>
      </c>
    </row>
    <row r="9501" spans="1:4" x14ac:dyDescent="0.2">
      <c r="A9501" t="s">
        <v>218</v>
      </c>
      <c r="B9501" t="s">
        <v>199</v>
      </c>
      <c r="C9501" s="44">
        <v>296</v>
      </c>
      <c r="D9501" s="33">
        <v>43901</v>
      </c>
    </row>
    <row r="9502" spans="1:4" x14ac:dyDescent="0.2">
      <c r="A9502" t="s">
        <v>218</v>
      </c>
      <c r="B9502" t="s">
        <v>199</v>
      </c>
      <c r="C9502" s="44">
        <v>296</v>
      </c>
      <c r="D9502" s="33">
        <v>43902</v>
      </c>
    </row>
    <row r="9503" spans="1:4" x14ac:dyDescent="0.2">
      <c r="A9503" t="s">
        <v>218</v>
      </c>
      <c r="B9503" t="s">
        <v>199</v>
      </c>
      <c r="C9503" s="44">
        <v>296</v>
      </c>
      <c r="D9503" s="33">
        <v>43903</v>
      </c>
    </row>
    <row r="9504" spans="1:4" x14ac:dyDescent="0.2">
      <c r="A9504" t="s">
        <v>218</v>
      </c>
      <c r="B9504" t="s">
        <v>199</v>
      </c>
      <c r="C9504" s="44">
        <v>296</v>
      </c>
      <c r="D9504" s="33">
        <v>43904</v>
      </c>
    </row>
    <row r="9505" spans="1:4" x14ac:dyDescent="0.2">
      <c r="A9505" t="s">
        <v>218</v>
      </c>
      <c r="B9505" t="s">
        <v>199</v>
      </c>
      <c r="C9505" s="44">
        <v>296</v>
      </c>
      <c r="D9505" s="33">
        <v>43905</v>
      </c>
    </row>
    <row r="9506" spans="1:4" x14ac:dyDescent="0.2">
      <c r="A9506" t="s">
        <v>219</v>
      </c>
      <c r="B9506" t="s">
        <v>199</v>
      </c>
      <c r="C9506" s="44">
        <v>2</v>
      </c>
      <c r="D9506" s="33">
        <v>43852</v>
      </c>
    </row>
    <row r="9507" spans="1:4" x14ac:dyDescent="0.2">
      <c r="A9507" t="s">
        <v>219</v>
      </c>
      <c r="B9507" t="s">
        <v>199</v>
      </c>
      <c r="C9507" s="44">
        <v>5</v>
      </c>
      <c r="D9507" s="33">
        <v>43853</v>
      </c>
    </row>
    <row r="9508" spans="1:4" x14ac:dyDescent="0.2">
      <c r="A9508" t="s">
        <v>219</v>
      </c>
      <c r="B9508" t="s">
        <v>199</v>
      </c>
      <c r="C9508" s="44">
        <v>23</v>
      </c>
      <c r="D9508" s="33">
        <v>43854</v>
      </c>
    </row>
    <row r="9509" spans="1:4" x14ac:dyDescent="0.2">
      <c r="A9509" t="s">
        <v>219</v>
      </c>
      <c r="B9509" t="s">
        <v>199</v>
      </c>
      <c r="C9509" s="44">
        <v>23</v>
      </c>
      <c r="D9509" s="33">
        <v>43855</v>
      </c>
    </row>
    <row r="9510" spans="1:4" x14ac:dyDescent="0.2">
      <c r="A9510" t="s">
        <v>219</v>
      </c>
      <c r="B9510" t="s">
        <v>199</v>
      </c>
      <c r="C9510" s="44">
        <v>36</v>
      </c>
      <c r="D9510" s="33">
        <v>43856</v>
      </c>
    </row>
    <row r="9511" spans="1:4" x14ac:dyDescent="0.2">
      <c r="A9511" t="s">
        <v>219</v>
      </c>
      <c r="B9511" t="s">
        <v>199</v>
      </c>
      <c r="C9511" s="44">
        <v>46</v>
      </c>
      <c r="D9511" s="33">
        <v>43857</v>
      </c>
    </row>
    <row r="9512" spans="1:4" x14ac:dyDescent="0.2">
      <c r="A9512" t="s">
        <v>219</v>
      </c>
      <c r="B9512" t="s">
        <v>199</v>
      </c>
      <c r="C9512" s="44">
        <v>51</v>
      </c>
      <c r="D9512" s="33">
        <v>43858</v>
      </c>
    </row>
    <row r="9513" spans="1:4" x14ac:dyDescent="0.2">
      <c r="A9513" t="s">
        <v>219</v>
      </c>
      <c r="B9513" t="s">
        <v>199</v>
      </c>
      <c r="C9513" s="44">
        <v>58</v>
      </c>
      <c r="D9513" s="33">
        <v>43859</v>
      </c>
    </row>
    <row r="9514" spans="1:4" x14ac:dyDescent="0.2">
      <c r="A9514" t="s">
        <v>219</v>
      </c>
      <c r="B9514" t="s">
        <v>199</v>
      </c>
      <c r="C9514" s="44">
        <v>78</v>
      </c>
      <c r="D9514" s="33">
        <v>43860</v>
      </c>
    </row>
    <row r="9515" spans="1:4" x14ac:dyDescent="0.2">
      <c r="A9515" t="s">
        <v>219</v>
      </c>
      <c r="B9515" t="s">
        <v>199</v>
      </c>
      <c r="C9515" s="44">
        <v>87</v>
      </c>
      <c r="D9515" s="33">
        <v>43861</v>
      </c>
    </row>
    <row r="9516" spans="1:4" x14ac:dyDescent="0.2">
      <c r="A9516" t="s">
        <v>219</v>
      </c>
      <c r="B9516" t="s">
        <v>199</v>
      </c>
      <c r="C9516" s="44">
        <v>100</v>
      </c>
      <c r="D9516" s="33">
        <v>43862</v>
      </c>
    </row>
    <row r="9517" spans="1:4" x14ac:dyDescent="0.2">
      <c r="A9517" t="s">
        <v>219</v>
      </c>
      <c r="B9517" t="s">
        <v>199</v>
      </c>
      <c r="C9517" s="44">
        <v>111</v>
      </c>
      <c r="D9517" s="33">
        <v>43863</v>
      </c>
    </row>
    <row r="9518" spans="1:4" x14ac:dyDescent="0.2">
      <c r="A9518" t="s">
        <v>219</v>
      </c>
      <c r="B9518" t="s">
        <v>199</v>
      </c>
      <c r="C9518" s="44">
        <v>127</v>
      </c>
      <c r="D9518" s="33">
        <v>43864</v>
      </c>
    </row>
    <row r="9519" spans="1:4" x14ac:dyDescent="0.2">
      <c r="A9519" t="s">
        <v>219</v>
      </c>
      <c r="B9519" t="s">
        <v>199</v>
      </c>
      <c r="C9519" s="44">
        <v>139</v>
      </c>
      <c r="D9519" s="33">
        <v>43865</v>
      </c>
    </row>
    <row r="9520" spans="1:4" x14ac:dyDescent="0.2">
      <c r="A9520" t="s">
        <v>219</v>
      </c>
      <c r="B9520" t="s">
        <v>199</v>
      </c>
      <c r="C9520" s="44">
        <v>150</v>
      </c>
      <c r="D9520" s="33">
        <v>43866</v>
      </c>
    </row>
    <row r="9521" spans="1:4" x14ac:dyDescent="0.2">
      <c r="A9521" t="s">
        <v>219</v>
      </c>
      <c r="B9521" t="s">
        <v>199</v>
      </c>
      <c r="C9521" s="44">
        <v>168</v>
      </c>
      <c r="D9521" s="33">
        <v>43867</v>
      </c>
    </row>
    <row r="9522" spans="1:4" x14ac:dyDescent="0.2">
      <c r="A9522" t="s">
        <v>219</v>
      </c>
      <c r="B9522" t="s">
        <v>199</v>
      </c>
      <c r="C9522" s="44">
        <v>172</v>
      </c>
      <c r="D9522" s="33">
        <v>43868</v>
      </c>
    </row>
    <row r="9523" spans="1:4" x14ac:dyDescent="0.2">
      <c r="A9523" t="s">
        <v>219</v>
      </c>
      <c r="B9523" t="s">
        <v>199</v>
      </c>
      <c r="C9523" s="44">
        <v>183</v>
      </c>
      <c r="D9523" s="33">
        <v>43869</v>
      </c>
    </row>
    <row r="9524" spans="1:4" x14ac:dyDescent="0.2">
      <c r="A9524" t="s">
        <v>219</v>
      </c>
      <c r="B9524" t="s">
        <v>199</v>
      </c>
      <c r="C9524" s="44">
        <v>195</v>
      </c>
      <c r="D9524" s="33">
        <v>43870</v>
      </c>
    </row>
    <row r="9525" spans="1:4" x14ac:dyDescent="0.2">
      <c r="A9525" t="s">
        <v>219</v>
      </c>
      <c r="B9525" t="s">
        <v>199</v>
      </c>
      <c r="C9525" s="44">
        <v>210</v>
      </c>
      <c r="D9525" s="33">
        <v>43871</v>
      </c>
    </row>
    <row r="9526" spans="1:4" x14ac:dyDescent="0.2">
      <c r="A9526" t="s">
        <v>219</v>
      </c>
      <c r="B9526" t="s">
        <v>199</v>
      </c>
      <c r="C9526" s="44">
        <v>215</v>
      </c>
      <c r="D9526" s="33">
        <v>43872</v>
      </c>
    </row>
    <row r="9527" spans="1:4" x14ac:dyDescent="0.2">
      <c r="A9527" t="s">
        <v>219</v>
      </c>
      <c r="B9527" t="s">
        <v>199</v>
      </c>
      <c r="C9527" s="44">
        <v>222</v>
      </c>
      <c r="D9527" s="33">
        <v>43873</v>
      </c>
    </row>
    <row r="9528" spans="1:4" x14ac:dyDescent="0.2">
      <c r="A9528" t="s">
        <v>219</v>
      </c>
      <c r="B9528" t="s">
        <v>199</v>
      </c>
      <c r="C9528" s="44">
        <v>222</v>
      </c>
      <c r="D9528" s="33">
        <v>43874</v>
      </c>
    </row>
    <row r="9529" spans="1:4" x14ac:dyDescent="0.2">
      <c r="A9529" t="s">
        <v>219</v>
      </c>
      <c r="B9529" t="s">
        <v>199</v>
      </c>
      <c r="C9529" s="44">
        <v>226</v>
      </c>
      <c r="D9529" s="33">
        <v>43875</v>
      </c>
    </row>
    <row r="9530" spans="1:4" x14ac:dyDescent="0.2">
      <c r="A9530" t="s">
        <v>219</v>
      </c>
      <c r="B9530" t="s">
        <v>199</v>
      </c>
      <c r="C9530" s="44">
        <v>235</v>
      </c>
      <c r="D9530" s="33">
        <v>43876</v>
      </c>
    </row>
    <row r="9531" spans="1:4" x14ac:dyDescent="0.2">
      <c r="A9531" t="s">
        <v>219</v>
      </c>
      <c r="B9531" t="s">
        <v>199</v>
      </c>
      <c r="C9531" s="44">
        <v>237</v>
      </c>
      <c r="D9531" s="33">
        <v>43877</v>
      </c>
    </row>
    <row r="9532" spans="1:4" x14ac:dyDescent="0.2">
      <c r="A9532" t="s">
        <v>219</v>
      </c>
      <c r="B9532" t="s">
        <v>199</v>
      </c>
      <c r="C9532" s="44">
        <v>238</v>
      </c>
      <c r="D9532" s="33">
        <v>43878</v>
      </c>
    </row>
    <row r="9533" spans="1:4" x14ac:dyDescent="0.2">
      <c r="A9533" t="s">
        <v>219</v>
      </c>
      <c r="B9533" t="s">
        <v>199</v>
      </c>
      <c r="C9533" s="44">
        <v>242</v>
      </c>
      <c r="D9533" s="33">
        <v>43879</v>
      </c>
    </row>
    <row r="9534" spans="1:4" x14ac:dyDescent="0.2">
      <c r="A9534" t="s">
        <v>219</v>
      </c>
      <c r="B9534" t="s">
        <v>199</v>
      </c>
      <c r="C9534" s="44">
        <v>244</v>
      </c>
      <c r="D9534" s="33">
        <v>43880</v>
      </c>
    </row>
    <row r="9535" spans="1:4" x14ac:dyDescent="0.2">
      <c r="A9535" t="s">
        <v>219</v>
      </c>
      <c r="B9535" t="s">
        <v>199</v>
      </c>
      <c r="C9535" s="44">
        <v>245</v>
      </c>
      <c r="D9535" s="33">
        <v>43881</v>
      </c>
    </row>
    <row r="9536" spans="1:4" x14ac:dyDescent="0.2">
      <c r="A9536" t="s">
        <v>219</v>
      </c>
      <c r="B9536" t="s">
        <v>199</v>
      </c>
      <c r="C9536" s="44">
        <v>246</v>
      </c>
      <c r="D9536" s="33">
        <v>43882</v>
      </c>
    </row>
    <row r="9537" spans="1:4" x14ac:dyDescent="0.2">
      <c r="A9537" t="s">
        <v>219</v>
      </c>
      <c r="B9537" t="s">
        <v>199</v>
      </c>
      <c r="C9537" s="44">
        <v>249</v>
      </c>
      <c r="D9537" s="33">
        <v>43883</v>
      </c>
    </row>
    <row r="9538" spans="1:4" x14ac:dyDescent="0.2">
      <c r="A9538" t="s">
        <v>219</v>
      </c>
      <c r="B9538" t="s">
        <v>199</v>
      </c>
      <c r="C9538" s="44">
        <v>249</v>
      </c>
      <c r="D9538" s="33">
        <v>43884</v>
      </c>
    </row>
    <row r="9539" spans="1:4" x14ac:dyDescent="0.2">
      <c r="A9539" t="s">
        <v>219</v>
      </c>
      <c r="B9539" t="s">
        <v>199</v>
      </c>
      <c r="C9539" s="44">
        <v>251</v>
      </c>
      <c r="D9539" s="33">
        <v>43885</v>
      </c>
    </row>
    <row r="9540" spans="1:4" x14ac:dyDescent="0.2">
      <c r="A9540" t="s">
        <v>219</v>
      </c>
      <c r="B9540" t="s">
        <v>199</v>
      </c>
      <c r="C9540" s="44">
        <v>252</v>
      </c>
      <c r="D9540" s="33">
        <v>43886</v>
      </c>
    </row>
    <row r="9541" spans="1:4" x14ac:dyDescent="0.2">
      <c r="A9541" t="s">
        <v>219</v>
      </c>
      <c r="B9541" t="s">
        <v>199</v>
      </c>
      <c r="C9541" s="44">
        <v>252</v>
      </c>
      <c r="D9541" s="33">
        <v>43887</v>
      </c>
    </row>
    <row r="9542" spans="1:4" x14ac:dyDescent="0.2">
      <c r="A9542" t="s">
        <v>219</v>
      </c>
      <c r="B9542" t="s">
        <v>199</v>
      </c>
      <c r="C9542" s="44">
        <v>252</v>
      </c>
      <c r="D9542" s="33">
        <v>43888</v>
      </c>
    </row>
    <row r="9543" spans="1:4" x14ac:dyDescent="0.2">
      <c r="A9543" t="s">
        <v>219</v>
      </c>
      <c r="B9543" t="s">
        <v>199</v>
      </c>
      <c r="C9543" s="44">
        <v>252</v>
      </c>
      <c r="D9543" s="33">
        <v>43889</v>
      </c>
    </row>
    <row r="9544" spans="1:4" x14ac:dyDescent="0.2">
      <c r="A9544" t="s">
        <v>219</v>
      </c>
      <c r="B9544" t="s">
        <v>199</v>
      </c>
      <c r="C9544" s="44">
        <v>252</v>
      </c>
      <c r="D9544" s="33">
        <v>43890</v>
      </c>
    </row>
    <row r="9545" spans="1:4" x14ac:dyDescent="0.2">
      <c r="A9545" t="s">
        <v>219</v>
      </c>
      <c r="B9545" t="s">
        <v>199</v>
      </c>
      <c r="C9545" s="44">
        <v>252</v>
      </c>
      <c r="D9545" s="33">
        <v>43891</v>
      </c>
    </row>
    <row r="9546" spans="1:4" x14ac:dyDescent="0.2">
      <c r="A9546" t="s">
        <v>219</v>
      </c>
      <c r="B9546" t="s">
        <v>199</v>
      </c>
      <c r="C9546" s="44">
        <v>252</v>
      </c>
      <c r="D9546" s="33">
        <v>43892</v>
      </c>
    </row>
    <row r="9547" spans="1:4" x14ac:dyDescent="0.2">
      <c r="A9547" t="s">
        <v>219</v>
      </c>
      <c r="B9547" t="s">
        <v>199</v>
      </c>
      <c r="C9547" s="44">
        <v>252</v>
      </c>
      <c r="D9547" s="33">
        <v>43893</v>
      </c>
    </row>
    <row r="9548" spans="1:4" x14ac:dyDescent="0.2">
      <c r="A9548" t="s">
        <v>219</v>
      </c>
      <c r="B9548" t="s">
        <v>199</v>
      </c>
      <c r="C9548" s="44">
        <v>252</v>
      </c>
      <c r="D9548" s="33">
        <v>43894</v>
      </c>
    </row>
    <row r="9549" spans="1:4" x14ac:dyDescent="0.2">
      <c r="A9549" t="s">
        <v>219</v>
      </c>
      <c r="B9549" t="s">
        <v>199</v>
      </c>
      <c r="C9549" s="44">
        <v>252</v>
      </c>
      <c r="D9549" s="33">
        <v>43895</v>
      </c>
    </row>
    <row r="9550" spans="1:4" x14ac:dyDescent="0.2">
      <c r="A9550" t="s">
        <v>219</v>
      </c>
      <c r="B9550" t="s">
        <v>199</v>
      </c>
      <c r="C9550" s="44">
        <v>252</v>
      </c>
      <c r="D9550" s="33">
        <v>43896</v>
      </c>
    </row>
    <row r="9551" spans="1:4" x14ac:dyDescent="0.2">
      <c r="A9551" t="s">
        <v>219</v>
      </c>
      <c r="B9551" t="s">
        <v>199</v>
      </c>
      <c r="C9551" s="44">
        <v>252</v>
      </c>
      <c r="D9551" s="33">
        <v>43897</v>
      </c>
    </row>
    <row r="9552" spans="1:4" x14ac:dyDescent="0.2">
      <c r="A9552" t="s">
        <v>219</v>
      </c>
      <c r="B9552" t="s">
        <v>199</v>
      </c>
      <c r="C9552" s="44">
        <v>252</v>
      </c>
      <c r="D9552" s="33">
        <v>43898</v>
      </c>
    </row>
    <row r="9553" spans="1:4" x14ac:dyDescent="0.2">
      <c r="A9553" t="s">
        <v>219</v>
      </c>
      <c r="B9553" t="s">
        <v>199</v>
      </c>
      <c r="C9553" s="44">
        <v>252</v>
      </c>
      <c r="D9553" s="33">
        <v>43899</v>
      </c>
    </row>
    <row r="9554" spans="1:4" x14ac:dyDescent="0.2">
      <c r="A9554" t="s">
        <v>219</v>
      </c>
      <c r="B9554" t="s">
        <v>199</v>
      </c>
      <c r="C9554" s="44">
        <v>252</v>
      </c>
      <c r="D9554" s="33">
        <v>43900</v>
      </c>
    </row>
    <row r="9555" spans="1:4" x14ac:dyDescent="0.2">
      <c r="A9555" t="s">
        <v>219</v>
      </c>
      <c r="B9555" t="s">
        <v>199</v>
      </c>
      <c r="C9555" s="44">
        <v>252</v>
      </c>
      <c r="D9555" s="33">
        <v>43901</v>
      </c>
    </row>
    <row r="9556" spans="1:4" x14ac:dyDescent="0.2">
      <c r="A9556" t="s">
        <v>219</v>
      </c>
      <c r="B9556" t="s">
        <v>199</v>
      </c>
      <c r="C9556" s="44">
        <v>252</v>
      </c>
      <c r="D9556" s="33">
        <v>43902</v>
      </c>
    </row>
    <row r="9557" spans="1:4" x14ac:dyDescent="0.2">
      <c r="A9557" t="s">
        <v>219</v>
      </c>
      <c r="B9557" t="s">
        <v>199</v>
      </c>
      <c r="C9557" s="44">
        <v>252</v>
      </c>
      <c r="D9557" s="33">
        <v>43903</v>
      </c>
    </row>
    <row r="9558" spans="1:4" x14ac:dyDescent="0.2">
      <c r="A9558" t="s">
        <v>219</v>
      </c>
      <c r="B9558" t="s">
        <v>199</v>
      </c>
      <c r="C9558" s="44">
        <v>252</v>
      </c>
      <c r="D9558" s="33">
        <v>43904</v>
      </c>
    </row>
    <row r="9559" spans="1:4" x14ac:dyDescent="0.2">
      <c r="A9559" t="s">
        <v>219</v>
      </c>
      <c r="B9559" t="s">
        <v>199</v>
      </c>
      <c r="C9559" s="44">
        <v>252</v>
      </c>
      <c r="D9559" s="33">
        <v>43905</v>
      </c>
    </row>
    <row r="9560" spans="1:4" x14ac:dyDescent="0.2">
      <c r="A9560" t="s">
        <v>220</v>
      </c>
      <c r="B9560" t="s">
        <v>199</v>
      </c>
      <c r="C9560" s="44">
        <v>0</v>
      </c>
      <c r="D9560" s="33">
        <v>43852</v>
      </c>
    </row>
    <row r="9561" spans="1:4" x14ac:dyDescent="0.2">
      <c r="A9561" t="s">
        <v>220</v>
      </c>
      <c r="B9561" t="s">
        <v>199</v>
      </c>
      <c r="C9561" s="44">
        <v>3</v>
      </c>
      <c r="D9561" s="33">
        <v>43853</v>
      </c>
    </row>
    <row r="9562" spans="1:4" x14ac:dyDescent="0.2">
      <c r="A9562" t="s">
        <v>220</v>
      </c>
      <c r="B9562" t="s">
        <v>199</v>
      </c>
      <c r="C9562" s="44">
        <v>5</v>
      </c>
      <c r="D9562" s="33">
        <v>43854</v>
      </c>
    </row>
    <row r="9563" spans="1:4" x14ac:dyDescent="0.2">
      <c r="A9563" t="s">
        <v>220</v>
      </c>
      <c r="B9563" t="s">
        <v>199</v>
      </c>
      <c r="C9563" s="44">
        <v>15</v>
      </c>
      <c r="D9563" s="33">
        <v>43855</v>
      </c>
    </row>
    <row r="9564" spans="1:4" x14ac:dyDescent="0.2">
      <c r="A9564" t="s">
        <v>220</v>
      </c>
      <c r="B9564" t="s">
        <v>199</v>
      </c>
      <c r="C9564" s="44">
        <v>22</v>
      </c>
      <c r="D9564" s="33">
        <v>43856</v>
      </c>
    </row>
    <row r="9565" spans="1:4" x14ac:dyDescent="0.2">
      <c r="A9565" t="s">
        <v>220</v>
      </c>
      <c r="B9565" t="s">
        <v>199</v>
      </c>
      <c r="C9565" s="44">
        <v>35</v>
      </c>
      <c r="D9565" s="33">
        <v>43857</v>
      </c>
    </row>
    <row r="9566" spans="1:4" x14ac:dyDescent="0.2">
      <c r="A9566" t="s">
        <v>220</v>
      </c>
      <c r="B9566" t="s">
        <v>199</v>
      </c>
      <c r="C9566" s="44">
        <v>46</v>
      </c>
      <c r="D9566" s="33">
        <v>43858</v>
      </c>
    </row>
    <row r="9567" spans="1:4" x14ac:dyDescent="0.2">
      <c r="A9567" t="s">
        <v>220</v>
      </c>
      <c r="B9567" t="s">
        <v>199</v>
      </c>
      <c r="C9567" s="44">
        <v>56</v>
      </c>
      <c r="D9567" s="33">
        <v>43859</v>
      </c>
    </row>
    <row r="9568" spans="1:4" x14ac:dyDescent="0.2">
      <c r="A9568" t="s">
        <v>220</v>
      </c>
      <c r="B9568" t="s">
        <v>199</v>
      </c>
      <c r="C9568" s="44">
        <v>63</v>
      </c>
      <c r="D9568" s="33">
        <v>43860</v>
      </c>
    </row>
    <row r="9569" spans="1:4" x14ac:dyDescent="0.2">
      <c r="A9569" t="s">
        <v>220</v>
      </c>
      <c r="B9569" t="s">
        <v>199</v>
      </c>
      <c r="C9569" s="44">
        <v>87</v>
      </c>
      <c r="D9569" s="33">
        <v>43861</v>
      </c>
    </row>
    <row r="9570" spans="1:4" x14ac:dyDescent="0.2">
      <c r="A9570" t="s">
        <v>220</v>
      </c>
      <c r="B9570" t="s">
        <v>199</v>
      </c>
      <c r="C9570" s="44">
        <v>101</v>
      </c>
      <c r="D9570" s="33">
        <v>43862</v>
      </c>
    </row>
    <row r="9571" spans="1:4" x14ac:dyDescent="0.2">
      <c r="A9571" t="s">
        <v>220</v>
      </c>
      <c r="B9571" t="s">
        <v>199</v>
      </c>
      <c r="C9571" s="44">
        <v>116</v>
      </c>
      <c r="D9571" s="33">
        <v>43863</v>
      </c>
    </row>
    <row r="9572" spans="1:4" x14ac:dyDescent="0.2">
      <c r="A9572" t="s">
        <v>220</v>
      </c>
      <c r="B9572" t="s">
        <v>199</v>
      </c>
      <c r="C9572" s="44">
        <v>128</v>
      </c>
      <c r="D9572" s="33">
        <v>43864</v>
      </c>
    </row>
    <row r="9573" spans="1:4" x14ac:dyDescent="0.2">
      <c r="A9573" t="s">
        <v>220</v>
      </c>
      <c r="B9573" t="s">
        <v>199</v>
      </c>
      <c r="C9573" s="44">
        <v>142</v>
      </c>
      <c r="D9573" s="33">
        <v>43865</v>
      </c>
    </row>
    <row r="9574" spans="1:4" x14ac:dyDescent="0.2">
      <c r="A9574" t="s">
        <v>220</v>
      </c>
      <c r="B9574" t="s">
        <v>199</v>
      </c>
      <c r="C9574" s="44">
        <v>165</v>
      </c>
      <c r="D9574" s="33">
        <v>43866</v>
      </c>
    </row>
    <row r="9575" spans="1:4" x14ac:dyDescent="0.2">
      <c r="A9575" t="s">
        <v>220</v>
      </c>
      <c r="B9575" t="s">
        <v>199</v>
      </c>
      <c r="C9575" s="44">
        <v>173</v>
      </c>
      <c r="D9575" s="33">
        <v>43867</v>
      </c>
    </row>
    <row r="9576" spans="1:4" x14ac:dyDescent="0.2">
      <c r="A9576" t="s">
        <v>220</v>
      </c>
      <c r="B9576" t="s">
        <v>199</v>
      </c>
      <c r="C9576" s="44">
        <v>184</v>
      </c>
      <c r="D9576" s="33">
        <v>43868</v>
      </c>
    </row>
    <row r="9577" spans="1:4" x14ac:dyDescent="0.2">
      <c r="A9577" t="s">
        <v>220</v>
      </c>
      <c r="B9577" t="s">
        <v>199</v>
      </c>
      <c r="C9577" s="44">
        <v>195</v>
      </c>
      <c r="D9577" s="33">
        <v>43869</v>
      </c>
    </row>
    <row r="9578" spans="1:4" x14ac:dyDescent="0.2">
      <c r="A9578" t="s">
        <v>220</v>
      </c>
      <c r="B9578" t="s">
        <v>199</v>
      </c>
      <c r="C9578" s="44">
        <v>208</v>
      </c>
      <c r="D9578" s="33">
        <v>43870</v>
      </c>
    </row>
    <row r="9579" spans="1:4" x14ac:dyDescent="0.2">
      <c r="A9579" t="s">
        <v>220</v>
      </c>
      <c r="B9579" t="s">
        <v>199</v>
      </c>
      <c r="C9579" s="44">
        <v>213</v>
      </c>
      <c r="D9579" s="33">
        <v>43871</v>
      </c>
    </row>
    <row r="9580" spans="1:4" x14ac:dyDescent="0.2">
      <c r="A9580" t="s">
        <v>220</v>
      </c>
      <c r="B9580" t="s">
        <v>199</v>
      </c>
      <c r="C9580" s="44">
        <v>219</v>
      </c>
      <c r="D9580" s="33">
        <v>43872</v>
      </c>
    </row>
    <row r="9581" spans="1:4" x14ac:dyDescent="0.2">
      <c r="A9581" t="s">
        <v>220</v>
      </c>
      <c r="B9581" t="s">
        <v>199</v>
      </c>
      <c r="C9581" s="44">
        <v>225</v>
      </c>
      <c r="D9581" s="33">
        <v>43873</v>
      </c>
    </row>
    <row r="9582" spans="1:4" x14ac:dyDescent="0.2">
      <c r="A9582" t="s">
        <v>220</v>
      </c>
      <c r="B9582" t="s">
        <v>199</v>
      </c>
      <c r="C9582" s="44">
        <v>229</v>
      </c>
      <c r="D9582" s="33">
        <v>43874</v>
      </c>
    </row>
    <row r="9583" spans="1:4" x14ac:dyDescent="0.2">
      <c r="A9583" t="s">
        <v>220</v>
      </c>
      <c r="B9583" t="s">
        <v>199</v>
      </c>
      <c r="C9583" s="44">
        <v>230</v>
      </c>
      <c r="D9583" s="33">
        <v>43875</v>
      </c>
    </row>
    <row r="9584" spans="1:4" x14ac:dyDescent="0.2">
      <c r="A9584" t="s">
        <v>220</v>
      </c>
      <c r="B9584" t="s">
        <v>199</v>
      </c>
      <c r="C9584" s="44">
        <v>232</v>
      </c>
      <c r="D9584" s="33">
        <v>43876</v>
      </c>
    </row>
    <row r="9585" spans="1:4" x14ac:dyDescent="0.2">
      <c r="A9585" t="s">
        <v>220</v>
      </c>
      <c r="B9585" t="s">
        <v>199</v>
      </c>
      <c r="C9585" s="44">
        <v>236</v>
      </c>
      <c r="D9585" s="33">
        <v>43877</v>
      </c>
    </row>
    <row r="9586" spans="1:4" x14ac:dyDescent="0.2">
      <c r="A9586" t="s">
        <v>220</v>
      </c>
      <c r="B9586" t="s">
        <v>199</v>
      </c>
      <c r="C9586" s="44">
        <v>240</v>
      </c>
      <c r="D9586" s="33">
        <v>43878</v>
      </c>
    </row>
    <row r="9587" spans="1:4" x14ac:dyDescent="0.2">
      <c r="A9587" t="s">
        <v>220</v>
      </c>
      <c r="B9587" t="s">
        <v>199</v>
      </c>
      <c r="C9587" s="44">
        <v>240</v>
      </c>
      <c r="D9587" s="33">
        <v>43879</v>
      </c>
    </row>
    <row r="9588" spans="1:4" x14ac:dyDescent="0.2">
      <c r="A9588" t="s">
        <v>220</v>
      </c>
      <c r="B9588" t="s">
        <v>199</v>
      </c>
      <c r="C9588" s="44">
        <v>242</v>
      </c>
      <c r="D9588" s="33">
        <v>43880</v>
      </c>
    </row>
    <row r="9589" spans="1:4" x14ac:dyDescent="0.2">
      <c r="A9589" t="s">
        <v>220</v>
      </c>
      <c r="B9589" t="s">
        <v>199</v>
      </c>
      <c r="C9589" s="44">
        <v>245</v>
      </c>
      <c r="D9589" s="33">
        <v>43881</v>
      </c>
    </row>
    <row r="9590" spans="1:4" x14ac:dyDescent="0.2">
      <c r="A9590" t="s">
        <v>220</v>
      </c>
      <c r="B9590" t="s">
        <v>199</v>
      </c>
      <c r="C9590" s="44">
        <v>245</v>
      </c>
      <c r="D9590" s="33">
        <v>43882</v>
      </c>
    </row>
    <row r="9591" spans="1:4" x14ac:dyDescent="0.2">
      <c r="A9591" t="s">
        <v>220</v>
      </c>
      <c r="B9591" t="s">
        <v>199</v>
      </c>
      <c r="C9591" s="44">
        <v>245</v>
      </c>
      <c r="D9591" s="33">
        <v>43883</v>
      </c>
    </row>
    <row r="9592" spans="1:4" x14ac:dyDescent="0.2">
      <c r="A9592" t="s">
        <v>220</v>
      </c>
      <c r="B9592" t="s">
        <v>199</v>
      </c>
      <c r="C9592" s="44">
        <v>245</v>
      </c>
      <c r="D9592" s="33">
        <v>43884</v>
      </c>
    </row>
    <row r="9593" spans="1:4" x14ac:dyDescent="0.2">
      <c r="A9593" t="s">
        <v>220</v>
      </c>
      <c r="B9593" t="s">
        <v>199</v>
      </c>
      <c r="C9593" s="44">
        <v>245</v>
      </c>
      <c r="D9593" s="33">
        <v>43885</v>
      </c>
    </row>
    <row r="9594" spans="1:4" x14ac:dyDescent="0.2">
      <c r="A9594" t="s">
        <v>220</v>
      </c>
      <c r="B9594" t="s">
        <v>199</v>
      </c>
      <c r="C9594" s="44">
        <v>245</v>
      </c>
      <c r="D9594" s="33">
        <v>43886</v>
      </c>
    </row>
    <row r="9595" spans="1:4" x14ac:dyDescent="0.2">
      <c r="A9595" t="s">
        <v>220</v>
      </c>
      <c r="B9595" t="s">
        <v>199</v>
      </c>
      <c r="C9595" s="44">
        <v>245</v>
      </c>
      <c r="D9595" s="33">
        <v>43887</v>
      </c>
    </row>
    <row r="9596" spans="1:4" x14ac:dyDescent="0.2">
      <c r="A9596" t="s">
        <v>220</v>
      </c>
      <c r="B9596" t="s">
        <v>199</v>
      </c>
      <c r="C9596" s="44">
        <v>245</v>
      </c>
      <c r="D9596" s="33">
        <v>43888</v>
      </c>
    </row>
    <row r="9597" spans="1:4" x14ac:dyDescent="0.2">
      <c r="A9597" t="s">
        <v>220</v>
      </c>
      <c r="B9597" t="s">
        <v>199</v>
      </c>
      <c r="C9597" s="44">
        <v>245</v>
      </c>
      <c r="D9597" s="33">
        <v>43889</v>
      </c>
    </row>
    <row r="9598" spans="1:4" x14ac:dyDescent="0.2">
      <c r="A9598" t="s">
        <v>220</v>
      </c>
      <c r="B9598" t="s">
        <v>199</v>
      </c>
      <c r="C9598" s="44">
        <v>245</v>
      </c>
      <c r="D9598" s="33">
        <v>43890</v>
      </c>
    </row>
    <row r="9599" spans="1:4" x14ac:dyDescent="0.2">
      <c r="A9599" t="s">
        <v>220</v>
      </c>
      <c r="B9599" t="s">
        <v>199</v>
      </c>
      <c r="C9599" s="44">
        <v>245</v>
      </c>
      <c r="D9599" s="33">
        <v>43891</v>
      </c>
    </row>
    <row r="9600" spans="1:4" x14ac:dyDescent="0.2">
      <c r="A9600" t="s">
        <v>220</v>
      </c>
      <c r="B9600" t="s">
        <v>199</v>
      </c>
      <c r="C9600" s="44">
        <v>245</v>
      </c>
      <c r="D9600" s="33">
        <v>43892</v>
      </c>
    </row>
    <row r="9601" spans="1:4" x14ac:dyDescent="0.2">
      <c r="A9601" t="s">
        <v>220</v>
      </c>
      <c r="B9601" t="s">
        <v>199</v>
      </c>
      <c r="C9601" s="44">
        <v>245</v>
      </c>
      <c r="D9601" s="33">
        <v>43893</v>
      </c>
    </row>
    <row r="9602" spans="1:4" x14ac:dyDescent="0.2">
      <c r="A9602" t="s">
        <v>220</v>
      </c>
      <c r="B9602" t="s">
        <v>199</v>
      </c>
      <c r="C9602" s="44">
        <v>245</v>
      </c>
      <c r="D9602" s="33">
        <v>43894</v>
      </c>
    </row>
    <row r="9603" spans="1:4" x14ac:dyDescent="0.2">
      <c r="A9603" t="s">
        <v>220</v>
      </c>
      <c r="B9603" t="s">
        <v>199</v>
      </c>
      <c r="C9603" s="44">
        <v>245</v>
      </c>
      <c r="D9603" s="33">
        <v>43895</v>
      </c>
    </row>
    <row r="9604" spans="1:4" x14ac:dyDescent="0.2">
      <c r="A9604" t="s">
        <v>220</v>
      </c>
      <c r="B9604" t="s">
        <v>199</v>
      </c>
      <c r="C9604" s="44">
        <v>245</v>
      </c>
      <c r="D9604" s="33">
        <v>43896</v>
      </c>
    </row>
    <row r="9605" spans="1:4" x14ac:dyDescent="0.2">
      <c r="A9605" t="s">
        <v>220</v>
      </c>
      <c r="B9605" t="s">
        <v>199</v>
      </c>
      <c r="C9605" s="44">
        <v>245</v>
      </c>
      <c r="D9605" s="33">
        <v>43897</v>
      </c>
    </row>
    <row r="9606" spans="1:4" x14ac:dyDescent="0.2">
      <c r="A9606" t="s">
        <v>220</v>
      </c>
      <c r="B9606" t="s">
        <v>199</v>
      </c>
      <c r="C9606" s="44">
        <v>245</v>
      </c>
      <c r="D9606" s="33">
        <v>43898</v>
      </c>
    </row>
    <row r="9607" spans="1:4" x14ac:dyDescent="0.2">
      <c r="A9607" t="s">
        <v>220</v>
      </c>
      <c r="B9607" t="s">
        <v>199</v>
      </c>
      <c r="C9607" s="44">
        <v>245</v>
      </c>
      <c r="D9607" s="33">
        <v>43899</v>
      </c>
    </row>
    <row r="9608" spans="1:4" x14ac:dyDescent="0.2">
      <c r="A9608" t="s">
        <v>220</v>
      </c>
      <c r="B9608" t="s">
        <v>199</v>
      </c>
      <c r="C9608" s="44">
        <v>245</v>
      </c>
      <c r="D9608" s="33">
        <v>43900</v>
      </c>
    </row>
    <row r="9609" spans="1:4" x14ac:dyDescent="0.2">
      <c r="A9609" t="s">
        <v>220</v>
      </c>
      <c r="B9609" t="s">
        <v>199</v>
      </c>
      <c r="C9609" s="44">
        <v>245</v>
      </c>
      <c r="D9609" s="33">
        <v>43901</v>
      </c>
    </row>
    <row r="9610" spans="1:4" x14ac:dyDescent="0.2">
      <c r="A9610" t="s">
        <v>220</v>
      </c>
      <c r="B9610" t="s">
        <v>199</v>
      </c>
      <c r="C9610" s="44">
        <v>245</v>
      </c>
      <c r="D9610" s="33">
        <v>43902</v>
      </c>
    </row>
    <row r="9611" spans="1:4" x14ac:dyDescent="0.2">
      <c r="A9611" t="s">
        <v>220</v>
      </c>
      <c r="B9611" t="s">
        <v>199</v>
      </c>
      <c r="C9611" s="44">
        <v>245</v>
      </c>
      <c r="D9611" s="33">
        <v>43903</v>
      </c>
    </row>
    <row r="9612" spans="1:4" x14ac:dyDescent="0.2">
      <c r="A9612" t="s">
        <v>220</v>
      </c>
      <c r="B9612" t="s">
        <v>199</v>
      </c>
      <c r="C9612" s="44">
        <v>245</v>
      </c>
      <c r="D9612" s="33">
        <v>43904</v>
      </c>
    </row>
    <row r="9613" spans="1:4" x14ac:dyDescent="0.2">
      <c r="A9613" t="s">
        <v>220</v>
      </c>
      <c r="B9613" t="s">
        <v>199</v>
      </c>
      <c r="C9613" s="44">
        <v>245</v>
      </c>
      <c r="D9613" s="33">
        <v>43905</v>
      </c>
    </row>
    <row r="9614" spans="1:4" x14ac:dyDescent="0.2">
      <c r="A9614" t="s">
        <v>221</v>
      </c>
      <c r="B9614" t="s">
        <v>199</v>
      </c>
      <c r="C9614" s="44">
        <v>1</v>
      </c>
      <c r="D9614" s="33">
        <v>43852</v>
      </c>
    </row>
    <row r="9615" spans="1:4" x14ac:dyDescent="0.2">
      <c r="A9615" t="s">
        <v>221</v>
      </c>
      <c r="B9615" t="s">
        <v>199</v>
      </c>
      <c r="C9615" s="44">
        <v>2</v>
      </c>
      <c r="D9615" s="33">
        <v>43853</v>
      </c>
    </row>
    <row r="9616" spans="1:4" x14ac:dyDescent="0.2">
      <c r="A9616" t="s">
        <v>221</v>
      </c>
      <c r="B9616" t="s">
        <v>199</v>
      </c>
      <c r="C9616" s="44">
        <v>5</v>
      </c>
      <c r="D9616" s="33">
        <v>43854</v>
      </c>
    </row>
    <row r="9617" spans="1:4" x14ac:dyDescent="0.2">
      <c r="A9617" t="s">
        <v>221</v>
      </c>
      <c r="B9617" t="s">
        <v>199</v>
      </c>
      <c r="C9617" s="44">
        <v>11</v>
      </c>
      <c r="D9617" s="33">
        <v>43855</v>
      </c>
    </row>
    <row r="9618" spans="1:4" x14ac:dyDescent="0.2">
      <c r="A9618" t="s">
        <v>221</v>
      </c>
      <c r="B9618" t="s">
        <v>199</v>
      </c>
      <c r="C9618" s="44">
        <v>16</v>
      </c>
      <c r="D9618" s="33">
        <v>43856</v>
      </c>
    </row>
    <row r="9619" spans="1:4" x14ac:dyDescent="0.2">
      <c r="A9619" t="s">
        <v>221</v>
      </c>
      <c r="B9619" t="s">
        <v>199</v>
      </c>
      <c r="C9619" s="44">
        <v>26</v>
      </c>
      <c r="D9619" s="33">
        <v>43857</v>
      </c>
    </row>
    <row r="9620" spans="1:4" x14ac:dyDescent="0.2">
      <c r="A9620" t="s">
        <v>221</v>
      </c>
      <c r="B9620" t="s">
        <v>199</v>
      </c>
      <c r="C9620" s="44">
        <v>44</v>
      </c>
      <c r="D9620" s="33">
        <v>43858</v>
      </c>
    </row>
    <row r="9621" spans="1:4" x14ac:dyDescent="0.2">
      <c r="A9621" t="s">
        <v>221</v>
      </c>
      <c r="B9621" t="s">
        <v>199</v>
      </c>
      <c r="C9621" s="44">
        <v>55</v>
      </c>
      <c r="D9621" s="33">
        <v>43859</v>
      </c>
    </row>
    <row r="9622" spans="1:4" x14ac:dyDescent="0.2">
      <c r="A9622" t="s">
        <v>221</v>
      </c>
      <c r="B9622" t="s">
        <v>199</v>
      </c>
      <c r="C9622" s="44">
        <v>70</v>
      </c>
      <c r="D9622" s="33">
        <v>43860</v>
      </c>
    </row>
    <row r="9623" spans="1:4" x14ac:dyDescent="0.2">
      <c r="A9623" t="s">
        <v>221</v>
      </c>
      <c r="B9623" t="s">
        <v>199</v>
      </c>
      <c r="C9623" s="44">
        <v>83</v>
      </c>
      <c r="D9623" s="33">
        <v>43861</v>
      </c>
    </row>
    <row r="9624" spans="1:4" x14ac:dyDescent="0.2">
      <c r="A9624" t="s">
        <v>221</v>
      </c>
      <c r="B9624" t="s">
        <v>199</v>
      </c>
      <c r="C9624" s="44">
        <v>93</v>
      </c>
      <c r="D9624" s="33">
        <v>43862</v>
      </c>
    </row>
    <row r="9625" spans="1:4" x14ac:dyDescent="0.2">
      <c r="A9625" t="s">
        <v>221</v>
      </c>
      <c r="B9625" t="s">
        <v>199</v>
      </c>
      <c r="C9625" s="44">
        <v>105</v>
      </c>
      <c r="D9625" s="33">
        <v>43863</v>
      </c>
    </row>
    <row r="9626" spans="1:4" x14ac:dyDescent="0.2">
      <c r="A9626" t="s">
        <v>221</v>
      </c>
      <c r="B9626" t="s">
        <v>199</v>
      </c>
      <c r="C9626" s="44">
        <v>117</v>
      </c>
      <c r="D9626" s="33">
        <v>43864</v>
      </c>
    </row>
    <row r="9627" spans="1:4" x14ac:dyDescent="0.2">
      <c r="A9627" t="s">
        <v>221</v>
      </c>
      <c r="B9627" t="s">
        <v>199</v>
      </c>
      <c r="C9627" s="44">
        <v>122</v>
      </c>
      <c r="D9627" s="33">
        <v>43865</v>
      </c>
    </row>
    <row r="9628" spans="1:4" x14ac:dyDescent="0.2">
      <c r="A9628" t="s">
        <v>221</v>
      </c>
      <c r="B9628" t="s">
        <v>199</v>
      </c>
      <c r="C9628" s="44">
        <v>128</v>
      </c>
      <c r="D9628" s="33">
        <v>43866</v>
      </c>
    </row>
    <row r="9629" spans="1:4" x14ac:dyDescent="0.2">
      <c r="A9629" t="s">
        <v>221</v>
      </c>
      <c r="B9629" t="s">
        <v>199</v>
      </c>
      <c r="C9629" s="44">
        <v>133</v>
      </c>
      <c r="D9629" s="33">
        <v>43867</v>
      </c>
    </row>
    <row r="9630" spans="1:4" x14ac:dyDescent="0.2">
      <c r="A9630" t="s">
        <v>221</v>
      </c>
      <c r="B9630" t="s">
        <v>199</v>
      </c>
      <c r="C9630" s="44">
        <v>138</v>
      </c>
      <c r="D9630" s="33">
        <v>43868</v>
      </c>
    </row>
    <row r="9631" spans="1:4" x14ac:dyDescent="0.2">
      <c r="A9631" t="s">
        <v>221</v>
      </c>
      <c r="B9631" t="s">
        <v>199</v>
      </c>
      <c r="C9631" s="44">
        <v>138</v>
      </c>
      <c r="D9631" s="33">
        <v>43869</v>
      </c>
    </row>
    <row r="9632" spans="1:4" x14ac:dyDescent="0.2">
      <c r="A9632" t="s">
        <v>221</v>
      </c>
      <c r="B9632" t="s">
        <v>199</v>
      </c>
      <c r="C9632" s="44">
        <v>141</v>
      </c>
      <c r="D9632" s="33">
        <v>43870</v>
      </c>
    </row>
    <row r="9633" spans="1:4" x14ac:dyDescent="0.2">
      <c r="A9633" t="s">
        <v>221</v>
      </c>
      <c r="B9633" t="s">
        <v>199</v>
      </c>
      <c r="C9633" s="44">
        <v>149</v>
      </c>
      <c r="D9633" s="33">
        <v>43871</v>
      </c>
    </row>
    <row r="9634" spans="1:4" x14ac:dyDescent="0.2">
      <c r="A9634" t="s">
        <v>221</v>
      </c>
      <c r="B9634" t="s">
        <v>199</v>
      </c>
      <c r="C9634" s="44">
        <v>153</v>
      </c>
      <c r="D9634" s="33">
        <v>43872</v>
      </c>
    </row>
    <row r="9635" spans="1:4" x14ac:dyDescent="0.2">
      <c r="A9635" t="s">
        <v>221</v>
      </c>
      <c r="B9635" t="s">
        <v>199</v>
      </c>
      <c r="C9635" s="44">
        <v>154</v>
      </c>
      <c r="D9635" s="33">
        <v>43873</v>
      </c>
    </row>
    <row r="9636" spans="1:4" x14ac:dyDescent="0.2">
      <c r="A9636" t="s">
        <v>221</v>
      </c>
      <c r="B9636" t="s">
        <v>199</v>
      </c>
      <c r="C9636" s="44">
        <v>156</v>
      </c>
      <c r="D9636" s="33">
        <v>43874</v>
      </c>
    </row>
    <row r="9637" spans="1:4" x14ac:dyDescent="0.2">
      <c r="A9637" t="s">
        <v>221</v>
      </c>
      <c r="B9637" t="s">
        <v>199</v>
      </c>
      <c r="C9637" s="44">
        <v>162</v>
      </c>
      <c r="D9637" s="33">
        <v>43875</v>
      </c>
    </row>
    <row r="9638" spans="1:4" x14ac:dyDescent="0.2">
      <c r="A9638" t="s">
        <v>221</v>
      </c>
      <c r="B9638" t="s">
        <v>199</v>
      </c>
      <c r="C9638" s="44">
        <v>168</v>
      </c>
      <c r="D9638" s="33">
        <v>43876</v>
      </c>
    </row>
    <row r="9639" spans="1:4" x14ac:dyDescent="0.2">
      <c r="A9639" t="s">
        <v>221</v>
      </c>
      <c r="B9639" t="s">
        <v>199</v>
      </c>
      <c r="C9639" s="44">
        <v>171</v>
      </c>
      <c r="D9639" s="33">
        <v>43877</v>
      </c>
    </row>
    <row r="9640" spans="1:4" x14ac:dyDescent="0.2">
      <c r="A9640" t="s">
        <v>221</v>
      </c>
      <c r="B9640" t="s">
        <v>199</v>
      </c>
      <c r="C9640" s="44">
        <v>171</v>
      </c>
      <c r="D9640" s="33">
        <v>43878</v>
      </c>
    </row>
    <row r="9641" spans="1:4" x14ac:dyDescent="0.2">
      <c r="A9641" t="s">
        <v>221</v>
      </c>
      <c r="B9641" t="s">
        <v>199</v>
      </c>
      <c r="C9641" s="44">
        <v>172</v>
      </c>
      <c r="D9641" s="33">
        <v>43879</v>
      </c>
    </row>
    <row r="9642" spans="1:4" x14ac:dyDescent="0.2">
      <c r="A9642" t="s">
        <v>221</v>
      </c>
      <c r="B9642" t="s">
        <v>199</v>
      </c>
      <c r="C9642" s="44">
        <v>172</v>
      </c>
      <c r="D9642" s="33">
        <v>43880</v>
      </c>
    </row>
    <row r="9643" spans="1:4" x14ac:dyDescent="0.2">
      <c r="A9643" t="s">
        <v>221</v>
      </c>
      <c r="B9643" t="s">
        <v>199</v>
      </c>
      <c r="C9643" s="44">
        <v>174</v>
      </c>
      <c r="D9643" s="33">
        <v>43881</v>
      </c>
    </row>
    <row r="9644" spans="1:4" x14ac:dyDescent="0.2">
      <c r="A9644" t="s">
        <v>221</v>
      </c>
      <c r="B9644" t="s">
        <v>199</v>
      </c>
      <c r="C9644" s="44">
        <v>174</v>
      </c>
      <c r="D9644" s="33">
        <v>43882</v>
      </c>
    </row>
    <row r="9645" spans="1:4" x14ac:dyDescent="0.2">
      <c r="A9645" t="s">
        <v>221</v>
      </c>
      <c r="B9645" t="s">
        <v>199</v>
      </c>
      <c r="C9645" s="44">
        <v>174</v>
      </c>
      <c r="D9645" s="33">
        <v>43883</v>
      </c>
    </row>
    <row r="9646" spans="1:4" x14ac:dyDescent="0.2">
      <c r="A9646" t="s">
        <v>221</v>
      </c>
      <c r="B9646" t="s">
        <v>199</v>
      </c>
      <c r="C9646" s="44">
        <v>174</v>
      </c>
      <c r="D9646" s="33">
        <v>43884</v>
      </c>
    </row>
    <row r="9647" spans="1:4" x14ac:dyDescent="0.2">
      <c r="A9647" t="s">
        <v>221</v>
      </c>
      <c r="B9647" t="s">
        <v>199</v>
      </c>
      <c r="C9647" s="44">
        <v>174</v>
      </c>
      <c r="D9647" s="33">
        <v>43885</v>
      </c>
    </row>
    <row r="9648" spans="1:4" x14ac:dyDescent="0.2">
      <c r="A9648" t="s">
        <v>221</v>
      </c>
      <c r="B9648" t="s">
        <v>199</v>
      </c>
      <c r="C9648" s="44">
        <v>174</v>
      </c>
      <c r="D9648" s="33">
        <v>43886</v>
      </c>
    </row>
    <row r="9649" spans="1:4" x14ac:dyDescent="0.2">
      <c r="A9649" t="s">
        <v>221</v>
      </c>
      <c r="B9649" t="s">
        <v>199</v>
      </c>
      <c r="C9649" s="44">
        <v>174</v>
      </c>
      <c r="D9649" s="33">
        <v>43887</v>
      </c>
    </row>
    <row r="9650" spans="1:4" x14ac:dyDescent="0.2">
      <c r="A9650" t="s">
        <v>221</v>
      </c>
      <c r="B9650" t="s">
        <v>199</v>
      </c>
      <c r="C9650" s="44">
        <v>174</v>
      </c>
      <c r="D9650" s="33">
        <v>43888</v>
      </c>
    </row>
    <row r="9651" spans="1:4" x14ac:dyDescent="0.2">
      <c r="A9651" t="s">
        <v>221</v>
      </c>
      <c r="B9651" t="s">
        <v>199</v>
      </c>
      <c r="C9651" s="44">
        <v>174</v>
      </c>
      <c r="D9651" s="33">
        <v>43889</v>
      </c>
    </row>
    <row r="9652" spans="1:4" x14ac:dyDescent="0.2">
      <c r="A9652" t="s">
        <v>221</v>
      </c>
      <c r="B9652" t="s">
        <v>199</v>
      </c>
      <c r="C9652" s="44">
        <v>174</v>
      </c>
      <c r="D9652" s="33">
        <v>43890</v>
      </c>
    </row>
    <row r="9653" spans="1:4" x14ac:dyDescent="0.2">
      <c r="A9653" t="s">
        <v>221</v>
      </c>
      <c r="B9653" t="s">
        <v>199</v>
      </c>
      <c r="C9653" s="44">
        <v>174</v>
      </c>
      <c r="D9653" s="33">
        <v>43891</v>
      </c>
    </row>
    <row r="9654" spans="1:4" x14ac:dyDescent="0.2">
      <c r="A9654" t="s">
        <v>221</v>
      </c>
      <c r="B9654" t="s">
        <v>199</v>
      </c>
      <c r="C9654" s="44">
        <v>174</v>
      </c>
      <c r="D9654" s="33">
        <v>43892</v>
      </c>
    </row>
    <row r="9655" spans="1:4" x14ac:dyDescent="0.2">
      <c r="A9655" t="s">
        <v>221</v>
      </c>
      <c r="B9655" t="s">
        <v>199</v>
      </c>
      <c r="C9655" s="44">
        <v>174</v>
      </c>
      <c r="D9655" s="33">
        <v>43893</v>
      </c>
    </row>
    <row r="9656" spans="1:4" x14ac:dyDescent="0.2">
      <c r="A9656" t="s">
        <v>221</v>
      </c>
      <c r="B9656" t="s">
        <v>199</v>
      </c>
      <c r="C9656" s="44">
        <v>174</v>
      </c>
      <c r="D9656" s="33">
        <v>43894</v>
      </c>
    </row>
    <row r="9657" spans="1:4" x14ac:dyDescent="0.2">
      <c r="A9657" t="s">
        <v>221</v>
      </c>
      <c r="B9657" t="s">
        <v>199</v>
      </c>
      <c r="C9657" s="44">
        <v>174</v>
      </c>
      <c r="D9657" s="33">
        <v>43895</v>
      </c>
    </row>
    <row r="9658" spans="1:4" x14ac:dyDescent="0.2">
      <c r="A9658" t="s">
        <v>221</v>
      </c>
      <c r="B9658" t="s">
        <v>199</v>
      </c>
      <c r="C9658" s="44">
        <v>174</v>
      </c>
      <c r="D9658" s="33">
        <v>43896</v>
      </c>
    </row>
    <row r="9659" spans="1:4" x14ac:dyDescent="0.2">
      <c r="A9659" t="s">
        <v>221</v>
      </c>
      <c r="B9659" t="s">
        <v>199</v>
      </c>
      <c r="C9659" s="44">
        <v>174</v>
      </c>
      <c r="D9659" s="33">
        <v>43897</v>
      </c>
    </row>
    <row r="9660" spans="1:4" x14ac:dyDescent="0.2">
      <c r="A9660" t="s">
        <v>221</v>
      </c>
      <c r="B9660" t="s">
        <v>199</v>
      </c>
      <c r="C9660" s="44">
        <v>174</v>
      </c>
      <c r="D9660" s="33">
        <v>43898</v>
      </c>
    </row>
    <row r="9661" spans="1:4" x14ac:dyDescent="0.2">
      <c r="A9661" t="s">
        <v>221</v>
      </c>
      <c r="B9661" t="s">
        <v>199</v>
      </c>
      <c r="C9661" s="44">
        <v>174</v>
      </c>
      <c r="D9661" s="33">
        <v>43899</v>
      </c>
    </row>
    <row r="9662" spans="1:4" x14ac:dyDescent="0.2">
      <c r="A9662" t="s">
        <v>221</v>
      </c>
      <c r="B9662" t="s">
        <v>199</v>
      </c>
      <c r="C9662" s="44">
        <v>174</v>
      </c>
      <c r="D9662" s="33">
        <v>43900</v>
      </c>
    </row>
    <row r="9663" spans="1:4" x14ac:dyDescent="0.2">
      <c r="A9663" t="s">
        <v>221</v>
      </c>
      <c r="B9663" t="s">
        <v>199</v>
      </c>
      <c r="C9663" s="44">
        <v>174</v>
      </c>
      <c r="D9663" s="33">
        <v>43901</v>
      </c>
    </row>
    <row r="9664" spans="1:4" x14ac:dyDescent="0.2">
      <c r="A9664" t="s">
        <v>221</v>
      </c>
      <c r="B9664" t="s">
        <v>199</v>
      </c>
      <c r="C9664" s="44">
        <v>174</v>
      </c>
      <c r="D9664" s="33">
        <v>43902</v>
      </c>
    </row>
    <row r="9665" spans="1:4" x14ac:dyDescent="0.2">
      <c r="A9665" t="s">
        <v>221</v>
      </c>
      <c r="B9665" t="s">
        <v>199</v>
      </c>
      <c r="C9665" s="44">
        <v>174</v>
      </c>
      <c r="D9665" s="33">
        <v>43903</v>
      </c>
    </row>
    <row r="9666" spans="1:4" x14ac:dyDescent="0.2">
      <c r="A9666" t="s">
        <v>221</v>
      </c>
      <c r="B9666" t="s">
        <v>199</v>
      </c>
      <c r="C9666" s="44">
        <v>174</v>
      </c>
      <c r="D9666" s="33">
        <v>43904</v>
      </c>
    </row>
    <row r="9667" spans="1:4" x14ac:dyDescent="0.2">
      <c r="A9667" t="s">
        <v>221</v>
      </c>
      <c r="B9667" t="s">
        <v>199</v>
      </c>
      <c r="C9667" s="44">
        <v>174</v>
      </c>
      <c r="D9667" s="33">
        <v>43905</v>
      </c>
    </row>
    <row r="9668" spans="1:4" x14ac:dyDescent="0.2">
      <c r="A9668" t="s">
        <v>222</v>
      </c>
      <c r="B9668" t="s">
        <v>199</v>
      </c>
      <c r="C9668" s="44">
        <v>4</v>
      </c>
      <c r="D9668" s="33">
        <v>43852</v>
      </c>
    </row>
    <row r="9669" spans="1:4" x14ac:dyDescent="0.2">
      <c r="A9669" t="s">
        <v>222</v>
      </c>
      <c r="B9669" t="s">
        <v>199</v>
      </c>
      <c r="C9669" s="44">
        <v>5</v>
      </c>
      <c r="D9669" s="33">
        <v>43853</v>
      </c>
    </row>
    <row r="9670" spans="1:4" x14ac:dyDescent="0.2">
      <c r="A9670" t="s">
        <v>222</v>
      </c>
      <c r="B9670" t="s">
        <v>199</v>
      </c>
      <c r="C9670" s="44">
        <v>8</v>
      </c>
      <c r="D9670" s="33">
        <v>43854</v>
      </c>
    </row>
    <row r="9671" spans="1:4" x14ac:dyDescent="0.2">
      <c r="A9671" t="s">
        <v>222</v>
      </c>
      <c r="B9671" t="s">
        <v>199</v>
      </c>
      <c r="C9671" s="44">
        <v>19</v>
      </c>
      <c r="D9671" s="33">
        <v>43855</v>
      </c>
    </row>
    <row r="9672" spans="1:4" x14ac:dyDescent="0.2">
      <c r="A9672" t="s">
        <v>222</v>
      </c>
      <c r="B9672" t="s">
        <v>199</v>
      </c>
      <c r="C9672" s="44">
        <v>22</v>
      </c>
      <c r="D9672" s="33">
        <v>43856</v>
      </c>
    </row>
    <row r="9673" spans="1:4" x14ac:dyDescent="0.2">
      <c r="A9673" t="s">
        <v>222</v>
      </c>
      <c r="B9673" t="s">
        <v>199</v>
      </c>
      <c r="C9673" s="44">
        <v>33</v>
      </c>
      <c r="D9673" s="33">
        <v>43857</v>
      </c>
    </row>
    <row r="9674" spans="1:4" x14ac:dyDescent="0.2">
      <c r="A9674" t="s">
        <v>222</v>
      </c>
      <c r="B9674" t="s">
        <v>199</v>
      </c>
      <c r="C9674" s="44">
        <v>40</v>
      </c>
      <c r="D9674" s="33">
        <v>43858</v>
      </c>
    </row>
    <row r="9675" spans="1:4" x14ac:dyDescent="0.2">
      <c r="A9675" t="s">
        <v>222</v>
      </c>
      <c r="B9675" t="s">
        <v>199</v>
      </c>
      <c r="C9675" s="44">
        <v>43</v>
      </c>
      <c r="D9675" s="33">
        <v>43859</v>
      </c>
    </row>
    <row r="9676" spans="1:4" x14ac:dyDescent="0.2">
      <c r="A9676" t="s">
        <v>222</v>
      </c>
      <c r="B9676" t="s">
        <v>199</v>
      </c>
      <c r="C9676" s="44">
        <v>46</v>
      </c>
      <c r="D9676" s="33">
        <v>43860</v>
      </c>
    </row>
    <row r="9677" spans="1:4" x14ac:dyDescent="0.2">
      <c r="A9677" t="s">
        <v>222</v>
      </c>
      <c r="B9677" t="s">
        <v>199</v>
      </c>
      <c r="C9677" s="44">
        <v>52</v>
      </c>
      <c r="D9677" s="33">
        <v>43861</v>
      </c>
    </row>
    <row r="9678" spans="1:4" x14ac:dyDescent="0.2">
      <c r="A9678" t="s">
        <v>222</v>
      </c>
      <c r="B9678" t="s">
        <v>199</v>
      </c>
      <c r="C9678" s="44">
        <v>62</v>
      </c>
      <c r="D9678" s="33">
        <v>43862</v>
      </c>
    </row>
    <row r="9679" spans="1:4" x14ac:dyDescent="0.2">
      <c r="A9679" t="s">
        <v>222</v>
      </c>
      <c r="B9679" t="s">
        <v>199</v>
      </c>
      <c r="C9679" s="44">
        <v>64</v>
      </c>
      <c r="D9679" s="33">
        <v>43863</v>
      </c>
    </row>
    <row r="9680" spans="1:4" x14ac:dyDescent="0.2">
      <c r="A9680" t="s">
        <v>222</v>
      </c>
      <c r="B9680" t="s">
        <v>199</v>
      </c>
      <c r="C9680" s="44">
        <v>72</v>
      </c>
      <c r="D9680" s="33">
        <v>43864</v>
      </c>
    </row>
    <row r="9681" spans="1:4" x14ac:dyDescent="0.2">
      <c r="A9681" t="s">
        <v>222</v>
      </c>
      <c r="B9681" t="s">
        <v>199</v>
      </c>
      <c r="C9681" s="44">
        <v>80</v>
      </c>
      <c r="D9681" s="33">
        <v>43865</v>
      </c>
    </row>
    <row r="9682" spans="1:4" x14ac:dyDescent="0.2">
      <c r="A9682" t="s">
        <v>222</v>
      </c>
      <c r="B9682" t="s">
        <v>199</v>
      </c>
      <c r="C9682" s="44">
        <v>99</v>
      </c>
      <c r="D9682" s="33">
        <v>43866</v>
      </c>
    </row>
    <row r="9683" spans="1:4" x14ac:dyDescent="0.2">
      <c r="A9683" t="s">
        <v>222</v>
      </c>
      <c r="B9683" t="s">
        <v>199</v>
      </c>
      <c r="C9683" s="44">
        <v>106</v>
      </c>
      <c r="D9683" s="33">
        <v>43867</v>
      </c>
    </row>
    <row r="9684" spans="1:4" x14ac:dyDescent="0.2">
      <c r="A9684" t="s">
        <v>222</v>
      </c>
      <c r="B9684" t="s">
        <v>199</v>
      </c>
      <c r="C9684" s="44">
        <v>117</v>
      </c>
      <c r="D9684" s="33">
        <v>43868</v>
      </c>
    </row>
    <row r="9685" spans="1:4" x14ac:dyDescent="0.2">
      <c r="A9685" t="s">
        <v>222</v>
      </c>
      <c r="B9685" t="s">
        <v>199</v>
      </c>
      <c r="C9685" s="44">
        <v>124</v>
      </c>
      <c r="D9685" s="33">
        <v>43869</v>
      </c>
    </row>
    <row r="9686" spans="1:4" x14ac:dyDescent="0.2">
      <c r="A9686" t="s">
        <v>222</v>
      </c>
      <c r="B9686" t="s">
        <v>199</v>
      </c>
      <c r="C9686" s="44">
        <v>131</v>
      </c>
      <c r="D9686" s="33">
        <v>43870</v>
      </c>
    </row>
    <row r="9687" spans="1:4" x14ac:dyDescent="0.2">
      <c r="A9687" t="s">
        <v>222</v>
      </c>
      <c r="B9687" t="s">
        <v>199</v>
      </c>
      <c r="C9687" s="44">
        <v>138</v>
      </c>
      <c r="D9687" s="33">
        <v>43871</v>
      </c>
    </row>
    <row r="9688" spans="1:4" x14ac:dyDescent="0.2">
      <c r="A9688" t="s">
        <v>222</v>
      </c>
      <c r="B9688" t="s">
        <v>199</v>
      </c>
      <c r="C9688" s="44">
        <v>144</v>
      </c>
      <c r="D9688" s="33">
        <v>43872</v>
      </c>
    </row>
    <row r="9689" spans="1:4" x14ac:dyDescent="0.2">
      <c r="A9689" t="s">
        <v>222</v>
      </c>
      <c r="B9689" t="s">
        <v>199</v>
      </c>
      <c r="C9689" s="44">
        <v>157</v>
      </c>
      <c r="D9689" s="33">
        <v>43873</v>
      </c>
    </row>
    <row r="9690" spans="1:4" x14ac:dyDescent="0.2">
      <c r="A9690" t="s">
        <v>222</v>
      </c>
      <c r="B9690" t="s">
        <v>199</v>
      </c>
      <c r="C9690" s="44">
        <v>157</v>
      </c>
      <c r="D9690" s="33">
        <v>43874</v>
      </c>
    </row>
    <row r="9691" spans="1:4" x14ac:dyDescent="0.2">
      <c r="A9691" t="s">
        <v>222</v>
      </c>
      <c r="B9691" t="s">
        <v>199</v>
      </c>
      <c r="C9691" s="44">
        <v>159</v>
      </c>
      <c r="D9691" s="33">
        <v>43875</v>
      </c>
    </row>
    <row r="9692" spans="1:4" x14ac:dyDescent="0.2">
      <c r="A9692" t="s">
        <v>222</v>
      </c>
      <c r="B9692" t="s">
        <v>199</v>
      </c>
      <c r="C9692" s="44">
        <v>162</v>
      </c>
      <c r="D9692" s="33">
        <v>43876</v>
      </c>
    </row>
    <row r="9693" spans="1:4" x14ac:dyDescent="0.2">
      <c r="A9693" t="s">
        <v>222</v>
      </c>
      <c r="B9693" t="s">
        <v>199</v>
      </c>
      <c r="C9693" s="44">
        <v>162</v>
      </c>
      <c r="D9693" s="33">
        <v>43877</v>
      </c>
    </row>
    <row r="9694" spans="1:4" x14ac:dyDescent="0.2">
      <c r="A9694" t="s">
        <v>222</v>
      </c>
      <c r="B9694" t="s">
        <v>199</v>
      </c>
      <c r="C9694" s="44">
        <v>163</v>
      </c>
      <c r="D9694" s="33">
        <v>43878</v>
      </c>
    </row>
    <row r="9695" spans="1:4" x14ac:dyDescent="0.2">
      <c r="A9695" t="s">
        <v>222</v>
      </c>
      <c r="B9695" t="s">
        <v>199</v>
      </c>
      <c r="C9695" s="44">
        <v>163</v>
      </c>
      <c r="D9695" s="33">
        <v>43879</v>
      </c>
    </row>
    <row r="9696" spans="1:4" x14ac:dyDescent="0.2">
      <c r="A9696" t="s">
        <v>222</v>
      </c>
      <c r="B9696" t="s">
        <v>199</v>
      </c>
      <c r="C9696" s="44">
        <v>168</v>
      </c>
      <c r="D9696" s="33">
        <v>43880</v>
      </c>
    </row>
    <row r="9697" spans="1:4" x14ac:dyDescent="0.2">
      <c r="A9697" t="s">
        <v>222</v>
      </c>
      <c r="B9697" t="s">
        <v>199</v>
      </c>
      <c r="C9697" s="44">
        <v>168</v>
      </c>
      <c r="D9697" s="33">
        <v>43881</v>
      </c>
    </row>
    <row r="9698" spans="1:4" x14ac:dyDescent="0.2">
      <c r="A9698" t="s">
        <v>222</v>
      </c>
      <c r="B9698" t="s">
        <v>199</v>
      </c>
      <c r="C9698" s="44">
        <v>168</v>
      </c>
      <c r="D9698" s="33">
        <v>43882</v>
      </c>
    </row>
    <row r="9699" spans="1:4" x14ac:dyDescent="0.2">
      <c r="A9699" t="s">
        <v>222</v>
      </c>
      <c r="B9699" t="s">
        <v>199</v>
      </c>
      <c r="C9699" s="44">
        <v>168</v>
      </c>
      <c r="D9699" s="33">
        <v>43883</v>
      </c>
    </row>
    <row r="9700" spans="1:4" x14ac:dyDescent="0.2">
      <c r="A9700" t="s">
        <v>222</v>
      </c>
      <c r="B9700" t="s">
        <v>199</v>
      </c>
      <c r="C9700" s="44">
        <v>168</v>
      </c>
      <c r="D9700" s="33">
        <v>43884</v>
      </c>
    </row>
    <row r="9701" spans="1:4" x14ac:dyDescent="0.2">
      <c r="A9701" t="s">
        <v>222</v>
      </c>
      <c r="B9701" t="s">
        <v>199</v>
      </c>
      <c r="C9701" s="44">
        <v>168</v>
      </c>
      <c r="D9701" s="33">
        <v>43885</v>
      </c>
    </row>
    <row r="9702" spans="1:4" x14ac:dyDescent="0.2">
      <c r="A9702" t="s">
        <v>222</v>
      </c>
      <c r="B9702" t="s">
        <v>199</v>
      </c>
      <c r="C9702" s="44">
        <v>168</v>
      </c>
      <c r="D9702" s="33">
        <v>43886</v>
      </c>
    </row>
    <row r="9703" spans="1:4" x14ac:dyDescent="0.2">
      <c r="A9703" t="s">
        <v>222</v>
      </c>
      <c r="B9703" t="s">
        <v>199</v>
      </c>
      <c r="C9703" s="44">
        <v>168</v>
      </c>
      <c r="D9703" s="33">
        <v>43887</v>
      </c>
    </row>
    <row r="9704" spans="1:4" x14ac:dyDescent="0.2">
      <c r="A9704" t="s">
        <v>222</v>
      </c>
      <c r="B9704" t="s">
        <v>199</v>
      </c>
      <c r="C9704" s="44">
        <v>168</v>
      </c>
      <c r="D9704" s="33">
        <v>43888</v>
      </c>
    </row>
    <row r="9705" spans="1:4" x14ac:dyDescent="0.2">
      <c r="A9705" t="s">
        <v>222</v>
      </c>
      <c r="B9705" t="s">
        <v>199</v>
      </c>
      <c r="C9705" s="44">
        <v>168</v>
      </c>
      <c r="D9705" s="33">
        <v>43889</v>
      </c>
    </row>
    <row r="9706" spans="1:4" x14ac:dyDescent="0.2">
      <c r="A9706" t="s">
        <v>222</v>
      </c>
      <c r="B9706" t="s">
        <v>199</v>
      </c>
      <c r="C9706" s="44">
        <v>168</v>
      </c>
      <c r="D9706" s="33">
        <v>43890</v>
      </c>
    </row>
    <row r="9707" spans="1:4" x14ac:dyDescent="0.2">
      <c r="A9707" t="s">
        <v>222</v>
      </c>
      <c r="B9707" t="s">
        <v>199</v>
      </c>
      <c r="C9707" s="44">
        <v>168</v>
      </c>
      <c r="D9707" s="33">
        <v>43891</v>
      </c>
    </row>
    <row r="9708" spans="1:4" x14ac:dyDescent="0.2">
      <c r="A9708" t="s">
        <v>222</v>
      </c>
      <c r="B9708" t="s">
        <v>199</v>
      </c>
      <c r="C9708" s="44">
        <v>168</v>
      </c>
      <c r="D9708" s="33">
        <v>43892</v>
      </c>
    </row>
    <row r="9709" spans="1:4" x14ac:dyDescent="0.2">
      <c r="A9709" t="s">
        <v>222</v>
      </c>
      <c r="B9709" t="s">
        <v>199</v>
      </c>
      <c r="C9709" s="44">
        <v>168</v>
      </c>
      <c r="D9709" s="33">
        <v>43893</v>
      </c>
    </row>
    <row r="9710" spans="1:4" x14ac:dyDescent="0.2">
      <c r="A9710" t="s">
        <v>222</v>
      </c>
      <c r="B9710" t="s">
        <v>199</v>
      </c>
      <c r="C9710" s="44">
        <v>168</v>
      </c>
      <c r="D9710" s="33">
        <v>43894</v>
      </c>
    </row>
    <row r="9711" spans="1:4" x14ac:dyDescent="0.2">
      <c r="A9711" t="s">
        <v>222</v>
      </c>
      <c r="B9711" t="s">
        <v>199</v>
      </c>
      <c r="C9711" s="44">
        <v>168</v>
      </c>
      <c r="D9711" s="33">
        <v>43895</v>
      </c>
    </row>
    <row r="9712" spans="1:4" x14ac:dyDescent="0.2">
      <c r="A9712" t="s">
        <v>222</v>
      </c>
      <c r="B9712" t="s">
        <v>199</v>
      </c>
      <c r="C9712" s="44">
        <v>168</v>
      </c>
      <c r="D9712" s="33">
        <v>43896</v>
      </c>
    </row>
    <row r="9713" spans="1:4" x14ac:dyDescent="0.2">
      <c r="A9713" t="s">
        <v>222</v>
      </c>
      <c r="B9713" t="s">
        <v>199</v>
      </c>
      <c r="C9713" s="44">
        <v>168</v>
      </c>
      <c r="D9713" s="33">
        <v>43897</v>
      </c>
    </row>
    <row r="9714" spans="1:4" x14ac:dyDescent="0.2">
      <c r="A9714" t="s">
        <v>222</v>
      </c>
      <c r="B9714" t="s">
        <v>199</v>
      </c>
      <c r="C9714" s="44">
        <v>168</v>
      </c>
      <c r="D9714" s="33">
        <v>43898</v>
      </c>
    </row>
    <row r="9715" spans="1:4" x14ac:dyDescent="0.2">
      <c r="A9715" t="s">
        <v>222</v>
      </c>
      <c r="B9715" t="s">
        <v>199</v>
      </c>
      <c r="C9715" s="44">
        <v>168</v>
      </c>
      <c r="D9715" s="33">
        <v>43899</v>
      </c>
    </row>
    <row r="9716" spans="1:4" x14ac:dyDescent="0.2">
      <c r="A9716" t="s">
        <v>222</v>
      </c>
      <c r="B9716" t="s">
        <v>199</v>
      </c>
      <c r="C9716" s="44">
        <v>168</v>
      </c>
      <c r="D9716" s="33">
        <v>43900</v>
      </c>
    </row>
    <row r="9717" spans="1:4" x14ac:dyDescent="0.2">
      <c r="A9717" t="s">
        <v>222</v>
      </c>
      <c r="B9717" t="s">
        <v>199</v>
      </c>
      <c r="C9717" s="44">
        <v>168</v>
      </c>
      <c r="D9717" s="33">
        <v>43901</v>
      </c>
    </row>
    <row r="9718" spans="1:4" x14ac:dyDescent="0.2">
      <c r="A9718" t="s">
        <v>222</v>
      </c>
      <c r="B9718" t="s">
        <v>199</v>
      </c>
      <c r="C9718" s="44">
        <v>168</v>
      </c>
      <c r="D9718" s="33">
        <v>43902</v>
      </c>
    </row>
    <row r="9719" spans="1:4" x14ac:dyDescent="0.2">
      <c r="A9719" t="s">
        <v>222</v>
      </c>
      <c r="B9719" t="s">
        <v>199</v>
      </c>
      <c r="C9719" s="44">
        <v>168</v>
      </c>
      <c r="D9719" s="33">
        <v>43903</v>
      </c>
    </row>
    <row r="9720" spans="1:4" x14ac:dyDescent="0.2">
      <c r="A9720" t="s">
        <v>222</v>
      </c>
      <c r="B9720" t="s">
        <v>199</v>
      </c>
      <c r="C9720" s="44">
        <v>168</v>
      </c>
      <c r="D9720" s="33">
        <v>43904</v>
      </c>
    </row>
    <row r="9721" spans="1:4" x14ac:dyDescent="0.2">
      <c r="A9721" t="s">
        <v>222</v>
      </c>
      <c r="B9721" t="s">
        <v>199</v>
      </c>
      <c r="C9721" s="44">
        <v>168</v>
      </c>
      <c r="D9721" s="33">
        <v>43905</v>
      </c>
    </row>
    <row r="9722" spans="1:4" x14ac:dyDescent="0.2">
      <c r="A9722" t="s">
        <v>223</v>
      </c>
      <c r="B9722" t="s">
        <v>199</v>
      </c>
      <c r="C9722" s="44">
        <v>1</v>
      </c>
      <c r="D9722" s="33">
        <v>43852</v>
      </c>
    </row>
    <row r="9723" spans="1:4" x14ac:dyDescent="0.2">
      <c r="A9723" t="s">
        <v>223</v>
      </c>
      <c r="B9723" t="s">
        <v>199</v>
      </c>
      <c r="C9723" s="44">
        <v>3</v>
      </c>
      <c r="D9723" s="33">
        <v>43853</v>
      </c>
    </row>
    <row r="9724" spans="1:4" x14ac:dyDescent="0.2">
      <c r="A9724" t="s">
        <v>223</v>
      </c>
      <c r="B9724" t="s">
        <v>199</v>
      </c>
      <c r="C9724" s="44">
        <v>3</v>
      </c>
      <c r="D9724" s="33">
        <v>43854</v>
      </c>
    </row>
    <row r="9725" spans="1:4" x14ac:dyDescent="0.2">
      <c r="A9725" t="s">
        <v>223</v>
      </c>
      <c r="B9725" t="s">
        <v>199</v>
      </c>
      <c r="C9725" s="44">
        <v>4</v>
      </c>
      <c r="D9725" s="33">
        <v>43855</v>
      </c>
    </row>
    <row r="9726" spans="1:4" x14ac:dyDescent="0.2">
      <c r="A9726" t="s">
        <v>223</v>
      </c>
      <c r="B9726" t="s">
        <v>199</v>
      </c>
      <c r="C9726" s="44">
        <v>5</v>
      </c>
      <c r="D9726" s="33">
        <v>43856</v>
      </c>
    </row>
    <row r="9727" spans="1:4" x14ac:dyDescent="0.2">
      <c r="A9727" t="s">
        <v>223</v>
      </c>
      <c r="B9727" t="s">
        <v>199</v>
      </c>
      <c r="C9727" s="44">
        <v>7</v>
      </c>
      <c r="D9727" s="33">
        <v>43857</v>
      </c>
    </row>
    <row r="9728" spans="1:4" x14ac:dyDescent="0.2">
      <c r="A9728" t="s">
        <v>223</v>
      </c>
      <c r="B9728" t="s">
        <v>199</v>
      </c>
      <c r="C9728" s="44">
        <v>9</v>
      </c>
      <c r="D9728" s="33">
        <v>43858</v>
      </c>
    </row>
    <row r="9729" spans="1:4" x14ac:dyDescent="0.2">
      <c r="A9729" t="s">
        <v>223</v>
      </c>
      <c r="B9729" t="s">
        <v>199</v>
      </c>
      <c r="C9729" s="44">
        <v>9</v>
      </c>
      <c r="D9729" s="33">
        <v>43859</v>
      </c>
    </row>
    <row r="9730" spans="1:4" x14ac:dyDescent="0.2">
      <c r="A9730" t="s">
        <v>223</v>
      </c>
      <c r="B9730" t="s">
        <v>199</v>
      </c>
      <c r="C9730" s="44">
        <v>12</v>
      </c>
      <c r="D9730" s="33">
        <v>43860</v>
      </c>
    </row>
    <row r="9731" spans="1:4" x14ac:dyDescent="0.2">
      <c r="A9731" t="s">
        <v>223</v>
      </c>
      <c r="B9731" t="s">
        <v>199</v>
      </c>
      <c r="C9731" s="44">
        <v>29</v>
      </c>
      <c r="D9731" s="33">
        <v>43861</v>
      </c>
    </row>
    <row r="9732" spans="1:4" x14ac:dyDescent="0.2">
      <c r="A9732" t="s">
        <v>223</v>
      </c>
      <c r="B9732" t="s">
        <v>199</v>
      </c>
      <c r="C9732" s="44">
        <v>29</v>
      </c>
      <c r="D9732" s="33">
        <v>43862</v>
      </c>
    </row>
    <row r="9733" spans="1:4" x14ac:dyDescent="0.2">
      <c r="A9733" t="s">
        <v>223</v>
      </c>
      <c r="B9733" t="s">
        <v>199</v>
      </c>
      <c r="C9733" s="44">
        <v>38</v>
      </c>
      <c r="D9733" s="33">
        <v>43863</v>
      </c>
    </row>
    <row r="9734" spans="1:4" x14ac:dyDescent="0.2">
      <c r="A9734" t="s">
        <v>223</v>
      </c>
      <c r="B9734" t="s">
        <v>199</v>
      </c>
      <c r="C9734" s="44">
        <v>46</v>
      </c>
      <c r="D9734" s="33">
        <v>43864</v>
      </c>
    </row>
    <row r="9735" spans="1:4" x14ac:dyDescent="0.2">
      <c r="A9735" t="s">
        <v>223</v>
      </c>
      <c r="B9735" t="s">
        <v>199</v>
      </c>
      <c r="C9735" s="44">
        <v>58</v>
      </c>
      <c r="D9735" s="33">
        <v>43865</v>
      </c>
    </row>
    <row r="9736" spans="1:4" x14ac:dyDescent="0.2">
      <c r="A9736" t="s">
        <v>223</v>
      </c>
      <c r="B9736" t="s">
        <v>199</v>
      </c>
      <c r="C9736" s="44">
        <v>64</v>
      </c>
      <c r="D9736" s="33">
        <v>43866</v>
      </c>
    </row>
    <row r="9737" spans="1:4" x14ac:dyDescent="0.2">
      <c r="A9737" t="s">
        <v>223</v>
      </c>
      <c r="B9737" t="s">
        <v>199</v>
      </c>
      <c r="C9737" s="44">
        <v>71</v>
      </c>
      <c r="D9737" s="33">
        <v>43867</v>
      </c>
    </row>
    <row r="9738" spans="1:4" x14ac:dyDescent="0.2">
      <c r="A9738" t="s">
        <v>223</v>
      </c>
      <c r="B9738" t="s">
        <v>199</v>
      </c>
      <c r="C9738" s="44">
        <v>81</v>
      </c>
      <c r="D9738" s="33">
        <v>43868</v>
      </c>
    </row>
    <row r="9739" spans="1:4" x14ac:dyDescent="0.2">
      <c r="A9739" t="s">
        <v>223</v>
      </c>
      <c r="B9739" t="s">
        <v>199</v>
      </c>
      <c r="C9739" s="44">
        <v>89</v>
      </c>
      <c r="D9739" s="33">
        <v>43869</v>
      </c>
    </row>
    <row r="9740" spans="1:4" x14ac:dyDescent="0.2">
      <c r="A9740" t="s">
        <v>223</v>
      </c>
      <c r="B9740" t="s">
        <v>199</v>
      </c>
      <c r="C9740" s="44">
        <v>99</v>
      </c>
      <c r="D9740" s="33">
        <v>43870</v>
      </c>
    </row>
    <row r="9741" spans="1:4" x14ac:dyDescent="0.2">
      <c r="A9741" t="s">
        <v>223</v>
      </c>
      <c r="B9741" t="s">
        <v>199</v>
      </c>
      <c r="C9741" s="44">
        <v>109</v>
      </c>
      <c r="D9741" s="33">
        <v>43871</v>
      </c>
    </row>
    <row r="9742" spans="1:4" x14ac:dyDescent="0.2">
      <c r="A9742" t="s">
        <v>223</v>
      </c>
      <c r="B9742" t="s">
        <v>199</v>
      </c>
      <c r="C9742" s="44">
        <v>127</v>
      </c>
      <c r="D9742" s="33">
        <v>43872</v>
      </c>
    </row>
    <row r="9743" spans="1:4" x14ac:dyDescent="0.2">
      <c r="A9743" t="s">
        <v>223</v>
      </c>
      <c r="B9743" t="s">
        <v>199</v>
      </c>
      <c r="C9743" s="44">
        <v>133</v>
      </c>
      <c r="D9743" s="33">
        <v>43873</v>
      </c>
    </row>
    <row r="9744" spans="1:4" x14ac:dyDescent="0.2">
      <c r="A9744" t="s">
        <v>223</v>
      </c>
      <c r="B9744" t="s">
        <v>199</v>
      </c>
      <c r="C9744" s="44">
        <v>135</v>
      </c>
      <c r="D9744" s="33">
        <v>43874</v>
      </c>
    </row>
    <row r="9745" spans="1:4" x14ac:dyDescent="0.2">
      <c r="A9745" t="s">
        <v>223</v>
      </c>
      <c r="B9745" t="s">
        <v>199</v>
      </c>
      <c r="C9745" s="44">
        <v>140</v>
      </c>
      <c r="D9745" s="33">
        <v>43875</v>
      </c>
    </row>
    <row r="9746" spans="1:4" x14ac:dyDescent="0.2">
      <c r="A9746" t="s">
        <v>223</v>
      </c>
      <c r="B9746" t="s">
        <v>199</v>
      </c>
      <c r="C9746" s="44">
        <v>143</v>
      </c>
      <c r="D9746" s="33">
        <v>43876</v>
      </c>
    </row>
    <row r="9747" spans="1:4" x14ac:dyDescent="0.2">
      <c r="A9747" t="s">
        <v>223</v>
      </c>
      <c r="B9747" t="s">
        <v>199</v>
      </c>
      <c r="C9747" s="44">
        <v>144</v>
      </c>
      <c r="D9747" s="33">
        <v>43877</v>
      </c>
    </row>
    <row r="9748" spans="1:4" x14ac:dyDescent="0.2">
      <c r="A9748" t="s">
        <v>223</v>
      </c>
      <c r="B9748" t="s">
        <v>199</v>
      </c>
      <c r="C9748" s="44">
        <v>146</v>
      </c>
      <c r="D9748" s="33">
        <v>43878</v>
      </c>
    </row>
    <row r="9749" spans="1:4" x14ac:dyDescent="0.2">
      <c r="A9749" t="s">
        <v>223</v>
      </c>
      <c r="B9749" t="s">
        <v>199</v>
      </c>
      <c r="C9749" s="44">
        <v>146</v>
      </c>
      <c r="D9749" s="33">
        <v>43879</v>
      </c>
    </row>
    <row r="9750" spans="1:4" x14ac:dyDescent="0.2">
      <c r="A9750" t="s">
        <v>223</v>
      </c>
      <c r="B9750" t="s">
        <v>199</v>
      </c>
      <c r="C9750" s="44">
        <v>146</v>
      </c>
      <c r="D9750" s="33">
        <v>43880</v>
      </c>
    </row>
    <row r="9751" spans="1:4" x14ac:dyDescent="0.2">
      <c r="A9751" t="s">
        <v>223</v>
      </c>
      <c r="B9751" t="s">
        <v>199</v>
      </c>
      <c r="C9751" s="44">
        <v>146</v>
      </c>
      <c r="D9751" s="33">
        <v>43881</v>
      </c>
    </row>
    <row r="9752" spans="1:4" x14ac:dyDescent="0.2">
      <c r="A9752" t="s">
        <v>223</v>
      </c>
      <c r="B9752" t="s">
        <v>199</v>
      </c>
      <c r="C9752" s="44">
        <v>146</v>
      </c>
      <c r="D9752" s="33">
        <v>43882</v>
      </c>
    </row>
    <row r="9753" spans="1:4" x14ac:dyDescent="0.2">
      <c r="A9753" t="s">
        <v>223</v>
      </c>
      <c r="B9753" t="s">
        <v>199</v>
      </c>
      <c r="C9753" s="44">
        <v>146</v>
      </c>
      <c r="D9753" s="33">
        <v>43883</v>
      </c>
    </row>
    <row r="9754" spans="1:4" x14ac:dyDescent="0.2">
      <c r="A9754" t="s">
        <v>223</v>
      </c>
      <c r="B9754" t="s">
        <v>199</v>
      </c>
      <c r="C9754" s="44">
        <v>146</v>
      </c>
      <c r="D9754" s="33">
        <v>43884</v>
      </c>
    </row>
    <row r="9755" spans="1:4" x14ac:dyDescent="0.2">
      <c r="A9755" t="s">
        <v>223</v>
      </c>
      <c r="B9755" t="s">
        <v>199</v>
      </c>
      <c r="C9755" s="44">
        <v>146</v>
      </c>
      <c r="D9755" s="33">
        <v>43885</v>
      </c>
    </row>
    <row r="9756" spans="1:4" x14ac:dyDescent="0.2">
      <c r="A9756" t="s">
        <v>223</v>
      </c>
      <c r="B9756" t="s">
        <v>199</v>
      </c>
      <c r="C9756" s="44">
        <v>146</v>
      </c>
      <c r="D9756" s="33">
        <v>43886</v>
      </c>
    </row>
    <row r="9757" spans="1:4" x14ac:dyDescent="0.2">
      <c r="A9757" t="s">
        <v>223</v>
      </c>
      <c r="B9757" t="s">
        <v>199</v>
      </c>
      <c r="C9757" s="44">
        <v>146</v>
      </c>
      <c r="D9757" s="33">
        <v>43887</v>
      </c>
    </row>
    <row r="9758" spans="1:4" x14ac:dyDescent="0.2">
      <c r="A9758" t="s">
        <v>223</v>
      </c>
      <c r="B9758" t="s">
        <v>199</v>
      </c>
      <c r="C9758" s="44">
        <v>146</v>
      </c>
      <c r="D9758" s="33">
        <v>43888</v>
      </c>
    </row>
    <row r="9759" spans="1:4" x14ac:dyDescent="0.2">
      <c r="A9759" t="s">
        <v>223</v>
      </c>
      <c r="B9759" t="s">
        <v>199</v>
      </c>
      <c r="C9759" s="44">
        <v>146</v>
      </c>
      <c r="D9759" s="33">
        <v>43889</v>
      </c>
    </row>
    <row r="9760" spans="1:4" x14ac:dyDescent="0.2">
      <c r="A9760" t="s">
        <v>223</v>
      </c>
      <c r="B9760" t="s">
        <v>199</v>
      </c>
      <c r="C9760" s="44">
        <v>146</v>
      </c>
      <c r="D9760" s="33">
        <v>43890</v>
      </c>
    </row>
    <row r="9761" spans="1:4" x14ac:dyDescent="0.2">
      <c r="A9761" t="s">
        <v>223</v>
      </c>
      <c r="B9761" t="s">
        <v>199</v>
      </c>
      <c r="C9761" s="44">
        <v>146</v>
      </c>
      <c r="D9761" s="33">
        <v>43891</v>
      </c>
    </row>
    <row r="9762" spans="1:4" x14ac:dyDescent="0.2">
      <c r="A9762" t="s">
        <v>223</v>
      </c>
      <c r="B9762" t="s">
        <v>199</v>
      </c>
      <c r="C9762" s="44">
        <v>146</v>
      </c>
      <c r="D9762" s="33">
        <v>43892</v>
      </c>
    </row>
    <row r="9763" spans="1:4" x14ac:dyDescent="0.2">
      <c r="A9763" t="s">
        <v>223</v>
      </c>
      <c r="B9763" t="s">
        <v>199</v>
      </c>
      <c r="C9763" s="44">
        <v>146</v>
      </c>
      <c r="D9763" s="33">
        <v>43893</v>
      </c>
    </row>
    <row r="9764" spans="1:4" x14ac:dyDescent="0.2">
      <c r="A9764" t="s">
        <v>223</v>
      </c>
      <c r="B9764" t="s">
        <v>199</v>
      </c>
      <c r="C9764" s="44">
        <v>146</v>
      </c>
      <c r="D9764" s="33">
        <v>43894</v>
      </c>
    </row>
    <row r="9765" spans="1:4" x14ac:dyDescent="0.2">
      <c r="A9765" t="s">
        <v>223</v>
      </c>
      <c r="B9765" t="s">
        <v>199</v>
      </c>
      <c r="C9765" s="44">
        <v>146</v>
      </c>
      <c r="D9765" s="33">
        <v>43895</v>
      </c>
    </row>
    <row r="9766" spans="1:4" x14ac:dyDescent="0.2">
      <c r="A9766" t="s">
        <v>223</v>
      </c>
      <c r="B9766" t="s">
        <v>199</v>
      </c>
      <c r="C9766" s="44">
        <v>146</v>
      </c>
      <c r="D9766" s="33">
        <v>43896</v>
      </c>
    </row>
    <row r="9767" spans="1:4" x14ac:dyDescent="0.2">
      <c r="A9767" t="s">
        <v>223</v>
      </c>
      <c r="B9767" t="s">
        <v>199</v>
      </c>
      <c r="C9767" s="44">
        <v>146</v>
      </c>
      <c r="D9767" s="33">
        <v>43897</v>
      </c>
    </row>
    <row r="9768" spans="1:4" x14ac:dyDescent="0.2">
      <c r="A9768" t="s">
        <v>223</v>
      </c>
      <c r="B9768" t="s">
        <v>199</v>
      </c>
      <c r="C9768" s="44">
        <v>146</v>
      </c>
      <c r="D9768" s="33">
        <v>43898</v>
      </c>
    </row>
    <row r="9769" spans="1:4" x14ac:dyDescent="0.2">
      <c r="A9769" t="s">
        <v>223</v>
      </c>
      <c r="B9769" t="s">
        <v>199</v>
      </c>
      <c r="C9769" s="44">
        <v>146</v>
      </c>
      <c r="D9769" s="33">
        <v>43899</v>
      </c>
    </row>
    <row r="9770" spans="1:4" x14ac:dyDescent="0.2">
      <c r="A9770" t="s">
        <v>223</v>
      </c>
      <c r="B9770" t="s">
        <v>199</v>
      </c>
      <c r="C9770" s="44">
        <v>146</v>
      </c>
      <c r="D9770" s="33">
        <v>43900</v>
      </c>
    </row>
    <row r="9771" spans="1:4" x14ac:dyDescent="0.2">
      <c r="A9771" t="s">
        <v>223</v>
      </c>
      <c r="B9771" t="s">
        <v>199</v>
      </c>
      <c r="C9771" s="44">
        <v>146</v>
      </c>
      <c r="D9771" s="33">
        <v>43901</v>
      </c>
    </row>
    <row r="9772" spans="1:4" x14ac:dyDescent="0.2">
      <c r="A9772" t="s">
        <v>223</v>
      </c>
      <c r="B9772" t="s">
        <v>199</v>
      </c>
      <c r="C9772" s="44">
        <v>146</v>
      </c>
      <c r="D9772" s="33">
        <v>43902</v>
      </c>
    </row>
    <row r="9773" spans="1:4" x14ac:dyDescent="0.2">
      <c r="A9773" t="s">
        <v>223</v>
      </c>
      <c r="B9773" t="s">
        <v>199</v>
      </c>
      <c r="C9773" s="44">
        <v>146</v>
      </c>
      <c r="D9773" s="33">
        <v>43903</v>
      </c>
    </row>
    <row r="9774" spans="1:4" x14ac:dyDescent="0.2">
      <c r="A9774" t="s">
        <v>223</v>
      </c>
      <c r="B9774" t="s">
        <v>199</v>
      </c>
      <c r="C9774" s="44">
        <v>146</v>
      </c>
      <c r="D9774" s="33">
        <v>43904</v>
      </c>
    </row>
    <row r="9775" spans="1:4" x14ac:dyDescent="0.2">
      <c r="A9775" t="s">
        <v>223</v>
      </c>
      <c r="B9775" t="s">
        <v>199</v>
      </c>
      <c r="C9775" s="44">
        <v>146</v>
      </c>
      <c r="D9775" s="33">
        <v>43905</v>
      </c>
    </row>
    <row r="9776" spans="1:4" x14ac:dyDescent="0.2">
      <c r="A9776" t="s">
        <v>224</v>
      </c>
      <c r="B9776" t="s">
        <v>199</v>
      </c>
      <c r="C9776" s="44">
        <v>4</v>
      </c>
      <c r="D9776" s="33">
        <v>43852</v>
      </c>
    </row>
    <row r="9777" spans="1:4" x14ac:dyDescent="0.2">
      <c r="A9777" t="s">
        <v>224</v>
      </c>
      <c r="B9777" t="s">
        <v>199</v>
      </c>
      <c r="C9777" s="44">
        <v>4</v>
      </c>
      <c r="D9777" s="33">
        <v>43853</v>
      </c>
    </row>
    <row r="9778" spans="1:4" x14ac:dyDescent="0.2">
      <c r="A9778" t="s">
        <v>224</v>
      </c>
      <c r="B9778" t="s">
        <v>199</v>
      </c>
      <c r="C9778" s="44">
        <v>8</v>
      </c>
      <c r="D9778" s="33">
        <v>43854</v>
      </c>
    </row>
    <row r="9779" spans="1:4" x14ac:dyDescent="0.2">
      <c r="A9779" t="s">
        <v>224</v>
      </c>
      <c r="B9779" t="s">
        <v>199</v>
      </c>
      <c r="C9779" s="44">
        <v>10</v>
      </c>
      <c r="D9779" s="33">
        <v>43855</v>
      </c>
    </row>
    <row r="9780" spans="1:4" x14ac:dyDescent="0.2">
      <c r="A9780" t="s">
        <v>224</v>
      </c>
      <c r="B9780" t="s">
        <v>199</v>
      </c>
      <c r="C9780" s="44">
        <v>14</v>
      </c>
      <c r="D9780" s="33">
        <v>43856</v>
      </c>
    </row>
    <row r="9781" spans="1:4" x14ac:dyDescent="0.2">
      <c r="A9781" t="s">
        <v>224</v>
      </c>
      <c r="B9781" t="s">
        <v>199</v>
      </c>
      <c r="C9781" s="44">
        <v>23</v>
      </c>
      <c r="D9781" s="33">
        <v>43857</v>
      </c>
    </row>
    <row r="9782" spans="1:4" x14ac:dyDescent="0.2">
      <c r="A9782" t="s">
        <v>224</v>
      </c>
      <c r="B9782" t="s">
        <v>199</v>
      </c>
      <c r="C9782" s="44">
        <v>24</v>
      </c>
      <c r="D9782" s="33">
        <v>43858</v>
      </c>
    </row>
    <row r="9783" spans="1:4" x14ac:dyDescent="0.2">
      <c r="A9783" t="s">
        <v>224</v>
      </c>
      <c r="B9783" t="s">
        <v>199</v>
      </c>
      <c r="C9783" s="44">
        <v>27</v>
      </c>
      <c r="D9783" s="33">
        <v>43859</v>
      </c>
    </row>
    <row r="9784" spans="1:4" x14ac:dyDescent="0.2">
      <c r="A9784" t="s">
        <v>224</v>
      </c>
      <c r="B9784" t="s">
        <v>199</v>
      </c>
      <c r="C9784" s="44">
        <v>31</v>
      </c>
      <c r="D9784" s="33">
        <v>43860</v>
      </c>
    </row>
    <row r="9785" spans="1:4" x14ac:dyDescent="0.2">
      <c r="A9785" t="s">
        <v>224</v>
      </c>
      <c r="B9785" t="s">
        <v>199</v>
      </c>
      <c r="C9785" s="44">
        <v>32</v>
      </c>
      <c r="D9785" s="33">
        <v>43861</v>
      </c>
    </row>
    <row r="9786" spans="1:4" x14ac:dyDescent="0.2">
      <c r="A9786" t="s">
        <v>224</v>
      </c>
      <c r="B9786" t="s">
        <v>199</v>
      </c>
      <c r="C9786" s="44">
        <v>41</v>
      </c>
      <c r="D9786" s="33">
        <v>43862</v>
      </c>
    </row>
    <row r="9787" spans="1:4" x14ac:dyDescent="0.2">
      <c r="A9787" t="s">
        <v>224</v>
      </c>
      <c r="B9787" t="s">
        <v>199</v>
      </c>
      <c r="C9787" s="44">
        <v>48</v>
      </c>
      <c r="D9787" s="33">
        <v>43863</v>
      </c>
    </row>
    <row r="9788" spans="1:4" x14ac:dyDescent="0.2">
      <c r="A9788" t="s">
        <v>224</v>
      </c>
      <c r="B9788" t="s">
        <v>199</v>
      </c>
      <c r="C9788" s="44">
        <v>60</v>
      </c>
      <c r="D9788" s="33">
        <v>43864</v>
      </c>
    </row>
    <row r="9789" spans="1:4" x14ac:dyDescent="0.2">
      <c r="A9789" t="s">
        <v>224</v>
      </c>
      <c r="B9789" t="s">
        <v>199</v>
      </c>
      <c r="C9789" s="44">
        <v>67</v>
      </c>
      <c r="D9789" s="33">
        <v>43865</v>
      </c>
    </row>
    <row r="9790" spans="1:4" x14ac:dyDescent="0.2">
      <c r="A9790" t="s">
        <v>224</v>
      </c>
      <c r="B9790" t="s">
        <v>199</v>
      </c>
      <c r="C9790" s="44">
        <v>69</v>
      </c>
      <c r="D9790" s="33">
        <v>43866</v>
      </c>
    </row>
    <row r="9791" spans="1:4" x14ac:dyDescent="0.2">
      <c r="A9791" t="s">
        <v>224</v>
      </c>
      <c r="B9791" t="s">
        <v>199</v>
      </c>
      <c r="C9791" s="44">
        <v>79</v>
      </c>
      <c r="D9791" s="33">
        <v>43867</v>
      </c>
    </row>
    <row r="9792" spans="1:4" x14ac:dyDescent="0.2">
      <c r="A9792" t="s">
        <v>224</v>
      </c>
      <c r="B9792" t="s">
        <v>199</v>
      </c>
      <c r="C9792" s="44">
        <v>81</v>
      </c>
      <c r="D9792" s="33">
        <v>43868</v>
      </c>
    </row>
    <row r="9793" spans="1:4" x14ac:dyDescent="0.2">
      <c r="A9793" t="s">
        <v>224</v>
      </c>
      <c r="B9793" t="s">
        <v>199</v>
      </c>
      <c r="C9793" s="44">
        <v>88</v>
      </c>
      <c r="D9793" s="33">
        <v>43869</v>
      </c>
    </row>
    <row r="9794" spans="1:4" x14ac:dyDescent="0.2">
      <c r="A9794" t="s">
        <v>224</v>
      </c>
      <c r="B9794" t="s">
        <v>199</v>
      </c>
      <c r="C9794" s="44">
        <v>91</v>
      </c>
      <c r="D9794" s="33">
        <v>43870</v>
      </c>
    </row>
    <row r="9795" spans="1:4" x14ac:dyDescent="0.2">
      <c r="A9795" t="s">
        <v>224</v>
      </c>
      <c r="B9795" t="s">
        <v>199</v>
      </c>
      <c r="C9795" s="44">
        <v>95</v>
      </c>
      <c r="D9795" s="33">
        <v>43871</v>
      </c>
    </row>
    <row r="9796" spans="1:4" x14ac:dyDescent="0.2">
      <c r="A9796" t="s">
        <v>224</v>
      </c>
      <c r="B9796" t="s">
        <v>199</v>
      </c>
      <c r="C9796" s="44">
        <v>106</v>
      </c>
      <c r="D9796" s="33">
        <v>43872</v>
      </c>
    </row>
    <row r="9797" spans="1:4" x14ac:dyDescent="0.2">
      <c r="A9797" t="s">
        <v>224</v>
      </c>
      <c r="B9797" t="s">
        <v>199</v>
      </c>
      <c r="C9797" s="44">
        <v>112</v>
      </c>
      <c r="D9797" s="33">
        <v>43873</v>
      </c>
    </row>
    <row r="9798" spans="1:4" x14ac:dyDescent="0.2">
      <c r="A9798" t="s">
        <v>224</v>
      </c>
      <c r="B9798" t="s">
        <v>199</v>
      </c>
      <c r="C9798" s="44">
        <v>119</v>
      </c>
      <c r="D9798" s="33">
        <v>43874</v>
      </c>
    </row>
    <row r="9799" spans="1:4" x14ac:dyDescent="0.2">
      <c r="A9799" t="s">
        <v>224</v>
      </c>
      <c r="B9799" t="s">
        <v>199</v>
      </c>
      <c r="C9799" s="44">
        <v>120</v>
      </c>
      <c r="D9799" s="33">
        <v>43875</v>
      </c>
    </row>
    <row r="9800" spans="1:4" x14ac:dyDescent="0.2">
      <c r="A9800" t="s">
        <v>224</v>
      </c>
      <c r="B9800" t="s">
        <v>199</v>
      </c>
      <c r="C9800" s="44">
        <v>122</v>
      </c>
      <c r="D9800" s="33">
        <v>43876</v>
      </c>
    </row>
    <row r="9801" spans="1:4" x14ac:dyDescent="0.2">
      <c r="A9801" t="s">
        <v>224</v>
      </c>
      <c r="B9801" t="s">
        <v>199</v>
      </c>
      <c r="C9801" s="44">
        <v>124</v>
      </c>
      <c r="D9801" s="33">
        <v>43877</v>
      </c>
    </row>
    <row r="9802" spans="1:4" x14ac:dyDescent="0.2">
      <c r="A9802" t="s">
        <v>224</v>
      </c>
      <c r="B9802" t="s">
        <v>199</v>
      </c>
      <c r="C9802" s="44">
        <v>125</v>
      </c>
      <c r="D9802" s="33">
        <v>43878</v>
      </c>
    </row>
    <row r="9803" spans="1:4" x14ac:dyDescent="0.2">
      <c r="A9803" t="s">
        <v>224</v>
      </c>
      <c r="B9803" t="s">
        <v>199</v>
      </c>
      <c r="C9803" s="44">
        <v>128</v>
      </c>
      <c r="D9803" s="33">
        <v>43879</v>
      </c>
    </row>
    <row r="9804" spans="1:4" x14ac:dyDescent="0.2">
      <c r="A9804" t="s">
        <v>224</v>
      </c>
      <c r="B9804" t="s">
        <v>199</v>
      </c>
      <c r="C9804" s="44">
        <v>130</v>
      </c>
      <c r="D9804" s="33">
        <v>43880</v>
      </c>
    </row>
    <row r="9805" spans="1:4" x14ac:dyDescent="0.2">
      <c r="A9805" t="s">
        <v>224</v>
      </c>
      <c r="B9805" t="s">
        <v>199</v>
      </c>
      <c r="C9805" s="44">
        <v>131</v>
      </c>
      <c r="D9805" s="33">
        <v>43881</v>
      </c>
    </row>
    <row r="9806" spans="1:4" x14ac:dyDescent="0.2">
      <c r="A9806" t="s">
        <v>224</v>
      </c>
      <c r="B9806" t="s">
        <v>199</v>
      </c>
      <c r="C9806" s="44">
        <v>132</v>
      </c>
      <c r="D9806" s="33">
        <v>43882</v>
      </c>
    </row>
    <row r="9807" spans="1:4" x14ac:dyDescent="0.2">
      <c r="A9807" t="s">
        <v>224</v>
      </c>
      <c r="B9807" t="s">
        <v>199</v>
      </c>
      <c r="C9807" s="44">
        <v>135</v>
      </c>
      <c r="D9807" s="33">
        <v>43883</v>
      </c>
    </row>
    <row r="9808" spans="1:4" x14ac:dyDescent="0.2">
      <c r="A9808" t="s">
        <v>224</v>
      </c>
      <c r="B9808" t="s">
        <v>199</v>
      </c>
      <c r="C9808" s="44">
        <v>135</v>
      </c>
      <c r="D9808" s="33">
        <v>43884</v>
      </c>
    </row>
    <row r="9809" spans="1:4" x14ac:dyDescent="0.2">
      <c r="A9809" t="s">
        <v>224</v>
      </c>
      <c r="B9809" t="s">
        <v>199</v>
      </c>
      <c r="C9809" s="44">
        <v>135</v>
      </c>
      <c r="D9809" s="33">
        <v>43885</v>
      </c>
    </row>
    <row r="9810" spans="1:4" x14ac:dyDescent="0.2">
      <c r="A9810" t="s">
        <v>224</v>
      </c>
      <c r="B9810" t="s">
        <v>199</v>
      </c>
      <c r="C9810" s="44">
        <v>135</v>
      </c>
      <c r="D9810" s="33">
        <v>43886</v>
      </c>
    </row>
    <row r="9811" spans="1:4" x14ac:dyDescent="0.2">
      <c r="A9811" t="s">
        <v>224</v>
      </c>
      <c r="B9811" t="s">
        <v>199</v>
      </c>
      <c r="C9811" s="44">
        <v>135</v>
      </c>
      <c r="D9811" s="33">
        <v>43887</v>
      </c>
    </row>
    <row r="9812" spans="1:4" x14ac:dyDescent="0.2">
      <c r="A9812" t="s">
        <v>224</v>
      </c>
      <c r="B9812" t="s">
        <v>199</v>
      </c>
      <c r="C9812" s="44">
        <v>136</v>
      </c>
      <c r="D9812" s="33">
        <v>43888</v>
      </c>
    </row>
    <row r="9813" spans="1:4" x14ac:dyDescent="0.2">
      <c r="A9813" t="s">
        <v>224</v>
      </c>
      <c r="B9813" t="s">
        <v>199</v>
      </c>
      <c r="C9813" s="44">
        <v>136</v>
      </c>
      <c r="D9813" s="33">
        <v>43889</v>
      </c>
    </row>
    <row r="9814" spans="1:4" x14ac:dyDescent="0.2">
      <c r="A9814" t="s">
        <v>224</v>
      </c>
      <c r="B9814" t="s">
        <v>199</v>
      </c>
      <c r="C9814" s="44">
        <v>136</v>
      </c>
      <c r="D9814" s="33">
        <v>43890</v>
      </c>
    </row>
    <row r="9815" spans="1:4" x14ac:dyDescent="0.2">
      <c r="A9815" t="s">
        <v>224</v>
      </c>
      <c r="B9815" t="s">
        <v>199</v>
      </c>
      <c r="C9815" s="44">
        <v>136</v>
      </c>
      <c r="D9815" s="33">
        <v>43891</v>
      </c>
    </row>
    <row r="9816" spans="1:4" x14ac:dyDescent="0.2">
      <c r="A9816" t="s">
        <v>224</v>
      </c>
      <c r="B9816" t="s">
        <v>199</v>
      </c>
      <c r="C9816" s="44">
        <v>136</v>
      </c>
      <c r="D9816" s="33">
        <v>43892</v>
      </c>
    </row>
    <row r="9817" spans="1:4" x14ac:dyDescent="0.2">
      <c r="A9817" t="s">
        <v>224</v>
      </c>
      <c r="B9817" t="s">
        <v>199</v>
      </c>
      <c r="C9817" s="44">
        <v>136</v>
      </c>
      <c r="D9817" s="33">
        <v>43893</v>
      </c>
    </row>
    <row r="9818" spans="1:4" x14ac:dyDescent="0.2">
      <c r="A9818" t="s">
        <v>224</v>
      </c>
      <c r="B9818" t="s">
        <v>199</v>
      </c>
      <c r="C9818" s="44">
        <v>136</v>
      </c>
      <c r="D9818" s="33">
        <v>43894</v>
      </c>
    </row>
    <row r="9819" spans="1:4" x14ac:dyDescent="0.2">
      <c r="A9819" t="s">
        <v>224</v>
      </c>
      <c r="B9819" t="s">
        <v>199</v>
      </c>
      <c r="C9819" s="44">
        <v>136</v>
      </c>
      <c r="D9819" s="33">
        <v>43895</v>
      </c>
    </row>
    <row r="9820" spans="1:4" x14ac:dyDescent="0.2">
      <c r="A9820" t="s">
        <v>224</v>
      </c>
      <c r="B9820" t="s">
        <v>199</v>
      </c>
      <c r="C9820" s="44">
        <v>136</v>
      </c>
      <c r="D9820" s="33">
        <v>43896</v>
      </c>
    </row>
    <row r="9821" spans="1:4" x14ac:dyDescent="0.2">
      <c r="A9821" t="s">
        <v>224</v>
      </c>
      <c r="B9821" t="s">
        <v>199</v>
      </c>
      <c r="C9821" s="44">
        <v>136</v>
      </c>
      <c r="D9821" s="33">
        <v>43897</v>
      </c>
    </row>
    <row r="9822" spans="1:4" x14ac:dyDescent="0.2">
      <c r="A9822" t="s">
        <v>224</v>
      </c>
      <c r="B9822" t="s">
        <v>199</v>
      </c>
      <c r="C9822" s="44">
        <v>136</v>
      </c>
      <c r="D9822" s="33">
        <v>43898</v>
      </c>
    </row>
    <row r="9823" spans="1:4" x14ac:dyDescent="0.2">
      <c r="A9823" t="s">
        <v>224</v>
      </c>
      <c r="B9823" t="s">
        <v>199</v>
      </c>
      <c r="C9823" s="44">
        <v>136</v>
      </c>
      <c r="D9823" s="33">
        <v>43899</v>
      </c>
    </row>
    <row r="9824" spans="1:4" x14ac:dyDescent="0.2">
      <c r="A9824" t="s">
        <v>224</v>
      </c>
      <c r="B9824" t="s">
        <v>199</v>
      </c>
      <c r="C9824" s="44">
        <v>136</v>
      </c>
      <c r="D9824" s="33">
        <v>43900</v>
      </c>
    </row>
    <row r="9825" spans="1:4" x14ac:dyDescent="0.2">
      <c r="A9825" t="s">
        <v>224</v>
      </c>
      <c r="B9825" t="s">
        <v>199</v>
      </c>
      <c r="C9825" s="44">
        <v>136</v>
      </c>
      <c r="D9825" s="33">
        <v>43901</v>
      </c>
    </row>
    <row r="9826" spans="1:4" x14ac:dyDescent="0.2">
      <c r="A9826" t="s">
        <v>224</v>
      </c>
      <c r="B9826" t="s">
        <v>199</v>
      </c>
      <c r="C9826" s="44">
        <v>136</v>
      </c>
      <c r="D9826" s="33">
        <v>43902</v>
      </c>
    </row>
    <row r="9827" spans="1:4" x14ac:dyDescent="0.2">
      <c r="A9827" t="s">
        <v>224</v>
      </c>
      <c r="B9827" t="s">
        <v>199</v>
      </c>
      <c r="C9827" s="44">
        <v>136</v>
      </c>
      <c r="D9827" s="33">
        <v>43903</v>
      </c>
    </row>
    <row r="9828" spans="1:4" x14ac:dyDescent="0.2">
      <c r="A9828" t="s">
        <v>224</v>
      </c>
      <c r="B9828" t="s">
        <v>199</v>
      </c>
      <c r="C9828" s="44">
        <v>136</v>
      </c>
      <c r="D9828" s="33">
        <v>43904</v>
      </c>
    </row>
    <row r="9829" spans="1:4" x14ac:dyDescent="0.2">
      <c r="A9829" t="s">
        <v>224</v>
      </c>
      <c r="B9829" t="s">
        <v>199</v>
      </c>
      <c r="C9829" s="44">
        <v>136</v>
      </c>
      <c r="D9829" s="33">
        <v>43905</v>
      </c>
    </row>
    <row r="9830" spans="1:4" x14ac:dyDescent="0.2">
      <c r="A9830" t="s">
        <v>225</v>
      </c>
      <c r="B9830" t="s">
        <v>199</v>
      </c>
      <c r="C9830" s="44">
        <v>1</v>
      </c>
      <c r="D9830" s="33">
        <v>43852</v>
      </c>
    </row>
    <row r="9831" spans="1:4" x14ac:dyDescent="0.2">
      <c r="A9831" t="s">
        <v>225</v>
      </c>
      <c r="B9831" t="s">
        <v>199</v>
      </c>
      <c r="C9831" s="44">
        <v>1</v>
      </c>
      <c r="D9831" s="33">
        <v>43853</v>
      </c>
    </row>
    <row r="9832" spans="1:4" x14ac:dyDescent="0.2">
      <c r="A9832" t="s">
        <v>225</v>
      </c>
      <c r="B9832" t="s">
        <v>199</v>
      </c>
      <c r="C9832" s="44">
        <v>1</v>
      </c>
      <c r="D9832" s="33">
        <v>43854</v>
      </c>
    </row>
    <row r="9833" spans="1:4" x14ac:dyDescent="0.2">
      <c r="A9833" t="s">
        <v>225</v>
      </c>
      <c r="B9833" t="s">
        <v>199</v>
      </c>
      <c r="C9833" s="44">
        <v>6</v>
      </c>
      <c r="D9833" s="33">
        <v>43855</v>
      </c>
    </row>
    <row r="9834" spans="1:4" x14ac:dyDescent="0.2">
      <c r="A9834" t="s">
        <v>225</v>
      </c>
      <c r="B9834" t="s">
        <v>199</v>
      </c>
      <c r="C9834" s="44">
        <v>9</v>
      </c>
      <c r="D9834" s="33">
        <v>43856</v>
      </c>
    </row>
    <row r="9835" spans="1:4" x14ac:dyDescent="0.2">
      <c r="A9835" t="s">
        <v>225</v>
      </c>
      <c r="B9835" t="s">
        <v>199</v>
      </c>
      <c r="C9835" s="44">
        <v>13</v>
      </c>
      <c r="D9835" s="33">
        <v>43857</v>
      </c>
    </row>
    <row r="9836" spans="1:4" x14ac:dyDescent="0.2">
      <c r="A9836" t="s">
        <v>225</v>
      </c>
      <c r="B9836" t="s">
        <v>199</v>
      </c>
      <c r="C9836" s="44">
        <v>27</v>
      </c>
      <c r="D9836" s="33">
        <v>43858</v>
      </c>
    </row>
    <row r="9837" spans="1:4" x14ac:dyDescent="0.2">
      <c r="A9837" t="s">
        <v>225</v>
      </c>
      <c r="B9837" t="s">
        <v>199</v>
      </c>
      <c r="C9837" s="44">
        <v>27</v>
      </c>
      <c r="D9837" s="33">
        <v>43859</v>
      </c>
    </row>
    <row r="9838" spans="1:4" x14ac:dyDescent="0.2">
      <c r="A9838" t="s">
        <v>225</v>
      </c>
      <c r="B9838" t="s">
        <v>199</v>
      </c>
      <c r="C9838" s="44">
        <v>35</v>
      </c>
      <c r="D9838" s="33">
        <v>43860</v>
      </c>
    </row>
    <row r="9839" spans="1:4" x14ac:dyDescent="0.2">
      <c r="A9839" t="s">
        <v>225</v>
      </c>
      <c r="B9839" t="s">
        <v>199</v>
      </c>
      <c r="C9839" s="44">
        <v>39</v>
      </c>
      <c r="D9839" s="33">
        <v>43861</v>
      </c>
    </row>
    <row r="9840" spans="1:4" x14ac:dyDescent="0.2">
      <c r="A9840" t="s">
        <v>225</v>
      </c>
      <c r="B9840" t="s">
        <v>199</v>
      </c>
      <c r="C9840" s="44">
        <v>47</v>
      </c>
      <c r="D9840" s="33">
        <v>43862</v>
      </c>
    </row>
    <row r="9841" spans="1:4" x14ac:dyDescent="0.2">
      <c r="A9841" t="s">
        <v>225</v>
      </c>
      <c r="B9841" t="s">
        <v>199</v>
      </c>
      <c r="C9841" s="44">
        <v>66</v>
      </c>
      <c r="D9841" s="33">
        <v>43863</v>
      </c>
    </row>
    <row r="9842" spans="1:4" x14ac:dyDescent="0.2">
      <c r="A9842" t="s">
        <v>225</v>
      </c>
      <c r="B9842" t="s">
        <v>199</v>
      </c>
      <c r="C9842" s="44">
        <v>74</v>
      </c>
      <c r="D9842" s="33">
        <v>43864</v>
      </c>
    </row>
    <row r="9843" spans="1:4" x14ac:dyDescent="0.2">
      <c r="A9843" t="s">
        <v>225</v>
      </c>
      <c r="B9843" t="s">
        <v>199</v>
      </c>
      <c r="C9843" s="44">
        <v>81</v>
      </c>
      <c r="D9843" s="33">
        <v>43865</v>
      </c>
    </row>
    <row r="9844" spans="1:4" x14ac:dyDescent="0.2">
      <c r="A9844" t="s">
        <v>225</v>
      </c>
      <c r="B9844" t="s">
        <v>199</v>
      </c>
      <c r="C9844" s="44">
        <v>81</v>
      </c>
      <c r="D9844" s="33">
        <v>43866</v>
      </c>
    </row>
    <row r="9845" spans="1:4" x14ac:dyDescent="0.2">
      <c r="A9845" t="s">
        <v>225</v>
      </c>
      <c r="B9845" t="s">
        <v>199</v>
      </c>
      <c r="C9845" s="44">
        <v>96</v>
      </c>
      <c r="D9845" s="33">
        <v>43867</v>
      </c>
    </row>
    <row r="9846" spans="1:4" x14ac:dyDescent="0.2">
      <c r="A9846" t="s">
        <v>225</v>
      </c>
      <c r="B9846" t="s">
        <v>199</v>
      </c>
      <c r="C9846" s="44">
        <v>104</v>
      </c>
      <c r="D9846" s="33">
        <v>43868</v>
      </c>
    </row>
    <row r="9847" spans="1:4" x14ac:dyDescent="0.2">
      <c r="A9847" t="s">
        <v>225</v>
      </c>
      <c r="B9847" t="s">
        <v>199</v>
      </c>
      <c r="C9847" s="44">
        <v>115</v>
      </c>
      <c r="D9847" s="33">
        <v>43869</v>
      </c>
    </row>
    <row r="9848" spans="1:4" x14ac:dyDescent="0.2">
      <c r="A9848" t="s">
        <v>225</v>
      </c>
      <c r="B9848" t="s">
        <v>199</v>
      </c>
      <c r="C9848" s="44">
        <v>119</v>
      </c>
      <c r="D9848" s="33">
        <v>43870</v>
      </c>
    </row>
    <row r="9849" spans="1:4" x14ac:dyDescent="0.2">
      <c r="A9849" t="s">
        <v>225</v>
      </c>
      <c r="B9849" t="s">
        <v>199</v>
      </c>
      <c r="C9849" s="44">
        <v>119</v>
      </c>
      <c r="D9849" s="33">
        <v>43871</v>
      </c>
    </row>
    <row r="9850" spans="1:4" x14ac:dyDescent="0.2">
      <c r="A9850" t="s">
        <v>225</v>
      </c>
      <c r="B9850" t="s">
        <v>199</v>
      </c>
      <c r="C9850" s="44">
        <v>124</v>
      </c>
      <c r="D9850" s="33">
        <v>43872</v>
      </c>
    </row>
    <row r="9851" spans="1:4" x14ac:dyDescent="0.2">
      <c r="A9851" t="s">
        <v>225</v>
      </c>
      <c r="B9851" t="s">
        <v>199</v>
      </c>
      <c r="C9851" s="44">
        <v>126</v>
      </c>
      <c r="D9851" s="33">
        <v>43873</v>
      </c>
    </row>
    <row r="9852" spans="1:4" x14ac:dyDescent="0.2">
      <c r="A9852" t="s">
        <v>225</v>
      </c>
      <c r="B9852" t="s">
        <v>199</v>
      </c>
      <c r="C9852" s="44">
        <v>126</v>
      </c>
      <c r="D9852" s="33">
        <v>43874</v>
      </c>
    </row>
    <row r="9853" spans="1:4" x14ac:dyDescent="0.2">
      <c r="A9853" t="s">
        <v>225</v>
      </c>
      <c r="B9853" t="s">
        <v>199</v>
      </c>
      <c r="C9853" s="44">
        <v>127</v>
      </c>
      <c r="D9853" s="33">
        <v>43875</v>
      </c>
    </row>
    <row r="9854" spans="1:4" x14ac:dyDescent="0.2">
      <c r="A9854" t="s">
        <v>225</v>
      </c>
      <c r="B9854" t="s">
        <v>199</v>
      </c>
      <c r="C9854" s="44">
        <v>128</v>
      </c>
      <c r="D9854" s="33">
        <v>43876</v>
      </c>
    </row>
    <row r="9855" spans="1:4" x14ac:dyDescent="0.2">
      <c r="A9855" t="s">
        <v>225</v>
      </c>
      <c r="B9855" t="s">
        <v>199</v>
      </c>
      <c r="C9855" s="44">
        <v>129</v>
      </c>
      <c r="D9855" s="33">
        <v>43877</v>
      </c>
    </row>
    <row r="9856" spans="1:4" x14ac:dyDescent="0.2">
      <c r="A9856" t="s">
        <v>225</v>
      </c>
      <c r="B9856" t="s">
        <v>199</v>
      </c>
      <c r="C9856" s="44">
        <v>130</v>
      </c>
      <c r="D9856" s="33">
        <v>43878</v>
      </c>
    </row>
    <row r="9857" spans="1:4" x14ac:dyDescent="0.2">
      <c r="A9857" t="s">
        <v>225</v>
      </c>
      <c r="B9857" t="s">
        <v>199</v>
      </c>
      <c r="C9857" s="44">
        <v>131</v>
      </c>
      <c r="D9857" s="33">
        <v>43879</v>
      </c>
    </row>
    <row r="9858" spans="1:4" x14ac:dyDescent="0.2">
      <c r="A9858" t="s">
        <v>225</v>
      </c>
      <c r="B9858" t="s">
        <v>199</v>
      </c>
      <c r="C9858" s="44">
        <v>131</v>
      </c>
      <c r="D9858" s="33">
        <v>43880</v>
      </c>
    </row>
    <row r="9859" spans="1:4" x14ac:dyDescent="0.2">
      <c r="A9859" t="s">
        <v>225</v>
      </c>
      <c r="B9859" t="s">
        <v>199</v>
      </c>
      <c r="C9859" s="44">
        <v>132</v>
      </c>
      <c r="D9859" s="33">
        <v>43881</v>
      </c>
    </row>
    <row r="9860" spans="1:4" x14ac:dyDescent="0.2">
      <c r="A9860" t="s">
        <v>225</v>
      </c>
      <c r="B9860" t="s">
        <v>199</v>
      </c>
      <c r="C9860" s="44">
        <v>132</v>
      </c>
      <c r="D9860" s="33">
        <v>43882</v>
      </c>
    </row>
    <row r="9861" spans="1:4" x14ac:dyDescent="0.2">
      <c r="A9861" t="s">
        <v>225</v>
      </c>
      <c r="B9861" t="s">
        <v>199</v>
      </c>
      <c r="C9861" s="44">
        <v>132</v>
      </c>
      <c r="D9861" s="33">
        <v>43883</v>
      </c>
    </row>
    <row r="9862" spans="1:4" x14ac:dyDescent="0.2">
      <c r="A9862" t="s">
        <v>225</v>
      </c>
      <c r="B9862" t="s">
        <v>199</v>
      </c>
      <c r="C9862" s="44">
        <v>132</v>
      </c>
      <c r="D9862" s="33">
        <v>43884</v>
      </c>
    </row>
    <row r="9863" spans="1:4" x14ac:dyDescent="0.2">
      <c r="A9863" t="s">
        <v>225</v>
      </c>
      <c r="B9863" t="s">
        <v>199</v>
      </c>
      <c r="C9863" s="44">
        <v>133</v>
      </c>
      <c r="D9863" s="33">
        <v>43885</v>
      </c>
    </row>
    <row r="9864" spans="1:4" x14ac:dyDescent="0.2">
      <c r="A9864" t="s">
        <v>225</v>
      </c>
      <c r="B9864" t="s">
        <v>199</v>
      </c>
      <c r="C9864" s="44">
        <v>133</v>
      </c>
      <c r="D9864" s="33">
        <v>43886</v>
      </c>
    </row>
    <row r="9865" spans="1:4" x14ac:dyDescent="0.2">
      <c r="A9865" t="s">
        <v>225</v>
      </c>
      <c r="B9865" t="s">
        <v>199</v>
      </c>
      <c r="C9865" s="44">
        <v>133</v>
      </c>
      <c r="D9865" s="33">
        <v>43887</v>
      </c>
    </row>
    <row r="9866" spans="1:4" x14ac:dyDescent="0.2">
      <c r="A9866" t="s">
        <v>225</v>
      </c>
      <c r="B9866" t="s">
        <v>199</v>
      </c>
      <c r="C9866" s="44">
        <v>133</v>
      </c>
      <c r="D9866" s="33">
        <v>43888</v>
      </c>
    </row>
    <row r="9867" spans="1:4" x14ac:dyDescent="0.2">
      <c r="A9867" t="s">
        <v>225</v>
      </c>
      <c r="B9867" t="s">
        <v>199</v>
      </c>
      <c r="C9867" s="44">
        <v>133</v>
      </c>
      <c r="D9867" s="33">
        <v>43889</v>
      </c>
    </row>
    <row r="9868" spans="1:4" x14ac:dyDescent="0.2">
      <c r="A9868" t="s">
        <v>225</v>
      </c>
      <c r="B9868" t="s">
        <v>199</v>
      </c>
      <c r="C9868" s="44">
        <v>133</v>
      </c>
      <c r="D9868" s="33">
        <v>43890</v>
      </c>
    </row>
    <row r="9869" spans="1:4" x14ac:dyDescent="0.2">
      <c r="A9869" t="s">
        <v>225</v>
      </c>
      <c r="B9869" t="s">
        <v>199</v>
      </c>
      <c r="C9869" s="44">
        <v>133</v>
      </c>
      <c r="D9869" s="33">
        <v>43891</v>
      </c>
    </row>
    <row r="9870" spans="1:4" x14ac:dyDescent="0.2">
      <c r="A9870" t="s">
        <v>225</v>
      </c>
      <c r="B9870" t="s">
        <v>199</v>
      </c>
      <c r="C9870" s="44">
        <v>133</v>
      </c>
      <c r="D9870" s="33">
        <v>43892</v>
      </c>
    </row>
    <row r="9871" spans="1:4" x14ac:dyDescent="0.2">
      <c r="A9871" t="s">
        <v>225</v>
      </c>
      <c r="B9871" t="s">
        <v>199</v>
      </c>
      <c r="C9871" s="44">
        <v>133</v>
      </c>
      <c r="D9871" s="33">
        <v>43893</v>
      </c>
    </row>
    <row r="9872" spans="1:4" x14ac:dyDescent="0.2">
      <c r="A9872" t="s">
        <v>225</v>
      </c>
      <c r="B9872" t="s">
        <v>199</v>
      </c>
      <c r="C9872" s="44">
        <v>133</v>
      </c>
      <c r="D9872" s="33">
        <v>43894</v>
      </c>
    </row>
    <row r="9873" spans="1:4" x14ac:dyDescent="0.2">
      <c r="A9873" t="s">
        <v>225</v>
      </c>
      <c r="B9873" t="s">
        <v>199</v>
      </c>
      <c r="C9873" s="44">
        <v>133</v>
      </c>
      <c r="D9873" s="33">
        <v>43895</v>
      </c>
    </row>
    <row r="9874" spans="1:4" x14ac:dyDescent="0.2">
      <c r="A9874" t="s">
        <v>225</v>
      </c>
      <c r="B9874" t="s">
        <v>199</v>
      </c>
      <c r="C9874" s="44">
        <v>133</v>
      </c>
      <c r="D9874" s="33">
        <v>43896</v>
      </c>
    </row>
    <row r="9875" spans="1:4" x14ac:dyDescent="0.2">
      <c r="A9875" t="s">
        <v>225</v>
      </c>
      <c r="B9875" t="s">
        <v>199</v>
      </c>
      <c r="C9875" s="44">
        <v>133</v>
      </c>
      <c r="D9875" s="33">
        <v>43897</v>
      </c>
    </row>
    <row r="9876" spans="1:4" x14ac:dyDescent="0.2">
      <c r="A9876" t="s">
        <v>225</v>
      </c>
      <c r="B9876" t="s">
        <v>199</v>
      </c>
      <c r="C9876" s="44">
        <v>133</v>
      </c>
      <c r="D9876" s="33">
        <v>43898</v>
      </c>
    </row>
    <row r="9877" spans="1:4" x14ac:dyDescent="0.2">
      <c r="A9877" t="s">
        <v>225</v>
      </c>
      <c r="B9877" t="s">
        <v>199</v>
      </c>
      <c r="C9877" s="44">
        <v>133</v>
      </c>
      <c r="D9877" s="33">
        <v>43899</v>
      </c>
    </row>
    <row r="9878" spans="1:4" x14ac:dyDescent="0.2">
      <c r="A9878" t="s">
        <v>225</v>
      </c>
      <c r="B9878" t="s">
        <v>199</v>
      </c>
      <c r="C9878" s="44">
        <v>133</v>
      </c>
      <c r="D9878" s="33">
        <v>43900</v>
      </c>
    </row>
    <row r="9879" spans="1:4" x14ac:dyDescent="0.2">
      <c r="A9879" t="s">
        <v>225</v>
      </c>
      <c r="B9879" t="s">
        <v>199</v>
      </c>
      <c r="C9879" s="44">
        <v>133</v>
      </c>
      <c r="D9879" s="33">
        <v>43901</v>
      </c>
    </row>
    <row r="9880" spans="1:4" x14ac:dyDescent="0.2">
      <c r="A9880" t="s">
        <v>225</v>
      </c>
      <c r="B9880" t="s">
        <v>199</v>
      </c>
      <c r="C9880" s="44">
        <v>133</v>
      </c>
      <c r="D9880" s="33">
        <v>43902</v>
      </c>
    </row>
    <row r="9881" spans="1:4" x14ac:dyDescent="0.2">
      <c r="A9881" t="s">
        <v>225</v>
      </c>
      <c r="B9881" t="s">
        <v>199</v>
      </c>
      <c r="C9881" s="44">
        <v>133</v>
      </c>
      <c r="D9881" s="33">
        <v>43903</v>
      </c>
    </row>
    <row r="9882" spans="1:4" x14ac:dyDescent="0.2">
      <c r="A9882" t="s">
        <v>225</v>
      </c>
      <c r="B9882" t="s">
        <v>199</v>
      </c>
      <c r="C9882" s="44">
        <v>133</v>
      </c>
      <c r="D9882" s="33">
        <v>43904</v>
      </c>
    </row>
    <row r="9883" spans="1:4" x14ac:dyDescent="0.2">
      <c r="A9883" t="s">
        <v>225</v>
      </c>
      <c r="B9883" t="s">
        <v>199</v>
      </c>
      <c r="C9883" s="44">
        <v>133</v>
      </c>
      <c r="D9883" s="33">
        <v>43905</v>
      </c>
    </row>
    <row r="9884" spans="1:4" x14ac:dyDescent="0.2">
      <c r="A9884" t="s">
        <v>226</v>
      </c>
      <c r="B9884" t="s">
        <v>199</v>
      </c>
      <c r="C9884" s="44">
        <v>0</v>
      </c>
      <c r="D9884" s="33">
        <v>43852</v>
      </c>
    </row>
    <row r="9885" spans="1:4" x14ac:dyDescent="0.2">
      <c r="A9885" t="s">
        <v>226</v>
      </c>
      <c r="B9885" t="s">
        <v>199</v>
      </c>
      <c r="C9885" s="44">
        <v>2</v>
      </c>
      <c r="D9885" s="33">
        <v>43853</v>
      </c>
    </row>
    <row r="9886" spans="1:4" x14ac:dyDescent="0.2">
      <c r="A9886" t="s">
        <v>226</v>
      </c>
      <c r="B9886" t="s">
        <v>199</v>
      </c>
      <c r="C9886" s="44">
        <v>2</v>
      </c>
      <c r="D9886" s="33">
        <v>43854</v>
      </c>
    </row>
    <row r="9887" spans="1:4" x14ac:dyDescent="0.2">
      <c r="A9887" t="s">
        <v>226</v>
      </c>
      <c r="B9887" t="s">
        <v>199</v>
      </c>
      <c r="C9887" s="44">
        <v>4</v>
      </c>
      <c r="D9887" s="33">
        <v>43855</v>
      </c>
    </row>
    <row r="9888" spans="1:4" x14ac:dyDescent="0.2">
      <c r="A9888" t="s">
        <v>226</v>
      </c>
      <c r="B9888" t="s">
        <v>199</v>
      </c>
      <c r="C9888" s="44">
        <v>7</v>
      </c>
      <c r="D9888" s="33">
        <v>43856</v>
      </c>
    </row>
    <row r="9889" spans="1:4" x14ac:dyDescent="0.2">
      <c r="A9889" t="s">
        <v>226</v>
      </c>
      <c r="B9889" t="s">
        <v>199</v>
      </c>
      <c r="C9889" s="44">
        <v>14</v>
      </c>
      <c r="D9889" s="33">
        <v>43857</v>
      </c>
    </row>
    <row r="9890" spans="1:4" x14ac:dyDescent="0.2">
      <c r="A9890" t="s">
        <v>226</v>
      </c>
      <c r="B9890" t="s">
        <v>199</v>
      </c>
      <c r="C9890" s="44">
        <v>19</v>
      </c>
      <c r="D9890" s="33">
        <v>43858</v>
      </c>
    </row>
    <row r="9891" spans="1:4" x14ac:dyDescent="0.2">
      <c r="A9891" t="s">
        <v>226</v>
      </c>
      <c r="B9891" t="s">
        <v>199</v>
      </c>
      <c r="C9891" s="44">
        <v>24</v>
      </c>
      <c r="D9891" s="33">
        <v>43859</v>
      </c>
    </row>
    <row r="9892" spans="1:4" x14ac:dyDescent="0.2">
      <c r="A9892" t="s">
        <v>226</v>
      </c>
      <c r="B9892" t="s">
        <v>199</v>
      </c>
      <c r="C9892" s="44">
        <v>26</v>
      </c>
      <c r="D9892" s="33">
        <v>43860</v>
      </c>
    </row>
    <row r="9893" spans="1:4" x14ac:dyDescent="0.2">
      <c r="A9893" t="s">
        <v>226</v>
      </c>
      <c r="B9893" t="s">
        <v>199</v>
      </c>
      <c r="C9893" s="44">
        <v>29</v>
      </c>
      <c r="D9893" s="33">
        <v>43861</v>
      </c>
    </row>
    <row r="9894" spans="1:4" x14ac:dyDescent="0.2">
      <c r="A9894" t="s">
        <v>226</v>
      </c>
      <c r="B9894" t="s">
        <v>199</v>
      </c>
      <c r="C9894" s="44">
        <v>40</v>
      </c>
      <c r="D9894" s="33">
        <v>43862</v>
      </c>
    </row>
    <row r="9895" spans="1:4" x14ac:dyDescent="0.2">
      <c r="A9895" t="s">
        <v>226</v>
      </c>
      <c r="B9895" t="s">
        <v>199</v>
      </c>
      <c r="C9895" s="44">
        <v>51</v>
      </c>
      <c r="D9895" s="33">
        <v>43863</v>
      </c>
    </row>
    <row r="9896" spans="1:4" x14ac:dyDescent="0.2">
      <c r="A9896" t="s">
        <v>226</v>
      </c>
      <c r="B9896" t="s">
        <v>199</v>
      </c>
      <c r="C9896" s="44">
        <v>55</v>
      </c>
      <c r="D9896" s="33">
        <v>43864</v>
      </c>
    </row>
    <row r="9897" spans="1:4" x14ac:dyDescent="0.2">
      <c r="A9897" t="s">
        <v>226</v>
      </c>
      <c r="B9897" t="s">
        <v>199</v>
      </c>
      <c r="C9897" s="44">
        <v>57</v>
      </c>
      <c r="D9897" s="33">
        <v>43865</v>
      </c>
    </row>
    <row r="9898" spans="1:4" x14ac:dyDescent="0.2">
      <c r="A9898" t="s">
        <v>226</v>
      </c>
      <c r="B9898" t="s">
        <v>199</v>
      </c>
      <c r="C9898" s="44">
        <v>62</v>
      </c>
      <c r="D9898" s="33">
        <v>43866</v>
      </c>
    </row>
    <row r="9899" spans="1:4" x14ac:dyDescent="0.2">
      <c r="A9899" t="s">
        <v>226</v>
      </c>
      <c r="B9899" t="s">
        <v>199</v>
      </c>
      <c r="C9899" s="44">
        <v>62</v>
      </c>
      <c r="D9899" s="33">
        <v>43867</v>
      </c>
    </row>
    <row r="9900" spans="1:4" x14ac:dyDescent="0.2">
      <c r="A9900" t="s">
        <v>226</v>
      </c>
      <c r="B9900" t="s">
        <v>199</v>
      </c>
      <c r="C9900" s="44">
        <v>67</v>
      </c>
      <c r="D9900" s="33">
        <v>43868</v>
      </c>
    </row>
    <row r="9901" spans="1:4" x14ac:dyDescent="0.2">
      <c r="A9901" t="s">
        <v>226</v>
      </c>
      <c r="B9901" t="s">
        <v>199</v>
      </c>
      <c r="C9901" s="44">
        <v>79</v>
      </c>
      <c r="D9901" s="33">
        <v>43869</v>
      </c>
    </row>
    <row r="9902" spans="1:4" x14ac:dyDescent="0.2">
      <c r="A9902" t="s">
        <v>226</v>
      </c>
      <c r="B9902" t="s">
        <v>199</v>
      </c>
      <c r="C9902" s="44">
        <v>83</v>
      </c>
      <c r="D9902" s="33">
        <v>43870</v>
      </c>
    </row>
    <row r="9903" spans="1:4" x14ac:dyDescent="0.2">
      <c r="A9903" t="s">
        <v>226</v>
      </c>
      <c r="B9903" t="s">
        <v>199</v>
      </c>
      <c r="C9903" s="44">
        <v>83</v>
      </c>
      <c r="D9903" s="33">
        <v>43871</v>
      </c>
    </row>
    <row r="9904" spans="1:4" x14ac:dyDescent="0.2">
      <c r="A9904" t="s">
        <v>226</v>
      </c>
      <c r="B9904" t="s">
        <v>199</v>
      </c>
      <c r="C9904" s="44">
        <v>86</v>
      </c>
      <c r="D9904" s="33">
        <v>43872</v>
      </c>
    </row>
    <row r="9905" spans="1:4" x14ac:dyDescent="0.2">
      <c r="A9905" t="s">
        <v>226</v>
      </c>
      <c r="B9905" t="s">
        <v>199</v>
      </c>
      <c r="C9905" s="44">
        <v>87</v>
      </c>
      <c r="D9905" s="33">
        <v>43873</v>
      </c>
    </row>
    <row r="9906" spans="1:4" x14ac:dyDescent="0.2">
      <c r="A9906" t="s">
        <v>226</v>
      </c>
      <c r="B9906" t="s">
        <v>199</v>
      </c>
      <c r="C9906" s="44">
        <v>90</v>
      </c>
      <c r="D9906" s="33">
        <v>43874</v>
      </c>
    </row>
    <row r="9907" spans="1:4" x14ac:dyDescent="0.2">
      <c r="A9907" t="s">
        <v>226</v>
      </c>
      <c r="B9907" t="s">
        <v>199</v>
      </c>
      <c r="C9907" s="44">
        <v>90</v>
      </c>
      <c r="D9907" s="33">
        <v>43875</v>
      </c>
    </row>
    <row r="9908" spans="1:4" x14ac:dyDescent="0.2">
      <c r="A9908" t="s">
        <v>226</v>
      </c>
      <c r="B9908" t="s">
        <v>199</v>
      </c>
      <c r="C9908" s="44">
        <v>90</v>
      </c>
      <c r="D9908" s="33">
        <v>43876</v>
      </c>
    </row>
    <row r="9909" spans="1:4" x14ac:dyDescent="0.2">
      <c r="A9909" t="s">
        <v>226</v>
      </c>
      <c r="B9909" t="s">
        <v>199</v>
      </c>
      <c r="C9909" s="44">
        <v>90</v>
      </c>
      <c r="D9909" s="33">
        <v>43877</v>
      </c>
    </row>
    <row r="9910" spans="1:4" x14ac:dyDescent="0.2">
      <c r="A9910" t="s">
        <v>226</v>
      </c>
      <c r="B9910" t="s">
        <v>199</v>
      </c>
      <c r="C9910" s="44">
        <v>91</v>
      </c>
      <c r="D9910" s="33">
        <v>43878</v>
      </c>
    </row>
    <row r="9911" spans="1:4" x14ac:dyDescent="0.2">
      <c r="A9911" t="s">
        <v>226</v>
      </c>
      <c r="B9911" t="s">
        <v>199</v>
      </c>
      <c r="C9911" s="44">
        <v>91</v>
      </c>
      <c r="D9911" s="33">
        <v>43879</v>
      </c>
    </row>
    <row r="9912" spans="1:4" x14ac:dyDescent="0.2">
      <c r="A9912" t="s">
        <v>226</v>
      </c>
      <c r="B9912" t="s">
        <v>199</v>
      </c>
      <c r="C9912" s="44">
        <v>91</v>
      </c>
      <c r="D9912" s="33">
        <v>43880</v>
      </c>
    </row>
    <row r="9913" spans="1:4" x14ac:dyDescent="0.2">
      <c r="A9913" t="s">
        <v>226</v>
      </c>
      <c r="B9913" t="s">
        <v>199</v>
      </c>
      <c r="C9913" s="44">
        <v>91</v>
      </c>
      <c r="D9913" s="33">
        <v>43881</v>
      </c>
    </row>
    <row r="9914" spans="1:4" x14ac:dyDescent="0.2">
      <c r="A9914" t="s">
        <v>226</v>
      </c>
      <c r="B9914" t="s">
        <v>199</v>
      </c>
      <c r="C9914" s="44">
        <v>91</v>
      </c>
      <c r="D9914" s="33">
        <v>43882</v>
      </c>
    </row>
    <row r="9915" spans="1:4" x14ac:dyDescent="0.2">
      <c r="A9915" t="s">
        <v>226</v>
      </c>
      <c r="B9915" t="s">
        <v>199</v>
      </c>
      <c r="C9915" s="44">
        <v>91</v>
      </c>
      <c r="D9915" s="33">
        <v>43883</v>
      </c>
    </row>
    <row r="9916" spans="1:4" x14ac:dyDescent="0.2">
      <c r="A9916" t="s">
        <v>226</v>
      </c>
      <c r="B9916" t="s">
        <v>199</v>
      </c>
      <c r="C9916" s="44">
        <v>91</v>
      </c>
      <c r="D9916" s="33">
        <v>43884</v>
      </c>
    </row>
    <row r="9917" spans="1:4" x14ac:dyDescent="0.2">
      <c r="A9917" t="s">
        <v>226</v>
      </c>
      <c r="B9917" t="s">
        <v>199</v>
      </c>
      <c r="C9917" s="44">
        <v>91</v>
      </c>
      <c r="D9917" s="33">
        <v>43885</v>
      </c>
    </row>
    <row r="9918" spans="1:4" x14ac:dyDescent="0.2">
      <c r="A9918" t="s">
        <v>226</v>
      </c>
      <c r="B9918" t="s">
        <v>199</v>
      </c>
      <c r="C9918" s="44">
        <v>91</v>
      </c>
      <c r="D9918" s="33">
        <v>43886</v>
      </c>
    </row>
    <row r="9919" spans="1:4" x14ac:dyDescent="0.2">
      <c r="A9919" t="s">
        <v>226</v>
      </c>
      <c r="B9919" t="s">
        <v>199</v>
      </c>
      <c r="C9919" s="44">
        <v>91</v>
      </c>
      <c r="D9919" s="33">
        <v>43887</v>
      </c>
    </row>
    <row r="9920" spans="1:4" x14ac:dyDescent="0.2">
      <c r="A9920" t="s">
        <v>226</v>
      </c>
      <c r="B9920" t="s">
        <v>199</v>
      </c>
      <c r="C9920" s="44">
        <v>91</v>
      </c>
      <c r="D9920" s="33">
        <v>43888</v>
      </c>
    </row>
    <row r="9921" spans="1:4" x14ac:dyDescent="0.2">
      <c r="A9921" t="s">
        <v>226</v>
      </c>
      <c r="B9921" t="s">
        <v>199</v>
      </c>
      <c r="C9921" s="44">
        <v>91</v>
      </c>
      <c r="D9921" s="33">
        <v>43889</v>
      </c>
    </row>
    <row r="9922" spans="1:4" x14ac:dyDescent="0.2">
      <c r="A9922" t="s">
        <v>226</v>
      </c>
      <c r="B9922" t="s">
        <v>199</v>
      </c>
      <c r="C9922" s="44">
        <v>91</v>
      </c>
      <c r="D9922" s="33">
        <v>43890</v>
      </c>
    </row>
    <row r="9923" spans="1:4" x14ac:dyDescent="0.2">
      <c r="A9923" t="s">
        <v>226</v>
      </c>
      <c r="B9923" t="s">
        <v>199</v>
      </c>
      <c r="C9923" s="44">
        <v>91</v>
      </c>
      <c r="D9923" s="33">
        <v>43891</v>
      </c>
    </row>
    <row r="9924" spans="1:4" x14ac:dyDescent="0.2">
      <c r="A9924" t="s">
        <v>226</v>
      </c>
      <c r="B9924" t="s">
        <v>199</v>
      </c>
      <c r="C9924" s="44">
        <v>91</v>
      </c>
      <c r="D9924" s="33">
        <v>43892</v>
      </c>
    </row>
    <row r="9925" spans="1:4" x14ac:dyDescent="0.2">
      <c r="A9925" t="s">
        <v>226</v>
      </c>
      <c r="B9925" t="s">
        <v>199</v>
      </c>
      <c r="C9925" s="44">
        <v>91</v>
      </c>
      <c r="D9925" s="33">
        <v>43893</v>
      </c>
    </row>
    <row r="9926" spans="1:4" x14ac:dyDescent="0.2">
      <c r="A9926" t="s">
        <v>226</v>
      </c>
      <c r="B9926" t="s">
        <v>199</v>
      </c>
      <c r="C9926" s="44">
        <v>91</v>
      </c>
      <c r="D9926" s="33">
        <v>43894</v>
      </c>
    </row>
    <row r="9927" spans="1:4" x14ac:dyDescent="0.2">
      <c r="A9927" t="s">
        <v>226</v>
      </c>
      <c r="B9927" t="s">
        <v>199</v>
      </c>
      <c r="C9927" s="44">
        <v>102</v>
      </c>
      <c r="D9927" s="33">
        <v>43895</v>
      </c>
    </row>
    <row r="9928" spans="1:4" x14ac:dyDescent="0.2">
      <c r="A9928" t="s">
        <v>226</v>
      </c>
      <c r="B9928" t="s">
        <v>199</v>
      </c>
      <c r="C9928" s="44">
        <v>119</v>
      </c>
      <c r="D9928" s="33">
        <v>43896</v>
      </c>
    </row>
    <row r="9929" spans="1:4" x14ac:dyDescent="0.2">
      <c r="A9929" t="s">
        <v>226</v>
      </c>
      <c r="B9929" t="s">
        <v>199</v>
      </c>
      <c r="C9929" s="44">
        <v>120</v>
      </c>
      <c r="D9929" s="33">
        <v>43897</v>
      </c>
    </row>
    <row r="9930" spans="1:4" x14ac:dyDescent="0.2">
      <c r="A9930" t="s">
        <v>226</v>
      </c>
      <c r="B9930" t="s">
        <v>199</v>
      </c>
      <c r="C9930" s="44">
        <v>124</v>
      </c>
      <c r="D9930" s="33">
        <v>43898</v>
      </c>
    </row>
    <row r="9931" spans="1:4" x14ac:dyDescent="0.2">
      <c r="A9931" t="s">
        <v>226</v>
      </c>
      <c r="B9931" t="s">
        <v>199</v>
      </c>
      <c r="C9931" s="44">
        <v>124</v>
      </c>
      <c r="D9931" s="33">
        <v>43899</v>
      </c>
    </row>
    <row r="9932" spans="1:4" x14ac:dyDescent="0.2">
      <c r="A9932" t="s">
        <v>226</v>
      </c>
      <c r="B9932" t="s">
        <v>199</v>
      </c>
      <c r="C9932" s="44">
        <v>125</v>
      </c>
      <c r="D9932" s="33">
        <v>43900</v>
      </c>
    </row>
    <row r="9933" spans="1:4" x14ac:dyDescent="0.2">
      <c r="A9933" t="s">
        <v>226</v>
      </c>
      <c r="B9933" t="s">
        <v>199</v>
      </c>
      <c r="C9933" s="44">
        <v>127</v>
      </c>
      <c r="D9933" s="33">
        <v>43901</v>
      </c>
    </row>
    <row r="9934" spans="1:4" x14ac:dyDescent="0.2">
      <c r="A9934" t="s">
        <v>226</v>
      </c>
      <c r="B9934" t="s">
        <v>199</v>
      </c>
      <c r="C9934" s="44">
        <v>127</v>
      </c>
      <c r="D9934" s="33">
        <v>43902</v>
      </c>
    </row>
    <row r="9935" spans="1:4" x14ac:dyDescent="0.2">
      <c r="A9935" t="s">
        <v>226</v>
      </c>
      <c r="B9935" t="s">
        <v>199</v>
      </c>
      <c r="C9935" s="44">
        <v>127</v>
      </c>
      <c r="D9935" s="33">
        <v>43903</v>
      </c>
    </row>
    <row r="9936" spans="1:4" x14ac:dyDescent="0.2">
      <c r="A9936" t="s">
        <v>226</v>
      </c>
      <c r="B9936" t="s">
        <v>199</v>
      </c>
      <c r="C9936" s="44">
        <v>129</v>
      </c>
      <c r="D9936" s="33">
        <v>43904</v>
      </c>
    </row>
    <row r="9937" spans="1:4" x14ac:dyDescent="0.2">
      <c r="A9937" t="s">
        <v>226</v>
      </c>
      <c r="B9937" t="s">
        <v>199</v>
      </c>
      <c r="C9937" s="44">
        <v>133</v>
      </c>
      <c r="D9937" s="33">
        <v>43905</v>
      </c>
    </row>
    <row r="9938" spans="1:4" x14ac:dyDescent="0.2">
      <c r="A9938" t="s">
        <v>227</v>
      </c>
      <c r="B9938" t="s">
        <v>199</v>
      </c>
      <c r="C9938" s="44">
        <v>0</v>
      </c>
      <c r="D9938" s="33">
        <v>43852</v>
      </c>
    </row>
    <row r="9939" spans="1:4" x14ac:dyDescent="0.2">
      <c r="A9939" t="s">
        <v>227</v>
      </c>
      <c r="B9939" t="s">
        <v>199</v>
      </c>
      <c r="C9939" s="44">
        <v>2</v>
      </c>
      <c r="D9939" s="33">
        <v>43853</v>
      </c>
    </row>
    <row r="9940" spans="1:4" x14ac:dyDescent="0.2">
      <c r="A9940" t="s">
        <v>227</v>
      </c>
      <c r="B9940" t="s">
        <v>199</v>
      </c>
      <c r="C9940" s="44">
        <v>2</v>
      </c>
      <c r="D9940" s="33">
        <v>43854</v>
      </c>
    </row>
    <row r="9941" spans="1:4" x14ac:dyDescent="0.2">
      <c r="A9941" t="s">
        <v>227</v>
      </c>
      <c r="B9941" t="s">
        <v>199</v>
      </c>
      <c r="C9941" s="44">
        <v>5</v>
      </c>
      <c r="D9941" s="33">
        <v>43855</v>
      </c>
    </row>
    <row r="9942" spans="1:4" x14ac:dyDescent="0.2">
      <c r="A9942" t="s">
        <v>227</v>
      </c>
      <c r="B9942" t="s">
        <v>199</v>
      </c>
      <c r="C9942" s="44">
        <v>8</v>
      </c>
      <c r="D9942" s="33">
        <v>43856</v>
      </c>
    </row>
    <row r="9943" spans="1:4" x14ac:dyDescent="0.2">
      <c r="A9943" t="s">
        <v>227</v>
      </c>
      <c r="B9943" t="s">
        <v>199</v>
      </c>
      <c r="C9943" s="44">
        <v>8</v>
      </c>
      <c r="D9943" s="33">
        <v>43857</v>
      </c>
    </row>
    <row r="9944" spans="1:4" x14ac:dyDescent="0.2">
      <c r="A9944" t="s">
        <v>227</v>
      </c>
      <c r="B9944" t="s">
        <v>199</v>
      </c>
      <c r="C9944" s="44">
        <v>8</v>
      </c>
      <c r="D9944" s="33">
        <v>43858</v>
      </c>
    </row>
    <row r="9945" spans="1:4" x14ac:dyDescent="0.2">
      <c r="A9945" t="s">
        <v>227</v>
      </c>
      <c r="B9945" t="s">
        <v>199</v>
      </c>
      <c r="C9945" s="44">
        <v>10</v>
      </c>
      <c r="D9945" s="33">
        <v>43859</v>
      </c>
    </row>
    <row r="9946" spans="1:4" x14ac:dyDescent="0.2">
      <c r="A9946" t="s">
        <v>227</v>
      </c>
      <c r="B9946" t="s">
        <v>199</v>
      </c>
      <c r="C9946" s="44">
        <v>10</v>
      </c>
      <c r="D9946" s="33">
        <v>43860</v>
      </c>
    </row>
    <row r="9947" spans="1:4" x14ac:dyDescent="0.2">
      <c r="A9947" t="s">
        <v>227</v>
      </c>
      <c r="B9947" t="s">
        <v>199</v>
      </c>
      <c r="C9947" s="44">
        <v>12</v>
      </c>
      <c r="D9947" s="33">
        <v>43861</v>
      </c>
    </row>
    <row r="9948" spans="1:4" x14ac:dyDescent="0.2">
      <c r="A9948" t="s">
        <v>227</v>
      </c>
      <c r="B9948" t="s">
        <v>199</v>
      </c>
      <c r="C9948" s="44">
        <v>13</v>
      </c>
      <c r="D9948" s="33">
        <v>43862</v>
      </c>
    </row>
    <row r="9949" spans="1:4" x14ac:dyDescent="0.2">
      <c r="A9949" t="s">
        <v>227</v>
      </c>
      <c r="B9949" t="s">
        <v>199</v>
      </c>
      <c r="C9949" s="44">
        <v>15</v>
      </c>
      <c r="D9949" s="33">
        <v>43863</v>
      </c>
    </row>
    <row r="9950" spans="1:4" x14ac:dyDescent="0.2">
      <c r="A9950" t="s">
        <v>227</v>
      </c>
      <c r="B9950" t="s">
        <v>199</v>
      </c>
      <c r="C9950" s="44">
        <v>15</v>
      </c>
      <c r="D9950" s="33">
        <v>43864</v>
      </c>
    </row>
    <row r="9951" spans="1:4" x14ac:dyDescent="0.2">
      <c r="A9951" t="s">
        <v>227</v>
      </c>
      <c r="B9951" t="s">
        <v>199</v>
      </c>
      <c r="C9951" s="44">
        <v>17</v>
      </c>
      <c r="D9951" s="33">
        <v>43865</v>
      </c>
    </row>
    <row r="9952" spans="1:4" x14ac:dyDescent="0.2">
      <c r="A9952" t="s">
        <v>227</v>
      </c>
      <c r="B9952" t="s">
        <v>199</v>
      </c>
      <c r="C9952" s="44">
        <v>21</v>
      </c>
      <c r="D9952" s="33">
        <v>43866</v>
      </c>
    </row>
    <row r="9953" spans="1:4" x14ac:dyDescent="0.2">
      <c r="A9953" t="s">
        <v>227</v>
      </c>
      <c r="B9953" t="s">
        <v>199</v>
      </c>
      <c r="C9953" s="44">
        <v>24</v>
      </c>
      <c r="D9953" s="33">
        <v>43867</v>
      </c>
    </row>
    <row r="9954" spans="1:4" x14ac:dyDescent="0.2">
      <c r="A9954" t="s">
        <v>227</v>
      </c>
      <c r="B9954" t="s">
        <v>199</v>
      </c>
      <c r="C9954" s="44">
        <v>25</v>
      </c>
      <c r="D9954" s="33">
        <v>43868</v>
      </c>
    </row>
    <row r="9955" spans="1:4" x14ac:dyDescent="0.2">
      <c r="A9955" t="s">
        <v>227</v>
      </c>
      <c r="B9955" t="s">
        <v>199</v>
      </c>
      <c r="C9955" s="44">
        <v>26</v>
      </c>
      <c r="D9955" s="33">
        <v>43869</v>
      </c>
    </row>
    <row r="9956" spans="1:4" x14ac:dyDescent="0.2">
      <c r="A9956" t="s">
        <v>227</v>
      </c>
      <c r="B9956" t="s">
        <v>199</v>
      </c>
      <c r="C9956" s="44">
        <v>29</v>
      </c>
      <c r="D9956" s="33">
        <v>43870</v>
      </c>
    </row>
    <row r="9957" spans="1:4" x14ac:dyDescent="0.2">
      <c r="A9957" t="s">
        <v>227</v>
      </c>
      <c r="B9957" t="s">
        <v>199</v>
      </c>
      <c r="C9957" s="44">
        <v>38</v>
      </c>
      <c r="D9957" s="33">
        <v>43871</v>
      </c>
    </row>
    <row r="9958" spans="1:4" x14ac:dyDescent="0.2">
      <c r="A9958" t="s">
        <v>227</v>
      </c>
      <c r="B9958" t="s">
        <v>199</v>
      </c>
      <c r="C9958" s="44">
        <v>49</v>
      </c>
      <c r="D9958" s="33">
        <v>43872</v>
      </c>
    </row>
    <row r="9959" spans="1:4" x14ac:dyDescent="0.2">
      <c r="A9959" t="s">
        <v>227</v>
      </c>
      <c r="B9959" t="s">
        <v>199</v>
      </c>
      <c r="C9959" s="44">
        <v>50</v>
      </c>
      <c r="D9959" s="33">
        <v>43873</v>
      </c>
    </row>
    <row r="9960" spans="1:4" x14ac:dyDescent="0.2">
      <c r="A9960" t="s">
        <v>227</v>
      </c>
      <c r="B9960" t="s">
        <v>199</v>
      </c>
      <c r="C9960" s="44">
        <v>53</v>
      </c>
      <c r="D9960" s="33">
        <v>43874</v>
      </c>
    </row>
    <row r="9961" spans="1:4" x14ac:dyDescent="0.2">
      <c r="A9961" t="s">
        <v>227</v>
      </c>
      <c r="B9961" t="s">
        <v>199</v>
      </c>
      <c r="C9961" s="44">
        <v>56</v>
      </c>
      <c r="D9961" s="33">
        <v>43875</v>
      </c>
    </row>
    <row r="9962" spans="1:4" x14ac:dyDescent="0.2">
      <c r="A9962" t="s">
        <v>227</v>
      </c>
      <c r="B9962" t="s">
        <v>199</v>
      </c>
      <c r="C9962" s="44">
        <v>56</v>
      </c>
      <c r="D9962" s="33">
        <v>43876</v>
      </c>
    </row>
    <row r="9963" spans="1:4" x14ac:dyDescent="0.2">
      <c r="A9963" t="s">
        <v>227</v>
      </c>
      <c r="B9963" t="s">
        <v>199</v>
      </c>
      <c r="C9963" s="44">
        <v>57</v>
      </c>
      <c r="D9963" s="33">
        <v>43877</v>
      </c>
    </row>
    <row r="9964" spans="1:4" x14ac:dyDescent="0.2">
      <c r="A9964" t="s">
        <v>227</v>
      </c>
      <c r="B9964" t="s">
        <v>199</v>
      </c>
      <c r="C9964" s="44">
        <v>60</v>
      </c>
      <c r="D9964" s="33">
        <v>43878</v>
      </c>
    </row>
    <row r="9965" spans="1:4" x14ac:dyDescent="0.2">
      <c r="A9965" t="s">
        <v>227</v>
      </c>
      <c r="B9965" t="s">
        <v>199</v>
      </c>
      <c r="C9965" s="44">
        <v>62</v>
      </c>
      <c r="D9965" s="33">
        <v>43879</v>
      </c>
    </row>
    <row r="9966" spans="1:4" x14ac:dyDescent="0.2">
      <c r="A9966" t="s">
        <v>227</v>
      </c>
      <c r="B9966" t="s">
        <v>199</v>
      </c>
      <c r="C9966" s="44">
        <v>63</v>
      </c>
      <c r="D9966" s="33">
        <v>43880</v>
      </c>
    </row>
    <row r="9967" spans="1:4" x14ac:dyDescent="0.2">
      <c r="A9967" t="s">
        <v>227</v>
      </c>
      <c r="B9967" t="s">
        <v>199</v>
      </c>
      <c r="C9967" s="44">
        <v>68</v>
      </c>
      <c r="D9967" s="33">
        <v>43881</v>
      </c>
    </row>
    <row r="9968" spans="1:4" x14ac:dyDescent="0.2">
      <c r="A9968" t="s">
        <v>227</v>
      </c>
      <c r="B9968" t="s">
        <v>199</v>
      </c>
      <c r="C9968" s="44">
        <v>68</v>
      </c>
      <c r="D9968" s="33">
        <v>43882</v>
      </c>
    </row>
    <row r="9969" spans="1:4" x14ac:dyDescent="0.2">
      <c r="A9969" t="s">
        <v>227</v>
      </c>
      <c r="B9969" t="s">
        <v>199</v>
      </c>
      <c r="C9969" s="44">
        <v>69</v>
      </c>
      <c r="D9969" s="33">
        <v>43883</v>
      </c>
    </row>
    <row r="9970" spans="1:4" x14ac:dyDescent="0.2">
      <c r="A9970" t="s">
        <v>227</v>
      </c>
      <c r="B9970" t="s">
        <v>199</v>
      </c>
      <c r="C9970" s="44">
        <v>74</v>
      </c>
      <c r="D9970" s="33">
        <v>43884</v>
      </c>
    </row>
    <row r="9971" spans="1:4" x14ac:dyDescent="0.2">
      <c r="A9971" t="s">
        <v>227</v>
      </c>
      <c r="B9971" t="s">
        <v>199</v>
      </c>
      <c r="C9971" s="44">
        <v>79</v>
      </c>
      <c r="D9971" s="33">
        <v>43885</v>
      </c>
    </row>
    <row r="9972" spans="1:4" x14ac:dyDescent="0.2">
      <c r="A9972" t="s">
        <v>227</v>
      </c>
      <c r="B9972" t="s">
        <v>199</v>
      </c>
      <c r="C9972" s="44">
        <v>84</v>
      </c>
      <c r="D9972" s="33">
        <v>43886</v>
      </c>
    </row>
    <row r="9973" spans="1:4" x14ac:dyDescent="0.2">
      <c r="A9973" t="s">
        <v>227</v>
      </c>
      <c r="B9973" t="s">
        <v>199</v>
      </c>
      <c r="C9973" s="44">
        <v>91</v>
      </c>
      <c r="D9973" s="33">
        <v>43887</v>
      </c>
    </row>
    <row r="9974" spans="1:4" x14ac:dyDescent="0.2">
      <c r="A9974" t="s">
        <v>227</v>
      </c>
      <c r="B9974" t="s">
        <v>199</v>
      </c>
      <c r="C9974" s="44">
        <v>92</v>
      </c>
      <c r="D9974" s="33">
        <v>43888</v>
      </c>
    </row>
    <row r="9975" spans="1:4" x14ac:dyDescent="0.2">
      <c r="A9975" t="s">
        <v>227</v>
      </c>
      <c r="B9975" t="s">
        <v>199</v>
      </c>
      <c r="C9975" s="44">
        <v>94</v>
      </c>
      <c r="D9975" s="33">
        <v>43889</v>
      </c>
    </row>
    <row r="9976" spans="1:4" x14ac:dyDescent="0.2">
      <c r="A9976" t="s">
        <v>227</v>
      </c>
      <c r="B9976" t="s">
        <v>199</v>
      </c>
      <c r="C9976" s="44">
        <v>95</v>
      </c>
      <c r="D9976" s="33">
        <v>43890</v>
      </c>
    </row>
    <row r="9977" spans="1:4" x14ac:dyDescent="0.2">
      <c r="A9977" t="s">
        <v>227</v>
      </c>
      <c r="B9977" t="s">
        <v>199</v>
      </c>
      <c r="C9977" s="44">
        <v>96</v>
      </c>
      <c r="D9977" s="33">
        <v>43891</v>
      </c>
    </row>
    <row r="9978" spans="1:4" x14ac:dyDescent="0.2">
      <c r="A9978" t="s">
        <v>227</v>
      </c>
      <c r="B9978" t="s">
        <v>199</v>
      </c>
      <c r="C9978" s="44">
        <v>100</v>
      </c>
      <c r="D9978" s="33">
        <v>43892</v>
      </c>
    </row>
    <row r="9979" spans="1:4" x14ac:dyDescent="0.2">
      <c r="A9979" t="s">
        <v>227</v>
      </c>
      <c r="B9979" t="s">
        <v>199</v>
      </c>
      <c r="C9979" s="44">
        <v>100</v>
      </c>
      <c r="D9979" s="33">
        <v>43893</v>
      </c>
    </row>
    <row r="9980" spans="1:4" x14ac:dyDescent="0.2">
      <c r="A9980" t="s">
        <v>227</v>
      </c>
      <c r="B9980" t="s">
        <v>199</v>
      </c>
      <c r="C9980" s="44">
        <v>105</v>
      </c>
      <c r="D9980" s="33">
        <v>43894</v>
      </c>
    </row>
    <row r="9981" spans="1:4" x14ac:dyDescent="0.2">
      <c r="A9981" t="s">
        <v>227</v>
      </c>
      <c r="B9981" t="s">
        <v>199</v>
      </c>
      <c r="C9981" s="44">
        <v>105</v>
      </c>
      <c r="D9981" s="33">
        <v>43895</v>
      </c>
    </row>
    <row r="9982" spans="1:4" x14ac:dyDescent="0.2">
      <c r="A9982" t="s">
        <v>227</v>
      </c>
      <c r="B9982" t="s">
        <v>199</v>
      </c>
      <c r="C9982" s="44">
        <v>107</v>
      </c>
      <c r="D9982" s="33">
        <v>43896</v>
      </c>
    </row>
    <row r="9983" spans="1:4" x14ac:dyDescent="0.2">
      <c r="A9983" t="s">
        <v>227</v>
      </c>
      <c r="B9983" t="s">
        <v>199</v>
      </c>
      <c r="C9983" s="44">
        <v>108</v>
      </c>
      <c r="D9983" s="33">
        <v>43897</v>
      </c>
    </row>
    <row r="9984" spans="1:4" x14ac:dyDescent="0.2">
      <c r="A9984" t="s">
        <v>227</v>
      </c>
      <c r="B9984" t="s">
        <v>199</v>
      </c>
      <c r="C9984" s="44">
        <v>114</v>
      </c>
      <c r="D9984" s="33">
        <v>43898</v>
      </c>
    </row>
    <row r="9985" spans="1:4" x14ac:dyDescent="0.2">
      <c r="A9985" t="s">
        <v>227</v>
      </c>
      <c r="B9985" t="s">
        <v>199</v>
      </c>
      <c r="C9985" s="44">
        <v>115</v>
      </c>
      <c r="D9985" s="33">
        <v>43899</v>
      </c>
    </row>
    <row r="9986" spans="1:4" x14ac:dyDescent="0.2">
      <c r="A9986" t="s">
        <v>227</v>
      </c>
      <c r="B9986" t="s">
        <v>199</v>
      </c>
      <c r="C9986" s="44">
        <v>120</v>
      </c>
      <c r="D9986" s="33">
        <v>43900</v>
      </c>
    </row>
    <row r="9987" spans="1:4" x14ac:dyDescent="0.2">
      <c r="A9987" t="s">
        <v>227</v>
      </c>
      <c r="B9987" t="s">
        <v>199</v>
      </c>
      <c r="C9987" s="44">
        <v>126</v>
      </c>
      <c r="D9987" s="33">
        <v>43901</v>
      </c>
    </row>
    <row r="9988" spans="1:4" x14ac:dyDescent="0.2">
      <c r="A9988" t="s">
        <v>227</v>
      </c>
      <c r="B9988" t="s">
        <v>199</v>
      </c>
      <c r="C9988" s="44">
        <v>129</v>
      </c>
      <c r="D9988" s="33">
        <v>43902</v>
      </c>
    </row>
    <row r="9989" spans="1:4" x14ac:dyDescent="0.2">
      <c r="A9989" t="s">
        <v>227</v>
      </c>
      <c r="B9989" t="s">
        <v>199</v>
      </c>
      <c r="C9989" s="44">
        <v>134</v>
      </c>
      <c r="D9989" s="33">
        <v>43903</v>
      </c>
    </row>
    <row r="9990" spans="1:4" x14ac:dyDescent="0.2">
      <c r="A9990" t="s">
        <v>227</v>
      </c>
      <c r="B9990" t="s">
        <v>199</v>
      </c>
      <c r="C9990" s="44">
        <v>140</v>
      </c>
      <c r="D9990" s="33">
        <v>43904</v>
      </c>
    </row>
    <row r="9991" spans="1:4" x14ac:dyDescent="0.2">
      <c r="A9991" t="s">
        <v>227</v>
      </c>
      <c r="B9991" t="s">
        <v>199</v>
      </c>
      <c r="C9991" s="44">
        <v>145</v>
      </c>
      <c r="D9991" s="33">
        <v>43905</v>
      </c>
    </row>
    <row r="9992" spans="1:4" x14ac:dyDescent="0.2">
      <c r="A9992" t="s">
        <v>228</v>
      </c>
      <c r="B9992" t="s">
        <v>199</v>
      </c>
      <c r="C9992" s="44">
        <v>2</v>
      </c>
      <c r="D9992" s="33">
        <v>43852</v>
      </c>
    </row>
    <row r="9993" spans="1:4" x14ac:dyDescent="0.2">
      <c r="A9993" t="s">
        <v>228</v>
      </c>
      <c r="B9993" t="s">
        <v>199</v>
      </c>
      <c r="C9993" s="44">
        <v>3</v>
      </c>
      <c r="D9993" s="33">
        <v>43853</v>
      </c>
    </row>
    <row r="9994" spans="1:4" x14ac:dyDescent="0.2">
      <c r="A9994" t="s">
        <v>228</v>
      </c>
      <c r="B9994" t="s">
        <v>199</v>
      </c>
      <c r="C9994" s="44">
        <v>4</v>
      </c>
      <c r="D9994" s="33">
        <v>43854</v>
      </c>
    </row>
    <row r="9995" spans="1:4" x14ac:dyDescent="0.2">
      <c r="A9995" t="s">
        <v>228</v>
      </c>
      <c r="B9995" t="s">
        <v>199</v>
      </c>
      <c r="C9995" s="44">
        <v>17</v>
      </c>
      <c r="D9995" s="33">
        <v>43855</v>
      </c>
    </row>
    <row r="9996" spans="1:4" x14ac:dyDescent="0.2">
      <c r="A9996" t="s">
        <v>228</v>
      </c>
      <c r="B9996" t="s">
        <v>199</v>
      </c>
      <c r="C9996" s="44">
        <v>21</v>
      </c>
      <c r="D9996" s="33">
        <v>43856</v>
      </c>
    </row>
    <row r="9997" spans="1:4" x14ac:dyDescent="0.2">
      <c r="A9997" t="s">
        <v>228</v>
      </c>
      <c r="B9997" t="s">
        <v>199</v>
      </c>
      <c r="C9997" s="44">
        <v>27</v>
      </c>
      <c r="D9997" s="33">
        <v>43857</v>
      </c>
    </row>
    <row r="9998" spans="1:4" x14ac:dyDescent="0.2">
      <c r="A9998" t="s">
        <v>228</v>
      </c>
      <c r="B9998" t="s">
        <v>199</v>
      </c>
      <c r="C9998" s="44">
        <v>34</v>
      </c>
      <c r="D9998" s="33">
        <v>43858</v>
      </c>
    </row>
    <row r="9999" spans="1:4" x14ac:dyDescent="0.2">
      <c r="A9999" t="s">
        <v>228</v>
      </c>
      <c r="B9999" t="s">
        <v>199</v>
      </c>
      <c r="C9999" s="44">
        <v>39</v>
      </c>
      <c r="D9999" s="33">
        <v>43859</v>
      </c>
    </row>
    <row r="10000" spans="1:4" x14ac:dyDescent="0.2">
      <c r="A10000" t="s">
        <v>228</v>
      </c>
      <c r="B10000" t="s">
        <v>199</v>
      </c>
      <c r="C10000" s="44">
        <v>41</v>
      </c>
      <c r="D10000" s="33">
        <v>43860</v>
      </c>
    </row>
    <row r="10001" spans="1:4" x14ac:dyDescent="0.2">
      <c r="A10001" t="s">
        <v>228</v>
      </c>
      <c r="B10001" t="s">
        <v>199</v>
      </c>
      <c r="C10001" s="44">
        <v>48</v>
      </c>
      <c r="D10001" s="33">
        <v>43861</v>
      </c>
    </row>
    <row r="10002" spans="1:4" x14ac:dyDescent="0.2">
      <c r="A10002" t="s">
        <v>228</v>
      </c>
      <c r="B10002" t="s">
        <v>199</v>
      </c>
      <c r="C10002" s="44">
        <v>64</v>
      </c>
      <c r="D10002" s="33">
        <v>43862</v>
      </c>
    </row>
    <row r="10003" spans="1:4" x14ac:dyDescent="0.2">
      <c r="A10003" t="s">
        <v>228</v>
      </c>
      <c r="B10003" t="s">
        <v>199</v>
      </c>
      <c r="C10003" s="44">
        <v>70</v>
      </c>
      <c r="D10003" s="33">
        <v>43863</v>
      </c>
    </row>
    <row r="10004" spans="1:4" x14ac:dyDescent="0.2">
      <c r="A10004" t="s">
        <v>228</v>
      </c>
      <c r="B10004" t="s">
        <v>199</v>
      </c>
      <c r="C10004" s="44">
        <v>74</v>
      </c>
      <c r="D10004" s="33">
        <v>43864</v>
      </c>
    </row>
    <row r="10005" spans="1:4" x14ac:dyDescent="0.2">
      <c r="A10005" t="s">
        <v>228</v>
      </c>
      <c r="B10005" t="s">
        <v>199</v>
      </c>
      <c r="C10005" s="44">
        <v>81</v>
      </c>
      <c r="D10005" s="33">
        <v>43865</v>
      </c>
    </row>
    <row r="10006" spans="1:4" x14ac:dyDescent="0.2">
      <c r="A10006" t="s">
        <v>228</v>
      </c>
      <c r="B10006" t="s">
        <v>199</v>
      </c>
      <c r="C10006" s="44">
        <v>89</v>
      </c>
      <c r="D10006" s="33">
        <v>43866</v>
      </c>
    </row>
    <row r="10007" spans="1:4" x14ac:dyDescent="0.2">
      <c r="A10007" t="s">
        <v>228</v>
      </c>
      <c r="B10007" t="s">
        <v>199</v>
      </c>
      <c r="C10007" s="44">
        <v>94</v>
      </c>
      <c r="D10007" s="33">
        <v>43867</v>
      </c>
    </row>
    <row r="10008" spans="1:4" x14ac:dyDescent="0.2">
      <c r="A10008" t="s">
        <v>228</v>
      </c>
      <c r="B10008" t="s">
        <v>199</v>
      </c>
      <c r="C10008" s="44">
        <v>99</v>
      </c>
      <c r="D10008" s="33">
        <v>43868</v>
      </c>
    </row>
    <row r="10009" spans="1:4" x14ac:dyDescent="0.2">
      <c r="A10009" t="s">
        <v>228</v>
      </c>
      <c r="B10009" t="s">
        <v>199</v>
      </c>
      <c r="C10009" s="44">
        <v>105</v>
      </c>
      <c r="D10009" s="33">
        <v>43869</v>
      </c>
    </row>
    <row r="10010" spans="1:4" x14ac:dyDescent="0.2">
      <c r="A10010" t="s">
        <v>228</v>
      </c>
      <c r="B10010" t="s">
        <v>199</v>
      </c>
      <c r="C10010" s="44">
        <v>107</v>
      </c>
      <c r="D10010" s="33">
        <v>43870</v>
      </c>
    </row>
    <row r="10011" spans="1:4" x14ac:dyDescent="0.2">
      <c r="A10011" t="s">
        <v>228</v>
      </c>
      <c r="B10011" t="s">
        <v>199</v>
      </c>
      <c r="C10011" s="44">
        <v>108</v>
      </c>
      <c r="D10011" s="33">
        <v>43871</v>
      </c>
    </row>
    <row r="10012" spans="1:4" x14ac:dyDescent="0.2">
      <c r="A10012" t="s">
        <v>228</v>
      </c>
      <c r="B10012" t="s">
        <v>199</v>
      </c>
      <c r="C10012" s="44">
        <v>111</v>
      </c>
      <c r="D10012" s="33">
        <v>43872</v>
      </c>
    </row>
    <row r="10013" spans="1:4" x14ac:dyDescent="0.2">
      <c r="A10013" t="s">
        <v>228</v>
      </c>
      <c r="B10013" t="s">
        <v>199</v>
      </c>
      <c r="C10013" s="44">
        <v>116</v>
      </c>
      <c r="D10013" s="33">
        <v>43873</v>
      </c>
    </row>
    <row r="10014" spans="1:4" x14ac:dyDescent="0.2">
      <c r="A10014" t="s">
        <v>228</v>
      </c>
      <c r="B10014" t="s">
        <v>199</v>
      </c>
      <c r="C10014" s="44">
        <v>117</v>
      </c>
      <c r="D10014" s="33">
        <v>43874</v>
      </c>
    </row>
    <row r="10015" spans="1:4" x14ac:dyDescent="0.2">
      <c r="A10015" t="s">
        <v>228</v>
      </c>
      <c r="B10015" t="s">
        <v>199</v>
      </c>
      <c r="C10015" s="44">
        <v>119</v>
      </c>
      <c r="D10015" s="33">
        <v>43875</v>
      </c>
    </row>
    <row r="10016" spans="1:4" x14ac:dyDescent="0.2">
      <c r="A10016" t="s">
        <v>228</v>
      </c>
      <c r="B10016" t="s">
        <v>199</v>
      </c>
      <c r="C10016" s="44">
        <v>119</v>
      </c>
      <c r="D10016" s="33">
        <v>43876</v>
      </c>
    </row>
    <row r="10017" spans="1:4" x14ac:dyDescent="0.2">
      <c r="A10017" t="s">
        <v>228</v>
      </c>
      <c r="B10017" t="s">
        <v>199</v>
      </c>
      <c r="C10017" s="44">
        <v>121</v>
      </c>
      <c r="D10017" s="33">
        <v>43877</v>
      </c>
    </row>
    <row r="10018" spans="1:4" x14ac:dyDescent="0.2">
      <c r="A10018" t="s">
        <v>228</v>
      </c>
      <c r="B10018" t="s">
        <v>199</v>
      </c>
      <c r="C10018" s="44">
        <v>121</v>
      </c>
      <c r="D10018" s="33">
        <v>43878</v>
      </c>
    </row>
    <row r="10019" spans="1:4" x14ac:dyDescent="0.2">
      <c r="A10019" t="s">
        <v>228</v>
      </c>
      <c r="B10019" t="s">
        <v>199</v>
      </c>
      <c r="C10019" s="44">
        <v>121</v>
      </c>
      <c r="D10019" s="33">
        <v>43879</v>
      </c>
    </row>
    <row r="10020" spans="1:4" x14ac:dyDescent="0.2">
      <c r="A10020" t="s">
        <v>228</v>
      </c>
      <c r="B10020" t="s">
        <v>199</v>
      </c>
      <c r="C10020" s="44">
        <v>121</v>
      </c>
      <c r="D10020" s="33">
        <v>43880</v>
      </c>
    </row>
    <row r="10021" spans="1:4" x14ac:dyDescent="0.2">
      <c r="A10021" t="s">
        <v>228</v>
      </c>
      <c r="B10021" t="s">
        <v>199</v>
      </c>
      <c r="C10021" s="44">
        <v>121</v>
      </c>
      <c r="D10021" s="33">
        <v>43881</v>
      </c>
    </row>
    <row r="10022" spans="1:4" x14ac:dyDescent="0.2">
      <c r="A10022" t="s">
        <v>228</v>
      </c>
      <c r="B10022" t="s">
        <v>199</v>
      </c>
      <c r="C10022" s="44">
        <v>121</v>
      </c>
      <c r="D10022" s="33">
        <v>43882</v>
      </c>
    </row>
    <row r="10023" spans="1:4" x14ac:dyDescent="0.2">
      <c r="A10023" t="s">
        <v>228</v>
      </c>
      <c r="B10023" t="s">
        <v>199</v>
      </c>
      <c r="C10023" s="44">
        <v>121</v>
      </c>
      <c r="D10023" s="33">
        <v>43883</v>
      </c>
    </row>
    <row r="10024" spans="1:4" x14ac:dyDescent="0.2">
      <c r="A10024" t="s">
        <v>228</v>
      </c>
      <c r="B10024" t="s">
        <v>199</v>
      </c>
      <c r="C10024" s="44">
        <v>121</v>
      </c>
      <c r="D10024" s="33">
        <v>43884</v>
      </c>
    </row>
    <row r="10025" spans="1:4" x14ac:dyDescent="0.2">
      <c r="A10025" t="s">
        <v>228</v>
      </c>
      <c r="B10025" t="s">
        <v>199</v>
      </c>
      <c r="C10025" s="44">
        <v>121</v>
      </c>
      <c r="D10025" s="33">
        <v>43885</v>
      </c>
    </row>
    <row r="10026" spans="1:4" x14ac:dyDescent="0.2">
      <c r="A10026" t="s">
        <v>228</v>
      </c>
      <c r="B10026" t="s">
        <v>199</v>
      </c>
      <c r="C10026" s="44">
        <v>121</v>
      </c>
      <c r="D10026" s="33">
        <v>43886</v>
      </c>
    </row>
    <row r="10027" spans="1:4" x14ac:dyDescent="0.2">
      <c r="A10027" t="s">
        <v>228</v>
      </c>
      <c r="B10027" t="s">
        <v>199</v>
      </c>
      <c r="C10027" s="44">
        <v>121</v>
      </c>
      <c r="D10027" s="33">
        <v>43887</v>
      </c>
    </row>
    <row r="10028" spans="1:4" x14ac:dyDescent="0.2">
      <c r="A10028" t="s">
        <v>228</v>
      </c>
      <c r="B10028" t="s">
        <v>199</v>
      </c>
      <c r="C10028" s="44">
        <v>121</v>
      </c>
      <c r="D10028" s="33">
        <v>43888</v>
      </c>
    </row>
    <row r="10029" spans="1:4" x14ac:dyDescent="0.2">
      <c r="A10029" t="s">
        <v>228</v>
      </c>
      <c r="B10029" t="s">
        <v>199</v>
      </c>
      <c r="C10029" s="44">
        <v>121</v>
      </c>
      <c r="D10029" s="33">
        <v>43889</v>
      </c>
    </row>
    <row r="10030" spans="1:4" x14ac:dyDescent="0.2">
      <c r="A10030" t="s">
        <v>228</v>
      </c>
      <c r="B10030" t="s">
        <v>199</v>
      </c>
      <c r="C10030" s="44">
        <v>121</v>
      </c>
      <c r="D10030" s="33">
        <v>43890</v>
      </c>
    </row>
    <row r="10031" spans="1:4" x14ac:dyDescent="0.2">
      <c r="A10031" t="s">
        <v>228</v>
      </c>
      <c r="B10031" t="s">
        <v>199</v>
      </c>
      <c r="C10031" s="44">
        <v>122</v>
      </c>
      <c r="D10031" s="33">
        <v>43891</v>
      </c>
    </row>
    <row r="10032" spans="1:4" x14ac:dyDescent="0.2">
      <c r="A10032" t="s">
        <v>228</v>
      </c>
      <c r="B10032" t="s">
        <v>199</v>
      </c>
      <c r="C10032" s="44">
        <v>122</v>
      </c>
      <c r="D10032" s="33">
        <v>43892</v>
      </c>
    </row>
    <row r="10033" spans="1:4" x14ac:dyDescent="0.2">
      <c r="A10033" t="s">
        <v>228</v>
      </c>
      <c r="B10033" t="s">
        <v>199</v>
      </c>
      <c r="C10033" s="44">
        <v>125</v>
      </c>
      <c r="D10033" s="33">
        <v>43893</v>
      </c>
    </row>
    <row r="10034" spans="1:4" x14ac:dyDescent="0.2">
      <c r="A10034" t="s">
        <v>228</v>
      </c>
      <c r="B10034" t="s">
        <v>199</v>
      </c>
      <c r="C10034" s="44">
        <v>125</v>
      </c>
      <c r="D10034" s="33">
        <v>43894</v>
      </c>
    </row>
    <row r="10035" spans="1:4" x14ac:dyDescent="0.2">
      <c r="A10035" t="s">
        <v>228</v>
      </c>
      <c r="B10035" t="s">
        <v>199</v>
      </c>
      <c r="C10035" s="44">
        <v>125</v>
      </c>
      <c r="D10035" s="33">
        <v>43895</v>
      </c>
    </row>
    <row r="10036" spans="1:4" x14ac:dyDescent="0.2">
      <c r="A10036" t="s">
        <v>228</v>
      </c>
      <c r="B10036" t="s">
        <v>199</v>
      </c>
      <c r="C10036" s="44">
        <v>125</v>
      </c>
      <c r="D10036" s="33">
        <v>43896</v>
      </c>
    </row>
    <row r="10037" spans="1:4" x14ac:dyDescent="0.2">
      <c r="A10037" t="s">
        <v>228</v>
      </c>
      <c r="B10037" t="s">
        <v>199</v>
      </c>
      <c r="C10037" s="44">
        <v>125</v>
      </c>
      <c r="D10037" s="33">
        <v>43897</v>
      </c>
    </row>
    <row r="10038" spans="1:4" x14ac:dyDescent="0.2">
      <c r="A10038" t="s">
        <v>228</v>
      </c>
      <c r="B10038" t="s">
        <v>199</v>
      </c>
      <c r="C10038" s="44">
        <v>125</v>
      </c>
      <c r="D10038" s="33">
        <v>43898</v>
      </c>
    </row>
    <row r="10039" spans="1:4" x14ac:dyDescent="0.2">
      <c r="A10039" t="s">
        <v>228</v>
      </c>
      <c r="B10039" t="s">
        <v>199</v>
      </c>
      <c r="C10039" s="44">
        <v>125</v>
      </c>
      <c r="D10039" s="33">
        <v>43899</v>
      </c>
    </row>
    <row r="10040" spans="1:4" x14ac:dyDescent="0.2">
      <c r="A10040" t="s">
        <v>228</v>
      </c>
      <c r="B10040" t="s">
        <v>199</v>
      </c>
      <c r="C10040" s="44">
        <v>125</v>
      </c>
      <c r="D10040" s="33">
        <v>43900</v>
      </c>
    </row>
    <row r="10041" spans="1:4" x14ac:dyDescent="0.2">
      <c r="A10041" t="s">
        <v>228</v>
      </c>
      <c r="B10041" t="s">
        <v>199</v>
      </c>
      <c r="C10041" s="44">
        <v>125</v>
      </c>
      <c r="D10041" s="33">
        <v>43901</v>
      </c>
    </row>
    <row r="10042" spans="1:4" x14ac:dyDescent="0.2">
      <c r="A10042" t="s">
        <v>228</v>
      </c>
      <c r="B10042" t="s">
        <v>199</v>
      </c>
      <c r="C10042" s="44">
        <v>125</v>
      </c>
      <c r="D10042" s="33">
        <v>43902</v>
      </c>
    </row>
    <row r="10043" spans="1:4" x14ac:dyDescent="0.2">
      <c r="A10043" t="s">
        <v>228</v>
      </c>
      <c r="B10043" t="s">
        <v>199</v>
      </c>
      <c r="C10043" s="44">
        <v>125</v>
      </c>
      <c r="D10043" s="33">
        <v>43903</v>
      </c>
    </row>
    <row r="10044" spans="1:4" x14ac:dyDescent="0.2">
      <c r="A10044" t="s">
        <v>228</v>
      </c>
      <c r="B10044" t="s">
        <v>199</v>
      </c>
      <c r="C10044" s="44">
        <v>125</v>
      </c>
      <c r="D10044" s="33">
        <v>43904</v>
      </c>
    </row>
    <row r="10045" spans="1:4" x14ac:dyDescent="0.2">
      <c r="A10045" t="s">
        <v>228</v>
      </c>
      <c r="B10045" t="s">
        <v>199</v>
      </c>
      <c r="C10045" s="44">
        <v>125</v>
      </c>
      <c r="D10045" s="33">
        <v>43905</v>
      </c>
    </row>
    <row r="10046" spans="1:4" x14ac:dyDescent="0.2">
      <c r="A10046" t="s">
        <v>229</v>
      </c>
      <c r="B10046" t="s">
        <v>199</v>
      </c>
      <c r="C10046" s="44">
        <v>0</v>
      </c>
      <c r="D10046" s="33">
        <v>43852</v>
      </c>
    </row>
    <row r="10047" spans="1:4" x14ac:dyDescent="0.2">
      <c r="A10047" t="s">
        <v>229</v>
      </c>
      <c r="B10047" t="s">
        <v>199</v>
      </c>
      <c r="C10047" s="44">
        <v>1</v>
      </c>
      <c r="D10047" s="33">
        <v>43853</v>
      </c>
    </row>
    <row r="10048" spans="1:4" x14ac:dyDescent="0.2">
      <c r="A10048" t="s">
        <v>229</v>
      </c>
      <c r="B10048" t="s">
        <v>199</v>
      </c>
      <c r="C10048" s="44">
        <v>3</v>
      </c>
      <c r="D10048" s="33">
        <v>43854</v>
      </c>
    </row>
    <row r="10049" spans="1:4" x14ac:dyDescent="0.2">
      <c r="A10049" t="s">
        <v>229</v>
      </c>
      <c r="B10049" t="s">
        <v>199</v>
      </c>
      <c r="C10049" s="44">
        <v>4</v>
      </c>
      <c r="D10049" s="33">
        <v>43855</v>
      </c>
    </row>
    <row r="10050" spans="1:4" x14ac:dyDescent="0.2">
      <c r="A10050" t="s">
        <v>229</v>
      </c>
      <c r="B10050" t="s">
        <v>199</v>
      </c>
      <c r="C10050" s="44">
        <v>4</v>
      </c>
      <c r="D10050" s="33">
        <v>43856</v>
      </c>
    </row>
    <row r="10051" spans="1:4" x14ac:dyDescent="0.2">
      <c r="A10051" t="s">
        <v>229</v>
      </c>
      <c r="B10051" t="s">
        <v>199</v>
      </c>
      <c r="C10051" s="44">
        <v>6</v>
      </c>
      <c r="D10051" s="33">
        <v>43857</v>
      </c>
    </row>
    <row r="10052" spans="1:4" x14ac:dyDescent="0.2">
      <c r="A10052" t="s">
        <v>229</v>
      </c>
      <c r="B10052" t="s">
        <v>199</v>
      </c>
      <c r="C10052" s="44">
        <v>8</v>
      </c>
      <c r="D10052" s="33">
        <v>43858</v>
      </c>
    </row>
    <row r="10053" spans="1:4" x14ac:dyDescent="0.2">
      <c r="A10053" t="s">
        <v>229</v>
      </c>
      <c r="B10053" t="s">
        <v>199</v>
      </c>
      <c r="C10053" s="44">
        <v>9</v>
      </c>
      <c r="D10053" s="33">
        <v>43859</v>
      </c>
    </row>
    <row r="10054" spans="1:4" x14ac:dyDescent="0.2">
      <c r="A10054" t="s">
        <v>229</v>
      </c>
      <c r="B10054" t="s">
        <v>199</v>
      </c>
      <c r="C10054" s="44">
        <v>14</v>
      </c>
      <c r="D10054" s="33">
        <v>43860</v>
      </c>
    </row>
    <row r="10055" spans="1:4" x14ac:dyDescent="0.2">
      <c r="A10055" t="s">
        <v>229</v>
      </c>
      <c r="B10055" t="s">
        <v>199</v>
      </c>
      <c r="C10055" s="44">
        <v>14</v>
      </c>
      <c r="D10055" s="33">
        <v>43861</v>
      </c>
    </row>
    <row r="10056" spans="1:4" x14ac:dyDescent="0.2">
      <c r="A10056" t="s">
        <v>229</v>
      </c>
      <c r="B10056" t="s">
        <v>199</v>
      </c>
      <c r="C10056" s="44">
        <v>17</v>
      </c>
      <c r="D10056" s="33">
        <v>43862</v>
      </c>
    </row>
    <row r="10057" spans="1:4" x14ac:dyDescent="0.2">
      <c r="A10057" t="s">
        <v>229</v>
      </c>
      <c r="B10057" t="s">
        <v>199</v>
      </c>
      <c r="C10057" s="44">
        <v>23</v>
      </c>
      <c r="D10057" s="33">
        <v>43863</v>
      </c>
    </row>
    <row r="10058" spans="1:4" x14ac:dyDescent="0.2">
      <c r="A10058" t="s">
        <v>229</v>
      </c>
      <c r="B10058" t="s">
        <v>199</v>
      </c>
      <c r="C10058" s="44">
        <v>31</v>
      </c>
      <c r="D10058" s="33">
        <v>43864</v>
      </c>
    </row>
    <row r="10059" spans="1:4" x14ac:dyDescent="0.2">
      <c r="A10059" t="s">
        <v>229</v>
      </c>
      <c r="B10059" t="s">
        <v>199</v>
      </c>
      <c r="C10059" s="44">
        <v>42</v>
      </c>
      <c r="D10059" s="33">
        <v>43865</v>
      </c>
    </row>
    <row r="10060" spans="1:4" x14ac:dyDescent="0.2">
      <c r="A10060" t="s">
        <v>229</v>
      </c>
      <c r="B10060" t="s">
        <v>199</v>
      </c>
      <c r="C10060" s="44">
        <v>54</v>
      </c>
      <c r="D10060" s="33">
        <v>43866</v>
      </c>
    </row>
    <row r="10061" spans="1:4" x14ac:dyDescent="0.2">
      <c r="A10061" t="s">
        <v>229</v>
      </c>
      <c r="B10061" t="s">
        <v>199</v>
      </c>
      <c r="C10061" s="44">
        <v>59</v>
      </c>
      <c r="D10061" s="33">
        <v>43867</v>
      </c>
    </row>
    <row r="10062" spans="1:4" x14ac:dyDescent="0.2">
      <c r="A10062" t="s">
        <v>229</v>
      </c>
      <c r="B10062" t="s">
        <v>199</v>
      </c>
      <c r="C10062" s="44">
        <v>65</v>
      </c>
      <c r="D10062" s="33">
        <v>43868</v>
      </c>
    </row>
    <row r="10063" spans="1:4" x14ac:dyDescent="0.2">
      <c r="A10063" t="s">
        <v>229</v>
      </c>
      <c r="B10063" t="s">
        <v>199</v>
      </c>
      <c r="C10063" s="44">
        <v>69</v>
      </c>
      <c r="D10063" s="33">
        <v>43869</v>
      </c>
    </row>
    <row r="10064" spans="1:4" x14ac:dyDescent="0.2">
      <c r="A10064" t="s">
        <v>229</v>
      </c>
      <c r="B10064" t="s">
        <v>199</v>
      </c>
      <c r="C10064" s="44">
        <v>78</v>
      </c>
      <c r="D10064" s="33">
        <v>43870</v>
      </c>
    </row>
    <row r="10065" spans="1:4" x14ac:dyDescent="0.2">
      <c r="A10065" t="s">
        <v>229</v>
      </c>
      <c r="B10065" t="s">
        <v>199</v>
      </c>
      <c r="C10065" s="44">
        <v>80</v>
      </c>
      <c r="D10065" s="33">
        <v>43871</v>
      </c>
    </row>
    <row r="10066" spans="1:4" x14ac:dyDescent="0.2">
      <c r="A10066" t="s">
        <v>229</v>
      </c>
      <c r="B10066" t="s">
        <v>199</v>
      </c>
      <c r="C10066" s="44">
        <v>81</v>
      </c>
      <c r="D10066" s="33">
        <v>43872</v>
      </c>
    </row>
    <row r="10067" spans="1:4" x14ac:dyDescent="0.2">
      <c r="A10067" t="s">
        <v>229</v>
      </c>
      <c r="B10067" t="s">
        <v>199</v>
      </c>
      <c r="C10067" s="44">
        <v>83</v>
      </c>
      <c r="D10067" s="33">
        <v>43873</v>
      </c>
    </row>
    <row r="10068" spans="1:4" x14ac:dyDescent="0.2">
      <c r="A10068" t="s">
        <v>229</v>
      </c>
      <c r="B10068" t="s">
        <v>199</v>
      </c>
      <c r="C10068" s="44">
        <v>84</v>
      </c>
      <c r="D10068" s="33">
        <v>43874</v>
      </c>
    </row>
    <row r="10069" spans="1:4" x14ac:dyDescent="0.2">
      <c r="A10069" t="s">
        <v>229</v>
      </c>
      <c r="B10069" t="s">
        <v>199</v>
      </c>
      <c r="C10069" s="44">
        <v>86</v>
      </c>
      <c r="D10069" s="33">
        <v>43875</v>
      </c>
    </row>
    <row r="10070" spans="1:4" x14ac:dyDescent="0.2">
      <c r="A10070" t="s">
        <v>229</v>
      </c>
      <c r="B10070" t="s">
        <v>199</v>
      </c>
      <c r="C10070" s="44">
        <v>88</v>
      </c>
      <c r="D10070" s="33">
        <v>43876</v>
      </c>
    </row>
    <row r="10071" spans="1:4" x14ac:dyDescent="0.2">
      <c r="A10071" t="s">
        <v>229</v>
      </c>
      <c r="B10071" t="s">
        <v>199</v>
      </c>
      <c r="C10071" s="44">
        <v>89</v>
      </c>
      <c r="D10071" s="33">
        <v>43877</v>
      </c>
    </row>
    <row r="10072" spans="1:4" x14ac:dyDescent="0.2">
      <c r="A10072" t="s">
        <v>229</v>
      </c>
      <c r="B10072" t="s">
        <v>199</v>
      </c>
      <c r="C10072" s="44">
        <v>89</v>
      </c>
      <c r="D10072" s="33">
        <v>43878</v>
      </c>
    </row>
    <row r="10073" spans="1:4" x14ac:dyDescent="0.2">
      <c r="A10073" t="s">
        <v>229</v>
      </c>
      <c r="B10073" t="s">
        <v>199</v>
      </c>
      <c r="C10073" s="44">
        <v>89</v>
      </c>
      <c r="D10073" s="33">
        <v>43879</v>
      </c>
    </row>
    <row r="10074" spans="1:4" x14ac:dyDescent="0.2">
      <c r="A10074" t="s">
        <v>229</v>
      </c>
      <c r="B10074" t="s">
        <v>199</v>
      </c>
      <c r="C10074" s="44">
        <v>90</v>
      </c>
      <c r="D10074" s="33">
        <v>43880</v>
      </c>
    </row>
    <row r="10075" spans="1:4" x14ac:dyDescent="0.2">
      <c r="A10075" t="s">
        <v>229</v>
      </c>
      <c r="B10075" t="s">
        <v>199</v>
      </c>
      <c r="C10075" s="44">
        <v>91</v>
      </c>
      <c r="D10075" s="33">
        <v>43881</v>
      </c>
    </row>
    <row r="10076" spans="1:4" x14ac:dyDescent="0.2">
      <c r="A10076" t="s">
        <v>229</v>
      </c>
      <c r="B10076" t="s">
        <v>199</v>
      </c>
      <c r="C10076" s="44">
        <v>91</v>
      </c>
      <c r="D10076" s="33">
        <v>43882</v>
      </c>
    </row>
    <row r="10077" spans="1:4" x14ac:dyDescent="0.2">
      <c r="A10077" t="s">
        <v>229</v>
      </c>
      <c r="B10077" t="s">
        <v>199</v>
      </c>
      <c r="C10077" s="44">
        <v>91</v>
      </c>
      <c r="D10077" s="33">
        <v>43883</v>
      </c>
    </row>
    <row r="10078" spans="1:4" x14ac:dyDescent="0.2">
      <c r="A10078" t="s">
        <v>229</v>
      </c>
      <c r="B10078" t="s">
        <v>199</v>
      </c>
      <c r="C10078" s="44">
        <v>91</v>
      </c>
      <c r="D10078" s="33">
        <v>43884</v>
      </c>
    </row>
    <row r="10079" spans="1:4" x14ac:dyDescent="0.2">
      <c r="A10079" t="s">
        <v>229</v>
      </c>
      <c r="B10079" t="s">
        <v>199</v>
      </c>
      <c r="C10079" s="44">
        <v>93</v>
      </c>
      <c r="D10079" s="33">
        <v>43885</v>
      </c>
    </row>
    <row r="10080" spans="1:4" x14ac:dyDescent="0.2">
      <c r="A10080" t="s">
        <v>229</v>
      </c>
      <c r="B10080" t="s">
        <v>199</v>
      </c>
      <c r="C10080" s="44">
        <v>93</v>
      </c>
      <c r="D10080" s="33">
        <v>43886</v>
      </c>
    </row>
    <row r="10081" spans="1:4" x14ac:dyDescent="0.2">
      <c r="A10081" t="s">
        <v>229</v>
      </c>
      <c r="B10081" t="s">
        <v>199</v>
      </c>
      <c r="C10081" s="44">
        <v>93</v>
      </c>
      <c r="D10081" s="33">
        <v>43887</v>
      </c>
    </row>
    <row r="10082" spans="1:4" x14ac:dyDescent="0.2">
      <c r="A10082" t="s">
        <v>229</v>
      </c>
      <c r="B10082" t="s">
        <v>199</v>
      </c>
      <c r="C10082" s="44">
        <v>93</v>
      </c>
      <c r="D10082" s="33">
        <v>43888</v>
      </c>
    </row>
    <row r="10083" spans="1:4" x14ac:dyDescent="0.2">
      <c r="A10083" t="s">
        <v>229</v>
      </c>
      <c r="B10083" t="s">
        <v>199</v>
      </c>
      <c r="C10083" s="44">
        <v>93</v>
      </c>
      <c r="D10083" s="33">
        <v>43889</v>
      </c>
    </row>
    <row r="10084" spans="1:4" x14ac:dyDescent="0.2">
      <c r="A10084" t="s">
        <v>229</v>
      </c>
      <c r="B10084" t="s">
        <v>199</v>
      </c>
      <c r="C10084" s="44">
        <v>93</v>
      </c>
      <c r="D10084" s="33">
        <v>43890</v>
      </c>
    </row>
    <row r="10085" spans="1:4" x14ac:dyDescent="0.2">
      <c r="A10085" t="s">
        <v>229</v>
      </c>
      <c r="B10085" t="s">
        <v>199</v>
      </c>
      <c r="C10085" s="44">
        <v>93</v>
      </c>
      <c r="D10085" s="33">
        <v>43891</v>
      </c>
    </row>
    <row r="10086" spans="1:4" x14ac:dyDescent="0.2">
      <c r="A10086" t="s">
        <v>229</v>
      </c>
      <c r="B10086" t="s">
        <v>199</v>
      </c>
      <c r="C10086" s="44">
        <v>93</v>
      </c>
      <c r="D10086" s="33">
        <v>43892</v>
      </c>
    </row>
    <row r="10087" spans="1:4" x14ac:dyDescent="0.2">
      <c r="A10087" t="s">
        <v>229</v>
      </c>
      <c r="B10087" t="s">
        <v>199</v>
      </c>
      <c r="C10087" s="44">
        <v>93</v>
      </c>
      <c r="D10087" s="33">
        <v>43893</v>
      </c>
    </row>
    <row r="10088" spans="1:4" x14ac:dyDescent="0.2">
      <c r="A10088" t="s">
        <v>229</v>
      </c>
      <c r="B10088" t="s">
        <v>199</v>
      </c>
      <c r="C10088" s="44">
        <v>93</v>
      </c>
      <c r="D10088" s="33">
        <v>43894</v>
      </c>
    </row>
    <row r="10089" spans="1:4" x14ac:dyDescent="0.2">
      <c r="A10089" t="s">
        <v>229</v>
      </c>
      <c r="B10089" t="s">
        <v>199</v>
      </c>
      <c r="C10089" s="44">
        <v>93</v>
      </c>
      <c r="D10089" s="33">
        <v>43895</v>
      </c>
    </row>
    <row r="10090" spans="1:4" x14ac:dyDescent="0.2">
      <c r="A10090" t="s">
        <v>229</v>
      </c>
      <c r="B10090" t="s">
        <v>199</v>
      </c>
      <c r="C10090" s="44">
        <v>93</v>
      </c>
      <c r="D10090" s="33">
        <v>43896</v>
      </c>
    </row>
    <row r="10091" spans="1:4" x14ac:dyDescent="0.2">
      <c r="A10091" t="s">
        <v>229</v>
      </c>
      <c r="B10091" t="s">
        <v>199</v>
      </c>
      <c r="C10091" s="44">
        <v>93</v>
      </c>
      <c r="D10091" s="33">
        <v>43897</v>
      </c>
    </row>
    <row r="10092" spans="1:4" x14ac:dyDescent="0.2">
      <c r="A10092" t="s">
        <v>229</v>
      </c>
      <c r="B10092" t="s">
        <v>199</v>
      </c>
      <c r="C10092" s="44">
        <v>93</v>
      </c>
      <c r="D10092" s="33">
        <v>43898</v>
      </c>
    </row>
    <row r="10093" spans="1:4" x14ac:dyDescent="0.2">
      <c r="A10093" t="s">
        <v>229</v>
      </c>
      <c r="B10093" t="s">
        <v>199</v>
      </c>
      <c r="C10093" s="44">
        <v>93</v>
      </c>
      <c r="D10093" s="33">
        <v>43899</v>
      </c>
    </row>
    <row r="10094" spans="1:4" x14ac:dyDescent="0.2">
      <c r="A10094" t="s">
        <v>229</v>
      </c>
      <c r="B10094" t="s">
        <v>199</v>
      </c>
      <c r="C10094" s="44">
        <v>93</v>
      </c>
      <c r="D10094" s="33">
        <v>43900</v>
      </c>
    </row>
    <row r="10095" spans="1:4" x14ac:dyDescent="0.2">
      <c r="A10095" t="s">
        <v>229</v>
      </c>
      <c r="B10095" t="s">
        <v>199</v>
      </c>
      <c r="C10095" s="44">
        <v>93</v>
      </c>
      <c r="D10095" s="33">
        <v>43901</v>
      </c>
    </row>
    <row r="10096" spans="1:4" x14ac:dyDescent="0.2">
      <c r="A10096" t="s">
        <v>229</v>
      </c>
      <c r="B10096" t="s">
        <v>199</v>
      </c>
      <c r="C10096" s="44">
        <v>93</v>
      </c>
      <c r="D10096" s="33">
        <v>43902</v>
      </c>
    </row>
    <row r="10097" spans="1:4" x14ac:dyDescent="0.2">
      <c r="A10097" t="s">
        <v>229</v>
      </c>
      <c r="B10097" t="s">
        <v>199</v>
      </c>
      <c r="C10097" s="44">
        <v>93</v>
      </c>
      <c r="D10097" s="33">
        <v>43903</v>
      </c>
    </row>
    <row r="10098" spans="1:4" x14ac:dyDescent="0.2">
      <c r="A10098" t="s">
        <v>229</v>
      </c>
      <c r="B10098" t="s">
        <v>199</v>
      </c>
      <c r="C10098" s="44">
        <v>93</v>
      </c>
      <c r="D10098" s="33">
        <v>43904</v>
      </c>
    </row>
    <row r="10099" spans="1:4" x14ac:dyDescent="0.2">
      <c r="A10099" t="s">
        <v>229</v>
      </c>
      <c r="B10099" t="s">
        <v>199</v>
      </c>
      <c r="C10099" s="44">
        <v>93</v>
      </c>
      <c r="D10099" s="33">
        <v>43905</v>
      </c>
    </row>
    <row r="10100" spans="1:4" x14ac:dyDescent="0.2">
      <c r="B10100" t="s">
        <v>230</v>
      </c>
      <c r="C10100" s="44">
        <v>0</v>
      </c>
      <c r="D10100" s="33">
        <v>43852</v>
      </c>
    </row>
    <row r="10101" spans="1:4" x14ac:dyDescent="0.2">
      <c r="B10101" t="s">
        <v>230</v>
      </c>
      <c r="C10101" s="44">
        <v>0</v>
      </c>
      <c r="D10101" s="33">
        <v>43853</v>
      </c>
    </row>
    <row r="10102" spans="1:4" x14ac:dyDescent="0.2">
      <c r="B10102" t="s">
        <v>230</v>
      </c>
      <c r="C10102" s="44">
        <v>0</v>
      </c>
      <c r="D10102" s="33">
        <v>43854</v>
      </c>
    </row>
    <row r="10103" spans="1:4" x14ac:dyDescent="0.2">
      <c r="B10103" t="s">
        <v>230</v>
      </c>
      <c r="C10103" s="44">
        <v>0</v>
      </c>
      <c r="D10103" s="33">
        <v>43855</v>
      </c>
    </row>
    <row r="10104" spans="1:4" x14ac:dyDescent="0.2">
      <c r="B10104" t="s">
        <v>230</v>
      </c>
      <c r="C10104" s="44">
        <v>0</v>
      </c>
      <c r="D10104" s="33">
        <v>43856</v>
      </c>
    </row>
    <row r="10105" spans="1:4" x14ac:dyDescent="0.2">
      <c r="B10105" t="s">
        <v>230</v>
      </c>
      <c r="C10105" s="44">
        <v>0</v>
      </c>
      <c r="D10105" s="33">
        <v>43857</v>
      </c>
    </row>
    <row r="10106" spans="1:4" x14ac:dyDescent="0.2">
      <c r="B10106" t="s">
        <v>230</v>
      </c>
      <c r="C10106" s="44">
        <v>0</v>
      </c>
      <c r="D10106" s="33">
        <v>43858</v>
      </c>
    </row>
    <row r="10107" spans="1:4" x14ac:dyDescent="0.2">
      <c r="B10107" t="s">
        <v>230</v>
      </c>
      <c r="C10107" s="44">
        <v>0</v>
      </c>
      <c r="D10107" s="33">
        <v>43859</v>
      </c>
    </row>
    <row r="10108" spans="1:4" x14ac:dyDescent="0.2">
      <c r="B10108" t="s">
        <v>230</v>
      </c>
      <c r="C10108" s="44">
        <v>0</v>
      </c>
      <c r="D10108" s="33">
        <v>43860</v>
      </c>
    </row>
    <row r="10109" spans="1:4" x14ac:dyDescent="0.2">
      <c r="B10109" t="s">
        <v>230</v>
      </c>
      <c r="C10109" s="44">
        <v>0</v>
      </c>
      <c r="D10109" s="33">
        <v>43861</v>
      </c>
    </row>
    <row r="10110" spans="1:4" x14ac:dyDescent="0.2">
      <c r="B10110" t="s">
        <v>230</v>
      </c>
      <c r="C10110" s="44">
        <v>0</v>
      </c>
      <c r="D10110" s="33">
        <v>43862</v>
      </c>
    </row>
    <row r="10111" spans="1:4" x14ac:dyDescent="0.2">
      <c r="B10111" t="s">
        <v>230</v>
      </c>
      <c r="C10111" s="44">
        <v>0</v>
      </c>
      <c r="D10111" s="33">
        <v>43863</v>
      </c>
    </row>
    <row r="10112" spans="1:4" x14ac:dyDescent="0.2">
      <c r="B10112" t="s">
        <v>230</v>
      </c>
      <c r="C10112" s="44">
        <v>0</v>
      </c>
      <c r="D10112" s="33">
        <v>43864</v>
      </c>
    </row>
    <row r="10113" spans="2:4" x14ac:dyDescent="0.2">
      <c r="B10113" t="s">
        <v>230</v>
      </c>
      <c r="C10113" s="44">
        <v>0</v>
      </c>
      <c r="D10113" s="33">
        <v>43865</v>
      </c>
    </row>
    <row r="10114" spans="2:4" x14ac:dyDescent="0.2">
      <c r="B10114" t="s">
        <v>230</v>
      </c>
      <c r="C10114" s="44">
        <v>0</v>
      </c>
      <c r="D10114" s="33">
        <v>43866</v>
      </c>
    </row>
    <row r="10115" spans="2:4" x14ac:dyDescent="0.2">
      <c r="B10115" t="s">
        <v>230</v>
      </c>
      <c r="C10115" s="44">
        <v>0</v>
      </c>
      <c r="D10115" s="33">
        <v>43867</v>
      </c>
    </row>
    <row r="10116" spans="2:4" x14ac:dyDescent="0.2">
      <c r="B10116" t="s">
        <v>230</v>
      </c>
      <c r="C10116" s="44">
        <v>0</v>
      </c>
      <c r="D10116" s="33">
        <v>43868</v>
      </c>
    </row>
    <row r="10117" spans="2:4" x14ac:dyDescent="0.2">
      <c r="B10117" t="s">
        <v>230</v>
      </c>
      <c r="C10117" s="44">
        <v>0</v>
      </c>
      <c r="D10117" s="33">
        <v>43869</v>
      </c>
    </row>
    <row r="10118" spans="2:4" x14ac:dyDescent="0.2">
      <c r="B10118" t="s">
        <v>230</v>
      </c>
      <c r="C10118" s="44">
        <v>0</v>
      </c>
      <c r="D10118" s="33">
        <v>43870</v>
      </c>
    </row>
    <row r="10119" spans="2:4" x14ac:dyDescent="0.2">
      <c r="B10119" t="s">
        <v>230</v>
      </c>
      <c r="C10119" s="44">
        <v>0</v>
      </c>
      <c r="D10119" s="33">
        <v>43871</v>
      </c>
    </row>
    <row r="10120" spans="2:4" x14ac:dyDescent="0.2">
      <c r="B10120" t="s">
        <v>230</v>
      </c>
      <c r="C10120" s="44">
        <v>0</v>
      </c>
      <c r="D10120" s="33">
        <v>43872</v>
      </c>
    </row>
    <row r="10121" spans="2:4" x14ac:dyDescent="0.2">
      <c r="B10121" t="s">
        <v>230</v>
      </c>
      <c r="C10121" s="44">
        <v>0</v>
      </c>
      <c r="D10121" s="33">
        <v>43873</v>
      </c>
    </row>
    <row r="10122" spans="2:4" x14ac:dyDescent="0.2">
      <c r="B10122" t="s">
        <v>230</v>
      </c>
      <c r="C10122" s="44">
        <v>0</v>
      </c>
      <c r="D10122" s="33">
        <v>43874</v>
      </c>
    </row>
    <row r="10123" spans="2:4" x14ac:dyDescent="0.2">
      <c r="B10123" t="s">
        <v>230</v>
      </c>
      <c r="C10123" s="44">
        <v>0</v>
      </c>
      <c r="D10123" s="33">
        <v>43875</v>
      </c>
    </row>
    <row r="10124" spans="2:4" x14ac:dyDescent="0.2">
      <c r="B10124" t="s">
        <v>230</v>
      </c>
      <c r="C10124" s="44">
        <v>0</v>
      </c>
      <c r="D10124" s="33">
        <v>43876</v>
      </c>
    </row>
    <row r="10125" spans="2:4" x14ac:dyDescent="0.2">
      <c r="B10125" t="s">
        <v>230</v>
      </c>
      <c r="C10125" s="44">
        <v>0</v>
      </c>
      <c r="D10125" s="33">
        <v>43877</v>
      </c>
    </row>
    <row r="10126" spans="2:4" x14ac:dyDescent="0.2">
      <c r="B10126" t="s">
        <v>230</v>
      </c>
      <c r="C10126" s="44">
        <v>0</v>
      </c>
      <c r="D10126" s="33">
        <v>43878</v>
      </c>
    </row>
    <row r="10127" spans="2:4" x14ac:dyDescent="0.2">
      <c r="B10127" t="s">
        <v>230</v>
      </c>
      <c r="C10127" s="44">
        <v>0</v>
      </c>
      <c r="D10127" s="33">
        <v>43879</v>
      </c>
    </row>
    <row r="10128" spans="2:4" x14ac:dyDescent="0.2">
      <c r="B10128" t="s">
        <v>230</v>
      </c>
      <c r="C10128" s="44">
        <v>0</v>
      </c>
      <c r="D10128" s="33">
        <v>43880</v>
      </c>
    </row>
    <row r="10129" spans="2:4" x14ac:dyDescent="0.2">
      <c r="B10129" t="s">
        <v>230</v>
      </c>
      <c r="C10129" s="44">
        <v>0</v>
      </c>
      <c r="D10129" s="33">
        <v>43881</v>
      </c>
    </row>
    <row r="10130" spans="2:4" x14ac:dyDescent="0.2">
      <c r="B10130" t="s">
        <v>230</v>
      </c>
      <c r="C10130" s="44">
        <v>0</v>
      </c>
      <c r="D10130" s="33">
        <v>43882</v>
      </c>
    </row>
    <row r="10131" spans="2:4" x14ac:dyDescent="0.2">
      <c r="B10131" t="s">
        <v>230</v>
      </c>
      <c r="C10131" s="44">
        <v>0</v>
      </c>
      <c r="D10131" s="33">
        <v>43883</v>
      </c>
    </row>
    <row r="10132" spans="2:4" x14ac:dyDescent="0.2">
      <c r="B10132" t="s">
        <v>230</v>
      </c>
      <c r="C10132" s="44">
        <v>0</v>
      </c>
      <c r="D10132" s="33">
        <v>43884</v>
      </c>
    </row>
    <row r="10133" spans="2:4" x14ac:dyDescent="0.2">
      <c r="B10133" t="s">
        <v>230</v>
      </c>
      <c r="C10133" s="44">
        <v>0</v>
      </c>
      <c r="D10133" s="33">
        <v>43885</v>
      </c>
    </row>
    <row r="10134" spans="2:4" x14ac:dyDescent="0.2">
      <c r="B10134" t="s">
        <v>230</v>
      </c>
      <c r="C10134" s="44">
        <v>0</v>
      </c>
      <c r="D10134" s="33">
        <v>43886</v>
      </c>
    </row>
    <row r="10135" spans="2:4" x14ac:dyDescent="0.2">
      <c r="B10135" t="s">
        <v>230</v>
      </c>
      <c r="C10135" s="44">
        <v>0</v>
      </c>
      <c r="D10135" s="33">
        <v>43887</v>
      </c>
    </row>
    <row r="10136" spans="2:4" x14ac:dyDescent="0.2">
      <c r="B10136" t="s">
        <v>230</v>
      </c>
      <c r="C10136" s="44">
        <v>0</v>
      </c>
      <c r="D10136" s="33">
        <v>43888</v>
      </c>
    </row>
    <row r="10137" spans="2:4" x14ac:dyDescent="0.2">
      <c r="B10137" t="s">
        <v>230</v>
      </c>
      <c r="C10137" s="44">
        <v>0</v>
      </c>
      <c r="D10137" s="33">
        <v>43889</v>
      </c>
    </row>
    <row r="10138" spans="2:4" x14ac:dyDescent="0.2">
      <c r="B10138" t="s">
        <v>230</v>
      </c>
      <c r="C10138" s="44">
        <v>0</v>
      </c>
      <c r="D10138" s="33">
        <v>43890</v>
      </c>
    </row>
    <row r="10139" spans="2:4" x14ac:dyDescent="0.2">
      <c r="B10139" t="s">
        <v>230</v>
      </c>
      <c r="C10139" s="44">
        <v>3</v>
      </c>
      <c r="D10139" s="33">
        <v>43891</v>
      </c>
    </row>
    <row r="10140" spans="2:4" x14ac:dyDescent="0.2">
      <c r="B10140" t="s">
        <v>230</v>
      </c>
      <c r="C10140" s="44">
        <v>3</v>
      </c>
      <c r="D10140" s="33">
        <v>43892</v>
      </c>
    </row>
    <row r="10141" spans="2:4" x14ac:dyDescent="0.2">
      <c r="B10141" t="s">
        <v>230</v>
      </c>
      <c r="C10141" s="44">
        <v>5</v>
      </c>
      <c r="D10141" s="33">
        <v>43893</v>
      </c>
    </row>
    <row r="10142" spans="2:4" x14ac:dyDescent="0.2">
      <c r="B10142" t="s">
        <v>230</v>
      </c>
      <c r="C10142" s="44">
        <v>8</v>
      </c>
      <c r="D10142" s="33">
        <v>43894</v>
      </c>
    </row>
    <row r="10143" spans="2:4" x14ac:dyDescent="0.2">
      <c r="B10143" t="s">
        <v>230</v>
      </c>
      <c r="C10143" s="44">
        <v>12</v>
      </c>
      <c r="D10143" s="33">
        <v>43895</v>
      </c>
    </row>
    <row r="10144" spans="2:4" x14ac:dyDescent="0.2">
      <c r="B10144" t="s">
        <v>230</v>
      </c>
      <c r="C10144" s="44">
        <v>18</v>
      </c>
      <c r="D10144" s="33">
        <v>43896</v>
      </c>
    </row>
    <row r="10145" spans="1:4" x14ac:dyDescent="0.2">
      <c r="B10145" t="s">
        <v>230</v>
      </c>
      <c r="C10145" s="44">
        <v>19</v>
      </c>
      <c r="D10145" s="33">
        <v>43897</v>
      </c>
    </row>
    <row r="10146" spans="1:4" x14ac:dyDescent="0.2">
      <c r="B10146" t="s">
        <v>230</v>
      </c>
      <c r="C10146" s="44">
        <v>31</v>
      </c>
      <c r="D10146" s="33">
        <v>43898</v>
      </c>
    </row>
    <row r="10147" spans="1:4" x14ac:dyDescent="0.2">
      <c r="B10147" t="s">
        <v>230</v>
      </c>
      <c r="C10147" s="44">
        <v>31</v>
      </c>
      <c r="D10147" s="33">
        <v>43899</v>
      </c>
    </row>
    <row r="10148" spans="1:4" x14ac:dyDescent="0.2">
      <c r="B10148" t="s">
        <v>230</v>
      </c>
      <c r="C10148" s="44">
        <v>41</v>
      </c>
      <c r="D10148" s="33">
        <v>43900</v>
      </c>
    </row>
    <row r="10149" spans="1:4" x14ac:dyDescent="0.2">
      <c r="B10149" t="s">
        <v>230</v>
      </c>
      <c r="C10149" s="44">
        <v>91</v>
      </c>
      <c r="D10149" s="33">
        <v>43901</v>
      </c>
    </row>
    <row r="10150" spans="1:4" x14ac:dyDescent="0.2">
      <c r="B10150" t="s">
        <v>230</v>
      </c>
      <c r="C10150" s="44">
        <v>94</v>
      </c>
      <c r="D10150" s="33">
        <v>43902</v>
      </c>
    </row>
    <row r="10151" spans="1:4" x14ac:dyDescent="0.2">
      <c r="B10151" t="s">
        <v>230</v>
      </c>
      <c r="C10151" s="44">
        <v>141</v>
      </c>
      <c r="D10151" s="33">
        <v>43903</v>
      </c>
    </row>
    <row r="10152" spans="1:4" x14ac:dyDescent="0.2">
      <c r="B10152" t="s">
        <v>230</v>
      </c>
      <c r="C10152" s="44">
        <v>189</v>
      </c>
      <c r="D10152" s="33">
        <v>43904</v>
      </c>
    </row>
    <row r="10153" spans="1:4" x14ac:dyDescent="0.2">
      <c r="B10153" t="s">
        <v>230</v>
      </c>
      <c r="C10153" s="44">
        <v>253</v>
      </c>
      <c r="D10153" s="33">
        <v>43905</v>
      </c>
    </row>
    <row r="10154" spans="1:4" x14ac:dyDescent="0.2">
      <c r="A10154" t="s">
        <v>231</v>
      </c>
      <c r="B10154" t="s">
        <v>199</v>
      </c>
      <c r="C10154" s="44">
        <v>0</v>
      </c>
      <c r="D10154" s="33">
        <v>43852</v>
      </c>
    </row>
    <row r="10155" spans="1:4" x14ac:dyDescent="0.2">
      <c r="A10155" t="s">
        <v>231</v>
      </c>
      <c r="B10155" t="s">
        <v>199</v>
      </c>
      <c r="C10155" s="44">
        <v>2</v>
      </c>
      <c r="D10155" s="33">
        <v>43853</v>
      </c>
    </row>
    <row r="10156" spans="1:4" x14ac:dyDescent="0.2">
      <c r="A10156" t="s">
        <v>231</v>
      </c>
      <c r="B10156" t="s">
        <v>199</v>
      </c>
      <c r="C10156" s="44">
        <v>2</v>
      </c>
      <c r="D10156" s="33">
        <v>43854</v>
      </c>
    </row>
    <row r="10157" spans="1:4" x14ac:dyDescent="0.2">
      <c r="A10157" t="s">
        <v>231</v>
      </c>
      <c r="B10157" t="s">
        <v>199</v>
      </c>
      <c r="C10157" s="44">
        <v>3</v>
      </c>
      <c r="D10157" s="33">
        <v>43855</v>
      </c>
    </row>
    <row r="10158" spans="1:4" x14ac:dyDescent="0.2">
      <c r="A10158" t="s">
        <v>231</v>
      </c>
      <c r="B10158" t="s">
        <v>199</v>
      </c>
      <c r="C10158" s="44">
        <v>4</v>
      </c>
      <c r="D10158" s="33">
        <v>43856</v>
      </c>
    </row>
    <row r="10159" spans="1:4" x14ac:dyDescent="0.2">
      <c r="A10159" t="s">
        <v>231</v>
      </c>
      <c r="B10159" t="s">
        <v>199</v>
      </c>
      <c r="C10159" s="44">
        <v>5</v>
      </c>
      <c r="D10159" s="33">
        <v>43857</v>
      </c>
    </row>
    <row r="10160" spans="1:4" x14ac:dyDescent="0.2">
      <c r="A10160" t="s">
        <v>231</v>
      </c>
      <c r="B10160" t="s">
        <v>199</v>
      </c>
      <c r="C10160" s="44">
        <v>10</v>
      </c>
      <c r="D10160" s="33">
        <v>43858</v>
      </c>
    </row>
    <row r="10161" spans="1:4" x14ac:dyDescent="0.2">
      <c r="A10161" t="s">
        <v>231</v>
      </c>
      <c r="B10161" t="s">
        <v>199</v>
      </c>
      <c r="C10161" s="44">
        <v>13</v>
      </c>
      <c r="D10161" s="33">
        <v>43859</v>
      </c>
    </row>
    <row r="10162" spans="1:4" x14ac:dyDescent="0.2">
      <c r="A10162" t="s">
        <v>231</v>
      </c>
      <c r="B10162" t="s">
        <v>199</v>
      </c>
      <c r="C10162" s="44">
        <v>14</v>
      </c>
      <c r="D10162" s="33">
        <v>43860</v>
      </c>
    </row>
    <row r="10163" spans="1:4" x14ac:dyDescent="0.2">
      <c r="A10163" t="s">
        <v>231</v>
      </c>
      <c r="B10163" t="s">
        <v>199</v>
      </c>
      <c r="C10163" s="44">
        <v>17</v>
      </c>
      <c r="D10163" s="33">
        <v>43861</v>
      </c>
    </row>
    <row r="10164" spans="1:4" x14ac:dyDescent="0.2">
      <c r="A10164" t="s">
        <v>231</v>
      </c>
      <c r="B10164" t="s">
        <v>199</v>
      </c>
      <c r="C10164" s="44">
        <v>18</v>
      </c>
      <c r="D10164" s="33">
        <v>43862</v>
      </c>
    </row>
    <row r="10165" spans="1:4" x14ac:dyDescent="0.2">
      <c r="A10165" t="s">
        <v>231</v>
      </c>
      <c r="B10165" t="s">
        <v>199</v>
      </c>
      <c r="C10165" s="44">
        <v>21</v>
      </c>
      <c r="D10165" s="33">
        <v>43863</v>
      </c>
    </row>
    <row r="10166" spans="1:4" x14ac:dyDescent="0.2">
      <c r="A10166" t="s">
        <v>231</v>
      </c>
      <c r="B10166" t="s">
        <v>199</v>
      </c>
      <c r="C10166" s="44">
        <v>24</v>
      </c>
      <c r="D10166" s="33">
        <v>43864</v>
      </c>
    </row>
    <row r="10167" spans="1:4" x14ac:dyDescent="0.2">
      <c r="A10167" t="s">
        <v>231</v>
      </c>
      <c r="B10167" t="s">
        <v>199</v>
      </c>
      <c r="C10167" s="44">
        <v>29</v>
      </c>
      <c r="D10167" s="33">
        <v>43865</v>
      </c>
    </row>
    <row r="10168" spans="1:4" x14ac:dyDescent="0.2">
      <c r="A10168" t="s">
        <v>231</v>
      </c>
      <c r="B10168" t="s">
        <v>199</v>
      </c>
      <c r="C10168" s="44">
        <v>32</v>
      </c>
      <c r="D10168" s="33">
        <v>43866</v>
      </c>
    </row>
    <row r="10169" spans="1:4" x14ac:dyDescent="0.2">
      <c r="A10169" t="s">
        <v>231</v>
      </c>
      <c r="B10169" t="s">
        <v>199</v>
      </c>
      <c r="C10169" s="44">
        <v>36</v>
      </c>
      <c r="D10169" s="33">
        <v>43867</v>
      </c>
    </row>
    <row r="10170" spans="1:4" x14ac:dyDescent="0.2">
      <c r="A10170" t="s">
        <v>231</v>
      </c>
      <c r="B10170" t="s">
        <v>199</v>
      </c>
      <c r="C10170" s="44">
        <v>39</v>
      </c>
      <c r="D10170" s="33">
        <v>43868</v>
      </c>
    </row>
    <row r="10171" spans="1:4" x14ac:dyDescent="0.2">
      <c r="A10171" t="s">
        <v>231</v>
      </c>
      <c r="B10171" t="s">
        <v>199</v>
      </c>
      <c r="C10171" s="44">
        <v>42</v>
      </c>
      <c r="D10171" s="33">
        <v>43869</v>
      </c>
    </row>
    <row r="10172" spans="1:4" x14ac:dyDescent="0.2">
      <c r="A10172" t="s">
        <v>231</v>
      </c>
      <c r="B10172" t="s">
        <v>199</v>
      </c>
      <c r="C10172" s="44">
        <v>45</v>
      </c>
      <c r="D10172" s="33">
        <v>43870</v>
      </c>
    </row>
    <row r="10173" spans="1:4" x14ac:dyDescent="0.2">
      <c r="A10173" t="s">
        <v>231</v>
      </c>
      <c r="B10173" t="s">
        <v>199</v>
      </c>
      <c r="C10173" s="44">
        <v>49</v>
      </c>
      <c r="D10173" s="33">
        <v>43871</v>
      </c>
    </row>
    <row r="10174" spans="1:4" x14ac:dyDescent="0.2">
      <c r="A10174" t="s">
        <v>231</v>
      </c>
      <c r="B10174" t="s">
        <v>199</v>
      </c>
      <c r="C10174" s="44">
        <v>55</v>
      </c>
      <c r="D10174" s="33">
        <v>43872</v>
      </c>
    </row>
    <row r="10175" spans="1:4" x14ac:dyDescent="0.2">
      <c r="A10175" t="s">
        <v>231</v>
      </c>
      <c r="B10175" t="s">
        <v>199</v>
      </c>
      <c r="C10175" s="44">
        <v>59</v>
      </c>
      <c r="D10175" s="33">
        <v>43873</v>
      </c>
    </row>
    <row r="10176" spans="1:4" x14ac:dyDescent="0.2">
      <c r="A10176" t="s">
        <v>231</v>
      </c>
      <c r="B10176" t="s">
        <v>199</v>
      </c>
      <c r="C10176" s="44">
        <v>63</v>
      </c>
      <c r="D10176" s="33">
        <v>43874</v>
      </c>
    </row>
    <row r="10177" spans="1:4" x14ac:dyDescent="0.2">
      <c r="A10177" t="s">
        <v>231</v>
      </c>
      <c r="B10177" t="s">
        <v>199</v>
      </c>
      <c r="C10177" s="44">
        <v>65</v>
      </c>
      <c r="D10177" s="33">
        <v>43875</v>
      </c>
    </row>
    <row r="10178" spans="1:4" x14ac:dyDescent="0.2">
      <c r="A10178" t="s">
        <v>231</v>
      </c>
      <c r="B10178" t="s">
        <v>199</v>
      </c>
      <c r="C10178" s="44">
        <v>70</v>
      </c>
      <c r="D10178" s="33">
        <v>43876</v>
      </c>
    </row>
    <row r="10179" spans="1:4" x14ac:dyDescent="0.2">
      <c r="A10179" t="s">
        <v>231</v>
      </c>
      <c r="B10179" t="s">
        <v>199</v>
      </c>
      <c r="C10179" s="44">
        <v>71</v>
      </c>
      <c r="D10179" s="33">
        <v>43877</v>
      </c>
    </row>
    <row r="10180" spans="1:4" x14ac:dyDescent="0.2">
      <c r="A10180" t="s">
        <v>231</v>
      </c>
      <c r="B10180" t="s">
        <v>199</v>
      </c>
      <c r="C10180" s="44">
        <v>75</v>
      </c>
      <c r="D10180" s="33">
        <v>43878</v>
      </c>
    </row>
    <row r="10181" spans="1:4" x14ac:dyDescent="0.2">
      <c r="A10181" t="s">
        <v>231</v>
      </c>
      <c r="B10181" t="s">
        <v>199</v>
      </c>
      <c r="C10181" s="44">
        <v>76</v>
      </c>
      <c r="D10181" s="33">
        <v>43879</v>
      </c>
    </row>
    <row r="10182" spans="1:4" x14ac:dyDescent="0.2">
      <c r="A10182" t="s">
        <v>231</v>
      </c>
      <c r="B10182" t="s">
        <v>199</v>
      </c>
      <c r="C10182" s="44">
        <v>76</v>
      </c>
      <c r="D10182" s="33">
        <v>43880</v>
      </c>
    </row>
    <row r="10183" spans="1:4" x14ac:dyDescent="0.2">
      <c r="A10183" t="s">
        <v>231</v>
      </c>
      <c r="B10183" t="s">
        <v>199</v>
      </c>
      <c r="C10183" s="44">
        <v>76</v>
      </c>
      <c r="D10183" s="33">
        <v>43881</v>
      </c>
    </row>
    <row r="10184" spans="1:4" x14ac:dyDescent="0.2">
      <c r="A10184" t="s">
        <v>231</v>
      </c>
      <c r="B10184" t="s">
        <v>199</v>
      </c>
      <c r="C10184" s="44">
        <v>76</v>
      </c>
      <c r="D10184" s="33">
        <v>43882</v>
      </c>
    </row>
    <row r="10185" spans="1:4" x14ac:dyDescent="0.2">
      <c r="A10185" t="s">
        <v>231</v>
      </c>
      <c r="B10185" t="s">
        <v>199</v>
      </c>
      <c r="C10185" s="44">
        <v>76</v>
      </c>
      <c r="D10185" s="33">
        <v>43883</v>
      </c>
    </row>
    <row r="10186" spans="1:4" x14ac:dyDescent="0.2">
      <c r="A10186" t="s">
        <v>231</v>
      </c>
      <c r="B10186" t="s">
        <v>199</v>
      </c>
      <c r="C10186" s="44">
        <v>76</v>
      </c>
      <c r="D10186" s="33">
        <v>43884</v>
      </c>
    </row>
    <row r="10187" spans="1:4" x14ac:dyDescent="0.2">
      <c r="A10187" t="s">
        <v>231</v>
      </c>
      <c r="B10187" t="s">
        <v>199</v>
      </c>
      <c r="C10187" s="44">
        <v>76</v>
      </c>
      <c r="D10187" s="33">
        <v>43885</v>
      </c>
    </row>
    <row r="10188" spans="1:4" x14ac:dyDescent="0.2">
      <c r="A10188" t="s">
        <v>231</v>
      </c>
      <c r="B10188" t="s">
        <v>199</v>
      </c>
      <c r="C10188" s="44">
        <v>76</v>
      </c>
      <c r="D10188" s="33">
        <v>43886</v>
      </c>
    </row>
    <row r="10189" spans="1:4" x14ac:dyDescent="0.2">
      <c r="A10189" t="s">
        <v>231</v>
      </c>
      <c r="B10189" t="s">
        <v>199</v>
      </c>
      <c r="C10189" s="44">
        <v>76</v>
      </c>
      <c r="D10189" s="33">
        <v>43887</v>
      </c>
    </row>
    <row r="10190" spans="1:4" x14ac:dyDescent="0.2">
      <c r="A10190" t="s">
        <v>231</v>
      </c>
      <c r="B10190" t="s">
        <v>199</v>
      </c>
      <c r="C10190" s="44">
        <v>76</v>
      </c>
      <c r="D10190" s="33">
        <v>43888</v>
      </c>
    </row>
    <row r="10191" spans="1:4" x14ac:dyDescent="0.2">
      <c r="A10191" t="s">
        <v>231</v>
      </c>
      <c r="B10191" t="s">
        <v>199</v>
      </c>
      <c r="C10191" s="44">
        <v>76</v>
      </c>
      <c r="D10191" s="33">
        <v>43889</v>
      </c>
    </row>
    <row r="10192" spans="1:4" x14ac:dyDescent="0.2">
      <c r="A10192" t="s">
        <v>231</v>
      </c>
      <c r="B10192" t="s">
        <v>199</v>
      </c>
      <c r="C10192" s="44">
        <v>76</v>
      </c>
      <c r="D10192" s="33">
        <v>43890</v>
      </c>
    </row>
    <row r="10193" spans="1:4" x14ac:dyDescent="0.2">
      <c r="A10193" t="s">
        <v>231</v>
      </c>
      <c r="B10193" t="s">
        <v>199</v>
      </c>
      <c r="C10193" s="44">
        <v>76</v>
      </c>
      <c r="D10193" s="33">
        <v>43891</v>
      </c>
    </row>
    <row r="10194" spans="1:4" x14ac:dyDescent="0.2">
      <c r="A10194" t="s">
        <v>231</v>
      </c>
      <c r="B10194" t="s">
        <v>199</v>
      </c>
      <c r="C10194" s="44">
        <v>76</v>
      </c>
      <c r="D10194" s="33">
        <v>43892</v>
      </c>
    </row>
    <row r="10195" spans="1:4" x14ac:dyDescent="0.2">
      <c r="A10195" t="s">
        <v>231</v>
      </c>
      <c r="B10195" t="s">
        <v>199</v>
      </c>
      <c r="C10195" s="44">
        <v>76</v>
      </c>
      <c r="D10195" s="33">
        <v>43893</v>
      </c>
    </row>
    <row r="10196" spans="1:4" x14ac:dyDescent="0.2">
      <c r="A10196" t="s">
        <v>231</v>
      </c>
      <c r="B10196" t="s">
        <v>199</v>
      </c>
      <c r="C10196" s="44">
        <v>76</v>
      </c>
      <c r="D10196" s="33">
        <v>43894</v>
      </c>
    </row>
    <row r="10197" spans="1:4" x14ac:dyDescent="0.2">
      <c r="A10197" t="s">
        <v>231</v>
      </c>
      <c r="B10197" t="s">
        <v>199</v>
      </c>
      <c r="C10197" s="44">
        <v>76</v>
      </c>
      <c r="D10197" s="33">
        <v>43895</v>
      </c>
    </row>
    <row r="10198" spans="1:4" x14ac:dyDescent="0.2">
      <c r="A10198" t="s">
        <v>231</v>
      </c>
      <c r="B10198" t="s">
        <v>199</v>
      </c>
      <c r="C10198" s="44">
        <v>76</v>
      </c>
      <c r="D10198" s="33">
        <v>43896</v>
      </c>
    </row>
    <row r="10199" spans="1:4" x14ac:dyDescent="0.2">
      <c r="A10199" t="s">
        <v>231</v>
      </c>
      <c r="B10199" t="s">
        <v>199</v>
      </c>
      <c r="C10199" s="44">
        <v>76</v>
      </c>
      <c r="D10199" s="33">
        <v>43897</v>
      </c>
    </row>
    <row r="10200" spans="1:4" x14ac:dyDescent="0.2">
      <c r="A10200" t="s">
        <v>231</v>
      </c>
      <c r="B10200" t="s">
        <v>199</v>
      </c>
      <c r="C10200" s="44">
        <v>76</v>
      </c>
      <c r="D10200" s="33">
        <v>43898</v>
      </c>
    </row>
    <row r="10201" spans="1:4" x14ac:dyDescent="0.2">
      <c r="A10201" t="s">
        <v>231</v>
      </c>
      <c r="B10201" t="s">
        <v>199</v>
      </c>
      <c r="C10201" s="44">
        <v>76</v>
      </c>
      <c r="D10201" s="33">
        <v>43899</v>
      </c>
    </row>
    <row r="10202" spans="1:4" x14ac:dyDescent="0.2">
      <c r="A10202" t="s">
        <v>231</v>
      </c>
      <c r="B10202" t="s">
        <v>199</v>
      </c>
      <c r="C10202" s="44">
        <v>76</v>
      </c>
      <c r="D10202" s="33">
        <v>43900</v>
      </c>
    </row>
    <row r="10203" spans="1:4" x14ac:dyDescent="0.2">
      <c r="A10203" t="s">
        <v>231</v>
      </c>
      <c r="B10203" t="s">
        <v>199</v>
      </c>
      <c r="C10203" s="44">
        <v>76</v>
      </c>
      <c r="D10203" s="33">
        <v>43901</v>
      </c>
    </row>
    <row r="10204" spans="1:4" x14ac:dyDescent="0.2">
      <c r="A10204" t="s">
        <v>231</v>
      </c>
      <c r="B10204" t="s">
        <v>199</v>
      </c>
      <c r="C10204" s="44">
        <v>76</v>
      </c>
      <c r="D10204" s="33">
        <v>43902</v>
      </c>
    </row>
    <row r="10205" spans="1:4" x14ac:dyDescent="0.2">
      <c r="A10205" t="s">
        <v>231</v>
      </c>
      <c r="B10205" t="s">
        <v>199</v>
      </c>
      <c r="C10205" s="44">
        <v>76</v>
      </c>
      <c r="D10205" s="33">
        <v>43903</v>
      </c>
    </row>
    <row r="10206" spans="1:4" x14ac:dyDescent="0.2">
      <c r="A10206" t="s">
        <v>231</v>
      </c>
      <c r="B10206" t="s">
        <v>199</v>
      </c>
      <c r="C10206" s="44">
        <v>76</v>
      </c>
      <c r="D10206" s="33">
        <v>43904</v>
      </c>
    </row>
    <row r="10207" spans="1:4" x14ac:dyDescent="0.2">
      <c r="A10207" t="s">
        <v>231</v>
      </c>
      <c r="B10207" t="s">
        <v>199</v>
      </c>
      <c r="C10207" s="44">
        <v>76</v>
      </c>
      <c r="D10207" s="33">
        <v>43905</v>
      </c>
    </row>
    <row r="10208" spans="1:4" x14ac:dyDescent="0.2">
      <c r="A10208" t="s">
        <v>232</v>
      </c>
      <c r="B10208" t="s">
        <v>199</v>
      </c>
      <c r="C10208" s="44">
        <v>0</v>
      </c>
      <c r="D10208" s="33">
        <v>43852</v>
      </c>
    </row>
    <row r="10209" spans="1:4" x14ac:dyDescent="0.2">
      <c r="A10209" t="s">
        <v>232</v>
      </c>
      <c r="B10209" t="s">
        <v>199</v>
      </c>
      <c r="C10209" s="44">
        <v>0</v>
      </c>
      <c r="D10209" s="33">
        <v>43853</v>
      </c>
    </row>
    <row r="10210" spans="1:4" x14ac:dyDescent="0.2">
      <c r="A10210" t="s">
        <v>232</v>
      </c>
      <c r="B10210" t="s">
        <v>199</v>
      </c>
      <c r="C10210" s="44">
        <v>1</v>
      </c>
      <c r="D10210" s="33">
        <v>43854</v>
      </c>
    </row>
    <row r="10211" spans="1:4" x14ac:dyDescent="0.2">
      <c r="A10211" t="s">
        <v>232</v>
      </c>
      <c r="B10211" t="s">
        <v>199</v>
      </c>
      <c r="C10211" s="44">
        <v>7</v>
      </c>
      <c r="D10211" s="33">
        <v>43855</v>
      </c>
    </row>
    <row r="10212" spans="1:4" x14ac:dyDescent="0.2">
      <c r="A10212" t="s">
        <v>232</v>
      </c>
      <c r="B10212" t="s">
        <v>199</v>
      </c>
      <c r="C10212" s="44">
        <v>7</v>
      </c>
      <c r="D10212" s="33">
        <v>43856</v>
      </c>
    </row>
    <row r="10213" spans="1:4" x14ac:dyDescent="0.2">
      <c r="A10213" t="s">
        <v>232</v>
      </c>
      <c r="B10213" t="s">
        <v>199</v>
      </c>
      <c r="C10213" s="44">
        <v>11</v>
      </c>
      <c r="D10213" s="33">
        <v>43857</v>
      </c>
    </row>
    <row r="10214" spans="1:4" x14ac:dyDescent="0.2">
      <c r="A10214" t="s">
        <v>232</v>
      </c>
      <c r="B10214" t="s">
        <v>199</v>
      </c>
      <c r="C10214" s="44">
        <v>15</v>
      </c>
      <c r="D10214" s="33">
        <v>43858</v>
      </c>
    </row>
    <row r="10215" spans="1:4" x14ac:dyDescent="0.2">
      <c r="A10215" t="s">
        <v>232</v>
      </c>
      <c r="B10215" t="s">
        <v>199</v>
      </c>
      <c r="C10215" s="44">
        <v>16</v>
      </c>
      <c r="D10215" s="33">
        <v>43859</v>
      </c>
    </row>
    <row r="10216" spans="1:4" x14ac:dyDescent="0.2">
      <c r="A10216" t="s">
        <v>232</v>
      </c>
      <c r="B10216" t="s">
        <v>199</v>
      </c>
      <c r="C10216" s="44">
        <v>19</v>
      </c>
      <c r="D10216" s="33">
        <v>43860</v>
      </c>
    </row>
    <row r="10217" spans="1:4" x14ac:dyDescent="0.2">
      <c r="A10217" t="s">
        <v>232</v>
      </c>
      <c r="B10217" t="s">
        <v>199</v>
      </c>
      <c r="C10217" s="44">
        <v>20</v>
      </c>
      <c r="D10217" s="33">
        <v>43861</v>
      </c>
    </row>
    <row r="10218" spans="1:4" x14ac:dyDescent="0.2">
      <c r="A10218" t="s">
        <v>232</v>
      </c>
      <c r="B10218" t="s">
        <v>199</v>
      </c>
      <c r="C10218" s="44">
        <v>23</v>
      </c>
      <c r="D10218" s="33">
        <v>43862</v>
      </c>
    </row>
    <row r="10219" spans="1:4" x14ac:dyDescent="0.2">
      <c r="A10219" t="s">
        <v>232</v>
      </c>
      <c r="B10219" t="s">
        <v>199</v>
      </c>
      <c r="C10219" s="44">
        <v>27</v>
      </c>
      <c r="D10219" s="33">
        <v>43863</v>
      </c>
    </row>
    <row r="10220" spans="1:4" x14ac:dyDescent="0.2">
      <c r="A10220" t="s">
        <v>232</v>
      </c>
      <c r="B10220" t="s">
        <v>199</v>
      </c>
      <c r="C10220" s="44">
        <v>34</v>
      </c>
      <c r="D10220" s="33">
        <v>43864</v>
      </c>
    </row>
    <row r="10221" spans="1:4" x14ac:dyDescent="0.2">
      <c r="A10221" t="s">
        <v>232</v>
      </c>
      <c r="B10221" t="s">
        <v>199</v>
      </c>
      <c r="C10221" s="44">
        <v>35</v>
      </c>
      <c r="D10221" s="33">
        <v>43865</v>
      </c>
    </row>
    <row r="10222" spans="1:4" x14ac:dyDescent="0.2">
      <c r="A10222" t="s">
        <v>232</v>
      </c>
      <c r="B10222" t="s">
        <v>199</v>
      </c>
      <c r="C10222" s="44">
        <v>42</v>
      </c>
      <c r="D10222" s="33">
        <v>43866</v>
      </c>
    </row>
    <row r="10223" spans="1:4" x14ac:dyDescent="0.2">
      <c r="A10223" t="s">
        <v>232</v>
      </c>
      <c r="B10223" t="s">
        <v>199</v>
      </c>
      <c r="C10223" s="44">
        <v>46</v>
      </c>
      <c r="D10223" s="33">
        <v>43867</v>
      </c>
    </row>
    <row r="10224" spans="1:4" x14ac:dyDescent="0.2">
      <c r="A10224" t="s">
        <v>232</v>
      </c>
      <c r="B10224" t="s">
        <v>199</v>
      </c>
      <c r="C10224" s="44">
        <v>50</v>
      </c>
      <c r="D10224" s="33">
        <v>43868</v>
      </c>
    </row>
    <row r="10225" spans="1:4" x14ac:dyDescent="0.2">
      <c r="A10225" t="s">
        <v>232</v>
      </c>
      <c r="B10225" t="s">
        <v>199</v>
      </c>
      <c r="C10225" s="44">
        <v>52</v>
      </c>
      <c r="D10225" s="33">
        <v>43869</v>
      </c>
    </row>
    <row r="10226" spans="1:4" x14ac:dyDescent="0.2">
      <c r="A10226" t="s">
        <v>232</v>
      </c>
      <c r="B10226" t="s">
        <v>199</v>
      </c>
      <c r="C10226" s="44">
        <v>54</v>
      </c>
      <c r="D10226" s="33">
        <v>43870</v>
      </c>
    </row>
    <row r="10227" spans="1:4" x14ac:dyDescent="0.2">
      <c r="A10227" t="s">
        <v>232</v>
      </c>
      <c r="B10227" t="s">
        <v>199</v>
      </c>
      <c r="C10227" s="44">
        <v>58</v>
      </c>
      <c r="D10227" s="33">
        <v>43871</v>
      </c>
    </row>
    <row r="10228" spans="1:4" x14ac:dyDescent="0.2">
      <c r="A10228" t="s">
        <v>232</v>
      </c>
      <c r="B10228" t="s">
        <v>199</v>
      </c>
      <c r="C10228" s="44">
        <v>58</v>
      </c>
      <c r="D10228" s="33">
        <v>43872</v>
      </c>
    </row>
    <row r="10229" spans="1:4" x14ac:dyDescent="0.2">
      <c r="A10229" t="s">
        <v>232</v>
      </c>
      <c r="B10229" t="s">
        <v>199</v>
      </c>
      <c r="C10229" s="44">
        <v>60</v>
      </c>
      <c r="D10229" s="33">
        <v>43873</v>
      </c>
    </row>
    <row r="10230" spans="1:4" x14ac:dyDescent="0.2">
      <c r="A10230" t="s">
        <v>232</v>
      </c>
      <c r="B10230" t="s">
        <v>199</v>
      </c>
      <c r="C10230" s="44">
        <v>61</v>
      </c>
      <c r="D10230" s="33">
        <v>43874</v>
      </c>
    </row>
    <row r="10231" spans="1:4" x14ac:dyDescent="0.2">
      <c r="A10231" t="s">
        <v>232</v>
      </c>
      <c r="B10231" t="s">
        <v>199</v>
      </c>
      <c r="C10231" s="44">
        <v>65</v>
      </c>
      <c r="D10231" s="33">
        <v>43875</v>
      </c>
    </row>
    <row r="10232" spans="1:4" x14ac:dyDescent="0.2">
      <c r="A10232" t="s">
        <v>232</v>
      </c>
      <c r="B10232" t="s">
        <v>199</v>
      </c>
      <c r="C10232" s="44">
        <v>68</v>
      </c>
      <c r="D10232" s="33">
        <v>43876</v>
      </c>
    </row>
    <row r="10233" spans="1:4" x14ac:dyDescent="0.2">
      <c r="A10233" t="s">
        <v>232</v>
      </c>
      <c r="B10233" t="s">
        <v>199</v>
      </c>
      <c r="C10233" s="44">
        <v>70</v>
      </c>
      <c r="D10233" s="33">
        <v>43877</v>
      </c>
    </row>
    <row r="10234" spans="1:4" x14ac:dyDescent="0.2">
      <c r="A10234" t="s">
        <v>232</v>
      </c>
      <c r="B10234" t="s">
        <v>199</v>
      </c>
      <c r="C10234" s="44">
        <v>72</v>
      </c>
      <c r="D10234" s="33">
        <v>43878</v>
      </c>
    </row>
    <row r="10235" spans="1:4" x14ac:dyDescent="0.2">
      <c r="A10235" t="s">
        <v>232</v>
      </c>
      <c r="B10235" t="s">
        <v>199</v>
      </c>
      <c r="C10235" s="44">
        <v>73</v>
      </c>
      <c r="D10235" s="33">
        <v>43879</v>
      </c>
    </row>
    <row r="10236" spans="1:4" x14ac:dyDescent="0.2">
      <c r="A10236" t="s">
        <v>232</v>
      </c>
      <c r="B10236" t="s">
        <v>199</v>
      </c>
      <c r="C10236" s="44">
        <v>75</v>
      </c>
      <c r="D10236" s="33">
        <v>43880</v>
      </c>
    </row>
    <row r="10237" spans="1:4" x14ac:dyDescent="0.2">
      <c r="A10237" t="s">
        <v>232</v>
      </c>
      <c r="B10237" t="s">
        <v>199</v>
      </c>
      <c r="C10237" s="44">
        <v>75</v>
      </c>
      <c r="D10237" s="33">
        <v>43881</v>
      </c>
    </row>
    <row r="10238" spans="1:4" x14ac:dyDescent="0.2">
      <c r="A10238" t="s">
        <v>232</v>
      </c>
      <c r="B10238" t="s">
        <v>199</v>
      </c>
      <c r="C10238" s="44">
        <v>75</v>
      </c>
      <c r="D10238" s="33">
        <v>43882</v>
      </c>
    </row>
    <row r="10239" spans="1:4" x14ac:dyDescent="0.2">
      <c r="A10239" t="s">
        <v>232</v>
      </c>
      <c r="B10239" t="s">
        <v>199</v>
      </c>
      <c r="C10239" s="44">
        <v>75</v>
      </c>
      <c r="D10239" s="33">
        <v>43883</v>
      </c>
    </row>
    <row r="10240" spans="1:4" x14ac:dyDescent="0.2">
      <c r="A10240" t="s">
        <v>232</v>
      </c>
      <c r="B10240" t="s">
        <v>199</v>
      </c>
      <c r="C10240" s="44">
        <v>75</v>
      </c>
      <c r="D10240" s="33">
        <v>43884</v>
      </c>
    </row>
    <row r="10241" spans="1:4" x14ac:dyDescent="0.2">
      <c r="A10241" t="s">
        <v>232</v>
      </c>
      <c r="B10241" t="s">
        <v>199</v>
      </c>
      <c r="C10241" s="44">
        <v>75</v>
      </c>
      <c r="D10241" s="33">
        <v>43885</v>
      </c>
    </row>
    <row r="10242" spans="1:4" x14ac:dyDescent="0.2">
      <c r="A10242" t="s">
        <v>232</v>
      </c>
      <c r="B10242" t="s">
        <v>199</v>
      </c>
      <c r="C10242" s="44">
        <v>75</v>
      </c>
      <c r="D10242" s="33">
        <v>43886</v>
      </c>
    </row>
    <row r="10243" spans="1:4" x14ac:dyDescent="0.2">
      <c r="A10243" t="s">
        <v>232</v>
      </c>
      <c r="B10243" t="s">
        <v>199</v>
      </c>
      <c r="C10243" s="44">
        <v>75</v>
      </c>
      <c r="D10243" s="33">
        <v>43887</v>
      </c>
    </row>
    <row r="10244" spans="1:4" x14ac:dyDescent="0.2">
      <c r="A10244" t="s">
        <v>232</v>
      </c>
      <c r="B10244" t="s">
        <v>199</v>
      </c>
      <c r="C10244" s="44">
        <v>75</v>
      </c>
      <c r="D10244" s="33">
        <v>43888</v>
      </c>
    </row>
    <row r="10245" spans="1:4" x14ac:dyDescent="0.2">
      <c r="A10245" t="s">
        <v>232</v>
      </c>
      <c r="B10245" t="s">
        <v>199</v>
      </c>
      <c r="C10245" s="44">
        <v>75</v>
      </c>
      <c r="D10245" s="33">
        <v>43889</v>
      </c>
    </row>
    <row r="10246" spans="1:4" x14ac:dyDescent="0.2">
      <c r="A10246" t="s">
        <v>232</v>
      </c>
      <c r="B10246" t="s">
        <v>199</v>
      </c>
      <c r="C10246" s="44">
        <v>75</v>
      </c>
      <c r="D10246" s="33">
        <v>43890</v>
      </c>
    </row>
    <row r="10247" spans="1:4" x14ac:dyDescent="0.2">
      <c r="A10247" t="s">
        <v>232</v>
      </c>
      <c r="B10247" t="s">
        <v>199</v>
      </c>
      <c r="C10247" s="44">
        <v>75</v>
      </c>
      <c r="D10247" s="33">
        <v>43891</v>
      </c>
    </row>
    <row r="10248" spans="1:4" x14ac:dyDescent="0.2">
      <c r="A10248" t="s">
        <v>232</v>
      </c>
      <c r="B10248" t="s">
        <v>199</v>
      </c>
      <c r="C10248" s="44">
        <v>75</v>
      </c>
      <c r="D10248" s="33">
        <v>43892</v>
      </c>
    </row>
    <row r="10249" spans="1:4" x14ac:dyDescent="0.2">
      <c r="A10249" t="s">
        <v>232</v>
      </c>
      <c r="B10249" t="s">
        <v>199</v>
      </c>
      <c r="C10249" s="44">
        <v>75</v>
      </c>
      <c r="D10249" s="33">
        <v>43893</v>
      </c>
    </row>
    <row r="10250" spans="1:4" x14ac:dyDescent="0.2">
      <c r="A10250" t="s">
        <v>232</v>
      </c>
      <c r="B10250" t="s">
        <v>199</v>
      </c>
      <c r="C10250" s="44">
        <v>75</v>
      </c>
      <c r="D10250" s="33">
        <v>43894</v>
      </c>
    </row>
    <row r="10251" spans="1:4" x14ac:dyDescent="0.2">
      <c r="A10251" t="s">
        <v>232</v>
      </c>
      <c r="B10251" t="s">
        <v>199</v>
      </c>
      <c r="C10251" s="44">
        <v>75</v>
      </c>
      <c r="D10251" s="33">
        <v>43895</v>
      </c>
    </row>
    <row r="10252" spans="1:4" x14ac:dyDescent="0.2">
      <c r="A10252" t="s">
        <v>232</v>
      </c>
      <c r="B10252" t="s">
        <v>199</v>
      </c>
      <c r="C10252" s="44">
        <v>75</v>
      </c>
      <c r="D10252" s="33">
        <v>43896</v>
      </c>
    </row>
    <row r="10253" spans="1:4" x14ac:dyDescent="0.2">
      <c r="A10253" t="s">
        <v>232</v>
      </c>
      <c r="B10253" t="s">
        <v>199</v>
      </c>
      <c r="C10253" s="44">
        <v>75</v>
      </c>
      <c r="D10253" s="33">
        <v>43897</v>
      </c>
    </row>
    <row r="10254" spans="1:4" x14ac:dyDescent="0.2">
      <c r="A10254" t="s">
        <v>232</v>
      </c>
      <c r="B10254" t="s">
        <v>199</v>
      </c>
      <c r="C10254" s="44">
        <v>75</v>
      </c>
      <c r="D10254" s="33">
        <v>43898</v>
      </c>
    </row>
    <row r="10255" spans="1:4" x14ac:dyDescent="0.2">
      <c r="A10255" t="s">
        <v>232</v>
      </c>
      <c r="B10255" t="s">
        <v>199</v>
      </c>
      <c r="C10255" s="44">
        <v>75</v>
      </c>
      <c r="D10255" s="33">
        <v>43899</v>
      </c>
    </row>
    <row r="10256" spans="1:4" x14ac:dyDescent="0.2">
      <c r="A10256" t="s">
        <v>232</v>
      </c>
      <c r="B10256" t="s">
        <v>199</v>
      </c>
      <c r="C10256" s="44">
        <v>75</v>
      </c>
      <c r="D10256" s="33">
        <v>43900</v>
      </c>
    </row>
    <row r="10257" spans="1:4" x14ac:dyDescent="0.2">
      <c r="A10257" t="s">
        <v>232</v>
      </c>
      <c r="B10257" t="s">
        <v>199</v>
      </c>
      <c r="C10257" s="44">
        <v>75</v>
      </c>
      <c r="D10257" s="33">
        <v>43901</v>
      </c>
    </row>
    <row r="10258" spans="1:4" x14ac:dyDescent="0.2">
      <c r="A10258" t="s">
        <v>232</v>
      </c>
      <c r="B10258" t="s">
        <v>199</v>
      </c>
      <c r="C10258" s="44">
        <v>75</v>
      </c>
      <c r="D10258" s="33">
        <v>43902</v>
      </c>
    </row>
    <row r="10259" spans="1:4" x14ac:dyDescent="0.2">
      <c r="A10259" t="s">
        <v>232</v>
      </c>
      <c r="B10259" t="s">
        <v>199</v>
      </c>
      <c r="C10259" s="44">
        <v>75</v>
      </c>
      <c r="D10259" s="33">
        <v>43903</v>
      </c>
    </row>
    <row r="10260" spans="1:4" x14ac:dyDescent="0.2">
      <c r="A10260" t="s">
        <v>232</v>
      </c>
      <c r="B10260" t="s">
        <v>199</v>
      </c>
      <c r="C10260" s="44">
        <v>75</v>
      </c>
      <c r="D10260" s="33">
        <v>43904</v>
      </c>
    </row>
    <row r="10261" spans="1:4" x14ac:dyDescent="0.2">
      <c r="A10261" t="s">
        <v>232</v>
      </c>
      <c r="B10261" t="s">
        <v>199</v>
      </c>
      <c r="C10261" s="44">
        <v>75</v>
      </c>
      <c r="D10261" s="33">
        <v>43905</v>
      </c>
    </row>
    <row r="10262" spans="1:4" x14ac:dyDescent="0.2">
      <c r="A10262" t="s">
        <v>233</v>
      </c>
      <c r="B10262" t="s">
        <v>199</v>
      </c>
      <c r="C10262" s="44">
        <v>1</v>
      </c>
      <c r="D10262" s="33">
        <v>43852</v>
      </c>
    </row>
    <row r="10263" spans="1:4" x14ac:dyDescent="0.2">
      <c r="A10263" t="s">
        <v>233</v>
      </c>
      <c r="B10263" t="s">
        <v>199</v>
      </c>
      <c r="C10263" s="44">
        <v>1</v>
      </c>
      <c r="D10263" s="33">
        <v>43853</v>
      </c>
    </row>
    <row r="10264" spans="1:4" x14ac:dyDescent="0.2">
      <c r="A10264" t="s">
        <v>233</v>
      </c>
      <c r="B10264" t="s">
        <v>199</v>
      </c>
      <c r="C10264" s="44">
        <v>2</v>
      </c>
      <c r="D10264" s="33">
        <v>43854</v>
      </c>
    </row>
    <row r="10265" spans="1:4" x14ac:dyDescent="0.2">
      <c r="A10265" t="s">
        <v>233</v>
      </c>
      <c r="B10265" t="s">
        <v>199</v>
      </c>
      <c r="C10265" s="44">
        <v>3</v>
      </c>
      <c r="D10265" s="33">
        <v>43855</v>
      </c>
    </row>
    <row r="10266" spans="1:4" x14ac:dyDescent="0.2">
      <c r="A10266" t="s">
        <v>233</v>
      </c>
      <c r="B10266" t="s">
        <v>199</v>
      </c>
      <c r="C10266" s="44">
        <v>4</v>
      </c>
      <c r="D10266" s="33">
        <v>43856</v>
      </c>
    </row>
    <row r="10267" spans="1:4" x14ac:dyDescent="0.2">
      <c r="A10267" t="s">
        <v>233</v>
      </c>
      <c r="B10267" t="s">
        <v>199</v>
      </c>
      <c r="C10267" s="44">
        <v>7</v>
      </c>
      <c r="D10267" s="33">
        <v>43857</v>
      </c>
    </row>
    <row r="10268" spans="1:4" x14ac:dyDescent="0.2">
      <c r="A10268" t="s">
        <v>233</v>
      </c>
      <c r="B10268" t="s">
        <v>199</v>
      </c>
      <c r="C10268" s="44">
        <v>11</v>
      </c>
      <c r="D10268" s="33">
        <v>43858</v>
      </c>
    </row>
    <row r="10269" spans="1:4" x14ac:dyDescent="0.2">
      <c r="A10269" t="s">
        <v>233</v>
      </c>
      <c r="B10269" t="s">
        <v>199</v>
      </c>
      <c r="C10269" s="44">
        <v>12</v>
      </c>
      <c r="D10269" s="33">
        <v>43859</v>
      </c>
    </row>
    <row r="10270" spans="1:4" x14ac:dyDescent="0.2">
      <c r="A10270" t="s">
        <v>233</v>
      </c>
      <c r="B10270" t="s">
        <v>199</v>
      </c>
      <c r="C10270" s="44">
        <v>17</v>
      </c>
      <c r="D10270" s="33">
        <v>43860</v>
      </c>
    </row>
    <row r="10271" spans="1:4" x14ac:dyDescent="0.2">
      <c r="A10271" t="s">
        <v>233</v>
      </c>
      <c r="B10271" t="s">
        <v>199</v>
      </c>
      <c r="C10271" s="44">
        <v>21</v>
      </c>
      <c r="D10271" s="33">
        <v>43861</v>
      </c>
    </row>
    <row r="10272" spans="1:4" x14ac:dyDescent="0.2">
      <c r="A10272" t="s">
        <v>233</v>
      </c>
      <c r="B10272" t="s">
        <v>199</v>
      </c>
      <c r="C10272" s="44">
        <v>26</v>
      </c>
      <c r="D10272" s="33">
        <v>43862</v>
      </c>
    </row>
    <row r="10273" spans="1:4" x14ac:dyDescent="0.2">
      <c r="A10273" t="s">
        <v>233</v>
      </c>
      <c r="B10273" t="s">
        <v>199</v>
      </c>
      <c r="C10273" s="44">
        <v>28</v>
      </c>
      <c r="D10273" s="33">
        <v>43863</v>
      </c>
    </row>
    <row r="10274" spans="1:4" x14ac:dyDescent="0.2">
      <c r="A10274" t="s">
        <v>233</v>
      </c>
      <c r="B10274" t="s">
        <v>199</v>
      </c>
      <c r="C10274" s="44">
        <v>31</v>
      </c>
      <c r="D10274" s="33">
        <v>43864</v>
      </c>
    </row>
    <row r="10275" spans="1:4" x14ac:dyDescent="0.2">
      <c r="A10275" t="s">
        <v>233</v>
      </c>
      <c r="B10275" t="s">
        <v>199</v>
      </c>
      <c r="C10275" s="44">
        <v>34</v>
      </c>
      <c r="D10275" s="33">
        <v>43865</v>
      </c>
    </row>
    <row r="10276" spans="1:4" x14ac:dyDescent="0.2">
      <c r="A10276" t="s">
        <v>233</v>
      </c>
      <c r="B10276" t="s">
        <v>199</v>
      </c>
      <c r="C10276" s="44">
        <v>34</v>
      </c>
      <c r="D10276" s="33">
        <v>43866</v>
      </c>
    </row>
    <row r="10277" spans="1:4" x14ac:dyDescent="0.2">
      <c r="A10277" t="s">
        <v>233</v>
      </c>
      <c r="B10277" t="s">
        <v>199</v>
      </c>
      <c r="C10277" s="44">
        <v>40</v>
      </c>
      <c r="D10277" s="33">
        <v>43867</v>
      </c>
    </row>
    <row r="10278" spans="1:4" x14ac:dyDescent="0.2">
      <c r="A10278" t="s">
        <v>233</v>
      </c>
      <c r="B10278" t="s">
        <v>199</v>
      </c>
      <c r="C10278" s="44">
        <v>43</v>
      </c>
      <c r="D10278" s="33">
        <v>43868</v>
      </c>
    </row>
    <row r="10279" spans="1:4" x14ac:dyDescent="0.2">
      <c r="A10279" t="s">
        <v>233</v>
      </c>
      <c r="B10279" t="s">
        <v>199</v>
      </c>
      <c r="C10279" s="44">
        <v>45</v>
      </c>
      <c r="D10279" s="33">
        <v>43869</v>
      </c>
    </row>
    <row r="10280" spans="1:4" x14ac:dyDescent="0.2">
      <c r="A10280" t="s">
        <v>233</v>
      </c>
      <c r="B10280" t="s">
        <v>199</v>
      </c>
      <c r="C10280" s="44">
        <v>45</v>
      </c>
      <c r="D10280" s="33">
        <v>43870</v>
      </c>
    </row>
    <row r="10281" spans="1:4" x14ac:dyDescent="0.2">
      <c r="A10281" t="s">
        <v>233</v>
      </c>
      <c r="B10281" t="s">
        <v>199</v>
      </c>
      <c r="C10281" s="44">
        <v>49</v>
      </c>
      <c r="D10281" s="33">
        <v>43871</v>
      </c>
    </row>
    <row r="10282" spans="1:4" x14ac:dyDescent="0.2">
      <c r="A10282" t="s">
        <v>233</v>
      </c>
      <c r="B10282" t="s">
        <v>199</v>
      </c>
      <c r="C10282" s="44">
        <v>53</v>
      </c>
      <c r="D10282" s="33">
        <v>43872</v>
      </c>
    </row>
    <row r="10283" spans="1:4" x14ac:dyDescent="0.2">
      <c r="A10283" t="s">
        <v>233</v>
      </c>
      <c r="B10283" t="s">
        <v>199</v>
      </c>
      <c r="C10283" s="44">
        <v>58</v>
      </c>
      <c r="D10283" s="33">
        <v>43873</v>
      </c>
    </row>
    <row r="10284" spans="1:4" x14ac:dyDescent="0.2">
      <c r="A10284" t="s">
        <v>233</v>
      </c>
      <c r="B10284" t="s">
        <v>199</v>
      </c>
      <c r="C10284" s="44">
        <v>64</v>
      </c>
      <c r="D10284" s="33">
        <v>43874</v>
      </c>
    </row>
    <row r="10285" spans="1:4" x14ac:dyDescent="0.2">
      <c r="A10285" t="s">
        <v>233</v>
      </c>
      <c r="B10285" t="s">
        <v>199</v>
      </c>
      <c r="C10285" s="44">
        <v>67</v>
      </c>
      <c r="D10285" s="33">
        <v>43875</v>
      </c>
    </row>
    <row r="10286" spans="1:4" x14ac:dyDescent="0.2">
      <c r="A10286" t="s">
        <v>233</v>
      </c>
      <c r="B10286" t="s">
        <v>199</v>
      </c>
      <c r="C10286" s="44">
        <v>70</v>
      </c>
      <c r="D10286" s="33">
        <v>43876</v>
      </c>
    </row>
    <row r="10287" spans="1:4" x14ac:dyDescent="0.2">
      <c r="A10287" t="s">
        <v>233</v>
      </c>
      <c r="B10287" t="s">
        <v>199</v>
      </c>
      <c r="C10287" s="44">
        <v>70</v>
      </c>
      <c r="D10287" s="33">
        <v>43877</v>
      </c>
    </row>
    <row r="10288" spans="1:4" x14ac:dyDescent="0.2">
      <c r="A10288" t="s">
        <v>233</v>
      </c>
      <c r="B10288" t="s">
        <v>199</v>
      </c>
      <c r="C10288" s="44">
        <v>70</v>
      </c>
      <c r="D10288" s="33">
        <v>43878</v>
      </c>
    </row>
    <row r="10289" spans="1:4" x14ac:dyDescent="0.2">
      <c r="A10289" t="s">
        <v>233</v>
      </c>
      <c r="B10289" t="s">
        <v>199</v>
      </c>
      <c r="C10289" s="44">
        <v>70</v>
      </c>
      <c r="D10289" s="33">
        <v>43879</v>
      </c>
    </row>
    <row r="10290" spans="1:4" x14ac:dyDescent="0.2">
      <c r="A10290" t="s">
        <v>233</v>
      </c>
      <c r="B10290" t="s">
        <v>199</v>
      </c>
      <c r="C10290" s="44">
        <v>71</v>
      </c>
      <c r="D10290" s="33">
        <v>43880</v>
      </c>
    </row>
    <row r="10291" spans="1:4" x14ac:dyDescent="0.2">
      <c r="A10291" t="s">
        <v>233</v>
      </c>
      <c r="B10291" t="s">
        <v>199</v>
      </c>
      <c r="C10291" s="44">
        <v>71</v>
      </c>
      <c r="D10291" s="33">
        <v>43881</v>
      </c>
    </row>
    <row r="10292" spans="1:4" x14ac:dyDescent="0.2">
      <c r="A10292" t="s">
        <v>233</v>
      </c>
      <c r="B10292" t="s">
        <v>199</v>
      </c>
      <c r="C10292" s="44">
        <v>71</v>
      </c>
      <c r="D10292" s="33">
        <v>43882</v>
      </c>
    </row>
    <row r="10293" spans="1:4" x14ac:dyDescent="0.2">
      <c r="A10293" t="s">
        <v>233</v>
      </c>
      <c r="B10293" t="s">
        <v>199</v>
      </c>
      <c r="C10293" s="44">
        <v>71</v>
      </c>
      <c r="D10293" s="33">
        <v>43883</v>
      </c>
    </row>
    <row r="10294" spans="1:4" x14ac:dyDescent="0.2">
      <c r="A10294" t="s">
        <v>233</v>
      </c>
      <c r="B10294" t="s">
        <v>199</v>
      </c>
      <c r="C10294" s="44">
        <v>71</v>
      </c>
      <c r="D10294" s="33">
        <v>43884</v>
      </c>
    </row>
    <row r="10295" spans="1:4" x14ac:dyDescent="0.2">
      <c r="A10295" t="s">
        <v>233</v>
      </c>
      <c r="B10295" t="s">
        <v>199</v>
      </c>
      <c r="C10295" s="44">
        <v>71</v>
      </c>
      <c r="D10295" s="33">
        <v>43885</v>
      </c>
    </row>
    <row r="10296" spans="1:4" x14ac:dyDescent="0.2">
      <c r="A10296" t="s">
        <v>233</v>
      </c>
      <c r="B10296" t="s">
        <v>199</v>
      </c>
      <c r="C10296" s="44">
        <v>71</v>
      </c>
      <c r="D10296" s="33">
        <v>43886</v>
      </c>
    </row>
    <row r="10297" spans="1:4" x14ac:dyDescent="0.2">
      <c r="A10297" t="s">
        <v>233</v>
      </c>
      <c r="B10297" t="s">
        <v>199</v>
      </c>
      <c r="C10297" s="44">
        <v>71</v>
      </c>
      <c r="D10297" s="33">
        <v>43887</v>
      </c>
    </row>
    <row r="10298" spans="1:4" x14ac:dyDescent="0.2">
      <c r="A10298" t="s">
        <v>233</v>
      </c>
      <c r="B10298" t="s">
        <v>199</v>
      </c>
      <c r="C10298" s="44">
        <v>72</v>
      </c>
      <c r="D10298" s="33">
        <v>43888</v>
      </c>
    </row>
    <row r="10299" spans="1:4" x14ac:dyDescent="0.2">
      <c r="A10299" t="s">
        <v>233</v>
      </c>
      <c r="B10299" t="s">
        <v>199</v>
      </c>
      <c r="C10299" s="44">
        <v>72</v>
      </c>
      <c r="D10299" s="33">
        <v>43889</v>
      </c>
    </row>
    <row r="10300" spans="1:4" x14ac:dyDescent="0.2">
      <c r="A10300" t="s">
        <v>233</v>
      </c>
      <c r="B10300" t="s">
        <v>199</v>
      </c>
      <c r="C10300" s="44">
        <v>73</v>
      </c>
      <c r="D10300" s="33">
        <v>43890</v>
      </c>
    </row>
    <row r="10301" spans="1:4" x14ac:dyDescent="0.2">
      <c r="A10301" t="s">
        <v>233</v>
      </c>
      <c r="B10301" t="s">
        <v>199</v>
      </c>
      <c r="C10301" s="44">
        <v>73</v>
      </c>
      <c r="D10301" s="33">
        <v>43891</v>
      </c>
    </row>
    <row r="10302" spans="1:4" x14ac:dyDescent="0.2">
      <c r="A10302" t="s">
        <v>233</v>
      </c>
      <c r="B10302" t="s">
        <v>199</v>
      </c>
      <c r="C10302" s="44">
        <v>74</v>
      </c>
      <c r="D10302" s="33">
        <v>43892</v>
      </c>
    </row>
    <row r="10303" spans="1:4" x14ac:dyDescent="0.2">
      <c r="A10303" t="s">
        <v>233</v>
      </c>
      <c r="B10303" t="s">
        <v>199</v>
      </c>
      <c r="C10303" s="44">
        <v>74</v>
      </c>
      <c r="D10303" s="33">
        <v>43893</v>
      </c>
    </row>
    <row r="10304" spans="1:4" x14ac:dyDescent="0.2">
      <c r="A10304" t="s">
        <v>233</v>
      </c>
      <c r="B10304" t="s">
        <v>199</v>
      </c>
      <c r="C10304" s="44">
        <v>75</v>
      </c>
      <c r="D10304" s="33">
        <v>43894</v>
      </c>
    </row>
    <row r="10305" spans="1:4" x14ac:dyDescent="0.2">
      <c r="A10305" t="s">
        <v>233</v>
      </c>
      <c r="B10305" t="s">
        <v>199</v>
      </c>
      <c r="C10305" s="44">
        <v>75</v>
      </c>
      <c r="D10305" s="33">
        <v>43895</v>
      </c>
    </row>
    <row r="10306" spans="1:4" x14ac:dyDescent="0.2">
      <c r="A10306" t="s">
        <v>233</v>
      </c>
      <c r="B10306" t="s">
        <v>199</v>
      </c>
      <c r="C10306" s="44">
        <v>75</v>
      </c>
      <c r="D10306" s="33">
        <v>43896</v>
      </c>
    </row>
    <row r="10307" spans="1:4" x14ac:dyDescent="0.2">
      <c r="A10307" t="s">
        <v>233</v>
      </c>
      <c r="B10307" t="s">
        <v>199</v>
      </c>
      <c r="C10307" s="44">
        <v>75</v>
      </c>
      <c r="D10307" s="33">
        <v>43897</v>
      </c>
    </row>
    <row r="10308" spans="1:4" x14ac:dyDescent="0.2">
      <c r="A10308" t="s">
        <v>233</v>
      </c>
      <c r="B10308" t="s">
        <v>199</v>
      </c>
      <c r="C10308" s="44">
        <v>75</v>
      </c>
      <c r="D10308" s="33">
        <v>43898</v>
      </c>
    </row>
    <row r="10309" spans="1:4" x14ac:dyDescent="0.2">
      <c r="A10309" t="s">
        <v>233</v>
      </c>
      <c r="B10309" t="s">
        <v>199</v>
      </c>
      <c r="C10309" s="44">
        <v>75</v>
      </c>
      <c r="D10309" s="33">
        <v>43899</v>
      </c>
    </row>
    <row r="10310" spans="1:4" x14ac:dyDescent="0.2">
      <c r="A10310" t="s">
        <v>233</v>
      </c>
      <c r="B10310" t="s">
        <v>199</v>
      </c>
      <c r="C10310" s="44">
        <v>75</v>
      </c>
      <c r="D10310" s="33">
        <v>43900</v>
      </c>
    </row>
    <row r="10311" spans="1:4" x14ac:dyDescent="0.2">
      <c r="A10311" t="s">
        <v>233</v>
      </c>
      <c r="B10311" t="s">
        <v>199</v>
      </c>
      <c r="C10311" s="44">
        <v>75</v>
      </c>
      <c r="D10311" s="33">
        <v>43901</v>
      </c>
    </row>
    <row r="10312" spans="1:4" x14ac:dyDescent="0.2">
      <c r="A10312" t="s">
        <v>233</v>
      </c>
      <c r="B10312" t="s">
        <v>199</v>
      </c>
      <c r="C10312" s="44">
        <v>75</v>
      </c>
      <c r="D10312" s="33">
        <v>43902</v>
      </c>
    </row>
    <row r="10313" spans="1:4" x14ac:dyDescent="0.2">
      <c r="A10313" t="s">
        <v>233</v>
      </c>
      <c r="B10313" t="s">
        <v>199</v>
      </c>
      <c r="C10313" s="44">
        <v>75</v>
      </c>
      <c r="D10313" s="33">
        <v>43903</v>
      </c>
    </row>
    <row r="10314" spans="1:4" x14ac:dyDescent="0.2">
      <c r="A10314" t="s">
        <v>233</v>
      </c>
      <c r="B10314" t="s">
        <v>199</v>
      </c>
      <c r="C10314" s="44">
        <v>75</v>
      </c>
      <c r="D10314" s="33">
        <v>43904</v>
      </c>
    </row>
    <row r="10315" spans="1:4" x14ac:dyDescent="0.2">
      <c r="A10315" t="s">
        <v>233</v>
      </c>
      <c r="B10315" t="s">
        <v>199</v>
      </c>
      <c r="C10315" s="44">
        <v>75</v>
      </c>
      <c r="D10315" s="33">
        <v>43905</v>
      </c>
    </row>
    <row r="10316" spans="1:4" x14ac:dyDescent="0.2">
      <c r="B10316" t="s">
        <v>234</v>
      </c>
      <c r="C10316" s="44">
        <v>1</v>
      </c>
      <c r="D10316" s="33">
        <v>43852</v>
      </c>
    </row>
    <row r="10317" spans="1:4" x14ac:dyDescent="0.2">
      <c r="B10317" t="s">
        <v>234</v>
      </c>
      <c r="C10317" s="44">
        <v>1</v>
      </c>
      <c r="D10317" s="33">
        <v>43853</v>
      </c>
    </row>
    <row r="10318" spans="1:4" x14ac:dyDescent="0.2">
      <c r="B10318" t="s">
        <v>234</v>
      </c>
      <c r="C10318" s="44">
        <v>3</v>
      </c>
      <c r="D10318" s="33">
        <v>43854</v>
      </c>
    </row>
    <row r="10319" spans="1:4" x14ac:dyDescent="0.2">
      <c r="B10319" t="s">
        <v>234</v>
      </c>
      <c r="C10319" s="44">
        <v>3</v>
      </c>
      <c r="D10319" s="33">
        <v>43855</v>
      </c>
    </row>
    <row r="10320" spans="1:4" x14ac:dyDescent="0.2">
      <c r="B10320" t="s">
        <v>234</v>
      </c>
      <c r="C10320" s="44">
        <v>4</v>
      </c>
      <c r="D10320" s="33">
        <v>43856</v>
      </c>
    </row>
    <row r="10321" spans="2:4" x14ac:dyDescent="0.2">
      <c r="B10321" t="s">
        <v>234</v>
      </c>
      <c r="C10321" s="44">
        <v>5</v>
      </c>
      <c r="D10321" s="33">
        <v>43857</v>
      </c>
    </row>
    <row r="10322" spans="2:4" x14ac:dyDescent="0.2">
      <c r="B10322" t="s">
        <v>234</v>
      </c>
      <c r="C10322" s="44">
        <v>8</v>
      </c>
      <c r="D10322" s="33">
        <v>43858</v>
      </c>
    </row>
    <row r="10323" spans="2:4" x14ac:dyDescent="0.2">
      <c r="B10323" t="s">
        <v>234</v>
      </c>
      <c r="C10323" s="44">
        <v>8</v>
      </c>
      <c r="D10323" s="33">
        <v>43859</v>
      </c>
    </row>
    <row r="10324" spans="2:4" x14ac:dyDescent="0.2">
      <c r="B10324" t="s">
        <v>234</v>
      </c>
      <c r="C10324" s="44">
        <v>9</v>
      </c>
      <c r="D10324" s="33">
        <v>43860</v>
      </c>
    </row>
    <row r="10325" spans="2:4" x14ac:dyDescent="0.2">
      <c r="B10325" t="s">
        <v>234</v>
      </c>
      <c r="C10325" s="44">
        <v>10</v>
      </c>
      <c r="D10325" s="33">
        <v>43861</v>
      </c>
    </row>
    <row r="10326" spans="2:4" x14ac:dyDescent="0.2">
      <c r="B10326" t="s">
        <v>234</v>
      </c>
      <c r="C10326" s="44">
        <v>10</v>
      </c>
      <c r="D10326" s="33">
        <v>43862</v>
      </c>
    </row>
    <row r="10327" spans="2:4" x14ac:dyDescent="0.2">
      <c r="B10327" t="s">
        <v>234</v>
      </c>
      <c r="C10327" s="44">
        <v>10</v>
      </c>
      <c r="D10327" s="33">
        <v>43863</v>
      </c>
    </row>
    <row r="10328" spans="2:4" x14ac:dyDescent="0.2">
      <c r="B10328" t="s">
        <v>234</v>
      </c>
      <c r="C10328" s="44">
        <v>10</v>
      </c>
      <c r="D10328" s="33">
        <v>43864</v>
      </c>
    </row>
    <row r="10329" spans="2:4" x14ac:dyDescent="0.2">
      <c r="B10329" t="s">
        <v>234</v>
      </c>
      <c r="C10329" s="44">
        <v>11</v>
      </c>
      <c r="D10329" s="33">
        <v>43865</v>
      </c>
    </row>
    <row r="10330" spans="2:4" x14ac:dyDescent="0.2">
      <c r="B10330" t="s">
        <v>234</v>
      </c>
      <c r="C10330" s="44">
        <v>11</v>
      </c>
      <c r="D10330" s="33">
        <v>43866</v>
      </c>
    </row>
    <row r="10331" spans="2:4" x14ac:dyDescent="0.2">
      <c r="B10331" t="s">
        <v>234</v>
      </c>
      <c r="C10331" s="44">
        <v>16</v>
      </c>
      <c r="D10331" s="33">
        <v>43867</v>
      </c>
    </row>
    <row r="10332" spans="2:4" x14ac:dyDescent="0.2">
      <c r="B10332" t="s">
        <v>234</v>
      </c>
      <c r="C10332" s="44">
        <v>16</v>
      </c>
      <c r="D10332" s="33">
        <v>43868</v>
      </c>
    </row>
    <row r="10333" spans="2:4" x14ac:dyDescent="0.2">
      <c r="B10333" t="s">
        <v>234</v>
      </c>
      <c r="C10333" s="44">
        <v>17</v>
      </c>
      <c r="D10333" s="33">
        <v>43869</v>
      </c>
    </row>
    <row r="10334" spans="2:4" x14ac:dyDescent="0.2">
      <c r="B10334" t="s">
        <v>234</v>
      </c>
      <c r="C10334" s="44">
        <v>18</v>
      </c>
      <c r="D10334" s="33">
        <v>43870</v>
      </c>
    </row>
    <row r="10335" spans="2:4" x14ac:dyDescent="0.2">
      <c r="B10335" t="s">
        <v>234</v>
      </c>
      <c r="C10335" s="44">
        <v>18</v>
      </c>
      <c r="D10335" s="33">
        <v>43871</v>
      </c>
    </row>
    <row r="10336" spans="2:4" x14ac:dyDescent="0.2">
      <c r="B10336" t="s">
        <v>234</v>
      </c>
      <c r="C10336" s="44">
        <v>18</v>
      </c>
      <c r="D10336" s="33">
        <v>43872</v>
      </c>
    </row>
    <row r="10337" spans="2:4" x14ac:dyDescent="0.2">
      <c r="B10337" t="s">
        <v>234</v>
      </c>
      <c r="C10337" s="44">
        <v>18</v>
      </c>
      <c r="D10337" s="33">
        <v>43873</v>
      </c>
    </row>
    <row r="10338" spans="2:4" x14ac:dyDescent="0.2">
      <c r="B10338" t="s">
        <v>234</v>
      </c>
      <c r="C10338" s="44">
        <v>18</v>
      </c>
      <c r="D10338" s="33">
        <v>43874</v>
      </c>
    </row>
    <row r="10339" spans="2:4" x14ac:dyDescent="0.2">
      <c r="B10339" t="s">
        <v>234</v>
      </c>
      <c r="C10339" s="44">
        <v>18</v>
      </c>
      <c r="D10339" s="33">
        <v>43875</v>
      </c>
    </row>
    <row r="10340" spans="2:4" x14ac:dyDescent="0.2">
      <c r="B10340" t="s">
        <v>234</v>
      </c>
      <c r="C10340" s="44">
        <v>18</v>
      </c>
      <c r="D10340" s="33">
        <v>43876</v>
      </c>
    </row>
    <row r="10341" spans="2:4" x14ac:dyDescent="0.2">
      <c r="B10341" t="s">
        <v>234</v>
      </c>
      <c r="C10341" s="44">
        <v>20</v>
      </c>
      <c r="D10341" s="33">
        <v>43877</v>
      </c>
    </row>
    <row r="10342" spans="2:4" x14ac:dyDescent="0.2">
      <c r="B10342" t="s">
        <v>234</v>
      </c>
      <c r="C10342" s="44">
        <v>22</v>
      </c>
      <c r="D10342" s="33">
        <v>43878</v>
      </c>
    </row>
    <row r="10343" spans="2:4" x14ac:dyDescent="0.2">
      <c r="B10343" t="s">
        <v>234</v>
      </c>
      <c r="C10343" s="44">
        <v>22</v>
      </c>
      <c r="D10343" s="33">
        <v>43879</v>
      </c>
    </row>
    <row r="10344" spans="2:4" x14ac:dyDescent="0.2">
      <c r="B10344" t="s">
        <v>234</v>
      </c>
      <c r="C10344" s="44">
        <v>23</v>
      </c>
      <c r="D10344" s="33">
        <v>43880</v>
      </c>
    </row>
    <row r="10345" spans="2:4" x14ac:dyDescent="0.2">
      <c r="B10345" t="s">
        <v>234</v>
      </c>
      <c r="C10345" s="44">
        <v>24</v>
      </c>
      <c r="D10345" s="33">
        <v>43881</v>
      </c>
    </row>
    <row r="10346" spans="2:4" x14ac:dyDescent="0.2">
      <c r="B10346" t="s">
        <v>234</v>
      </c>
      <c r="C10346" s="44">
        <v>26</v>
      </c>
      <c r="D10346" s="33">
        <v>43882</v>
      </c>
    </row>
    <row r="10347" spans="2:4" x14ac:dyDescent="0.2">
      <c r="B10347" t="s">
        <v>234</v>
      </c>
      <c r="C10347" s="44">
        <v>26</v>
      </c>
      <c r="D10347" s="33">
        <v>43883</v>
      </c>
    </row>
    <row r="10348" spans="2:4" x14ac:dyDescent="0.2">
      <c r="B10348" t="s">
        <v>234</v>
      </c>
      <c r="C10348" s="44">
        <v>28</v>
      </c>
      <c r="D10348" s="33">
        <v>43884</v>
      </c>
    </row>
    <row r="10349" spans="2:4" x14ac:dyDescent="0.2">
      <c r="B10349" t="s">
        <v>234</v>
      </c>
      <c r="C10349" s="44">
        <v>30</v>
      </c>
      <c r="D10349" s="33">
        <v>43885</v>
      </c>
    </row>
    <row r="10350" spans="2:4" x14ac:dyDescent="0.2">
      <c r="B10350" t="s">
        <v>234</v>
      </c>
      <c r="C10350" s="44">
        <v>31</v>
      </c>
      <c r="D10350" s="33">
        <v>43886</v>
      </c>
    </row>
    <row r="10351" spans="2:4" x14ac:dyDescent="0.2">
      <c r="B10351" t="s">
        <v>234</v>
      </c>
      <c r="C10351" s="44">
        <v>32</v>
      </c>
      <c r="D10351" s="33">
        <v>43887</v>
      </c>
    </row>
    <row r="10352" spans="2:4" x14ac:dyDescent="0.2">
      <c r="B10352" t="s">
        <v>234</v>
      </c>
      <c r="C10352" s="44">
        <v>32</v>
      </c>
      <c r="D10352" s="33">
        <v>43888</v>
      </c>
    </row>
    <row r="10353" spans="2:4" x14ac:dyDescent="0.2">
      <c r="B10353" t="s">
        <v>234</v>
      </c>
      <c r="C10353" s="44">
        <v>34</v>
      </c>
      <c r="D10353" s="33">
        <v>43889</v>
      </c>
    </row>
    <row r="10354" spans="2:4" x14ac:dyDescent="0.2">
      <c r="B10354" t="s">
        <v>234</v>
      </c>
      <c r="C10354" s="44">
        <v>39</v>
      </c>
      <c r="D10354" s="33">
        <v>43890</v>
      </c>
    </row>
    <row r="10355" spans="2:4" x14ac:dyDescent="0.2">
      <c r="B10355" t="s">
        <v>234</v>
      </c>
      <c r="C10355" s="44">
        <v>40</v>
      </c>
      <c r="D10355" s="33">
        <v>43891</v>
      </c>
    </row>
    <row r="10356" spans="2:4" x14ac:dyDescent="0.2">
      <c r="B10356" t="s">
        <v>234</v>
      </c>
      <c r="C10356" s="44">
        <v>41</v>
      </c>
      <c r="D10356" s="33">
        <v>43892</v>
      </c>
    </row>
    <row r="10357" spans="2:4" x14ac:dyDescent="0.2">
      <c r="B10357" t="s">
        <v>234</v>
      </c>
      <c r="C10357" s="44">
        <v>42</v>
      </c>
      <c r="D10357" s="33">
        <v>43893</v>
      </c>
    </row>
    <row r="10358" spans="2:4" x14ac:dyDescent="0.2">
      <c r="B10358" t="s">
        <v>234</v>
      </c>
      <c r="C10358" s="44">
        <v>42</v>
      </c>
      <c r="D10358" s="33">
        <v>43894</v>
      </c>
    </row>
    <row r="10359" spans="2:4" x14ac:dyDescent="0.2">
      <c r="B10359" t="s">
        <v>234</v>
      </c>
      <c r="C10359" s="44">
        <v>44</v>
      </c>
      <c r="D10359" s="33">
        <v>43895</v>
      </c>
    </row>
    <row r="10360" spans="2:4" x14ac:dyDescent="0.2">
      <c r="B10360" t="s">
        <v>234</v>
      </c>
      <c r="C10360" s="44">
        <v>45</v>
      </c>
      <c r="D10360" s="33">
        <v>43896</v>
      </c>
    </row>
    <row r="10361" spans="2:4" x14ac:dyDescent="0.2">
      <c r="B10361" t="s">
        <v>234</v>
      </c>
      <c r="C10361" s="44">
        <v>45</v>
      </c>
      <c r="D10361" s="33">
        <v>43897</v>
      </c>
    </row>
    <row r="10362" spans="2:4" x14ac:dyDescent="0.2">
      <c r="B10362" t="s">
        <v>234</v>
      </c>
      <c r="C10362" s="44">
        <v>45</v>
      </c>
      <c r="D10362" s="33">
        <v>43898</v>
      </c>
    </row>
    <row r="10363" spans="2:4" x14ac:dyDescent="0.2">
      <c r="B10363" t="s">
        <v>234</v>
      </c>
      <c r="C10363" s="44">
        <v>45</v>
      </c>
      <c r="D10363" s="33">
        <v>43899</v>
      </c>
    </row>
    <row r="10364" spans="2:4" x14ac:dyDescent="0.2">
      <c r="B10364" t="s">
        <v>234</v>
      </c>
      <c r="C10364" s="44">
        <v>47</v>
      </c>
      <c r="D10364" s="33">
        <v>43900</v>
      </c>
    </row>
    <row r="10365" spans="2:4" x14ac:dyDescent="0.2">
      <c r="B10365" t="s">
        <v>234</v>
      </c>
      <c r="C10365" s="44">
        <v>48</v>
      </c>
      <c r="D10365" s="33">
        <v>43901</v>
      </c>
    </row>
    <row r="10366" spans="2:4" x14ac:dyDescent="0.2">
      <c r="B10366" t="s">
        <v>234</v>
      </c>
      <c r="C10366" s="44">
        <v>49</v>
      </c>
      <c r="D10366" s="33">
        <v>43902</v>
      </c>
    </row>
    <row r="10367" spans="2:4" x14ac:dyDescent="0.2">
      <c r="B10367" t="s">
        <v>234</v>
      </c>
      <c r="C10367" s="44">
        <v>50</v>
      </c>
      <c r="D10367" s="33">
        <v>43903</v>
      </c>
    </row>
    <row r="10368" spans="2:4" x14ac:dyDescent="0.2">
      <c r="B10368" t="s">
        <v>234</v>
      </c>
      <c r="C10368" s="44">
        <v>53</v>
      </c>
      <c r="D10368" s="33">
        <v>43904</v>
      </c>
    </row>
    <row r="10369" spans="2:4" x14ac:dyDescent="0.2">
      <c r="B10369" t="s">
        <v>234</v>
      </c>
      <c r="C10369" s="44">
        <v>59</v>
      </c>
      <c r="D10369" s="33">
        <v>43905</v>
      </c>
    </row>
    <row r="10370" spans="2:4" x14ac:dyDescent="0.2">
      <c r="B10370" t="s">
        <v>235</v>
      </c>
      <c r="C10370" s="44">
        <v>0</v>
      </c>
      <c r="D10370" s="33">
        <v>43852</v>
      </c>
    </row>
    <row r="10371" spans="2:4" x14ac:dyDescent="0.2">
      <c r="B10371" t="s">
        <v>235</v>
      </c>
      <c r="C10371" s="44">
        <v>2</v>
      </c>
      <c r="D10371" s="33">
        <v>43853</v>
      </c>
    </row>
    <row r="10372" spans="2:4" x14ac:dyDescent="0.2">
      <c r="B10372" t="s">
        <v>235</v>
      </c>
      <c r="C10372" s="44">
        <v>2</v>
      </c>
      <c r="D10372" s="33">
        <v>43854</v>
      </c>
    </row>
    <row r="10373" spans="2:4" x14ac:dyDescent="0.2">
      <c r="B10373" t="s">
        <v>235</v>
      </c>
      <c r="C10373" s="44">
        <v>2</v>
      </c>
      <c r="D10373" s="33">
        <v>43855</v>
      </c>
    </row>
    <row r="10374" spans="2:4" x14ac:dyDescent="0.2">
      <c r="B10374" t="s">
        <v>235</v>
      </c>
      <c r="C10374" s="44">
        <v>2</v>
      </c>
      <c r="D10374" s="33">
        <v>43856</v>
      </c>
    </row>
    <row r="10375" spans="2:4" x14ac:dyDescent="0.2">
      <c r="B10375" t="s">
        <v>235</v>
      </c>
      <c r="C10375" s="44">
        <v>2</v>
      </c>
      <c r="D10375" s="33">
        <v>43857</v>
      </c>
    </row>
    <row r="10376" spans="2:4" x14ac:dyDescent="0.2">
      <c r="B10376" t="s">
        <v>235</v>
      </c>
      <c r="C10376" s="44">
        <v>2</v>
      </c>
      <c r="D10376" s="33">
        <v>43858</v>
      </c>
    </row>
    <row r="10377" spans="2:4" x14ac:dyDescent="0.2">
      <c r="B10377" t="s">
        <v>235</v>
      </c>
      <c r="C10377" s="44">
        <v>2</v>
      </c>
      <c r="D10377" s="33">
        <v>43859</v>
      </c>
    </row>
    <row r="10378" spans="2:4" x14ac:dyDescent="0.2">
      <c r="B10378" t="s">
        <v>235</v>
      </c>
      <c r="C10378" s="44">
        <v>2</v>
      </c>
      <c r="D10378" s="33">
        <v>43860</v>
      </c>
    </row>
    <row r="10379" spans="2:4" x14ac:dyDescent="0.2">
      <c r="B10379" t="s">
        <v>235</v>
      </c>
      <c r="C10379" s="44">
        <v>2</v>
      </c>
      <c r="D10379" s="33">
        <v>43861</v>
      </c>
    </row>
    <row r="10380" spans="2:4" x14ac:dyDescent="0.2">
      <c r="B10380" t="s">
        <v>235</v>
      </c>
      <c r="C10380" s="44">
        <v>6</v>
      </c>
      <c r="D10380" s="33">
        <v>43862</v>
      </c>
    </row>
    <row r="10381" spans="2:4" x14ac:dyDescent="0.2">
      <c r="B10381" t="s">
        <v>235</v>
      </c>
      <c r="C10381" s="44">
        <v>6</v>
      </c>
      <c r="D10381" s="33">
        <v>43863</v>
      </c>
    </row>
    <row r="10382" spans="2:4" x14ac:dyDescent="0.2">
      <c r="B10382" t="s">
        <v>235</v>
      </c>
      <c r="C10382" s="44">
        <v>8</v>
      </c>
      <c r="D10382" s="33">
        <v>43864</v>
      </c>
    </row>
    <row r="10383" spans="2:4" x14ac:dyDescent="0.2">
      <c r="B10383" t="s">
        <v>235</v>
      </c>
      <c r="C10383" s="44">
        <v>8</v>
      </c>
      <c r="D10383" s="33">
        <v>43865</v>
      </c>
    </row>
    <row r="10384" spans="2:4" x14ac:dyDescent="0.2">
      <c r="B10384" t="s">
        <v>235</v>
      </c>
      <c r="C10384" s="44">
        <v>8</v>
      </c>
      <c r="D10384" s="33">
        <v>43866</v>
      </c>
    </row>
    <row r="10385" spans="2:4" x14ac:dyDescent="0.2">
      <c r="B10385" t="s">
        <v>235</v>
      </c>
      <c r="C10385" s="44">
        <v>10</v>
      </c>
      <c r="D10385" s="33">
        <v>43867</v>
      </c>
    </row>
    <row r="10386" spans="2:4" x14ac:dyDescent="0.2">
      <c r="B10386" t="s">
        <v>235</v>
      </c>
      <c r="C10386" s="44">
        <v>10</v>
      </c>
      <c r="D10386" s="33">
        <v>43868</v>
      </c>
    </row>
    <row r="10387" spans="2:4" x14ac:dyDescent="0.2">
      <c r="B10387" t="s">
        <v>235</v>
      </c>
      <c r="C10387" s="44">
        <v>13</v>
      </c>
      <c r="D10387" s="33">
        <v>43869</v>
      </c>
    </row>
    <row r="10388" spans="2:4" x14ac:dyDescent="0.2">
      <c r="B10388" t="s">
        <v>235</v>
      </c>
      <c r="C10388" s="44">
        <v>13</v>
      </c>
      <c r="D10388" s="33">
        <v>43870</v>
      </c>
    </row>
    <row r="10389" spans="2:4" x14ac:dyDescent="0.2">
      <c r="B10389" t="s">
        <v>235</v>
      </c>
      <c r="C10389" s="44">
        <v>14</v>
      </c>
      <c r="D10389" s="33">
        <v>43871</v>
      </c>
    </row>
    <row r="10390" spans="2:4" x14ac:dyDescent="0.2">
      <c r="B10390" t="s">
        <v>235</v>
      </c>
      <c r="C10390" s="44">
        <v>15</v>
      </c>
      <c r="D10390" s="33">
        <v>43872</v>
      </c>
    </row>
    <row r="10391" spans="2:4" x14ac:dyDescent="0.2">
      <c r="B10391" t="s">
        <v>235</v>
      </c>
      <c r="C10391" s="44">
        <v>15</v>
      </c>
      <c r="D10391" s="33">
        <v>43873</v>
      </c>
    </row>
    <row r="10392" spans="2:4" x14ac:dyDescent="0.2">
      <c r="B10392" t="s">
        <v>235</v>
      </c>
      <c r="C10392" s="44">
        <v>16</v>
      </c>
      <c r="D10392" s="33">
        <v>43874</v>
      </c>
    </row>
    <row r="10393" spans="2:4" x14ac:dyDescent="0.2">
      <c r="B10393" t="s">
        <v>235</v>
      </c>
      <c r="C10393" s="44">
        <v>16</v>
      </c>
      <c r="D10393" s="33">
        <v>43875</v>
      </c>
    </row>
    <row r="10394" spans="2:4" x14ac:dyDescent="0.2">
      <c r="B10394" t="s">
        <v>235</v>
      </c>
      <c r="C10394" s="44">
        <v>16</v>
      </c>
      <c r="D10394" s="33">
        <v>43876</v>
      </c>
    </row>
    <row r="10395" spans="2:4" x14ac:dyDescent="0.2">
      <c r="B10395" t="s">
        <v>235</v>
      </c>
      <c r="C10395" s="44">
        <v>16</v>
      </c>
      <c r="D10395" s="33">
        <v>43877</v>
      </c>
    </row>
    <row r="10396" spans="2:4" x14ac:dyDescent="0.2">
      <c r="B10396" t="s">
        <v>235</v>
      </c>
      <c r="C10396" s="44">
        <v>16</v>
      </c>
      <c r="D10396" s="33">
        <v>43878</v>
      </c>
    </row>
    <row r="10397" spans="2:4" x14ac:dyDescent="0.2">
      <c r="B10397" t="s">
        <v>235</v>
      </c>
      <c r="C10397" s="44">
        <v>16</v>
      </c>
      <c r="D10397" s="33">
        <v>43879</v>
      </c>
    </row>
    <row r="10398" spans="2:4" x14ac:dyDescent="0.2">
      <c r="B10398" t="s">
        <v>235</v>
      </c>
      <c r="C10398" s="44">
        <v>16</v>
      </c>
      <c r="D10398" s="33">
        <v>43880</v>
      </c>
    </row>
    <row r="10399" spans="2:4" x14ac:dyDescent="0.2">
      <c r="B10399" t="s">
        <v>235</v>
      </c>
      <c r="C10399" s="44">
        <v>16</v>
      </c>
      <c r="D10399" s="33">
        <v>43881</v>
      </c>
    </row>
    <row r="10400" spans="2:4" x14ac:dyDescent="0.2">
      <c r="B10400" t="s">
        <v>235</v>
      </c>
      <c r="C10400" s="44">
        <v>16</v>
      </c>
      <c r="D10400" s="33">
        <v>43882</v>
      </c>
    </row>
    <row r="10401" spans="2:4" x14ac:dyDescent="0.2">
      <c r="B10401" t="s">
        <v>235</v>
      </c>
      <c r="C10401" s="44">
        <v>16</v>
      </c>
      <c r="D10401" s="33">
        <v>43883</v>
      </c>
    </row>
    <row r="10402" spans="2:4" x14ac:dyDescent="0.2">
      <c r="B10402" t="s">
        <v>235</v>
      </c>
      <c r="C10402" s="44">
        <v>16</v>
      </c>
      <c r="D10402" s="33">
        <v>43884</v>
      </c>
    </row>
    <row r="10403" spans="2:4" x14ac:dyDescent="0.2">
      <c r="B10403" t="s">
        <v>235</v>
      </c>
      <c r="C10403" s="44">
        <v>16</v>
      </c>
      <c r="D10403" s="33">
        <v>43885</v>
      </c>
    </row>
    <row r="10404" spans="2:4" x14ac:dyDescent="0.2">
      <c r="B10404" t="s">
        <v>235</v>
      </c>
      <c r="C10404" s="44">
        <v>16</v>
      </c>
      <c r="D10404" s="33">
        <v>43886</v>
      </c>
    </row>
    <row r="10405" spans="2:4" x14ac:dyDescent="0.2">
      <c r="B10405" t="s">
        <v>235</v>
      </c>
      <c r="C10405" s="44">
        <v>16</v>
      </c>
      <c r="D10405" s="33">
        <v>43887</v>
      </c>
    </row>
    <row r="10406" spans="2:4" x14ac:dyDescent="0.2">
      <c r="B10406" t="s">
        <v>235</v>
      </c>
      <c r="C10406" s="44">
        <v>16</v>
      </c>
      <c r="D10406" s="33">
        <v>43888</v>
      </c>
    </row>
    <row r="10407" spans="2:4" x14ac:dyDescent="0.2">
      <c r="B10407" t="s">
        <v>235</v>
      </c>
      <c r="C10407" s="44">
        <v>16</v>
      </c>
      <c r="D10407" s="33">
        <v>43889</v>
      </c>
    </row>
    <row r="10408" spans="2:4" x14ac:dyDescent="0.2">
      <c r="B10408" t="s">
        <v>235</v>
      </c>
      <c r="C10408" s="44">
        <v>16</v>
      </c>
      <c r="D10408" s="33">
        <v>43890</v>
      </c>
    </row>
    <row r="10409" spans="2:4" x14ac:dyDescent="0.2">
      <c r="B10409" t="s">
        <v>235</v>
      </c>
      <c r="C10409" s="44">
        <v>16</v>
      </c>
      <c r="D10409" s="33">
        <v>43891</v>
      </c>
    </row>
    <row r="10410" spans="2:4" x14ac:dyDescent="0.2">
      <c r="B10410" t="s">
        <v>235</v>
      </c>
      <c r="C10410" s="44">
        <v>16</v>
      </c>
      <c r="D10410" s="33">
        <v>43892</v>
      </c>
    </row>
    <row r="10411" spans="2:4" x14ac:dyDescent="0.2">
      <c r="B10411" t="s">
        <v>235</v>
      </c>
      <c r="C10411" s="44">
        <v>16</v>
      </c>
      <c r="D10411" s="33">
        <v>43893</v>
      </c>
    </row>
    <row r="10412" spans="2:4" x14ac:dyDescent="0.2">
      <c r="B10412" t="s">
        <v>235</v>
      </c>
      <c r="C10412" s="44">
        <v>16</v>
      </c>
      <c r="D10412" s="33">
        <v>43894</v>
      </c>
    </row>
    <row r="10413" spans="2:4" x14ac:dyDescent="0.2">
      <c r="B10413" t="s">
        <v>235</v>
      </c>
      <c r="C10413" s="44">
        <v>16</v>
      </c>
      <c r="D10413" s="33">
        <v>43895</v>
      </c>
    </row>
    <row r="10414" spans="2:4" x14ac:dyDescent="0.2">
      <c r="B10414" t="s">
        <v>235</v>
      </c>
      <c r="C10414" s="44">
        <v>16</v>
      </c>
      <c r="D10414" s="33">
        <v>43896</v>
      </c>
    </row>
    <row r="10415" spans="2:4" x14ac:dyDescent="0.2">
      <c r="B10415" t="s">
        <v>235</v>
      </c>
      <c r="C10415" s="44">
        <v>18</v>
      </c>
      <c r="D10415" s="33">
        <v>43897</v>
      </c>
    </row>
    <row r="10416" spans="2:4" x14ac:dyDescent="0.2">
      <c r="B10416" t="s">
        <v>235</v>
      </c>
      <c r="C10416" s="44">
        <v>30</v>
      </c>
      <c r="D10416" s="33">
        <v>43898</v>
      </c>
    </row>
    <row r="10417" spans="2:4" x14ac:dyDescent="0.2">
      <c r="B10417" t="s">
        <v>235</v>
      </c>
      <c r="C10417" s="44">
        <v>30</v>
      </c>
      <c r="D10417" s="33">
        <v>43899</v>
      </c>
    </row>
    <row r="10418" spans="2:4" x14ac:dyDescent="0.2">
      <c r="B10418" t="s">
        <v>235</v>
      </c>
      <c r="C10418" s="44">
        <v>31</v>
      </c>
      <c r="D10418" s="33">
        <v>43900</v>
      </c>
    </row>
    <row r="10419" spans="2:4" x14ac:dyDescent="0.2">
      <c r="B10419" t="s">
        <v>235</v>
      </c>
      <c r="C10419" s="44">
        <v>38</v>
      </c>
      <c r="D10419" s="33">
        <v>43901</v>
      </c>
    </row>
    <row r="10420" spans="2:4" x14ac:dyDescent="0.2">
      <c r="B10420" t="s">
        <v>235</v>
      </c>
      <c r="C10420" s="44">
        <v>39</v>
      </c>
      <c r="D10420" s="33">
        <v>43902</v>
      </c>
    </row>
    <row r="10421" spans="2:4" x14ac:dyDescent="0.2">
      <c r="B10421" t="s">
        <v>235</v>
      </c>
      <c r="C10421" s="44">
        <v>47</v>
      </c>
      <c r="D10421" s="33">
        <v>43903</v>
      </c>
    </row>
    <row r="10422" spans="2:4" x14ac:dyDescent="0.2">
      <c r="B10422" t="s">
        <v>235</v>
      </c>
      <c r="C10422" s="44">
        <v>53</v>
      </c>
      <c r="D10422" s="33">
        <v>43904</v>
      </c>
    </row>
    <row r="10423" spans="2:4" x14ac:dyDescent="0.2">
      <c r="B10423" t="s">
        <v>235</v>
      </c>
      <c r="C10423" s="44">
        <v>56</v>
      </c>
      <c r="D10423" s="33">
        <v>43905</v>
      </c>
    </row>
    <row r="10424" spans="2:4" x14ac:dyDescent="0.2">
      <c r="B10424" t="s">
        <v>236</v>
      </c>
      <c r="C10424" s="44">
        <v>0</v>
      </c>
      <c r="D10424" s="33">
        <v>43852</v>
      </c>
    </row>
    <row r="10425" spans="2:4" x14ac:dyDescent="0.2">
      <c r="B10425" t="s">
        <v>236</v>
      </c>
      <c r="C10425" s="44">
        <v>0</v>
      </c>
      <c r="D10425" s="33">
        <v>43853</v>
      </c>
    </row>
    <row r="10426" spans="2:4" x14ac:dyDescent="0.2">
      <c r="B10426" t="s">
        <v>236</v>
      </c>
      <c r="C10426" s="44">
        <v>0</v>
      </c>
      <c r="D10426" s="33">
        <v>43854</v>
      </c>
    </row>
    <row r="10427" spans="2:4" x14ac:dyDescent="0.2">
      <c r="B10427" t="s">
        <v>236</v>
      </c>
      <c r="C10427" s="44">
        <v>0</v>
      </c>
      <c r="D10427" s="33">
        <v>43855</v>
      </c>
    </row>
    <row r="10428" spans="2:4" x14ac:dyDescent="0.2">
      <c r="B10428" t="s">
        <v>236</v>
      </c>
      <c r="C10428" s="44">
        <v>0</v>
      </c>
      <c r="D10428" s="33">
        <v>43856</v>
      </c>
    </row>
    <row r="10429" spans="2:4" x14ac:dyDescent="0.2">
      <c r="B10429" t="s">
        <v>236</v>
      </c>
      <c r="C10429" s="44">
        <v>0</v>
      </c>
      <c r="D10429" s="33">
        <v>43857</v>
      </c>
    </row>
    <row r="10430" spans="2:4" x14ac:dyDescent="0.2">
      <c r="B10430" t="s">
        <v>236</v>
      </c>
      <c r="C10430" s="44">
        <v>0</v>
      </c>
      <c r="D10430" s="33">
        <v>43858</v>
      </c>
    </row>
    <row r="10431" spans="2:4" x14ac:dyDescent="0.2">
      <c r="B10431" t="s">
        <v>236</v>
      </c>
      <c r="C10431" s="44">
        <v>0</v>
      </c>
      <c r="D10431" s="33">
        <v>43859</v>
      </c>
    </row>
    <row r="10432" spans="2:4" x14ac:dyDescent="0.2">
      <c r="B10432" t="s">
        <v>236</v>
      </c>
      <c r="C10432" s="44">
        <v>0</v>
      </c>
      <c r="D10432" s="33">
        <v>43860</v>
      </c>
    </row>
    <row r="10433" spans="2:4" x14ac:dyDescent="0.2">
      <c r="B10433" t="s">
        <v>236</v>
      </c>
      <c r="C10433" s="44">
        <v>2</v>
      </c>
      <c r="D10433" s="33">
        <v>43861</v>
      </c>
    </row>
    <row r="10434" spans="2:4" x14ac:dyDescent="0.2">
      <c r="B10434" t="s">
        <v>236</v>
      </c>
      <c r="C10434" s="44">
        <v>2</v>
      </c>
      <c r="D10434" s="33">
        <v>43862</v>
      </c>
    </row>
    <row r="10435" spans="2:4" x14ac:dyDescent="0.2">
      <c r="B10435" t="s">
        <v>236</v>
      </c>
      <c r="C10435" s="44">
        <v>2</v>
      </c>
      <c r="D10435" s="33">
        <v>43863</v>
      </c>
    </row>
    <row r="10436" spans="2:4" x14ac:dyDescent="0.2">
      <c r="B10436" t="s">
        <v>236</v>
      </c>
      <c r="C10436" s="44">
        <v>2</v>
      </c>
      <c r="D10436" s="33">
        <v>43864</v>
      </c>
    </row>
    <row r="10437" spans="2:4" x14ac:dyDescent="0.2">
      <c r="B10437" t="s">
        <v>236</v>
      </c>
      <c r="C10437" s="44">
        <v>2</v>
      </c>
      <c r="D10437" s="33">
        <v>43865</v>
      </c>
    </row>
    <row r="10438" spans="2:4" x14ac:dyDescent="0.2">
      <c r="B10438" t="s">
        <v>236</v>
      </c>
      <c r="C10438" s="44">
        <v>2</v>
      </c>
      <c r="D10438" s="33">
        <v>43866</v>
      </c>
    </row>
    <row r="10439" spans="2:4" x14ac:dyDescent="0.2">
      <c r="B10439" t="s">
        <v>236</v>
      </c>
      <c r="C10439" s="44">
        <v>2</v>
      </c>
      <c r="D10439" s="33">
        <v>43867</v>
      </c>
    </row>
    <row r="10440" spans="2:4" x14ac:dyDescent="0.2">
      <c r="B10440" t="s">
        <v>236</v>
      </c>
      <c r="C10440" s="44">
        <v>2</v>
      </c>
      <c r="D10440" s="33">
        <v>43868</v>
      </c>
    </row>
    <row r="10441" spans="2:4" x14ac:dyDescent="0.2">
      <c r="B10441" t="s">
        <v>236</v>
      </c>
      <c r="C10441" s="44">
        <v>2</v>
      </c>
      <c r="D10441" s="33">
        <v>43869</v>
      </c>
    </row>
    <row r="10442" spans="2:4" x14ac:dyDescent="0.2">
      <c r="B10442" t="s">
        <v>236</v>
      </c>
      <c r="C10442" s="44">
        <v>2</v>
      </c>
      <c r="D10442" s="33">
        <v>43870</v>
      </c>
    </row>
    <row r="10443" spans="2:4" x14ac:dyDescent="0.2">
      <c r="B10443" t="s">
        <v>236</v>
      </c>
      <c r="C10443" s="44">
        <v>2</v>
      </c>
      <c r="D10443" s="33">
        <v>43871</v>
      </c>
    </row>
    <row r="10444" spans="2:4" x14ac:dyDescent="0.2">
      <c r="B10444" t="s">
        <v>236</v>
      </c>
      <c r="C10444" s="44">
        <v>2</v>
      </c>
      <c r="D10444" s="33">
        <v>43872</v>
      </c>
    </row>
    <row r="10445" spans="2:4" x14ac:dyDescent="0.2">
      <c r="B10445" t="s">
        <v>236</v>
      </c>
      <c r="C10445" s="44">
        <v>2</v>
      </c>
      <c r="D10445" s="33">
        <v>43873</v>
      </c>
    </row>
    <row r="10446" spans="2:4" x14ac:dyDescent="0.2">
      <c r="B10446" t="s">
        <v>236</v>
      </c>
      <c r="C10446" s="44">
        <v>2</v>
      </c>
      <c r="D10446" s="33">
        <v>43874</v>
      </c>
    </row>
    <row r="10447" spans="2:4" x14ac:dyDescent="0.2">
      <c r="B10447" t="s">
        <v>236</v>
      </c>
      <c r="C10447" s="44">
        <v>2</v>
      </c>
      <c r="D10447" s="33">
        <v>43875</v>
      </c>
    </row>
    <row r="10448" spans="2:4" x14ac:dyDescent="0.2">
      <c r="B10448" t="s">
        <v>236</v>
      </c>
      <c r="C10448" s="44">
        <v>2</v>
      </c>
      <c r="D10448" s="33">
        <v>43876</v>
      </c>
    </row>
    <row r="10449" spans="2:4" x14ac:dyDescent="0.2">
      <c r="B10449" t="s">
        <v>236</v>
      </c>
      <c r="C10449" s="44">
        <v>2</v>
      </c>
      <c r="D10449" s="33">
        <v>43877</v>
      </c>
    </row>
    <row r="10450" spans="2:4" x14ac:dyDescent="0.2">
      <c r="B10450" t="s">
        <v>236</v>
      </c>
      <c r="C10450" s="44">
        <v>2</v>
      </c>
      <c r="D10450" s="33">
        <v>43878</v>
      </c>
    </row>
    <row r="10451" spans="2:4" x14ac:dyDescent="0.2">
      <c r="B10451" t="s">
        <v>236</v>
      </c>
      <c r="C10451" s="44">
        <v>2</v>
      </c>
      <c r="D10451" s="33">
        <v>43879</v>
      </c>
    </row>
    <row r="10452" spans="2:4" x14ac:dyDescent="0.2">
      <c r="B10452" t="s">
        <v>236</v>
      </c>
      <c r="C10452" s="44">
        <v>2</v>
      </c>
      <c r="D10452" s="33">
        <v>43880</v>
      </c>
    </row>
    <row r="10453" spans="2:4" x14ac:dyDescent="0.2">
      <c r="B10453" t="s">
        <v>236</v>
      </c>
      <c r="C10453" s="44">
        <v>2</v>
      </c>
      <c r="D10453" s="33">
        <v>43881</v>
      </c>
    </row>
    <row r="10454" spans="2:4" x14ac:dyDescent="0.2">
      <c r="B10454" t="s">
        <v>236</v>
      </c>
      <c r="C10454" s="44">
        <v>2</v>
      </c>
      <c r="D10454" s="33">
        <v>43882</v>
      </c>
    </row>
    <row r="10455" spans="2:4" x14ac:dyDescent="0.2">
      <c r="B10455" t="s">
        <v>236</v>
      </c>
      <c r="C10455" s="44">
        <v>2</v>
      </c>
      <c r="D10455" s="33">
        <v>43883</v>
      </c>
    </row>
    <row r="10456" spans="2:4" x14ac:dyDescent="0.2">
      <c r="B10456" t="s">
        <v>236</v>
      </c>
      <c r="C10456" s="44">
        <v>2</v>
      </c>
      <c r="D10456" s="33">
        <v>43884</v>
      </c>
    </row>
    <row r="10457" spans="2:4" x14ac:dyDescent="0.2">
      <c r="B10457" t="s">
        <v>236</v>
      </c>
      <c r="C10457" s="44">
        <v>2</v>
      </c>
      <c r="D10457" s="33">
        <v>43885</v>
      </c>
    </row>
    <row r="10458" spans="2:4" x14ac:dyDescent="0.2">
      <c r="B10458" t="s">
        <v>236</v>
      </c>
      <c r="C10458" s="44">
        <v>2</v>
      </c>
      <c r="D10458" s="33">
        <v>43886</v>
      </c>
    </row>
    <row r="10459" spans="2:4" x14ac:dyDescent="0.2">
      <c r="B10459" t="s">
        <v>236</v>
      </c>
      <c r="C10459" s="44">
        <v>2</v>
      </c>
      <c r="D10459" s="33">
        <v>43887</v>
      </c>
    </row>
    <row r="10460" spans="2:4" x14ac:dyDescent="0.2">
      <c r="B10460" t="s">
        <v>236</v>
      </c>
      <c r="C10460" s="44">
        <v>2</v>
      </c>
      <c r="D10460" s="33">
        <v>43888</v>
      </c>
    </row>
    <row r="10461" spans="2:4" x14ac:dyDescent="0.2">
      <c r="B10461" t="s">
        <v>236</v>
      </c>
      <c r="C10461" s="44">
        <v>2</v>
      </c>
      <c r="D10461" s="33">
        <v>43889</v>
      </c>
    </row>
    <row r="10462" spans="2:4" x14ac:dyDescent="0.2">
      <c r="B10462" t="s">
        <v>236</v>
      </c>
      <c r="C10462" s="44">
        <v>2</v>
      </c>
      <c r="D10462" s="33">
        <v>43890</v>
      </c>
    </row>
    <row r="10463" spans="2:4" x14ac:dyDescent="0.2">
      <c r="B10463" t="s">
        <v>236</v>
      </c>
      <c r="C10463" s="44">
        <v>2</v>
      </c>
      <c r="D10463" s="33">
        <v>43891</v>
      </c>
    </row>
    <row r="10464" spans="2:4" x14ac:dyDescent="0.2">
      <c r="B10464" t="s">
        <v>236</v>
      </c>
      <c r="C10464" s="44">
        <v>3</v>
      </c>
      <c r="D10464" s="33">
        <v>43892</v>
      </c>
    </row>
    <row r="10465" spans="1:4" x14ac:dyDescent="0.2">
      <c r="B10465" t="s">
        <v>236</v>
      </c>
      <c r="C10465" s="44">
        <v>3</v>
      </c>
      <c r="D10465" s="33">
        <v>43893</v>
      </c>
    </row>
    <row r="10466" spans="1:4" x14ac:dyDescent="0.2">
      <c r="B10466" t="s">
        <v>236</v>
      </c>
      <c r="C10466" s="44">
        <v>3</v>
      </c>
      <c r="D10466" s="33">
        <v>43894</v>
      </c>
    </row>
    <row r="10467" spans="1:4" x14ac:dyDescent="0.2">
      <c r="B10467" t="s">
        <v>236</v>
      </c>
      <c r="C10467" s="44">
        <v>4</v>
      </c>
      <c r="D10467" s="33">
        <v>43895</v>
      </c>
    </row>
    <row r="10468" spans="1:4" x14ac:dyDescent="0.2">
      <c r="B10468" t="s">
        <v>236</v>
      </c>
      <c r="C10468" s="44">
        <v>13</v>
      </c>
      <c r="D10468" s="33">
        <v>43896</v>
      </c>
    </row>
    <row r="10469" spans="1:4" x14ac:dyDescent="0.2">
      <c r="B10469" t="s">
        <v>236</v>
      </c>
      <c r="C10469" s="44">
        <v>13</v>
      </c>
      <c r="D10469" s="33">
        <v>43897</v>
      </c>
    </row>
    <row r="10470" spans="1:4" x14ac:dyDescent="0.2">
      <c r="B10470" t="s">
        <v>236</v>
      </c>
      <c r="C10470" s="44">
        <v>17</v>
      </c>
      <c r="D10470" s="33">
        <v>43898</v>
      </c>
    </row>
    <row r="10471" spans="1:4" x14ac:dyDescent="0.2">
      <c r="B10471" t="s">
        <v>236</v>
      </c>
      <c r="C10471" s="44">
        <v>17</v>
      </c>
      <c r="D10471" s="33">
        <v>43899</v>
      </c>
    </row>
    <row r="10472" spans="1:4" x14ac:dyDescent="0.2">
      <c r="B10472" t="s">
        <v>236</v>
      </c>
      <c r="C10472" s="44">
        <v>20</v>
      </c>
      <c r="D10472" s="33">
        <v>43900</v>
      </c>
    </row>
    <row r="10473" spans="1:4" x14ac:dyDescent="0.2">
      <c r="B10473" t="s">
        <v>236</v>
      </c>
      <c r="C10473" s="44">
        <v>20</v>
      </c>
      <c r="D10473" s="33">
        <v>43901</v>
      </c>
    </row>
    <row r="10474" spans="1:4" x14ac:dyDescent="0.2">
      <c r="B10474" t="s">
        <v>236</v>
      </c>
      <c r="C10474" s="44">
        <v>28</v>
      </c>
      <c r="D10474" s="33">
        <v>43902</v>
      </c>
    </row>
    <row r="10475" spans="1:4" x14ac:dyDescent="0.2">
      <c r="B10475" t="s">
        <v>236</v>
      </c>
      <c r="C10475" s="44">
        <v>45</v>
      </c>
      <c r="D10475" s="33">
        <v>43903</v>
      </c>
    </row>
    <row r="10476" spans="1:4" x14ac:dyDescent="0.2">
      <c r="B10476" t="s">
        <v>236</v>
      </c>
      <c r="C10476" s="44">
        <v>59</v>
      </c>
      <c r="D10476" s="33">
        <v>43904</v>
      </c>
    </row>
    <row r="10477" spans="1:4" x14ac:dyDescent="0.2">
      <c r="B10477" t="s">
        <v>236</v>
      </c>
      <c r="C10477" s="44">
        <v>63</v>
      </c>
      <c r="D10477" s="33">
        <v>43905</v>
      </c>
    </row>
    <row r="10478" spans="1:4" x14ac:dyDescent="0.2">
      <c r="A10478" t="s">
        <v>237</v>
      </c>
      <c r="B10478" t="s">
        <v>199</v>
      </c>
      <c r="C10478" s="44">
        <v>0</v>
      </c>
      <c r="D10478" s="33">
        <v>43852</v>
      </c>
    </row>
    <row r="10479" spans="1:4" x14ac:dyDescent="0.2">
      <c r="A10479" t="s">
        <v>237</v>
      </c>
      <c r="B10479" t="s">
        <v>199</v>
      </c>
      <c r="C10479" s="44">
        <v>0</v>
      </c>
      <c r="D10479" s="33">
        <v>43853</v>
      </c>
    </row>
    <row r="10480" spans="1:4" x14ac:dyDescent="0.2">
      <c r="A10480" t="s">
        <v>237</v>
      </c>
      <c r="B10480" t="s">
        <v>199</v>
      </c>
      <c r="C10480" s="44">
        <v>0</v>
      </c>
      <c r="D10480" s="33">
        <v>43854</v>
      </c>
    </row>
    <row r="10481" spans="1:4" x14ac:dyDescent="0.2">
      <c r="A10481" t="s">
        <v>237</v>
      </c>
      <c r="B10481" t="s">
        <v>199</v>
      </c>
      <c r="C10481" s="44">
        <v>1</v>
      </c>
      <c r="D10481" s="33">
        <v>43855</v>
      </c>
    </row>
    <row r="10482" spans="1:4" x14ac:dyDescent="0.2">
      <c r="A10482" t="s">
        <v>237</v>
      </c>
      <c r="B10482" t="s">
        <v>199</v>
      </c>
      <c r="C10482" s="44">
        <v>1</v>
      </c>
      <c r="D10482" s="33">
        <v>43856</v>
      </c>
    </row>
    <row r="10483" spans="1:4" x14ac:dyDescent="0.2">
      <c r="A10483" t="s">
        <v>237</v>
      </c>
      <c r="B10483" t="s">
        <v>199</v>
      </c>
      <c r="C10483" s="44">
        <v>6</v>
      </c>
      <c r="D10483" s="33">
        <v>43857</v>
      </c>
    </row>
    <row r="10484" spans="1:4" x14ac:dyDescent="0.2">
      <c r="A10484" t="s">
        <v>237</v>
      </c>
      <c r="B10484" t="s">
        <v>199</v>
      </c>
      <c r="C10484" s="44">
        <v>6</v>
      </c>
      <c r="D10484" s="33">
        <v>43858</v>
      </c>
    </row>
    <row r="10485" spans="1:4" x14ac:dyDescent="0.2">
      <c r="A10485" t="s">
        <v>237</v>
      </c>
      <c r="B10485" t="s">
        <v>199</v>
      </c>
      <c r="C10485" s="44">
        <v>6</v>
      </c>
      <c r="D10485" s="33">
        <v>43859</v>
      </c>
    </row>
    <row r="10486" spans="1:4" x14ac:dyDescent="0.2">
      <c r="A10486" t="s">
        <v>237</v>
      </c>
      <c r="B10486" t="s">
        <v>199</v>
      </c>
      <c r="C10486" s="44">
        <v>8</v>
      </c>
      <c r="D10486" s="33">
        <v>43860</v>
      </c>
    </row>
    <row r="10487" spans="1:4" x14ac:dyDescent="0.2">
      <c r="A10487" t="s">
        <v>237</v>
      </c>
      <c r="B10487" t="s">
        <v>199</v>
      </c>
      <c r="C10487" s="44">
        <v>8</v>
      </c>
      <c r="D10487" s="33">
        <v>43861</v>
      </c>
    </row>
    <row r="10488" spans="1:4" x14ac:dyDescent="0.2">
      <c r="A10488" t="s">
        <v>237</v>
      </c>
      <c r="B10488" t="s">
        <v>199</v>
      </c>
      <c r="C10488" s="44">
        <v>9</v>
      </c>
      <c r="D10488" s="33">
        <v>43862</v>
      </c>
    </row>
    <row r="10489" spans="1:4" x14ac:dyDescent="0.2">
      <c r="A10489" t="s">
        <v>237</v>
      </c>
      <c r="B10489" t="s">
        <v>199</v>
      </c>
      <c r="C10489" s="44">
        <v>11</v>
      </c>
      <c r="D10489" s="33">
        <v>43863</v>
      </c>
    </row>
    <row r="10490" spans="1:4" x14ac:dyDescent="0.2">
      <c r="A10490" t="s">
        <v>237</v>
      </c>
      <c r="B10490" t="s">
        <v>199</v>
      </c>
      <c r="C10490" s="44">
        <v>13</v>
      </c>
      <c r="D10490" s="33">
        <v>43864</v>
      </c>
    </row>
    <row r="10491" spans="1:4" x14ac:dyDescent="0.2">
      <c r="A10491" t="s">
        <v>237</v>
      </c>
      <c r="B10491" t="s">
        <v>199</v>
      </c>
      <c r="C10491" s="44">
        <v>15</v>
      </c>
      <c r="D10491" s="33">
        <v>43865</v>
      </c>
    </row>
    <row r="10492" spans="1:4" x14ac:dyDescent="0.2">
      <c r="A10492" t="s">
        <v>237</v>
      </c>
      <c r="B10492" t="s">
        <v>199</v>
      </c>
      <c r="C10492" s="44">
        <v>17</v>
      </c>
      <c r="D10492" s="33">
        <v>43866</v>
      </c>
    </row>
    <row r="10493" spans="1:4" x14ac:dyDescent="0.2">
      <c r="A10493" t="s">
        <v>237</v>
      </c>
      <c r="B10493" t="s">
        <v>199</v>
      </c>
      <c r="C10493" s="44">
        <v>18</v>
      </c>
      <c r="D10493" s="33">
        <v>43867</v>
      </c>
    </row>
    <row r="10494" spans="1:4" x14ac:dyDescent="0.2">
      <c r="A10494" t="s">
        <v>237</v>
      </c>
      <c r="B10494" t="s">
        <v>199</v>
      </c>
      <c r="C10494" s="44">
        <v>18</v>
      </c>
      <c r="D10494" s="33">
        <v>43868</v>
      </c>
    </row>
    <row r="10495" spans="1:4" x14ac:dyDescent="0.2">
      <c r="A10495" t="s">
        <v>237</v>
      </c>
      <c r="B10495" t="s">
        <v>199</v>
      </c>
      <c r="C10495" s="44">
        <v>18</v>
      </c>
      <c r="D10495" s="33">
        <v>43869</v>
      </c>
    </row>
    <row r="10496" spans="1:4" x14ac:dyDescent="0.2">
      <c r="A10496" t="s">
        <v>237</v>
      </c>
      <c r="B10496" t="s">
        <v>199</v>
      </c>
      <c r="C10496" s="44">
        <v>18</v>
      </c>
      <c r="D10496" s="33">
        <v>43870</v>
      </c>
    </row>
    <row r="10497" spans="1:4" x14ac:dyDescent="0.2">
      <c r="A10497" t="s">
        <v>237</v>
      </c>
      <c r="B10497" t="s">
        <v>199</v>
      </c>
      <c r="C10497" s="44">
        <v>18</v>
      </c>
      <c r="D10497" s="33">
        <v>43871</v>
      </c>
    </row>
    <row r="10498" spans="1:4" x14ac:dyDescent="0.2">
      <c r="A10498" t="s">
        <v>237</v>
      </c>
      <c r="B10498" t="s">
        <v>199</v>
      </c>
      <c r="C10498" s="44">
        <v>18</v>
      </c>
      <c r="D10498" s="33">
        <v>43872</v>
      </c>
    </row>
    <row r="10499" spans="1:4" x14ac:dyDescent="0.2">
      <c r="A10499" t="s">
        <v>237</v>
      </c>
      <c r="B10499" t="s">
        <v>199</v>
      </c>
      <c r="C10499" s="44">
        <v>18</v>
      </c>
      <c r="D10499" s="33">
        <v>43873</v>
      </c>
    </row>
    <row r="10500" spans="1:4" x14ac:dyDescent="0.2">
      <c r="A10500" t="s">
        <v>237</v>
      </c>
      <c r="B10500" t="s">
        <v>199</v>
      </c>
      <c r="C10500" s="44">
        <v>18</v>
      </c>
      <c r="D10500" s="33">
        <v>43874</v>
      </c>
    </row>
    <row r="10501" spans="1:4" x14ac:dyDescent="0.2">
      <c r="A10501" t="s">
        <v>237</v>
      </c>
      <c r="B10501" t="s">
        <v>199</v>
      </c>
      <c r="C10501" s="44">
        <v>18</v>
      </c>
      <c r="D10501" s="33">
        <v>43875</v>
      </c>
    </row>
    <row r="10502" spans="1:4" x14ac:dyDescent="0.2">
      <c r="A10502" t="s">
        <v>237</v>
      </c>
      <c r="B10502" t="s">
        <v>199</v>
      </c>
      <c r="C10502" s="44">
        <v>18</v>
      </c>
      <c r="D10502" s="33">
        <v>43876</v>
      </c>
    </row>
    <row r="10503" spans="1:4" x14ac:dyDescent="0.2">
      <c r="A10503" t="s">
        <v>237</v>
      </c>
      <c r="B10503" t="s">
        <v>199</v>
      </c>
      <c r="C10503" s="44">
        <v>18</v>
      </c>
      <c r="D10503" s="33">
        <v>43877</v>
      </c>
    </row>
    <row r="10504" spans="1:4" x14ac:dyDescent="0.2">
      <c r="A10504" t="s">
        <v>237</v>
      </c>
      <c r="B10504" t="s">
        <v>199</v>
      </c>
      <c r="C10504" s="44">
        <v>18</v>
      </c>
      <c r="D10504" s="33">
        <v>43878</v>
      </c>
    </row>
    <row r="10505" spans="1:4" x14ac:dyDescent="0.2">
      <c r="A10505" t="s">
        <v>237</v>
      </c>
      <c r="B10505" t="s">
        <v>199</v>
      </c>
      <c r="C10505" s="44">
        <v>18</v>
      </c>
      <c r="D10505" s="33">
        <v>43879</v>
      </c>
    </row>
    <row r="10506" spans="1:4" x14ac:dyDescent="0.2">
      <c r="A10506" t="s">
        <v>237</v>
      </c>
      <c r="B10506" t="s">
        <v>199</v>
      </c>
      <c r="C10506" s="44">
        <v>18</v>
      </c>
      <c r="D10506" s="33">
        <v>43880</v>
      </c>
    </row>
    <row r="10507" spans="1:4" x14ac:dyDescent="0.2">
      <c r="A10507" t="s">
        <v>237</v>
      </c>
      <c r="B10507" t="s">
        <v>199</v>
      </c>
      <c r="C10507" s="44">
        <v>18</v>
      </c>
      <c r="D10507" s="33">
        <v>43881</v>
      </c>
    </row>
    <row r="10508" spans="1:4" x14ac:dyDescent="0.2">
      <c r="A10508" t="s">
        <v>237</v>
      </c>
      <c r="B10508" t="s">
        <v>199</v>
      </c>
      <c r="C10508" s="44">
        <v>18</v>
      </c>
      <c r="D10508" s="33">
        <v>43882</v>
      </c>
    </row>
    <row r="10509" spans="1:4" x14ac:dyDescent="0.2">
      <c r="A10509" t="s">
        <v>237</v>
      </c>
      <c r="B10509" t="s">
        <v>199</v>
      </c>
      <c r="C10509" s="44">
        <v>18</v>
      </c>
      <c r="D10509" s="33">
        <v>43883</v>
      </c>
    </row>
    <row r="10510" spans="1:4" x14ac:dyDescent="0.2">
      <c r="A10510" t="s">
        <v>237</v>
      </c>
      <c r="B10510" t="s">
        <v>199</v>
      </c>
      <c r="C10510" s="44">
        <v>18</v>
      </c>
      <c r="D10510" s="33">
        <v>43884</v>
      </c>
    </row>
    <row r="10511" spans="1:4" x14ac:dyDescent="0.2">
      <c r="A10511" t="s">
        <v>237</v>
      </c>
      <c r="B10511" t="s">
        <v>199</v>
      </c>
      <c r="C10511" s="44">
        <v>18</v>
      </c>
      <c r="D10511" s="33">
        <v>43885</v>
      </c>
    </row>
    <row r="10512" spans="1:4" x14ac:dyDescent="0.2">
      <c r="A10512" t="s">
        <v>237</v>
      </c>
      <c r="B10512" t="s">
        <v>199</v>
      </c>
      <c r="C10512" s="44">
        <v>18</v>
      </c>
      <c r="D10512" s="33">
        <v>43886</v>
      </c>
    </row>
    <row r="10513" spans="1:4" x14ac:dyDescent="0.2">
      <c r="A10513" t="s">
        <v>237</v>
      </c>
      <c r="B10513" t="s">
        <v>199</v>
      </c>
      <c r="C10513" s="44">
        <v>18</v>
      </c>
      <c r="D10513" s="33">
        <v>43887</v>
      </c>
    </row>
    <row r="10514" spans="1:4" x14ac:dyDescent="0.2">
      <c r="A10514" t="s">
        <v>237</v>
      </c>
      <c r="B10514" t="s">
        <v>199</v>
      </c>
      <c r="C10514" s="44">
        <v>18</v>
      </c>
      <c r="D10514" s="33">
        <v>43888</v>
      </c>
    </row>
    <row r="10515" spans="1:4" x14ac:dyDescent="0.2">
      <c r="A10515" t="s">
        <v>237</v>
      </c>
      <c r="B10515" t="s">
        <v>199</v>
      </c>
      <c r="C10515" s="44">
        <v>18</v>
      </c>
      <c r="D10515" s="33">
        <v>43889</v>
      </c>
    </row>
    <row r="10516" spans="1:4" x14ac:dyDescent="0.2">
      <c r="A10516" t="s">
        <v>237</v>
      </c>
      <c r="B10516" t="s">
        <v>199</v>
      </c>
      <c r="C10516" s="44">
        <v>18</v>
      </c>
      <c r="D10516" s="33">
        <v>43890</v>
      </c>
    </row>
    <row r="10517" spans="1:4" x14ac:dyDescent="0.2">
      <c r="A10517" t="s">
        <v>237</v>
      </c>
      <c r="B10517" t="s">
        <v>199</v>
      </c>
      <c r="C10517" s="44">
        <v>18</v>
      </c>
      <c r="D10517" s="33">
        <v>43891</v>
      </c>
    </row>
    <row r="10518" spans="1:4" x14ac:dyDescent="0.2">
      <c r="A10518" t="s">
        <v>237</v>
      </c>
      <c r="B10518" t="s">
        <v>199</v>
      </c>
      <c r="C10518" s="44">
        <v>18</v>
      </c>
      <c r="D10518" s="33">
        <v>43892</v>
      </c>
    </row>
    <row r="10519" spans="1:4" x14ac:dyDescent="0.2">
      <c r="A10519" t="s">
        <v>237</v>
      </c>
      <c r="B10519" t="s">
        <v>199</v>
      </c>
      <c r="C10519" s="44">
        <v>18</v>
      </c>
      <c r="D10519" s="33">
        <v>43893</v>
      </c>
    </row>
    <row r="10520" spans="1:4" x14ac:dyDescent="0.2">
      <c r="A10520" t="s">
        <v>237</v>
      </c>
      <c r="B10520" t="s">
        <v>199</v>
      </c>
      <c r="C10520" s="44">
        <v>18</v>
      </c>
      <c r="D10520" s="33">
        <v>43894</v>
      </c>
    </row>
    <row r="10521" spans="1:4" x14ac:dyDescent="0.2">
      <c r="A10521" t="s">
        <v>237</v>
      </c>
      <c r="B10521" t="s">
        <v>199</v>
      </c>
      <c r="C10521" s="44">
        <v>18</v>
      </c>
      <c r="D10521" s="33">
        <v>43895</v>
      </c>
    </row>
    <row r="10522" spans="1:4" x14ac:dyDescent="0.2">
      <c r="A10522" t="s">
        <v>237</v>
      </c>
      <c r="B10522" t="s">
        <v>199</v>
      </c>
      <c r="C10522" s="44">
        <v>18</v>
      </c>
      <c r="D10522" s="33">
        <v>43896</v>
      </c>
    </row>
    <row r="10523" spans="1:4" x14ac:dyDescent="0.2">
      <c r="A10523" t="s">
        <v>237</v>
      </c>
      <c r="B10523" t="s">
        <v>199</v>
      </c>
      <c r="C10523" s="44">
        <v>18</v>
      </c>
      <c r="D10523" s="33">
        <v>43897</v>
      </c>
    </row>
    <row r="10524" spans="1:4" x14ac:dyDescent="0.2">
      <c r="A10524" t="s">
        <v>237</v>
      </c>
      <c r="B10524" t="s">
        <v>199</v>
      </c>
      <c r="C10524" s="44">
        <v>18</v>
      </c>
      <c r="D10524" s="33">
        <v>43898</v>
      </c>
    </row>
    <row r="10525" spans="1:4" x14ac:dyDescent="0.2">
      <c r="A10525" t="s">
        <v>237</v>
      </c>
      <c r="B10525" t="s">
        <v>199</v>
      </c>
      <c r="C10525" s="44">
        <v>18</v>
      </c>
      <c r="D10525" s="33">
        <v>43899</v>
      </c>
    </row>
    <row r="10526" spans="1:4" x14ac:dyDescent="0.2">
      <c r="A10526" t="s">
        <v>237</v>
      </c>
      <c r="B10526" t="s">
        <v>199</v>
      </c>
      <c r="C10526" s="44">
        <v>18</v>
      </c>
      <c r="D10526" s="33">
        <v>43900</v>
      </c>
    </row>
    <row r="10527" spans="1:4" x14ac:dyDescent="0.2">
      <c r="A10527" t="s">
        <v>237</v>
      </c>
      <c r="B10527" t="s">
        <v>199</v>
      </c>
      <c r="C10527" s="44">
        <v>18</v>
      </c>
      <c r="D10527" s="33">
        <v>43901</v>
      </c>
    </row>
    <row r="10528" spans="1:4" x14ac:dyDescent="0.2">
      <c r="A10528" t="s">
        <v>237</v>
      </c>
      <c r="B10528" t="s">
        <v>199</v>
      </c>
      <c r="C10528" s="44">
        <v>18</v>
      </c>
      <c r="D10528" s="33">
        <v>43902</v>
      </c>
    </row>
    <row r="10529" spans="1:4" x14ac:dyDescent="0.2">
      <c r="A10529" t="s">
        <v>237</v>
      </c>
      <c r="B10529" t="s">
        <v>199</v>
      </c>
      <c r="C10529" s="44">
        <v>18</v>
      </c>
      <c r="D10529" s="33">
        <v>43903</v>
      </c>
    </row>
    <row r="10530" spans="1:4" x14ac:dyDescent="0.2">
      <c r="A10530" t="s">
        <v>237</v>
      </c>
      <c r="B10530" t="s">
        <v>199</v>
      </c>
      <c r="C10530" s="44">
        <v>18</v>
      </c>
      <c r="D10530" s="33">
        <v>43904</v>
      </c>
    </row>
    <row r="10531" spans="1:4" x14ac:dyDescent="0.2">
      <c r="A10531" t="s">
        <v>237</v>
      </c>
      <c r="B10531" t="s">
        <v>199</v>
      </c>
      <c r="C10531" s="44">
        <v>18</v>
      </c>
      <c r="D10531" s="33">
        <v>43905</v>
      </c>
    </row>
    <row r="10532" spans="1:4" x14ac:dyDescent="0.2">
      <c r="A10532" t="s">
        <v>238</v>
      </c>
      <c r="B10532" t="s">
        <v>199</v>
      </c>
      <c r="C10532" s="44">
        <v>1</v>
      </c>
      <c r="D10532" s="33">
        <v>43852</v>
      </c>
    </row>
    <row r="10533" spans="1:4" x14ac:dyDescent="0.2">
      <c r="A10533" t="s">
        <v>238</v>
      </c>
      <c r="B10533" t="s">
        <v>199</v>
      </c>
      <c r="C10533" s="44">
        <v>2</v>
      </c>
      <c r="D10533" s="33">
        <v>43853</v>
      </c>
    </row>
    <row r="10534" spans="1:4" x14ac:dyDescent="0.2">
      <c r="A10534" t="s">
        <v>238</v>
      </c>
      <c r="B10534" t="s">
        <v>199</v>
      </c>
      <c r="C10534" s="44">
        <v>2</v>
      </c>
      <c r="D10534" s="33">
        <v>43854</v>
      </c>
    </row>
    <row r="10535" spans="1:4" x14ac:dyDescent="0.2">
      <c r="A10535" t="s">
        <v>238</v>
      </c>
      <c r="B10535" t="s">
        <v>199</v>
      </c>
      <c r="C10535" s="44">
        <v>2</v>
      </c>
      <c r="D10535" s="33">
        <v>43855</v>
      </c>
    </row>
    <row r="10536" spans="1:4" x14ac:dyDescent="0.2">
      <c r="A10536" t="s">
        <v>238</v>
      </c>
      <c r="B10536" t="s">
        <v>199</v>
      </c>
      <c r="C10536" s="44">
        <v>5</v>
      </c>
      <c r="D10536" s="33">
        <v>43856</v>
      </c>
    </row>
    <row r="10537" spans="1:4" x14ac:dyDescent="0.2">
      <c r="A10537" t="s">
        <v>238</v>
      </c>
      <c r="B10537" t="s">
        <v>199</v>
      </c>
      <c r="C10537" s="44">
        <v>6</v>
      </c>
      <c r="D10537" s="33">
        <v>43857</v>
      </c>
    </row>
    <row r="10538" spans="1:4" x14ac:dyDescent="0.2">
      <c r="A10538" t="s">
        <v>238</v>
      </c>
      <c r="B10538" t="s">
        <v>199</v>
      </c>
      <c r="C10538" s="44">
        <v>7</v>
      </c>
      <c r="D10538" s="33">
        <v>43858</v>
      </c>
    </row>
    <row r="10539" spans="1:4" x14ac:dyDescent="0.2">
      <c r="A10539" t="s">
        <v>238</v>
      </c>
      <c r="B10539" t="s">
        <v>199</v>
      </c>
      <c r="C10539" s="44">
        <v>7</v>
      </c>
      <c r="D10539" s="33">
        <v>43859</v>
      </c>
    </row>
    <row r="10540" spans="1:4" x14ac:dyDescent="0.2">
      <c r="A10540" t="s">
        <v>238</v>
      </c>
      <c r="B10540" t="s">
        <v>199</v>
      </c>
      <c r="C10540" s="44">
        <v>7</v>
      </c>
      <c r="D10540" s="33">
        <v>43860</v>
      </c>
    </row>
    <row r="10541" spans="1:4" x14ac:dyDescent="0.2">
      <c r="A10541" t="s">
        <v>238</v>
      </c>
      <c r="B10541" t="s">
        <v>199</v>
      </c>
      <c r="C10541" s="44">
        <v>7</v>
      </c>
      <c r="D10541" s="33">
        <v>43861</v>
      </c>
    </row>
    <row r="10542" spans="1:4" x14ac:dyDescent="0.2">
      <c r="A10542" t="s">
        <v>238</v>
      </c>
      <c r="B10542" t="s">
        <v>199</v>
      </c>
      <c r="C10542" s="44">
        <v>7</v>
      </c>
      <c r="D10542" s="33">
        <v>43862</v>
      </c>
    </row>
    <row r="10543" spans="1:4" x14ac:dyDescent="0.2">
      <c r="A10543" t="s">
        <v>238</v>
      </c>
      <c r="B10543" t="s">
        <v>199</v>
      </c>
      <c r="C10543" s="44">
        <v>8</v>
      </c>
      <c r="D10543" s="33">
        <v>43863</v>
      </c>
    </row>
    <row r="10544" spans="1:4" x14ac:dyDescent="0.2">
      <c r="A10544" t="s">
        <v>238</v>
      </c>
      <c r="B10544" t="s">
        <v>199</v>
      </c>
      <c r="C10544" s="44">
        <v>8</v>
      </c>
      <c r="D10544" s="33">
        <v>43864</v>
      </c>
    </row>
    <row r="10545" spans="1:4" x14ac:dyDescent="0.2">
      <c r="A10545" t="s">
        <v>238</v>
      </c>
      <c r="B10545" t="s">
        <v>199</v>
      </c>
      <c r="C10545" s="44">
        <v>10</v>
      </c>
      <c r="D10545" s="33">
        <v>43865</v>
      </c>
    </row>
    <row r="10546" spans="1:4" x14ac:dyDescent="0.2">
      <c r="A10546" t="s">
        <v>238</v>
      </c>
      <c r="B10546" t="s">
        <v>199</v>
      </c>
      <c r="C10546" s="44">
        <v>10</v>
      </c>
      <c r="D10546" s="33">
        <v>43866</v>
      </c>
    </row>
    <row r="10547" spans="1:4" x14ac:dyDescent="0.2">
      <c r="A10547" t="s">
        <v>238</v>
      </c>
      <c r="B10547" t="s">
        <v>199</v>
      </c>
      <c r="C10547" s="44">
        <v>10</v>
      </c>
      <c r="D10547" s="33">
        <v>43867</v>
      </c>
    </row>
    <row r="10548" spans="1:4" x14ac:dyDescent="0.2">
      <c r="A10548" t="s">
        <v>238</v>
      </c>
      <c r="B10548" t="s">
        <v>199</v>
      </c>
      <c r="C10548" s="44">
        <v>10</v>
      </c>
      <c r="D10548" s="33">
        <v>43868</v>
      </c>
    </row>
    <row r="10549" spans="1:4" x14ac:dyDescent="0.2">
      <c r="A10549" t="s">
        <v>238</v>
      </c>
      <c r="B10549" t="s">
        <v>199</v>
      </c>
      <c r="C10549" s="44">
        <v>10</v>
      </c>
      <c r="D10549" s="33">
        <v>43869</v>
      </c>
    </row>
    <row r="10550" spans="1:4" x14ac:dyDescent="0.2">
      <c r="A10550" t="s">
        <v>238</v>
      </c>
      <c r="B10550" t="s">
        <v>199</v>
      </c>
      <c r="C10550" s="44">
        <v>10</v>
      </c>
      <c r="D10550" s="33">
        <v>43870</v>
      </c>
    </row>
    <row r="10551" spans="1:4" x14ac:dyDescent="0.2">
      <c r="A10551" t="s">
        <v>238</v>
      </c>
      <c r="B10551" t="s">
        <v>199</v>
      </c>
      <c r="C10551" s="44">
        <v>10</v>
      </c>
      <c r="D10551" s="33">
        <v>43871</v>
      </c>
    </row>
    <row r="10552" spans="1:4" x14ac:dyDescent="0.2">
      <c r="A10552" t="s">
        <v>238</v>
      </c>
      <c r="B10552" t="s">
        <v>199</v>
      </c>
      <c r="C10552" s="44">
        <v>10</v>
      </c>
      <c r="D10552" s="33">
        <v>43872</v>
      </c>
    </row>
    <row r="10553" spans="1:4" x14ac:dyDescent="0.2">
      <c r="A10553" t="s">
        <v>238</v>
      </c>
      <c r="B10553" t="s">
        <v>199</v>
      </c>
      <c r="C10553" s="44">
        <v>10</v>
      </c>
      <c r="D10553" s="33">
        <v>43873</v>
      </c>
    </row>
    <row r="10554" spans="1:4" x14ac:dyDescent="0.2">
      <c r="A10554" t="s">
        <v>238</v>
      </c>
      <c r="B10554" t="s">
        <v>199</v>
      </c>
      <c r="C10554" s="44">
        <v>10</v>
      </c>
      <c r="D10554" s="33">
        <v>43874</v>
      </c>
    </row>
    <row r="10555" spans="1:4" x14ac:dyDescent="0.2">
      <c r="A10555" t="s">
        <v>238</v>
      </c>
      <c r="B10555" t="s">
        <v>199</v>
      </c>
      <c r="C10555" s="44">
        <v>10</v>
      </c>
      <c r="D10555" s="33">
        <v>43875</v>
      </c>
    </row>
    <row r="10556" spans="1:4" x14ac:dyDescent="0.2">
      <c r="A10556" t="s">
        <v>238</v>
      </c>
      <c r="B10556" t="s">
        <v>199</v>
      </c>
      <c r="C10556" s="44">
        <v>10</v>
      </c>
      <c r="D10556" s="33">
        <v>43876</v>
      </c>
    </row>
    <row r="10557" spans="1:4" x14ac:dyDescent="0.2">
      <c r="A10557" t="s">
        <v>238</v>
      </c>
      <c r="B10557" t="s">
        <v>199</v>
      </c>
      <c r="C10557" s="44">
        <v>10</v>
      </c>
      <c r="D10557" s="33">
        <v>43877</v>
      </c>
    </row>
    <row r="10558" spans="1:4" x14ac:dyDescent="0.2">
      <c r="A10558" t="s">
        <v>238</v>
      </c>
      <c r="B10558" t="s">
        <v>199</v>
      </c>
      <c r="C10558" s="44">
        <v>10</v>
      </c>
      <c r="D10558" s="33">
        <v>43878</v>
      </c>
    </row>
    <row r="10559" spans="1:4" x14ac:dyDescent="0.2">
      <c r="A10559" t="s">
        <v>238</v>
      </c>
      <c r="B10559" t="s">
        <v>199</v>
      </c>
      <c r="C10559" s="44">
        <v>10</v>
      </c>
      <c r="D10559" s="33">
        <v>43879</v>
      </c>
    </row>
    <row r="10560" spans="1:4" x14ac:dyDescent="0.2">
      <c r="A10560" t="s">
        <v>238</v>
      </c>
      <c r="B10560" t="s">
        <v>199</v>
      </c>
      <c r="C10560" s="44">
        <v>10</v>
      </c>
      <c r="D10560" s="33">
        <v>43880</v>
      </c>
    </row>
    <row r="10561" spans="1:4" x14ac:dyDescent="0.2">
      <c r="A10561" t="s">
        <v>238</v>
      </c>
      <c r="B10561" t="s">
        <v>199</v>
      </c>
      <c r="C10561" s="44">
        <v>10</v>
      </c>
      <c r="D10561" s="33">
        <v>43881</v>
      </c>
    </row>
    <row r="10562" spans="1:4" x14ac:dyDescent="0.2">
      <c r="A10562" t="s">
        <v>238</v>
      </c>
      <c r="B10562" t="s">
        <v>199</v>
      </c>
      <c r="C10562" s="44">
        <v>10</v>
      </c>
      <c r="D10562" s="33">
        <v>43882</v>
      </c>
    </row>
    <row r="10563" spans="1:4" x14ac:dyDescent="0.2">
      <c r="A10563" t="s">
        <v>238</v>
      </c>
      <c r="B10563" t="s">
        <v>199</v>
      </c>
      <c r="C10563" s="44">
        <v>10</v>
      </c>
      <c r="D10563" s="33">
        <v>43883</v>
      </c>
    </row>
    <row r="10564" spans="1:4" x14ac:dyDescent="0.2">
      <c r="A10564" t="s">
        <v>238</v>
      </c>
      <c r="B10564" t="s">
        <v>199</v>
      </c>
      <c r="C10564" s="44">
        <v>10</v>
      </c>
      <c r="D10564" s="33">
        <v>43884</v>
      </c>
    </row>
    <row r="10565" spans="1:4" x14ac:dyDescent="0.2">
      <c r="A10565" t="s">
        <v>238</v>
      </c>
      <c r="B10565" t="s">
        <v>199</v>
      </c>
      <c r="C10565" s="44">
        <v>10</v>
      </c>
      <c r="D10565" s="33">
        <v>43885</v>
      </c>
    </row>
    <row r="10566" spans="1:4" x14ac:dyDescent="0.2">
      <c r="A10566" t="s">
        <v>238</v>
      </c>
      <c r="B10566" t="s">
        <v>199</v>
      </c>
      <c r="C10566" s="44">
        <v>10</v>
      </c>
      <c r="D10566" s="33">
        <v>43886</v>
      </c>
    </row>
    <row r="10567" spans="1:4" x14ac:dyDescent="0.2">
      <c r="A10567" t="s">
        <v>238</v>
      </c>
      <c r="B10567" t="s">
        <v>199</v>
      </c>
      <c r="C10567" s="44">
        <v>10</v>
      </c>
      <c r="D10567" s="33">
        <v>43887</v>
      </c>
    </row>
    <row r="10568" spans="1:4" x14ac:dyDescent="0.2">
      <c r="A10568" t="s">
        <v>238</v>
      </c>
      <c r="B10568" t="s">
        <v>199</v>
      </c>
      <c r="C10568" s="44">
        <v>10</v>
      </c>
      <c r="D10568" s="33">
        <v>43888</v>
      </c>
    </row>
    <row r="10569" spans="1:4" x14ac:dyDescent="0.2">
      <c r="A10569" t="s">
        <v>238</v>
      </c>
      <c r="B10569" t="s">
        <v>199</v>
      </c>
      <c r="C10569" s="44">
        <v>10</v>
      </c>
      <c r="D10569" s="33">
        <v>43889</v>
      </c>
    </row>
    <row r="10570" spans="1:4" x14ac:dyDescent="0.2">
      <c r="A10570" t="s">
        <v>238</v>
      </c>
      <c r="B10570" t="s">
        <v>199</v>
      </c>
      <c r="C10570" s="44">
        <v>10</v>
      </c>
      <c r="D10570" s="33">
        <v>43890</v>
      </c>
    </row>
    <row r="10571" spans="1:4" x14ac:dyDescent="0.2">
      <c r="A10571" t="s">
        <v>238</v>
      </c>
      <c r="B10571" t="s">
        <v>199</v>
      </c>
      <c r="C10571" s="44">
        <v>10</v>
      </c>
      <c r="D10571" s="33">
        <v>43891</v>
      </c>
    </row>
    <row r="10572" spans="1:4" x14ac:dyDescent="0.2">
      <c r="A10572" t="s">
        <v>238</v>
      </c>
      <c r="B10572" t="s">
        <v>199</v>
      </c>
      <c r="C10572" s="44">
        <v>10</v>
      </c>
      <c r="D10572" s="33">
        <v>43892</v>
      </c>
    </row>
    <row r="10573" spans="1:4" x14ac:dyDescent="0.2">
      <c r="A10573" t="s">
        <v>238</v>
      </c>
      <c r="B10573" t="s">
        <v>199</v>
      </c>
      <c r="C10573" s="44">
        <v>10</v>
      </c>
      <c r="D10573" s="33">
        <v>43893</v>
      </c>
    </row>
    <row r="10574" spans="1:4" x14ac:dyDescent="0.2">
      <c r="A10574" t="s">
        <v>238</v>
      </c>
      <c r="B10574" t="s">
        <v>199</v>
      </c>
      <c r="C10574" s="44">
        <v>10</v>
      </c>
      <c r="D10574" s="33">
        <v>43894</v>
      </c>
    </row>
    <row r="10575" spans="1:4" x14ac:dyDescent="0.2">
      <c r="A10575" t="s">
        <v>238</v>
      </c>
      <c r="B10575" t="s">
        <v>199</v>
      </c>
      <c r="C10575" s="44">
        <v>10</v>
      </c>
      <c r="D10575" s="33">
        <v>43895</v>
      </c>
    </row>
    <row r="10576" spans="1:4" x14ac:dyDescent="0.2">
      <c r="A10576" t="s">
        <v>238</v>
      </c>
      <c r="B10576" t="s">
        <v>199</v>
      </c>
      <c r="C10576" s="44">
        <v>10</v>
      </c>
      <c r="D10576" s="33">
        <v>43896</v>
      </c>
    </row>
    <row r="10577" spans="1:4" x14ac:dyDescent="0.2">
      <c r="A10577" t="s">
        <v>238</v>
      </c>
      <c r="B10577" t="s">
        <v>199</v>
      </c>
      <c r="C10577" s="44">
        <v>10</v>
      </c>
      <c r="D10577" s="33">
        <v>43897</v>
      </c>
    </row>
    <row r="10578" spans="1:4" x14ac:dyDescent="0.2">
      <c r="A10578" t="s">
        <v>238</v>
      </c>
      <c r="B10578" t="s">
        <v>199</v>
      </c>
      <c r="C10578" s="44">
        <v>10</v>
      </c>
      <c r="D10578" s="33">
        <v>43898</v>
      </c>
    </row>
    <row r="10579" spans="1:4" x14ac:dyDescent="0.2">
      <c r="A10579" t="s">
        <v>238</v>
      </c>
      <c r="B10579" t="s">
        <v>199</v>
      </c>
      <c r="C10579" s="44">
        <v>10</v>
      </c>
      <c r="D10579" s="33">
        <v>43899</v>
      </c>
    </row>
    <row r="10580" spans="1:4" x14ac:dyDescent="0.2">
      <c r="A10580" t="s">
        <v>238</v>
      </c>
      <c r="B10580" t="s">
        <v>199</v>
      </c>
      <c r="C10580" s="44">
        <v>10</v>
      </c>
      <c r="D10580" s="33">
        <v>43900</v>
      </c>
    </row>
    <row r="10581" spans="1:4" x14ac:dyDescent="0.2">
      <c r="A10581" t="s">
        <v>238</v>
      </c>
      <c r="B10581" t="s">
        <v>199</v>
      </c>
      <c r="C10581" s="44">
        <v>10</v>
      </c>
      <c r="D10581" s="33">
        <v>43901</v>
      </c>
    </row>
    <row r="10582" spans="1:4" x14ac:dyDescent="0.2">
      <c r="A10582" t="s">
        <v>238</v>
      </c>
      <c r="B10582" t="s">
        <v>199</v>
      </c>
      <c r="C10582" s="44">
        <v>10</v>
      </c>
      <c r="D10582" s="33">
        <v>43902</v>
      </c>
    </row>
    <row r="10583" spans="1:4" x14ac:dyDescent="0.2">
      <c r="A10583" t="s">
        <v>238</v>
      </c>
      <c r="B10583" t="s">
        <v>199</v>
      </c>
      <c r="C10583" s="44">
        <v>10</v>
      </c>
      <c r="D10583" s="33">
        <v>43903</v>
      </c>
    </row>
    <row r="10584" spans="1:4" x14ac:dyDescent="0.2">
      <c r="A10584" t="s">
        <v>238</v>
      </c>
      <c r="B10584" t="s">
        <v>199</v>
      </c>
      <c r="C10584" s="44">
        <v>10</v>
      </c>
      <c r="D10584" s="33">
        <v>43904</v>
      </c>
    </row>
    <row r="10585" spans="1:4" x14ac:dyDescent="0.2">
      <c r="A10585" t="s">
        <v>238</v>
      </c>
      <c r="B10585" t="s">
        <v>199</v>
      </c>
      <c r="C10585" s="44">
        <v>10</v>
      </c>
      <c r="D10585" s="33">
        <v>43905</v>
      </c>
    </row>
    <row r="10586" spans="1:4" x14ac:dyDescent="0.2">
      <c r="B10586" t="s">
        <v>239</v>
      </c>
      <c r="C10586" s="44">
        <v>0</v>
      </c>
      <c r="D10586" s="33">
        <v>43852</v>
      </c>
    </row>
    <row r="10587" spans="1:4" x14ac:dyDescent="0.2">
      <c r="B10587" t="s">
        <v>239</v>
      </c>
      <c r="C10587" s="44">
        <v>0</v>
      </c>
      <c r="D10587" s="33">
        <v>43853</v>
      </c>
    </row>
    <row r="10588" spans="1:4" x14ac:dyDescent="0.2">
      <c r="B10588" t="s">
        <v>239</v>
      </c>
      <c r="C10588" s="44">
        <v>0</v>
      </c>
      <c r="D10588" s="33">
        <v>43854</v>
      </c>
    </row>
    <row r="10589" spans="1:4" x14ac:dyDescent="0.2">
      <c r="B10589" t="s">
        <v>239</v>
      </c>
      <c r="C10589" s="44">
        <v>0</v>
      </c>
      <c r="D10589" s="33">
        <v>43855</v>
      </c>
    </row>
    <row r="10590" spans="1:4" x14ac:dyDescent="0.2">
      <c r="B10590" t="s">
        <v>239</v>
      </c>
      <c r="C10590" s="44">
        <v>0</v>
      </c>
      <c r="D10590" s="33">
        <v>43856</v>
      </c>
    </row>
    <row r="10591" spans="1:4" x14ac:dyDescent="0.2">
      <c r="B10591" t="s">
        <v>239</v>
      </c>
      <c r="C10591" s="44">
        <v>0</v>
      </c>
      <c r="D10591" s="33">
        <v>43857</v>
      </c>
    </row>
    <row r="10592" spans="1:4" x14ac:dyDescent="0.2">
      <c r="B10592" t="s">
        <v>239</v>
      </c>
      <c r="C10592" s="44">
        <v>0</v>
      </c>
      <c r="D10592" s="33">
        <v>43858</v>
      </c>
    </row>
    <row r="10593" spans="2:4" x14ac:dyDescent="0.2">
      <c r="B10593" t="s">
        <v>239</v>
      </c>
      <c r="C10593" s="44">
        <v>0</v>
      </c>
      <c r="D10593" s="33">
        <v>43859</v>
      </c>
    </row>
    <row r="10594" spans="2:4" x14ac:dyDescent="0.2">
      <c r="B10594" t="s">
        <v>239</v>
      </c>
      <c r="C10594" s="44">
        <v>0</v>
      </c>
      <c r="D10594" s="33">
        <v>43860</v>
      </c>
    </row>
    <row r="10595" spans="2:4" x14ac:dyDescent="0.2">
      <c r="B10595" t="s">
        <v>239</v>
      </c>
      <c r="C10595" s="44">
        <v>0</v>
      </c>
      <c r="D10595" s="33">
        <v>43861</v>
      </c>
    </row>
    <row r="10596" spans="2:4" x14ac:dyDescent="0.2">
      <c r="B10596" t="s">
        <v>239</v>
      </c>
      <c r="C10596" s="44">
        <v>0</v>
      </c>
      <c r="D10596" s="33">
        <v>43862</v>
      </c>
    </row>
    <row r="10597" spans="2:4" x14ac:dyDescent="0.2">
      <c r="B10597" t="s">
        <v>239</v>
      </c>
      <c r="C10597" s="44">
        <v>0</v>
      </c>
      <c r="D10597" s="33">
        <v>43863</v>
      </c>
    </row>
    <row r="10598" spans="2:4" x14ac:dyDescent="0.2">
      <c r="B10598" t="s">
        <v>239</v>
      </c>
      <c r="C10598" s="44">
        <v>0</v>
      </c>
      <c r="D10598" s="33">
        <v>43864</v>
      </c>
    </row>
    <row r="10599" spans="2:4" x14ac:dyDescent="0.2">
      <c r="B10599" t="s">
        <v>239</v>
      </c>
      <c r="C10599" s="44">
        <v>0</v>
      </c>
      <c r="D10599" s="33">
        <v>43865</v>
      </c>
    </row>
    <row r="10600" spans="2:4" x14ac:dyDescent="0.2">
      <c r="B10600" t="s">
        <v>239</v>
      </c>
      <c r="C10600" s="44">
        <v>0</v>
      </c>
      <c r="D10600" s="33">
        <v>43866</v>
      </c>
    </row>
    <row r="10601" spans="2:4" x14ac:dyDescent="0.2">
      <c r="B10601" t="s">
        <v>239</v>
      </c>
      <c r="C10601" s="44">
        <v>0</v>
      </c>
      <c r="D10601" s="33">
        <v>43867</v>
      </c>
    </row>
    <row r="10602" spans="2:4" x14ac:dyDescent="0.2">
      <c r="B10602" t="s">
        <v>239</v>
      </c>
      <c r="C10602" s="44">
        <v>0</v>
      </c>
      <c r="D10602" s="33">
        <v>43868</v>
      </c>
    </row>
    <row r="10603" spans="2:4" x14ac:dyDescent="0.2">
      <c r="B10603" t="s">
        <v>239</v>
      </c>
      <c r="C10603" s="44">
        <v>0</v>
      </c>
      <c r="D10603" s="33">
        <v>43869</v>
      </c>
    </row>
    <row r="10604" spans="2:4" x14ac:dyDescent="0.2">
      <c r="B10604" t="s">
        <v>239</v>
      </c>
      <c r="C10604" s="44">
        <v>0</v>
      </c>
      <c r="D10604" s="33">
        <v>43870</v>
      </c>
    </row>
    <row r="10605" spans="2:4" x14ac:dyDescent="0.2">
      <c r="B10605" t="s">
        <v>239</v>
      </c>
      <c r="C10605" s="44">
        <v>0</v>
      </c>
      <c r="D10605" s="33">
        <v>43871</v>
      </c>
    </row>
    <row r="10606" spans="2:4" x14ac:dyDescent="0.2">
      <c r="B10606" t="s">
        <v>239</v>
      </c>
      <c r="C10606" s="44">
        <v>0</v>
      </c>
      <c r="D10606" s="33">
        <v>43872</v>
      </c>
    </row>
    <row r="10607" spans="2:4" x14ac:dyDescent="0.2">
      <c r="B10607" t="s">
        <v>239</v>
      </c>
      <c r="C10607" s="44">
        <v>0</v>
      </c>
      <c r="D10607" s="33">
        <v>43873</v>
      </c>
    </row>
    <row r="10608" spans="2:4" x14ac:dyDescent="0.2">
      <c r="B10608" t="s">
        <v>239</v>
      </c>
      <c r="C10608" s="44">
        <v>0</v>
      </c>
      <c r="D10608" s="33">
        <v>43874</v>
      </c>
    </row>
    <row r="10609" spans="2:4" x14ac:dyDescent="0.2">
      <c r="B10609" t="s">
        <v>239</v>
      </c>
      <c r="C10609" s="44">
        <v>0</v>
      </c>
      <c r="D10609" s="33">
        <v>43875</v>
      </c>
    </row>
    <row r="10610" spans="2:4" x14ac:dyDescent="0.2">
      <c r="B10610" t="s">
        <v>239</v>
      </c>
      <c r="C10610" s="44">
        <v>0</v>
      </c>
      <c r="D10610" s="33">
        <v>43876</v>
      </c>
    </row>
    <row r="10611" spans="2:4" x14ac:dyDescent="0.2">
      <c r="B10611" t="s">
        <v>239</v>
      </c>
      <c r="C10611" s="44">
        <v>0</v>
      </c>
      <c r="D10611" s="33">
        <v>43877</v>
      </c>
    </row>
    <row r="10612" spans="2:4" x14ac:dyDescent="0.2">
      <c r="B10612" t="s">
        <v>239</v>
      </c>
      <c r="C10612" s="44">
        <v>0</v>
      </c>
      <c r="D10612" s="33">
        <v>43878</v>
      </c>
    </row>
    <row r="10613" spans="2:4" x14ac:dyDescent="0.2">
      <c r="B10613" t="s">
        <v>239</v>
      </c>
      <c r="C10613" s="44">
        <v>0</v>
      </c>
      <c r="D10613" s="33">
        <v>43879</v>
      </c>
    </row>
    <row r="10614" spans="2:4" x14ac:dyDescent="0.2">
      <c r="B10614" t="s">
        <v>239</v>
      </c>
      <c r="C10614" s="44">
        <v>0</v>
      </c>
      <c r="D10614" s="33">
        <v>43880</v>
      </c>
    </row>
    <row r="10615" spans="2:4" x14ac:dyDescent="0.2">
      <c r="B10615" t="s">
        <v>239</v>
      </c>
      <c r="C10615" s="44">
        <v>0</v>
      </c>
      <c r="D10615" s="33">
        <v>43881</v>
      </c>
    </row>
    <row r="10616" spans="2:4" x14ac:dyDescent="0.2">
      <c r="B10616" t="s">
        <v>239</v>
      </c>
      <c r="C10616" s="44">
        <v>0</v>
      </c>
      <c r="D10616" s="33">
        <v>43882</v>
      </c>
    </row>
    <row r="10617" spans="2:4" x14ac:dyDescent="0.2">
      <c r="B10617" t="s">
        <v>239</v>
      </c>
      <c r="C10617" s="44">
        <v>0</v>
      </c>
      <c r="D10617" s="33">
        <v>43883</v>
      </c>
    </row>
    <row r="10618" spans="2:4" x14ac:dyDescent="0.2">
      <c r="B10618" t="s">
        <v>239</v>
      </c>
      <c r="C10618" s="44">
        <v>0</v>
      </c>
      <c r="D10618" s="33">
        <v>43884</v>
      </c>
    </row>
    <row r="10619" spans="2:4" x14ac:dyDescent="0.2">
      <c r="B10619" t="s">
        <v>239</v>
      </c>
      <c r="C10619" s="44">
        <v>0</v>
      </c>
      <c r="D10619" s="33">
        <v>43885</v>
      </c>
    </row>
    <row r="10620" spans="2:4" x14ac:dyDescent="0.2">
      <c r="B10620" t="s">
        <v>239</v>
      </c>
      <c r="C10620" s="44">
        <v>0</v>
      </c>
      <c r="D10620" s="33">
        <v>43886</v>
      </c>
    </row>
    <row r="10621" spans="2:4" x14ac:dyDescent="0.2">
      <c r="B10621" t="s">
        <v>239</v>
      </c>
      <c r="C10621" s="44">
        <v>0</v>
      </c>
      <c r="D10621" s="33">
        <v>43887</v>
      </c>
    </row>
    <row r="10622" spans="2:4" x14ac:dyDescent="0.2">
      <c r="B10622" t="s">
        <v>239</v>
      </c>
      <c r="C10622" s="44">
        <v>0</v>
      </c>
      <c r="D10622" s="33">
        <v>43888</v>
      </c>
    </row>
    <row r="10623" spans="2:4" x14ac:dyDescent="0.2">
      <c r="B10623" t="s">
        <v>239</v>
      </c>
      <c r="C10623" s="44">
        <v>0</v>
      </c>
      <c r="D10623" s="33">
        <v>43889</v>
      </c>
    </row>
    <row r="10624" spans="2:4" x14ac:dyDescent="0.2">
      <c r="B10624" t="s">
        <v>239</v>
      </c>
      <c r="C10624" s="44">
        <v>0</v>
      </c>
      <c r="D10624" s="33">
        <v>43890</v>
      </c>
    </row>
    <row r="10625" spans="2:4" x14ac:dyDescent="0.2">
      <c r="B10625" t="s">
        <v>239</v>
      </c>
      <c r="C10625" s="44">
        <v>0</v>
      </c>
      <c r="D10625" s="33">
        <v>43891</v>
      </c>
    </row>
    <row r="10626" spans="2:4" x14ac:dyDescent="0.2">
      <c r="B10626" t="s">
        <v>239</v>
      </c>
      <c r="C10626" s="44">
        <v>0</v>
      </c>
      <c r="D10626" s="33">
        <v>43892</v>
      </c>
    </row>
    <row r="10627" spans="2:4" x14ac:dyDescent="0.2">
      <c r="B10627" t="s">
        <v>239</v>
      </c>
      <c r="C10627" s="44">
        <v>0</v>
      </c>
      <c r="D10627" s="33">
        <v>43893</v>
      </c>
    </row>
    <row r="10628" spans="2:4" x14ac:dyDescent="0.2">
      <c r="B10628" t="s">
        <v>239</v>
      </c>
      <c r="C10628" s="44">
        <v>0</v>
      </c>
      <c r="D10628" s="33">
        <v>43894</v>
      </c>
    </row>
    <row r="10629" spans="2:4" x14ac:dyDescent="0.2">
      <c r="B10629" t="s">
        <v>239</v>
      </c>
      <c r="C10629" s="44">
        <v>0</v>
      </c>
      <c r="D10629" s="33">
        <v>43895</v>
      </c>
    </row>
    <row r="10630" spans="2:4" x14ac:dyDescent="0.2">
      <c r="B10630" t="s">
        <v>239</v>
      </c>
      <c r="C10630" s="44">
        <v>0</v>
      </c>
      <c r="D10630" s="33">
        <v>43896</v>
      </c>
    </row>
    <row r="10631" spans="2:4" x14ac:dyDescent="0.2">
      <c r="B10631" t="s">
        <v>239</v>
      </c>
      <c r="C10631" s="44">
        <v>0</v>
      </c>
      <c r="D10631" s="33">
        <v>43897</v>
      </c>
    </row>
    <row r="10632" spans="2:4" x14ac:dyDescent="0.2">
      <c r="B10632" t="s">
        <v>239</v>
      </c>
      <c r="C10632" s="44">
        <v>1</v>
      </c>
      <c r="D10632" s="33">
        <v>43898</v>
      </c>
    </row>
    <row r="10633" spans="2:4" x14ac:dyDescent="0.2">
      <c r="B10633" t="s">
        <v>239</v>
      </c>
      <c r="C10633" s="44">
        <v>1</v>
      </c>
      <c r="D10633" s="33">
        <v>43899</v>
      </c>
    </row>
    <row r="10634" spans="2:4" x14ac:dyDescent="0.2">
      <c r="B10634" t="s">
        <v>239</v>
      </c>
      <c r="C10634" s="44">
        <v>3</v>
      </c>
      <c r="D10634" s="33">
        <v>43900</v>
      </c>
    </row>
    <row r="10635" spans="2:4" x14ac:dyDescent="0.2">
      <c r="B10635" t="s">
        <v>239</v>
      </c>
      <c r="C10635" s="44">
        <v>3</v>
      </c>
      <c r="D10635" s="33">
        <v>43901</v>
      </c>
    </row>
    <row r="10636" spans="2:4" x14ac:dyDescent="0.2">
      <c r="B10636" t="s">
        <v>239</v>
      </c>
      <c r="C10636" s="44">
        <v>3</v>
      </c>
      <c r="D10636" s="33">
        <v>43902</v>
      </c>
    </row>
    <row r="10637" spans="2:4" x14ac:dyDescent="0.2">
      <c r="B10637" t="s">
        <v>239</v>
      </c>
      <c r="C10637" s="44">
        <v>6</v>
      </c>
      <c r="D10637" s="33">
        <v>43903</v>
      </c>
    </row>
    <row r="10638" spans="2:4" x14ac:dyDescent="0.2">
      <c r="B10638" t="s">
        <v>239</v>
      </c>
      <c r="C10638" s="44">
        <v>12</v>
      </c>
      <c r="D10638" s="33">
        <v>43904</v>
      </c>
    </row>
    <row r="10639" spans="2:4" x14ac:dyDescent="0.2">
      <c r="B10639" t="s">
        <v>239</v>
      </c>
      <c r="C10639" s="44">
        <v>23</v>
      </c>
      <c r="D10639" s="33">
        <v>43905</v>
      </c>
    </row>
    <row r="10640" spans="2:4" x14ac:dyDescent="0.2">
      <c r="B10640" t="s">
        <v>240</v>
      </c>
      <c r="C10640" s="44">
        <v>0</v>
      </c>
      <c r="D10640" s="33">
        <v>43852</v>
      </c>
    </row>
    <row r="10641" spans="2:4" x14ac:dyDescent="0.2">
      <c r="B10641" t="s">
        <v>240</v>
      </c>
      <c r="C10641" s="44">
        <v>0</v>
      </c>
      <c r="D10641" s="33">
        <v>43853</v>
      </c>
    </row>
    <row r="10642" spans="2:4" x14ac:dyDescent="0.2">
      <c r="B10642" t="s">
        <v>240</v>
      </c>
      <c r="C10642" s="44">
        <v>0</v>
      </c>
      <c r="D10642" s="33">
        <v>43854</v>
      </c>
    </row>
    <row r="10643" spans="2:4" x14ac:dyDescent="0.2">
      <c r="B10643" t="s">
        <v>240</v>
      </c>
      <c r="C10643" s="44">
        <v>0</v>
      </c>
      <c r="D10643" s="33">
        <v>43855</v>
      </c>
    </row>
    <row r="10644" spans="2:4" x14ac:dyDescent="0.2">
      <c r="B10644" t="s">
        <v>240</v>
      </c>
      <c r="C10644" s="44">
        <v>0</v>
      </c>
      <c r="D10644" s="33">
        <v>43856</v>
      </c>
    </row>
    <row r="10645" spans="2:4" x14ac:dyDescent="0.2">
      <c r="B10645" t="s">
        <v>240</v>
      </c>
      <c r="C10645" s="44">
        <v>0</v>
      </c>
      <c r="D10645" s="33">
        <v>43857</v>
      </c>
    </row>
    <row r="10646" spans="2:4" x14ac:dyDescent="0.2">
      <c r="B10646" t="s">
        <v>240</v>
      </c>
      <c r="C10646" s="44">
        <v>0</v>
      </c>
      <c r="D10646" s="33">
        <v>43858</v>
      </c>
    </row>
    <row r="10647" spans="2:4" x14ac:dyDescent="0.2">
      <c r="B10647" t="s">
        <v>240</v>
      </c>
      <c r="C10647" s="44">
        <v>0</v>
      </c>
      <c r="D10647" s="33">
        <v>43859</v>
      </c>
    </row>
    <row r="10648" spans="2:4" x14ac:dyDescent="0.2">
      <c r="B10648" t="s">
        <v>240</v>
      </c>
      <c r="C10648" s="44">
        <v>0</v>
      </c>
      <c r="D10648" s="33">
        <v>43860</v>
      </c>
    </row>
    <row r="10649" spans="2:4" x14ac:dyDescent="0.2">
      <c r="B10649" t="s">
        <v>240</v>
      </c>
      <c r="C10649" s="44">
        <v>0</v>
      </c>
      <c r="D10649" s="33">
        <v>43861</v>
      </c>
    </row>
    <row r="10650" spans="2:4" x14ac:dyDescent="0.2">
      <c r="B10650" t="s">
        <v>240</v>
      </c>
      <c r="C10650" s="44">
        <v>0</v>
      </c>
      <c r="D10650" s="33">
        <v>43862</v>
      </c>
    </row>
    <row r="10651" spans="2:4" x14ac:dyDescent="0.2">
      <c r="B10651" t="s">
        <v>240</v>
      </c>
      <c r="C10651" s="44">
        <v>0</v>
      </c>
      <c r="D10651" s="33">
        <v>43863</v>
      </c>
    </row>
    <row r="10652" spans="2:4" x14ac:dyDescent="0.2">
      <c r="B10652" t="s">
        <v>240</v>
      </c>
      <c r="C10652" s="44">
        <v>0</v>
      </c>
      <c r="D10652" s="33">
        <v>43864</v>
      </c>
    </row>
    <row r="10653" spans="2:4" x14ac:dyDescent="0.2">
      <c r="B10653" t="s">
        <v>240</v>
      </c>
      <c r="C10653" s="44">
        <v>0</v>
      </c>
      <c r="D10653" s="33">
        <v>43865</v>
      </c>
    </row>
    <row r="10654" spans="2:4" x14ac:dyDescent="0.2">
      <c r="B10654" t="s">
        <v>240</v>
      </c>
      <c r="C10654" s="44">
        <v>0</v>
      </c>
      <c r="D10654" s="33">
        <v>43866</v>
      </c>
    </row>
    <row r="10655" spans="2:4" x14ac:dyDescent="0.2">
      <c r="B10655" t="s">
        <v>240</v>
      </c>
      <c r="C10655" s="44">
        <v>0</v>
      </c>
      <c r="D10655" s="33">
        <v>43867</v>
      </c>
    </row>
    <row r="10656" spans="2:4" x14ac:dyDescent="0.2">
      <c r="B10656" t="s">
        <v>240</v>
      </c>
      <c r="C10656" s="44">
        <v>0</v>
      </c>
      <c r="D10656" s="33">
        <v>43868</v>
      </c>
    </row>
    <row r="10657" spans="2:4" x14ac:dyDescent="0.2">
      <c r="B10657" t="s">
        <v>240</v>
      </c>
      <c r="C10657" s="44">
        <v>0</v>
      </c>
      <c r="D10657" s="33">
        <v>43869</v>
      </c>
    </row>
    <row r="10658" spans="2:4" x14ac:dyDescent="0.2">
      <c r="B10658" t="s">
        <v>240</v>
      </c>
      <c r="C10658" s="44">
        <v>0</v>
      </c>
      <c r="D10658" s="33">
        <v>43870</v>
      </c>
    </row>
    <row r="10659" spans="2:4" x14ac:dyDescent="0.2">
      <c r="B10659" t="s">
        <v>240</v>
      </c>
      <c r="C10659" s="44">
        <v>0</v>
      </c>
      <c r="D10659" s="33">
        <v>43871</v>
      </c>
    </row>
    <row r="10660" spans="2:4" x14ac:dyDescent="0.2">
      <c r="B10660" t="s">
        <v>240</v>
      </c>
      <c r="C10660" s="44">
        <v>0</v>
      </c>
      <c r="D10660" s="33">
        <v>43872</v>
      </c>
    </row>
    <row r="10661" spans="2:4" x14ac:dyDescent="0.2">
      <c r="B10661" t="s">
        <v>240</v>
      </c>
      <c r="C10661" s="44">
        <v>0</v>
      </c>
      <c r="D10661" s="33">
        <v>43873</v>
      </c>
    </row>
    <row r="10662" spans="2:4" x14ac:dyDescent="0.2">
      <c r="B10662" t="s">
        <v>240</v>
      </c>
      <c r="C10662" s="44">
        <v>0</v>
      </c>
      <c r="D10662" s="33">
        <v>43874</v>
      </c>
    </row>
    <row r="10663" spans="2:4" x14ac:dyDescent="0.2">
      <c r="B10663" t="s">
        <v>240</v>
      </c>
      <c r="C10663" s="44">
        <v>0</v>
      </c>
      <c r="D10663" s="33">
        <v>43875</v>
      </c>
    </row>
    <row r="10664" spans="2:4" x14ac:dyDescent="0.2">
      <c r="B10664" t="s">
        <v>240</v>
      </c>
      <c r="C10664" s="44">
        <v>0</v>
      </c>
      <c r="D10664" s="33">
        <v>43876</v>
      </c>
    </row>
    <row r="10665" spans="2:4" x14ac:dyDescent="0.2">
      <c r="B10665" t="s">
        <v>240</v>
      </c>
      <c r="C10665" s="44">
        <v>0</v>
      </c>
      <c r="D10665" s="33">
        <v>43877</v>
      </c>
    </row>
    <row r="10666" spans="2:4" x14ac:dyDescent="0.2">
      <c r="B10666" t="s">
        <v>240</v>
      </c>
      <c r="C10666" s="44">
        <v>0</v>
      </c>
      <c r="D10666" s="33">
        <v>43878</v>
      </c>
    </row>
    <row r="10667" spans="2:4" x14ac:dyDescent="0.2">
      <c r="B10667" t="s">
        <v>240</v>
      </c>
      <c r="C10667" s="44">
        <v>0</v>
      </c>
      <c r="D10667" s="33">
        <v>43879</v>
      </c>
    </row>
    <row r="10668" spans="2:4" x14ac:dyDescent="0.2">
      <c r="B10668" t="s">
        <v>240</v>
      </c>
      <c r="C10668" s="44">
        <v>0</v>
      </c>
      <c r="D10668" s="33">
        <v>43880</v>
      </c>
    </row>
    <row r="10669" spans="2:4" x14ac:dyDescent="0.2">
      <c r="B10669" t="s">
        <v>240</v>
      </c>
      <c r="C10669" s="44">
        <v>0</v>
      </c>
      <c r="D10669" s="33">
        <v>43881</v>
      </c>
    </row>
    <row r="10670" spans="2:4" x14ac:dyDescent="0.2">
      <c r="B10670" t="s">
        <v>240</v>
      </c>
      <c r="C10670" s="44">
        <v>0</v>
      </c>
      <c r="D10670" s="33">
        <v>43882</v>
      </c>
    </row>
    <row r="10671" spans="2:4" x14ac:dyDescent="0.2">
      <c r="B10671" t="s">
        <v>240</v>
      </c>
      <c r="C10671" s="44">
        <v>0</v>
      </c>
      <c r="D10671" s="33">
        <v>43883</v>
      </c>
    </row>
    <row r="10672" spans="2:4" x14ac:dyDescent="0.2">
      <c r="B10672" t="s">
        <v>240</v>
      </c>
      <c r="C10672" s="44">
        <v>0</v>
      </c>
      <c r="D10672" s="33">
        <v>43884</v>
      </c>
    </row>
    <row r="10673" spans="2:4" x14ac:dyDescent="0.2">
      <c r="B10673" t="s">
        <v>240</v>
      </c>
      <c r="C10673" s="44">
        <v>0</v>
      </c>
      <c r="D10673" s="33">
        <v>43885</v>
      </c>
    </row>
    <row r="10674" spans="2:4" x14ac:dyDescent="0.2">
      <c r="B10674" t="s">
        <v>240</v>
      </c>
      <c r="C10674" s="44">
        <v>0</v>
      </c>
      <c r="D10674" s="33">
        <v>43886</v>
      </c>
    </row>
    <row r="10675" spans="2:4" x14ac:dyDescent="0.2">
      <c r="B10675" t="s">
        <v>240</v>
      </c>
      <c r="C10675" s="44">
        <v>0</v>
      </c>
      <c r="D10675" s="33">
        <v>43887</v>
      </c>
    </row>
    <row r="10676" spans="2:4" x14ac:dyDescent="0.2">
      <c r="B10676" t="s">
        <v>240</v>
      </c>
      <c r="C10676" s="44">
        <v>0</v>
      </c>
      <c r="D10676" s="33">
        <v>43888</v>
      </c>
    </row>
    <row r="10677" spans="2:4" x14ac:dyDescent="0.2">
      <c r="B10677" t="s">
        <v>240</v>
      </c>
      <c r="C10677" s="44">
        <v>0</v>
      </c>
      <c r="D10677" s="33">
        <v>43889</v>
      </c>
    </row>
    <row r="10678" spans="2:4" x14ac:dyDescent="0.2">
      <c r="B10678" t="s">
        <v>240</v>
      </c>
      <c r="C10678" s="44">
        <v>0</v>
      </c>
      <c r="D10678" s="33">
        <v>43890</v>
      </c>
    </row>
    <row r="10679" spans="2:4" x14ac:dyDescent="0.2">
      <c r="B10679" t="s">
        <v>240</v>
      </c>
      <c r="C10679" s="44">
        <v>0</v>
      </c>
      <c r="D10679" s="33">
        <v>43891</v>
      </c>
    </row>
    <row r="10680" spans="2:4" x14ac:dyDescent="0.2">
      <c r="B10680" t="s">
        <v>240</v>
      </c>
      <c r="C10680" s="44">
        <v>0</v>
      </c>
      <c r="D10680" s="33">
        <v>43892</v>
      </c>
    </row>
    <row r="10681" spans="2:4" x14ac:dyDescent="0.2">
      <c r="B10681" t="s">
        <v>240</v>
      </c>
      <c r="C10681" s="44">
        <v>0</v>
      </c>
      <c r="D10681" s="33">
        <v>43893</v>
      </c>
    </row>
    <row r="10682" spans="2:4" x14ac:dyDescent="0.2">
      <c r="B10682" t="s">
        <v>240</v>
      </c>
      <c r="C10682" s="44">
        <v>0</v>
      </c>
      <c r="D10682" s="33">
        <v>43894</v>
      </c>
    </row>
    <row r="10683" spans="2:4" x14ac:dyDescent="0.2">
      <c r="B10683" t="s">
        <v>240</v>
      </c>
      <c r="C10683" s="44">
        <v>0</v>
      </c>
      <c r="D10683" s="33">
        <v>43895</v>
      </c>
    </row>
    <row r="10684" spans="2:4" x14ac:dyDescent="0.2">
      <c r="B10684" t="s">
        <v>240</v>
      </c>
      <c r="C10684" s="44">
        <v>0</v>
      </c>
      <c r="D10684" s="33">
        <v>43896</v>
      </c>
    </row>
    <row r="10685" spans="2:4" x14ac:dyDescent="0.2">
      <c r="B10685" t="s">
        <v>240</v>
      </c>
      <c r="C10685" s="44">
        <v>0</v>
      </c>
      <c r="D10685" s="33">
        <v>43897</v>
      </c>
    </row>
    <row r="10686" spans="2:4" x14ac:dyDescent="0.2">
      <c r="B10686" t="s">
        <v>240</v>
      </c>
      <c r="C10686" s="44">
        <v>0</v>
      </c>
      <c r="D10686" s="33">
        <v>43898</v>
      </c>
    </row>
    <row r="10687" spans="2:4" x14ac:dyDescent="0.2">
      <c r="B10687" t="s">
        <v>240</v>
      </c>
      <c r="C10687" s="44">
        <v>0</v>
      </c>
      <c r="D10687" s="33">
        <v>43899</v>
      </c>
    </row>
    <row r="10688" spans="2:4" x14ac:dyDescent="0.2">
      <c r="B10688" t="s">
        <v>240</v>
      </c>
      <c r="C10688" s="44">
        <v>0</v>
      </c>
      <c r="D10688" s="33">
        <v>43900</v>
      </c>
    </row>
    <row r="10689" spans="1:4" x14ac:dyDescent="0.2">
      <c r="B10689" t="s">
        <v>240</v>
      </c>
      <c r="C10689" s="44">
        <v>2</v>
      </c>
      <c r="D10689" s="33">
        <v>43901</v>
      </c>
    </row>
    <row r="10690" spans="1:4" x14ac:dyDescent="0.2">
      <c r="B10690" t="s">
        <v>240</v>
      </c>
      <c r="C10690" s="44">
        <v>2</v>
      </c>
      <c r="D10690" s="33">
        <v>43902</v>
      </c>
    </row>
    <row r="10691" spans="1:4" x14ac:dyDescent="0.2">
      <c r="B10691" t="s">
        <v>240</v>
      </c>
      <c r="C10691" s="44">
        <v>3</v>
      </c>
      <c r="D10691" s="33">
        <v>43903</v>
      </c>
    </row>
    <row r="10692" spans="1:4" x14ac:dyDescent="0.2">
      <c r="B10692" t="s">
        <v>240</v>
      </c>
      <c r="C10692" s="44">
        <v>10</v>
      </c>
      <c r="D10692" s="33">
        <v>43904</v>
      </c>
    </row>
    <row r="10693" spans="1:4" x14ac:dyDescent="0.2">
      <c r="B10693" t="s">
        <v>240</v>
      </c>
      <c r="C10693" s="44">
        <v>10</v>
      </c>
      <c r="D10693" s="33">
        <v>43905</v>
      </c>
    </row>
    <row r="10694" spans="1:4" x14ac:dyDescent="0.2">
      <c r="A10694" t="s">
        <v>241</v>
      </c>
      <c r="B10694" t="s">
        <v>214</v>
      </c>
      <c r="C10694" s="44">
        <v>0</v>
      </c>
      <c r="D10694" s="33">
        <v>43852</v>
      </c>
    </row>
    <row r="10695" spans="1:4" x14ac:dyDescent="0.2">
      <c r="A10695" t="s">
        <v>241</v>
      </c>
      <c r="B10695" t="s">
        <v>214</v>
      </c>
      <c r="C10695" s="44">
        <v>0</v>
      </c>
      <c r="D10695" s="33">
        <v>43853</v>
      </c>
    </row>
    <row r="10696" spans="1:4" x14ac:dyDescent="0.2">
      <c r="A10696" t="s">
        <v>241</v>
      </c>
      <c r="B10696" t="s">
        <v>214</v>
      </c>
      <c r="C10696" s="44">
        <v>0</v>
      </c>
      <c r="D10696" s="33">
        <v>43854</v>
      </c>
    </row>
    <row r="10697" spans="1:4" x14ac:dyDescent="0.2">
      <c r="A10697" t="s">
        <v>241</v>
      </c>
      <c r="B10697" t="s">
        <v>214</v>
      </c>
      <c r="C10697" s="44">
        <v>0</v>
      </c>
      <c r="D10697" s="33">
        <v>43855</v>
      </c>
    </row>
    <row r="10698" spans="1:4" x14ac:dyDescent="0.2">
      <c r="A10698" t="s">
        <v>241</v>
      </c>
      <c r="B10698" t="s">
        <v>214</v>
      </c>
      <c r="C10698" s="44">
        <v>0</v>
      </c>
      <c r="D10698" s="33">
        <v>43856</v>
      </c>
    </row>
    <row r="10699" spans="1:4" x14ac:dyDescent="0.2">
      <c r="A10699" t="s">
        <v>241</v>
      </c>
      <c r="B10699" t="s">
        <v>214</v>
      </c>
      <c r="C10699" s="44">
        <v>0</v>
      </c>
      <c r="D10699" s="33">
        <v>43857</v>
      </c>
    </row>
    <row r="10700" spans="1:4" x14ac:dyDescent="0.2">
      <c r="A10700" t="s">
        <v>241</v>
      </c>
      <c r="B10700" t="s">
        <v>214</v>
      </c>
      <c r="C10700" s="44">
        <v>0</v>
      </c>
      <c r="D10700" s="33">
        <v>43858</v>
      </c>
    </row>
    <row r="10701" spans="1:4" x14ac:dyDescent="0.2">
      <c r="A10701" t="s">
        <v>241</v>
      </c>
      <c r="B10701" t="s">
        <v>214</v>
      </c>
      <c r="C10701" s="44">
        <v>0</v>
      </c>
      <c r="D10701" s="33">
        <v>43859</v>
      </c>
    </row>
    <row r="10702" spans="1:4" x14ac:dyDescent="0.2">
      <c r="A10702" t="s">
        <v>241</v>
      </c>
      <c r="B10702" t="s">
        <v>214</v>
      </c>
      <c r="C10702" s="44">
        <v>0</v>
      </c>
      <c r="D10702" s="33">
        <v>43860</v>
      </c>
    </row>
    <row r="10703" spans="1:4" x14ac:dyDescent="0.2">
      <c r="A10703" t="s">
        <v>241</v>
      </c>
      <c r="B10703" t="s">
        <v>214</v>
      </c>
      <c r="C10703" s="44">
        <v>0</v>
      </c>
      <c r="D10703" s="33">
        <v>43861</v>
      </c>
    </row>
    <row r="10704" spans="1:4" x14ac:dyDescent="0.2">
      <c r="A10704" t="s">
        <v>241</v>
      </c>
      <c r="B10704" t="s">
        <v>214</v>
      </c>
      <c r="C10704" s="44">
        <v>0</v>
      </c>
      <c r="D10704" s="33">
        <v>43862</v>
      </c>
    </row>
    <row r="10705" spans="1:4" x14ac:dyDescent="0.2">
      <c r="A10705" t="s">
        <v>241</v>
      </c>
      <c r="B10705" t="s">
        <v>214</v>
      </c>
      <c r="C10705" s="44">
        <v>0</v>
      </c>
      <c r="D10705" s="33">
        <v>43863</v>
      </c>
    </row>
    <row r="10706" spans="1:4" x14ac:dyDescent="0.2">
      <c r="A10706" t="s">
        <v>241</v>
      </c>
      <c r="B10706" t="s">
        <v>214</v>
      </c>
      <c r="C10706" s="44">
        <v>0</v>
      </c>
      <c r="D10706" s="33">
        <v>43864</v>
      </c>
    </row>
    <row r="10707" spans="1:4" x14ac:dyDescent="0.2">
      <c r="A10707" t="s">
        <v>241</v>
      </c>
      <c r="B10707" t="s">
        <v>214</v>
      </c>
      <c r="C10707" s="44">
        <v>0</v>
      </c>
      <c r="D10707" s="33">
        <v>43865</v>
      </c>
    </row>
    <row r="10708" spans="1:4" x14ac:dyDescent="0.2">
      <c r="A10708" t="s">
        <v>241</v>
      </c>
      <c r="B10708" t="s">
        <v>214</v>
      </c>
      <c r="C10708" s="44">
        <v>0</v>
      </c>
      <c r="D10708" s="33">
        <v>43866</v>
      </c>
    </row>
    <row r="10709" spans="1:4" x14ac:dyDescent="0.2">
      <c r="A10709" t="s">
        <v>241</v>
      </c>
      <c r="B10709" t="s">
        <v>214</v>
      </c>
      <c r="C10709" s="44">
        <v>0</v>
      </c>
      <c r="D10709" s="33">
        <v>43867</v>
      </c>
    </row>
    <row r="10710" spans="1:4" x14ac:dyDescent="0.2">
      <c r="A10710" t="s">
        <v>241</v>
      </c>
      <c r="B10710" t="s">
        <v>214</v>
      </c>
      <c r="C10710" s="44">
        <v>0</v>
      </c>
      <c r="D10710" s="33">
        <v>43868</v>
      </c>
    </row>
    <row r="10711" spans="1:4" x14ac:dyDescent="0.2">
      <c r="A10711" t="s">
        <v>241</v>
      </c>
      <c r="B10711" t="s">
        <v>214</v>
      </c>
      <c r="C10711" s="44">
        <v>0</v>
      </c>
      <c r="D10711" s="33">
        <v>43869</v>
      </c>
    </row>
    <row r="10712" spans="1:4" x14ac:dyDescent="0.2">
      <c r="A10712" t="s">
        <v>241</v>
      </c>
      <c r="B10712" t="s">
        <v>214</v>
      </c>
      <c r="C10712" s="44">
        <v>0</v>
      </c>
      <c r="D10712" s="33">
        <v>43870</v>
      </c>
    </row>
    <row r="10713" spans="1:4" x14ac:dyDescent="0.2">
      <c r="A10713" t="s">
        <v>241</v>
      </c>
      <c r="B10713" t="s">
        <v>214</v>
      </c>
      <c r="C10713" s="44">
        <v>0</v>
      </c>
      <c r="D10713" s="33">
        <v>43871</v>
      </c>
    </row>
    <row r="10714" spans="1:4" x14ac:dyDescent="0.2">
      <c r="A10714" t="s">
        <v>241</v>
      </c>
      <c r="B10714" t="s">
        <v>214</v>
      </c>
      <c r="C10714" s="44">
        <v>0</v>
      </c>
      <c r="D10714" s="33">
        <v>43872</v>
      </c>
    </row>
    <row r="10715" spans="1:4" x14ac:dyDescent="0.2">
      <c r="A10715" t="s">
        <v>241</v>
      </c>
      <c r="B10715" t="s">
        <v>214</v>
      </c>
      <c r="C10715" s="44">
        <v>0</v>
      </c>
      <c r="D10715" s="33">
        <v>43873</v>
      </c>
    </row>
    <row r="10716" spans="1:4" x14ac:dyDescent="0.2">
      <c r="A10716" t="s">
        <v>241</v>
      </c>
      <c r="B10716" t="s">
        <v>214</v>
      </c>
      <c r="C10716" s="44">
        <v>0</v>
      </c>
      <c r="D10716" s="33">
        <v>43874</v>
      </c>
    </row>
    <row r="10717" spans="1:4" x14ac:dyDescent="0.2">
      <c r="A10717" t="s">
        <v>241</v>
      </c>
      <c r="B10717" t="s">
        <v>214</v>
      </c>
      <c r="C10717" s="44">
        <v>0</v>
      </c>
      <c r="D10717" s="33">
        <v>43875</v>
      </c>
    </row>
    <row r="10718" spans="1:4" x14ac:dyDescent="0.2">
      <c r="A10718" t="s">
        <v>241</v>
      </c>
      <c r="B10718" t="s">
        <v>214</v>
      </c>
      <c r="C10718" s="44">
        <v>0</v>
      </c>
      <c r="D10718" s="33">
        <v>43876</v>
      </c>
    </row>
    <row r="10719" spans="1:4" x14ac:dyDescent="0.2">
      <c r="A10719" t="s">
        <v>241</v>
      </c>
      <c r="B10719" t="s">
        <v>214</v>
      </c>
      <c r="C10719" s="44">
        <v>0</v>
      </c>
      <c r="D10719" s="33">
        <v>43877</v>
      </c>
    </row>
    <row r="10720" spans="1:4" x14ac:dyDescent="0.2">
      <c r="A10720" t="s">
        <v>241</v>
      </c>
      <c r="B10720" t="s">
        <v>214</v>
      </c>
      <c r="C10720" s="44">
        <v>0</v>
      </c>
      <c r="D10720" s="33">
        <v>43878</v>
      </c>
    </row>
    <row r="10721" spans="1:4" x14ac:dyDescent="0.2">
      <c r="A10721" t="s">
        <v>241</v>
      </c>
      <c r="B10721" t="s">
        <v>214</v>
      </c>
      <c r="C10721" s="44">
        <v>0</v>
      </c>
      <c r="D10721" s="33">
        <v>43879</v>
      </c>
    </row>
    <row r="10722" spans="1:4" x14ac:dyDescent="0.2">
      <c r="A10722" t="s">
        <v>241</v>
      </c>
      <c r="B10722" t="s">
        <v>214</v>
      </c>
      <c r="C10722" s="44">
        <v>0</v>
      </c>
      <c r="D10722" s="33">
        <v>43880</v>
      </c>
    </row>
    <row r="10723" spans="1:4" x14ac:dyDescent="0.2">
      <c r="A10723" t="s">
        <v>241</v>
      </c>
      <c r="B10723" t="s">
        <v>214</v>
      </c>
      <c r="C10723" s="44">
        <v>0</v>
      </c>
      <c r="D10723" s="33">
        <v>43881</v>
      </c>
    </row>
    <row r="10724" spans="1:4" x14ac:dyDescent="0.2">
      <c r="A10724" t="s">
        <v>241</v>
      </c>
      <c r="B10724" t="s">
        <v>214</v>
      </c>
      <c r="C10724" s="44">
        <v>0</v>
      </c>
      <c r="D10724" s="33">
        <v>43882</v>
      </c>
    </row>
    <row r="10725" spans="1:4" x14ac:dyDescent="0.2">
      <c r="A10725" t="s">
        <v>241</v>
      </c>
      <c r="B10725" t="s">
        <v>214</v>
      </c>
      <c r="C10725" s="44">
        <v>0</v>
      </c>
      <c r="D10725" s="33">
        <v>43883</v>
      </c>
    </row>
    <row r="10726" spans="1:4" x14ac:dyDescent="0.2">
      <c r="A10726" t="s">
        <v>241</v>
      </c>
      <c r="B10726" t="s">
        <v>214</v>
      </c>
      <c r="C10726" s="44">
        <v>0</v>
      </c>
      <c r="D10726" s="33">
        <v>43884</v>
      </c>
    </row>
    <row r="10727" spans="1:4" x14ac:dyDescent="0.2">
      <c r="A10727" t="s">
        <v>241</v>
      </c>
      <c r="B10727" t="s">
        <v>214</v>
      </c>
      <c r="C10727" s="44">
        <v>0</v>
      </c>
      <c r="D10727" s="33">
        <v>43885</v>
      </c>
    </row>
    <row r="10728" spans="1:4" x14ac:dyDescent="0.2">
      <c r="A10728" t="s">
        <v>241</v>
      </c>
      <c r="B10728" t="s">
        <v>214</v>
      </c>
      <c r="C10728" s="44">
        <v>0</v>
      </c>
      <c r="D10728" s="33">
        <v>43886</v>
      </c>
    </row>
    <row r="10729" spans="1:4" x14ac:dyDescent="0.2">
      <c r="A10729" t="s">
        <v>241</v>
      </c>
      <c r="B10729" t="s">
        <v>214</v>
      </c>
      <c r="C10729" s="44">
        <v>0</v>
      </c>
      <c r="D10729" s="33">
        <v>43887</v>
      </c>
    </row>
    <row r="10730" spans="1:4" x14ac:dyDescent="0.2">
      <c r="A10730" t="s">
        <v>241</v>
      </c>
      <c r="B10730" t="s">
        <v>214</v>
      </c>
      <c r="C10730" s="44">
        <v>0</v>
      </c>
      <c r="D10730" s="33">
        <v>43888</v>
      </c>
    </row>
    <row r="10731" spans="1:4" x14ac:dyDescent="0.2">
      <c r="A10731" t="s">
        <v>241</v>
      </c>
      <c r="B10731" t="s">
        <v>214</v>
      </c>
      <c r="C10731" s="44">
        <v>0</v>
      </c>
      <c r="D10731" s="33">
        <v>43889</v>
      </c>
    </row>
    <row r="10732" spans="1:4" x14ac:dyDescent="0.2">
      <c r="A10732" t="s">
        <v>241</v>
      </c>
      <c r="B10732" t="s">
        <v>214</v>
      </c>
      <c r="C10732" s="44">
        <v>0</v>
      </c>
      <c r="D10732" s="33">
        <v>43890</v>
      </c>
    </row>
    <row r="10733" spans="1:4" x14ac:dyDescent="0.2">
      <c r="A10733" t="s">
        <v>241</v>
      </c>
      <c r="B10733" t="s">
        <v>214</v>
      </c>
      <c r="C10733" s="44">
        <v>0</v>
      </c>
      <c r="D10733" s="33">
        <v>43891</v>
      </c>
    </row>
    <row r="10734" spans="1:4" x14ac:dyDescent="0.2">
      <c r="A10734" t="s">
        <v>241</v>
      </c>
      <c r="B10734" t="s">
        <v>214</v>
      </c>
      <c r="C10734" s="44">
        <v>0</v>
      </c>
      <c r="D10734" s="33">
        <v>43892</v>
      </c>
    </row>
    <row r="10735" spans="1:4" x14ac:dyDescent="0.2">
      <c r="A10735" t="s">
        <v>241</v>
      </c>
      <c r="B10735" t="s">
        <v>214</v>
      </c>
      <c r="C10735" s="44">
        <v>0</v>
      </c>
      <c r="D10735" s="33">
        <v>43893</v>
      </c>
    </row>
    <row r="10736" spans="1:4" x14ac:dyDescent="0.2">
      <c r="A10736" t="s">
        <v>241</v>
      </c>
      <c r="B10736" t="s">
        <v>214</v>
      </c>
      <c r="C10736" s="44">
        <v>1</v>
      </c>
      <c r="D10736" s="33">
        <v>43894</v>
      </c>
    </row>
    <row r="10737" spans="1:4" x14ac:dyDescent="0.2">
      <c r="A10737" t="s">
        <v>241</v>
      </c>
      <c r="B10737" t="s">
        <v>214</v>
      </c>
      <c r="C10737" s="44">
        <v>1</v>
      </c>
      <c r="D10737" s="33">
        <v>43895</v>
      </c>
    </row>
    <row r="10738" spans="1:4" x14ac:dyDescent="0.2">
      <c r="A10738" t="s">
        <v>241</v>
      </c>
      <c r="B10738" t="s">
        <v>214</v>
      </c>
      <c r="C10738" s="44">
        <v>1</v>
      </c>
      <c r="D10738" s="33">
        <v>43896</v>
      </c>
    </row>
    <row r="10739" spans="1:4" x14ac:dyDescent="0.2">
      <c r="A10739" t="s">
        <v>241</v>
      </c>
      <c r="B10739" t="s">
        <v>214</v>
      </c>
      <c r="C10739" s="44">
        <v>1</v>
      </c>
      <c r="D10739" s="33">
        <v>43897</v>
      </c>
    </row>
    <row r="10740" spans="1:4" x14ac:dyDescent="0.2">
      <c r="A10740" t="s">
        <v>241</v>
      </c>
      <c r="B10740" t="s">
        <v>214</v>
      </c>
      <c r="C10740" s="44">
        <v>2</v>
      </c>
      <c r="D10740" s="33">
        <v>43898</v>
      </c>
    </row>
    <row r="10741" spans="1:4" x14ac:dyDescent="0.2">
      <c r="A10741" t="s">
        <v>241</v>
      </c>
      <c r="B10741" t="s">
        <v>214</v>
      </c>
      <c r="C10741" s="44">
        <v>2</v>
      </c>
      <c r="D10741" s="33">
        <v>43899</v>
      </c>
    </row>
    <row r="10742" spans="1:4" x14ac:dyDescent="0.2">
      <c r="A10742" t="s">
        <v>241</v>
      </c>
      <c r="B10742" t="s">
        <v>214</v>
      </c>
      <c r="C10742" s="44">
        <v>2</v>
      </c>
      <c r="D10742" s="33">
        <v>43900</v>
      </c>
    </row>
    <row r="10743" spans="1:4" x14ac:dyDescent="0.2">
      <c r="A10743" t="s">
        <v>241</v>
      </c>
      <c r="B10743" t="s">
        <v>214</v>
      </c>
      <c r="C10743" s="44">
        <v>2</v>
      </c>
      <c r="D10743" s="33">
        <v>43901</v>
      </c>
    </row>
    <row r="10744" spans="1:4" x14ac:dyDescent="0.2">
      <c r="A10744" t="s">
        <v>241</v>
      </c>
      <c r="B10744" t="s">
        <v>214</v>
      </c>
      <c r="C10744" s="44">
        <v>2</v>
      </c>
      <c r="D10744" s="33">
        <v>43902</v>
      </c>
    </row>
    <row r="10745" spans="1:4" x14ac:dyDescent="0.2">
      <c r="A10745" t="s">
        <v>241</v>
      </c>
      <c r="B10745" t="s">
        <v>214</v>
      </c>
      <c r="C10745" s="44">
        <v>3</v>
      </c>
      <c r="D10745" s="33">
        <v>43903</v>
      </c>
    </row>
    <row r="10746" spans="1:4" x14ac:dyDescent="0.2">
      <c r="A10746" t="s">
        <v>241</v>
      </c>
      <c r="B10746" t="s">
        <v>214</v>
      </c>
      <c r="C10746" s="44">
        <v>9</v>
      </c>
      <c r="D10746" s="33">
        <v>43904</v>
      </c>
    </row>
    <row r="10747" spans="1:4" x14ac:dyDescent="0.2">
      <c r="A10747" t="s">
        <v>241</v>
      </c>
      <c r="B10747" t="s">
        <v>214</v>
      </c>
      <c r="C10747" s="44">
        <v>11</v>
      </c>
      <c r="D10747" s="33">
        <v>43905</v>
      </c>
    </row>
    <row r="10748" spans="1:4" x14ac:dyDescent="0.2">
      <c r="A10748" t="s">
        <v>242</v>
      </c>
      <c r="B10748" t="s">
        <v>14</v>
      </c>
      <c r="C10748" s="44">
        <v>0</v>
      </c>
      <c r="D10748" s="33">
        <v>43852</v>
      </c>
    </row>
    <row r="10749" spans="1:4" x14ac:dyDescent="0.2">
      <c r="A10749" t="s">
        <v>242</v>
      </c>
      <c r="B10749" t="s">
        <v>14</v>
      </c>
      <c r="C10749" s="44">
        <v>0</v>
      </c>
      <c r="D10749" s="33">
        <v>43853</v>
      </c>
    </row>
    <row r="10750" spans="1:4" x14ac:dyDescent="0.2">
      <c r="A10750" t="s">
        <v>242</v>
      </c>
      <c r="B10750" t="s">
        <v>14</v>
      </c>
      <c r="C10750" s="44">
        <v>0</v>
      </c>
      <c r="D10750" s="33">
        <v>43854</v>
      </c>
    </row>
    <row r="10751" spans="1:4" x14ac:dyDescent="0.2">
      <c r="A10751" t="s">
        <v>242</v>
      </c>
      <c r="B10751" t="s">
        <v>14</v>
      </c>
      <c r="C10751" s="44">
        <v>0</v>
      </c>
      <c r="D10751" s="33">
        <v>43855</v>
      </c>
    </row>
    <row r="10752" spans="1:4" x14ac:dyDescent="0.2">
      <c r="A10752" t="s">
        <v>242</v>
      </c>
      <c r="B10752" t="s">
        <v>14</v>
      </c>
      <c r="C10752" s="44">
        <v>0</v>
      </c>
      <c r="D10752" s="33">
        <v>43856</v>
      </c>
    </row>
    <row r="10753" spans="1:4" x14ac:dyDescent="0.2">
      <c r="A10753" t="s">
        <v>242</v>
      </c>
      <c r="B10753" t="s">
        <v>14</v>
      </c>
      <c r="C10753" s="44">
        <v>0</v>
      </c>
      <c r="D10753" s="33">
        <v>43857</v>
      </c>
    </row>
    <row r="10754" spans="1:4" x14ac:dyDescent="0.2">
      <c r="A10754" t="s">
        <v>242</v>
      </c>
      <c r="B10754" t="s">
        <v>14</v>
      </c>
      <c r="C10754" s="44">
        <v>0</v>
      </c>
      <c r="D10754" s="33">
        <v>43858</v>
      </c>
    </row>
    <row r="10755" spans="1:4" x14ac:dyDescent="0.2">
      <c r="A10755" t="s">
        <v>242</v>
      </c>
      <c r="B10755" t="s">
        <v>14</v>
      </c>
      <c r="C10755" s="44">
        <v>0</v>
      </c>
      <c r="D10755" s="33">
        <v>43859</v>
      </c>
    </row>
    <row r="10756" spans="1:4" x14ac:dyDescent="0.2">
      <c r="A10756" t="s">
        <v>242</v>
      </c>
      <c r="B10756" t="s">
        <v>14</v>
      </c>
      <c r="C10756" s="44">
        <v>0</v>
      </c>
      <c r="D10756" s="33">
        <v>43860</v>
      </c>
    </row>
    <row r="10757" spans="1:4" x14ac:dyDescent="0.2">
      <c r="A10757" t="s">
        <v>242</v>
      </c>
      <c r="B10757" t="s">
        <v>14</v>
      </c>
      <c r="C10757" s="44">
        <v>0</v>
      </c>
      <c r="D10757" s="33">
        <v>43861</v>
      </c>
    </row>
    <row r="10758" spans="1:4" x14ac:dyDescent="0.2">
      <c r="A10758" t="s">
        <v>242</v>
      </c>
      <c r="B10758" t="s">
        <v>14</v>
      </c>
      <c r="C10758" s="44">
        <v>0</v>
      </c>
      <c r="D10758" s="33">
        <v>43862</v>
      </c>
    </row>
    <row r="10759" spans="1:4" x14ac:dyDescent="0.2">
      <c r="A10759" t="s">
        <v>242</v>
      </c>
      <c r="B10759" t="s">
        <v>14</v>
      </c>
      <c r="C10759" s="44">
        <v>0</v>
      </c>
      <c r="D10759" s="33">
        <v>43863</v>
      </c>
    </row>
    <row r="10760" spans="1:4" x14ac:dyDescent="0.2">
      <c r="A10760" t="s">
        <v>242</v>
      </c>
      <c r="B10760" t="s">
        <v>14</v>
      </c>
      <c r="C10760" s="44">
        <v>0</v>
      </c>
      <c r="D10760" s="33">
        <v>43864</v>
      </c>
    </row>
    <row r="10761" spans="1:4" x14ac:dyDescent="0.2">
      <c r="A10761" t="s">
        <v>242</v>
      </c>
      <c r="B10761" t="s">
        <v>14</v>
      </c>
      <c r="C10761" s="44">
        <v>0</v>
      </c>
      <c r="D10761" s="33">
        <v>43865</v>
      </c>
    </row>
    <row r="10762" spans="1:4" x14ac:dyDescent="0.2">
      <c r="A10762" t="s">
        <v>242</v>
      </c>
      <c r="B10762" t="s">
        <v>14</v>
      </c>
      <c r="C10762" s="44">
        <v>0</v>
      </c>
      <c r="D10762" s="33">
        <v>43866</v>
      </c>
    </row>
    <row r="10763" spans="1:4" x14ac:dyDescent="0.2">
      <c r="A10763" t="s">
        <v>242</v>
      </c>
      <c r="B10763" t="s">
        <v>14</v>
      </c>
      <c r="C10763" s="44">
        <v>0</v>
      </c>
      <c r="D10763" s="33">
        <v>43867</v>
      </c>
    </row>
    <row r="10764" spans="1:4" x14ac:dyDescent="0.2">
      <c r="A10764" t="s">
        <v>242</v>
      </c>
      <c r="B10764" t="s">
        <v>14</v>
      </c>
      <c r="C10764" s="44">
        <v>0</v>
      </c>
      <c r="D10764" s="33">
        <v>43868</v>
      </c>
    </row>
    <row r="10765" spans="1:4" x14ac:dyDescent="0.2">
      <c r="A10765" t="s">
        <v>242</v>
      </c>
      <c r="B10765" t="s">
        <v>14</v>
      </c>
      <c r="C10765" s="44">
        <v>0</v>
      </c>
      <c r="D10765" s="33">
        <v>43869</v>
      </c>
    </row>
    <row r="10766" spans="1:4" x14ac:dyDescent="0.2">
      <c r="A10766" t="s">
        <v>242</v>
      </c>
      <c r="B10766" t="s">
        <v>14</v>
      </c>
      <c r="C10766" s="44">
        <v>0</v>
      </c>
      <c r="D10766" s="33">
        <v>43870</v>
      </c>
    </row>
    <row r="10767" spans="1:4" x14ac:dyDescent="0.2">
      <c r="A10767" t="s">
        <v>242</v>
      </c>
      <c r="B10767" t="s">
        <v>14</v>
      </c>
      <c r="C10767" s="44">
        <v>0</v>
      </c>
      <c r="D10767" s="33">
        <v>43871</v>
      </c>
    </row>
    <row r="10768" spans="1:4" x14ac:dyDescent="0.2">
      <c r="A10768" t="s">
        <v>242</v>
      </c>
      <c r="B10768" t="s">
        <v>14</v>
      </c>
      <c r="C10768" s="44">
        <v>0</v>
      </c>
      <c r="D10768" s="33">
        <v>43872</v>
      </c>
    </row>
    <row r="10769" spans="1:4" x14ac:dyDescent="0.2">
      <c r="A10769" t="s">
        <v>242</v>
      </c>
      <c r="B10769" t="s">
        <v>14</v>
      </c>
      <c r="C10769" s="44">
        <v>0</v>
      </c>
      <c r="D10769" s="33">
        <v>43873</v>
      </c>
    </row>
    <row r="10770" spans="1:4" x14ac:dyDescent="0.2">
      <c r="A10770" t="s">
        <v>242</v>
      </c>
      <c r="B10770" t="s">
        <v>14</v>
      </c>
      <c r="C10770" s="44">
        <v>0</v>
      </c>
      <c r="D10770" s="33">
        <v>43874</v>
      </c>
    </row>
    <row r="10771" spans="1:4" x14ac:dyDescent="0.2">
      <c r="A10771" t="s">
        <v>242</v>
      </c>
      <c r="B10771" t="s">
        <v>14</v>
      </c>
      <c r="C10771" s="44">
        <v>0</v>
      </c>
      <c r="D10771" s="33">
        <v>43875</v>
      </c>
    </row>
    <row r="10772" spans="1:4" x14ac:dyDescent="0.2">
      <c r="A10772" t="s">
        <v>242</v>
      </c>
      <c r="B10772" t="s">
        <v>14</v>
      </c>
      <c r="C10772" s="44">
        <v>0</v>
      </c>
      <c r="D10772" s="33">
        <v>43876</v>
      </c>
    </row>
    <row r="10773" spans="1:4" x14ac:dyDescent="0.2">
      <c r="A10773" t="s">
        <v>242</v>
      </c>
      <c r="B10773" t="s">
        <v>14</v>
      </c>
      <c r="C10773" s="44">
        <v>0</v>
      </c>
      <c r="D10773" s="33">
        <v>43877</v>
      </c>
    </row>
    <row r="10774" spans="1:4" x14ac:dyDescent="0.2">
      <c r="A10774" t="s">
        <v>242</v>
      </c>
      <c r="B10774" t="s">
        <v>14</v>
      </c>
      <c r="C10774" s="44">
        <v>0</v>
      </c>
      <c r="D10774" s="33">
        <v>43878</v>
      </c>
    </row>
    <row r="10775" spans="1:4" x14ac:dyDescent="0.2">
      <c r="A10775" t="s">
        <v>242</v>
      </c>
      <c r="B10775" t="s">
        <v>14</v>
      </c>
      <c r="C10775" s="44">
        <v>0</v>
      </c>
      <c r="D10775" s="33">
        <v>43879</v>
      </c>
    </row>
    <row r="10776" spans="1:4" x14ac:dyDescent="0.2">
      <c r="A10776" t="s">
        <v>242</v>
      </c>
      <c r="B10776" t="s">
        <v>14</v>
      </c>
      <c r="C10776" s="44">
        <v>0</v>
      </c>
      <c r="D10776" s="33">
        <v>43880</v>
      </c>
    </row>
    <row r="10777" spans="1:4" x14ac:dyDescent="0.2">
      <c r="A10777" t="s">
        <v>242</v>
      </c>
      <c r="B10777" t="s">
        <v>14</v>
      </c>
      <c r="C10777" s="44">
        <v>0</v>
      </c>
      <c r="D10777" s="33">
        <v>43881</v>
      </c>
    </row>
    <row r="10778" spans="1:4" x14ac:dyDescent="0.2">
      <c r="A10778" t="s">
        <v>242</v>
      </c>
      <c r="B10778" t="s">
        <v>14</v>
      </c>
      <c r="C10778" s="44">
        <v>0</v>
      </c>
      <c r="D10778" s="33">
        <v>43882</v>
      </c>
    </row>
    <row r="10779" spans="1:4" x14ac:dyDescent="0.2">
      <c r="A10779" t="s">
        <v>242</v>
      </c>
      <c r="B10779" t="s">
        <v>14</v>
      </c>
      <c r="C10779" s="44">
        <v>0</v>
      </c>
      <c r="D10779" s="33">
        <v>43883</v>
      </c>
    </row>
    <row r="10780" spans="1:4" x14ac:dyDescent="0.2">
      <c r="A10780" t="s">
        <v>242</v>
      </c>
      <c r="B10780" t="s">
        <v>14</v>
      </c>
      <c r="C10780" s="44">
        <v>0</v>
      </c>
      <c r="D10780" s="33">
        <v>43884</v>
      </c>
    </row>
    <row r="10781" spans="1:4" x14ac:dyDescent="0.2">
      <c r="A10781" t="s">
        <v>242</v>
      </c>
      <c r="B10781" t="s">
        <v>14</v>
      </c>
      <c r="C10781" s="44">
        <v>0</v>
      </c>
      <c r="D10781" s="33">
        <v>43885</v>
      </c>
    </row>
    <row r="10782" spans="1:4" x14ac:dyDescent="0.2">
      <c r="A10782" t="s">
        <v>242</v>
      </c>
      <c r="B10782" t="s">
        <v>14</v>
      </c>
      <c r="C10782" s="44">
        <v>0</v>
      </c>
      <c r="D10782" s="33">
        <v>43886</v>
      </c>
    </row>
    <row r="10783" spans="1:4" x14ac:dyDescent="0.2">
      <c r="A10783" t="s">
        <v>242</v>
      </c>
      <c r="B10783" t="s">
        <v>14</v>
      </c>
      <c r="C10783" s="44">
        <v>0</v>
      </c>
      <c r="D10783" s="33">
        <v>43887</v>
      </c>
    </row>
    <row r="10784" spans="1:4" x14ac:dyDescent="0.2">
      <c r="A10784" t="s">
        <v>242</v>
      </c>
      <c r="B10784" t="s">
        <v>14</v>
      </c>
      <c r="C10784" s="44">
        <v>0</v>
      </c>
      <c r="D10784" s="33">
        <v>43888</v>
      </c>
    </row>
    <row r="10785" spans="1:4" x14ac:dyDescent="0.2">
      <c r="A10785" t="s">
        <v>242</v>
      </c>
      <c r="B10785" t="s">
        <v>14</v>
      </c>
      <c r="C10785" s="44">
        <v>0</v>
      </c>
      <c r="D10785" s="33">
        <v>43889</v>
      </c>
    </row>
    <row r="10786" spans="1:4" x14ac:dyDescent="0.2">
      <c r="A10786" t="s">
        <v>242</v>
      </c>
      <c r="B10786" t="s">
        <v>14</v>
      </c>
      <c r="C10786" s="44">
        <v>0</v>
      </c>
      <c r="D10786" s="33">
        <v>43890</v>
      </c>
    </row>
    <row r="10787" spans="1:4" x14ac:dyDescent="0.2">
      <c r="A10787" t="s">
        <v>242</v>
      </c>
      <c r="B10787" t="s">
        <v>14</v>
      </c>
      <c r="C10787" s="44">
        <v>0</v>
      </c>
      <c r="D10787" s="33">
        <v>43891</v>
      </c>
    </row>
    <row r="10788" spans="1:4" x14ac:dyDescent="0.2">
      <c r="A10788" t="s">
        <v>242</v>
      </c>
      <c r="B10788" t="s">
        <v>14</v>
      </c>
      <c r="C10788" s="44">
        <v>0</v>
      </c>
      <c r="D10788" s="33">
        <v>43892</v>
      </c>
    </row>
    <row r="10789" spans="1:4" x14ac:dyDescent="0.2">
      <c r="A10789" t="s">
        <v>242</v>
      </c>
      <c r="B10789" t="s">
        <v>14</v>
      </c>
      <c r="C10789" s="44">
        <v>0</v>
      </c>
      <c r="D10789" s="33">
        <v>43893</v>
      </c>
    </row>
    <row r="10790" spans="1:4" x14ac:dyDescent="0.2">
      <c r="A10790" t="s">
        <v>242</v>
      </c>
      <c r="B10790" t="s">
        <v>14</v>
      </c>
      <c r="C10790" s="44">
        <v>0</v>
      </c>
      <c r="D10790" s="33">
        <v>43894</v>
      </c>
    </row>
    <row r="10791" spans="1:4" x14ac:dyDescent="0.2">
      <c r="A10791" t="s">
        <v>242</v>
      </c>
      <c r="B10791" t="s">
        <v>14</v>
      </c>
      <c r="C10791" s="44">
        <v>0</v>
      </c>
      <c r="D10791" s="33">
        <v>43895</v>
      </c>
    </row>
    <row r="10792" spans="1:4" x14ac:dyDescent="0.2">
      <c r="A10792" t="s">
        <v>242</v>
      </c>
      <c r="B10792" t="s">
        <v>14</v>
      </c>
      <c r="C10792" s="44">
        <v>0</v>
      </c>
      <c r="D10792" s="33">
        <v>43896</v>
      </c>
    </row>
    <row r="10793" spans="1:4" x14ac:dyDescent="0.2">
      <c r="A10793" t="s">
        <v>242</v>
      </c>
      <c r="B10793" t="s">
        <v>14</v>
      </c>
      <c r="C10793" s="44">
        <v>0</v>
      </c>
      <c r="D10793" s="33">
        <v>43897</v>
      </c>
    </row>
    <row r="10794" spans="1:4" x14ac:dyDescent="0.2">
      <c r="A10794" t="s">
        <v>242</v>
      </c>
      <c r="B10794" t="s">
        <v>14</v>
      </c>
      <c r="C10794" s="44">
        <v>0</v>
      </c>
      <c r="D10794" s="33">
        <v>43898</v>
      </c>
    </row>
    <row r="10795" spans="1:4" x14ac:dyDescent="0.2">
      <c r="A10795" t="s">
        <v>242</v>
      </c>
      <c r="B10795" t="s">
        <v>14</v>
      </c>
      <c r="C10795" s="44">
        <v>2</v>
      </c>
      <c r="D10795" s="33">
        <v>43899</v>
      </c>
    </row>
    <row r="10796" spans="1:4" x14ac:dyDescent="0.2">
      <c r="A10796" t="s">
        <v>242</v>
      </c>
      <c r="B10796" t="s">
        <v>14</v>
      </c>
      <c r="C10796" s="44">
        <v>2</v>
      </c>
      <c r="D10796" s="33">
        <v>43900</v>
      </c>
    </row>
    <row r="10797" spans="1:4" x14ac:dyDescent="0.2">
      <c r="A10797" t="s">
        <v>242</v>
      </c>
      <c r="B10797" t="s">
        <v>14</v>
      </c>
      <c r="C10797" s="44">
        <v>2</v>
      </c>
      <c r="D10797" s="33">
        <v>43901</v>
      </c>
    </row>
    <row r="10798" spans="1:4" x14ac:dyDescent="0.2">
      <c r="A10798" t="s">
        <v>242</v>
      </c>
      <c r="B10798" t="s">
        <v>14</v>
      </c>
      <c r="C10798" s="44">
        <v>2</v>
      </c>
      <c r="D10798" s="33">
        <v>43902</v>
      </c>
    </row>
    <row r="10799" spans="1:4" x14ac:dyDescent="0.2">
      <c r="A10799" t="s">
        <v>242</v>
      </c>
      <c r="B10799" t="s">
        <v>14</v>
      </c>
      <c r="C10799" s="44">
        <v>2</v>
      </c>
      <c r="D10799" s="33">
        <v>43903</v>
      </c>
    </row>
    <row r="10800" spans="1:4" x14ac:dyDescent="0.2">
      <c r="A10800" t="s">
        <v>242</v>
      </c>
      <c r="B10800" t="s">
        <v>14</v>
      </c>
      <c r="C10800" s="44">
        <v>2</v>
      </c>
      <c r="D10800" s="33">
        <v>43904</v>
      </c>
    </row>
    <row r="10801" spans="1:4" x14ac:dyDescent="0.2">
      <c r="A10801" t="s">
        <v>242</v>
      </c>
      <c r="B10801" t="s">
        <v>14</v>
      </c>
      <c r="C10801" s="44">
        <v>2</v>
      </c>
      <c r="D10801" s="33">
        <v>43905</v>
      </c>
    </row>
    <row r="10802" spans="1:4" x14ac:dyDescent="0.2">
      <c r="B10802" t="s">
        <v>243</v>
      </c>
      <c r="C10802" s="44">
        <v>0</v>
      </c>
      <c r="D10802" s="33">
        <v>43852</v>
      </c>
    </row>
    <row r="10803" spans="1:4" x14ac:dyDescent="0.2">
      <c r="B10803" t="s">
        <v>243</v>
      </c>
      <c r="C10803" s="44">
        <v>0</v>
      </c>
      <c r="D10803" s="33">
        <v>43853</v>
      </c>
    </row>
    <row r="10804" spans="1:4" x14ac:dyDescent="0.2">
      <c r="B10804" t="s">
        <v>243</v>
      </c>
      <c r="C10804" s="44">
        <v>0</v>
      </c>
      <c r="D10804" s="33">
        <v>43854</v>
      </c>
    </row>
    <row r="10805" spans="1:4" x14ac:dyDescent="0.2">
      <c r="B10805" t="s">
        <v>243</v>
      </c>
      <c r="C10805" s="44">
        <v>0</v>
      </c>
      <c r="D10805" s="33">
        <v>43855</v>
      </c>
    </row>
    <row r="10806" spans="1:4" x14ac:dyDescent="0.2">
      <c r="B10806" t="s">
        <v>243</v>
      </c>
      <c r="C10806" s="44">
        <v>0</v>
      </c>
      <c r="D10806" s="33">
        <v>43856</v>
      </c>
    </row>
    <row r="10807" spans="1:4" x14ac:dyDescent="0.2">
      <c r="B10807" t="s">
        <v>243</v>
      </c>
      <c r="C10807" s="44">
        <v>0</v>
      </c>
      <c r="D10807" s="33">
        <v>43857</v>
      </c>
    </row>
    <row r="10808" spans="1:4" x14ac:dyDescent="0.2">
      <c r="B10808" t="s">
        <v>243</v>
      </c>
      <c r="C10808" s="44">
        <v>0</v>
      </c>
      <c r="D10808" s="33">
        <v>43858</v>
      </c>
    </row>
    <row r="10809" spans="1:4" x14ac:dyDescent="0.2">
      <c r="B10809" t="s">
        <v>243</v>
      </c>
      <c r="C10809" s="44">
        <v>0</v>
      </c>
      <c r="D10809" s="33">
        <v>43859</v>
      </c>
    </row>
    <row r="10810" spans="1:4" x14ac:dyDescent="0.2">
      <c r="B10810" t="s">
        <v>243</v>
      </c>
      <c r="C10810" s="44">
        <v>0</v>
      </c>
      <c r="D10810" s="33">
        <v>43860</v>
      </c>
    </row>
    <row r="10811" spans="1:4" x14ac:dyDescent="0.2">
      <c r="B10811" t="s">
        <v>243</v>
      </c>
      <c r="C10811" s="44">
        <v>0</v>
      </c>
      <c r="D10811" s="33">
        <v>43861</v>
      </c>
    </row>
    <row r="10812" spans="1:4" x14ac:dyDescent="0.2">
      <c r="B10812" t="s">
        <v>243</v>
      </c>
      <c r="C10812" s="44">
        <v>0</v>
      </c>
      <c r="D10812" s="33">
        <v>43862</v>
      </c>
    </row>
    <row r="10813" spans="1:4" x14ac:dyDescent="0.2">
      <c r="B10813" t="s">
        <v>243</v>
      </c>
      <c r="C10813" s="44">
        <v>0</v>
      </c>
      <c r="D10813" s="33">
        <v>43863</v>
      </c>
    </row>
    <row r="10814" spans="1:4" x14ac:dyDescent="0.2">
      <c r="B10814" t="s">
        <v>243</v>
      </c>
      <c r="C10814" s="44">
        <v>0</v>
      </c>
      <c r="D10814" s="33">
        <v>43864</v>
      </c>
    </row>
    <row r="10815" spans="1:4" x14ac:dyDescent="0.2">
      <c r="B10815" t="s">
        <v>243</v>
      </c>
      <c r="C10815" s="44">
        <v>0</v>
      </c>
      <c r="D10815" s="33">
        <v>43865</v>
      </c>
    </row>
    <row r="10816" spans="1:4" x14ac:dyDescent="0.2">
      <c r="B10816" t="s">
        <v>243</v>
      </c>
      <c r="C10816" s="44">
        <v>0</v>
      </c>
      <c r="D10816" s="33">
        <v>43866</v>
      </c>
    </row>
    <row r="10817" spans="2:4" x14ac:dyDescent="0.2">
      <c r="B10817" t="s">
        <v>243</v>
      </c>
      <c r="C10817" s="44">
        <v>0</v>
      </c>
      <c r="D10817" s="33">
        <v>43867</v>
      </c>
    </row>
    <row r="10818" spans="2:4" x14ac:dyDescent="0.2">
      <c r="B10818" t="s">
        <v>243</v>
      </c>
      <c r="C10818" s="44">
        <v>0</v>
      </c>
      <c r="D10818" s="33">
        <v>43868</v>
      </c>
    </row>
    <row r="10819" spans="2:4" x14ac:dyDescent="0.2">
      <c r="B10819" t="s">
        <v>243</v>
      </c>
      <c r="C10819" s="44">
        <v>0</v>
      </c>
      <c r="D10819" s="33">
        <v>43869</v>
      </c>
    </row>
    <row r="10820" spans="2:4" x14ac:dyDescent="0.2">
      <c r="B10820" t="s">
        <v>243</v>
      </c>
      <c r="C10820" s="44">
        <v>0</v>
      </c>
      <c r="D10820" s="33">
        <v>43870</v>
      </c>
    </row>
    <row r="10821" spans="2:4" x14ac:dyDescent="0.2">
      <c r="B10821" t="s">
        <v>243</v>
      </c>
      <c r="C10821" s="44">
        <v>0</v>
      </c>
      <c r="D10821" s="33">
        <v>43871</v>
      </c>
    </row>
    <row r="10822" spans="2:4" x14ac:dyDescent="0.2">
      <c r="B10822" t="s">
        <v>243</v>
      </c>
      <c r="C10822" s="44">
        <v>0</v>
      </c>
      <c r="D10822" s="33">
        <v>43872</v>
      </c>
    </row>
    <row r="10823" spans="2:4" x14ac:dyDescent="0.2">
      <c r="B10823" t="s">
        <v>243</v>
      </c>
      <c r="C10823" s="44">
        <v>0</v>
      </c>
      <c r="D10823" s="33">
        <v>43873</v>
      </c>
    </row>
    <row r="10824" spans="2:4" x14ac:dyDescent="0.2">
      <c r="B10824" t="s">
        <v>243</v>
      </c>
      <c r="C10824" s="44">
        <v>0</v>
      </c>
      <c r="D10824" s="33">
        <v>43874</v>
      </c>
    </row>
    <row r="10825" spans="2:4" x14ac:dyDescent="0.2">
      <c r="B10825" t="s">
        <v>243</v>
      </c>
      <c r="C10825" s="44">
        <v>0</v>
      </c>
      <c r="D10825" s="33">
        <v>43875</v>
      </c>
    </row>
    <row r="10826" spans="2:4" x14ac:dyDescent="0.2">
      <c r="B10826" t="s">
        <v>243</v>
      </c>
      <c r="C10826" s="44">
        <v>0</v>
      </c>
      <c r="D10826" s="33">
        <v>43876</v>
      </c>
    </row>
    <row r="10827" spans="2:4" x14ac:dyDescent="0.2">
      <c r="B10827" t="s">
        <v>243</v>
      </c>
      <c r="C10827" s="44">
        <v>0</v>
      </c>
      <c r="D10827" s="33">
        <v>43877</v>
      </c>
    </row>
    <row r="10828" spans="2:4" x14ac:dyDescent="0.2">
      <c r="B10828" t="s">
        <v>243</v>
      </c>
      <c r="C10828" s="44">
        <v>0</v>
      </c>
      <c r="D10828" s="33">
        <v>43878</v>
      </c>
    </row>
    <row r="10829" spans="2:4" x14ac:dyDescent="0.2">
      <c r="B10829" t="s">
        <v>243</v>
      </c>
      <c r="C10829" s="44">
        <v>0</v>
      </c>
      <c r="D10829" s="33">
        <v>43879</v>
      </c>
    </row>
    <row r="10830" spans="2:4" x14ac:dyDescent="0.2">
      <c r="B10830" t="s">
        <v>243</v>
      </c>
      <c r="C10830" s="44">
        <v>0</v>
      </c>
      <c r="D10830" s="33">
        <v>43880</v>
      </c>
    </row>
    <row r="10831" spans="2:4" x14ac:dyDescent="0.2">
      <c r="B10831" t="s">
        <v>243</v>
      </c>
      <c r="C10831" s="44">
        <v>0</v>
      </c>
      <c r="D10831" s="33">
        <v>43881</v>
      </c>
    </row>
    <row r="10832" spans="2:4" x14ac:dyDescent="0.2">
      <c r="B10832" t="s">
        <v>243</v>
      </c>
      <c r="C10832" s="44">
        <v>0</v>
      </c>
      <c r="D10832" s="33">
        <v>43882</v>
      </c>
    </row>
    <row r="10833" spans="2:4" x14ac:dyDescent="0.2">
      <c r="B10833" t="s">
        <v>243</v>
      </c>
      <c r="C10833" s="44">
        <v>0</v>
      </c>
      <c r="D10833" s="33">
        <v>43883</v>
      </c>
    </row>
    <row r="10834" spans="2:4" x14ac:dyDescent="0.2">
      <c r="B10834" t="s">
        <v>243</v>
      </c>
      <c r="C10834" s="44">
        <v>0</v>
      </c>
      <c r="D10834" s="33">
        <v>43884</v>
      </c>
    </row>
    <row r="10835" spans="2:4" x14ac:dyDescent="0.2">
      <c r="B10835" t="s">
        <v>243</v>
      </c>
      <c r="C10835" s="44">
        <v>0</v>
      </c>
      <c r="D10835" s="33">
        <v>43885</v>
      </c>
    </row>
    <row r="10836" spans="2:4" x14ac:dyDescent="0.2">
      <c r="B10836" t="s">
        <v>243</v>
      </c>
      <c r="C10836" s="44">
        <v>0</v>
      </c>
      <c r="D10836" s="33">
        <v>43886</v>
      </c>
    </row>
    <row r="10837" spans="2:4" x14ac:dyDescent="0.2">
      <c r="B10837" t="s">
        <v>243</v>
      </c>
      <c r="C10837" s="44">
        <v>0</v>
      </c>
      <c r="D10837" s="33">
        <v>43887</v>
      </c>
    </row>
    <row r="10838" spans="2:4" x14ac:dyDescent="0.2">
      <c r="B10838" t="s">
        <v>243</v>
      </c>
      <c r="C10838" s="44">
        <v>0</v>
      </c>
      <c r="D10838" s="33">
        <v>43888</v>
      </c>
    </row>
    <row r="10839" spans="2:4" x14ac:dyDescent="0.2">
      <c r="B10839" t="s">
        <v>243</v>
      </c>
      <c r="C10839" s="44">
        <v>0</v>
      </c>
      <c r="D10839" s="33">
        <v>43889</v>
      </c>
    </row>
    <row r="10840" spans="2:4" x14ac:dyDescent="0.2">
      <c r="B10840" t="s">
        <v>243</v>
      </c>
      <c r="C10840" s="44">
        <v>0</v>
      </c>
      <c r="D10840" s="33">
        <v>43890</v>
      </c>
    </row>
    <row r="10841" spans="2:4" x14ac:dyDescent="0.2">
      <c r="B10841" t="s">
        <v>243</v>
      </c>
      <c r="C10841" s="44">
        <v>0</v>
      </c>
      <c r="D10841" s="33">
        <v>43891</v>
      </c>
    </row>
    <row r="10842" spans="2:4" x14ac:dyDescent="0.2">
      <c r="B10842" t="s">
        <v>243</v>
      </c>
      <c r="C10842" s="44">
        <v>0</v>
      </c>
      <c r="D10842" s="33">
        <v>43892</v>
      </c>
    </row>
    <row r="10843" spans="2:4" x14ac:dyDescent="0.2">
      <c r="B10843" t="s">
        <v>243</v>
      </c>
      <c r="C10843" s="44">
        <v>0</v>
      </c>
      <c r="D10843" s="33">
        <v>43893</v>
      </c>
    </row>
    <row r="10844" spans="2:4" x14ac:dyDescent="0.2">
      <c r="B10844" t="s">
        <v>243</v>
      </c>
      <c r="C10844" s="44">
        <v>0</v>
      </c>
      <c r="D10844" s="33">
        <v>43894</v>
      </c>
    </row>
    <row r="10845" spans="2:4" x14ac:dyDescent="0.2">
      <c r="B10845" t="s">
        <v>243</v>
      </c>
      <c r="C10845" s="44">
        <v>0</v>
      </c>
      <c r="D10845" s="33">
        <v>43895</v>
      </c>
    </row>
    <row r="10846" spans="2:4" x14ac:dyDescent="0.2">
      <c r="B10846" t="s">
        <v>243</v>
      </c>
      <c r="C10846" s="44">
        <v>0</v>
      </c>
      <c r="D10846" s="33">
        <v>43896</v>
      </c>
    </row>
    <row r="10847" spans="2:4" x14ac:dyDescent="0.2">
      <c r="B10847" t="s">
        <v>243</v>
      </c>
      <c r="C10847" s="44">
        <v>0</v>
      </c>
      <c r="D10847" s="33">
        <v>43897</v>
      </c>
    </row>
    <row r="10848" spans="2:4" x14ac:dyDescent="0.2">
      <c r="B10848" t="s">
        <v>243</v>
      </c>
      <c r="C10848" s="44">
        <v>0</v>
      </c>
      <c r="D10848" s="33">
        <v>43898</v>
      </c>
    </row>
    <row r="10849" spans="1:4" x14ac:dyDescent="0.2">
      <c r="B10849" t="s">
        <v>243</v>
      </c>
      <c r="C10849" s="44">
        <v>0</v>
      </c>
      <c r="D10849" s="33">
        <v>43899</v>
      </c>
    </row>
    <row r="10850" spans="1:4" x14ac:dyDescent="0.2">
      <c r="B10850" t="s">
        <v>243</v>
      </c>
      <c r="C10850" s="44">
        <v>0</v>
      </c>
      <c r="D10850" s="33">
        <v>43900</v>
      </c>
    </row>
    <row r="10851" spans="1:4" x14ac:dyDescent="0.2">
      <c r="B10851" t="s">
        <v>243</v>
      </c>
      <c r="C10851" s="44">
        <v>2</v>
      </c>
      <c r="D10851" s="33">
        <v>43901</v>
      </c>
    </row>
    <row r="10852" spans="1:4" x14ac:dyDescent="0.2">
      <c r="B10852" t="s">
        <v>243</v>
      </c>
      <c r="C10852" s="44">
        <v>2</v>
      </c>
      <c r="D10852" s="33">
        <v>43902</v>
      </c>
    </row>
    <row r="10853" spans="1:4" x14ac:dyDescent="0.2">
      <c r="B10853" t="s">
        <v>243</v>
      </c>
      <c r="C10853" s="44">
        <v>2</v>
      </c>
      <c r="D10853" s="33">
        <v>43903</v>
      </c>
    </row>
    <row r="10854" spans="1:4" x14ac:dyDescent="0.2">
      <c r="B10854" t="s">
        <v>243</v>
      </c>
      <c r="C10854" s="44">
        <v>2</v>
      </c>
      <c r="D10854" s="33">
        <v>43904</v>
      </c>
    </row>
    <row r="10855" spans="1:4" x14ac:dyDescent="0.2">
      <c r="B10855" t="s">
        <v>243</v>
      </c>
      <c r="C10855" s="44">
        <v>3</v>
      </c>
      <c r="D10855" s="33">
        <v>43905</v>
      </c>
    </row>
    <row r="10856" spans="1:4" x14ac:dyDescent="0.2">
      <c r="A10856" t="s">
        <v>244</v>
      </c>
      <c r="B10856" t="s">
        <v>17</v>
      </c>
      <c r="C10856" s="44">
        <v>0</v>
      </c>
      <c r="D10856" s="33">
        <v>43852</v>
      </c>
    </row>
    <row r="10857" spans="1:4" x14ac:dyDescent="0.2">
      <c r="A10857" t="s">
        <v>244</v>
      </c>
      <c r="B10857" t="s">
        <v>17</v>
      </c>
      <c r="C10857" s="44">
        <v>0</v>
      </c>
      <c r="D10857" s="33">
        <v>43853</v>
      </c>
    </row>
    <row r="10858" spans="1:4" x14ac:dyDescent="0.2">
      <c r="A10858" t="s">
        <v>244</v>
      </c>
      <c r="B10858" t="s">
        <v>17</v>
      </c>
      <c r="C10858" s="44">
        <v>0</v>
      </c>
      <c r="D10858" s="33">
        <v>43854</v>
      </c>
    </row>
    <row r="10859" spans="1:4" x14ac:dyDescent="0.2">
      <c r="A10859" t="s">
        <v>244</v>
      </c>
      <c r="B10859" t="s">
        <v>17</v>
      </c>
      <c r="C10859" s="44">
        <v>0</v>
      </c>
      <c r="D10859" s="33">
        <v>43855</v>
      </c>
    </row>
    <row r="10860" spans="1:4" x14ac:dyDescent="0.2">
      <c r="A10860" t="s">
        <v>244</v>
      </c>
      <c r="B10860" t="s">
        <v>17</v>
      </c>
      <c r="C10860" s="44">
        <v>0</v>
      </c>
      <c r="D10860" s="33">
        <v>43856</v>
      </c>
    </row>
    <row r="10861" spans="1:4" x14ac:dyDescent="0.2">
      <c r="A10861" t="s">
        <v>244</v>
      </c>
      <c r="B10861" t="s">
        <v>17</v>
      </c>
      <c r="C10861" s="44">
        <v>0</v>
      </c>
      <c r="D10861" s="33">
        <v>43857</v>
      </c>
    </row>
    <row r="10862" spans="1:4" x14ac:dyDescent="0.2">
      <c r="A10862" t="s">
        <v>244</v>
      </c>
      <c r="B10862" t="s">
        <v>17</v>
      </c>
      <c r="C10862" s="44">
        <v>0</v>
      </c>
      <c r="D10862" s="33">
        <v>43858</v>
      </c>
    </row>
    <row r="10863" spans="1:4" x14ac:dyDescent="0.2">
      <c r="A10863" t="s">
        <v>244</v>
      </c>
      <c r="B10863" t="s">
        <v>17</v>
      </c>
      <c r="C10863" s="44">
        <v>0</v>
      </c>
      <c r="D10863" s="33">
        <v>43859</v>
      </c>
    </row>
    <row r="10864" spans="1:4" x14ac:dyDescent="0.2">
      <c r="A10864" t="s">
        <v>244</v>
      </c>
      <c r="B10864" t="s">
        <v>17</v>
      </c>
      <c r="C10864" s="44">
        <v>0</v>
      </c>
      <c r="D10864" s="33">
        <v>43860</v>
      </c>
    </row>
    <row r="10865" spans="1:4" x14ac:dyDescent="0.2">
      <c r="A10865" t="s">
        <v>244</v>
      </c>
      <c r="B10865" t="s">
        <v>17</v>
      </c>
      <c r="C10865" s="44">
        <v>0</v>
      </c>
      <c r="D10865" s="33">
        <v>43861</v>
      </c>
    </row>
    <row r="10866" spans="1:4" x14ac:dyDescent="0.2">
      <c r="A10866" t="s">
        <v>244</v>
      </c>
      <c r="B10866" t="s">
        <v>17</v>
      </c>
      <c r="C10866" s="44">
        <v>0</v>
      </c>
      <c r="D10866" s="33">
        <v>43862</v>
      </c>
    </row>
    <row r="10867" spans="1:4" x14ac:dyDescent="0.2">
      <c r="A10867" t="s">
        <v>244</v>
      </c>
      <c r="B10867" t="s">
        <v>17</v>
      </c>
      <c r="C10867" s="44">
        <v>0</v>
      </c>
      <c r="D10867" s="33">
        <v>43863</v>
      </c>
    </row>
    <row r="10868" spans="1:4" x14ac:dyDescent="0.2">
      <c r="A10868" t="s">
        <v>244</v>
      </c>
      <c r="B10868" t="s">
        <v>17</v>
      </c>
      <c r="C10868" s="44">
        <v>0</v>
      </c>
      <c r="D10868" s="33">
        <v>43864</v>
      </c>
    </row>
    <row r="10869" spans="1:4" x14ac:dyDescent="0.2">
      <c r="A10869" t="s">
        <v>244</v>
      </c>
      <c r="B10869" t="s">
        <v>17</v>
      </c>
      <c r="C10869" s="44">
        <v>0</v>
      </c>
      <c r="D10869" s="33">
        <v>43865</v>
      </c>
    </row>
    <row r="10870" spans="1:4" x14ac:dyDescent="0.2">
      <c r="A10870" t="s">
        <v>244</v>
      </c>
      <c r="B10870" t="s">
        <v>17</v>
      </c>
      <c r="C10870" s="44">
        <v>0</v>
      </c>
      <c r="D10870" s="33">
        <v>43866</v>
      </c>
    </row>
    <row r="10871" spans="1:4" x14ac:dyDescent="0.2">
      <c r="A10871" t="s">
        <v>244</v>
      </c>
      <c r="B10871" t="s">
        <v>17</v>
      </c>
      <c r="C10871" s="44">
        <v>0</v>
      </c>
      <c r="D10871" s="33">
        <v>43867</v>
      </c>
    </row>
    <row r="10872" spans="1:4" x14ac:dyDescent="0.2">
      <c r="A10872" t="s">
        <v>244</v>
      </c>
      <c r="B10872" t="s">
        <v>17</v>
      </c>
      <c r="C10872" s="44">
        <v>0</v>
      </c>
      <c r="D10872" s="33">
        <v>43868</v>
      </c>
    </row>
    <row r="10873" spans="1:4" x14ac:dyDescent="0.2">
      <c r="A10873" t="s">
        <v>244</v>
      </c>
      <c r="B10873" t="s">
        <v>17</v>
      </c>
      <c r="C10873" s="44">
        <v>0</v>
      </c>
      <c r="D10873" s="33">
        <v>43869</v>
      </c>
    </row>
    <row r="10874" spans="1:4" x14ac:dyDescent="0.2">
      <c r="A10874" t="s">
        <v>244</v>
      </c>
      <c r="B10874" t="s">
        <v>17</v>
      </c>
      <c r="C10874" s="44">
        <v>0</v>
      </c>
      <c r="D10874" s="33">
        <v>43870</v>
      </c>
    </row>
    <row r="10875" spans="1:4" x14ac:dyDescent="0.2">
      <c r="A10875" t="s">
        <v>244</v>
      </c>
      <c r="B10875" t="s">
        <v>17</v>
      </c>
      <c r="C10875" s="44">
        <v>0</v>
      </c>
      <c r="D10875" s="33">
        <v>43871</v>
      </c>
    </row>
    <row r="10876" spans="1:4" x14ac:dyDescent="0.2">
      <c r="A10876" t="s">
        <v>244</v>
      </c>
      <c r="B10876" t="s">
        <v>17</v>
      </c>
      <c r="C10876" s="44">
        <v>0</v>
      </c>
      <c r="D10876" s="33">
        <v>43872</v>
      </c>
    </row>
    <row r="10877" spans="1:4" x14ac:dyDescent="0.2">
      <c r="A10877" t="s">
        <v>244</v>
      </c>
      <c r="B10877" t="s">
        <v>17</v>
      </c>
      <c r="C10877" s="44">
        <v>0</v>
      </c>
      <c r="D10877" s="33">
        <v>43873</v>
      </c>
    </row>
    <row r="10878" spans="1:4" x14ac:dyDescent="0.2">
      <c r="A10878" t="s">
        <v>244</v>
      </c>
      <c r="B10878" t="s">
        <v>17</v>
      </c>
      <c r="C10878" s="44">
        <v>0</v>
      </c>
      <c r="D10878" s="33">
        <v>43874</v>
      </c>
    </row>
    <row r="10879" spans="1:4" x14ac:dyDescent="0.2">
      <c r="A10879" t="s">
        <v>244</v>
      </c>
      <c r="B10879" t="s">
        <v>17</v>
      </c>
      <c r="C10879" s="44">
        <v>0</v>
      </c>
      <c r="D10879" s="33">
        <v>43875</v>
      </c>
    </row>
    <row r="10880" spans="1:4" x14ac:dyDescent="0.2">
      <c r="A10880" t="s">
        <v>244</v>
      </c>
      <c r="B10880" t="s">
        <v>17</v>
      </c>
      <c r="C10880" s="44">
        <v>0</v>
      </c>
      <c r="D10880" s="33">
        <v>43876</v>
      </c>
    </row>
    <row r="10881" spans="1:4" x14ac:dyDescent="0.2">
      <c r="A10881" t="s">
        <v>244</v>
      </c>
      <c r="B10881" t="s">
        <v>17</v>
      </c>
      <c r="C10881" s="44">
        <v>0</v>
      </c>
      <c r="D10881" s="33">
        <v>43877</v>
      </c>
    </row>
    <row r="10882" spans="1:4" x14ac:dyDescent="0.2">
      <c r="A10882" t="s">
        <v>244</v>
      </c>
      <c r="B10882" t="s">
        <v>17</v>
      </c>
      <c r="C10882" s="44">
        <v>0</v>
      </c>
      <c r="D10882" s="33">
        <v>43878</v>
      </c>
    </row>
    <row r="10883" spans="1:4" x14ac:dyDescent="0.2">
      <c r="A10883" t="s">
        <v>244</v>
      </c>
      <c r="B10883" t="s">
        <v>17</v>
      </c>
      <c r="C10883" s="44">
        <v>0</v>
      </c>
      <c r="D10883" s="33">
        <v>43879</v>
      </c>
    </row>
    <row r="10884" spans="1:4" x14ac:dyDescent="0.2">
      <c r="A10884" t="s">
        <v>244</v>
      </c>
      <c r="B10884" t="s">
        <v>17</v>
      </c>
      <c r="C10884" s="44">
        <v>0</v>
      </c>
      <c r="D10884" s="33">
        <v>43880</v>
      </c>
    </row>
    <row r="10885" spans="1:4" x14ac:dyDescent="0.2">
      <c r="A10885" t="s">
        <v>244</v>
      </c>
      <c r="B10885" t="s">
        <v>17</v>
      </c>
      <c r="C10885" s="44">
        <v>0</v>
      </c>
      <c r="D10885" s="33">
        <v>43881</v>
      </c>
    </row>
    <row r="10886" spans="1:4" x14ac:dyDescent="0.2">
      <c r="A10886" t="s">
        <v>244</v>
      </c>
      <c r="B10886" t="s">
        <v>17</v>
      </c>
      <c r="C10886" s="44">
        <v>0</v>
      </c>
      <c r="D10886" s="33">
        <v>43882</v>
      </c>
    </row>
    <row r="10887" spans="1:4" x14ac:dyDescent="0.2">
      <c r="A10887" t="s">
        <v>244</v>
      </c>
      <c r="B10887" t="s">
        <v>17</v>
      </c>
      <c r="C10887" s="44">
        <v>0</v>
      </c>
      <c r="D10887" s="33">
        <v>43883</v>
      </c>
    </row>
    <row r="10888" spans="1:4" x14ac:dyDescent="0.2">
      <c r="A10888" t="s">
        <v>244</v>
      </c>
      <c r="B10888" t="s">
        <v>17</v>
      </c>
      <c r="C10888" s="44">
        <v>0</v>
      </c>
      <c r="D10888" s="33">
        <v>43884</v>
      </c>
    </row>
    <row r="10889" spans="1:4" x14ac:dyDescent="0.2">
      <c r="A10889" t="s">
        <v>244</v>
      </c>
      <c r="B10889" t="s">
        <v>17</v>
      </c>
      <c r="C10889" s="44">
        <v>0</v>
      </c>
      <c r="D10889" s="33">
        <v>43885</v>
      </c>
    </row>
    <row r="10890" spans="1:4" x14ac:dyDescent="0.2">
      <c r="A10890" t="s">
        <v>244</v>
      </c>
      <c r="B10890" t="s">
        <v>17</v>
      </c>
      <c r="C10890" s="44">
        <v>0</v>
      </c>
      <c r="D10890" s="33">
        <v>43886</v>
      </c>
    </row>
    <row r="10891" spans="1:4" x14ac:dyDescent="0.2">
      <c r="A10891" t="s">
        <v>244</v>
      </c>
      <c r="B10891" t="s">
        <v>17</v>
      </c>
      <c r="C10891" s="44">
        <v>0</v>
      </c>
      <c r="D10891" s="33">
        <v>43887</v>
      </c>
    </row>
    <row r="10892" spans="1:4" x14ac:dyDescent="0.2">
      <c r="A10892" t="s">
        <v>244</v>
      </c>
      <c r="B10892" t="s">
        <v>17</v>
      </c>
      <c r="C10892" s="44">
        <v>0</v>
      </c>
      <c r="D10892" s="33">
        <v>43888</v>
      </c>
    </row>
    <row r="10893" spans="1:4" x14ac:dyDescent="0.2">
      <c r="A10893" t="s">
        <v>244</v>
      </c>
      <c r="B10893" t="s">
        <v>17</v>
      </c>
      <c r="C10893" s="44">
        <v>0</v>
      </c>
      <c r="D10893" s="33">
        <v>43889</v>
      </c>
    </row>
    <row r="10894" spans="1:4" x14ac:dyDescent="0.2">
      <c r="A10894" t="s">
        <v>244</v>
      </c>
      <c r="B10894" t="s">
        <v>17</v>
      </c>
      <c r="C10894" s="44">
        <v>0</v>
      </c>
      <c r="D10894" s="33">
        <v>43890</v>
      </c>
    </row>
    <row r="10895" spans="1:4" x14ac:dyDescent="0.2">
      <c r="A10895" t="s">
        <v>244</v>
      </c>
      <c r="B10895" t="s">
        <v>17</v>
      </c>
      <c r="C10895" s="44">
        <v>0</v>
      </c>
      <c r="D10895" s="33">
        <v>43891</v>
      </c>
    </row>
    <row r="10896" spans="1:4" x14ac:dyDescent="0.2">
      <c r="A10896" t="s">
        <v>244</v>
      </c>
      <c r="B10896" t="s">
        <v>17</v>
      </c>
      <c r="C10896" s="44">
        <v>0</v>
      </c>
      <c r="D10896" s="33">
        <v>43892</v>
      </c>
    </row>
    <row r="10897" spans="1:4" x14ac:dyDescent="0.2">
      <c r="A10897" t="s">
        <v>244</v>
      </c>
      <c r="B10897" t="s">
        <v>17</v>
      </c>
      <c r="C10897" s="44">
        <v>0</v>
      </c>
      <c r="D10897" s="33">
        <v>43893</v>
      </c>
    </row>
    <row r="10898" spans="1:4" x14ac:dyDescent="0.2">
      <c r="A10898" t="s">
        <v>244</v>
      </c>
      <c r="B10898" t="s">
        <v>17</v>
      </c>
      <c r="C10898" s="44">
        <v>0</v>
      </c>
      <c r="D10898" s="33">
        <v>43894</v>
      </c>
    </row>
    <row r="10899" spans="1:4" x14ac:dyDescent="0.2">
      <c r="A10899" t="s">
        <v>244</v>
      </c>
      <c r="B10899" t="s">
        <v>17</v>
      </c>
      <c r="C10899" s="44">
        <v>0</v>
      </c>
      <c r="D10899" s="33">
        <v>43895</v>
      </c>
    </row>
    <row r="10900" spans="1:4" x14ac:dyDescent="0.2">
      <c r="A10900" t="s">
        <v>244</v>
      </c>
      <c r="B10900" t="s">
        <v>17</v>
      </c>
      <c r="C10900" s="44">
        <v>0</v>
      </c>
      <c r="D10900" s="33">
        <v>43896</v>
      </c>
    </row>
    <row r="10901" spans="1:4" x14ac:dyDescent="0.2">
      <c r="A10901" t="s">
        <v>244</v>
      </c>
      <c r="B10901" t="s">
        <v>17</v>
      </c>
      <c r="C10901" s="44">
        <v>0</v>
      </c>
      <c r="D10901" s="33">
        <v>43897</v>
      </c>
    </row>
    <row r="10902" spans="1:4" x14ac:dyDescent="0.2">
      <c r="A10902" t="s">
        <v>244</v>
      </c>
      <c r="B10902" t="s">
        <v>17</v>
      </c>
      <c r="C10902" s="44">
        <v>0</v>
      </c>
      <c r="D10902" s="33">
        <v>43898</v>
      </c>
    </row>
    <row r="10903" spans="1:4" x14ac:dyDescent="0.2">
      <c r="A10903" t="s">
        <v>244</v>
      </c>
      <c r="B10903" t="s">
        <v>17</v>
      </c>
      <c r="C10903" s="44">
        <v>0</v>
      </c>
      <c r="D10903" s="33">
        <v>43899</v>
      </c>
    </row>
    <row r="10904" spans="1:4" x14ac:dyDescent="0.2">
      <c r="A10904" t="s">
        <v>244</v>
      </c>
      <c r="B10904" t="s">
        <v>17</v>
      </c>
      <c r="C10904" s="44">
        <v>1</v>
      </c>
      <c r="D10904" s="33">
        <v>43900</v>
      </c>
    </row>
    <row r="10905" spans="1:4" x14ac:dyDescent="0.2">
      <c r="A10905" t="s">
        <v>244</v>
      </c>
      <c r="B10905" t="s">
        <v>17</v>
      </c>
      <c r="C10905" s="44">
        <v>2</v>
      </c>
      <c r="D10905" s="33">
        <v>43901</v>
      </c>
    </row>
    <row r="10906" spans="1:4" x14ac:dyDescent="0.2">
      <c r="A10906" t="s">
        <v>244</v>
      </c>
      <c r="B10906" t="s">
        <v>17</v>
      </c>
      <c r="C10906" s="44">
        <v>2</v>
      </c>
      <c r="D10906" s="33">
        <v>43902</v>
      </c>
    </row>
    <row r="10907" spans="1:4" x14ac:dyDescent="0.2">
      <c r="A10907" t="s">
        <v>244</v>
      </c>
      <c r="B10907" t="s">
        <v>17</v>
      </c>
      <c r="C10907" s="44">
        <v>2</v>
      </c>
      <c r="D10907" s="33">
        <v>43903</v>
      </c>
    </row>
    <row r="10908" spans="1:4" x14ac:dyDescent="0.2">
      <c r="A10908" t="s">
        <v>244</v>
      </c>
      <c r="B10908" t="s">
        <v>17</v>
      </c>
      <c r="C10908" s="44">
        <v>2</v>
      </c>
      <c r="D10908" s="33">
        <v>43904</v>
      </c>
    </row>
    <row r="10909" spans="1:4" x14ac:dyDescent="0.2">
      <c r="A10909" t="s">
        <v>244</v>
      </c>
      <c r="B10909" t="s">
        <v>17</v>
      </c>
      <c r="C10909" s="44">
        <v>3</v>
      </c>
      <c r="D10909" s="33">
        <v>43905</v>
      </c>
    </row>
    <row r="10910" spans="1:4" x14ac:dyDescent="0.2">
      <c r="A10910" t="s">
        <v>245</v>
      </c>
      <c r="B10910" t="s">
        <v>50</v>
      </c>
      <c r="C10910" s="44">
        <v>0</v>
      </c>
      <c r="D10910" s="33">
        <v>43852</v>
      </c>
    </row>
    <row r="10911" spans="1:4" x14ac:dyDescent="0.2">
      <c r="A10911" t="s">
        <v>245</v>
      </c>
      <c r="B10911" t="s">
        <v>50</v>
      </c>
      <c r="C10911" s="44">
        <v>0</v>
      </c>
      <c r="D10911" s="33">
        <v>43853</v>
      </c>
    </row>
    <row r="10912" spans="1:4" x14ac:dyDescent="0.2">
      <c r="A10912" t="s">
        <v>245</v>
      </c>
      <c r="B10912" t="s">
        <v>50</v>
      </c>
      <c r="C10912" s="44">
        <v>0</v>
      </c>
      <c r="D10912" s="33">
        <v>43854</v>
      </c>
    </row>
    <row r="10913" spans="1:4" x14ac:dyDescent="0.2">
      <c r="A10913" t="s">
        <v>245</v>
      </c>
      <c r="B10913" t="s">
        <v>50</v>
      </c>
      <c r="C10913" s="44">
        <v>0</v>
      </c>
      <c r="D10913" s="33">
        <v>43855</v>
      </c>
    </row>
    <row r="10914" spans="1:4" x14ac:dyDescent="0.2">
      <c r="A10914" t="s">
        <v>245</v>
      </c>
      <c r="B10914" t="s">
        <v>50</v>
      </c>
      <c r="C10914" s="44">
        <v>0</v>
      </c>
      <c r="D10914" s="33">
        <v>43856</v>
      </c>
    </row>
    <row r="10915" spans="1:4" x14ac:dyDescent="0.2">
      <c r="A10915" t="s">
        <v>245</v>
      </c>
      <c r="B10915" t="s">
        <v>50</v>
      </c>
      <c r="C10915" s="44">
        <v>0</v>
      </c>
      <c r="D10915" s="33">
        <v>43857</v>
      </c>
    </row>
    <row r="10916" spans="1:4" x14ac:dyDescent="0.2">
      <c r="A10916" t="s">
        <v>245</v>
      </c>
      <c r="B10916" t="s">
        <v>50</v>
      </c>
      <c r="C10916" s="44">
        <v>0</v>
      </c>
      <c r="D10916" s="33">
        <v>43858</v>
      </c>
    </row>
    <row r="10917" spans="1:4" x14ac:dyDescent="0.2">
      <c r="A10917" t="s">
        <v>245</v>
      </c>
      <c r="B10917" t="s">
        <v>50</v>
      </c>
      <c r="C10917" s="44">
        <v>0</v>
      </c>
      <c r="D10917" s="33">
        <v>43859</v>
      </c>
    </row>
    <row r="10918" spans="1:4" x14ac:dyDescent="0.2">
      <c r="A10918" t="s">
        <v>245</v>
      </c>
      <c r="B10918" t="s">
        <v>50</v>
      </c>
      <c r="C10918" s="44">
        <v>0</v>
      </c>
      <c r="D10918" s="33">
        <v>43860</v>
      </c>
    </row>
    <row r="10919" spans="1:4" x14ac:dyDescent="0.2">
      <c r="A10919" t="s">
        <v>245</v>
      </c>
      <c r="B10919" t="s">
        <v>50</v>
      </c>
      <c r="C10919" s="44">
        <v>0</v>
      </c>
      <c r="D10919" s="33">
        <v>43861</v>
      </c>
    </row>
    <row r="10920" spans="1:4" x14ac:dyDescent="0.2">
      <c r="A10920" t="s">
        <v>245</v>
      </c>
      <c r="B10920" t="s">
        <v>50</v>
      </c>
      <c r="C10920" s="44">
        <v>0</v>
      </c>
      <c r="D10920" s="33">
        <v>43862</v>
      </c>
    </row>
    <row r="10921" spans="1:4" x14ac:dyDescent="0.2">
      <c r="A10921" t="s">
        <v>245</v>
      </c>
      <c r="B10921" t="s">
        <v>50</v>
      </c>
      <c r="C10921" s="44">
        <v>0</v>
      </c>
      <c r="D10921" s="33">
        <v>43863</v>
      </c>
    </row>
    <row r="10922" spans="1:4" x14ac:dyDescent="0.2">
      <c r="A10922" t="s">
        <v>245</v>
      </c>
      <c r="B10922" t="s">
        <v>50</v>
      </c>
      <c r="C10922" s="44">
        <v>0</v>
      </c>
      <c r="D10922" s="33">
        <v>43864</v>
      </c>
    </row>
    <row r="10923" spans="1:4" x14ac:dyDescent="0.2">
      <c r="A10923" t="s">
        <v>245</v>
      </c>
      <c r="B10923" t="s">
        <v>50</v>
      </c>
      <c r="C10923" s="44">
        <v>0</v>
      </c>
      <c r="D10923" s="33">
        <v>43865</v>
      </c>
    </row>
    <row r="10924" spans="1:4" x14ac:dyDescent="0.2">
      <c r="A10924" t="s">
        <v>245</v>
      </c>
      <c r="B10924" t="s">
        <v>50</v>
      </c>
      <c r="C10924" s="44">
        <v>0</v>
      </c>
      <c r="D10924" s="33">
        <v>43866</v>
      </c>
    </row>
    <row r="10925" spans="1:4" x14ac:dyDescent="0.2">
      <c r="A10925" t="s">
        <v>245</v>
      </c>
      <c r="B10925" t="s">
        <v>50</v>
      </c>
      <c r="C10925" s="44">
        <v>0</v>
      </c>
      <c r="D10925" s="33">
        <v>43867</v>
      </c>
    </row>
    <row r="10926" spans="1:4" x14ac:dyDescent="0.2">
      <c r="A10926" t="s">
        <v>245</v>
      </c>
      <c r="B10926" t="s">
        <v>50</v>
      </c>
      <c r="C10926" s="44">
        <v>0</v>
      </c>
      <c r="D10926" s="33">
        <v>43868</v>
      </c>
    </row>
    <row r="10927" spans="1:4" x14ac:dyDescent="0.2">
      <c r="A10927" t="s">
        <v>245</v>
      </c>
      <c r="B10927" t="s">
        <v>50</v>
      </c>
      <c r="C10927" s="44">
        <v>0</v>
      </c>
      <c r="D10927" s="33">
        <v>43869</v>
      </c>
    </row>
    <row r="10928" spans="1:4" x14ac:dyDescent="0.2">
      <c r="A10928" t="s">
        <v>245</v>
      </c>
      <c r="B10928" t="s">
        <v>50</v>
      </c>
      <c r="C10928" s="44">
        <v>0</v>
      </c>
      <c r="D10928" s="33">
        <v>43870</v>
      </c>
    </row>
    <row r="10929" spans="1:4" x14ac:dyDescent="0.2">
      <c r="A10929" t="s">
        <v>245</v>
      </c>
      <c r="B10929" t="s">
        <v>50</v>
      </c>
      <c r="C10929" s="44">
        <v>0</v>
      </c>
      <c r="D10929" s="33">
        <v>43871</v>
      </c>
    </row>
    <row r="10930" spans="1:4" x14ac:dyDescent="0.2">
      <c r="A10930" t="s">
        <v>245</v>
      </c>
      <c r="B10930" t="s">
        <v>50</v>
      </c>
      <c r="C10930" s="44">
        <v>0</v>
      </c>
      <c r="D10930" s="33">
        <v>43872</v>
      </c>
    </row>
    <row r="10931" spans="1:4" x14ac:dyDescent="0.2">
      <c r="A10931" t="s">
        <v>245</v>
      </c>
      <c r="B10931" t="s">
        <v>50</v>
      </c>
      <c r="C10931" s="44">
        <v>0</v>
      </c>
      <c r="D10931" s="33">
        <v>43873</v>
      </c>
    </row>
    <row r="10932" spans="1:4" x14ac:dyDescent="0.2">
      <c r="A10932" t="s">
        <v>245</v>
      </c>
      <c r="B10932" t="s">
        <v>50</v>
      </c>
      <c r="C10932" s="44">
        <v>0</v>
      </c>
      <c r="D10932" s="33">
        <v>43874</v>
      </c>
    </row>
    <row r="10933" spans="1:4" x14ac:dyDescent="0.2">
      <c r="A10933" t="s">
        <v>245</v>
      </c>
      <c r="B10933" t="s">
        <v>50</v>
      </c>
      <c r="C10933" s="44">
        <v>0</v>
      </c>
      <c r="D10933" s="33">
        <v>43875</v>
      </c>
    </row>
    <row r="10934" spans="1:4" x14ac:dyDescent="0.2">
      <c r="A10934" t="s">
        <v>245</v>
      </c>
      <c r="B10934" t="s">
        <v>50</v>
      </c>
      <c r="C10934" s="44">
        <v>0</v>
      </c>
      <c r="D10934" s="33">
        <v>43876</v>
      </c>
    </row>
    <row r="10935" spans="1:4" x14ac:dyDescent="0.2">
      <c r="A10935" t="s">
        <v>245</v>
      </c>
      <c r="B10935" t="s">
        <v>50</v>
      </c>
      <c r="C10935" s="44">
        <v>0</v>
      </c>
      <c r="D10935" s="33">
        <v>43877</v>
      </c>
    </row>
    <row r="10936" spans="1:4" x14ac:dyDescent="0.2">
      <c r="A10936" t="s">
        <v>245</v>
      </c>
      <c r="B10936" t="s">
        <v>50</v>
      </c>
      <c r="C10936" s="44">
        <v>0</v>
      </c>
      <c r="D10936" s="33">
        <v>43878</v>
      </c>
    </row>
    <row r="10937" spans="1:4" x14ac:dyDescent="0.2">
      <c r="A10937" t="s">
        <v>245</v>
      </c>
      <c r="B10937" t="s">
        <v>50</v>
      </c>
      <c r="C10937" s="44">
        <v>0</v>
      </c>
      <c r="D10937" s="33">
        <v>43879</v>
      </c>
    </row>
    <row r="10938" spans="1:4" x14ac:dyDescent="0.2">
      <c r="A10938" t="s">
        <v>245</v>
      </c>
      <c r="B10938" t="s">
        <v>50</v>
      </c>
      <c r="C10938" s="44">
        <v>0</v>
      </c>
      <c r="D10938" s="33">
        <v>43880</v>
      </c>
    </row>
    <row r="10939" spans="1:4" x14ac:dyDescent="0.2">
      <c r="A10939" t="s">
        <v>245</v>
      </c>
      <c r="B10939" t="s">
        <v>50</v>
      </c>
      <c r="C10939" s="44">
        <v>0</v>
      </c>
      <c r="D10939" s="33">
        <v>43881</v>
      </c>
    </row>
    <row r="10940" spans="1:4" x14ac:dyDescent="0.2">
      <c r="A10940" t="s">
        <v>245</v>
      </c>
      <c r="B10940" t="s">
        <v>50</v>
      </c>
      <c r="C10940" s="44">
        <v>0</v>
      </c>
      <c r="D10940" s="33">
        <v>43882</v>
      </c>
    </row>
    <row r="10941" spans="1:4" x14ac:dyDescent="0.2">
      <c r="A10941" t="s">
        <v>245</v>
      </c>
      <c r="B10941" t="s">
        <v>50</v>
      </c>
      <c r="C10941" s="44">
        <v>0</v>
      </c>
      <c r="D10941" s="33">
        <v>43883</v>
      </c>
    </row>
    <row r="10942" spans="1:4" x14ac:dyDescent="0.2">
      <c r="A10942" t="s">
        <v>245</v>
      </c>
      <c r="B10942" t="s">
        <v>50</v>
      </c>
      <c r="C10942" s="44">
        <v>0</v>
      </c>
      <c r="D10942" s="33">
        <v>43884</v>
      </c>
    </row>
    <row r="10943" spans="1:4" x14ac:dyDescent="0.2">
      <c r="A10943" t="s">
        <v>245</v>
      </c>
      <c r="B10943" t="s">
        <v>50</v>
      </c>
      <c r="C10943" s="44">
        <v>0</v>
      </c>
      <c r="D10943" s="33">
        <v>43885</v>
      </c>
    </row>
    <row r="10944" spans="1:4" x14ac:dyDescent="0.2">
      <c r="A10944" t="s">
        <v>245</v>
      </c>
      <c r="B10944" t="s">
        <v>50</v>
      </c>
      <c r="C10944" s="44">
        <v>0</v>
      </c>
      <c r="D10944" s="33">
        <v>43886</v>
      </c>
    </row>
    <row r="10945" spans="1:4" x14ac:dyDescent="0.2">
      <c r="A10945" t="s">
        <v>245</v>
      </c>
      <c r="B10945" t="s">
        <v>50</v>
      </c>
      <c r="C10945" s="44">
        <v>0</v>
      </c>
      <c r="D10945" s="33">
        <v>43887</v>
      </c>
    </row>
    <row r="10946" spans="1:4" x14ac:dyDescent="0.2">
      <c r="A10946" t="s">
        <v>245</v>
      </c>
      <c r="B10946" t="s">
        <v>50</v>
      </c>
      <c r="C10946" s="44">
        <v>0</v>
      </c>
      <c r="D10946" s="33">
        <v>43888</v>
      </c>
    </row>
    <row r="10947" spans="1:4" x14ac:dyDescent="0.2">
      <c r="A10947" t="s">
        <v>245</v>
      </c>
      <c r="B10947" t="s">
        <v>50</v>
      </c>
      <c r="C10947" s="44">
        <v>0</v>
      </c>
      <c r="D10947" s="33">
        <v>43889</v>
      </c>
    </row>
    <row r="10948" spans="1:4" x14ac:dyDescent="0.2">
      <c r="A10948" t="s">
        <v>245</v>
      </c>
      <c r="B10948" t="s">
        <v>50</v>
      </c>
      <c r="C10948" s="44">
        <v>0</v>
      </c>
      <c r="D10948" s="33">
        <v>43890</v>
      </c>
    </row>
    <row r="10949" spans="1:4" x14ac:dyDescent="0.2">
      <c r="A10949" t="s">
        <v>245</v>
      </c>
      <c r="B10949" t="s">
        <v>50</v>
      </c>
      <c r="C10949" s="44">
        <v>0</v>
      </c>
      <c r="D10949" s="33">
        <v>43891</v>
      </c>
    </row>
    <row r="10950" spans="1:4" x14ac:dyDescent="0.2">
      <c r="A10950" t="s">
        <v>245</v>
      </c>
      <c r="B10950" t="s">
        <v>50</v>
      </c>
      <c r="C10950" s="44">
        <v>0</v>
      </c>
      <c r="D10950" s="33">
        <v>43892</v>
      </c>
    </row>
    <row r="10951" spans="1:4" x14ac:dyDescent="0.2">
      <c r="A10951" t="s">
        <v>245</v>
      </c>
      <c r="B10951" t="s">
        <v>50</v>
      </c>
      <c r="C10951" s="44">
        <v>0</v>
      </c>
      <c r="D10951" s="33">
        <v>43893</v>
      </c>
    </row>
    <row r="10952" spans="1:4" x14ac:dyDescent="0.2">
      <c r="A10952" t="s">
        <v>245</v>
      </c>
      <c r="B10952" t="s">
        <v>50</v>
      </c>
      <c r="C10952" s="44">
        <v>0</v>
      </c>
      <c r="D10952" s="33">
        <v>43894</v>
      </c>
    </row>
    <row r="10953" spans="1:4" x14ac:dyDescent="0.2">
      <c r="A10953" t="s">
        <v>245</v>
      </c>
      <c r="B10953" t="s">
        <v>50</v>
      </c>
      <c r="C10953" s="44">
        <v>0</v>
      </c>
      <c r="D10953" s="33">
        <v>43895</v>
      </c>
    </row>
    <row r="10954" spans="1:4" x14ac:dyDescent="0.2">
      <c r="A10954" t="s">
        <v>245</v>
      </c>
      <c r="B10954" t="s">
        <v>50</v>
      </c>
      <c r="C10954" s="44">
        <v>0</v>
      </c>
      <c r="D10954" s="33">
        <v>43896</v>
      </c>
    </row>
    <row r="10955" spans="1:4" x14ac:dyDescent="0.2">
      <c r="A10955" t="s">
        <v>245</v>
      </c>
      <c r="B10955" t="s">
        <v>50</v>
      </c>
      <c r="C10955" s="44">
        <v>0</v>
      </c>
      <c r="D10955" s="33">
        <v>43897</v>
      </c>
    </row>
    <row r="10956" spans="1:4" x14ac:dyDescent="0.2">
      <c r="A10956" t="s">
        <v>245</v>
      </c>
      <c r="B10956" t="s">
        <v>50</v>
      </c>
      <c r="C10956" s="44">
        <v>0</v>
      </c>
      <c r="D10956" s="33">
        <v>43898</v>
      </c>
    </row>
    <row r="10957" spans="1:4" x14ac:dyDescent="0.2">
      <c r="A10957" t="s">
        <v>245</v>
      </c>
      <c r="B10957" t="s">
        <v>50</v>
      </c>
      <c r="C10957" s="44">
        <v>0</v>
      </c>
      <c r="D10957" s="33">
        <v>43899</v>
      </c>
    </row>
    <row r="10958" spans="1:4" x14ac:dyDescent="0.2">
      <c r="A10958" t="s">
        <v>245</v>
      </c>
      <c r="B10958" t="s">
        <v>50</v>
      </c>
      <c r="C10958" s="44">
        <v>0</v>
      </c>
      <c r="D10958" s="33">
        <v>43900</v>
      </c>
    </row>
    <row r="10959" spans="1:4" x14ac:dyDescent="0.2">
      <c r="A10959" t="s">
        <v>245</v>
      </c>
      <c r="B10959" t="s">
        <v>50</v>
      </c>
      <c r="C10959" s="44">
        <v>1</v>
      </c>
      <c r="D10959" s="33">
        <v>43901</v>
      </c>
    </row>
    <row r="10960" spans="1:4" x14ac:dyDescent="0.2">
      <c r="A10960" t="s">
        <v>245</v>
      </c>
      <c r="B10960" t="s">
        <v>50</v>
      </c>
      <c r="C10960" s="44">
        <v>1</v>
      </c>
      <c r="D10960" s="33">
        <v>43902</v>
      </c>
    </row>
    <row r="10961" spans="1:4" x14ac:dyDescent="0.2">
      <c r="A10961" t="s">
        <v>245</v>
      </c>
      <c r="B10961" t="s">
        <v>50</v>
      </c>
      <c r="C10961" s="44">
        <v>1</v>
      </c>
      <c r="D10961" s="33">
        <v>43903</v>
      </c>
    </row>
    <row r="10962" spans="1:4" x14ac:dyDescent="0.2">
      <c r="A10962" t="s">
        <v>245</v>
      </c>
      <c r="B10962" t="s">
        <v>50</v>
      </c>
      <c r="C10962" s="44">
        <v>1</v>
      </c>
      <c r="D10962" s="33">
        <v>43904</v>
      </c>
    </row>
    <row r="10963" spans="1:4" x14ac:dyDescent="0.2">
      <c r="A10963" t="s">
        <v>245</v>
      </c>
      <c r="B10963" t="s">
        <v>50</v>
      </c>
      <c r="C10963" s="44">
        <v>2</v>
      </c>
      <c r="D10963" s="33">
        <v>43905</v>
      </c>
    </row>
    <row r="10964" spans="1:4" x14ac:dyDescent="0.2">
      <c r="A10964" t="s">
        <v>246</v>
      </c>
      <c r="B10964" t="s">
        <v>199</v>
      </c>
      <c r="C10964" s="44">
        <v>0</v>
      </c>
      <c r="D10964" s="33">
        <v>43852</v>
      </c>
    </row>
    <row r="10965" spans="1:4" x14ac:dyDescent="0.2">
      <c r="A10965" t="s">
        <v>246</v>
      </c>
      <c r="B10965" t="s">
        <v>199</v>
      </c>
      <c r="C10965" s="44">
        <v>0</v>
      </c>
      <c r="D10965" s="33">
        <v>43853</v>
      </c>
    </row>
    <row r="10966" spans="1:4" x14ac:dyDescent="0.2">
      <c r="A10966" t="s">
        <v>246</v>
      </c>
      <c r="B10966" t="s">
        <v>199</v>
      </c>
      <c r="C10966" s="44">
        <v>0</v>
      </c>
      <c r="D10966" s="33">
        <v>43854</v>
      </c>
    </row>
    <row r="10967" spans="1:4" x14ac:dyDescent="0.2">
      <c r="A10967" t="s">
        <v>246</v>
      </c>
      <c r="B10967" t="s">
        <v>199</v>
      </c>
      <c r="C10967" s="44">
        <v>0</v>
      </c>
      <c r="D10967" s="33">
        <v>43855</v>
      </c>
    </row>
    <row r="10968" spans="1:4" x14ac:dyDescent="0.2">
      <c r="A10968" t="s">
        <v>246</v>
      </c>
      <c r="B10968" t="s">
        <v>199</v>
      </c>
      <c r="C10968" s="44">
        <v>0</v>
      </c>
      <c r="D10968" s="33">
        <v>43856</v>
      </c>
    </row>
    <row r="10969" spans="1:4" x14ac:dyDescent="0.2">
      <c r="A10969" t="s">
        <v>246</v>
      </c>
      <c r="B10969" t="s">
        <v>199</v>
      </c>
      <c r="C10969" s="44">
        <v>0</v>
      </c>
      <c r="D10969" s="33">
        <v>43857</v>
      </c>
    </row>
    <row r="10970" spans="1:4" x14ac:dyDescent="0.2">
      <c r="A10970" t="s">
        <v>246</v>
      </c>
      <c r="B10970" t="s">
        <v>199</v>
      </c>
      <c r="C10970" s="44">
        <v>0</v>
      </c>
      <c r="D10970" s="33">
        <v>43858</v>
      </c>
    </row>
    <row r="10971" spans="1:4" x14ac:dyDescent="0.2">
      <c r="A10971" t="s">
        <v>246</v>
      </c>
      <c r="B10971" t="s">
        <v>199</v>
      </c>
      <c r="C10971" s="44">
        <v>0</v>
      </c>
      <c r="D10971" s="33">
        <v>43859</v>
      </c>
    </row>
    <row r="10972" spans="1:4" x14ac:dyDescent="0.2">
      <c r="A10972" t="s">
        <v>246</v>
      </c>
      <c r="B10972" t="s">
        <v>199</v>
      </c>
      <c r="C10972" s="44">
        <v>1</v>
      </c>
      <c r="D10972" s="33">
        <v>43860</v>
      </c>
    </row>
    <row r="10973" spans="1:4" x14ac:dyDescent="0.2">
      <c r="A10973" t="s">
        <v>246</v>
      </c>
      <c r="B10973" t="s">
        <v>199</v>
      </c>
      <c r="C10973" s="44">
        <v>1</v>
      </c>
      <c r="D10973" s="33">
        <v>43861</v>
      </c>
    </row>
    <row r="10974" spans="1:4" x14ac:dyDescent="0.2">
      <c r="A10974" t="s">
        <v>246</v>
      </c>
      <c r="B10974" t="s">
        <v>199</v>
      </c>
      <c r="C10974" s="44">
        <v>1</v>
      </c>
      <c r="D10974" s="33">
        <v>43862</v>
      </c>
    </row>
    <row r="10975" spans="1:4" x14ac:dyDescent="0.2">
      <c r="A10975" t="s">
        <v>246</v>
      </c>
      <c r="B10975" t="s">
        <v>199</v>
      </c>
      <c r="C10975" s="44">
        <v>1</v>
      </c>
      <c r="D10975" s="33">
        <v>43863</v>
      </c>
    </row>
    <row r="10976" spans="1:4" x14ac:dyDescent="0.2">
      <c r="A10976" t="s">
        <v>246</v>
      </c>
      <c r="B10976" t="s">
        <v>199</v>
      </c>
      <c r="C10976" s="44">
        <v>1</v>
      </c>
      <c r="D10976" s="33">
        <v>43864</v>
      </c>
    </row>
    <row r="10977" spans="1:4" x14ac:dyDescent="0.2">
      <c r="A10977" t="s">
        <v>246</v>
      </c>
      <c r="B10977" t="s">
        <v>199</v>
      </c>
      <c r="C10977" s="44">
        <v>1</v>
      </c>
      <c r="D10977" s="33">
        <v>43865</v>
      </c>
    </row>
    <row r="10978" spans="1:4" x14ac:dyDescent="0.2">
      <c r="A10978" t="s">
        <v>246</v>
      </c>
      <c r="B10978" t="s">
        <v>199</v>
      </c>
      <c r="C10978" s="44">
        <v>1</v>
      </c>
      <c r="D10978" s="33">
        <v>43866</v>
      </c>
    </row>
    <row r="10979" spans="1:4" x14ac:dyDescent="0.2">
      <c r="A10979" t="s">
        <v>246</v>
      </c>
      <c r="B10979" t="s">
        <v>199</v>
      </c>
      <c r="C10979" s="44">
        <v>1</v>
      </c>
      <c r="D10979" s="33">
        <v>43867</v>
      </c>
    </row>
    <row r="10980" spans="1:4" x14ac:dyDescent="0.2">
      <c r="A10980" t="s">
        <v>246</v>
      </c>
      <c r="B10980" t="s">
        <v>199</v>
      </c>
      <c r="C10980" s="44">
        <v>1</v>
      </c>
      <c r="D10980" s="33">
        <v>43868</v>
      </c>
    </row>
    <row r="10981" spans="1:4" x14ac:dyDescent="0.2">
      <c r="A10981" t="s">
        <v>246</v>
      </c>
      <c r="B10981" t="s">
        <v>199</v>
      </c>
      <c r="C10981" s="44">
        <v>1</v>
      </c>
      <c r="D10981" s="33">
        <v>43869</v>
      </c>
    </row>
    <row r="10982" spans="1:4" x14ac:dyDescent="0.2">
      <c r="A10982" t="s">
        <v>246</v>
      </c>
      <c r="B10982" t="s">
        <v>199</v>
      </c>
      <c r="C10982" s="44">
        <v>1</v>
      </c>
      <c r="D10982" s="33">
        <v>43870</v>
      </c>
    </row>
    <row r="10983" spans="1:4" x14ac:dyDescent="0.2">
      <c r="A10983" t="s">
        <v>246</v>
      </c>
      <c r="B10983" t="s">
        <v>199</v>
      </c>
      <c r="C10983" s="44">
        <v>1</v>
      </c>
      <c r="D10983" s="33">
        <v>43871</v>
      </c>
    </row>
    <row r="10984" spans="1:4" x14ac:dyDescent="0.2">
      <c r="A10984" t="s">
        <v>246</v>
      </c>
      <c r="B10984" t="s">
        <v>199</v>
      </c>
      <c r="C10984" s="44">
        <v>1</v>
      </c>
      <c r="D10984" s="33">
        <v>43872</v>
      </c>
    </row>
    <row r="10985" spans="1:4" x14ac:dyDescent="0.2">
      <c r="A10985" t="s">
        <v>246</v>
      </c>
      <c r="B10985" t="s">
        <v>199</v>
      </c>
      <c r="C10985" s="44">
        <v>1</v>
      </c>
      <c r="D10985" s="33">
        <v>43873</v>
      </c>
    </row>
    <row r="10986" spans="1:4" x14ac:dyDescent="0.2">
      <c r="A10986" t="s">
        <v>246</v>
      </c>
      <c r="B10986" t="s">
        <v>199</v>
      </c>
      <c r="C10986" s="44">
        <v>1</v>
      </c>
      <c r="D10986" s="33">
        <v>43874</v>
      </c>
    </row>
    <row r="10987" spans="1:4" x14ac:dyDescent="0.2">
      <c r="A10987" t="s">
        <v>246</v>
      </c>
      <c r="B10987" t="s">
        <v>199</v>
      </c>
      <c r="C10987" s="44">
        <v>1</v>
      </c>
      <c r="D10987" s="33">
        <v>43875</v>
      </c>
    </row>
    <row r="10988" spans="1:4" x14ac:dyDescent="0.2">
      <c r="A10988" t="s">
        <v>246</v>
      </c>
      <c r="B10988" t="s">
        <v>199</v>
      </c>
      <c r="C10988" s="44">
        <v>1</v>
      </c>
      <c r="D10988" s="33">
        <v>43876</v>
      </c>
    </row>
    <row r="10989" spans="1:4" x14ac:dyDescent="0.2">
      <c r="A10989" t="s">
        <v>246</v>
      </c>
      <c r="B10989" t="s">
        <v>199</v>
      </c>
      <c r="C10989" s="44">
        <v>1</v>
      </c>
      <c r="D10989" s="33">
        <v>43877</v>
      </c>
    </row>
    <row r="10990" spans="1:4" x14ac:dyDescent="0.2">
      <c r="A10990" t="s">
        <v>246</v>
      </c>
      <c r="B10990" t="s">
        <v>199</v>
      </c>
      <c r="C10990" s="44">
        <v>1</v>
      </c>
      <c r="D10990" s="33">
        <v>43878</v>
      </c>
    </row>
    <row r="10991" spans="1:4" x14ac:dyDescent="0.2">
      <c r="A10991" t="s">
        <v>246</v>
      </c>
      <c r="B10991" t="s">
        <v>199</v>
      </c>
      <c r="C10991" s="44">
        <v>1</v>
      </c>
      <c r="D10991" s="33">
        <v>43879</v>
      </c>
    </row>
    <row r="10992" spans="1:4" x14ac:dyDescent="0.2">
      <c r="A10992" t="s">
        <v>246</v>
      </c>
      <c r="B10992" t="s">
        <v>199</v>
      </c>
      <c r="C10992" s="44">
        <v>1</v>
      </c>
      <c r="D10992" s="33">
        <v>43880</v>
      </c>
    </row>
    <row r="10993" spans="1:4" x14ac:dyDescent="0.2">
      <c r="A10993" t="s">
        <v>246</v>
      </c>
      <c r="B10993" t="s">
        <v>199</v>
      </c>
      <c r="C10993" s="44">
        <v>1</v>
      </c>
      <c r="D10993" s="33">
        <v>43881</v>
      </c>
    </row>
    <row r="10994" spans="1:4" x14ac:dyDescent="0.2">
      <c r="A10994" t="s">
        <v>246</v>
      </c>
      <c r="B10994" t="s">
        <v>199</v>
      </c>
      <c r="C10994" s="44">
        <v>1</v>
      </c>
      <c r="D10994" s="33">
        <v>43882</v>
      </c>
    </row>
    <row r="10995" spans="1:4" x14ac:dyDescent="0.2">
      <c r="A10995" t="s">
        <v>246</v>
      </c>
      <c r="B10995" t="s">
        <v>199</v>
      </c>
      <c r="C10995" s="44">
        <v>1</v>
      </c>
      <c r="D10995" s="33">
        <v>43883</v>
      </c>
    </row>
    <row r="10996" spans="1:4" x14ac:dyDescent="0.2">
      <c r="A10996" t="s">
        <v>246</v>
      </c>
      <c r="B10996" t="s">
        <v>199</v>
      </c>
      <c r="C10996" s="44">
        <v>1</v>
      </c>
      <c r="D10996" s="33">
        <v>43884</v>
      </c>
    </row>
    <row r="10997" spans="1:4" x14ac:dyDescent="0.2">
      <c r="A10997" t="s">
        <v>246</v>
      </c>
      <c r="B10997" t="s">
        <v>199</v>
      </c>
      <c r="C10997" s="44">
        <v>1</v>
      </c>
      <c r="D10997" s="33">
        <v>43885</v>
      </c>
    </row>
    <row r="10998" spans="1:4" x14ac:dyDescent="0.2">
      <c r="A10998" t="s">
        <v>246</v>
      </c>
      <c r="B10998" t="s">
        <v>199</v>
      </c>
      <c r="C10998" s="44">
        <v>1</v>
      </c>
      <c r="D10998" s="33">
        <v>43886</v>
      </c>
    </row>
    <row r="10999" spans="1:4" x14ac:dyDescent="0.2">
      <c r="A10999" t="s">
        <v>246</v>
      </c>
      <c r="B10999" t="s">
        <v>199</v>
      </c>
      <c r="C10999" s="44">
        <v>1</v>
      </c>
      <c r="D10999" s="33">
        <v>43887</v>
      </c>
    </row>
    <row r="11000" spans="1:4" x14ac:dyDescent="0.2">
      <c r="A11000" t="s">
        <v>246</v>
      </c>
      <c r="B11000" t="s">
        <v>199</v>
      </c>
      <c r="C11000" s="44">
        <v>1</v>
      </c>
      <c r="D11000" s="33">
        <v>43888</v>
      </c>
    </row>
    <row r="11001" spans="1:4" x14ac:dyDescent="0.2">
      <c r="A11001" t="s">
        <v>246</v>
      </c>
      <c r="B11001" t="s">
        <v>199</v>
      </c>
      <c r="C11001" s="44">
        <v>1</v>
      </c>
      <c r="D11001" s="33">
        <v>43889</v>
      </c>
    </row>
    <row r="11002" spans="1:4" x14ac:dyDescent="0.2">
      <c r="A11002" t="s">
        <v>246</v>
      </c>
      <c r="B11002" t="s">
        <v>199</v>
      </c>
      <c r="C11002" s="44">
        <v>1</v>
      </c>
      <c r="D11002" s="33">
        <v>43890</v>
      </c>
    </row>
    <row r="11003" spans="1:4" x14ac:dyDescent="0.2">
      <c r="A11003" t="s">
        <v>246</v>
      </c>
      <c r="B11003" t="s">
        <v>199</v>
      </c>
      <c r="C11003" s="44">
        <v>1</v>
      </c>
      <c r="D11003" s="33">
        <v>43891</v>
      </c>
    </row>
    <row r="11004" spans="1:4" x14ac:dyDescent="0.2">
      <c r="A11004" t="s">
        <v>246</v>
      </c>
      <c r="B11004" t="s">
        <v>199</v>
      </c>
      <c r="C11004" s="44">
        <v>1</v>
      </c>
      <c r="D11004" s="33">
        <v>43892</v>
      </c>
    </row>
    <row r="11005" spans="1:4" x14ac:dyDescent="0.2">
      <c r="A11005" t="s">
        <v>246</v>
      </c>
      <c r="B11005" t="s">
        <v>199</v>
      </c>
      <c r="C11005" s="44">
        <v>1</v>
      </c>
      <c r="D11005" s="33">
        <v>43893</v>
      </c>
    </row>
    <row r="11006" spans="1:4" x14ac:dyDescent="0.2">
      <c r="A11006" t="s">
        <v>246</v>
      </c>
      <c r="B11006" t="s">
        <v>199</v>
      </c>
      <c r="C11006" s="44">
        <v>1</v>
      </c>
      <c r="D11006" s="33">
        <v>43894</v>
      </c>
    </row>
    <row r="11007" spans="1:4" x14ac:dyDescent="0.2">
      <c r="A11007" t="s">
        <v>246</v>
      </c>
      <c r="B11007" t="s">
        <v>199</v>
      </c>
      <c r="C11007" s="44">
        <v>1</v>
      </c>
      <c r="D11007" s="33">
        <v>43895</v>
      </c>
    </row>
    <row r="11008" spans="1:4" x14ac:dyDescent="0.2">
      <c r="A11008" t="s">
        <v>246</v>
      </c>
      <c r="B11008" t="s">
        <v>199</v>
      </c>
      <c r="C11008" s="44">
        <v>1</v>
      </c>
      <c r="D11008" s="33">
        <v>43896</v>
      </c>
    </row>
    <row r="11009" spans="1:4" x14ac:dyDescent="0.2">
      <c r="A11009" t="s">
        <v>246</v>
      </c>
      <c r="B11009" t="s">
        <v>199</v>
      </c>
      <c r="C11009" s="44">
        <v>1</v>
      </c>
      <c r="D11009" s="33">
        <v>43897</v>
      </c>
    </row>
    <row r="11010" spans="1:4" x14ac:dyDescent="0.2">
      <c r="A11010" t="s">
        <v>246</v>
      </c>
      <c r="B11010" t="s">
        <v>199</v>
      </c>
      <c r="C11010" s="44">
        <v>1</v>
      </c>
      <c r="D11010" s="33">
        <v>43898</v>
      </c>
    </row>
    <row r="11011" spans="1:4" x14ac:dyDescent="0.2">
      <c r="A11011" t="s">
        <v>246</v>
      </c>
      <c r="B11011" t="s">
        <v>199</v>
      </c>
      <c r="C11011" s="44">
        <v>1</v>
      </c>
      <c r="D11011" s="33">
        <v>43899</v>
      </c>
    </row>
    <row r="11012" spans="1:4" x14ac:dyDescent="0.2">
      <c r="A11012" t="s">
        <v>246</v>
      </c>
      <c r="B11012" t="s">
        <v>199</v>
      </c>
      <c r="C11012" s="44">
        <v>1</v>
      </c>
      <c r="D11012" s="33">
        <v>43900</v>
      </c>
    </row>
    <row r="11013" spans="1:4" x14ac:dyDescent="0.2">
      <c r="A11013" t="s">
        <v>246</v>
      </c>
      <c r="B11013" t="s">
        <v>199</v>
      </c>
      <c r="C11013" s="44">
        <v>1</v>
      </c>
      <c r="D11013" s="33">
        <v>43901</v>
      </c>
    </row>
    <row r="11014" spans="1:4" x14ac:dyDescent="0.2">
      <c r="A11014" t="s">
        <v>246</v>
      </c>
      <c r="B11014" t="s">
        <v>199</v>
      </c>
      <c r="C11014" s="44">
        <v>1</v>
      </c>
      <c r="D11014" s="33">
        <v>43902</v>
      </c>
    </row>
    <row r="11015" spans="1:4" x14ac:dyDescent="0.2">
      <c r="A11015" t="s">
        <v>246</v>
      </c>
      <c r="B11015" t="s">
        <v>199</v>
      </c>
      <c r="C11015" s="44">
        <v>1</v>
      </c>
      <c r="D11015" s="33">
        <v>43903</v>
      </c>
    </row>
    <row r="11016" spans="1:4" x14ac:dyDescent="0.2">
      <c r="A11016" t="s">
        <v>246</v>
      </c>
      <c r="B11016" t="s">
        <v>199</v>
      </c>
      <c r="C11016" s="44">
        <v>1</v>
      </c>
      <c r="D11016" s="33">
        <v>43904</v>
      </c>
    </row>
    <row r="11017" spans="1:4" x14ac:dyDescent="0.2">
      <c r="A11017" t="s">
        <v>246</v>
      </c>
      <c r="B11017" t="s">
        <v>199</v>
      </c>
      <c r="C11017" s="44">
        <v>1</v>
      </c>
      <c r="D11017" s="33">
        <v>43905</v>
      </c>
    </row>
    <row r="11018" spans="1:4" x14ac:dyDescent="0.2">
      <c r="B11018" t="s">
        <v>247</v>
      </c>
      <c r="C11018" s="44">
        <v>0</v>
      </c>
      <c r="D11018" s="33">
        <v>43852</v>
      </c>
    </row>
    <row r="11019" spans="1:4" x14ac:dyDescent="0.2">
      <c r="B11019" t="s">
        <v>247</v>
      </c>
      <c r="C11019" s="44">
        <v>0</v>
      </c>
      <c r="D11019" s="33">
        <v>43853</v>
      </c>
    </row>
    <row r="11020" spans="1:4" x14ac:dyDescent="0.2">
      <c r="B11020" t="s">
        <v>247</v>
      </c>
      <c r="C11020" s="44">
        <v>0</v>
      </c>
      <c r="D11020" s="33">
        <v>43854</v>
      </c>
    </row>
    <row r="11021" spans="1:4" x14ac:dyDescent="0.2">
      <c r="B11021" t="s">
        <v>247</v>
      </c>
      <c r="C11021" s="44">
        <v>0</v>
      </c>
      <c r="D11021" s="33">
        <v>43855</v>
      </c>
    </row>
    <row r="11022" spans="1:4" x14ac:dyDescent="0.2">
      <c r="B11022" t="s">
        <v>247</v>
      </c>
      <c r="C11022" s="44">
        <v>0</v>
      </c>
      <c r="D11022" s="33">
        <v>43856</v>
      </c>
    </row>
    <row r="11023" spans="1:4" x14ac:dyDescent="0.2">
      <c r="B11023" t="s">
        <v>247</v>
      </c>
      <c r="C11023" s="44">
        <v>0</v>
      </c>
      <c r="D11023" s="33">
        <v>43857</v>
      </c>
    </row>
    <row r="11024" spans="1:4" x14ac:dyDescent="0.2">
      <c r="B11024" t="s">
        <v>247</v>
      </c>
      <c r="C11024" s="44">
        <v>0</v>
      </c>
      <c r="D11024" s="33">
        <v>43858</v>
      </c>
    </row>
    <row r="11025" spans="2:4" x14ac:dyDescent="0.2">
      <c r="B11025" t="s">
        <v>247</v>
      </c>
      <c r="C11025" s="44">
        <v>0</v>
      </c>
      <c r="D11025" s="33">
        <v>43859</v>
      </c>
    </row>
    <row r="11026" spans="2:4" x14ac:dyDescent="0.2">
      <c r="B11026" t="s">
        <v>247</v>
      </c>
      <c r="C11026" s="44">
        <v>0</v>
      </c>
      <c r="D11026" s="33">
        <v>43860</v>
      </c>
    </row>
    <row r="11027" spans="2:4" x14ac:dyDescent="0.2">
      <c r="B11027" t="s">
        <v>247</v>
      </c>
      <c r="C11027" s="44">
        <v>0</v>
      </c>
      <c r="D11027" s="33">
        <v>43861</v>
      </c>
    </row>
    <row r="11028" spans="2:4" x14ac:dyDescent="0.2">
      <c r="B11028" t="s">
        <v>247</v>
      </c>
      <c r="C11028" s="44">
        <v>0</v>
      </c>
      <c r="D11028" s="33">
        <v>43862</v>
      </c>
    </row>
    <row r="11029" spans="2:4" x14ac:dyDescent="0.2">
      <c r="B11029" t="s">
        <v>247</v>
      </c>
      <c r="C11029" s="44">
        <v>0</v>
      </c>
      <c r="D11029" s="33">
        <v>43863</v>
      </c>
    </row>
    <row r="11030" spans="2:4" x14ac:dyDescent="0.2">
      <c r="B11030" t="s">
        <v>247</v>
      </c>
      <c r="C11030" s="44">
        <v>0</v>
      </c>
      <c r="D11030" s="33">
        <v>43864</v>
      </c>
    </row>
    <row r="11031" spans="2:4" x14ac:dyDescent="0.2">
      <c r="B11031" t="s">
        <v>247</v>
      </c>
      <c r="C11031" s="44">
        <v>0</v>
      </c>
      <c r="D11031" s="33">
        <v>43865</v>
      </c>
    </row>
    <row r="11032" spans="2:4" x14ac:dyDescent="0.2">
      <c r="B11032" t="s">
        <v>247</v>
      </c>
      <c r="C11032" s="44">
        <v>0</v>
      </c>
      <c r="D11032" s="33">
        <v>43866</v>
      </c>
    </row>
    <row r="11033" spans="2:4" x14ac:dyDescent="0.2">
      <c r="B11033" t="s">
        <v>247</v>
      </c>
      <c r="C11033" s="44">
        <v>0</v>
      </c>
      <c r="D11033" s="33">
        <v>43867</v>
      </c>
    </row>
    <row r="11034" spans="2:4" x14ac:dyDescent="0.2">
      <c r="B11034" t="s">
        <v>247</v>
      </c>
      <c r="C11034" s="44">
        <v>0</v>
      </c>
      <c r="D11034" s="33">
        <v>43868</v>
      </c>
    </row>
    <row r="11035" spans="2:4" x14ac:dyDescent="0.2">
      <c r="B11035" t="s">
        <v>247</v>
      </c>
      <c r="C11035" s="44">
        <v>0</v>
      </c>
      <c r="D11035" s="33">
        <v>43869</v>
      </c>
    </row>
    <row r="11036" spans="2:4" x14ac:dyDescent="0.2">
      <c r="B11036" t="s">
        <v>247</v>
      </c>
      <c r="C11036" s="44">
        <v>0</v>
      </c>
      <c r="D11036" s="33">
        <v>43870</v>
      </c>
    </row>
    <row r="11037" spans="2:4" x14ac:dyDescent="0.2">
      <c r="B11037" t="s">
        <v>247</v>
      </c>
      <c r="C11037" s="44">
        <v>0</v>
      </c>
      <c r="D11037" s="33">
        <v>43871</v>
      </c>
    </row>
    <row r="11038" spans="2:4" x14ac:dyDescent="0.2">
      <c r="B11038" t="s">
        <v>247</v>
      </c>
      <c r="C11038" s="44">
        <v>0</v>
      </c>
      <c r="D11038" s="33">
        <v>43872</v>
      </c>
    </row>
    <row r="11039" spans="2:4" x14ac:dyDescent="0.2">
      <c r="B11039" t="s">
        <v>247</v>
      </c>
      <c r="C11039" s="44">
        <v>0</v>
      </c>
      <c r="D11039" s="33">
        <v>43873</v>
      </c>
    </row>
    <row r="11040" spans="2:4" x14ac:dyDescent="0.2">
      <c r="B11040" t="s">
        <v>247</v>
      </c>
      <c r="C11040" s="44">
        <v>0</v>
      </c>
      <c r="D11040" s="33">
        <v>43874</v>
      </c>
    </row>
    <row r="11041" spans="2:4" x14ac:dyDescent="0.2">
      <c r="B11041" t="s">
        <v>247</v>
      </c>
      <c r="C11041" s="44">
        <v>0</v>
      </c>
      <c r="D11041" s="33">
        <v>43875</v>
      </c>
    </row>
    <row r="11042" spans="2:4" x14ac:dyDescent="0.2">
      <c r="B11042" t="s">
        <v>247</v>
      </c>
      <c r="C11042" s="44">
        <v>0</v>
      </c>
      <c r="D11042" s="33">
        <v>43876</v>
      </c>
    </row>
    <row r="11043" spans="2:4" x14ac:dyDescent="0.2">
      <c r="B11043" t="s">
        <v>247</v>
      </c>
      <c r="C11043" s="44">
        <v>0</v>
      </c>
      <c r="D11043" s="33">
        <v>43877</v>
      </c>
    </row>
    <row r="11044" spans="2:4" x14ac:dyDescent="0.2">
      <c r="B11044" t="s">
        <v>247</v>
      </c>
      <c r="C11044" s="44">
        <v>0</v>
      </c>
      <c r="D11044" s="33">
        <v>43878</v>
      </c>
    </row>
    <row r="11045" spans="2:4" x14ac:dyDescent="0.2">
      <c r="B11045" t="s">
        <v>247</v>
      </c>
      <c r="C11045" s="44">
        <v>0</v>
      </c>
      <c r="D11045" s="33">
        <v>43879</v>
      </c>
    </row>
    <row r="11046" spans="2:4" x14ac:dyDescent="0.2">
      <c r="B11046" t="s">
        <v>247</v>
      </c>
      <c r="C11046" s="44">
        <v>0</v>
      </c>
      <c r="D11046" s="33">
        <v>43880</v>
      </c>
    </row>
    <row r="11047" spans="2:4" x14ac:dyDescent="0.2">
      <c r="B11047" t="s">
        <v>247</v>
      </c>
      <c r="C11047" s="44">
        <v>0</v>
      </c>
      <c r="D11047" s="33">
        <v>43881</v>
      </c>
    </row>
    <row r="11048" spans="2:4" x14ac:dyDescent="0.2">
      <c r="B11048" t="s">
        <v>247</v>
      </c>
      <c r="C11048" s="44">
        <v>0</v>
      </c>
      <c r="D11048" s="33">
        <v>43882</v>
      </c>
    </row>
    <row r="11049" spans="2:4" x14ac:dyDescent="0.2">
      <c r="B11049" t="s">
        <v>247</v>
      </c>
      <c r="C11049" s="44">
        <v>0</v>
      </c>
      <c r="D11049" s="33">
        <v>43883</v>
      </c>
    </row>
    <row r="11050" spans="2:4" x14ac:dyDescent="0.2">
      <c r="B11050" t="s">
        <v>247</v>
      </c>
      <c r="C11050" s="44">
        <v>0</v>
      </c>
      <c r="D11050" s="33">
        <v>43884</v>
      </c>
    </row>
    <row r="11051" spans="2:4" x14ac:dyDescent="0.2">
      <c r="B11051" t="s">
        <v>247</v>
      </c>
      <c r="C11051" s="44">
        <v>0</v>
      </c>
      <c r="D11051" s="33">
        <v>43885</v>
      </c>
    </row>
    <row r="11052" spans="2:4" x14ac:dyDescent="0.2">
      <c r="B11052" t="s">
        <v>247</v>
      </c>
      <c r="C11052" s="44">
        <v>0</v>
      </c>
      <c r="D11052" s="33">
        <v>43886</v>
      </c>
    </row>
    <row r="11053" spans="2:4" x14ac:dyDescent="0.2">
      <c r="B11053" t="s">
        <v>247</v>
      </c>
      <c r="C11053" s="44">
        <v>0</v>
      </c>
      <c r="D11053" s="33">
        <v>43887</v>
      </c>
    </row>
    <row r="11054" spans="2:4" x14ac:dyDescent="0.2">
      <c r="B11054" t="s">
        <v>247</v>
      </c>
      <c r="C11054" s="44">
        <v>0</v>
      </c>
      <c r="D11054" s="33">
        <v>43888</v>
      </c>
    </row>
    <row r="11055" spans="2:4" x14ac:dyDescent="0.2">
      <c r="B11055" t="s">
        <v>247</v>
      </c>
      <c r="C11055" s="44">
        <v>0</v>
      </c>
      <c r="D11055" s="33">
        <v>43889</v>
      </c>
    </row>
    <row r="11056" spans="2:4" x14ac:dyDescent="0.2">
      <c r="B11056" t="s">
        <v>247</v>
      </c>
      <c r="C11056" s="44">
        <v>0</v>
      </c>
      <c r="D11056" s="33">
        <v>43890</v>
      </c>
    </row>
    <row r="11057" spans="2:4" x14ac:dyDescent="0.2">
      <c r="B11057" t="s">
        <v>247</v>
      </c>
      <c r="C11057" s="44">
        <v>0</v>
      </c>
      <c r="D11057" s="33">
        <v>43891</v>
      </c>
    </row>
    <row r="11058" spans="2:4" x14ac:dyDescent="0.2">
      <c r="B11058" t="s">
        <v>247</v>
      </c>
      <c r="C11058" s="44">
        <v>0</v>
      </c>
      <c r="D11058" s="33">
        <v>43892</v>
      </c>
    </row>
    <row r="11059" spans="2:4" x14ac:dyDescent="0.2">
      <c r="B11059" t="s">
        <v>247</v>
      </c>
      <c r="C11059" s="44">
        <v>0</v>
      </c>
      <c r="D11059" s="33">
        <v>43893</v>
      </c>
    </row>
    <row r="11060" spans="2:4" x14ac:dyDescent="0.2">
      <c r="B11060" t="s">
        <v>247</v>
      </c>
      <c r="C11060" s="44">
        <v>0</v>
      </c>
      <c r="D11060" s="33">
        <v>43894</v>
      </c>
    </row>
    <row r="11061" spans="2:4" x14ac:dyDescent="0.2">
      <c r="B11061" t="s">
        <v>247</v>
      </c>
      <c r="C11061" s="44">
        <v>0</v>
      </c>
      <c r="D11061" s="33">
        <v>43895</v>
      </c>
    </row>
    <row r="11062" spans="2:4" x14ac:dyDescent="0.2">
      <c r="B11062" t="s">
        <v>247</v>
      </c>
      <c r="C11062" s="44">
        <v>0</v>
      </c>
      <c r="D11062" s="33">
        <v>43896</v>
      </c>
    </row>
    <row r="11063" spans="2:4" x14ac:dyDescent="0.2">
      <c r="B11063" t="s">
        <v>247</v>
      </c>
      <c r="C11063" s="44">
        <v>0</v>
      </c>
      <c r="D11063" s="33">
        <v>43897</v>
      </c>
    </row>
    <row r="11064" spans="2:4" x14ac:dyDescent="0.2">
      <c r="B11064" t="s">
        <v>247</v>
      </c>
      <c r="C11064" s="44">
        <v>0</v>
      </c>
      <c r="D11064" s="33">
        <v>43898</v>
      </c>
    </row>
    <row r="11065" spans="2:4" x14ac:dyDescent="0.2">
      <c r="B11065" t="s">
        <v>247</v>
      </c>
      <c r="C11065" s="44">
        <v>0</v>
      </c>
      <c r="D11065" s="33">
        <v>43899</v>
      </c>
    </row>
    <row r="11066" spans="2:4" x14ac:dyDescent="0.2">
      <c r="B11066" t="s">
        <v>247</v>
      </c>
      <c r="C11066" s="44">
        <v>0</v>
      </c>
      <c r="D11066" s="33">
        <v>43900</v>
      </c>
    </row>
    <row r="11067" spans="2:4" x14ac:dyDescent="0.2">
      <c r="B11067" t="s">
        <v>247</v>
      </c>
      <c r="C11067" s="44">
        <v>1</v>
      </c>
      <c r="D11067" s="33">
        <v>43901</v>
      </c>
    </row>
    <row r="11068" spans="2:4" x14ac:dyDescent="0.2">
      <c r="B11068" t="s">
        <v>247</v>
      </c>
      <c r="C11068" s="44">
        <v>1</v>
      </c>
      <c r="D11068" s="33">
        <v>43902</v>
      </c>
    </row>
    <row r="11069" spans="2:4" x14ac:dyDescent="0.2">
      <c r="B11069" t="s">
        <v>247</v>
      </c>
      <c r="C11069" s="44">
        <v>2</v>
      </c>
      <c r="D11069" s="33">
        <v>43903</v>
      </c>
    </row>
    <row r="11070" spans="2:4" x14ac:dyDescent="0.2">
      <c r="B11070" t="s">
        <v>247</v>
      </c>
      <c r="C11070" s="44">
        <v>2</v>
      </c>
      <c r="D11070" s="33">
        <v>43904</v>
      </c>
    </row>
    <row r="11071" spans="2:4" x14ac:dyDescent="0.2">
      <c r="B11071" t="s">
        <v>247</v>
      </c>
      <c r="C11071" s="44">
        <v>2</v>
      </c>
      <c r="D11071" s="33">
        <v>43905</v>
      </c>
    </row>
    <row r="11072" spans="2:4" x14ac:dyDescent="0.2">
      <c r="B11072" t="s">
        <v>248</v>
      </c>
      <c r="C11072" s="44">
        <v>0</v>
      </c>
      <c r="D11072" s="33">
        <v>43852</v>
      </c>
    </row>
    <row r="11073" spans="2:4" x14ac:dyDescent="0.2">
      <c r="B11073" t="s">
        <v>248</v>
      </c>
      <c r="C11073" s="44">
        <v>0</v>
      </c>
      <c r="D11073" s="33">
        <v>43853</v>
      </c>
    </row>
    <row r="11074" spans="2:4" x14ac:dyDescent="0.2">
      <c r="B11074" t="s">
        <v>248</v>
      </c>
      <c r="C11074" s="44">
        <v>0</v>
      </c>
      <c r="D11074" s="33">
        <v>43854</v>
      </c>
    </row>
    <row r="11075" spans="2:4" x14ac:dyDescent="0.2">
      <c r="B11075" t="s">
        <v>248</v>
      </c>
      <c r="C11075" s="44">
        <v>0</v>
      </c>
      <c r="D11075" s="33">
        <v>43855</v>
      </c>
    </row>
    <row r="11076" spans="2:4" x14ac:dyDescent="0.2">
      <c r="B11076" t="s">
        <v>248</v>
      </c>
      <c r="C11076" s="44">
        <v>0</v>
      </c>
      <c r="D11076" s="33">
        <v>43856</v>
      </c>
    </row>
    <row r="11077" spans="2:4" x14ac:dyDescent="0.2">
      <c r="B11077" t="s">
        <v>248</v>
      </c>
      <c r="C11077" s="44">
        <v>0</v>
      </c>
      <c r="D11077" s="33">
        <v>43857</v>
      </c>
    </row>
    <row r="11078" spans="2:4" x14ac:dyDescent="0.2">
      <c r="B11078" t="s">
        <v>248</v>
      </c>
      <c r="C11078" s="44">
        <v>0</v>
      </c>
      <c r="D11078" s="33">
        <v>43858</v>
      </c>
    </row>
    <row r="11079" spans="2:4" x14ac:dyDescent="0.2">
      <c r="B11079" t="s">
        <v>248</v>
      </c>
      <c r="C11079" s="44">
        <v>0</v>
      </c>
      <c r="D11079" s="33">
        <v>43859</v>
      </c>
    </row>
    <row r="11080" spans="2:4" x14ac:dyDescent="0.2">
      <c r="B11080" t="s">
        <v>248</v>
      </c>
      <c r="C11080" s="44">
        <v>0</v>
      </c>
      <c r="D11080" s="33">
        <v>43860</v>
      </c>
    </row>
    <row r="11081" spans="2:4" x14ac:dyDescent="0.2">
      <c r="B11081" t="s">
        <v>248</v>
      </c>
      <c r="C11081" s="44">
        <v>0</v>
      </c>
      <c r="D11081" s="33">
        <v>43861</v>
      </c>
    </row>
    <row r="11082" spans="2:4" x14ac:dyDescent="0.2">
      <c r="B11082" t="s">
        <v>248</v>
      </c>
      <c r="C11082" s="44">
        <v>0</v>
      </c>
      <c r="D11082" s="33">
        <v>43862</v>
      </c>
    </row>
    <row r="11083" spans="2:4" x14ac:dyDescent="0.2">
      <c r="B11083" t="s">
        <v>248</v>
      </c>
      <c r="C11083" s="44">
        <v>0</v>
      </c>
      <c r="D11083" s="33">
        <v>43863</v>
      </c>
    </row>
    <row r="11084" spans="2:4" x14ac:dyDescent="0.2">
      <c r="B11084" t="s">
        <v>248</v>
      </c>
      <c r="C11084" s="44">
        <v>0</v>
      </c>
      <c r="D11084" s="33">
        <v>43864</v>
      </c>
    </row>
    <row r="11085" spans="2:4" x14ac:dyDescent="0.2">
      <c r="B11085" t="s">
        <v>248</v>
      </c>
      <c r="C11085" s="44">
        <v>0</v>
      </c>
      <c r="D11085" s="33">
        <v>43865</v>
      </c>
    </row>
    <row r="11086" spans="2:4" x14ac:dyDescent="0.2">
      <c r="B11086" t="s">
        <v>248</v>
      </c>
      <c r="C11086" s="44">
        <v>0</v>
      </c>
      <c r="D11086" s="33">
        <v>43866</v>
      </c>
    </row>
    <row r="11087" spans="2:4" x14ac:dyDescent="0.2">
      <c r="B11087" t="s">
        <v>248</v>
      </c>
      <c r="C11087" s="44">
        <v>0</v>
      </c>
      <c r="D11087" s="33">
        <v>43867</v>
      </c>
    </row>
    <row r="11088" spans="2:4" x14ac:dyDescent="0.2">
      <c r="B11088" t="s">
        <v>248</v>
      </c>
      <c r="C11088" s="44">
        <v>0</v>
      </c>
      <c r="D11088" s="33">
        <v>43868</v>
      </c>
    </row>
    <row r="11089" spans="2:4" x14ac:dyDescent="0.2">
      <c r="B11089" t="s">
        <v>248</v>
      </c>
      <c r="C11089" s="44">
        <v>0</v>
      </c>
      <c r="D11089" s="33">
        <v>43869</v>
      </c>
    </row>
    <row r="11090" spans="2:4" x14ac:dyDescent="0.2">
      <c r="B11090" t="s">
        <v>248</v>
      </c>
      <c r="C11090" s="44">
        <v>0</v>
      </c>
      <c r="D11090" s="33">
        <v>43870</v>
      </c>
    </row>
    <row r="11091" spans="2:4" x14ac:dyDescent="0.2">
      <c r="B11091" t="s">
        <v>248</v>
      </c>
      <c r="C11091" s="44">
        <v>0</v>
      </c>
      <c r="D11091" s="33">
        <v>43871</v>
      </c>
    </row>
    <row r="11092" spans="2:4" x14ac:dyDescent="0.2">
      <c r="B11092" t="s">
        <v>248</v>
      </c>
      <c r="C11092" s="44">
        <v>0</v>
      </c>
      <c r="D11092" s="33">
        <v>43872</v>
      </c>
    </row>
    <row r="11093" spans="2:4" x14ac:dyDescent="0.2">
      <c r="B11093" t="s">
        <v>248</v>
      </c>
      <c r="C11093" s="44">
        <v>0</v>
      </c>
      <c r="D11093" s="33">
        <v>43873</v>
      </c>
    </row>
    <row r="11094" spans="2:4" x14ac:dyDescent="0.2">
      <c r="B11094" t="s">
        <v>248</v>
      </c>
      <c r="C11094" s="44">
        <v>0</v>
      </c>
      <c r="D11094" s="33">
        <v>43874</v>
      </c>
    </row>
    <row r="11095" spans="2:4" x14ac:dyDescent="0.2">
      <c r="B11095" t="s">
        <v>248</v>
      </c>
      <c r="C11095" s="44">
        <v>0</v>
      </c>
      <c r="D11095" s="33">
        <v>43875</v>
      </c>
    </row>
    <row r="11096" spans="2:4" x14ac:dyDescent="0.2">
      <c r="B11096" t="s">
        <v>248</v>
      </c>
      <c r="C11096" s="44">
        <v>0</v>
      </c>
      <c r="D11096" s="33">
        <v>43876</v>
      </c>
    </row>
    <row r="11097" spans="2:4" x14ac:dyDescent="0.2">
      <c r="B11097" t="s">
        <v>248</v>
      </c>
      <c r="C11097" s="44">
        <v>0</v>
      </c>
      <c r="D11097" s="33">
        <v>43877</v>
      </c>
    </row>
    <row r="11098" spans="2:4" x14ac:dyDescent="0.2">
      <c r="B11098" t="s">
        <v>248</v>
      </c>
      <c r="C11098" s="44">
        <v>0</v>
      </c>
      <c r="D11098" s="33">
        <v>43878</v>
      </c>
    </row>
    <row r="11099" spans="2:4" x14ac:dyDescent="0.2">
      <c r="B11099" t="s">
        <v>248</v>
      </c>
      <c r="C11099" s="44">
        <v>0</v>
      </c>
      <c r="D11099" s="33">
        <v>43879</v>
      </c>
    </row>
    <row r="11100" spans="2:4" x14ac:dyDescent="0.2">
      <c r="B11100" t="s">
        <v>248</v>
      </c>
      <c r="C11100" s="44">
        <v>0</v>
      </c>
      <c r="D11100" s="33">
        <v>43880</v>
      </c>
    </row>
    <row r="11101" spans="2:4" x14ac:dyDescent="0.2">
      <c r="B11101" t="s">
        <v>248</v>
      </c>
      <c r="C11101" s="44">
        <v>0</v>
      </c>
      <c r="D11101" s="33">
        <v>43881</v>
      </c>
    </row>
    <row r="11102" spans="2:4" x14ac:dyDescent="0.2">
      <c r="B11102" t="s">
        <v>248</v>
      </c>
      <c r="C11102" s="44">
        <v>0</v>
      </c>
      <c r="D11102" s="33">
        <v>43882</v>
      </c>
    </row>
    <row r="11103" spans="2:4" x14ac:dyDescent="0.2">
      <c r="B11103" t="s">
        <v>248</v>
      </c>
      <c r="C11103" s="44">
        <v>0</v>
      </c>
      <c r="D11103" s="33">
        <v>43883</v>
      </c>
    </row>
    <row r="11104" spans="2:4" x14ac:dyDescent="0.2">
      <c r="B11104" t="s">
        <v>248</v>
      </c>
      <c r="C11104" s="44">
        <v>0</v>
      </c>
      <c r="D11104" s="33">
        <v>43884</v>
      </c>
    </row>
    <row r="11105" spans="2:4" x14ac:dyDescent="0.2">
      <c r="B11105" t="s">
        <v>248</v>
      </c>
      <c r="C11105" s="44">
        <v>0</v>
      </c>
      <c r="D11105" s="33">
        <v>43885</v>
      </c>
    </row>
    <row r="11106" spans="2:4" x14ac:dyDescent="0.2">
      <c r="B11106" t="s">
        <v>248</v>
      </c>
      <c r="C11106" s="44">
        <v>0</v>
      </c>
      <c r="D11106" s="33">
        <v>43886</v>
      </c>
    </row>
    <row r="11107" spans="2:4" x14ac:dyDescent="0.2">
      <c r="B11107" t="s">
        <v>248</v>
      </c>
      <c r="C11107" s="44">
        <v>0</v>
      </c>
      <c r="D11107" s="33">
        <v>43887</v>
      </c>
    </row>
    <row r="11108" spans="2:4" x14ac:dyDescent="0.2">
      <c r="B11108" t="s">
        <v>248</v>
      </c>
      <c r="C11108" s="44">
        <v>0</v>
      </c>
      <c r="D11108" s="33">
        <v>43888</v>
      </c>
    </row>
    <row r="11109" spans="2:4" x14ac:dyDescent="0.2">
      <c r="B11109" t="s">
        <v>248</v>
      </c>
      <c r="C11109" s="44">
        <v>0</v>
      </c>
      <c r="D11109" s="33">
        <v>43889</v>
      </c>
    </row>
    <row r="11110" spans="2:4" x14ac:dyDescent="0.2">
      <c r="B11110" t="s">
        <v>248</v>
      </c>
      <c r="C11110" s="44">
        <v>0</v>
      </c>
      <c r="D11110" s="33">
        <v>43890</v>
      </c>
    </row>
    <row r="11111" spans="2:4" x14ac:dyDescent="0.2">
      <c r="B11111" t="s">
        <v>248</v>
      </c>
      <c r="C11111" s="44">
        <v>0</v>
      </c>
      <c r="D11111" s="33">
        <v>43891</v>
      </c>
    </row>
    <row r="11112" spans="2:4" x14ac:dyDescent="0.2">
      <c r="B11112" t="s">
        <v>248</v>
      </c>
      <c r="C11112" s="44">
        <v>0</v>
      </c>
      <c r="D11112" s="33">
        <v>43892</v>
      </c>
    </row>
    <row r="11113" spans="2:4" x14ac:dyDescent="0.2">
      <c r="B11113" t="s">
        <v>248</v>
      </c>
      <c r="C11113" s="44">
        <v>0</v>
      </c>
      <c r="D11113" s="33">
        <v>43893</v>
      </c>
    </row>
    <row r="11114" spans="2:4" x14ac:dyDescent="0.2">
      <c r="B11114" t="s">
        <v>248</v>
      </c>
      <c r="C11114" s="44">
        <v>0</v>
      </c>
      <c r="D11114" s="33">
        <v>43894</v>
      </c>
    </row>
    <row r="11115" spans="2:4" x14ac:dyDescent="0.2">
      <c r="B11115" t="s">
        <v>248</v>
      </c>
      <c r="C11115" s="44">
        <v>0</v>
      </c>
      <c r="D11115" s="33">
        <v>43895</v>
      </c>
    </row>
    <row r="11116" spans="2:4" x14ac:dyDescent="0.2">
      <c r="B11116" t="s">
        <v>248</v>
      </c>
      <c r="C11116" s="44">
        <v>0</v>
      </c>
      <c r="D11116" s="33">
        <v>43896</v>
      </c>
    </row>
    <row r="11117" spans="2:4" x14ac:dyDescent="0.2">
      <c r="B11117" t="s">
        <v>248</v>
      </c>
      <c r="C11117" s="44">
        <v>0</v>
      </c>
      <c r="D11117" s="33">
        <v>43897</v>
      </c>
    </row>
    <row r="11118" spans="2:4" x14ac:dyDescent="0.2">
      <c r="B11118" t="s">
        <v>248</v>
      </c>
      <c r="C11118" s="44">
        <v>0</v>
      </c>
      <c r="D11118" s="33">
        <v>43898</v>
      </c>
    </row>
    <row r="11119" spans="2:4" x14ac:dyDescent="0.2">
      <c r="B11119" t="s">
        <v>248</v>
      </c>
      <c r="C11119" s="44">
        <v>0</v>
      </c>
      <c r="D11119" s="33">
        <v>43899</v>
      </c>
    </row>
    <row r="11120" spans="2:4" x14ac:dyDescent="0.2">
      <c r="B11120" t="s">
        <v>248</v>
      </c>
      <c r="C11120" s="44">
        <v>0</v>
      </c>
      <c r="D11120" s="33">
        <v>43900</v>
      </c>
    </row>
    <row r="11121" spans="1:4" x14ac:dyDescent="0.2">
      <c r="B11121" t="s">
        <v>248</v>
      </c>
      <c r="C11121" s="44">
        <v>1</v>
      </c>
      <c r="D11121" s="33">
        <v>43901</v>
      </c>
    </row>
    <row r="11122" spans="1:4" x14ac:dyDescent="0.2">
      <c r="B11122" t="s">
        <v>248</v>
      </c>
      <c r="C11122" s="44">
        <v>1</v>
      </c>
      <c r="D11122" s="33">
        <v>43902</v>
      </c>
    </row>
    <row r="11123" spans="1:4" x14ac:dyDescent="0.2">
      <c r="B11123" t="s">
        <v>248</v>
      </c>
      <c r="C11123" s="44">
        <v>1</v>
      </c>
      <c r="D11123" s="33">
        <v>43903</v>
      </c>
    </row>
    <row r="11124" spans="1:4" x14ac:dyDescent="0.2">
      <c r="B11124" t="s">
        <v>248</v>
      </c>
      <c r="C11124" s="44">
        <v>1</v>
      </c>
      <c r="D11124" s="33">
        <v>43904</v>
      </c>
    </row>
    <row r="11125" spans="1:4" x14ac:dyDescent="0.2">
      <c r="B11125" t="s">
        <v>248</v>
      </c>
      <c r="C11125" s="44">
        <v>1</v>
      </c>
      <c r="D11125" s="33">
        <v>43905</v>
      </c>
    </row>
    <row r="11126" spans="1:4" x14ac:dyDescent="0.2">
      <c r="A11126" t="s">
        <v>249</v>
      </c>
      <c r="B11126" t="s">
        <v>14</v>
      </c>
      <c r="C11126" s="44">
        <v>0</v>
      </c>
      <c r="D11126" s="33">
        <v>43852</v>
      </c>
    </row>
    <row r="11127" spans="1:4" x14ac:dyDescent="0.2">
      <c r="A11127" t="s">
        <v>249</v>
      </c>
      <c r="B11127" t="s">
        <v>14</v>
      </c>
      <c r="C11127" s="44">
        <v>0</v>
      </c>
      <c r="D11127" s="33">
        <v>43853</v>
      </c>
    </row>
    <row r="11128" spans="1:4" x14ac:dyDescent="0.2">
      <c r="A11128" t="s">
        <v>249</v>
      </c>
      <c r="B11128" t="s">
        <v>14</v>
      </c>
      <c r="C11128" s="44">
        <v>0</v>
      </c>
      <c r="D11128" s="33">
        <v>43854</v>
      </c>
    </row>
    <row r="11129" spans="1:4" x14ac:dyDescent="0.2">
      <c r="A11129" t="s">
        <v>249</v>
      </c>
      <c r="B11129" t="s">
        <v>14</v>
      </c>
      <c r="C11129" s="44">
        <v>0</v>
      </c>
      <c r="D11129" s="33">
        <v>43855</v>
      </c>
    </row>
    <row r="11130" spans="1:4" x14ac:dyDescent="0.2">
      <c r="A11130" t="s">
        <v>249</v>
      </c>
      <c r="B11130" t="s">
        <v>14</v>
      </c>
      <c r="C11130" s="44">
        <v>0</v>
      </c>
      <c r="D11130" s="33">
        <v>43856</v>
      </c>
    </row>
    <row r="11131" spans="1:4" x14ac:dyDescent="0.2">
      <c r="A11131" t="s">
        <v>249</v>
      </c>
      <c r="B11131" t="s">
        <v>14</v>
      </c>
      <c r="C11131" s="44">
        <v>0</v>
      </c>
      <c r="D11131" s="33">
        <v>43857</v>
      </c>
    </row>
    <row r="11132" spans="1:4" x14ac:dyDescent="0.2">
      <c r="A11132" t="s">
        <v>249</v>
      </c>
      <c r="B11132" t="s">
        <v>14</v>
      </c>
      <c r="C11132" s="44">
        <v>0</v>
      </c>
      <c r="D11132" s="33">
        <v>43858</v>
      </c>
    </row>
    <row r="11133" spans="1:4" x14ac:dyDescent="0.2">
      <c r="A11133" t="s">
        <v>249</v>
      </c>
      <c r="B11133" t="s">
        <v>14</v>
      </c>
      <c r="C11133" s="44">
        <v>0</v>
      </c>
      <c r="D11133" s="33">
        <v>43859</v>
      </c>
    </row>
    <row r="11134" spans="1:4" x14ac:dyDescent="0.2">
      <c r="A11134" t="s">
        <v>249</v>
      </c>
      <c r="B11134" t="s">
        <v>14</v>
      </c>
      <c r="C11134" s="44">
        <v>0</v>
      </c>
      <c r="D11134" s="33">
        <v>43860</v>
      </c>
    </row>
    <row r="11135" spans="1:4" x14ac:dyDescent="0.2">
      <c r="A11135" t="s">
        <v>249</v>
      </c>
      <c r="B11135" t="s">
        <v>14</v>
      </c>
      <c r="C11135" s="44">
        <v>0</v>
      </c>
      <c r="D11135" s="33">
        <v>43861</v>
      </c>
    </row>
    <row r="11136" spans="1:4" x14ac:dyDescent="0.2">
      <c r="A11136" t="s">
        <v>249</v>
      </c>
      <c r="B11136" t="s">
        <v>14</v>
      </c>
      <c r="C11136" s="44">
        <v>0</v>
      </c>
      <c r="D11136" s="33">
        <v>43862</v>
      </c>
    </row>
    <row r="11137" spans="1:4" x14ac:dyDescent="0.2">
      <c r="A11137" t="s">
        <v>249</v>
      </c>
      <c r="B11137" t="s">
        <v>14</v>
      </c>
      <c r="C11137" s="44">
        <v>0</v>
      </c>
      <c r="D11137" s="33">
        <v>43863</v>
      </c>
    </row>
    <row r="11138" spans="1:4" x14ac:dyDescent="0.2">
      <c r="A11138" t="s">
        <v>249</v>
      </c>
      <c r="B11138" t="s">
        <v>14</v>
      </c>
      <c r="C11138" s="44">
        <v>0</v>
      </c>
      <c r="D11138" s="33">
        <v>43864</v>
      </c>
    </row>
    <row r="11139" spans="1:4" x14ac:dyDescent="0.2">
      <c r="A11139" t="s">
        <v>249</v>
      </c>
      <c r="B11139" t="s">
        <v>14</v>
      </c>
      <c r="C11139" s="44">
        <v>0</v>
      </c>
      <c r="D11139" s="33">
        <v>43865</v>
      </c>
    </row>
    <row r="11140" spans="1:4" x14ac:dyDescent="0.2">
      <c r="A11140" t="s">
        <v>249</v>
      </c>
      <c r="B11140" t="s">
        <v>14</v>
      </c>
      <c r="C11140" s="44">
        <v>0</v>
      </c>
      <c r="D11140" s="33">
        <v>43866</v>
      </c>
    </row>
    <row r="11141" spans="1:4" x14ac:dyDescent="0.2">
      <c r="A11141" t="s">
        <v>249</v>
      </c>
      <c r="B11141" t="s">
        <v>14</v>
      </c>
      <c r="C11141" s="44">
        <v>0</v>
      </c>
      <c r="D11141" s="33">
        <v>43867</v>
      </c>
    </row>
    <row r="11142" spans="1:4" x14ac:dyDescent="0.2">
      <c r="A11142" t="s">
        <v>249</v>
      </c>
      <c r="B11142" t="s">
        <v>14</v>
      </c>
      <c r="C11142" s="44">
        <v>0</v>
      </c>
      <c r="D11142" s="33">
        <v>43868</v>
      </c>
    </row>
    <row r="11143" spans="1:4" x14ac:dyDescent="0.2">
      <c r="A11143" t="s">
        <v>249</v>
      </c>
      <c r="B11143" t="s">
        <v>14</v>
      </c>
      <c r="C11143" s="44">
        <v>0</v>
      </c>
      <c r="D11143" s="33">
        <v>43869</v>
      </c>
    </row>
    <row r="11144" spans="1:4" x14ac:dyDescent="0.2">
      <c r="A11144" t="s">
        <v>249</v>
      </c>
      <c r="B11144" t="s">
        <v>14</v>
      </c>
      <c r="C11144" s="44">
        <v>0</v>
      </c>
      <c r="D11144" s="33">
        <v>43870</v>
      </c>
    </row>
    <row r="11145" spans="1:4" x14ac:dyDescent="0.2">
      <c r="A11145" t="s">
        <v>249</v>
      </c>
      <c r="B11145" t="s">
        <v>14</v>
      </c>
      <c r="C11145" s="44">
        <v>0</v>
      </c>
      <c r="D11145" s="33">
        <v>43871</v>
      </c>
    </row>
    <row r="11146" spans="1:4" x14ac:dyDescent="0.2">
      <c r="A11146" t="s">
        <v>249</v>
      </c>
      <c r="B11146" t="s">
        <v>14</v>
      </c>
      <c r="C11146" s="44">
        <v>0</v>
      </c>
      <c r="D11146" s="33">
        <v>43872</v>
      </c>
    </row>
    <row r="11147" spans="1:4" x14ac:dyDescent="0.2">
      <c r="A11147" t="s">
        <v>249</v>
      </c>
      <c r="B11147" t="s">
        <v>14</v>
      </c>
      <c r="C11147" s="44">
        <v>0</v>
      </c>
      <c r="D11147" s="33">
        <v>43873</v>
      </c>
    </row>
    <row r="11148" spans="1:4" x14ac:dyDescent="0.2">
      <c r="A11148" t="s">
        <v>249</v>
      </c>
      <c r="B11148" t="s">
        <v>14</v>
      </c>
      <c r="C11148" s="44">
        <v>0</v>
      </c>
      <c r="D11148" s="33">
        <v>43874</v>
      </c>
    </row>
    <row r="11149" spans="1:4" x14ac:dyDescent="0.2">
      <c r="A11149" t="s">
        <v>249</v>
      </c>
      <c r="B11149" t="s">
        <v>14</v>
      </c>
      <c r="C11149" s="44">
        <v>0</v>
      </c>
      <c r="D11149" s="33">
        <v>43875</v>
      </c>
    </row>
    <row r="11150" spans="1:4" x14ac:dyDescent="0.2">
      <c r="A11150" t="s">
        <v>249</v>
      </c>
      <c r="B11150" t="s">
        <v>14</v>
      </c>
      <c r="C11150" s="44">
        <v>0</v>
      </c>
      <c r="D11150" s="33">
        <v>43876</v>
      </c>
    </row>
    <row r="11151" spans="1:4" x14ac:dyDescent="0.2">
      <c r="A11151" t="s">
        <v>249</v>
      </c>
      <c r="B11151" t="s">
        <v>14</v>
      </c>
      <c r="C11151" s="44">
        <v>0</v>
      </c>
      <c r="D11151" s="33">
        <v>43877</v>
      </c>
    </row>
    <row r="11152" spans="1:4" x14ac:dyDescent="0.2">
      <c r="A11152" t="s">
        <v>249</v>
      </c>
      <c r="B11152" t="s">
        <v>14</v>
      </c>
      <c r="C11152" s="44">
        <v>0</v>
      </c>
      <c r="D11152" s="33">
        <v>43878</v>
      </c>
    </row>
    <row r="11153" spans="1:4" x14ac:dyDescent="0.2">
      <c r="A11153" t="s">
        <v>249</v>
      </c>
      <c r="B11153" t="s">
        <v>14</v>
      </c>
      <c r="C11153" s="44">
        <v>0</v>
      </c>
      <c r="D11153" s="33">
        <v>43879</v>
      </c>
    </row>
    <row r="11154" spans="1:4" x14ac:dyDescent="0.2">
      <c r="A11154" t="s">
        <v>249</v>
      </c>
      <c r="B11154" t="s">
        <v>14</v>
      </c>
      <c r="C11154" s="44">
        <v>0</v>
      </c>
      <c r="D11154" s="33">
        <v>43880</v>
      </c>
    </row>
    <row r="11155" spans="1:4" x14ac:dyDescent="0.2">
      <c r="A11155" t="s">
        <v>249</v>
      </c>
      <c r="B11155" t="s">
        <v>14</v>
      </c>
      <c r="C11155" s="44">
        <v>0</v>
      </c>
      <c r="D11155" s="33">
        <v>43881</v>
      </c>
    </row>
    <row r="11156" spans="1:4" x14ac:dyDescent="0.2">
      <c r="A11156" t="s">
        <v>249</v>
      </c>
      <c r="B11156" t="s">
        <v>14</v>
      </c>
      <c r="C11156" s="44">
        <v>0</v>
      </c>
      <c r="D11156" s="33">
        <v>43882</v>
      </c>
    </row>
    <row r="11157" spans="1:4" x14ac:dyDescent="0.2">
      <c r="A11157" t="s">
        <v>249</v>
      </c>
      <c r="B11157" t="s">
        <v>14</v>
      </c>
      <c r="C11157" s="44">
        <v>0</v>
      </c>
      <c r="D11157" s="33">
        <v>43883</v>
      </c>
    </row>
    <row r="11158" spans="1:4" x14ac:dyDescent="0.2">
      <c r="A11158" t="s">
        <v>249</v>
      </c>
      <c r="B11158" t="s">
        <v>14</v>
      </c>
      <c r="C11158" s="44">
        <v>0</v>
      </c>
      <c r="D11158" s="33">
        <v>43884</v>
      </c>
    </row>
    <row r="11159" spans="1:4" x14ac:dyDescent="0.2">
      <c r="A11159" t="s">
        <v>249</v>
      </c>
      <c r="B11159" t="s">
        <v>14</v>
      </c>
      <c r="C11159" s="44">
        <v>0</v>
      </c>
      <c r="D11159" s="33">
        <v>43885</v>
      </c>
    </row>
    <row r="11160" spans="1:4" x14ac:dyDescent="0.2">
      <c r="A11160" t="s">
        <v>249</v>
      </c>
      <c r="B11160" t="s">
        <v>14</v>
      </c>
      <c r="C11160" s="44">
        <v>0</v>
      </c>
      <c r="D11160" s="33">
        <v>43886</v>
      </c>
    </row>
    <row r="11161" spans="1:4" x14ac:dyDescent="0.2">
      <c r="A11161" t="s">
        <v>249</v>
      </c>
      <c r="B11161" t="s">
        <v>14</v>
      </c>
      <c r="C11161" s="44">
        <v>0</v>
      </c>
      <c r="D11161" s="33">
        <v>43887</v>
      </c>
    </row>
    <row r="11162" spans="1:4" x14ac:dyDescent="0.2">
      <c r="A11162" t="s">
        <v>249</v>
      </c>
      <c r="B11162" t="s">
        <v>14</v>
      </c>
      <c r="C11162" s="44">
        <v>0</v>
      </c>
      <c r="D11162" s="33">
        <v>43888</v>
      </c>
    </row>
    <row r="11163" spans="1:4" x14ac:dyDescent="0.2">
      <c r="A11163" t="s">
        <v>249</v>
      </c>
      <c r="B11163" t="s">
        <v>14</v>
      </c>
      <c r="C11163" s="44">
        <v>0</v>
      </c>
      <c r="D11163" s="33">
        <v>43889</v>
      </c>
    </row>
    <row r="11164" spans="1:4" x14ac:dyDescent="0.2">
      <c r="A11164" t="s">
        <v>249</v>
      </c>
      <c r="B11164" t="s">
        <v>14</v>
      </c>
      <c r="C11164" s="44">
        <v>0</v>
      </c>
      <c r="D11164" s="33">
        <v>43890</v>
      </c>
    </row>
    <row r="11165" spans="1:4" x14ac:dyDescent="0.2">
      <c r="A11165" t="s">
        <v>249</v>
      </c>
      <c r="B11165" t="s">
        <v>14</v>
      </c>
      <c r="C11165" s="44">
        <v>0</v>
      </c>
      <c r="D11165" s="33">
        <v>43891</v>
      </c>
    </row>
    <row r="11166" spans="1:4" x14ac:dyDescent="0.2">
      <c r="A11166" t="s">
        <v>249</v>
      </c>
      <c r="B11166" t="s">
        <v>14</v>
      </c>
      <c r="C11166" s="44">
        <v>0</v>
      </c>
      <c r="D11166" s="33">
        <v>43892</v>
      </c>
    </row>
    <row r="11167" spans="1:4" x14ac:dyDescent="0.2">
      <c r="A11167" t="s">
        <v>249</v>
      </c>
      <c r="B11167" t="s">
        <v>14</v>
      </c>
      <c r="C11167" s="44">
        <v>0</v>
      </c>
      <c r="D11167" s="33">
        <v>43893</v>
      </c>
    </row>
    <row r="11168" spans="1:4" x14ac:dyDescent="0.2">
      <c r="A11168" t="s">
        <v>249</v>
      </c>
      <c r="B11168" t="s">
        <v>14</v>
      </c>
      <c r="C11168" s="44">
        <v>3</v>
      </c>
      <c r="D11168" s="33">
        <v>43894</v>
      </c>
    </row>
    <row r="11169" spans="1:4" x14ac:dyDescent="0.2">
      <c r="A11169" t="s">
        <v>249</v>
      </c>
      <c r="B11169" t="s">
        <v>14</v>
      </c>
      <c r="C11169" s="44">
        <v>3</v>
      </c>
      <c r="D11169" s="33">
        <v>43895</v>
      </c>
    </row>
    <row r="11170" spans="1:4" x14ac:dyDescent="0.2">
      <c r="A11170" t="s">
        <v>249</v>
      </c>
      <c r="B11170" t="s">
        <v>14</v>
      </c>
      <c r="C11170" s="44">
        <v>3</v>
      </c>
      <c r="D11170" s="33">
        <v>43896</v>
      </c>
    </row>
    <row r="11171" spans="1:4" x14ac:dyDescent="0.2">
      <c r="A11171" t="s">
        <v>249</v>
      </c>
      <c r="B11171" t="s">
        <v>14</v>
      </c>
      <c r="C11171" s="44">
        <v>3</v>
      </c>
      <c r="D11171" s="33">
        <v>43897</v>
      </c>
    </row>
    <row r="11172" spans="1:4" x14ac:dyDescent="0.2">
      <c r="A11172" t="s">
        <v>249</v>
      </c>
      <c r="B11172" t="s">
        <v>14</v>
      </c>
      <c r="C11172" s="44">
        <v>3</v>
      </c>
      <c r="D11172" s="33">
        <v>43898</v>
      </c>
    </row>
    <row r="11173" spans="1:4" x14ac:dyDescent="0.2">
      <c r="A11173" t="s">
        <v>249</v>
      </c>
      <c r="B11173" t="s">
        <v>14</v>
      </c>
      <c r="C11173" s="44">
        <v>1</v>
      </c>
      <c r="D11173" s="33">
        <v>43899</v>
      </c>
    </row>
    <row r="11174" spans="1:4" x14ac:dyDescent="0.2">
      <c r="A11174" t="s">
        <v>249</v>
      </c>
      <c r="B11174" t="s">
        <v>14</v>
      </c>
      <c r="C11174" s="44">
        <v>1</v>
      </c>
      <c r="D11174" s="33">
        <v>43900</v>
      </c>
    </row>
    <row r="11175" spans="1:4" x14ac:dyDescent="0.2">
      <c r="A11175" t="s">
        <v>249</v>
      </c>
      <c r="B11175" t="s">
        <v>14</v>
      </c>
      <c r="C11175" s="44">
        <v>1</v>
      </c>
      <c r="D11175" s="33">
        <v>43901</v>
      </c>
    </row>
    <row r="11176" spans="1:4" x14ac:dyDescent="0.2">
      <c r="A11176" t="s">
        <v>249</v>
      </c>
      <c r="B11176" t="s">
        <v>14</v>
      </c>
      <c r="C11176" s="44">
        <v>1</v>
      </c>
      <c r="D11176" s="33">
        <v>43902</v>
      </c>
    </row>
    <row r="11177" spans="1:4" x14ac:dyDescent="0.2">
      <c r="A11177" t="s">
        <v>249</v>
      </c>
      <c r="B11177" t="s">
        <v>14</v>
      </c>
      <c r="C11177" s="44">
        <v>1</v>
      </c>
      <c r="D11177" s="33">
        <v>43903</v>
      </c>
    </row>
    <row r="11178" spans="1:4" x14ac:dyDescent="0.2">
      <c r="A11178" t="s">
        <v>249</v>
      </c>
      <c r="B11178" t="s">
        <v>14</v>
      </c>
      <c r="C11178" s="44">
        <v>1</v>
      </c>
      <c r="D11178" s="33">
        <v>43904</v>
      </c>
    </row>
    <row r="11179" spans="1:4" x14ac:dyDescent="0.2">
      <c r="A11179" t="s">
        <v>249</v>
      </c>
      <c r="B11179" t="s">
        <v>14</v>
      </c>
      <c r="C11179" s="44">
        <v>1</v>
      </c>
      <c r="D11179" s="33">
        <v>43905</v>
      </c>
    </row>
    <row r="11180" spans="1:4" x14ac:dyDescent="0.2">
      <c r="B11180" t="s">
        <v>250</v>
      </c>
      <c r="C11180" s="44">
        <v>0</v>
      </c>
      <c r="D11180" s="33">
        <v>43852</v>
      </c>
    </row>
    <row r="11181" spans="1:4" x14ac:dyDescent="0.2">
      <c r="B11181" t="s">
        <v>250</v>
      </c>
      <c r="C11181" s="44">
        <v>0</v>
      </c>
      <c r="D11181" s="33">
        <v>43853</v>
      </c>
    </row>
    <row r="11182" spans="1:4" x14ac:dyDescent="0.2">
      <c r="B11182" t="s">
        <v>250</v>
      </c>
      <c r="C11182" s="44">
        <v>0</v>
      </c>
      <c r="D11182" s="33">
        <v>43854</v>
      </c>
    </row>
    <row r="11183" spans="1:4" x14ac:dyDescent="0.2">
      <c r="B11183" t="s">
        <v>250</v>
      </c>
      <c r="C11183" s="44">
        <v>0</v>
      </c>
      <c r="D11183" s="33">
        <v>43855</v>
      </c>
    </row>
    <row r="11184" spans="1:4" x14ac:dyDescent="0.2">
      <c r="B11184" t="s">
        <v>250</v>
      </c>
      <c r="C11184" s="44">
        <v>0</v>
      </c>
      <c r="D11184" s="33">
        <v>43856</v>
      </c>
    </row>
    <row r="11185" spans="2:4" x14ac:dyDescent="0.2">
      <c r="B11185" t="s">
        <v>250</v>
      </c>
      <c r="C11185" s="44">
        <v>0</v>
      </c>
      <c r="D11185" s="33">
        <v>43857</v>
      </c>
    </row>
    <row r="11186" spans="2:4" x14ac:dyDescent="0.2">
      <c r="B11186" t="s">
        <v>250</v>
      </c>
      <c r="C11186" s="44">
        <v>0</v>
      </c>
      <c r="D11186" s="33">
        <v>43858</v>
      </c>
    </row>
    <row r="11187" spans="2:4" x14ac:dyDescent="0.2">
      <c r="B11187" t="s">
        <v>250</v>
      </c>
      <c r="C11187" s="44">
        <v>0</v>
      </c>
      <c r="D11187" s="33">
        <v>43859</v>
      </c>
    </row>
    <row r="11188" spans="2:4" x14ac:dyDescent="0.2">
      <c r="B11188" t="s">
        <v>250</v>
      </c>
      <c r="C11188" s="44">
        <v>0</v>
      </c>
      <c r="D11188" s="33">
        <v>43860</v>
      </c>
    </row>
    <row r="11189" spans="2:4" x14ac:dyDescent="0.2">
      <c r="B11189" t="s">
        <v>250</v>
      </c>
      <c r="C11189" s="44">
        <v>0</v>
      </c>
      <c r="D11189" s="33">
        <v>43861</v>
      </c>
    </row>
    <row r="11190" spans="2:4" x14ac:dyDescent="0.2">
      <c r="B11190" t="s">
        <v>250</v>
      </c>
      <c r="C11190" s="44">
        <v>0</v>
      </c>
      <c r="D11190" s="33">
        <v>43862</v>
      </c>
    </row>
    <row r="11191" spans="2:4" x14ac:dyDescent="0.2">
      <c r="B11191" t="s">
        <v>250</v>
      </c>
      <c r="C11191" s="44">
        <v>0</v>
      </c>
      <c r="D11191" s="33">
        <v>43863</v>
      </c>
    </row>
    <row r="11192" spans="2:4" x14ac:dyDescent="0.2">
      <c r="B11192" t="s">
        <v>250</v>
      </c>
      <c r="C11192" s="44">
        <v>0</v>
      </c>
      <c r="D11192" s="33">
        <v>43864</v>
      </c>
    </row>
    <row r="11193" spans="2:4" x14ac:dyDescent="0.2">
      <c r="B11193" t="s">
        <v>250</v>
      </c>
      <c r="C11193" s="44">
        <v>0</v>
      </c>
      <c r="D11193" s="33">
        <v>43865</v>
      </c>
    </row>
    <row r="11194" spans="2:4" x14ac:dyDescent="0.2">
      <c r="B11194" t="s">
        <v>250</v>
      </c>
      <c r="C11194" s="44">
        <v>0</v>
      </c>
      <c r="D11194" s="33">
        <v>43866</v>
      </c>
    </row>
    <row r="11195" spans="2:4" x14ac:dyDescent="0.2">
      <c r="B11195" t="s">
        <v>250</v>
      </c>
      <c r="C11195" s="44">
        <v>0</v>
      </c>
      <c r="D11195" s="33">
        <v>43867</v>
      </c>
    </row>
    <row r="11196" spans="2:4" x14ac:dyDescent="0.2">
      <c r="B11196" t="s">
        <v>250</v>
      </c>
      <c r="C11196" s="44">
        <v>0</v>
      </c>
      <c r="D11196" s="33">
        <v>43868</v>
      </c>
    </row>
    <row r="11197" spans="2:4" x14ac:dyDescent="0.2">
      <c r="B11197" t="s">
        <v>250</v>
      </c>
      <c r="C11197" s="44">
        <v>0</v>
      </c>
      <c r="D11197" s="33">
        <v>43869</v>
      </c>
    </row>
    <row r="11198" spans="2:4" x14ac:dyDescent="0.2">
      <c r="B11198" t="s">
        <v>250</v>
      </c>
      <c r="C11198" s="44">
        <v>0</v>
      </c>
      <c r="D11198" s="33">
        <v>43870</v>
      </c>
    </row>
    <row r="11199" spans="2:4" x14ac:dyDescent="0.2">
      <c r="B11199" t="s">
        <v>250</v>
      </c>
      <c r="C11199" s="44">
        <v>0</v>
      </c>
      <c r="D11199" s="33">
        <v>43871</v>
      </c>
    </row>
    <row r="11200" spans="2:4" x14ac:dyDescent="0.2">
      <c r="B11200" t="s">
        <v>250</v>
      </c>
      <c r="C11200" s="44">
        <v>0</v>
      </c>
      <c r="D11200" s="33">
        <v>43872</v>
      </c>
    </row>
    <row r="11201" spans="2:4" x14ac:dyDescent="0.2">
      <c r="B11201" t="s">
        <v>250</v>
      </c>
      <c r="C11201" s="44">
        <v>0</v>
      </c>
      <c r="D11201" s="33">
        <v>43873</v>
      </c>
    </row>
    <row r="11202" spans="2:4" x14ac:dyDescent="0.2">
      <c r="B11202" t="s">
        <v>250</v>
      </c>
      <c r="C11202" s="44">
        <v>0</v>
      </c>
      <c r="D11202" s="33">
        <v>43874</v>
      </c>
    </row>
    <row r="11203" spans="2:4" x14ac:dyDescent="0.2">
      <c r="B11203" t="s">
        <v>250</v>
      </c>
      <c r="C11203" s="44">
        <v>0</v>
      </c>
      <c r="D11203" s="33">
        <v>43875</v>
      </c>
    </row>
    <row r="11204" spans="2:4" x14ac:dyDescent="0.2">
      <c r="B11204" t="s">
        <v>250</v>
      </c>
      <c r="C11204" s="44">
        <v>0</v>
      </c>
      <c r="D11204" s="33">
        <v>43876</v>
      </c>
    </row>
    <row r="11205" spans="2:4" x14ac:dyDescent="0.2">
      <c r="B11205" t="s">
        <v>250</v>
      </c>
      <c r="C11205" s="44">
        <v>0</v>
      </c>
      <c r="D11205" s="33">
        <v>43877</v>
      </c>
    </row>
    <row r="11206" spans="2:4" x14ac:dyDescent="0.2">
      <c r="B11206" t="s">
        <v>250</v>
      </c>
      <c r="C11206" s="44">
        <v>0</v>
      </c>
      <c r="D11206" s="33">
        <v>43878</v>
      </c>
    </row>
    <row r="11207" spans="2:4" x14ac:dyDescent="0.2">
      <c r="B11207" t="s">
        <v>250</v>
      </c>
      <c r="C11207" s="44">
        <v>0</v>
      </c>
      <c r="D11207" s="33">
        <v>43879</v>
      </c>
    </row>
    <row r="11208" spans="2:4" x14ac:dyDescent="0.2">
      <c r="B11208" t="s">
        <v>250</v>
      </c>
      <c r="C11208" s="44">
        <v>0</v>
      </c>
      <c r="D11208" s="33">
        <v>43880</v>
      </c>
    </row>
    <row r="11209" spans="2:4" x14ac:dyDescent="0.2">
      <c r="B11209" t="s">
        <v>250</v>
      </c>
      <c r="C11209" s="44">
        <v>0</v>
      </c>
      <c r="D11209" s="33">
        <v>43881</v>
      </c>
    </row>
    <row r="11210" spans="2:4" x14ac:dyDescent="0.2">
      <c r="B11210" t="s">
        <v>250</v>
      </c>
      <c r="C11210" s="44">
        <v>0</v>
      </c>
      <c r="D11210" s="33">
        <v>43882</v>
      </c>
    </row>
    <row r="11211" spans="2:4" x14ac:dyDescent="0.2">
      <c r="B11211" t="s">
        <v>250</v>
      </c>
      <c r="C11211" s="44">
        <v>0</v>
      </c>
      <c r="D11211" s="33">
        <v>43883</v>
      </c>
    </row>
    <row r="11212" spans="2:4" x14ac:dyDescent="0.2">
      <c r="B11212" t="s">
        <v>250</v>
      </c>
      <c r="C11212" s="44">
        <v>0</v>
      </c>
      <c r="D11212" s="33">
        <v>43884</v>
      </c>
    </row>
    <row r="11213" spans="2:4" x14ac:dyDescent="0.2">
      <c r="B11213" t="s">
        <v>250</v>
      </c>
      <c r="C11213" s="44">
        <v>0</v>
      </c>
      <c r="D11213" s="33">
        <v>43885</v>
      </c>
    </row>
    <row r="11214" spans="2:4" x14ac:dyDescent="0.2">
      <c r="B11214" t="s">
        <v>250</v>
      </c>
      <c r="C11214" s="44">
        <v>0</v>
      </c>
      <c r="D11214" s="33">
        <v>43886</v>
      </c>
    </row>
    <row r="11215" spans="2:4" x14ac:dyDescent="0.2">
      <c r="B11215" t="s">
        <v>250</v>
      </c>
      <c r="C11215" s="44">
        <v>0</v>
      </c>
      <c r="D11215" s="33">
        <v>43887</v>
      </c>
    </row>
    <row r="11216" spans="2:4" x14ac:dyDescent="0.2">
      <c r="B11216" t="s">
        <v>250</v>
      </c>
      <c r="C11216" s="44">
        <v>0</v>
      </c>
      <c r="D11216" s="33">
        <v>43888</v>
      </c>
    </row>
    <row r="11217" spans="2:4" x14ac:dyDescent="0.2">
      <c r="B11217" t="s">
        <v>250</v>
      </c>
      <c r="C11217" s="44">
        <v>0</v>
      </c>
      <c r="D11217" s="33">
        <v>43889</v>
      </c>
    </row>
    <row r="11218" spans="2:4" x14ac:dyDescent="0.2">
      <c r="B11218" t="s">
        <v>250</v>
      </c>
      <c r="C11218" s="44">
        <v>0</v>
      </c>
      <c r="D11218" s="33">
        <v>43890</v>
      </c>
    </row>
    <row r="11219" spans="2:4" x14ac:dyDescent="0.2">
      <c r="B11219" t="s">
        <v>250</v>
      </c>
      <c r="C11219" s="44">
        <v>0</v>
      </c>
      <c r="D11219" s="33">
        <v>43891</v>
      </c>
    </row>
    <row r="11220" spans="2:4" x14ac:dyDescent="0.2">
      <c r="B11220" t="s">
        <v>250</v>
      </c>
      <c r="C11220" s="44">
        <v>0</v>
      </c>
      <c r="D11220" s="33">
        <v>43892</v>
      </c>
    </row>
    <row r="11221" spans="2:4" x14ac:dyDescent="0.2">
      <c r="B11221" t="s">
        <v>250</v>
      </c>
      <c r="C11221" s="44">
        <v>0</v>
      </c>
      <c r="D11221" s="33">
        <v>43893</v>
      </c>
    </row>
    <row r="11222" spans="2:4" x14ac:dyDescent="0.2">
      <c r="B11222" t="s">
        <v>250</v>
      </c>
      <c r="C11222" s="44">
        <v>0</v>
      </c>
      <c r="D11222" s="33">
        <v>43894</v>
      </c>
    </row>
    <row r="11223" spans="2:4" x14ac:dyDescent="0.2">
      <c r="B11223" t="s">
        <v>250</v>
      </c>
      <c r="C11223" s="44">
        <v>0</v>
      </c>
      <c r="D11223" s="33">
        <v>43895</v>
      </c>
    </row>
    <row r="11224" spans="2:4" x14ac:dyDescent="0.2">
      <c r="B11224" t="s">
        <v>250</v>
      </c>
      <c r="C11224" s="44">
        <v>0</v>
      </c>
      <c r="D11224" s="33">
        <v>43896</v>
      </c>
    </row>
    <row r="11225" spans="2:4" x14ac:dyDescent="0.2">
      <c r="B11225" t="s">
        <v>250</v>
      </c>
      <c r="C11225" s="44">
        <v>0</v>
      </c>
      <c r="D11225" s="33">
        <v>43897</v>
      </c>
    </row>
    <row r="11226" spans="2:4" x14ac:dyDescent="0.2">
      <c r="B11226" t="s">
        <v>250</v>
      </c>
      <c r="C11226" s="44">
        <v>0</v>
      </c>
      <c r="D11226" s="33">
        <v>43898</v>
      </c>
    </row>
    <row r="11227" spans="2:4" x14ac:dyDescent="0.2">
      <c r="B11227" t="s">
        <v>250</v>
      </c>
      <c r="C11227" s="44">
        <v>0</v>
      </c>
      <c r="D11227" s="33">
        <v>43899</v>
      </c>
    </row>
    <row r="11228" spans="2:4" x14ac:dyDescent="0.2">
      <c r="B11228" t="s">
        <v>250</v>
      </c>
      <c r="C11228" s="44">
        <v>0</v>
      </c>
      <c r="D11228" s="33">
        <v>43900</v>
      </c>
    </row>
    <row r="11229" spans="2:4" x14ac:dyDescent="0.2">
      <c r="B11229" t="s">
        <v>250</v>
      </c>
      <c r="C11229" s="44">
        <v>1</v>
      </c>
      <c r="D11229" s="33">
        <v>43901</v>
      </c>
    </row>
    <row r="11230" spans="2:4" x14ac:dyDescent="0.2">
      <c r="B11230" t="s">
        <v>250</v>
      </c>
      <c r="C11230" s="44">
        <v>2</v>
      </c>
      <c r="D11230" s="33">
        <v>43902</v>
      </c>
    </row>
    <row r="11231" spans="2:4" x14ac:dyDescent="0.2">
      <c r="B11231" t="s">
        <v>250</v>
      </c>
      <c r="C11231" s="44">
        <v>8</v>
      </c>
      <c r="D11231" s="33">
        <v>43903</v>
      </c>
    </row>
    <row r="11232" spans="2:4" x14ac:dyDescent="0.2">
      <c r="B11232" t="s">
        <v>250</v>
      </c>
      <c r="C11232" s="44">
        <v>8</v>
      </c>
      <c r="D11232" s="33">
        <v>43904</v>
      </c>
    </row>
    <row r="11233" spans="2:4" x14ac:dyDescent="0.2">
      <c r="B11233" t="s">
        <v>250</v>
      </c>
      <c r="C11233" s="44">
        <v>10</v>
      </c>
      <c r="D11233" s="33">
        <v>43905</v>
      </c>
    </row>
    <row r="11234" spans="2:4" x14ac:dyDescent="0.2">
      <c r="B11234" t="s">
        <v>251</v>
      </c>
      <c r="C11234" s="44">
        <v>0</v>
      </c>
      <c r="D11234" s="33">
        <v>43852</v>
      </c>
    </row>
    <row r="11235" spans="2:4" x14ac:dyDescent="0.2">
      <c r="B11235" t="s">
        <v>251</v>
      </c>
      <c r="C11235" s="44">
        <v>0</v>
      </c>
      <c r="D11235" s="33">
        <v>43853</v>
      </c>
    </row>
    <row r="11236" spans="2:4" x14ac:dyDescent="0.2">
      <c r="B11236" t="s">
        <v>251</v>
      </c>
      <c r="C11236" s="44">
        <v>0</v>
      </c>
      <c r="D11236" s="33">
        <v>43854</v>
      </c>
    </row>
    <row r="11237" spans="2:4" x14ac:dyDescent="0.2">
      <c r="B11237" t="s">
        <v>251</v>
      </c>
      <c r="C11237" s="44">
        <v>0</v>
      </c>
      <c r="D11237" s="33">
        <v>43855</v>
      </c>
    </row>
    <row r="11238" spans="2:4" x14ac:dyDescent="0.2">
      <c r="B11238" t="s">
        <v>251</v>
      </c>
      <c r="C11238" s="44">
        <v>0</v>
      </c>
      <c r="D11238" s="33">
        <v>43856</v>
      </c>
    </row>
    <row r="11239" spans="2:4" x14ac:dyDescent="0.2">
      <c r="B11239" t="s">
        <v>251</v>
      </c>
      <c r="C11239" s="44">
        <v>0</v>
      </c>
      <c r="D11239" s="33">
        <v>43857</v>
      </c>
    </row>
    <row r="11240" spans="2:4" x14ac:dyDescent="0.2">
      <c r="B11240" t="s">
        <v>251</v>
      </c>
      <c r="C11240" s="44">
        <v>0</v>
      </c>
      <c r="D11240" s="33">
        <v>43858</v>
      </c>
    </row>
    <row r="11241" spans="2:4" x14ac:dyDescent="0.2">
      <c r="B11241" t="s">
        <v>251</v>
      </c>
      <c r="C11241" s="44">
        <v>0</v>
      </c>
      <c r="D11241" s="33">
        <v>43859</v>
      </c>
    </row>
    <row r="11242" spans="2:4" x14ac:dyDescent="0.2">
      <c r="B11242" t="s">
        <v>251</v>
      </c>
      <c r="C11242" s="44">
        <v>0</v>
      </c>
      <c r="D11242" s="33">
        <v>43860</v>
      </c>
    </row>
    <row r="11243" spans="2:4" x14ac:dyDescent="0.2">
      <c r="B11243" t="s">
        <v>251</v>
      </c>
      <c r="C11243" s="44">
        <v>0</v>
      </c>
      <c r="D11243" s="33">
        <v>43861</v>
      </c>
    </row>
    <row r="11244" spans="2:4" x14ac:dyDescent="0.2">
      <c r="B11244" t="s">
        <v>251</v>
      </c>
      <c r="C11244" s="44">
        <v>0</v>
      </c>
      <c r="D11244" s="33">
        <v>43862</v>
      </c>
    </row>
    <row r="11245" spans="2:4" x14ac:dyDescent="0.2">
      <c r="B11245" t="s">
        <v>251</v>
      </c>
      <c r="C11245" s="44">
        <v>0</v>
      </c>
      <c r="D11245" s="33">
        <v>43863</v>
      </c>
    </row>
    <row r="11246" spans="2:4" x14ac:dyDescent="0.2">
      <c r="B11246" t="s">
        <v>251</v>
      </c>
      <c r="C11246" s="44">
        <v>0</v>
      </c>
      <c r="D11246" s="33">
        <v>43864</v>
      </c>
    </row>
    <row r="11247" spans="2:4" x14ac:dyDescent="0.2">
      <c r="B11247" t="s">
        <v>251</v>
      </c>
      <c r="C11247" s="44">
        <v>0</v>
      </c>
      <c r="D11247" s="33">
        <v>43865</v>
      </c>
    </row>
    <row r="11248" spans="2:4" x14ac:dyDescent="0.2">
      <c r="B11248" t="s">
        <v>251</v>
      </c>
      <c r="C11248" s="44">
        <v>0</v>
      </c>
      <c r="D11248" s="33">
        <v>43866</v>
      </c>
    </row>
    <row r="11249" spans="2:4" x14ac:dyDescent="0.2">
      <c r="B11249" t="s">
        <v>251</v>
      </c>
      <c r="C11249" s="44">
        <v>0</v>
      </c>
      <c r="D11249" s="33">
        <v>43867</v>
      </c>
    </row>
    <row r="11250" spans="2:4" x14ac:dyDescent="0.2">
      <c r="B11250" t="s">
        <v>251</v>
      </c>
      <c r="C11250" s="44">
        <v>0</v>
      </c>
      <c r="D11250" s="33">
        <v>43868</v>
      </c>
    </row>
    <row r="11251" spans="2:4" x14ac:dyDescent="0.2">
      <c r="B11251" t="s">
        <v>251</v>
      </c>
      <c r="C11251" s="44">
        <v>0</v>
      </c>
      <c r="D11251" s="33">
        <v>43869</v>
      </c>
    </row>
    <row r="11252" spans="2:4" x14ac:dyDescent="0.2">
      <c r="B11252" t="s">
        <v>251</v>
      </c>
      <c r="C11252" s="44">
        <v>0</v>
      </c>
      <c r="D11252" s="33">
        <v>43870</v>
      </c>
    </row>
    <row r="11253" spans="2:4" x14ac:dyDescent="0.2">
      <c r="B11253" t="s">
        <v>251</v>
      </c>
      <c r="C11253" s="44">
        <v>0</v>
      </c>
      <c r="D11253" s="33">
        <v>43871</v>
      </c>
    </row>
    <row r="11254" spans="2:4" x14ac:dyDescent="0.2">
      <c r="B11254" t="s">
        <v>251</v>
      </c>
      <c r="C11254" s="44">
        <v>0</v>
      </c>
      <c r="D11254" s="33">
        <v>43872</v>
      </c>
    </row>
    <row r="11255" spans="2:4" x14ac:dyDescent="0.2">
      <c r="B11255" t="s">
        <v>251</v>
      </c>
      <c r="C11255" s="44">
        <v>0</v>
      </c>
      <c r="D11255" s="33">
        <v>43873</v>
      </c>
    </row>
    <row r="11256" spans="2:4" x14ac:dyDescent="0.2">
      <c r="B11256" t="s">
        <v>251</v>
      </c>
      <c r="C11256" s="44">
        <v>0</v>
      </c>
      <c r="D11256" s="33">
        <v>43874</v>
      </c>
    </row>
    <row r="11257" spans="2:4" x14ac:dyDescent="0.2">
      <c r="B11257" t="s">
        <v>251</v>
      </c>
      <c r="C11257" s="44">
        <v>0</v>
      </c>
      <c r="D11257" s="33">
        <v>43875</v>
      </c>
    </row>
    <row r="11258" spans="2:4" x14ac:dyDescent="0.2">
      <c r="B11258" t="s">
        <v>251</v>
      </c>
      <c r="C11258" s="44">
        <v>0</v>
      </c>
      <c r="D11258" s="33">
        <v>43876</v>
      </c>
    </row>
    <row r="11259" spans="2:4" x14ac:dyDescent="0.2">
      <c r="B11259" t="s">
        <v>251</v>
      </c>
      <c r="C11259" s="44">
        <v>0</v>
      </c>
      <c r="D11259" s="33">
        <v>43877</v>
      </c>
    </row>
    <row r="11260" spans="2:4" x14ac:dyDescent="0.2">
      <c r="B11260" t="s">
        <v>251</v>
      </c>
      <c r="C11260" s="44">
        <v>0</v>
      </c>
      <c r="D11260" s="33">
        <v>43878</v>
      </c>
    </row>
    <row r="11261" spans="2:4" x14ac:dyDescent="0.2">
      <c r="B11261" t="s">
        <v>251</v>
      </c>
      <c r="C11261" s="44">
        <v>0</v>
      </c>
      <c r="D11261" s="33">
        <v>43879</v>
      </c>
    </row>
    <row r="11262" spans="2:4" x14ac:dyDescent="0.2">
      <c r="B11262" t="s">
        <v>251</v>
      </c>
      <c r="C11262" s="44">
        <v>0</v>
      </c>
      <c r="D11262" s="33">
        <v>43880</v>
      </c>
    </row>
    <row r="11263" spans="2:4" x14ac:dyDescent="0.2">
      <c r="B11263" t="s">
        <v>251</v>
      </c>
      <c r="C11263" s="44">
        <v>0</v>
      </c>
      <c r="D11263" s="33">
        <v>43881</v>
      </c>
    </row>
    <row r="11264" spans="2:4" x14ac:dyDescent="0.2">
      <c r="B11264" t="s">
        <v>251</v>
      </c>
      <c r="C11264" s="44">
        <v>0</v>
      </c>
      <c r="D11264" s="33">
        <v>43882</v>
      </c>
    </row>
    <row r="11265" spans="2:4" x14ac:dyDescent="0.2">
      <c r="B11265" t="s">
        <v>251</v>
      </c>
      <c r="C11265" s="44">
        <v>0</v>
      </c>
      <c r="D11265" s="33">
        <v>43883</v>
      </c>
    </row>
    <row r="11266" spans="2:4" x14ac:dyDescent="0.2">
      <c r="B11266" t="s">
        <v>251</v>
      </c>
      <c r="C11266" s="44">
        <v>0</v>
      </c>
      <c r="D11266" s="33">
        <v>43884</v>
      </c>
    </row>
    <row r="11267" spans="2:4" x14ac:dyDescent="0.2">
      <c r="B11267" t="s">
        <v>251</v>
      </c>
      <c r="C11267" s="44">
        <v>0</v>
      </c>
      <c r="D11267" s="33">
        <v>43885</v>
      </c>
    </row>
    <row r="11268" spans="2:4" x14ac:dyDescent="0.2">
      <c r="B11268" t="s">
        <v>251</v>
      </c>
      <c r="C11268" s="44">
        <v>0</v>
      </c>
      <c r="D11268" s="33">
        <v>43886</v>
      </c>
    </row>
    <row r="11269" spans="2:4" x14ac:dyDescent="0.2">
      <c r="B11269" t="s">
        <v>251</v>
      </c>
      <c r="C11269" s="44">
        <v>0</v>
      </c>
      <c r="D11269" s="33">
        <v>43887</v>
      </c>
    </row>
    <row r="11270" spans="2:4" x14ac:dyDescent="0.2">
      <c r="B11270" t="s">
        <v>251</v>
      </c>
      <c r="C11270" s="44">
        <v>0</v>
      </c>
      <c r="D11270" s="33">
        <v>43888</v>
      </c>
    </row>
    <row r="11271" spans="2:4" x14ac:dyDescent="0.2">
      <c r="B11271" t="s">
        <v>251</v>
      </c>
      <c r="C11271" s="44">
        <v>0</v>
      </c>
      <c r="D11271" s="33">
        <v>43889</v>
      </c>
    </row>
    <row r="11272" spans="2:4" x14ac:dyDescent="0.2">
      <c r="B11272" t="s">
        <v>251</v>
      </c>
      <c r="C11272" s="44">
        <v>0</v>
      </c>
      <c r="D11272" s="33">
        <v>43890</v>
      </c>
    </row>
    <row r="11273" spans="2:4" x14ac:dyDescent="0.2">
      <c r="B11273" t="s">
        <v>251</v>
      </c>
      <c r="C11273" s="44">
        <v>0</v>
      </c>
      <c r="D11273" s="33">
        <v>43891</v>
      </c>
    </row>
    <row r="11274" spans="2:4" x14ac:dyDescent="0.2">
      <c r="B11274" t="s">
        <v>251</v>
      </c>
      <c r="C11274" s="44">
        <v>0</v>
      </c>
      <c r="D11274" s="33">
        <v>43892</v>
      </c>
    </row>
    <row r="11275" spans="2:4" x14ac:dyDescent="0.2">
      <c r="B11275" t="s">
        <v>251</v>
      </c>
      <c r="C11275" s="44">
        <v>0</v>
      </c>
      <c r="D11275" s="33">
        <v>43893</v>
      </c>
    </row>
    <row r="11276" spans="2:4" x14ac:dyDescent="0.2">
      <c r="B11276" t="s">
        <v>251</v>
      </c>
      <c r="C11276" s="44">
        <v>0</v>
      </c>
      <c r="D11276" s="33">
        <v>43894</v>
      </c>
    </row>
    <row r="11277" spans="2:4" x14ac:dyDescent="0.2">
      <c r="B11277" t="s">
        <v>251</v>
      </c>
      <c r="C11277" s="44">
        <v>0</v>
      </c>
      <c r="D11277" s="33">
        <v>43895</v>
      </c>
    </row>
    <row r="11278" spans="2:4" x14ac:dyDescent="0.2">
      <c r="B11278" t="s">
        <v>251</v>
      </c>
      <c r="C11278" s="44">
        <v>0</v>
      </c>
      <c r="D11278" s="33">
        <v>43896</v>
      </c>
    </row>
    <row r="11279" spans="2:4" x14ac:dyDescent="0.2">
      <c r="B11279" t="s">
        <v>251</v>
      </c>
      <c r="C11279" s="44">
        <v>0</v>
      </c>
      <c r="D11279" s="33">
        <v>43897</v>
      </c>
    </row>
    <row r="11280" spans="2:4" x14ac:dyDescent="0.2">
      <c r="B11280" t="s">
        <v>251</v>
      </c>
      <c r="C11280" s="44">
        <v>0</v>
      </c>
      <c r="D11280" s="33">
        <v>43898</v>
      </c>
    </row>
    <row r="11281" spans="2:4" x14ac:dyDescent="0.2">
      <c r="B11281" t="s">
        <v>251</v>
      </c>
      <c r="C11281" s="44">
        <v>0</v>
      </c>
      <c r="D11281" s="33">
        <v>43899</v>
      </c>
    </row>
    <row r="11282" spans="2:4" x14ac:dyDescent="0.2">
      <c r="B11282" t="s">
        <v>251</v>
      </c>
      <c r="C11282" s="44">
        <v>0</v>
      </c>
      <c r="D11282" s="33">
        <v>43900</v>
      </c>
    </row>
    <row r="11283" spans="2:4" x14ac:dyDescent="0.2">
      <c r="B11283" t="s">
        <v>251</v>
      </c>
      <c r="C11283" s="44">
        <v>1</v>
      </c>
      <c r="D11283" s="33">
        <v>43901</v>
      </c>
    </row>
    <row r="11284" spans="2:4" x14ac:dyDescent="0.2">
      <c r="B11284" t="s">
        <v>251</v>
      </c>
      <c r="C11284" s="44">
        <v>1</v>
      </c>
      <c r="D11284" s="33">
        <v>43902</v>
      </c>
    </row>
    <row r="11285" spans="2:4" x14ac:dyDescent="0.2">
      <c r="B11285" t="s">
        <v>251</v>
      </c>
      <c r="C11285" s="44">
        <v>5</v>
      </c>
      <c r="D11285" s="33">
        <v>43903</v>
      </c>
    </row>
    <row r="11286" spans="2:4" x14ac:dyDescent="0.2">
      <c r="B11286" t="s">
        <v>251</v>
      </c>
      <c r="C11286" s="44">
        <v>6</v>
      </c>
      <c r="D11286" s="33">
        <v>43904</v>
      </c>
    </row>
    <row r="11287" spans="2:4" x14ac:dyDescent="0.2">
      <c r="B11287" t="s">
        <v>251</v>
      </c>
      <c r="C11287" s="44">
        <v>7</v>
      </c>
      <c r="D11287" s="33">
        <v>43905</v>
      </c>
    </row>
    <row r="11288" spans="2:4" x14ac:dyDescent="0.2">
      <c r="B11288" t="s">
        <v>252</v>
      </c>
      <c r="C11288" s="44">
        <v>0</v>
      </c>
      <c r="D11288" s="33">
        <v>43852</v>
      </c>
    </row>
    <row r="11289" spans="2:4" x14ac:dyDescent="0.2">
      <c r="B11289" t="s">
        <v>252</v>
      </c>
      <c r="C11289" s="44">
        <v>0</v>
      </c>
      <c r="D11289" s="33">
        <v>43853</v>
      </c>
    </row>
    <row r="11290" spans="2:4" x14ac:dyDescent="0.2">
      <c r="B11290" t="s">
        <v>252</v>
      </c>
      <c r="C11290" s="44">
        <v>0</v>
      </c>
      <c r="D11290" s="33">
        <v>43854</v>
      </c>
    </row>
    <row r="11291" spans="2:4" x14ac:dyDescent="0.2">
      <c r="B11291" t="s">
        <v>252</v>
      </c>
      <c r="C11291" s="44">
        <v>0</v>
      </c>
      <c r="D11291" s="33">
        <v>43855</v>
      </c>
    </row>
    <row r="11292" spans="2:4" x14ac:dyDescent="0.2">
      <c r="B11292" t="s">
        <v>252</v>
      </c>
      <c r="C11292" s="44">
        <v>0</v>
      </c>
      <c r="D11292" s="33">
        <v>43856</v>
      </c>
    </row>
    <row r="11293" spans="2:4" x14ac:dyDescent="0.2">
      <c r="B11293" t="s">
        <v>252</v>
      </c>
      <c r="C11293" s="44">
        <v>0</v>
      </c>
      <c r="D11293" s="33">
        <v>43857</v>
      </c>
    </row>
    <row r="11294" spans="2:4" x14ac:dyDescent="0.2">
      <c r="B11294" t="s">
        <v>252</v>
      </c>
      <c r="C11294" s="44">
        <v>0</v>
      </c>
      <c r="D11294" s="33">
        <v>43858</v>
      </c>
    </row>
    <row r="11295" spans="2:4" x14ac:dyDescent="0.2">
      <c r="B11295" t="s">
        <v>252</v>
      </c>
      <c r="C11295" s="44">
        <v>0</v>
      </c>
      <c r="D11295" s="33">
        <v>43859</v>
      </c>
    </row>
    <row r="11296" spans="2:4" x14ac:dyDescent="0.2">
      <c r="B11296" t="s">
        <v>252</v>
      </c>
      <c r="C11296" s="44">
        <v>0</v>
      </c>
      <c r="D11296" s="33">
        <v>43860</v>
      </c>
    </row>
    <row r="11297" spans="2:4" x14ac:dyDescent="0.2">
      <c r="B11297" t="s">
        <v>252</v>
      </c>
      <c r="C11297" s="44">
        <v>0</v>
      </c>
      <c r="D11297" s="33">
        <v>43861</v>
      </c>
    </row>
    <row r="11298" spans="2:4" x14ac:dyDescent="0.2">
      <c r="B11298" t="s">
        <v>252</v>
      </c>
      <c r="C11298" s="44">
        <v>0</v>
      </c>
      <c r="D11298" s="33">
        <v>43862</v>
      </c>
    </row>
    <row r="11299" spans="2:4" x14ac:dyDescent="0.2">
      <c r="B11299" t="s">
        <v>252</v>
      </c>
      <c r="C11299" s="44">
        <v>0</v>
      </c>
      <c r="D11299" s="33">
        <v>43863</v>
      </c>
    </row>
    <row r="11300" spans="2:4" x14ac:dyDescent="0.2">
      <c r="B11300" t="s">
        <v>252</v>
      </c>
      <c r="C11300" s="44">
        <v>0</v>
      </c>
      <c r="D11300" s="33">
        <v>43864</v>
      </c>
    </row>
    <row r="11301" spans="2:4" x14ac:dyDescent="0.2">
      <c r="B11301" t="s">
        <v>252</v>
      </c>
      <c r="C11301" s="44">
        <v>0</v>
      </c>
      <c r="D11301" s="33">
        <v>43865</v>
      </c>
    </row>
    <row r="11302" spans="2:4" x14ac:dyDescent="0.2">
      <c r="B11302" t="s">
        <v>252</v>
      </c>
      <c r="C11302" s="44">
        <v>0</v>
      </c>
      <c r="D11302" s="33">
        <v>43866</v>
      </c>
    </row>
    <row r="11303" spans="2:4" x14ac:dyDescent="0.2">
      <c r="B11303" t="s">
        <v>252</v>
      </c>
      <c r="C11303" s="44">
        <v>0</v>
      </c>
      <c r="D11303" s="33">
        <v>43867</v>
      </c>
    </row>
    <row r="11304" spans="2:4" x14ac:dyDescent="0.2">
      <c r="B11304" t="s">
        <v>252</v>
      </c>
      <c r="C11304" s="44">
        <v>0</v>
      </c>
      <c r="D11304" s="33">
        <v>43868</v>
      </c>
    </row>
    <row r="11305" spans="2:4" x14ac:dyDescent="0.2">
      <c r="B11305" t="s">
        <v>252</v>
      </c>
      <c r="C11305" s="44">
        <v>0</v>
      </c>
      <c r="D11305" s="33">
        <v>43869</v>
      </c>
    </row>
    <row r="11306" spans="2:4" x14ac:dyDescent="0.2">
      <c r="B11306" t="s">
        <v>252</v>
      </c>
      <c r="C11306" s="44">
        <v>0</v>
      </c>
      <c r="D11306" s="33">
        <v>43870</v>
      </c>
    </row>
    <row r="11307" spans="2:4" x14ac:dyDescent="0.2">
      <c r="B11307" t="s">
        <v>252</v>
      </c>
      <c r="C11307" s="44">
        <v>0</v>
      </c>
      <c r="D11307" s="33">
        <v>43871</v>
      </c>
    </row>
    <row r="11308" spans="2:4" x14ac:dyDescent="0.2">
      <c r="B11308" t="s">
        <v>252</v>
      </c>
      <c r="C11308" s="44">
        <v>0</v>
      </c>
      <c r="D11308" s="33">
        <v>43872</v>
      </c>
    </row>
    <row r="11309" spans="2:4" x14ac:dyDescent="0.2">
      <c r="B11309" t="s">
        <v>252</v>
      </c>
      <c r="C11309" s="44">
        <v>0</v>
      </c>
      <c r="D11309" s="33">
        <v>43873</v>
      </c>
    </row>
    <row r="11310" spans="2:4" x14ac:dyDescent="0.2">
      <c r="B11310" t="s">
        <v>252</v>
      </c>
      <c r="C11310" s="44">
        <v>0</v>
      </c>
      <c r="D11310" s="33">
        <v>43874</v>
      </c>
    </row>
    <row r="11311" spans="2:4" x14ac:dyDescent="0.2">
      <c r="B11311" t="s">
        <v>252</v>
      </c>
      <c r="C11311" s="44">
        <v>0</v>
      </c>
      <c r="D11311" s="33">
        <v>43875</v>
      </c>
    </row>
    <row r="11312" spans="2:4" x14ac:dyDescent="0.2">
      <c r="B11312" t="s">
        <v>252</v>
      </c>
      <c r="C11312" s="44">
        <v>0</v>
      </c>
      <c r="D11312" s="33">
        <v>43876</v>
      </c>
    </row>
    <row r="11313" spans="2:4" x14ac:dyDescent="0.2">
      <c r="B11313" t="s">
        <v>252</v>
      </c>
      <c r="C11313" s="44">
        <v>0</v>
      </c>
      <c r="D11313" s="33">
        <v>43877</v>
      </c>
    </row>
    <row r="11314" spans="2:4" x14ac:dyDescent="0.2">
      <c r="B11314" t="s">
        <v>252</v>
      </c>
      <c r="C11314" s="44">
        <v>0</v>
      </c>
      <c r="D11314" s="33">
        <v>43878</v>
      </c>
    </row>
    <row r="11315" spans="2:4" x14ac:dyDescent="0.2">
      <c r="B11315" t="s">
        <v>252</v>
      </c>
      <c r="C11315" s="44">
        <v>0</v>
      </c>
      <c r="D11315" s="33">
        <v>43879</v>
      </c>
    </row>
    <row r="11316" spans="2:4" x14ac:dyDescent="0.2">
      <c r="B11316" t="s">
        <v>252</v>
      </c>
      <c r="C11316" s="44">
        <v>0</v>
      </c>
      <c r="D11316" s="33">
        <v>43880</v>
      </c>
    </row>
    <row r="11317" spans="2:4" x14ac:dyDescent="0.2">
      <c r="B11317" t="s">
        <v>252</v>
      </c>
      <c r="C11317" s="44">
        <v>0</v>
      </c>
      <c r="D11317" s="33">
        <v>43881</v>
      </c>
    </row>
    <row r="11318" spans="2:4" x14ac:dyDescent="0.2">
      <c r="B11318" t="s">
        <v>252</v>
      </c>
      <c r="C11318" s="44">
        <v>0</v>
      </c>
      <c r="D11318" s="33">
        <v>43882</v>
      </c>
    </row>
    <row r="11319" spans="2:4" x14ac:dyDescent="0.2">
      <c r="B11319" t="s">
        <v>252</v>
      </c>
      <c r="C11319" s="44">
        <v>0</v>
      </c>
      <c r="D11319" s="33">
        <v>43883</v>
      </c>
    </row>
    <row r="11320" spans="2:4" x14ac:dyDescent="0.2">
      <c r="B11320" t="s">
        <v>252</v>
      </c>
      <c r="C11320" s="44">
        <v>0</v>
      </c>
      <c r="D11320" s="33">
        <v>43884</v>
      </c>
    </row>
    <row r="11321" spans="2:4" x14ac:dyDescent="0.2">
      <c r="B11321" t="s">
        <v>252</v>
      </c>
      <c r="C11321" s="44">
        <v>0</v>
      </c>
      <c r="D11321" s="33">
        <v>43885</v>
      </c>
    </row>
    <row r="11322" spans="2:4" x14ac:dyDescent="0.2">
      <c r="B11322" t="s">
        <v>252</v>
      </c>
      <c r="C11322" s="44">
        <v>0</v>
      </c>
      <c r="D11322" s="33">
        <v>43886</v>
      </c>
    </row>
    <row r="11323" spans="2:4" x14ac:dyDescent="0.2">
      <c r="B11323" t="s">
        <v>252</v>
      </c>
      <c r="C11323" s="44">
        <v>0</v>
      </c>
      <c r="D11323" s="33">
        <v>43887</v>
      </c>
    </row>
    <row r="11324" spans="2:4" x14ac:dyDescent="0.2">
      <c r="B11324" t="s">
        <v>252</v>
      </c>
      <c r="C11324" s="44">
        <v>0</v>
      </c>
      <c r="D11324" s="33">
        <v>43888</v>
      </c>
    </row>
    <row r="11325" spans="2:4" x14ac:dyDescent="0.2">
      <c r="B11325" t="s">
        <v>252</v>
      </c>
      <c r="C11325" s="44">
        <v>0</v>
      </c>
      <c r="D11325" s="33">
        <v>43889</v>
      </c>
    </row>
    <row r="11326" spans="2:4" x14ac:dyDescent="0.2">
      <c r="B11326" t="s">
        <v>252</v>
      </c>
      <c r="C11326" s="44">
        <v>0</v>
      </c>
      <c r="D11326" s="33">
        <v>43890</v>
      </c>
    </row>
    <row r="11327" spans="2:4" x14ac:dyDescent="0.2">
      <c r="B11327" t="s">
        <v>252</v>
      </c>
      <c r="C11327" s="44">
        <v>0</v>
      </c>
      <c r="D11327" s="33">
        <v>43891</v>
      </c>
    </row>
    <row r="11328" spans="2:4" x14ac:dyDescent="0.2">
      <c r="B11328" t="s">
        <v>252</v>
      </c>
      <c r="C11328" s="44">
        <v>0</v>
      </c>
      <c r="D11328" s="33">
        <v>43892</v>
      </c>
    </row>
    <row r="11329" spans="1:4" x14ac:dyDescent="0.2">
      <c r="B11329" t="s">
        <v>252</v>
      </c>
      <c r="C11329" s="44">
        <v>0</v>
      </c>
      <c r="D11329" s="33">
        <v>43893</v>
      </c>
    </row>
    <row r="11330" spans="1:4" x14ac:dyDescent="0.2">
      <c r="B11330" t="s">
        <v>252</v>
      </c>
      <c r="C11330" s="44">
        <v>0</v>
      </c>
      <c r="D11330" s="33">
        <v>43894</v>
      </c>
    </row>
    <row r="11331" spans="1:4" x14ac:dyDescent="0.2">
      <c r="B11331" t="s">
        <v>252</v>
      </c>
      <c r="C11331" s="44">
        <v>0</v>
      </c>
      <c r="D11331" s="33">
        <v>43895</v>
      </c>
    </row>
    <row r="11332" spans="1:4" x14ac:dyDescent="0.2">
      <c r="B11332" t="s">
        <v>252</v>
      </c>
      <c r="C11332" s="44">
        <v>0</v>
      </c>
      <c r="D11332" s="33">
        <v>43896</v>
      </c>
    </row>
    <row r="11333" spans="1:4" x14ac:dyDescent="0.2">
      <c r="B11333" t="s">
        <v>252</v>
      </c>
      <c r="C11333" s="44">
        <v>0</v>
      </c>
      <c r="D11333" s="33">
        <v>43897</v>
      </c>
    </row>
    <row r="11334" spans="1:4" x14ac:dyDescent="0.2">
      <c r="B11334" t="s">
        <v>252</v>
      </c>
      <c r="C11334" s="44">
        <v>0</v>
      </c>
      <c r="D11334" s="33">
        <v>43898</v>
      </c>
    </row>
    <row r="11335" spans="1:4" x14ac:dyDescent="0.2">
      <c r="B11335" t="s">
        <v>252</v>
      </c>
      <c r="C11335" s="44">
        <v>0</v>
      </c>
      <c r="D11335" s="33">
        <v>43899</v>
      </c>
    </row>
    <row r="11336" spans="1:4" x14ac:dyDescent="0.2">
      <c r="B11336" t="s">
        <v>252</v>
      </c>
      <c r="C11336" s="44">
        <v>0</v>
      </c>
      <c r="D11336" s="33">
        <v>43900</v>
      </c>
    </row>
    <row r="11337" spans="1:4" x14ac:dyDescent="0.2">
      <c r="B11337" t="s">
        <v>252</v>
      </c>
      <c r="C11337" s="44">
        <v>1</v>
      </c>
      <c r="D11337" s="33">
        <v>43901</v>
      </c>
    </row>
    <row r="11338" spans="1:4" x14ac:dyDescent="0.2">
      <c r="B11338" t="s">
        <v>252</v>
      </c>
      <c r="C11338" s="44">
        <v>1</v>
      </c>
      <c r="D11338" s="33">
        <v>43902</v>
      </c>
    </row>
    <row r="11339" spans="1:4" x14ac:dyDescent="0.2">
      <c r="B11339" t="s">
        <v>252</v>
      </c>
      <c r="C11339" s="44">
        <v>5</v>
      </c>
      <c r="D11339" s="33">
        <v>43903</v>
      </c>
    </row>
    <row r="11340" spans="1:4" x14ac:dyDescent="0.2">
      <c r="B11340" t="s">
        <v>252</v>
      </c>
      <c r="C11340" s="44">
        <v>5</v>
      </c>
      <c r="D11340" s="33">
        <v>43904</v>
      </c>
    </row>
    <row r="11341" spans="1:4" x14ac:dyDescent="0.2">
      <c r="B11341" t="s">
        <v>252</v>
      </c>
      <c r="C11341" s="44">
        <v>6</v>
      </c>
      <c r="D11341" s="33">
        <v>43905</v>
      </c>
    </row>
    <row r="11342" spans="1:4" x14ac:dyDescent="0.2">
      <c r="A11342" t="s">
        <v>253</v>
      </c>
      <c r="B11342" t="s">
        <v>17</v>
      </c>
      <c r="C11342" s="44">
        <v>0</v>
      </c>
      <c r="D11342" s="33">
        <v>43852</v>
      </c>
    </row>
    <row r="11343" spans="1:4" x14ac:dyDescent="0.2">
      <c r="A11343" t="s">
        <v>253</v>
      </c>
      <c r="B11343" t="s">
        <v>17</v>
      </c>
      <c r="C11343" s="44">
        <v>0</v>
      </c>
      <c r="D11343" s="33">
        <v>43853</v>
      </c>
    </row>
    <row r="11344" spans="1:4" x14ac:dyDescent="0.2">
      <c r="A11344" t="s">
        <v>253</v>
      </c>
      <c r="B11344" t="s">
        <v>17</v>
      </c>
      <c r="C11344" s="44">
        <v>0</v>
      </c>
      <c r="D11344" s="33">
        <v>43854</v>
      </c>
    </row>
    <row r="11345" spans="1:4" x14ac:dyDescent="0.2">
      <c r="A11345" t="s">
        <v>253</v>
      </c>
      <c r="B11345" t="s">
        <v>17</v>
      </c>
      <c r="C11345" s="44">
        <v>0</v>
      </c>
      <c r="D11345" s="33">
        <v>43855</v>
      </c>
    </row>
    <row r="11346" spans="1:4" x14ac:dyDescent="0.2">
      <c r="A11346" t="s">
        <v>253</v>
      </c>
      <c r="B11346" t="s">
        <v>17</v>
      </c>
      <c r="C11346" s="44">
        <v>0</v>
      </c>
      <c r="D11346" s="33">
        <v>43856</v>
      </c>
    </row>
    <row r="11347" spans="1:4" x14ac:dyDescent="0.2">
      <c r="A11347" t="s">
        <v>253</v>
      </c>
      <c r="B11347" t="s">
        <v>17</v>
      </c>
      <c r="C11347" s="44">
        <v>0</v>
      </c>
      <c r="D11347" s="33">
        <v>43857</v>
      </c>
    </row>
    <row r="11348" spans="1:4" x14ac:dyDescent="0.2">
      <c r="A11348" t="s">
        <v>253</v>
      </c>
      <c r="B11348" t="s">
        <v>17</v>
      </c>
      <c r="C11348" s="44">
        <v>0</v>
      </c>
      <c r="D11348" s="33">
        <v>43858</v>
      </c>
    </row>
    <row r="11349" spans="1:4" x14ac:dyDescent="0.2">
      <c r="A11349" t="s">
        <v>253</v>
      </c>
      <c r="B11349" t="s">
        <v>17</v>
      </c>
      <c r="C11349" s="44">
        <v>0</v>
      </c>
      <c r="D11349" s="33">
        <v>43859</v>
      </c>
    </row>
    <row r="11350" spans="1:4" x14ac:dyDescent="0.2">
      <c r="A11350" t="s">
        <v>253</v>
      </c>
      <c r="B11350" t="s">
        <v>17</v>
      </c>
      <c r="C11350" s="44">
        <v>0</v>
      </c>
      <c r="D11350" s="33">
        <v>43860</v>
      </c>
    </row>
    <row r="11351" spans="1:4" x14ac:dyDescent="0.2">
      <c r="A11351" t="s">
        <v>253</v>
      </c>
      <c r="B11351" t="s">
        <v>17</v>
      </c>
      <c r="C11351" s="44">
        <v>0</v>
      </c>
      <c r="D11351" s="33">
        <v>43861</v>
      </c>
    </row>
    <row r="11352" spans="1:4" x14ac:dyDescent="0.2">
      <c r="A11352" t="s">
        <v>253</v>
      </c>
      <c r="B11352" t="s">
        <v>17</v>
      </c>
      <c r="C11352" s="44">
        <v>0</v>
      </c>
      <c r="D11352" s="33">
        <v>43862</v>
      </c>
    </row>
    <row r="11353" spans="1:4" x14ac:dyDescent="0.2">
      <c r="A11353" t="s">
        <v>253</v>
      </c>
      <c r="B11353" t="s">
        <v>17</v>
      </c>
      <c r="C11353" s="44">
        <v>0</v>
      </c>
      <c r="D11353" s="33">
        <v>43863</v>
      </c>
    </row>
    <row r="11354" spans="1:4" x14ac:dyDescent="0.2">
      <c r="A11354" t="s">
        <v>253</v>
      </c>
      <c r="B11354" t="s">
        <v>17</v>
      </c>
      <c r="C11354" s="44">
        <v>0</v>
      </c>
      <c r="D11354" s="33">
        <v>43864</v>
      </c>
    </row>
    <row r="11355" spans="1:4" x14ac:dyDescent="0.2">
      <c r="A11355" t="s">
        <v>253</v>
      </c>
      <c r="B11355" t="s">
        <v>17</v>
      </c>
      <c r="C11355" s="44">
        <v>0</v>
      </c>
      <c r="D11355" s="33">
        <v>43865</v>
      </c>
    </row>
    <row r="11356" spans="1:4" x14ac:dyDescent="0.2">
      <c r="A11356" t="s">
        <v>253</v>
      </c>
      <c r="B11356" t="s">
        <v>17</v>
      </c>
      <c r="C11356" s="44">
        <v>0</v>
      </c>
      <c r="D11356" s="33">
        <v>43866</v>
      </c>
    </row>
    <row r="11357" spans="1:4" x14ac:dyDescent="0.2">
      <c r="A11357" t="s">
        <v>253</v>
      </c>
      <c r="B11357" t="s">
        <v>17</v>
      </c>
      <c r="C11357" s="44">
        <v>0</v>
      </c>
      <c r="D11357" s="33">
        <v>43867</v>
      </c>
    </row>
    <row r="11358" spans="1:4" x14ac:dyDescent="0.2">
      <c r="A11358" t="s">
        <v>253</v>
      </c>
      <c r="B11358" t="s">
        <v>17</v>
      </c>
      <c r="C11358" s="44">
        <v>0</v>
      </c>
      <c r="D11358" s="33">
        <v>43868</v>
      </c>
    </row>
    <row r="11359" spans="1:4" x14ac:dyDescent="0.2">
      <c r="A11359" t="s">
        <v>253</v>
      </c>
      <c r="B11359" t="s">
        <v>17</v>
      </c>
      <c r="C11359" s="44">
        <v>0</v>
      </c>
      <c r="D11359" s="33">
        <v>43869</v>
      </c>
    </row>
    <row r="11360" spans="1:4" x14ac:dyDescent="0.2">
      <c r="A11360" t="s">
        <v>253</v>
      </c>
      <c r="B11360" t="s">
        <v>17</v>
      </c>
      <c r="C11360" s="44">
        <v>0</v>
      </c>
      <c r="D11360" s="33">
        <v>43870</v>
      </c>
    </row>
    <row r="11361" spans="1:4" x14ac:dyDescent="0.2">
      <c r="A11361" t="s">
        <v>253</v>
      </c>
      <c r="B11361" t="s">
        <v>17</v>
      </c>
      <c r="C11361" s="44">
        <v>0</v>
      </c>
      <c r="D11361" s="33">
        <v>43871</v>
      </c>
    </row>
    <row r="11362" spans="1:4" x14ac:dyDescent="0.2">
      <c r="A11362" t="s">
        <v>253</v>
      </c>
      <c r="B11362" t="s">
        <v>17</v>
      </c>
      <c r="C11362" s="44">
        <v>0</v>
      </c>
      <c r="D11362" s="33">
        <v>43872</v>
      </c>
    </row>
    <row r="11363" spans="1:4" x14ac:dyDescent="0.2">
      <c r="A11363" t="s">
        <v>253</v>
      </c>
      <c r="B11363" t="s">
        <v>17</v>
      </c>
      <c r="C11363" s="44">
        <v>0</v>
      </c>
      <c r="D11363" s="33">
        <v>43873</v>
      </c>
    </row>
    <row r="11364" spans="1:4" x14ac:dyDescent="0.2">
      <c r="A11364" t="s">
        <v>253</v>
      </c>
      <c r="B11364" t="s">
        <v>17</v>
      </c>
      <c r="C11364" s="44">
        <v>0</v>
      </c>
      <c r="D11364" s="33">
        <v>43874</v>
      </c>
    </row>
    <row r="11365" spans="1:4" x14ac:dyDescent="0.2">
      <c r="A11365" t="s">
        <v>253</v>
      </c>
      <c r="B11365" t="s">
        <v>17</v>
      </c>
      <c r="C11365" s="44">
        <v>0</v>
      </c>
      <c r="D11365" s="33">
        <v>43875</v>
      </c>
    </row>
    <row r="11366" spans="1:4" x14ac:dyDescent="0.2">
      <c r="A11366" t="s">
        <v>253</v>
      </c>
      <c r="B11366" t="s">
        <v>17</v>
      </c>
      <c r="C11366" s="44">
        <v>0</v>
      </c>
      <c r="D11366" s="33">
        <v>43876</v>
      </c>
    </row>
    <row r="11367" spans="1:4" x14ac:dyDescent="0.2">
      <c r="A11367" t="s">
        <v>253</v>
      </c>
      <c r="B11367" t="s">
        <v>17</v>
      </c>
      <c r="C11367" s="44">
        <v>0</v>
      </c>
      <c r="D11367" s="33">
        <v>43877</v>
      </c>
    </row>
    <row r="11368" spans="1:4" x14ac:dyDescent="0.2">
      <c r="A11368" t="s">
        <v>253</v>
      </c>
      <c r="B11368" t="s">
        <v>17</v>
      </c>
      <c r="C11368" s="44">
        <v>0</v>
      </c>
      <c r="D11368" s="33">
        <v>43878</v>
      </c>
    </row>
    <row r="11369" spans="1:4" x14ac:dyDescent="0.2">
      <c r="A11369" t="s">
        <v>253</v>
      </c>
      <c r="B11369" t="s">
        <v>17</v>
      </c>
      <c r="C11369" s="44">
        <v>0</v>
      </c>
      <c r="D11369" s="33">
        <v>43879</v>
      </c>
    </row>
    <row r="11370" spans="1:4" x14ac:dyDescent="0.2">
      <c r="A11370" t="s">
        <v>253</v>
      </c>
      <c r="B11370" t="s">
        <v>17</v>
      </c>
      <c r="C11370" s="44">
        <v>0</v>
      </c>
      <c r="D11370" s="33">
        <v>43880</v>
      </c>
    </row>
    <row r="11371" spans="1:4" x14ac:dyDescent="0.2">
      <c r="A11371" t="s">
        <v>253</v>
      </c>
      <c r="B11371" t="s">
        <v>17</v>
      </c>
      <c r="C11371" s="44">
        <v>0</v>
      </c>
      <c r="D11371" s="33">
        <v>43881</v>
      </c>
    </row>
    <row r="11372" spans="1:4" x14ac:dyDescent="0.2">
      <c r="A11372" t="s">
        <v>253</v>
      </c>
      <c r="B11372" t="s">
        <v>17</v>
      </c>
      <c r="C11372" s="44">
        <v>0</v>
      </c>
      <c r="D11372" s="33">
        <v>43882</v>
      </c>
    </row>
    <row r="11373" spans="1:4" x14ac:dyDescent="0.2">
      <c r="A11373" t="s">
        <v>253</v>
      </c>
      <c r="B11373" t="s">
        <v>17</v>
      </c>
      <c r="C11373" s="44">
        <v>0</v>
      </c>
      <c r="D11373" s="33">
        <v>43883</v>
      </c>
    </row>
    <row r="11374" spans="1:4" x14ac:dyDescent="0.2">
      <c r="A11374" t="s">
        <v>253</v>
      </c>
      <c r="B11374" t="s">
        <v>17</v>
      </c>
      <c r="C11374" s="44">
        <v>0</v>
      </c>
      <c r="D11374" s="33">
        <v>43884</v>
      </c>
    </row>
    <row r="11375" spans="1:4" x14ac:dyDescent="0.2">
      <c r="A11375" t="s">
        <v>253</v>
      </c>
      <c r="B11375" t="s">
        <v>17</v>
      </c>
      <c r="C11375" s="44">
        <v>0</v>
      </c>
      <c r="D11375" s="33">
        <v>43885</v>
      </c>
    </row>
    <row r="11376" spans="1:4" x14ac:dyDescent="0.2">
      <c r="A11376" t="s">
        <v>253</v>
      </c>
      <c r="B11376" t="s">
        <v>17</v>
      </c>
      <c r="C11376" s="44">
        <v>0</v>
      </c>
      <c r="D11376" s="33">
        <v>43886</v>
      </c>
    </row>
    <row r="11377" spans="1:4" x14ac:dyDescent="0.2">
      <c r="A11377" t="s">
        <v>253</v>
      </c>
      <c r="B11377" t="s">
        <v>17</v>
      </c>
      <c r="C11377" s="44">
        <v>0</v>
      </c>
      <c r="D11377" s="33">
        <v>43887</v>
      </c>
    </row>
    <row r="11378" spans="1:4" x14ac:dyDescent="0.2">
      <c r="A11378" t="s">
        <v>253</v>
      </c>
      <c r="B11378" t="s">
        <v>17</v>
      </c>
      <c r="C11378" s="44">
        <v>0</v>
      </c>
      <c r="D11378" s="33">
        <v>43888</v>
      </c>
    </row>
    <row r="11379" spans="1:4" x14ac:dyDescent="0.2">
      <c r="A11379" t="s">
        <v>253</v>
      </c>
      <c r="B11379" t="s">
        <v>17</v>
      </c>
      <c r="C11379" s="44">
        <v>0</v>
      </c>
      <c r="D11379" s="33">
        <v>43889</v>
      </c>
    </row>
    <row r="11380" spans="1:4" x14ac:dyDescent="0.2">
      <c r="A11380" t="s">
        <v>253</v>
      </c>
      <c r="B11380" t="s">
        <v>17</v>
      </c>
      <c r="C11380" s="44">
        <v>0</v>
      </c>
      <c r="D11380" s="33">
        <v>43890</v>
      </c>
    </row>
    <row r="11381" spans="1:4" x14ac:dyDescent="0.2">
      <c r="A11381" t="s">
        <v>253</v>
      </c>
      <c r="B11381" t="s">
        <v>17</v>
      </c>
      <c r="C11381" s="44">
        <v>0</v>
      </c>
      <c r="D11381" s="33">
        <v>43891</v>
      </c>
    </row>
    <row r="11382" spans="1:4" x14ac:dyDescent="0.2">
      <c r="A11382" t="s">
        <v>253</v>
      </c>
      <c r="B11382" t="s">
        <v>17</v>
      </c>
      <c r="C11382" s="44">
        <v>0</v>
      </c>
      <c r="D11382" s="33">
        <v>43892</v>
      </c>
    </row>
    <row r="11383" spans="1:4" x14ac:dyDescent="0.2">
      <c r="A11383" t="s">
        <v>253</v>
      </c>
      <c r="B11383" t="s">
        <v>17</v>
      </c>
      <c r="C11383" s="44">
        <v>0</v>
      </c>
      <c r="D11383" s="33">
        <v>43893</v>
      </c>
    </row>
    <row r="11384" spans="1:4" x14ac:dyDescent="0.2">
      <c r="A11384" t="s">
        <v>253</v>
      </c>
      <c r="B11384" t="s">
        <v>17</v>
      </c>
      <c r="C11384" s="44">
        <v>1</v>
      </c>
      <c r="D11384" s="33">
        <v>43894</v>
      </c>
    </row>
    <row r="11385" spans="1:4" x14ac:dyDescent="0.2">
      <c r="A11385" t="s">
        <v>253</v>
      </c>
      <c r="B11385" t="s">
        <v>17</v>
      </c>
      <c r="C11385" s="44">
        <v>1</v>
      </c>
      <c r="D11385" s="33">
        <v>43895</v>
      </c>
    </row>
    <row r="11386" spans="1:4" x14ac:dyDescent="0.2">
      <c r="A11386" t="s">
        <v>253</v>
      </c>
      <c r="B11386" t="s">
        <v>17</v>
      </c>
      <c r="C11386" s="44">
        <v>1</v>
      </c>
      <c r="D11386" s="33">
        <v>43896</v>
      </c>
    </row>
    <row r="11387" spans="1:4" x14ac:dyDescent="0.2">
      <c r="A11387" t="s">
        <v>253</v>
      </c>
      <c r="B11387" t="s">
        <v>17</v>
      </c>
      <c r="C11387" s="44">
        <v>1</v>
      </c>
      <c r="D11387" s="33">
        <v>43897</v>
      </c>
    </row>
    <row r="11388" spans="1:4" x14ac:dyDescent="0.2">
      <c r="A11388" t="s">
        <v>253</v>
      </c>
      <c r="B11388" t="s">
        <v>17</v>
      </c>
      <c r="C11388" s="44">
        <v>1</v>
      </c>
      <c r="D11388" s="33">
        <v>43898</v>
      </c>
    </row>
    <row r="11389" spans="1:4" x14ac:dyDescent="0.2">
      <c r="A11389" t="s">
        <v>253</v>
      </c>
      <c r="B11389" t="s">
        <v>17</v>
      </c>
      <c r="C11389" s="44">
        <v>1</v>
      </c>
      <c r="D11389" s="33">
        <v>43899</v>
      </c>
    </row>
    <row r="11390" spans="1:4" x14ac:dyDescent="0.2">
      <c r="A11390" t="s">
        <v>253</v>
      </c>
      <c r="B11390" t="s">
        <v>17</v>
      </c>
      <c r="C11390" s="44">
        <v>1</v>
      </c>
      <c r="D11390" s="33">
        <v>43900</v>
      </c>
    </row>
    <row r="11391" spans="1:4" x14ac:dyDescent="0.2">
      <c r="A11391" t="s">
        <v>253</v>
      </c>
      <c r="B11391" t="s">
        <v>17</v>
      </c>
      <c r="C11391" s="44">
        <v>1</v>
      </c>
      <c r="D11391" s="33">
        <v>43901</v>
      </c>
    </row>
    <row r="11392" spans="1:4" x14ac:dyDescent="0.2">
      <c r="A11392" t="s">
        <v>253</v>
      </c>
      <c r="B11392" t="s">
        <v>17</v>
      </c>
      <c r="C11392" s="44">
        <v>1</v>
      </c>
      <c r="D11392" s="33">
        <v>43902</v>
      </c>
    </row>
    <row r="11393" spans="1:4" x14ac:dyDescent="0.2">
      <c r="A11393" t="s">
        <v>253</v>
      </c>
      <c r="B11393" t="s">
        <v>17</v>
      </c>
      <c r="C11393" s="44">
        <v>1</v>
      </c>
      <c r="D11393" s="33">
        <v>43903</v>
      </c>
    </row>
    <row r="11394" spans="1:4" x14ac:dyDescent="0.2">
      <c r="A11394" t="s">
        <v>253</v>
      </c>
      <c r="B11394" t="s">
        <v>17</v>
      </c>
      <c r="C11394" s="44">
        <v>1</v>
      </c>
      <c r="D11394" s="33">
        <v>43904</v>
      </c>
    </row>
    <row r="11395" spans="1:4" x14ac:dyDescent="0.2">
      <c r="A11395" t="s">
        <v>253</v>
      </c>
      <c r="B11395" t="s">
        <v>17</v>
      </c>
      <c r="C11395" s="44">
        <v>1</v>
      </c>
      <c r="D11395" s="33">
        <v>43905</v>
      </c>
    </row>
    <row r="11396" spans="1:4" x14ac:dyDescent="0.2">
      <c r="A11396" t="s">
        <v>254</v>
      </c>
      <c r="B11396" t="s">
        <v>143</v>
      </c>
      <c r="C11396" s="44">
        <v>0</v>
      </c>
      <c r="D11396" s="33">
        <v>43852</v>
      </c>
    </row>
    <row r="11397" spans="1:4" x14ac:dyDescent="0.2">
      <c r="A11397" t="s">
        <v>254</v>
      </c>
      <c r="B11397" t="s">
        <v>143</v>
      </c>
      <c r="C11397" s="44">
        <v>0</v>
      </c>
      <c r="D11397" s="33">
        <v>43853</v>
      </c>
    </row>
    <row r="11398" spans="1:4" x14ac:dyDescent="0.2">
      <c r="A11398" t="s">
        <v>254</v>
      </c>
      <c r="B11398" t="s">
        <v>143</v>
      </c>
      <c r="C11398" s="44">
        <v>0</v>
      </c>
      <c r="D11398" s="33">
        <v>43854</v>
      </c>
    </row>
    <row r="11399" spans="1:4" x14ac:dyDescent="0.2">
      <c r="A11399" t="s">
        <v>254</v>
      </c>
      <c r="B11399" t="s">
        <v>143</v>
      </c>
      <c r="C11399" s="44">
        <v>0</v>
      </c>
      <c r="D11399" s="33">
        <v>43855</v>
      </c>
    </row>
    <row r="11400" spans="1:4" x14ac:dyDescent="0.2">
      <c r="A11400" t="s">
        <v>254</v>
      </c>
      <c r="B11400" t="s">
        <v>143</v>
      </c>
      <c r="C11400" s="44">
        <v>0</v>
      </c>
      <c r="D11400" s="33">
        <v>43856</v>
      </c>
    </row>
    <row r="11401" spans="1:4" x14ac:dyDescent="0.2">
      <c r="A11401" t="s">
        <v>254</v>
      </c>
      <c r="B11401" t="s">
        <v>143</v>
      </c>
      <c r="C11401" s="44">
        <v>0</v>
      </c>
      <c r="D11401" s="33">
        <v>43857</v>
      </c>
    </row>
    <row r="11402" spans="1:4" x14ac:dyDescent="0.2">
      <c r="A11402" t="s">
        <v>254</v>
      </c>
      <c r="B11402" t="s">
        <v>143</v>
      </c>
      <c r="C11402" s="44">
        <v>0</v>
      </c>
      <c r="D11402" s="33">
        <v>43858</v>
      </c>
    </row>
    <row r="11403" spans="1:4" x14ac:dyDescent="0.2">
      <c r="A11403" t="s">
        <v>254</v>
      </c>
      <c r="B11403" t="s">
        <v>143</v>
      </c>
      <c r="C11403" s="44">
        <v>0</v>
      </c>
      <c r="D11403" s="33">
        <v>43859</v>
      </c>
    </row>
    <row r="11404" spans="1:4" x14ac:dyDescent="0.2">
      <c r="A11404" t="s">
        <v>254</v>
      </c>
      <c r="B11404" t="s">
        <v>143</v>
      </c>
      <c r="C11404" s="44">
        <v>0</v>
      </c>
      <c r="D11404" s="33">
        <v>43860</v>
      </c>
    </row>
    <row r="11405" spans="1:4" x14ac:dyDescent="0.2">
      <c r="A11405" t="s">
        <v>254</v>
      </c>
      <c r="B11405" t="s">
        <v>143</v>
      </c>
      <c r="C11405" s="44">
        <v>0</v>
      </c>
      <c r="D11405" s="33">
        <v>43861</v>
      </c>
    </row>
    <row r="11406" spans="1:4" x14ac:dyDescent="0.2">
      <c r="A11406" t="s">
        <v>254</v>
      </c>
      <c r="B11406" t="s">
        <v>143</v>
      </c>
      <c r="C11406" s="44">
        <v>0</v>
      </c>
      <c r="D11406" s="33">
        <v>43862</v>
      </c>
    </row>
    <row r="11407" spans="1:4" x14ac:dyDescent="0.2">
      <c r="A11407" t="s">
        <v>254</v>
      </c>
      <c r="B11407" t="s">
        <v>143</v>
      </c>
      <c r="C11407" s="44">
        <v>0</v>
      </c>
      <c r="D11407" s="33">
        <v>43863</v>
      </c>
    </row>
    <row r="11408" spans="1:4" x14ac:dyDescent="0.2">
      <c r="A11408" t="s">
        <v>254</v>
      </c>
      <c r="B11408" t="s">
        <v>143</v>
      </c>
      <c r="C11408" s="44">
        <v>0</v>
      </c>
      <c r="D11408" s="33">
        <v>43864</v>
      </c>
    </row>
    <row r="11409" spans="1:4" x14ac:dyDescent="0.2">
      <c r="A11409" t="s">
        <v>254</v>
      </c>
      <c r="B11409" t="s">
        <v>143</v>
      </c>
      <c r="C11409" s="44">
        <v>0</v>
      </c>
      <c r="D11409" s="33">
        <v>43865</v>
      </c>
    </row>
    <row r="11410" spans="1:4" x14ac:dyDescent="0.2">
      <c r="A11410" t="s">
        <v>254</v>
      </c>
      <c r="B11410" t="s">
        <v>143</v>
      </c>
      <c r="C11410" s="44">
        <v>0</v>
      </c>
      <c r="D11410" s="33">
        <v>43866</v>
      </c>
    </row>
    <row r="11411" spans="1:4" x14ac:dyDescent="0.2">
      <c r="A11411" t="s">
        <v>254</v>
      </c>
      <c r="B11411" t="s">
        <v>143</v>
      </c>
      <c r="C11411" s="44">
        <v>0</v>
      </c>
      <c r="D11411" s="33">
        <v>43867</v>
      </c>
    </row>
    <row r="11412" spans="1:4" x14ac:dyDescent="0.2">
      <c r="A11412" t="s">
        <v>254</v>
      </c>
      <c r="B11412" t="s">
        <v>143</v>
      </c>
      <c r="C11412" s="44">
        <v>0</v>
      </c>
      <c r="D11412" s="33">
        <v>43868</v>
      </c>
    </row>
    <row r="11413" spans="1:4" x14ac:dyDescent="0.2">
      <c r="A11413" t="s">
        <v>254</v>
      </c>
      <c r="B11413" t="s">
        <v>143</v>
      </c>
      <c r="C11413" s="44">
        <v>0</v>
      </c>
      <c r="D11413" s="33">
        <v>43869</v>
      </c>
    </row>
    <row r="11414" spans="1:4" x14ac:dyDescent="0.2">
      <c r="A11414" t="s">
        <v>254</v>
      </c>
      <c r="B11414" t="s">
        <v>143</v>
      </c>
      <c r="C11414" s="44">
        <v>0</v>
      </c>
      <c r="D11414" s="33">
        <v>43870</v>
      </c>
    </row>
    <row r="11415" spans="1:4" x14ac:dyDescent="0.2">
      <c r="A11415" t="s">
        <v>254</v>
      </c>
      <c r="B11415" t="s">
        <v>143</v>
      </c>
      <c r="C11415" s="44">
        <v>0</v>
      </c>
      <c r="D11415" s="33">
        <v>43871</v>
      </c>
    </row>
    <row r="11416" spans="1:4" x14ac:dyDescent="0.2">
      <c r="A11416" t="s">
        <v>254</v>
      </c>
      <c r="B11416" t="s">
        <v>143</v>
      </c>
      <c r="C11416" s="44">
        <v>0</v>
      </c>
      <c r="D11416" s="33">
        <v>43872</v>
      </c>
    </row>
    <row r="11417" spans="1:4" x14ac:dyDescent="0.2">
      <c r="A11417" t="s">
        <v>254</v>
      </c>
      <c r="B11417" t="s">
        <v>143</v>
      </c>
      <c r="C11417" s="44">
        <v>0</v>
      </c>
      <c r="D11417" s="33">
        <v>43873</v>
      </c>
    </row>
    <row r="11418" spans="1:4" x14ac:dyDescent="0.2">
      <c r="A11418" t="s">
        <v>254</v>
      </c>
      <c r="B11418" t="s">
        <v>143</v>
      </c>
      <c r="C11418" s="44">
        <v>0</v>
      </c>
      <c r="D11418" s="33">
        <v>43874</v>
      </c>
    </row>
    <row r="11419" spans="1:4" x14ac:dyDescent="0.2">
      <c r="A11419" t="s">
        <v>254</v>
      </c>
      <c r="B11419" t="s">
        <v>143</v>
      </c>
      <c r="C11419" s="44">
        <v>0</v>
      </c>
      <c r="D11419" s="33">
        <v>43875</v>
      </c>
    </row>
    <row r="11420" spans="1:4" x14ac:dyDescent="0.2">
      <c r="A11420" t="s">
        <v>254</v>
      </c>
      <c r="B11420" t="s">
        <v>143</v>
      </c>
      <c r="C11420" s="44">
        <v>0</v>
      </c>
      <c r="D11420" s="33">
        <v>43876</v>
      </c>
    </row>
    <row r="11421" spans="1:4" x14ac:dyDescent="0.2">
      <c r="A11421" t="s">
        <v>254</v>
      </c>
      <c r="B11421" t="s">
        <v>143</v>
      </c>
      <c r="C11421" s="44">
        <v>0</v>
      </c>
      <c r="D11421" s="33">
        <v>43877</v>
      </c>
    </row>
    <row r="11422" spans="1:4" x14ac:dyDescent="0.2">
      <c r="A11422" t="s">
        <v>254</v>
      </c>
      <c r="B11422" t="s">
        <v>143</v>
      </c>
      <c r="C11422" s="44">
        <v>0</v>
      </c>
      <c r="D11422" s="33">
        <v>43878</v>
      </c>
    </row>
    <row r="11423" spans="1:4" x14ac:dyDescent="0.2">
      <c r="A11423" t="s">
        <v>254</v>
      </c>
      <c r="B11423" t="s">
        <v>143</v>
      </c>
      <c r="C11423" s="44">
        <v>0</v>
      </c>
      <c r="D11423" s="33">
        <v>43879</v>
      </c>
    </row>
    <row r="11424" spans="1:4" x14ac:dyDescent="0.2">
      <c r="A11424" t="s">
        <v>254</v>
      </c>
      <c r="B11424" t="s">
        <v>143</v>
      </c>
      <c r="C11424" s="44">
        <v>0</v>
      </c>
      <c r="D11424" s="33">
        <v>43880</v>
      </c>
    </row>
    <row r="11425" spans="1:4" x14ac:dyDescent="0.2">
      <c r="A11425" t="s">
        <v>254</v>
      </c>
      <c r="B11425" t="s">
        <v>143</v>
      </c>
      <c r="C11425" s="44">
        <v>0</v>
      </c>
      <c r="D11425" s="33">
        <v>43881</v>
      </c>
    </row>
    <row r="11426" spans="1:4" x14ac:dyDescent="0.2">
      <c r="A11426" t="s">
        <v>254</v>
      </c>
      <c r="B11426" t="s">
        <v>143</v>
      </c>
      <c r="C11426" s="44">
        <v>0</v>
      </c>
      <c r="D11426" s="33">
        <v>43882</v>
      </c>
    </row>
    <row r="11427" spans="1:4" x14ac:dyDescent="0.2">
      <c r="A11427" t="s">
        <v>254</v>
      </c>
      <c r="B11427" t="s">
        <v>143</v>
      </c>
      <c r="C11427" s="44">
        <v>0</v>
      </c>
      <c r="D11427" s="33">
        <v>43883</v>
      </c>
    </row>
    <row r="11428" spans="1:4" x14ac:dyDescent="0.2">
      <c r="A11428" t="s">
        <v>254</v>
      </c>
      <c r="B11428" t="s">
        <v>143</v>
      </c>
      <c r="C11428" s="44">
        <v>0</v>
      </c>
      <c r="D11428" s="33">
        <v>43884</v>
      </c>
    </row>
    <row r="11429" spans="1:4" x14ac:dyDescent="0.2">
      <c r="A11429" t="s">
        <v>254</v>
      </c>
      <c r="B11429" t="s">
        <v>143</v>
      </c>
      <c r="C11429" s="44">
        <v>0</v>
      </c>
      <c r="D11429" s="33">
        <v>43885</v>
      </c>
    </row>
    <row r="11430" spans="1:4" x14ac:dyDescent="0.2">
      <c r="A11430" t="s">
        <v>254</v>
      </c>
      <c r="B11430" t="s">
        <v>143</v>
      </c>
      <c r="C11430" s="44">
        <v>0</v>
      </c>
      <c r="D11430" s="33">
        <v>43886</v>
      </c>
    </row>
    <row r="11431" spans="1:4" x14ac:dyDescent="0.2">
      <c r="A11431" t="s">
        <v>254</v>
      </c>
      <c r="B11431" t="s">
        <v>143</v>
      </c>
      <c r="C11431" s="44">
        <v>0</v>
      </c>
      <c r="D11431" s="33">
        <v>43887</v>
      </c>
    </row>
    <row r="11432" spans="1:4" x14ac:dyDescent="0.2">
      <c r="A11432" t="s">
        <v>254</v>
      </c>
      <c r="B11432" t="s">
        <v>143</v>
      </c>
      <c r="C11432" s="44">
        <v>0</v>
      </c>
      <c r="D11432" s="33">
        <v>43888</v>
      </c>
    </row>
    <row r="11433" spans="1:4" x14ac:dyDescent="0.2">
      <c r="A11433" t="s">
        <v>254</v>
      </c>
      <c r="B11433" t="s">
        <v>143</v>
      </c>
      <c r="C11433" s="44">
        <v>0</v>
      </c>
      <c r="D11433" s="33">
        <v>43889</v>
      </c>
    </row>
    <row r="11434" spans="1:4" x14ac:dyDescent="0.2">
      <c r="A11434" t="s">
        <v>254</v>
      </c>
      <c r="B11434" t="s">
        <v>143</v>
      </c>
      <c r="C11434" s="44">
        <v>0</v>
      </c>
      <c r="D11434" s="33">
        <v>43890</v>
      </c>
    </row>
    <row r="11435" spans="1:4" x14ac:dyDescent="0.2">
      <c r="A11435" t="s">
        <v>254</v>
      </c>
      <c r="B11435" t="s">
        <v>143</v>
      </c>
      <c r="C11435" s="44">
        <v>0</v>
      </c>
      <c r="D11435" s="33">
        <v>43891</v>
      </c>
    </row>
    <row r="11436" spans="1:4" x14ac:dyDescent="0.2">
      <c r="A11436" t="s">
        <v>254</v>
      </c>
      <c r="B11436" t="s">
        <v>143</v>
      </c>
      <c r="C11436" s="44">
        <v>0</v>
      </c>
      <c r="D11436" s="33">
        <v>43892</v>
      </c>
    </row>
    <row r="11437" spans="1:4" x14ac:dyDescent="0.2">
      <c r="A11437" t="s">
        <v>254</v>
      </c>
      <c r="B11437" t="s">
        <v>143</v>
      </c>
      <c r="C11437" s="44">
        <v>0</v>
      </c>
      <c r="D11437" s="33">
        <v>43893</v>
      </c>
    </row>
    <row r="11438" spans="1:4" x14ac:dyDescent="0.2">
      <c r="A11438" t="s">
        <v>254</v>
      </c>
      <c r="B11438" t="s">
        <v>143</v>
      </c>
      <c r="C11438" s="44">
        <v>0</v>
      </c>
      <c r="D11438" s="33">
        <v>43894</v>
      </c>
    </row>
    <row r="11439" spans="1:4" x14ac:dyDescent="0.2">
      <c r="A11439" t="s">
        <v>254</v>
      </c>
      <c r="B11439" t="s">
        <v>143</v>
      </c>
      <c r="C11439" s="44">
        <v>0</v>
      </c>
      <c r="D11439" s="33">
        <v>43895</v>
      </c>
    </row>
    <row r="11440" spans="1:4" x14ac:dyDescent="0.2">
      <c r="A11440" t="s">
        <v>254</v>
      </c>
      <c r="B11440" t="s">
        <v>143</v>
      </c>
      <c r="C11440" s="44">
        <v>0</v>
      </c>
      <c r="D11440" s="33">
        <v>43896</v>
      </c>
    </row>
    <row r="11441" spans="1:4" x14ac:dyDescent="0.2">
      <c r="A11441" t="s">
        <v>254</v>
      </c>
      <c r="B11441" t="s">
        <v>143</v>
      </c>
      <c r="C11441" s="44">
        <v>0</v>
      </c>
      <c r="D11441" s="33">
        <v>43897</v>
      </c>
    </row>
    <row r="11442" spans="1:4" x14ac:dyDescent="0.2">
      <c r="A11442" t="s">
        <v>254</v>
      </c>
      <c r="B11442" t="s">
        <v>143</v>
      </c>
      <c r="C11442" s="44">
        <v>0</v>
      </c>
      <c r="D11442" s="33">
        <v>43898</v>
      </c>
    </row>
    <row r="11443" spans="1:4" x14ac:dyDescent="0.2">
      <c r="A11443" t="s">
        <v>254</v>
      </c>
      <c r="B11443" t="s">
        <v>143</v>
      </c>
      <c r="C11443" s="44">
        <v>0</v>
      </c>
      <c r="D11443" s="33">
        <v>43899</v>
      </c>
    </row>
    <row r="11444" spans="1:4" x14ac:dyDescent="0.2">
      <c r="A11444" t="s">
        <v>254</v>
      </c>
      <c r="B11444" t="s">
        <v>143</v>
      </c>
      <c r="C11444" s="44">
        <v>0</v>
      </c>
      <c r="D11444" s="33">
        <v>43900</v>
      </c>
    </row>
    <row r="11445" spans="1:4" x14ac:dyDescent="0.2">
      <c r="A11445" t="s">
        <v>254</v>
      </c>
      <c r="B11445" t="s">
        <v>143</v>
      </c>
      <c r="C11445" s="44">
        <v>0</v>
      </c>
      <c r="D11445" s="33">
        <v>43901</v>
      </c>
    </row>
    <row r="11446" spans="1:4" x14ac:dyDescent="0.2">
      <c r="A11446" t="s">
        <v>254</v>
      </c>
      <c r="B11446" t="s">
        <v>143</v>
      </c>
      <c r="C11446" s="44">
        <v>0</v>
      </c>
      <c r="D11446" s="33">
        <v>43902</v>
      </c>
    </row>
    <row r="11447" spans="1:4" x14ac:dyDescent="0.2">
      <c r="A11447" t="s">
        <v>254</v>
      </c>
      <c r="B11447" t="s">
        <v>143</v>
      </c>
      <c r="C11447" s="44">
        <v>0</v>
      </c>
      <c r="D11447" s="33">
        <v>43903</v>
      </c>
    </row>
    <row r="11448" spans="1:4" x14ac:dyDescent="0.2">
      <c r="A11448" t="s">
        <v>254</v>
      </c>
      <c r="B11448" t="s">
        <v>143</v>
      </c>
      <c r="C11448" s="44">
        <v>0</v>
      </c>
      <c r="D11448" s="33">
        <v>43904</v>
      </c>
    </row>
    <row r="11449" spans="1:4" x14ac:dyDescent="0.2">
      <c r="A11449" t="s">
        <v>254</v>
      </c>
      <c r="B11449" t="s">
        <v>143</v>
      </c>
      <c r="C11449" s="44">
        <v>0</v>
      </c>
      <c r="D11449" s="33">
        <v>43905</v>
      </c>
    </row>
    <row r="11450" spans="1:4" x14ac:dyDescent="0.2">
      <c r="A11450" t="s">
        <v>255</v>
      </c>
      <c r="B11450" t="s">
        <v>143</v>
      </c>
      <c r="C11450" s="44">
        <v>0</v>
      </c>
      <c r="D11450" s="33">
        <v>43852</v>
      </c>
    </row>
    <row r="11451" spans="1:4" x14ac:dyDescent="0.2">
      <c r="A11451" t="s">
        <v>255</v>
      </c>
      <c r="B11451" t="s">
        <v>143</v>
      </c>
      <c r="C11451" s="44">
        <v>0</v>
      </c>
      <c r="D11451" s="33">
        <v>43853</v>
      </c>
    </row>
    <row r="11452" spans="1:4" x14ac:dyDescent="0.2">
      <c r="A11452" t="s">
        <v>255</v>
      </c>
      <c r="B11452" t="s">
        <v>143</v>
      </c>
      <c r="C11452" s="44">
        <v>0</v>
      </c>
      <c r="D11452" s="33">
        <v>43854</v>
      </c>
    </row>
    <row r="11453" spans="1:4" x14ac:dyDescent="0.2">
      <c r="A11453" t="s">
        <v>255</v>
      </c>
      <c r="B11453" t="s">
        <v>143</v>
      </c>
      <c r="C11453" s="44">
        <v>0</v>
      </c>
      <c r="D11453" s="33">
        <v>43855</v>
      </c>
    </row>
    <row r="11454" spans="1:4" x14ac:dyDescent="0.2">
      <c r="A11454" t="s">
        <v>255</v>
      </c>
      <c r="B11454" t="s">
        <v>143</v>
      </c>
      <c r="C11454" s="44">
        <v>0</v>
      </c>
      <c r="D11454" s="33">
        <v>43856</v>
      </c>
    </row>
    <row r="11455" spans="1:4" x14ac:dyDescent="0.2">
      <c r="A11455" t="s">
        <v>255</v>
      </c>
      <c r="B11455" t="s">
        <v>143</v>
      </c>
      <c r="C11455" s="44">
        <v>0</v>
      </c>
      <c r="D11455" s="33">
        <v>43857</v>
      </c>
    </row>
    <row r="11456" spans="1:4" x14ac:dyDescent="0.2">
      <c r="A11456" t="s">
        <v>255</v>
      </c>
      <c r="B11456" t="s">
        <v>143</v>
      </c>
      <c r="C11456" s="44">
        <v>0</v>
      </c>
      <c r="D11456" s="33">
        <v>43858</v>
      </c>
    </row>
    <row r="11457" spans="1:4" x14ac:dyDescent="0.2">
      <c r="A11457" t="s">
        <v>255</v>
      </c>
      <c r="B11457" t="s">
        <v>143</v>
      </c>
      <c r="C11457" s="44">
        <v>0</v>
      </c>
      <c r="D11457" s="33">
        <v>43859</v>
      </c>
    </row>
    <row r="11458" spans="1:4" x14ac:dyDescent="0.2">
      <c r="A11458" t="s">
        <v>255</v>
      </c>
      <c r="B11458" t="s">
        <v>143</v>
      </c>
      <c r="C11458" s="44">
        <v>0</v>
      </c>
      <c r="D11458" s="33">
        <v>43860</v>
      </c>
    </row>
    <row r="11459" spans="1:4" x14ac:dyDescent="0.2">
      <c r="A11459" t="s">
        <v>255</v>
      </c>
      <c r="B11459" t="s">
        <v>143</v>
      </c>
      <c r="C11459" s="44">
        <v>0</v>
      </c>
      <c r="D11459" s="33">
        <v>43861</v>
      </c>
    </row>
    <row r="11460" spans="1:4" x14ac:dyDescent="0.2">
      <c r="A11460" t="s">
        <v>255</v>
      </c>
      <c r="B11460" t="s">
        <v>143</v>
      </c>
      <c r="C11460" s="44">
        <v>0</v>
      </c>
      <c r="D11460" s="33">
        <v>43862</v>
      </c>
    </row>
    <row r="11461" spans="1:4" x14ac:dyDescent="0.2">
      <c r="A11461" t="s">
        <v>255</v>
      </c>
      <c r="B11461" t="s">
        <v>143</v>
      </c>
      <c r="C11461" s="44">
        <v>0</v>
      </c>
      <c r="D11461" s="33">
        <v>43863</v>
      </c>
    </row>
    <row r="11462" spans="1:4" x14ac:dyDescent="0.2">
      <c r="A11462" t="s">
        <v>255</v>
      </c>
      <c r="B11462" t="s">
        <v>143</v>
      </c>
      <c r="C11462" s="44">
        <v>0</v>
      </c>
      <c r="D11462" s="33">
        <v>43864</v>
      </c>
    </row>
    <row r="11463" spans="1:4" x14ac:dyDescent="0.2">
      <c r="A11463" t="s">
        <v>255</v>
      </c>
      <c r="B11463" t="s">
        <v>143</v>
      </c>
      <c r="C11463" s="44">
        <v>0</v>
      </c>
      <c r="D11463" s="33">
        <v>43865</v>
      </c>
    </row>
    <row r="11464" spans="1:4" x14ac:dyDescent="0.2">
      <c r="A11464" t="s">
        <v>255</v>
      </c>
      <c r="B11464" t="s">
        <v>143</v>
      </c>
      <c r="C11464" s="44">
        <v>0</v>
      </c>
      <c r="D11464" s="33">
        <v>43866</v>
      </c>
    </row>
    <row r="11465" spans="1:4" x14ac:dyDescent="0.2">
      <c r="A11465" t="s">
        <v>255</v>
      </c>
      <c r="B11465" t="s">
        <v>143</v>
      </c>
      <c r="C11465" s="44">
        <v>0</v>
      </c>
      <c r="D11465" s="33">
        <v>43867</v>
      </c>
    </row>
    <row r="11466" spans="1:4" x14ac:dyDescent="0.2">
      <c r="A11466" t="s">
        <v>255</v>
      </c>
      <c r="B11466" t="s">
        <v>143</v>
      </c>
      <c r="C11466" s="44">
        <v>0</v>
      </c>
      <c r="D11466" s="33">
        <v>43868</v>
      </c>
    </row>
    <row r="11467" spans="1:4" x14ac:dyDescent="0.2">
      <c r="A11467" t="s">
        <v>255</v>
      </c>
      <c r="B11467" t="s">
        <v>143</v>
      </c>
      <c r="C11467" s="44">
        <v>0</v>
      </c>
      <c r="D11467" s="33">
        <v>43869</v>
      </c>
    </row>
    <row r="11468" spans="1:4" x14ac:dyDescent="0.2">
      <c r="A11468" t="s">
        <v>255</v>
      </c>
      <c r="B11468" t="s">
        <v>143</v>
      </c>
      <c r="C11468" s="44">
        <v>0</v>
      </c>
      <c r="D11468" s="33">
        <v>43870</v>
      </c>
    </row>
    <row r="11469" spans="1:4" x14ac:dyDescent="0.2">
      <c r="A11469" t="s">
        <v>255</v>
      </c>
      <c r="B11469" t="s">
        <v>143</v>
      </c>
      <c r="C11469" s="44">
        <v>0</v>
      </c>
      <c r="D11469" s="33">
        <v>43871</v>
      </c>
    </row>
    <row r="11470" spans="1:4" x14ac:dyDescent="0.2">
      <c r="A11470" t="s">
        <v>255</v>
      </c>
      <c r="B11470" t="s">
        <v>143</v>
      </c>
      <c r="C11470" s="44">
        <v>0</v>
      </c>
      <c r="D11470" s="33">
        <v>43872</v>
      </c>
    </row>
    <row r="11471" spans="1:4" x14ac:dyDescent="0.2">
      <c r="A11471" t="s">
        <v>255</v>
      </c>
      <c r="B11471" t="s">
        <v>143</v>
      </c>
      <c r="C11471" s="44">
        <v>0</v>
      </c>
      <c r="D11471" s="33">
        <v>43873</v>
      </c>
    </row>
    <row r="11472" spans="1:4" x14ac:dyDescent="0.2">
      <c r="A11472" t="s">
        <v>255</v>
      </c>
      <c r="B11472" t="s">
        <v>143</v>
      </c>
      <c r="C11472" s="44">
        <v>0</v>
      </c>
      <c r="D11472" s="33">
        <v>43874</v>
      </c>
    </row>
    <row r="11473" spans="1:4" x14ac:dyDescent="0.2">
      <c r="A11473" t="s">
        <v>255</v>
      </c>
      <c r="B11473" t="s">
        <v>143</v>
      </c>
      <c r="C11473" s="44">
        <v>0</v>
      </c>
      <c r="D11473" s="33">
        <v>43875</v>
      </c>
    </row>
    <row r="11474" spans="1:4" x14ac:dyDescent="0.2">
      <c r="A11474" t="s">
        <v>255</v>
      </c>
      <c r="B11474" t="s">
        <v>143</v>
      </c>
      <c r="C11474" s="44">
        <v>0</v>
      </c>
      <c r="D11474" s="33">
        <v>43876</v>
      </c>
    </row>
    <row r="11475" spans="1:4" x14ac:dyDescent="0.2">
      <c r="A11475" t="s">
        <v>255</v>
      </c>
      <c r="B11475" t="s">
        <v>143</v>
      </c>
      <c r="C11475" s="44">
        <v>0</v>
      </c>
      <c r="D11475" s="33">
        <v>43877</v>
      </c>
    </row>
    <row r="11476" spans="1:4" x14ac:dyDescent="0.2">
      <c r="A11476" t="s">
        <v>255</v>
      </c>
      <c r="B11476" t="s">
        <v>143</v>
      </c>
      <c r="C11476" s="44">
        <v>0</v>
      </c>
      <c r="D11476" s="33">
        <v>43878</v>
      </c>
    </row>
    <row r="11477" spans="1:4" x14ac:dyDescent="0.2">
      <c r="A11477" t="s">
        <v>255</v>
      </c>
      <c r="B11477" t="s">
        <v>143</v>
      </c>
      <c r="C11477" s="44">
        <v>0</v>
      </c>
      <c r="D11477" s="33">
        <v>43879</v>
      </c>
    </row>
    <row r="11478" spans="1:4" x14ac:dyDescent="0.2">
      <c r="A11478" t="s">
        <v>255</v>
      </c>
      <c r="B11478" t="s">
        <v>143</v>
      </c>
      <c r="C11478" s="44">
        <v>0</v>
      </c>
      <c r="D11478" s="33">
        <v>43880</v>
      </c>
    </row>
    <row r="11479" spans="1:4" x14ac:dyDescent="0.2">
      <c r="A11479" t="s">
        <v>255</v>
      </c>
      <c r="B11479" t="s">
        <v>143</v>
      </c>
      <c r="C11479" s="44">
        <v>0</v>
      </c>
      <c r="D11479" s="33">
        <v>43881</v>
      </c>
    </row>
    <row r="11480" spans="1:4" x14ac:dyDescent="0.2">
      <c r="A11480" t="s">
        <v>255</v>
      </c>
      <c r="B11480" t="s">
        <v>143</v>
      </c>
      <c r="C11480" s="44">
        <v>0</v>
      </c>
      <c r="D11480" s="33">
        <v>43882</v>
      </c>
    </row>
    <row r="11481" spans="1:4" x14ac:dyDescent="0.2">
      <c r="A11481" t="s">
        <v>255</v>
      </c>
      <c r="B11481" t="s">
        <v>143</v>
      </c>
      <c r="C11481" s="44">
        <v>0</v>
      </c>
      <c r="D11481" s="33">
        <v>43883</v>
      </c>
    </row>
    <row r="11482" spans="1:4" x14ac:dyDescent="0.2">
      <c r="A11482" t="s">
        <v>255</v>
      </c>
      <c r="B11482" t="s">
        <v>143</v>
      </c>
      <c r="C11482" s="44">
        <v>0</v>
      </c>
      <c r="D11482" s="33">
        <v>43884</v>
      </c>
    </row>
    <row r="11483" spans="1:4" x14ac:dyDescent="0.2">
      <c r="A11483" t="s">
        <v>255</v>
      </c>
      <c r="B11483" t="s">
        <v>143</v>
      </c>
      <c r="C11483" s="44">
        <v>0</v>
      </c>
      <c r="D11483" s="33">
        <v>43885</v>
      </c>
    </row>
    <row r="11484" spans="1:4" x14ac:dyDescent="0.2">
      <c r="A11484" t="s">
        <v>255</v>
      </c>
      <c r="B11484" t="s">
        <v>143</v>
      </c>
      <c r="C11484" s="44">
        <v>0</v>
      </c>
      <c r="D11484" s="33">
        <v>43886</v>
      </c>
    </row>
    <row r="11485" spans="1:4" x14ac:dyDescent="0.2">
      <c r="A11485" t="s">
        <v>255</v>
      </c>
      <c r="B11485" t="s">
        <v>143</v>
      </c>
      <c r="C11485" s="44">
        <v>0</v>
      </c>
      <c r="D11485" s="33">
        <v>43887</v>
      </c>
    </row>
    <row r="11486" spans="1:4" x14ac:dyDescent="0.2">
      <c r="A11486" t="s">
        <v>255</v>
      </c>
      <c r="B11486" t="s">
        <v>143</v>
      </c>
      <c r="C11486" s="44">
        <v>0</v>
      </c>
      <c r="D11486" s="33">
        <v>43888</v>
      </c>
    </row>
    <row r="11487" spans="1:4" x14ac:dyDescent="0.2">
      <c r="A11487" t="s">
        <v>255</v>
      </c>
      <c r="B11487" t="s">
        <v>143</v>
      </c>
      <c r="C11487" s="44">
        <v>0</v>
      </c>
      <c r="D11487" s="33">
        <v>43889</v>
      </c>
    </row>
    <row r="11488" spans="1:4" x14ac:dyDescent="0.2">
      <c r="A11488" t="s">
        <v>255</v>
      </c>
      <c r="B11488" t="s">
        <v>143</v>
      </c>
      <c r="C11488" s="44">
        <v>0</v>
      </c>
      <c r="D11488" s="33">
        <v>43890</v>
      </c>
    </row>
    <row r="11489" spans="1:4" x14ac:dyDescent="0.2">
      <c r="A11489" t="s">
        <v>255</v>
      </c>
      <c r="B11489" t="s">
        <v>143</v>
      </c>
      <c r="C11489" s="44">
        <v>0</v>
      </c>
      <c r="D11489" s="33">
        <v>43891</v>
      </c>
    </row>
    <row r="11490" spans="1:4" x14ac:dyDescent="0.2">
      <c r="A11490" t="s">
        <v>255</v>
      </c>
      <c r="B11490" t="s">
        <v>143</v>
      </c>
      <c r="C11490" s="44">
        <v>0</v>
      </c>
      <c r="D11490" s="33">
        <v>43892</v>
      </c>
    </row>
    <row r="11491" spans="1:4" x14ac:dyDescent="0.2">
      <c r="A11491" t="s">
        <v>255</v>
      </c>
      <c r="B11491" t="s">
        <v>143</v>
      </c>
      <c r="C11491" s="44">
        <v>0</v>
      </c>
      <c r="D11491" s="33">
        <v>43893</v>
      </c>
    </row>
    <row r="11492" spans="1:4" x14ac:dyDescent="0.2">
      <c r="A11492" t="s">
        <v>255</v>
      </c>
      <c r="B11492" t="s">
        <v>143</v>
      </c>
      <c r="C11492" s="44">
        <v>0</v>
      </c>
      <c r="D11492" s="33">
        <v>43894</v>
      </c>
    </row>
    <row r="11493" spans="1:4" x14ac:dyDescent="0.2">
      <c r="A11493" t="s">
        <v>255</v>
      </c>
      <c r="B11493" t="s">
        <v>143</v>
      </c>
      <c r="C11493" s="44">
        <v>0</v>
      </c>
      <c r="D11493" s="33">
        <v>43895</v>
      </c>
    </row>
    <row r="11494" spans="1:4" x14ac:dyDescent="0.2">
      <c r="A11494" t="s">
        <v>255</v>
      </c>
      <c r="B11494" t="s">
        <v>143</v>
      </c>
      <c r="C11494" s="44">
        <v>0</v>
      </c>
      <c r="D11494" s="33">
        <v>43896</v>
      </c>
    </row>
    <row r="11495" spans="1:4" x14ac:dyDescent="0.2">
      <c r="A11495" t="s">
        <v>255</v>
      </c>
      <c r="B11495" t="s">
        <v>143</v>
      </c>
      <c r="C11495" s="44">
        <v>0</v>
      </c>
      <c r="D11495" s="33">
        <v>43897</v>
      </c>
    </row>
    <row r="11496" spans="1:4" x14ac:dyDescent="0.2">
      <c r="A11496" t="s">
        <v>255</v>
      </c>
      <c r="B11496" t="s">
        <v>143</v>
      </c>
      <c r="C11496" s="44">
        <v>0</v>
      </c>
      <c r="D11496" s="33">
        <v>43898</v>
      </c>
    </row>
    <row r="11497" spans="1:4" x14ac:dyDescent="0.2">
      <c r="A11497" t="s">
        <v>255</v>
      </c>
      <c r="B11497" t="s">
        <v>143</v>
      </c>
      <c r="C11497" s="44">
        <v>0</v>
      </c>
      <c r="D11497" s="33">
        <v>43899</v>
      </c>
    </row>
    <row r="11498" spans="1:4" x14ac:dyDescent="0.2">
      <c r="A11498" t="s">
        <v>255</v>
      </c>
      <c r="B11498" t="s">
        <v>143</v>
      </c>
      <c r="C11498" s="44">
        <v>0</v>
      </c>
      <c r="D11498" s="33">
        <v>43900</v>
      </c>
    </row>
    <row r="11499" spans="1:4" x14ac:dyDescent="0.2">
      <c r="A11499" t="s">
        <v>255</v>
      </c>
      <c r="B11499" t="s">
        <v>143</v>
      </c>
      <c r="C11499" s="44">
        <v>0</v>
      </c>
      <c r="D11499" s="33">
        <v>43901</v>
      </c>
    </row>
    <row r="11500" spans="1:4" x14ac:dyDescent="0.2">
      <c r="A11500" t="s">
        <v>255</v>
      </c>
      <c r="B11500" t="s">
        <v>143</v>
      </c>
      <c r="C11500" s="44">
        <v>0</v>
      </c>
      <c r="D11500" s="33">
        <v>43902</v>
      </c>
    </row>
    <row r="11501" spans="1:4" x14ac:dyDescent="0.2">
      <c r="A11501" t="s">
        <v>255</v>
      </c>
      <c r="B11501" t="s">
        <v>143</v>
      </c>
      <c r="C11501" s="44">
        <v>0</v>
      </c>
      <c r="D11501" s="33">
        <v>43903</v>
      </c>
    </row>
    <row r="11502" spans="1:4" x14ac:dyDescent="0.2">
      <c r="A11502" t="s">
        <v>255</v>
      </c>
      <c r="B11502" t="s">
        <v>143</v>
      </c>
      <c r="C11502" s="44">
        <v>0</v>
      </c>
      <c r="D11502" s="33">
        <v>43904</v>
      </c>
    </row>
    <row r="11503" spans="1:4" x14ac:dyDescent="0.2">
      <c r="A11503" t="s">
        <v>255</v>
      </c>
      <c r="B11503" t="s">
        <v>143</v>
      </c>
      <c r="C11503" s="44">
        <v>0</v>
      </c>
      <c r="D11503" s="33">
        <v>43905</v>
      </c>
    </row>
    <row r="11504" spans="1:4" x14ac:dyDescent="0.2">
      <c r="A11504" t="s">
        <v>256</v>
      </c>
      <c r="B11504" t="s">
        <v>143</v>
      </c>
      <c r="C11504" s="44">
        <v>0</v>
      </c>
      <c r="D11504" s="33">
        <v>43852</v>
      </c>
    </row>
    <row r="11505" spans="1:4" x14ac:dyDescent="0.2">
      <c r="A11505" t="s">
        <v>256</v>
      </c>
      <c r="B11505" t="s">
        <v>143</v>
      </c>
      <c r="C11505" s="44">
        <v>0</v>
      </c>
      <c r="D11505" s="33">
        <v>43853</v>
      </c>
    </row>
    <row r="11506" spans="1:4" x14ac:dyDescent="0.2">
      <c r="A11506" t="s">
        <v>256</v>
      </c>
      <c r="B11506" t="s">
        <v>143</v>
      </c>
      <c r="C11506" s="44">
        <v>0</v>
      </c>
      <c r="D11506" s="33">
        <v>43854</v>
      </c>
    </row>
    <row r="11507" spans="1:4" x14ac:dyDescent="0.2">
      <c r="A11507" t="s">
        <v>256</v>
      </c>
      <c r="B11507" t="s">
        <v>143</v>
      </c>
      <c r="C11507" s="44">
        <v>0</v>
      </c>
      <c r="D11507" s="33">
        <v>43855</v>
      </c>
    </row>
    <row r="11508" spans="1:4" x14ac:dyDescent="0.2">
      <c r="A11508" t="s">
        <v>256</v>
      </c>
      <c r="B11508" t="s">
        <v>143</v>
      </c>
      <c r="C11508" s="44">
        <v>0</v>
      </c>
      <c r="D11508" s="33">
        <v>43856</v>
      </c>
    </row>
    <row r="11509" spans="1:4" x14ac:dyDescent="0.2">
      <c r="A11509" t="s">
        <v>256</v>
      </c>
      <c r="B11509" t="s">
        <v>143</v>
      </c>
      <c r="C11509" s="44">
        <v>0</v>
      </c>
      <c r="D11509" s="33">
        <v>43857</v>
      </c>
    </row>
    <row r="11510" spans="1:4" x14ac:dyDescent="0.2">
      <c r="A11510" t="s">
        <v>256</v>
      </c>
      <c r="B11510" t="s">
        <v>143</v>
      </c>
      <c r="C11510" s="44">
        <v>0</v>
      </c>
      <c r="D11510" s="33">
        <v>43858</v>
      </c>
    </row>
    <row r="11511" spans="1:4" x14ac:dyDescent="0.2">
      <c r="A11511" t="s">
        <v>256</v>
      </c>
      <c r="B11511" t="s">
        <v>143</v>
      </c>
      <c r="C11511" s="44">
        <v>0</v>
      </c>
      <c r="D11511" s="33">
        <v>43859</v>
      </c>
    </row>
    <row r="11512" spans="1:4" x14ac:dyDescent="0.2">
      <c r="A11512" t="s">
        <v>256</v>
      </c>
      <c r="B11512" t="s">
        <v>143</v>
      </c>
      <c r="C11512" s="44">
        <v>0</v>
      </c>
      <c r="D11512" s="33">
        <v>43860</v>
      </c>
    </row>
    <row r="11513" spans="1:4" x14ac:dyDescent="0.2">
      <c r="A11513" t="s">
        <v>256</v>
      </c>
      <c r="B11513" t="s">
        <v>143</v>
      </c>
      <c r="C11513" s="44">
        <v>0</v>
      </c>
      <c r="D11513" s="33">
        <v>43861</v>
      </c>
    </row>
    <row r="11514" spans="1:4" x14ac:dyDescent="0.2">
      <c r="A11514" t="s">
        <v>256</v>
      </c>
      <c r="B11514" t="s">
        <v>143</v>
      </c>
      <c r="C11514" s="44">
        <v>0</v>
      </c>
      <c r="D11514" s="33">
        <v>43862</v>
      </c>
    </row>
    <row r="11515" spans="1:4" x14ac:dyDescent="0.2">
      <c r="A11515" t="s">
        <v>256</v>
      </c>
      <c r="B11515" t="s">
        <v>143</v>
      </c>
      <c r="C11515" s="44">
        <v>0</v>
      </c>
      <c r="D11515" s="33">
        <v>43863</v>
      </c>
    </row>
    <row r="11516" spans="1:4" x14ac:dyDescent="0.2">
      <c r="A11516" t="s">
        <v>256</v>
      </c>
      <c r="B11516" t="s">
        <v>143</v>
      </c>
      <c r="C11516" s="44">
        <v>0</v>
      </c>
      <c r="D11516" s="33">
        <v>43864</v>
      </c>
    </row>
    <row r="11517" spans="1:4" x14ac:dyDescent="0.2">
      <c r="A11517" t="s">
        <v>256</v>
      </c>
      <c r="B11517" t="s">
        <v>143</v>
      </c>
      <c r="C11517" s="44">
        <v>0</v>
      </c>
      <c r="D11517" s="33">
        <v>43865</v>
      </c>
    </row>
    <row r="11518" spans="1:4" x14ac:dyDescent="0.2">
      <c r="A11518" t="s">
        <v>256</v>
      </c>
      <c r="B11518" t="s">
        <v>143</v>
      </c>
      <c r="C11518" s="44">
        <v>0</v>
      </c>
      <c r="D11518" s="33">
        <v>43866</v>
      </c>
    </row>
    <row r="11519" spans="1:4" x14ac:dyDescent="0.2">
      <c r="A11519" t="s">
        <v>256</v>
      </c>
      <c r="B11519" t="s">
        <v>143</v>
      </c>
      <c r="C11519" s="44">
        <v>0</v>
      </c>
      <c r="D11519" s="33">
        <v>43867</v>
      </c>
    </row>
    <row r="11520" spans="1:4" x14ac:dyDescent="0.2">
      <c r="A11520" t="s">
        <v>256</v>
      </c>
      <c r="B11520" t="s">
        <v>143</v>
      </c>
      <c r="C11520" s="44">
        <v>0</v>
      </c>
      <c r="D11520" s="33">
        <v>43868</v>
      </c>
    </row>
    <row r="11521" spans="1:4" x14ac:dyDescent="0.2">
      <c r="A11521" t="s">
        <v>256</v>
      </c>
      <c r="B11521" t="s">
        <v>143</v>
      </c>
      <c r="C11521" s="44">
        <v>0</v>
      </c>
      <c r="D11521" s="33">
        <v>43869</v>
      </c>
    </row>
    <row r="11522" spans="1:4" x14ac:dyDescent="0.2">
      <c r="A11522" t="s">
        <v>256</v>
      </c>
      <c r="B11522" t="s">
        <v>143</v>
      </c>
      <c r="C11522" s="44">
        <v>0</v>
      </c>
      <c r="D11522" s="33">
        <v>43870</v>
      </c>
    </row>
    <row r="11523" spans="1:4" x14ac:dyDescent="0.2">
      <c r="A11523" t="s">
        <v>256</v>
      </c>
      <c r="B11523" t="s">
        <v>143</v>
      </c>
      <c r="C11523" s="44">
        <v>0</v>
      </c>
      <c r="D11523" s="33">
        <v>43871</v>
      </c>
    </row>
    <row r="11524" spans="1:4" x14ac:dyDescent="0.2">
      <c r="A11524" t="s">
        <v>256</v>
      </c>
      <c r="B11524" t="s">
        <v>143</v>
      </c>
      <c r="C11524" s="44">
        <v>0</v>
      </c>
      <c r="D11524" s="33">
        <v>43872</v>
      </c>
    </row>
    <row r="11525" spans="1:4" x14ac:dyDescent="0.2">
      <c r="A11525" t="s">
        <v>256</v>
      </c>
      <c r="B11525" t="s">
        <v>143</v>
      </c>
      <c r="C11525" s="44">
        <v>0</v>
      </c>
      <c r="D11525" s="33">
        <v>43873</v>
      </c>
    </row>
    <row r="11526" spans="1:4" x14ac:dyDescent="0.2">
      <c r="A11526" t="s">
        <v>256</v>
      </c>
      <c r="B11526" t="s">
        <v>143</v>
      </c>
      <c r="C11526" s="44">
        <v>0</v>
      </c>
      <c r="D11526" s="33">
        <v>43874</v>
      </c>
    </row>
    <row r="11527" spans="1:4" x14ac:dyDescent="0.2">
      <c r="A11527" t="s">
        <v>256</v>
      </c>
      <c r="B11527" t="s">
        <v>143</v>
      </c>
      <c r="C11527" s="44">
        <v>0</v>
      </c>
      <c r="D11527" s="33">
        <v>43875</v>
      </c>
    </row>
    <row r="11528" spans="1:4" x14ac:dyDescent="0.2">
      <c r="A11528" t="s">
        <v>256</v>
      </c>
      <c r="B11528" t="s">
        <v>143</v>
      </c>
      <c r="C11528" s="44">
        <v>0</v>
      </c>
      <c r="D11528" s="33">
        <v>43876</v>
      </c>
    </row>
    <row r="11529" spans="1:4" x14ac:dyDescent="0.2">
      <c r="A11529" t="s">
        <v>256</v>
      </c>
      <c r="B11529" t="s">
        <v>143</v>
      </c>
      <c r="C11529" s="44">
        <v>0</v>
      </c>
      <c r="D11529" s="33">
        <v>43877</v>
      </c>
    </row>
    <row r="11530" spans="1:4" x14ac:dyDescent="0.2">
      <c r="A11530" t="s">
        <v>256</v>
      </c>
      <c r="B11530" t="s">
        <v>143</v>
      </c>
      <c r="C11530" s="44">
        <v>0</v>
      </c>
      <c r="D11530" s="33">
        <v>43878</v>
      </c>
    </row>
    <row r="11531" spans="1:4" x14ac:dyDescent="0.2">
      <c r="A11531" t="s">
        <v>256</v>
      </c>
      <c r="B11531" t="s">
        <v>143</v>
      </c>
      <c r="C11531" s="44">
        <v>0</v>
      </c>
      <c r="D11531" s="33">
        <v>43879</v>
      </c>
    </row>
    <row r="11532" spans="1:4" x14ac:dyDescent="0.2">
      <c r="A11532" t="s">
        <v>256</v>
      </c>
      <c r="B11532" t="s">
        <v>143</v>
      </c>
      <c r="C11532" s="44">
        <v>0</v>
      </c>
      <c r="D11532" s="33">
        <v>43880</v>
      </c>
    </row>
    <row r="11533" spans="1:4" x14ac:dyDescent="0.2">
      <c r="A11533" t="s">
        <v>256</v>
      </c>
      <c r="B11533" t="s">
        <v>143</v>
      </c>
      <c r="C11533" s="44">
        <v>0</v>
      </c>
      <c r="D11533" s="33">
        <v>43881</v>
      </c>
    </row>
    <row r="11534" spans="1:4" x14ac:dyDescent="0.2">
      <c r="A11534" t="s">
        <v>256</v>
      </c>
      <c r="B11534" t="s">
        <v>143</v>
      </c>
      <c r="C11534" s="44">
        <v>0</v>
      </c>
      <c r="D11534" s="33">
        <v>43882</v>
      </c>
    </row>
    <row r="11535" spans="1:4" x14ac:dyDescent="0.2">
      <c r="A11535" t="s">
        <v>256</v>
      </c>
      <c r="B11535" t="s">
        <v>143</v>
      </c>
      <c r="C11535" s="44">
        <v>0</v>
      </c>
      <c r="D11535" s="33">
        <v>43883</v>
      </c>
    </row>
    <row r="11536" spans="1:4" x14ac:dyDescent="0.2">
      <c r="A11536" t="s">
        <v>256</v>
      </c>
      <c r="B11536" t="s">
        <v>143</v>
      </c>
      <c r="C11536" s="44">
        <v>0</v>
      </c>
      <c r="D11536" s="33">
        <v>43884</v>
      </c>
    </row>
    <row r="11537" spans="1:4" x14ac:dyDescent="0.2">
      <c r="A11537" t="s">
        <v>256</v>
      </c>
      <c r="B11537" t="s">
        <v>143</v>
      </c>
      <c r="C11537" s="44">
        <v>0</v>
      </c>
      <c r="D11537" s="33">
        <v>43885</v>
      </c>
    </row>
    <row r="11538" spans="1:4" x14ac:dyDescent="0.2">
      <c r="A11538" t="s">
        <v>256</v>
      </c>
      <c r="B11538" t="s">
        <v>143</v>
      </c>
      <c r="C11538" s="44">
        <v>0</v>
      </c>
      <c r="D11538" s="33">
        <v>43886</v>
      </c>
    </row>
    <row r="11539" spans="1:4" x14ac:dyDescent="0.2">
      <c r="A11539" t="s">
        <v>256</v>
      </c>
      <c r="B11539" t="s">
        <v>143</v>
      </c>
      <c r="C11539" s="44">
        <v>0</v>
      </c>
      <c r="D11539" s="33">
        <v>43887</v>
      </c>
    </row>
    <row r="11540" spans="1:4" x14ac:dyDescent="0.2">
      <c r="A11540" t="s">
        <v>256</v>
      </c>
      <c r="B11540" t="s">
        <v>143</v>
      </c>
      <c r="C11540" s="44">
        <v>0</v>
      </c>
      <c r="D11540" s="33">
        <v>43888</v>
      </c>
    </row>
    <row r="11541" spans="1:4" x14ac:dyDescent="0.2">
      <c r="A11541" t="s">
        <v>256</v>
      </c>
      <c r="B11541" t="s">
        <v>143</v>
      </c>
      <c r="C11541" s="44">
        <v>0</v>
      </c>
      <c r="D11541" s="33">
        <v>43889</v>
      </c>
    </row>
    <row r="11542" spans="1:4" x14ac:dyDescent="0.2">
      <c r="A11542" t="s">
        <v>256</v>
      </c>
      <c r="B11542" t="s">
        <v>143</v>
      </c>
      <c r="C11542" s="44">
        <v>0</v>
      </c>
      <c r="D11542" s="33">
        <v>43890</v>
      </c>
    </row>
    <row r="11543" spans="1:4" x14ac:dyDescent="0.2">
      <c r="A11543" t="s">
        <v>256</v>
      </c>
      <c r="B11543" t="s">
        <v>143</v>
      </c>
      <c r="C11543" s="44">
        <v>0</v>
      </c>
      <c r="D11543" s="33">
        <v>43891</v>
      </c>
    </row>
    <row r="11544" spans="1:4" x14ac:dyDescent="0.2">
      <c r="A11544" t="s">
        <v>256</v>
      </c>
      <c r="B11544" t="s">
        <v>143</v>
      </c>
      <c r="C11544" s="44">
        <v>0</v>
      </c>
      <c r="D11544" s="33">
        <v>43892</v>
      </c>
    </row>
    <row r="11545" spans="1:4" x14ac:dyDescent="0.2">
      <c r="A11545" t="s">
        <v>256</v>
      </c>
      <c r="B11545" t="s">
        <v>143</v>
      </c>
      <c r="C11545" s="44">
        <v>0</v>
      </c>
      <c r="D11545" s="33">
        <v>43893</v>
      </c>
    </row>
    <row r="11546" spans="1:4" x14ac:dyDescent="0.2">
      <c r="A11546" t="s">
        <v>256</v>
      </c>
      <c r="B11546" t="s">
        <v>143</v>
      </c>
      <c r="C11546" s="44">
        <v>0</v>
      </c>
      <c r="D11546" s="33">
        <v>43894</v>
      </c>
    </row>
    <row r="11547" spans="1:4" x14ac:dyDescent="0.2">
      <c r="A11547" t="s">
        <v>256</v>
      </c>
      <c r="B11547" t="s">
        <v>143</v>
      </c>
      <c r="C11547" s="44">
        <v>0</v>
      </c>
      <c r="D11547" s="33">
        <v>43895</v>
      </c>
    </row>
    <row r="11548" spans="1:4" x14ac:dyDescent="0.2">
      <c r="A11548" t="s">
        <v>256</v>
      </c>
      <c r="B11548" t="s">
        <v>143</v>
      </c>
      <c r="C11548" s="44">
        <v>0</v>
      </c>
      <c r="D11548" s="33">
        <v>43896</v>
      </c>
    </row>
    <row r="11549" spans="1:4" x14ac:dyDescent="0.2">
      <c r="A11549" t="s">
        <v>256</v>
      </c>
      <c r="B11549" t="s">
        <v>143</v>
      </c>
      <c r="C11549" s="44">
        <v>0</v>
      </c>
      <c r="D11549" s="33">
        <v>43897</v>
      </c>
    </row>
    <row r="11550" spans="1:4" x14ac:dyDescent="0.2">
      <c r="A11550" t="s">
        <v>256</v>
      </c>
      <c r="B11550" t="s">
        <v>143</v>
      </c>
      <c r="C11550" s="44">
        <v>0</v>
      </c>
      <c r="D11550" s="33">
        <v>43898</v>
      </c>
    </row>
    <row r="11551" spans="1:4" x14ac:dyDescent="0.2">
      <c r="A11551" t="s">
        <v>256</v>
      </c>
      <c r="B11551" t="s">
        <v>143</v>
      </c>
      <c r="C11551" s="44">
        <v>0</v>
      </c>
      <c r="D11551" s="33">
        <v>43899</v>
      </c>
    </row>
    <row r="11552" spans="1:4" x14ac:dyDescent="0.2">
      <c r="A11552" t="s">
        <v>256</v>
      </c>
      <c r="B11552" t="s">
        <v>143</v>
      </c>
      <c r="C11552" s="44">
        <v>0</v>
      </c>
      <c r="D11552" s="33">
        <v>43900</v>
      </c>
    </row>
    <row r="11553" spans="1:4" x14ac:dyDescent="0.2">
      <c r="A11553" t="s">
        <v>256</v>
      </c>
      <c r="B11553" t="s">
        <v>143</v>
      </c>
      <c r="C11553" s="44">
        <v>0</v>
      </c>
      <c r="D11553" s="33">
        <v>43901</v>
      </c>
    </row>
    <row r="11554" spans="1:4" x14ac:dyDescent="0.2">
      <c r="A11554" t="s">
        <v>256</v>
      </c>
      <c r="B11554" t="s">
        <v>143</v>
      </c>
      <c r="C11554" s="44">
        <v>0</v>
      </c>
      <c r="D11554" s="33">
        <v>43902</v>
      </c>
    </row>
    <row r="11555" spans="1:4" x14ac:dyDescent="0.2">
      <c r="A11555" t="s">
        <v>256</v>
      </c>
      <c r="B11555" t="s">
        <v>143</v>
      </c>
      <c r="C11555" s="44">
        <v>0</v>
      </c>
      <c r="D11555" s="33">
        <v>43903</v>
      </c>
    </row>
    <row r="11556" spans="1:4" x14ac:dyDescent="0.2">
      <c r="A11556" t="s">
        <v>256</v>
      </c>
      <c r="B11556" t="s">
        <v>143</v>
      </c>
      <c r="C11556" s="44">
        <v>0</v>
      </c>
      <c r="D11556" s="33">
        <v>43904</v>
      </c>
    </row>
    <row r="11557" spans="1:4" x14ac:dyDescent="0.2">
      <c r="A11557" t="s">
        <v>256</v>
      </c>
      <c r="B11557" t="s">
        <v>143</v>
      </c>
      <c r="C11557" s="44">
        <v>0</v>
      </c>
      <c r="D11557" s="33">
        <v>43905</v>
      </c>
    </row>
    <row r="11558" spans="1:4" x14ac:dyDescent="0.2">
      <c r="A11558" t="s">
        <v>257</v>
      </c>
      <c r="B11558" t="s">
        <v>143</v>
      </c>
      <c r="C11558" s="44">
        <v>0</v>
      </c>
      <c r="D11558" s="33">
        <v>43852</v>
      </c>
    </row>
    <row r="11559" spans="1:4" x14ac:dyDescent="0.2">
      <c r="A11559" t="s">
        <v>257</v>
      </c>
      <c r="B11559" t="s">
        <v>143</v>
      </c>
      <c r="C11559" s="44">
        <v>0</v>
      </c>
      <c r="D11559" s="33">
        <v>43853</v>
      </c>
    </row>
    <row r="11560" spans="1:4" x14ac:dyDescent="0.2">
      <c r="A11560" t="s">
        <v>257</v>
      </c>
      <c r="B11560" t="s">
        <v>143</v>
      </c>
      <c r="C11560" s="44">
        <v>0</v>
      </c>
      <c r="D11560" s="33">
        <v>43854</v>
      </c>
    </row>
    <row r="11561" spans="1:4" x14ac:dyDescent="0.2">
      <c r="A11561" t="s">
        <v>257</v>
      </c>
      <c r="B11561" t="s">
        <v>143</v>
      </c>
      <c r="C11561" s="44">
        <v>0</v>
      </c>
      <c r="D11561" s="33">
        <v>43855</v>
      </c>
    </row>
    <row r="11562" spans="1:4" x14ac:dyDescent="0.2">
      <c r="A11562" t="s">
        <v>257</v>
      </c>
      <c r="B11562" t="s">
        <v>143</v>
      </c>
      <c r="C11562" s="44">
        <v>0</v>
      </c>
      <c r="D11562" s="33">
        <v>43856</v>
      </c>
    </row>
    <row r="11563" spans="1:4" x14ac:dyDescent="0.2">
      <c r="A11563" t="s">
        <v>257</v>
      </c>
      <c r="B11563" t="s">
        <v>143</v>
      </c>
      <c r="C11563" s="44">
        <v>0</v>
      </c>
      <c r="D11563" s="33">
        <v>43857</v>
      </c>
    </row>
    <row r="11564" spans="1:4" x14ac:dyDescent="0.2">
      <c r="A11564" t="s">
        <v>257</v>
      </c>
      <c r="B11564" t="s">
        <v>143</v>
      </c>
      <c r="C11564" s="44">
        <v>0</v>
      </c>
      <c r="D11564" s="33">
        <v>43858</v>
      </c>
    </row>
    <row r="11565" spans="1:4" x14ac:dyDescent="0.2">
      <c r="A11565" t="s">
        <v>257</v>
      </c>
      <c r="B11565" t="s">
        <v>143</v>
      </c>
      <c r="C11565" s="44">
        <v>0</v>
      </c>
      <c r="D11565" s="33">
        <v>43859</v>
      </c>
    </row>
    <row r="11566" spans="1:4" x14ac:dyDescent="0.2">
      <c r="A11566" t="s">
        <v>257</v>
      </c>
      <c r="B11566" t="s">
        <v>143</v>
      </c>
      <c r="C11566" s="44">
        <v>0</v>
      </c>
      <c r="D11566" s="33">
        <v>43860</v>
      </c>
    </row>
    <row r="11567" spans="1:4" x14ac:dyDescent="0.2">
      <c r="A11567" t="s">
        <v>257</v>
      </c>
      <c r="B11567" t="s">
        <v>143</v>
      </c>
      <c r="C11567" s="44">
        <v>0</v>
      </c>
      <c r="D11567" s="33">
        <v>43861</v>
      </c>
    </row>
    <row r="11568" spans="1:4" x14ac:dyDescent="0.2">
      <c r="A11568" t="s">
        <v>257</v>
      </c>
      <c r="B11568" t="s">
        <v>143</v>
      </c>
      <c r="C11568" s="44">
        <v>0</v>
      </c>
      <c r="D11568" s="33">
        <v>43862</v>
      </c>
    </row>
    <row r="11569" spans="1:4" x14ac:dyDescent="0.2">
      <c r="A11569" t="s">
        <v>257</v>
      </c>
      <c r="B11569" t="s">
        <v>143</v>
      </c>
      <c r="C11569" s="44">
        <v>0</v>
      </c>
      <c r="D11569" s="33">
        <v>43863</v>
      </c>
    </row>
    <row r="11570" spans="1:4" x14ac:dyDescent="0.2">
      <c r="A11570" t="s">
        <v>257</v>
      </c>
      <c r="B11570" t="s">
        <v>143</v>
      </c>
      <c r="C11570" s="44">
        <v>0</v>
      </c>
      <c r="D11570" s="33">
        <v>43864</v>
      </c>
    </row>
    <row r="11571" spans="1:4" x14ac:dyDescent="0.2">
      <c r="A11571" t="s">
        <v>257</v>
      </c>
      <c r="B11571" t="s">
        <v>143</v>
      </c>
      <c r="C11571" s="44">
        <v>0</v>
      </c>
      <c r="D11571" s="33">
        <v>43865</v>
      </c>
    </row>
    <row r="11572" spans="1:4" x14ac:dyDescent="0.2">
      <c r="A11572" t="s">
        <v>257</v>
      </c>
      <c r="B11572" t="s">
        <v>143</v>
      </c>
      <c r="C11572" s="44">
        <v>0</v>
      </c>
      <c r="D11572" s="33">
        <v>43866</v>
      </c>
    </row>
    <row r="11573" spans="1:4" x14ac:dyDescent="0.2">
      <c r="A11573" t="s">
        <v>257</v>
      </c>
      <c r="B11573" t="s">
        <v>143</v>
      </c>
      <c r="C11573" s="44">
        <v>0</v>
      </c>
      <c r="D11573" s="33">
        <v>43867</v>
      </c>
    </row>
    <row r="11574" spans="1:4" x14ac:dyDescent="0.2">
      <c r="A11574" t="s">
        <v>257</v>
      </c>
      <c r="B11574" t="s">
        <v>143</v>
      </c>
      <c r="C11574" s="44">
        <v>0</v>
      </c>
      <c r="D11574" s="33">
        <v>43868</v>
      </c>
    </row>
    <row r="11575" spans="1:4" x14ac:dyDescent="0.2">
      <c r="A11575" t="s">
        <v>257</v>
      </c>
      <c r="B11575" t="s">
        <v>143</v>
      </c>
      <c r="C11575" s="44">
        <v>0</v>
      </c>
      <c r="D11575" s="33">
        <v>43869</v>
      </c>
    </row>
    <row r="11576" spans="1:4" x14ac:dyDescent="0.2">
      <c r="A11576" t="s">
        <v>257</v>
      </c>
      <c r="B11576" t="s">
        <v>143</v>
      </c>
      <c r="C11576" s="44">
        <v>0</v>
      </c>
      <c r="D11576" s="33">
        <v>43870</v>
      </c>
    </row>
    <row r="11577" spans="1:4" x14ac:dyDescent="0.2">
      <c r="A11577" t="s">
        <v>257</v>
      </c>
      <c r="B11577" t="s">
        <v>143</v>
      </c>
      <c r="C11577" s="44">
        <v>0</v>
      </c>
      <c r="D11577" s="33">
        <v>43871</v>
      </c>
    </row>
    <row r="11578" spans="1:4" x14ac:dyDescent="0.2">
      <c r="A11578" t="s">
        <v>257</v>
      </c>
      <c r="B11578" t="s">
        <v>143</v>
      </c>
      <c r="C11578" s="44">
        <v>0</v>
      </c>
      <c r="D11578" s="33">
        <v>43872</v>
      </c>
    </row>
    <row r="11579" spans="1:4" x14ac:dyDescent="0.2">
      <c r="A11579" t="s">
        <v>257</v>
      </c>
      <c r="B11579" t="s">
        <v>143</v>
      </c>
      <c r="C11579" s="44">
        <v>0</v>
      </c>
      <c r="D11579" s="33">
        <v>43873</v>
      </c>
    </row>
    <row r="11580" spans="1:4" x14ac:dyDescent="0.2">
      <c r="A11580" t="s">
        <v>257</v>
      </c>
      <c r="B11580" t="s">
        <v>143</v>
      </c>
      <c r="C11580" s="44">
        <v>0</v>
      </c>
      <c r="D11580" s="33">
        <v>43874</v>
      </c>
    </row>
    <row r="11581" spans="1:4" x14ac:dyDescent="0.2">
      <c r="A11581" t="s">
        <v>257</v>
      </c>
      <c r="B11581" t="s">
        <v>143</v>
      </c>
      <c r="C11581" s="44">
        <v>0</v>
      </c>
      <c r="D11581" s="33">
        <v>43875</v>
      </c>
    </row>
    <row r="11582" spans="1:4" x14ac:dyDescent="0.2">
      <c r="A11582" t="s">
        <v>257</v>
      </c>
      <c r="B11582" t="s">
        <v>143</v>
      </c>
      <c r="C11582" s="44">
        <v>0</v>
      </c>
      <c r="D11582" s="33">
        <v>43876</v>
      </c>
    </row>
    <row r="11583" spans="1:4" x14ac:dyDescent="0.2">
      <c r="A11583" t="s">
        <v>257</v>
      </c>
      <c r="B11583" t="s">
        <v>143</v>
      </c>
      <c r="C11583" s="44">
        <v>0</v>
      </c>
      <c r="D11583" s="33">
        <v>43877</v>
      </c>
    </row>
    <row r="11584" spans="1:4" x14ac:dyDescent="0.2">
      <c r="A11584" t="s">
        <v>257</v>
      </c>
      <c r="B11584" t="s">
        <v>143</v>
      </c>
      <c r="C11584" s="44">
        <v>0</v>
      </c>
      <c r="D11584" s="33">
        <v>43878</v>
      </c>
    </row>
    <row r="11585" spans="1:4" x14ac:dyDescent="0.2">
      <c r="A11585" t="s">
        <v>257</v>
      </c>
      <c r="B11585" t="s">
        <v>143</v>
      </c>
      <c r="C11585" s="44">
        <v>0</v>
      </c>
      <c r="D11585" s="33">
        <v>43879</v>
      </c>
    </row>
    <row r="11586" spans="1:4" x14ac:dyDescent="0.2">
      <c r="A11586" t="s">
        <v>257</v>
      </c>
      <c r="B11586" t="s">
        <v>143</v>
      </c>
      <c r="C11586" s="44">
        <v>0</v>
      </c>
      <c r="D11586" s="33">
        <v>43880</v>
      </c>
    </row>
    <row r="11587" spans="1:4" x14ac:dyDescent="0.2">
      <c r="A11587" t="s">
        <v>257</v>
      </c>
      <c r="B11587" t="s">
        <v>143</v>
      </c>
      <c r="C11587" s="44">
        <v>0</v>
      </c>
      <c r="D11587" s="33">
        <v>43881</v>
      </c>
    </row>
    <row r="11588" spans="1:4" x14ac:dyDescent="0.2">
      <c r="A11588" t="s">
        <v>257</v>
      </c>
      <c r="B11588" t="s">
        <v>143</v>
      </c>
      <c r="C11588" s="44">
        <v>0</v>
      </c>
      <c r="D11588" s="33">
        <v>43882</v>
      </c>
    </row>
    <row r="11589" spans="1:4" x14ac:dyDescent="0.2">
      <c r="A11589" t="s">
        <v>257</v>
      </c>
      <c r="B11589" t="s">
        <v>143</v>
      </c>
      <c r="C11589" s="44">
        <v>0</v>
      </c>
      <c r="D11589" s="33">
        <v>43883</v>
      </c>
    </row>
    <row r="11590" spans="1:4" x14ac:dyDescent="0.2">
      <c r="A11590" t="s">
        <v>257</v>
      </c>
      <c r="B11590" t="s">
        <v>143</v>
      </c>
      <c r="C11590" s="44">
        <v>0</v>
      </c>
      <c r="D11590" s="33">
        <v>43884</v>
      </c>
    </row>
    <row r="11591" spans="1:4" x14ac:dyDescent="0.2">
      <c r="A11591" t="s">
        <v>257</v>
      </c>
      <c r="B11591" t="s">
        <v>143</v>
      </c>
      <c r="C11591" s="44">
        <v>0</v>
      </c>
      <c r="D11591" s="33">
        <v>43885</v>
      </c>
    </row>
    <row r="11592" spans="1:4" x14ac:dyDescent="0.2">
      <c r="A11592" t="s">
        <v>257</v>
      </c>
      <c r="B11592" t="s">
        <v>143</v>
      </c>
      <c r="C11592" s="44">
        <v>0</v>
      </c>
      <c r="D11592" s="33">
        <v>43886</v>
      </c>
    </row>
    <row r="11593" spans="1:4" x14ac:dyDescent="0.2">
      <c r="A11593" t="s">
        <v>257</v>
      </c>
      <c r="B11593" t="s">
        <v>143</v>
      </c>
      <c r="C11593" s="44">
        <v>0</v>
      </c>
      <c r="D11593" s="33">
        <v>43887</v>
      </c>
    </row>
    <row r="11594" spans="1:4" x14ac:dyDescent="0.2">
      <c r="A11594" t="s">
        <v>257</v>
      </c>
      <c r="B11594" t="s">
        <v>143</v>
      </c>
      <c r="C11594" s="44">
        <v>0</v>
      </c>
      <c r="D11594" s="33">
        <v>43888</v>
      </c>
    </row>
    <row r="11595" spans="1:4" x14ac:dyDescent="0.2">
      <c r="A11595" t="s">
        <v>257</v>
      </c>
      <c r="B11595" t="s">
        <v>143</v>
      </c>
      <c r="C11595" s="44">
        <v>0</v>
      </c>
      <c r="D11595" s="33">
        <v>43889</v>
      </c>
    </row>
    <row r="11596" spans="1:4" x14ac:dyDescent="0.2">
      <c r="A11596" t="s">
        <v>257</v>
      </c>
      <c r="B11596" t="s">
        <v>143</v>
      </c>
      <c r="C11596" s="44">
        <v>0</v>
      </c>
      <c r="D11596" s="33">
        <v>43890</v>
      </c>
    </row>
    <row r="11597" spans="1:4" x14ac:dyDescent="0.2">
      <c r="A11597" t="s">
        <v>257</v>
      </c>
      <c r="B11597" t="s">
        <v>143</v>
      </c>
      <c r="C11597" s="44">
        <v>0</v>
      </c>
      <c r="D11597" s="33">
        <v>43891</v>
      </c>
    </row>
    <row r="11598" spans="1:4" x14ac:dyDescent="0.2">
      <c r="A11598" t="s">
        <v>257</v>
      </c>
      <c r="B11598" t="s">
        <v>143</v>
      </c>
      <c r="C11598" s="44">
        <v>0</v>
      </c>
      <c r="D11598" s="33">
        <v>43892</v>
      </c>
    </row>
    <row r="11599" spans="1:4" x14ac:dyDescent="0.2">
      <c r="A11599" t="s">
        <v>257</v>
      </c>
      <c r="B11599" t="s">
        <v>143</v>
      </c>
      <c r="C11599" s="44">
        <v>0</v>
      </c>
      <c r="D11599" s="33">
        <v>43893</v>
      </c>
    </row>
    <row r="11600" spans="1:4" x14ac:dyDescent="0.2">
      <c r="A11600" t="s">
        <v>257</v>
      </c>
      <c r="B11600" t="s">
        <v>143</v>
      </c>
      <c r="C11600" s="44">
        <v>0</v>
      </c>
      <c r="D11600" s="33">
        <v>43894</v>
      </c>
    </row>
    <row r="11601" spans="1:4" x14ac:dyDescent="0.2">
      <c r="A11601" t="s">
        <v>257</v>
      </c>
      <c r="B11601" t="s">
        <v>143</v>
      </c>
      <c r="C11601" s="44">
        <v>0</v>
      </c>
      <c r="D11601" s="33">
        <v>43895</v>
      </c>
    </row>
    <row r="11602" spans="1:4" x14ac:dyDescent="0.2">
      <c r="A11602" t="s">
        <v>257</v>
      </c>
      <c r="B11602" t="s">
        <v>143</v>
      </c>
      <c r="C11602" s="44">
        <v>0</v>
      </c>
      <c r="D11602" s="33">
        <v>43896</v>
      </c>
    </row>
    <row r="11603" spans="1:4" x14ac:dyDescent="0.2">
      <c r="A11603" t="s">
        <v>257</v>
      </c>
      <c r="B11603" t="s">
        <v>143</v>
      </c>
      <c r="C11603" s="44">
        <v>0</v>
      </c>
      <c r="D11603" s="33">
        <v>43897</v>
      </c>
    </row>
    <row r="11604" spans="1:4" x14ac:dyDescent="0.2">
      <c r="A11604" t="s">
        <v>257</v>
      </c>
      <c r="B11604" t="s">
        <v>143</v>
      </c>
      <c r="C11604" s="44">
        <v>0</v>
      </c>
      <c r="D11604" s="33">
        <v>43898</v>
      </c>
    </row>
    <row r="11605" spans="1:4" x14ac:dyDescent="0.2">
      <c r="A11605" t="s">
        <v>257</v>
      </c>
      <c r="B11605" t="s">
        <v>143</v>
      </c>
      <c r="C11605" s="44">
        <v>0</v>
      </c>
      <c r="D11605" s="33">
        <v>43899</v>
      </c>
    </row>
    <row r="11606" spans="1:4" x14ac:dyDescent="0.2">
      <c r="A11606" t="s">
        <v>257</v>
      </c>
      <c r="B11606" t="s">
        <v>143</v>
      </c>
      <c r="C11606" s="44">
        <v>0</v>
      </c>
      <c r="D11606" s="33">
        <v>43900</v>
      </c>
    </row>
    <row r="11607" spans="1:4" x14ac:dyDescent="0.2">
      <c r="A11607" t="s">
        <v>257</v>
      </c>
      <c r="B11607" t="s">
        <v>143</v>
      </c>
      <c r="C11607" s="44">
        <v>0</v>
      </c>
      <c r="D11607" s="33">
        <v>43901</v>
      </c>
    </row>
    <row r="11608" spans="1:4" x14ac:dyDescent="0.2">
      <c r="A11608" t="s">
        <v>257</v>
      </c>
      <c r="B11608" t="s">
        <v>143</v>
      </c>
      <c r="C11608" s="44">
        <v>0</v>
      </c>
      <c r="D11608" s="33">
        <v>43902</v>
      </c>
    </row>
    <row r="11609" spans="1:4" x14ac:dyDescent="0.2">
      <c r="A11609" t="s">
        <v>257</v>
      </c>
      <c r="B11609" t="s">
        <v>143</v>
      </c>
      <c r="C11609" s="44">
        <v>0</v>
      </c>
      <c r="D11609" s="33">
        <v>43903</v>
      </c>
    </row>
    <row r="11610" spans="1:4" x14ac:dyDescent="0.2">
      <c r="A11610" t="s">
        <v>257</v>
      </c>
      <c r="B11610" t="s">
        <v>143</v>
      </c>
      <c r="C11610" s="44">
        <v>0</v>
      </c>
      <c r="D11610" s="33">
        <v>43904</v>
      </c>
    </row>
    <row r="11611" spans="1:4" x14ac:dyDescent="0.2">
      <c r="A11611" t="s">
        <v>257</v>
      </c>
      <c r="B11611" t="s">
        <v>143</v>
      </c>
      <c r="C11611" s="44">
        <v>0</v>
      </c>
      <c r="D11611" s="33">
        <v>43905</v>
      </c>
    </row>
    <row r="11612" spans="1:4" x14ac:dyDescent="0.2">
      <c r="A11612" t="s">
        <v>258</v>
      </c>
      <c r="B11612" t="s">
        <v>143</v>
      </c>
      <c r="C11612" s="44">
        <v>0</v>
      </c>
      <c r="D11612" s="33">
        <v>43852</v>
      </c>
    </row>
    <row r="11613" spans="1:4" x14ac:dyDescent="0.2">
      <c r="A11613" t="s">
        <v>258</v>
      </c>
      <c r="B11613" t="s">
        <v>143</v>
      </c>
      <c r="C11613" s="44">
        <v>0</v>
      </c>
      <c r="D11613" s="33">
        <v>43853</v>
      </c>
    </row>
    <row r="11614" spans="1:4" x14ac:dyDescent="0.2">
      <c r="A11614" t="s">
        <v>258</v>
      </c>
      <c r="B11614" t="s">
        <v>143</v>
      </c>
      <c r="C11614" s="44">
        <v>0</v>
      </c>
      <c r="D11614" s="33">
        <v>43854</v>
      </c>
    </row>
    <row r="11615" spans="1:4" x14ac:dyDescent="0.2">
      <c r="A11615" t="s">
        <v>258</v>
      </c>
      <c r="B11615" t="s">
        <v>143</v>
      </c>
      <c r="C11615" s="44">
        <v>0</v>
      </c>
      <c r="D11615" s="33">
        <v>43855</v>
      </c>
    </row>
    <row r="11616" spans="1:4" x14ac:dyDescent="0.2">
      <c r="A11616" t="s">
        <v>258</v>
      </c>
      <c r="B11616" t="s">
        <v>143</v>
      </c>
      <c r="C11616" s="44">
        <v>0</v>
      </c>
      <c r="D11616" s="33">
        <v>43856</v>
      </c>
    </row>
    <row r="11617" spans="1:4" x14ac:dyDescent="0.2">
      <c r="A11617" t="s">
        <v>258</v>
      </c>
      <c r="B11617" t="s">
        <v>143</v>
      </c>
      <c r="C11617" s="44">
        <v>0</v>
      </c>
      <c r="D11617" s="33">
        <v>43857</v>
      </c>
    </row>
    <row r="11618" spans="1:4" x14ac:dyDescent="0.2">
      <c r="A11618" t="s">
        <v>258</v>
      </c>
      <c r="B11618" t="s">
        <v>143</v>
      </c>
      <c r="C11618" s="44">
        <v>0</v>
      </c>
      <c r="D11618" s="33">
        <v>43858</v>
      </c>
    </row>
    <row r="11619" spans="1:4" x14ac:dyDescent="0.2">
      <c r="A11619" t="s">
        <v>258</v>
      </c>
      <c r="B11619" t="s">
        <v>143</v>
      </c>
      <c r="C11619" s="44">
        <v>0</v>
      </c>
      <c r="D11619" s="33">
        <v>43859</v>
      </c>
    </row>
    <row r="11620" spans="1:4" x14ac:dyDescent="0.2">
      <c r="A11620" t="s">
        <v>258</v>
      </c>
      <c r="B11620" t="s">
        <v>143</v>
      </c>
      <c r="C11620" s="44">
        <v>0</v>
      </c>
      <c r="D11620" s="33">
        <v>43860</v>
      </c>
    </row>
    <row r="11621" spans="1:4" x14ac:dyDescent="0.2">
      <c r="A11621" t="s">
        <v>258</v>
      </c>
      <c r="B11621" t="s">
        <v>143</v>
      </c>
      <c r="C11621" s="44">
        <v>0</v>
      </c>
      <c r="D11621" s="33">
        <v>43861</v>
      </c>
    </row>
    <row r="11622" spans="1:4" x14ac:dyDescent="0.2">
      <c r="A11622" t="s">
        <v>258</v>
      </c>
      <c r="B11622" t="s">
        <v>143</v>
      </c>
      <c r="C11622" s="44">
        <v>0</v>
      </c>
      <c r="D11622" s="33">
        <v>43862</v>
      </c>
    </row>
    <row r="11623" spans="1:4" x14ac:dyDescent="0.2">
      <c r="A11623" t="s">
        <v>258</v>
      </c>
      <c r="B11623" t="s">
        <v>143</v>
      </c>
      <c r="C11623" s="44">
        <v>0</v>
      </c>
      <c r="D11623" s="33">
        <v>43863</v>
      </c>
    </row>
    <row r="11624" spans="1:4" x14ac:dyDescent="0.2">
      <c r="A11624" t="s">
        <v>258</v>
      </c>
      <c r="B11624" t="s">
        <v>143</v>
      </c>
      <c r="C11624" s="44">
        <v>0</v>
      </c>
      <c r="D11624" s="33">
        <v>43864</v>
      </c>
    </row>
    <row r="11625" spans="1:4" x14ac:dyDescent="0.2">
      <c r="A11625" t="s">
        <v>258</v>
      </c>
      <c r="B11625" t="s">
        <v>143</v>
      </c>
      <c r="C11625" s="44">
        <v>0</v>
      </c>
      <c r="D11625" s="33">
        <v>43865</v>
      </c>
    </row>
    <row r="11626" spans="1:4" x14ac:dyDescent="0.2">
      <c r="A11626" t="s">
        <v>258</v>
      </c>
      <c r="B11626" t="s">
        <v>143</v>
      </c>
      <c r="C11626" s="44">
        <v>0</v>
      </c>
      <c r="D11626" s="33">
        <v>43866</v>
      </c>
    </row>
    <row r="11627" spans="1:4" x14ac:dyDescent="0.2">
      <c r="A11627" t="s">
        <v>258</v>
      </c>
      <c r="B11627" t="s">
        <v>143</v>
      </c>
      <c r="C11627" s="44">
        <v>0</v>
      </c>
      <c r="D11627" s="33">
        <v>43867</v>
      </c>
    </row>
    <row r="11628" spans="1:4" x14ac:dyDescent="0.2">
      <c r="A11628" t="s">
        <v>258</v>
      </c>
      <c r="B11628" t="s">
        <v>143</v>
      </c>
      <c r="C11628" s="44">
        <v>0</v>
      </c>
      <c r="D11628" s="33">
        <v>43868</v>
      </c>
    </row>
    <row r="11629" spans="1:4" x14ac:dyDescent="0.2">
      <c r="A11629" t="s">
        <v>258</v>
      </c>
      <c r="B11629" t="s">
        <v>143</v>
      </c>
      <c r="C11629" s="44">
        <v>0</v>
      </c>
      <c r="D11629" s="33">
        <v>43869</v>
      </c>
    </row>
    <row r="11630" spans="1:4" x14ac:dyDescent="0.2">
      <c r="A11630" t="s">
        <v>258</v>
      </c>
      <c r="B11630" t="s">
        <v>143</v>
      </c>
      <c r="C11630" s="44">
        <v>0</v>
      </c>
      <c r="D11630" s="33">
        <v>43870</v>
      </c>
    </row>
    <row r="11631" spans="1:4" x14ac:dyDescent="0.2">
      <c r="A11631" t="s">
        <v>258</v>
      </c>
      <c r="B11631" t="s">
        <v>143</v>
      </c>
      <c r="C11631" s="44">
        <v>0</v>
      </c>
      <c r="D11631" s="33">
        <v>43871</v>
      </c>
    </row>
    <row r="11632" spans="1:4" x14ac:dyDescent="0.2">
      <c r="A11632" t="s">
        <v>258</v>
      </c>
      <c r="B11632" t="s">
        <v>143</v>
      </c>
      <c r="C11632" s="44">
        <v>0</v>
      </c>
      <c r="D11632" s="33">
        <v>43872</v>
      </c>
    </row>
    <row r="11633" spans="1:4" x14ac:dyDescent="0.2">
      <c r="A11633" t="s">
        <v>258</v>
      </c>
      <c r="B11633" t="s">
        <v>143</v>
      </c>
      <c r="C11633" s="44">
        <v>0</v>
      </c>
      <c r="D11633" s="33">
        <v>43873</v>
      </c>
    </row>
    <row r="11634" spans="1:4" x14ac:dyDescent="0.2">
      <c r="A11634" t="s">
        <v>258</v>
      </c>
      <c r="B11634" t="s">
        <v>143</v>
      </c>
      <c r="C11634" s="44">
        <v>0</v>
      </c>
      <c r="D11634" s="33">
        <v>43874</v>
      </c>
    </row>
    <row r="11635" spans="1:4" x14ac:dyDescent="0.2">
      <c r="A11635" t="s">
        <v>258</v>
      </c>
      <c r="B11635" t="s">
        <v>143</v>
      </c>
      <c r="C11635" s="44">
        <v>0</v>
      </c>
      <c r="D11635" s="33">
        <v>43875</v>
      </c>
    </row>
    <row r="11636" spans="1:4" x14ac:dyDescent="0.2">
      <c r="A11636" t="s">
        <v>258</v>
      </c>
      <c r="B11636" t="s">
        <v>143</v>
      </c>
      <c r="C11636" s="44">
        <v>0</v>
      </c>
      <c r="D11636" s="33">
        <v>43876</v>
      </c>
    </row>
    <row r="11637" spans="1:4" x14ac:dyDescent="0.2">
      <c r="A11637" t="s">
        <v>258</v>
      </c>
      <c r="B11637" t="s">
        <v>143</v>
      </c>
      <c r="C11637" s="44">
        <v>0</v>
      </c>
      <c r="D11637" s="33">
        <v>43877</v>
      </c>
    </row>
    <row r="11638" spans="1:4" x14ac:dyDescent="0.2">
      <c r="A11638" t="s">
        <v>258</v>
      </c>
      <c r="B11638" t="s">
        <v>143</v>
      </c>
      <c r="C11638" s="44">
        <v>0</v>
      </c>
      <c r="D11638" s="33">
        <v>43878</v>
      </c>
    </row>
    <row r="11639" spans="1:4" x14ac:dyDescent="0.2">
      <c r="A11639" t="s">
        <v>258</v>
      </c>
      <c r="B11639" t="s">
        <v>143</v>
      </c>
      <c r="C11639" s="44">
        <v>0</v>
      </c>
      <c r="D11639" s="33">
        <v>43879</v>
      </c>
    </row>
    <row r="11640" spans="1:4" x14ac:dyDescent="0.2">
      <c r="A11640" t="s">
        <v>258</v>
      </c>
      <c r="B11640" t="s">
        <v>143</v>
      </c>
      <c r="C11640" s="44">
        <v>0</v>
      </c>
      <c r="D11640" s="33">
        <v>43880</v>
      </c>
    </row>
    <row r="11641" spans="1:4" x14ac:dyDescent="0.2">
      <c r="A11641" t="s">
        <v>258</v>
      </c>
      <c r="B11641" t="s">
        <v>143</v>
      </c>
      <c r="C11641" s="44">
        <v>0</v>
      </c>
      <c r="D11641" s="33">
        <v>43881</v>
      </c>
    </row>
    <row r="11642" spans="1:4" x14ac:dyDescent="0.2">
      <c r="A11642" t="s">
        <v>258</v>
      </c>
      <c r="B11642" t="s">
        <v>143</v>
      </c>
      <c r="C11642" s="44">
        <v>0</v>
      </c>
      <c r="D11642" s="33">
        <v>43882</v>
      </c>
    </row>
    <row r="11643" spans="1:4" x14ac:dyDescent="0.2">
      <c r="A11643" t="s">
        <v>258</v>
      </c>
      <c r="B11643" t="s">
        <v>143</v>
      </c>
      <c r="C11643" s="44">
        <v>0</v>
      </c>
      <c r="D11643" s="33">
        <v>43883</v>
      </c>
    </row>
    <row r="11644" spans="1:4" x14ac:dyDescent="0.2">
      <c r="A11644" t="s">
        <v>258</v>
      </c>
      <c r="B11644" t="s">
        <v>143</v>
      </c>
      <c r="C11644" s="44">
        <v>0</v>
      </c>
      <c r="D11644" s="33">
        <v>43884</v>
      </c>
    </row>
    <row r="11645" spans="1:4" x14ac:dyDescent="0.2">
      <c r="A11645" t="s">
        <v>258</v>
      </c>
      <c r="B11645" t="s">
        <v>143</v>
      </c>
      <c r="C11645" s="44">
        <v>0</v>
      </c>
      <c r="D11645" s="33">
        <v>43885</v>
      </c>
    </row>
    <row r="11646" spans="1:4" x14ac:dyDescent="0.2">
      <c r="A11646" t="s">
        <v>258</v>
      </c>
      <c r="B11646" t="s">
        <v>143</v>
      </c>
      <c r="C11646" s="44">
        <v>0</v>
      </c>
      <c r="D11646" s="33">
        <v>43886</v>
      </c>
    </row>
    <row r="11647" spans="1:4" x14ac:dyDescent="0.2">
      <c r="A11647" t="s">
        <v>258</v>
      </c>
      <c r="B11647" t="s">
        <v>143</v>
      </c>
      <c r="C11647" s="44">
        <v>0</v>
      </c>
      <c r="D11647" s="33">
        <v>43887</v>
      </c>
    </row>
    <row r="11648" spans="1:4" x14ac:dyDescent="0.2">
      <c r="A11648" t="s">
        <v>258</v>
      </c>
      <c r="B11648" t="s">
        <v>143</v>
      </c>
      <c r="C11648" s="44">
        <v>0</v>
      </c>
      <c r="D11648" s="33">
        <v>43888</v>
      </c>
    </row>
    <row r="11649" spans="1:4" x14ac:dyDescent="0.2">
      <c r="A11649" t="s">
        <v>258</v>
      </c>
      <c r="B11649" t="s">
        <v>143</v>
      </c>
      <c r="C11649" s="44">
        <v>0</v>
      </c>
      <c r="D11649" s="33">
        <v>43889</v>
      </c>
    </row>
    <row r="11650" spans="1:4" x14ac:dyDescent="0.2">
      <c r="A11650" t="s">
        <v>258</v>
      </c>
      <c r="B11650" t="s">
        <v>143</v>
      </c>
      <c r="C11650" s="44">
        <v>0</v>
      </c>
      <c r="D11650" s="33">
        <v>43890</v>
      </c>
    </row>
    <row r="11651" spans="1:4" x14ac:dyDescent="0.2">
      <c r="A11651" t="s">
        <v>258</v>
      </c>
      <c r="B11651" t="s">
        <v>143</v>
      </c>
      <c r="C11651" s="44">
        <v>0</v>
      </c>
      <c r="D11651" s="33">
        <v>43891</v>
      </c>
    </row>
    <row r="11652" spans="1:4" x14ac:dyDescent="0.2">
      <c r="A11652" t="s">
        <v>258</v>
      </c>
      <c r="B11652" t="s">
        <v>143</v>
      </c>
      <c r="C11652" s="44">
        <v>0</v>
      </c>
      <c r="D11652" s="33">
        <v>43892</v>
      </c>
    </row>
    <row r="11653" spans="1:4" x14ac:dyDescent="0.2">
      <c r="A11653" t="s">
        <v>258</v>
      </c>
      <c r="B11653" t="s">
        <v>143</v>
      </c>
      <c r="C11653" s="44">
        <v>0</v>
      </c>
      <c r="D11653" s="33">
        <v>43893</v>
      </c>
    </row>
    <row r="11654" spans="1:4" x14ac:dyDescent="0.2">
      <c r="A11654" t="s">
        <v>258</v>
      </c>
      <c r="B11654" t="s">
        <v>143</v>
      </c>
      <c r="C11654" s="44">
        <v>0</v>
      </c>
      <c r="D11654" s="33">
        <v>43894</v>
      </c>
    </row>
    <row r="11655" spans="1:4" x14ac:dyDescent="0.2">
      <c r="A11655" t="s">
        <v>258</v>
      </c>
      <c r="B11655" t="s">
        <v>143</v>
      </c>
      <c r="C11655" s="44">
        <v>0</v>
      </c>
      <c r="D11655" s="33">
        <v>43895</v>
      </c>
    </row>
    <row r="11656" spans="1:4" x14ac:dyDescent="0.2">
      <c r="A11656" t="s">
        <v>258</v>
      </c>
      <c r="B11656" t="s">
        <v>143</v>
      </c>
      <c r="C11656" s="44">
        <v>0</v>
      </c>
      <c r="D11656" s="33">
        <v>43896</v>
      </c>
    </row>
    <row r="11657" spans="1:4" x14ac:dyDescent="0.2">
      <c r="A11657" t="s">
        <v>258</v>
      </c>
      <c r="B11657" t="s">
        <v>143</v>
      </c>
      <c r="C11657" s="44">
        <v>0</v>
      </c>
      <c r="D11657" s="33">
        <v>43897</v>
      </c>
    </row>
    <row r="11658" spans="1:4" x14ac:dyDescent="0.2">
      <c r="A11658" t="s">
        <v>258</v>
      </c>
      <c r="B11658" t="s">
        <v>143</v>
      </c>
      <c r="C11658" s="44">
        <v>0</v>
      </c>
      <c r="D11658" s="33">
        <v>43898</v>
      </c>
    </row>
    <row r="11659" spans="1:4" x14ac:dyDescent="0.2">
      <c r="A11659" t="s">
        <v>258</v>
      </c>
      <c r="B11659" t="s">
        <v>143</v>
      </c>
      <c r="C11659" s="44">
        <v>0</v>
      </c>
      <c r="D11659" s="33">
        <v>43899</v>
      </c>
    </row>
    <row r="11660" spans="1:4" x14ac:dyDescent="0.2">
      <c r="A11660" t="s">
        <v>258</v>
      </c>
      <c r="B11660" t="s">
        <v>143</v>
      </c>
      <c r="C11660" s="44">
        <v>0</v>
      </c>
      <c r="D11660" s="33">
        <v>43900</v>
      </c>
    </row>
    <row r="11661" spans="1:4" x14ac:dyDescent="0.2">
      <c r="A11661" t="s">
        <v>258</v>
      </c>
      <c r="B11661" t="s">
        <v>143</v>
      </c>
      <c r="C11661" s="44">
        <v>0</v>
      </c>
      <c r="D11661" s="33">
        <v>43901</v>
      </c>
    </row>
    <row r="11662" spans="1:4" x14ac:dyDescent="0.2">
      <c r="A11662" t="s">
        <v>258</v>
      </c>
      <c r="B11662" t="s">
        <v>143</v>
      </c>
      <c r="C11662" s="44">
        <v>0</v>
      </c>
      <c r="D11662" s="33">
        <v>43902</v>
      </c>
    </row>
    <row r="11663" spans="1:4" x14ac:dyDescent="0.2">
      <c r="A11663" t="s">
        <v>258</v>
      </c>
      <c r="B11663" t="s">
        <v>143</v>
      </c>
      <c r="C11663" s="44">
        <v>0</v>
      </c>
      <c r="D11663" s="33">
        <v>43903</v>
      </c>
    </row>
    <row r="11664" spans="1:4" x14ac:dyDescent="0.2">
      <c r="A11664" t="s">
        <v>258</v>
      </c>
      <c r="B11664" t="s">
        <v>143</v>
      </c>
      <c r="C11664" s="44">
        <v>0</v>
      </c>
      <c r="D11664" s="33">
        <v>43904</v>
      </c>
    </row>
    <row r="11665" spans="1:4" x14ac:dyDescent="0.2">
      <c r="A11665" t="s">
        <v>258</v>
      </c>
      <c r="B11665" t="s">
        <v>143</v>
      </c>
      <c r="C11665" s="44">
        <v>0</v>
      </c>
      <c r="D11665" s="33">
        <v>43905</v>
      </c>
    </row>
    <row r="11666" spans="1:4" x14ac:dyDescent="0.2">
      <c r="A11666" t="s">
        <v>259</v>
      </c>
      <c r="B11666" t="s">
        <v>143</v>
      </c>
      <c r="C11666" s="44">
        <v>0</v>
      </c>
      <c r="D11666" s="33">
        <v>43852</v>
      </c>
    </row>
    <row r="11667" spans="1:4" x14ac:dyDescent="0.2">
      <c r="A11667" t="s">
        <v>259</v>
      </c>
      <c r="B11667" t="s">
        <v>143</v>
      </c>
      <c r="C11667" s="44">
        <v>0</v>
      </c>
      <c r="D11667" s="33">
        <v>43853</v>
      </c>
    </row>
    <row r="11668" spans="1:4" x14ac:dyDescent="0.2">
      <c r="A11668" t="s">
        <v>259</v>
      </c>
      <c r="B11668" t="s">
        <v>143</v>
      </c>
      <c r="C11668" s="44">
        <v>0</v>
      </c>
      <c r="D11668" s="33">
        <v>43854</v>
      </c>
    </row>
    <row r="11669" spans="1:4" x14ac:dyDescent="0.2">
      <c r="A11669" t="s">
        <v>259</v>
      </c>
      <c r="B11669" t="s">
        <v>143</v>
      </c>
      <c r="C11669" s="44">
        <v>0</v>
      </c>
      <c r="D11669" s="33">
        <v>43855</v>
      </c>
    </row>
    <row r="11670" spans="1:4" x14ac:dyDescent="0.2">
      <c r="A11670" t="s">
        <v>259</v>
      </c>
      <c r="B11670" t="s">
        <v>143</v>
      </c>
      <c r="C11670" s="44">
        <v>0</v>
      </c>
      <c r="D11670" s="33">
        <v>43856</v>
      </c>
    </row>
    <row r="11671" spans="1:4" x14ac:dyDescent="0.2">
      <c r="A11671" t="s">
        <v>259</v>
      </c>
      <c r="B11671" t="s">
        <v>143</v>
      </c>
      <c r="C11671" s="44">
        <v>0</v>
      </c>
      <c r="D11671" s="33">
        <v>43857</v>
      </c>
    </row>
    <row r="11672" spans="1:4" x14ac:dyDescent="0.2">
      <c r="A11672" t="s">
        <v>259</v>
      </c>
      <c r="B11672" t="s">
        <v>143</v>
      </c>
      <c r="C11672" s="44">
        <v>0</v>
      </c>
      <c r="D11672" s="33">
        <v>43858</v>
      </c>
    </row>
    <row r="11673" spans="1:4" x14ac:dyDescent="0.2">
      <c r="A11673" t="s">
        <v>259</v>
      </c>
      <c r="B11673" t="s">
        <v>143</v>
      </c>
      <c r="C11673" s="44">
        <v>0</v>
      </c>
      <c r="D11673" s="33">
        <v>43859</v>
      </c>
    </row>
    <row r="11674" spans="1:4" x14ac:dyDescent="0.2">
      <c r="A11674" t="s">
        <v>259</v>
      </c>
      <c r="B11674" t="s">
        <v>143</v>
      </c>
      <c r="C11674" s="44">
        <v>0</v>
      </c>
      <c r="D11674" s="33">
        <v>43860</v>
      </c>
    </row>
    <row r="11675" spans="1:4" x14ac:dyDescent="0.2">
      <c r="A11675" t="s">
        <v>259</v>
      </c>
      <c r="B11675" t="s">
        <v>143</v>
      </c>
      <c r="C11675" s="44">
        <v>0</v>
      </c>
      <c r="D11675" s="33">
        <v>43861</v>
      </c>
    </row>
    <row r="11676" spans="1:4" x14ac:dyDescent="0.2">
      <c r="A11676" t="s">
        <v>259</v>
      </c>
      <c r="B11676" t="s">
        <v>143</v>
      </c>
      <c r="C11676" s="44">
        <v>0</v>
      </c>
      <c r="D11676" s="33">
        <v>43862</v>
      </c>
    </row>
    <row r="11677" spans="1:4" x14ac:dyDescent="0.2">
      <c r="A11677" t="s">
        <v>259</v>
      </c>
      <c r="B11677" t="s">
        <v>143</v>
      </c>
      <c r="C11677" s="44">
        <v>0</v>
      </c>
      <c r="D11677" s="33">
        <v>43863</v>
      </c>
    </row>
    <row r="11678" spans="1:4" x14ac:dyDescent="0.2">
      <c r="A11678" t="s">
        <v>259</v>
      </c>
      <c r="B11678" t="s">
        <v>143</v>
      </c>
      <c r="C11678" s="44">
        <v>0</v>
      </c>
      <c r="D11678" s="33">
        <v>43864</v>
      </c>
    </row>
    <row r="11679" spans="1:4" x14ac:dyDescent="0.2">
      <c r="A11679" t="s">
        <v>259</v>
      </c>
      <c r="B11679" t="s">
        <v>143</v>
      </c>
      <c r="C11679" s="44">
        <v>0</v>
      </c>
      <c r="D11679" s="33">
        <v>43865</v>
      </c>
    </row>
    <row r="11680" spans="1:4" x14ac:dyDescent="0.2">
      <c r="A11680" t="s">
        <v>259</v>
      </c>
      <c r="B11680" t="s">
        <v>143</v>
      </c>
      <c r="C11680" s="44">
        <v>0</v>
      </c>
      <c r="D11680" s="33">
        <v>43866</v>
      </c>
    </row>
    <row r="11681" spans="1:4" x14ac:dyDescent="0.2">
      <c r="A11681" t="s">
        <v>259</v>
      </c>
      <c r="B11681" t="s">
        <v>143</v>
      </c>
      <c r="C11681" s="44">
        <v>0</v>
      </c>
      <c r="D11681" s="33">
        <v>43867</v>
      </c>
    </row>
    <row r="11682" spans="1:4" x14ac:dyDescent="0.2">
      <c r="A11682" t="s">
        <v>259</v>
      </c>
      <c r="B11682" t="s">
        <v>143</v>
      </c>
      <c r="C11682" s="44">
        <v>0</v>
      </c>
      <c r="D11682" s="33">
        <v>43868</v>
      </c>
    </row>
    <row r="11683" spans="1:4" x14ac:dyDescent="0.2">
      <c r="A11683" t="s">
        <v>259</v>
      </c>
      <c r="B11683" t="s">
        <v>143</v>
      </c>
      <c r="C11683" s="44">
        <v>0</v>
      </c>
      <c r="D11683" s="33">
        <v>43869</v>
      </c>
    </row>
    <row r="11684" spans="1:4" x14ac:dyDescent="0.2">
      <c r="A11684" t="s">
        <v>259</v>
      </c>
      <c r="B11684" t="s">
        <v>143</v>
      </c>
      <c r="C11684" s="44">
        <v>0</v>
      </c>
      <c r="D11684" s="33">
        <v>43870</v>
      </c>
    </row>
    <row r="11685" spans="1:4" x14ac:dyDescent="0.2">
      <c r="A11685" t="s">
        <v>259</v>
      </c>
      <c r="B11685" t="s">
        <v>143</v>
      </c>
      <c r="C11685" s="44">
        <v>0</v>
      </c>
      <c r="D11685" s="33">
        <v>43871</v>
      </c>
    </row>
    <row r="11686" spans="1:4" x14ac:dyDescent="0.2">
      <c r="A11686" t="s">
        <v>259</v>
      </c>
      <c r="B11686" t="s">
        <v>143</v>
      </c>
      <c r="C11686" s="44">
        <v>0</v>
      </c>
      <c r="D11686" s="33">
        <v>43872</v>
      </c>
    </row>
    <row r="11687" spans="1:4" x14ac:dyDescent="0.2">
      <c r="A11687" t="s">
        <v>259</v>
      </c>
      <c r="B11687" t="s">
        <v>143</v>
      </c>
      <c r="C11687" s="44">
        <v>0</v>
      </c>
      <c r="D11687" s="33">
        <v>43873</v>
      </c>
    </row>
    <row r="11688" spans="1:4" x14ac:dyDescent="0.2">
      <c r="A11688" t="s">
        <v>259</v>
      </c>
      <c r="B11688" t="s">
        <v>143</v>
      </c>
      <c r="C11688" s="44">
        <v>0</v>
      </c>
      <c r="D11688" s="33">
        <v>43874</v>
      </c>
    </row>
    <row r="11689" spans="1:4" x14ac:dyDescent="0.2">
      <c r="A11689" t="s">
        <v>259</v>
      </c>
      <c r="B11689" t="s">
        <v>143</v>
      </c>
      <c r="C11689" s="44">
        <v>0</v>
      </c>
      <c r="D11689" s="33">
        <v>43875</v>
      </c>
    </row>
    <row r="11690" spans="1:4" x14ac:dyDescent="0.2">
      <c r="A11690" t="s">
        <v>259</v>
      </c>
      <c r="B11690" t="s">
        <v>143</v>
      </c>
      <c r="C11690" s="44">
        <v>0</v>
      </c>
      <c r="D11690" s="33">
        <v>43876</v>
      </c>
    </row>
    <row r="11691" spans="1:4" x14ac:dyDescent="0.2">
      <c r="A11691" t="s">
        <v>259</v>
      </c>
      <c r="B11691" t="s">
        <v>143</v>
      </c>
      <c r="C11691" s="44">
        <v>0</v>
      </c>
      <c r="D11691" s="33">
        <v>43877</v>
      </c>
    </row>
    <row r="11692" spans="1:4" x14ac:dyDescent="0.2">
      <c r="A11692" t="s">
        <v>259</v>
      </c>
      <c r="B11692" t="s">
        <v>143</v>
      </c>
      <c r="C11692" s="44">
        <v>0</v>
      </c>
      <c r="D11692" s="33">
        <v>43878</v>
      </c>
    </row>
    <row r="11693" spans="1:4" x14ac:dyDescent="0.2">
      <c r="A11693" t="s">
        <v>259</v>
      </c>
      <c r="B11693" t="s">
        <v>143</v>
      </c>
      <c r="C11693" s="44">
        <v>0</v>
      </c>
      <c r="D11693" s="33">
        <v>43879</v>
      </c>
    </row>
    <row r="11694" spans="1:4" x14ac:dyDescent="0.2">
      <c r="A11694" t="s">
        <v>259</v>
      </c>
      <c r="B11694" t="s">
        <v>143</v>
      </c>
      <c r="C11694" s="44">
        <v>0</v>
      </c>
      <c r="D11694" s="33">
        <v>43880</v>
      </c>
    </row>
    <row r="11695" spans="1:4" x14ac:dyDescent="0.2">
      <c r="A11695" t="s">
        <v>259</v>
      </c>
      <c r="B11695" t="s">
        <v>143</v>
      </c>
      <c r="C11695" s="44">
        <v>0</v>
      </c>
      <c r="D11695" s="33">
        <v>43881</v>
      </c>
    </row>
    <row r="11696" spans="1:4" x14ac:dyDescent="0.2">
      <c r="A11696" t="s">
        <v>259</v>
      </c>
      <c r="B11696" t="s">
        <v>143</v>
      </c>
      <c r="C11696" s="44">
        <v>0</v>
      </c>
      <c r="D11696" s="33">
        <v>43882</v>
      </c>
    </row>
    <row r="11697" spans="1:4" x14ac:dyDescent="0.2">
      <c r="A11697" t="s">
        <v>259</v>
      </c>
      <c r="B11697" t="s">
        <v>143</v>
      </c>
      <c r="C11697" s="44">
        <v>0</v>
      </c>
      <c r="D11697" s="33">
        <v>43883</v>
      </c>
    </row>
    <row r="11698" spans="1:4" x14ac:dyDescent="0.2">
      <c r="A11698" t="s">
        <v>259</v>
      </c>
      <c r="B11698" t="s">
        <v>143</v>
      </c>
      <c r="C11698" s="44">
        <v>0</v>
      </c>
      <c r="D11698" s="33">
        <v>43884</v>
      </c>
    </row>
    <row r="11699" spans="1:4" x14ac:dyDescent="0.2">
      <c r="A11699" t="s">
        <v>259</v>
      </c>
      <c r="B11699" t="s">
        <v>143</v>
      </c>
      <c r="C11699" s="44">
        <v>0</v>
      </c>
      <c r="D11699" s="33">
        <v>43885</v>
      </c>
    </row>
    <row r="11700" spans="1:4" x14ac:dyDescent="0.2">
      <c r="A11700" t="s">
        <v>259</v>
      </c>
      <c r="B11700" t="s">
        <v>143</v>
      </c>
      <c r="C11700" s="44">
        <v>0</v>
      </c>
      <c r="D11700" s="33">
        <v>43886</v>
      </c>
    </row>
    <row r="11701" spans="1:4" x14ac:dyDescent="0.2">
      <c r="A11701" t="s">
        <v>259</v>
      </c>
      <c r="B11701" t="s">
        <v>143</v>
      </c>
      <c r="C11701" s="44">
        <v>0</v>
      </c>
      <c r="D11701" s="33">
        <v>43887</v>
      </c>
    </row>
    <row r="11702" spans="1:4" x14ac:dyDescent="0.2">
      <c r="A11702" t="s">
        <v>259</v>
      </c>
      <c r="B11702" t="s">
        <v>143</v>
      </c>
      <c r="C11702" s="44">
        <v>0</v>
      </c>
      <c r="D11702" s="33">
        <v>43888</v>
      </c>
    </row>
    <row r="11703" spans="1:4" x14ac:dyDescent="0.2">
      <c r="A11703" t="s">
        <v>259</v>
      </c>
      <c r="B11703" t="s">
        <v>143</v>
      </c>
      <c r="C11703" s="44">
        <v>0</v>
      </c>
      <c r="D11703" s="33">
        <v>43889</v>
      </c>
    </row>
    <row r="11704" spans="1:4" x14ac:dyDescent="0.2">
      <c r="A11704" t="s">
        <v>259</v>
      </c>
      <c r="B11704" t="s">
        <v>143</v>
      </c>
      <c r="C11704" s="44">
        <v>0</v>
      </c>
      <c r="D11704" s="33">
        <v>43890</v>
      </c>
    </row>
    <row r="11705" spans="1:4" x14ac:dyDescent="0.2">
      <c r="A11705" t="s">
        <v>259</v>
      </c>
      <c r="B11705" t="s">
        <v>143</v>
      </c>
      <c r="C11705" s="44">
        <v>0</v>
      </c>
      <c r="D11705" s="33">
        <v>43891</v>
      </c>
    </row>
    <row r="11706" spans="1:4" x14ac:dyDescent="0.2">
      <c r="A11706" t="s">
        <v>259</v>
      </c>
      <c r="B11706" t="s">
        <v>143</v>
      </c>
      <c r="C11706" s="44">
        <v>0</v>
      </c>
      <c r="D11706" s="33">
        <v>43892</v>
      </c>
    </row>
    <row r="11707" spans="1:4" x14ac:dyDescent="0.2">
      <c r="A11707" t="s">
        <v>259</v>
      </c>
      <c r="B11707" t="s">
        <v>143</v>
      </c>
      <c r="C11707" s="44">
        <v>0</v>
      </c>
      <c r="D11707" s="33">
        <v>43893</v>
      </c>
    </row>
    <row r="11708" spans="1:4" x14ac:dyDescent="0.2">
      <c r="A11708" t="s">
        <v>259</v>
      </c>
      <c r="B11708" t="s">
        <v>143</v>
      </c>
      <c r="C11708" s="44">
        <v>0</v>
      </c>
      <c r="D11708" s="33">
        <v>43894</v>
      </c>
    </row>
    <row r="11709" spans="1:4" x14ac:dyDescent="0.2">
      <c r="A11709" t="s">
        <v>259</v>
      </c>
      <c r="B11709" t="s">
        <v>143</v>
      </c>
      <c r="C11709" s="44">
        <v>0</v>
      </c>
      <c r="D11709" s="33">
        <v>43895</v>
      </c>
    </row>
    <row r="11710" spans="1:4" x14ac:dyDescent="0.2">
      <c r="A11710" t="s">
        <v>259</v>
      </c>
      <c r="B11710" t="s">
        <v>143</v>
      </c>
      <c r="C11710" s="44">
        <v>0</v>
      </c>
      <c r="D11710" s="33">
        <v>43896</v>
      </c>
    </row>
    <row r="11711" spans="1:4" x14ac:dyDescent="0.2">
      <c r="A11711" t="s">
        <v>259</v>
      </c>
      <c r="B11711" t="s">
        <v>143</v>
      </c>
      <c r="C11711" s="44">
        <v>0</v>
      </c>
      <c r="D11711" s="33">
        <v>43897</v>
      </c>
    </row>
    <row r="11712" spans="1:4" x14ac:dyDescent="0.2">
      <c r="A11712" t="s">
        <v>259</v>
      </c>
      <c r="B11712" t="s">
        <v>143</v>
      </c>
      <c r="C11712" s="44">
        <v>0</v>
      </c>
      <c r="D11712" s="33">
        <v>43898</v>
      </c>
    </row>
    <row r="11713" spans="1:4" x14ac:dyDescent="0.2">
      <c r="A11713" t="s">
        <v>259</v>
      </c>
      <c r="B11713" t="s">
        <v>143</v>
      </c>
      <c r="C11713" s="44">
        <v>0</v>
      </c>
      <c r="D11713" s="33">
        <v>43899</v>
      </c>
    </row>
    <row r="11714" spans="1:4" x14ac:dyDescent="0.2">
      <c r="A11714" t="s">
        <v>259</v>
      </c>
      <c r="B11714" t="s">
        <v>143</v>
      </c>
      <c r="C11714" s="44">
        <v>0</v>
      </c>
      <c r="D11714" s="33">
        <v>43900</v>
      </c>
    </row>
    <row r="11715" spans="1:4" x14ac:dyDescent="0.2">
      <c r="A11715" t="s">
        <v>259</v>
      </c>
      <c r="B11715" t="s">
        <v>143</v>
      </c>
      <c r="C11715" s="44">
        <v>0</v>
      </c>
      <c r="D11715" s="33">
        <v>43901</v>
      </c>
    </row>
    <row r="11716" spans="1:4" x14ac:dyDescent="0.2">
      <c r="A11716" t="s">
        <v>259</v>
      </c>
      <c r="B11716" t="s">
        <v>143</v>
      </c>
      <c r="C11716" s="44">
        <v>0</v>
      </c>
      <c r="D11716" s="33">
        <v>43902</v>
      </c>
    </row>
    <row r="11717" spans="1:4" x14ac:dyDescent="0.2">
      <c r="A11717" t="s">
        <v>259</v>
      </c>
      <c r="B11717" t="s">
        <v>143</v>
      </c>
      <c r="C11717" s="44">
        <v>0</v>
      </c>
      <c r="D11717" s="33">
        <v>43903</v>
      </c>
    </row>
    <row r="11718" spans="1:4" x14ac:dyDescent="0.2">
      <c r="A11718" t="s">
        <v>259</v>
      </c>
      <c r="B11718" t="s">
        <v>143</v>
      </c>
      <c r="C11718" s="44">
        <v>0</v>
      </c>
      <c r="D11718" s="33">
        <v>43904</v>
      </c>
    </row>
    <row r="11719" spans="1:4" x14ac:dyDescent="0.2">
      <c r="A11719" t="s">
        <v>259</v>
      </c>
      <c r="B11719" t="s">
        <v>143</v>
      </c>
      <c r="C11719" s="44">
        <v>0</v>
      </c>
      <c r="D11719" s="33">
        <v>43905</v>
      </c>
    </row>
    <row r="11720" spans="1:4" x14ac:dyDescent="0.2">
      <c r="A11720" t="s">
        <v>260</v>
      </c>
      <c r="B11720" t="s">
        <v>143</v>
      </c>
      <c r="C11720" s="44">
        <v>0</v>
      </c>
      <c r="D11720" s="33">
        <v>43852</v>
      </c>
    </row>
    <row r="11721" spans="1:4" x14ac:dyDescent="0.2">
      <c r="A11721" t="s">
        <v>260</v>
      </c>
      <c r="B11721" t="s">
        <v>143</v>
      </c>
      <c r="C11721" s="44">
        <v>0</v>
      </c>
      <c r="D11721" s="33">
        <v>43853</v>
      </c>
    </row>
    <row r="11722" spans="1:4" x14ac:dyDescent="0.2">
      <c r="A11722" t="s">
        <v>260</v>
      </c>
      <c r="B11722" t="s">
        <v>143</v>
      </c>
      <c r="C11722" s="44">
        <v>0</v>
      </c>
      <c r="D11722" s="33">
        <v>43854</v>
      </c>
    </row>
    <row r="11723" spans="1:4" x14ac:dyDescent="0.2">
      <c r="A11723" t="s">
        <v>260</v>
      </c>
      <c r="B11723" t="s">
        <v>143</v>
      </c>
      <c r="C11723" s="44">
        <v>0</v>
      </c>
      <c r="D11723" s="33">
        <v>43855</v>
      </c>
    </row>
    <row r="11724" spans="1:4" x14ac:dyDescent="0.2">
      <c r="A11724" t="s">
        <v>260</v>
      </c>
      <c r="B11724" t="s">
        <v>143</v>
      </c>
      <c r="C11724" s="44">
        <v>0</v>
      </c>
      <c r="D11724" s="33">
        <v>43856</v>
      </c>
    </row>
    <row r="11725" spans="1:4" x14ac:dyDescent="0.2">
      <c r="A11725" t="s">
        <v>260</v>
      </c>
      <c r="B11725" t="s">
        <v>143</v>
      </c>
      <c r="C11725" s="44">
        <v>0</v>
      </c>
      <c r="D11725" s="33">
        <v>43857</v>
      </c>
    </row>
    <row r="11726" spans="1:4" x14ac:dyDescent="0.2">
      <c r="A11726" t="s">
        <v>260</v>
      </c>
      <c r="B11726" t="s">
        <v>143</v>
      </c>
      <c r="C11726" s="44">
        <v>0</v>
      </c>
      <c r="D11726" s="33">
        <v>43858</v>
      </c>
    </row>
    <row r="11727" spans="1:4" x14ac:dyDescent="0.2">
      <c r="A11727" t="s">
        <v>260</v>
      </c>
      <c r="B11727" t="s">
        <v>143</v>
      </c>
      <c r="C11727" s="44">
        <v>0</v>
      </c>
      <c r="D11727" s="33">
        <v>43859</v>
      </c>
    </row>
    <row r="11728" spans="1:4" x14ac:dyDescent="0.2">
      <c r="A11728" t="s">
        <v>260</v>
      </c>
      <c r="B11728" t="s">
        <v>143</v>
      </c>
      <c r="C11728" s="44">
        <v>0</v>
      </c>
      <c r="D11728" s="33">
        <v>43860</v>
      </c>
    </row>
    <row r="11729" spans="1:4" x14ac:dyDescent="0.2">
      <c r="A11729" t="s">
        <v>260</v>
      </c>
      <c r="B11729" t="s">
        <v>143</v>
      </c>
      <c r="C11729" s="44">
        <v>0</v>
      </c>
      <c r="D11729" s="33">
        <v>43861</v>
      </c>
    </row>
    <row r="11730" spans="1:4" x14ac:dyDescent="0.2">
      <c r="A11730" t="s">
        <v>260</v>
      </c>
      <c r="B11730" t="s">
        <v>143</v>
      </c>
      <c r="C11730" s="44">
        <v>0</v>
      </c>
      <c r="D11730" s="33">
        <v>43862</v>
      </c>
    </row>
    <row r="11731" spans="1:4" x14ac:dyDescent="0.2">
      <c r="A11731" t="s">
        <v>260</v>
      </c>
      <c r="B11731" t="s">
        <v>143</v>
      </c>
      <c r="C11731" s="44">
        <v>0</v>
      </c>
      <c r="D11731" s="33">
        <v>43863</v>
      </c>
    </row>
    <row r="11732" spans="1:4" x14ac:dyDescent="0.2">
      <c r="A11732" t="s">
        <v>260</v>
      </c>
      <c r="B11732" t="s">
        <v>143</v>
      </c>
      <c r="C11732" s="44">
        <v>0</v>
      </c>
      <c r="D11732" s="33">
        <v>43864</v>
      </c>
    </row>
    <row r="11733" spans="1:4" x14ac:dyDescent="0.2">
      <c r="A11733" t="s">
        <v>260</v>
      </c>
      <c r="B11733" t="s">
        <v>143</v>
      </c>
      <c r="C11733" s="44">
        <v>0</v>
      </c>
      <c r="D11733" s="33">
        <v>43865</v>
      </c>
    </row>
    <row r="11734" spans="1:4" x14ac:dyDescent="0.2">
      <c r="A11734" t="s">
        <v>260</v>
      </c>
      <c r="B11734" t="s">
        <v>143</v>
      </c>
      <c r="C11734" s="44">
        <v>0</v>
      </c>
      <c r="D11734" s="33">
        <v>43866</v>
      </c>
    </row>
    <row r="11735" spans="1:4" x14ac:dyDescent="0.2">
      <c r="A11735" t="s">
        <v>260</v>
      </c>
      <c r="B11735" t="s">
        <v>143</v>
      </c>
      <c r="C11735" s="44">
        <v>0</v>
      </c>
      <c r="D11735" s="33">
        <v>43867</v>
      </c>
    </row>
    <row r="11736" spans="1:4" x14ac:dyDescent="0.2">
      <c r="A11736" t="s">
        <v>260</v>
      </c>
      <c r="B11736" t="s">
        <v>143</v>
      </c>
      <c r="C11736" s="44">
        <v>0</v>
      </c>
      <c r="D11736" s="33">
        <v>43868</v>
      </c>
    </row>
    <row r="11737" spans="1:4" x14ac:dyDescent="0.2">
      <c r="A11737" t="s">
        <v>260</v>
      </c>
      <c r="B11737" t="s">
        <v>143</v>
      </c>
      <c r="C11737" s="44">
        <v>0</v>
      </c>
      <c r="D11737" s="33">
        <v>43869</v>
      </c>
    </row>
    <row r="11738" spans="1:4" x14ac:dyDescent="0.2">
      <c r="A11738" t="s">
        <v>260</v>
      </c>
      <c r="B11738" t="s">
        <v>143</v>
      </c>
      <c r="C11738" s="44">
        <v>0</v>
      </c>
      <c r="D11738" s="33">
        <v>43870</v>
      </c>
    </row>
    <row r="11739" spans="1:4" x14ac:dyDescent="0.2">
      <c r="A11739" t="s">
        <v>260</v>
      </c>
      <c r="B11739" t="s">
        <v>143</v>
      </c>
      <c r="C11739" s="44">
        <v>0</v>
      </c>
      <c r="D11739" s="33">
        <v>43871</v>
      </c>
    </row>
    <row r="11740" spans="1:4" x14ac:dyDescent="0.2">
      <c r="A11740" t="s">
        <v>260</v>
      </c>
      <c r="B11740" t="s">
        <v>143</v>
      </c>
      <c r="C11740" s="44">
        <v>0</v>
      </c>
      <c r="D11740" s="33">
        <v>43872</v>
      </c>
    </row>
    <row r="11741" spans="1:4" x14ac:dyDescent="0.2">
      <c r="A11741" t="s">
        <v>260</v>
      </c>
      <c r="B11741" t="s">
        <v>143</v>
      </c>
      <c r="C11741" s="44">
        <v>0</v>
      </c>
      <c r="D11741" s="33">
        <v>43873</v>
      </c>
    </row>
    <row r="11742" spans="1:4" x14ac:dyDescent="0.2">
      <c r="A11742" t="s">
        <v>260</v>
      </c>
      <c r="B11742" t="s">
        <v>143</v>
      </c>
      <c r="C11742" s="44">
        <v>0</v>
      </c>
      <c r="D11742" s="33">
        <v>43874</v>
      </c>
    </row>
    <row r="11743" spans="1:4" x14ac:dyDescent="0.2">
      <c r="A11743" t="s">
        <v>260</v>
      </c>
      <c r="B11743" t="s">
        <v>143</v>
      </c>
      <c r="C11743" s="44">
        <v>0</v>
      </c>
      <c r="D11743" s="33">
        <v>43875</v>
      </c>
    </row>
    <row r="11744" spans="1:4" x14ac:dyDescent="0.2">
      <c r="A11744" t="s">
        <v>260</v>
      </c>
      <c r="B11744" t="s">
        <v>143</v>
      </c>
      <c r="C11744" s="44">
        <v>0</v>
      </c>
      <c r="D11744" s="33">
        <v>43876</v>
      </c>
    </row>
    <row r="11745" spans="1:4" x14ac:dyDescent="0.2">
      <c r="A11745" t="s">
        <v>260</v>
      </c>
      <c r="B11745" t="s">
        <v>143</v>
      </c>
      <c r="C11745" s="44">
        <v>0</v>
      </c>
      <c r="D11745" s="33">
        <v>43877</v>
      </c>
    </row>
    <row r="11746" spans="1:4" x14ac:dyDescent="0.2">
      <c r="A11746" t="s">
        <v>260</v>
      </c>
      <c r="B11746" t="s">
        <v>143</v>
      </c>
      <c r="C11746" s="44">
        <v>0</v>
      </c>
      <c r="D11746" s="33">
        <v>43878</v>
      </c>
    </row>
    <row r="11747" spans="1:4" x14ac:dyDescent="0.2">
      <c r="A11747" t="s">
        <v>260</v>
      </c>
      <c r="B11747" t="s">
        <v>143</v>
      </c>
      <c r="C11747" s="44">
        <v>0</v>
      </c>
      <c r="D11747" s="33">
        <v>43879</v>
      </c>
    </row>
    <row r="11748" spans="1:4" x14ac:dyDescent="0.2">
      <c r="A11748" t="s">
        <v>260</v>
      </c>
      <c r="B11748" t="s">
        <v>143</v>
      </c>
      <c r="C11748" s="44">
        <v>0</v>
      </c>
      <c r="D11748" s="33">
        <v>43880</v>
      </c>
    </row>
    <row r="11749" spans="1:4" x14ac:dyDescent="0.2">
      <c r="A11749" t="s">
        <v>260</v>
      </c>
      <c r="B11749" t="s">
        <v>143</v>
      </c>
      <c r="C11749" s="44">
        <v>0</v>
      </c>
      <c r="D11749" s="33">
        <v>43881</v>
      </c>
    </row>
    <row r="11750" spans="1:4" x14ac:dyDescent="0.2">
      <c r="A11750" t="s">
        <v>260</v>
      </c>
      <c r="B11750" t="s">
        <v>143</v>
      </c>
      <c r="C11750" s="44">
        <v>0</v>
      </c>
      <c r="D11750" s="33">
        <v>43882</v>
      </c>
    </row>
    <row r="11751" spans="1:4" x14ac:dyDescent="0.2">
      <c r="A11751" t="s">
        <v>260</v>
      </c>
      <c r="B11751" t="s">
        <v>143</v>
      </c>
      <c r="C11751" s="44">
        <v>0</v>
      </c>
      <c r="D11751" s="33">
        <v>43883</v>
      </c>
    </row>
    <row r="11752" spans="1:4" x14ac:dyDescent="0.2">
      <c r="A11752" t="s">
        <v>260</v>
      </c>
      <c r="B11752" t="s">
        <v>143</v>
      </c>
      <c r="C11752" s="44">
        <v>0</v>
      </c>
      <c r="D11752" s="33">
        <v>43884</v>
      </c>
    </row>
    <row r="11753" spans="1:4" x14ac:dyDescent="0.2">
      <c r="A11753" t="s">
        <v>260</v>
      </c>
      <c r="B11753" t="s">
        <v>143</v>
      </c>
      <c r="C11753" s="44">
        <v>0</v>
      </c>
      <c r="D11753" s="33">
        <v>43885</v>
      </c>
    </row>
    <row r="11754" spans="1:4" x14ac:dyDescent="0.2">
      <c r="A11754" t="s">
        <v>260</v>
      </c>
      <c r="B11754" t="s">
        <v>143</v>
      </c>
      <c r="C11754" s="44">
        <v>0</v>
      </c>
      <c r="D11754" s="33">
        <v>43886</v>
      </c>
    </row>
    <row r="11755" spans="1:4" x14ac:dyDescent="0.2">
      <c r="A11755" t="s">
        <v>260</v>
      </c>
      <c r="B11755" t="s">
        <v>143</v>
      </c>
      <c r="C11755" s="44">
        <v>0</v>
      </c>
      <c r="D11755" s="33">
        <v>43887</v>
      </c>
    </row>
    <row r="11756" spans="1:4" x14ac:dyDescent="0.2">
      <c r="A11756" t="s">
        <v>260</v>
      </c>
      <c r="B11756" t="s">
        <v>143</v>
      </c>
      <c r="C11756" s="44">
        <v>0</v>
      </c>
      <c r="D11756" s="33">
        <v>43888</v>
      </c>
    </row>
    <row r="11757" spans="1:4" x14ac:dyDescent="0.2">
      <c r="A11757" t="s">
        <v>260</v>
      </c>
      <c r="B11757" t="s">
        <v>143</v>
      </c>
      <c r="C11757" s="44">
        <v>0</v>
      </c>
      <c r="D11757" s="33">
        <v>43889</v>
      </c>
    </row>
    <row r="11758" spans="1:4" x14ac:dyDescent="0.2">
      <c r="A11758" t="s">
        <v>260</v>
      </c>
      <c r="B11758" t="s">
        <v>143</v>
      </c>
      <c r="C11758" s="44">
        <v>0</v>
      </c>
      <c r="D11758" s="33">
        <v>43890</v>
      </c>
    </row>
    <row r="11759" spans="1:4" x14ac:dyDescent="0.2">
      <c r="A11759" t="s">
        <v>260</v>
      </c>
      <c r="B11759" t="s">
        <v>143</v>
      </c>
      <c r="C11759" s="44">
        <v>0</v>
      </c>
      <c r="D11759" s="33">
        <v>43891</v>
      </c>
    </row>
    <row r="11760" spans="1:4" x14ac:dyDescent="0.2">
      <c r="A11760" t="s">
        <v>260</v>
      </c>
      <c r="B11760" t="s">
        <v>143</v>
      </c>
      <c r="C11760" s="44">
        <v>0</v>
      </c>
      <c r="D11760" s="33">
        <v>43892</v>
      </c>
    </row>
    <row r="11761" spans="1:4" x14ac:dyDescent="0.2">
      <c r="A11761" t="s">
        <v>260</v>
      </c>
      <c r="B11761" t="s">
        <v>143</v>
      </c>
      <c r="C11761" s="44">
        <v>0</v>
      </c>
      <c r="D11761" s="33">
        <v>43893</v>
      </c>
    </row>
    <row r="11762" spans="1:4" x14ac:dyDescent="0.2">
      <c r="A11762" t="s">
        <v>260</v>
      </c>
      <c r="B11762" t="s">
        <v>143</v>
      </c>
      <c r="C11762" s="44">
        <v>0</v>
      </c>
      <c r="D11762" s="33">
        <v>43894</v>
      </c>
    </row>
    <row r="11763" spans="1:4" x14ac:dyDescent="0.2">
      <c r="A11763" t="s">
        <v>260</v>
      </c>
      <c r="B11763" t="s">
        <v>143</v>
      </c>
      <c r="C11763" s="44">
        <v>0</v>
      </c>
      <c r="D11763" s="33">
        <v>43895</v>
      </c>
    </row>
    <row r="11764" spans="1:4" x14ac:dyDescent="0.2">
      <c r="A11764" t="s">
        <v>260</v>
      </c>
      <c r="B11764" t="s">
        <v>143</v>
      </c>
      <c r="C11764" s="44">
        <v>0</v>
      </c>
      <c r="D11764" s="33">
        <v>43896</v>
      </c>
    </row>
    <row r="11765" spans="1:4" x14ac:dyDescent="0.2">
      <c r="A11765" t="s">
        <v>260</v>
      </c>
      <c r="B11765" t="s">
        <v>143</v>
      </c>
      <c r="C11765" s="44">
        <v>0</v>
      </c>
      <c r="D11765" s="33">
        <v>43897</v>
      </c>
    </row>
    <row r="11766" spans="1:4" x14ac:dyDescent="0.2">
      <c r="A11766" t="s">
        <v>260</v>
      </c>
      <c r="B11766" t="s">
        <v>143</v>
      </c>
      <c r="C11766" s="44">
        <v>0</v>
      </c>
      <c r="D11766" s="33">
        <v>43898</v>
      </c>
    </row>
    <row r="11767" spans="1:4" x14ac:dyDescent="0.2">
      <c r="A11767" t="s">
        <v>260</v>
      </c>
      <c r="B11767" t="s">
        <v>143</v>
      </c>
      <c r="C11767" s="44">
        <v>0</v>
      </c>
      <c r="D11767" s="33">
        <v>43899</v>
      </c>
    </row>
    <row r="11768" spans="1:4" x14ac:dyDescent="0.2">
      <c r="A11768" t="s">
        <v>260</v>
      </c>
      <c r="B11768" t="s">
        <v>143</v>
      </c>
      <c r="C11768" s="44">
        <v>0</v>
      </c>
      <c r="D11768" s="33">
        <v>43900</v>
      </c>
    </row>
    <row r="11769" spans="1:4" x14ac:dyDescent="0.2">
      <c r="A11769" t="s">
        <v>260</v>
      </c>
      <c r="B11769" t="s">
        <v>143</v>
      </c>
      <c r="C11769" s="44">
        <v>0</v>
      </c>
      <c r="D11769" s="33">
        <v>43901</v>
      </c>
    </row>
    <row r="11770" spans="1:4" x14ac:dyDescent="0.2">
      <c r="A11770" t="s">
        <v>260</v>
      </c>
      <c r="B11770" t="s">
        <v>143</v>
      </c>
      <c r="C11770" s="44">
        <v>0</v>
      </c>
      <c r="D11770" s="33">
        <v>43902</v>
      </c>
    </row>
    <row r="11771" spans="1:4" x14ac:dyDescent="0.2">
      <c r="A11771" t="s">
        <v>260</v>
      </c>
      <c r="B11771" t="s">
        <v>143</v>
      </c>
      <c r="C11771" s="44">
        <v>0</v>
      </c>
      <c r="D11771" s="33">
        <v>43903</v>
      </c>
    </row>
    <row r="11772" spans="1:4" x14ac:dyDescent="0.2">
      <c r="A11772" t="s">
        <v>260</v>
      </c>
      <c r="B11772" t="s">
        <v>143</v>
      </c>
      <c r="C11772" s="44">
        <v>0</v>
      </c>
      <c r="D11772" s="33">
        <v>43904</v>
      </c>
    </row>
    <row r="11773" spans="1:4" x14ac:dyDescent="0.2">
      <c r="A11773" t="s">
        <v>260</v>
      </c>
      <c r="B11773" t="s">
        <v>143</v>
      </c>
      <c r="C11773" s="44">
        <v>0</v>
      </c>
      <c r="D11773" s="33">
        <v>43905</v>
      </c>
    </row>
    <row r="11774" spans="1:4" x14ac:dyDescent="0.2">
      <c r="A11774" t="s">
        <v>261</v>
      </c>
      <c r="B11774" t="s">
        <v>143</v>
      </c>
      <c r="C11774" s="44">
        <v>0</v>
      </c>
      <c r="D11774" s="33">
        <v>43852</v>
      </c>
    </row>
    <row r="11775" spans="1:4" x14ac:dyDescent="0.2">
      <c r="A11775" t="s">
        <v>261</v>
      </c>
      <c r="B11775" t="s">
        <v>143</v>
      </c>
      <c r="C11775" s="44">
        <v>0</v>
      </c>
      <c r="D11775" s="33">
        <v>43853</v>
      </c>
    </row>
    <row r="11776" spans="1:4" x14ac:dyDescent="0.2">
      <c r="A11776" t="s">
        <v>261</v>
      </c>
      <c r="B11776" t="s">
        <v>143</v>
      </c>
      <c r="C11776" s="44">
        <v>0</v>
      </c>
      <c r="D11776" s="33">
        <v>43854</v>
      </c>
    </row>
    <row r="11777" spans="1:4" x14ac:dyDescent="0.2">
      <c r="A11777" t="s">
        <v>261</v>
      </c>
      <c r="B11777" t="s">
        <v>143</v>
      </c>
      <c r="C11777" s="44">
        <v>0</v>
      </c>
      <c r="D11777" s="33">
        <v>43855</v>
      </c>
    </row>
    <row r="11778" spans="1:4" x14ac:dyDescent="0.2">
      <c r="A11778" t="s">
        <v>261</v>
      </c>
      <c r="B11778" t="s">
        <v>143</v>
      </c>
      <c r="C11778" s="44">
        <v>0</v>
      </c>
      <c r="D11778" s="33">
        <v>43856</v>
      </c>
    </row>
    <row r="11779" spans="1:4" x14ac:dyDescent="0.2">
      <c r="A11779" t="s">
        <v>261</v>
      </c>
      <c r="B11779" t="s">
        <v>143</v>
      </c>
      <c r="C11779" s="44">
        <v>0</v>
      </c>
      <c r="D11779" s="33">
        <v>43857</v>
      </c>
    </row>
    <row r="11780" spans="1:4" x14ac:dyDescent="0.2">
      <c r="A11780" t="s">
        <v>261</v>
      </c>
      <c r="B11780" t="s">
        <v>143</v>
      </c>
      <c r="C11780" s="44">
        <v>0</v>
      </c>
      <c r="D11780" s="33">
        <v>43858</v>
      </c>
    </row>
    <row r="11781" spans="1:4" x14ac:dyDescent="0.2">
      <c r="A11781" t="s">
        <v>261</v>
      </c>
      <c r="B11781" t="s">
        <v>143</v>
      </c>
      <c r="C11781" s="44">
        <v>0</v>
      </c>
      <c r="D11781" s="33">
        <v>43859</v>
      </c>
    </row>
    <row r="11782" spans="1:4" x14ac:dyDescent="0.2">
      <c r="A11782" t="s">
        <v>261</v>
      </c>
      <c r="B11782" t="s">
        <v>143</v>
      </c>
      <c r="C11782" s="44">
        <v>0</v>
      </c>
      <c r="D11782" s="33">
        <v>43860</v>
      </c>
    </row>
    <row r="11783" spans="1:4" x14ac:dyDescent="0.2">
      <c r="A11783" t="s">
        <v>261</v>
      </c>
      <c r="B11783" t="s">
        <v>143</v>
      </c>
      <c r="C11783" s="44">
        <v>0</v>
      </c>
      <c r="D11783" s="33">
        <v>43861</v>
      </c>
    </row>
    <row r="11784" spans="1:4" x14ac:dyDescent="0.2">
      <c r="A11784" t="s">
        <v>261</v>
      </c>
      <c r="B11784" t="s">
        <v>143</v>
      </c>
      <c r="C11784" s="44">
        <v>0</v>
      </c>
      <c r="D11784" s="33">
        <v>43862</v>
      </c>
    </row>
    <row r="11785" spans="1:4" x14ac:dyDescent="0.2">
      <c r="A11785" t="s">
        <v>261</v>
      </c>
      <c r="B11785" t="s">
        <v>143</v>
      </c>
      <c r="C11785" s="44">
        <v>0</v>
      </c>
      <c r="D11785" s="33">
        <v>43863</v>
      </c>
    </row>
    <row r="11786" spans="1:4" x14ac:dyDescent="0.2">
      <c r="A11786" t="s">
        <v>261</v>
      </c>
      <c r="B11786" t="s">
        <v>143</v>
      </c>
      <c r="C11786" s="44">
        <v>0</v>
      </c>
      <c r="D11786" s="33">
        <v>43864</v>
      </c>
    </row>
    <row r="11787" spans="1:4" x14ac:dyDescent="0.2">
      <c r="A11787" t="s">
        <v>261</v>
      </c>
      <c r="B11787" t="s">
        <v>143</v>
      </c>
      <c r="C11787" s="44">
        <v>0</v>
      </c>
      <c r="D11787" s="33">
        <v>43865</v>
      </c>
    </row>
    <row r="11788" spans="1:4" x14ac:dyDescent="0.2">
      <c r="A11788" t="s">
        <v>261</v>
      </c>
      <c r="B11788" t="s">
        <v>143</v>
      </c>
      <c r="C11788" s="44">
        <v>0</v>
      </c>
      <c r="D11788" s="33">
        <v>43866</v>
      </c>
    </row>
    <row r="11789" spans="1:4" x14ac:dyDescent="0.2">
      <c r="A11789" t="s">
        <v>261</v>
      </c>
      <c r="B11789" t="s">
        <v>143</v>
      </c>
      <c r="C11789" s="44">
        <v>0</v>
      </c>
      <c r="D11789" s="33">
        <v>43867</v>
      </c>
    </row>
    <row r="11790" spans="1:4" x14ac:dyDescent="0.2">
      <c r="A11790" t="s">
        <v>261</v>
      </c>
      <c r="B11790" t="s">
        <v>143</v>
      </c>
      <c r="C11790" s="44">
        <v>0</v>
      </c>
      <c r="D11790" s="33">
        <v>43868</v>
      </c>
    </row>
    <row r="11791" spans="1:4" x14ac:dyDescent="0.2">
      <c r="A11791" t="s">
        <v>261</v>
      </c>
      <c r="B11791" t="s">
        <v>143</v>
      </c>
      <c r="C11791" s="44">
        <v>0</v>
      </c>
      <c r="D11791" s="33">
        <v>43869</v>
      </c>
    </row>
    <row r="11792" spans="1:4" x14ac:dyDescent="0.2">
      <c r="A11792" t="s">
        <v>261</v>
      </c>
      <c r="B11792" t="s">
        <v>143</v>
      </c>
      <c r="C11792" s="44">
        <v>0</v>
      </c>
      <c r="D11792" s="33">
        <v>43870</v>
      </c>
    </row>
    <row r="11793" spans="1:4" x14ac:dyDescent="0.2">
      <c r="A11793" t="s">
        <v>261</v>
      </c>
      <c r="B11793" t="s">
        <v>143</v>
      </c>
      <c r="C11793" s="44">
        <v>0</v>
      </c>
      <c r="D11793" s="33">
        <v>43871</v>
      </c>
    </row>
    <row r="11794" spans="1:4" x14ac:dyDescent="0.2">
      <c r="A11794" t="s">
        <v>261</v>
      </c>
      <c r="B11794" t="s">
        <v>143</v>
      </c>
      <c r="C11794" s="44">
        <v>0</v>
      </c>
      <c r="D11794" s="33">
        <v>43872</v>
      </c>
    </row>
    <row r="11795" spans="1:4" x14ac:dyDescent="0.2">
      <c r="A11795" t="s">
        <v>261</v>
      </c>
      <c r="B11795" t="s">
        <v>143</v>
      </c>
      <c r="C11795" s="44">
        <v>0</v>
      </c>
      <c r="D11795" s="33">
        <v>43873</v>
      </c>
    </row>
    <row r="11796" spans="1:4" x14ac:dyDescent="0.2">
      <c r="A11796" t="s">
        <v>261</v>
      </c>
      <c r="B11796" t="s">
        <v>143</v>
      </c>
      <c r="C11796" s="44">
        <v>0</v>
      </c>
      <c r="D11796" s="33">
        <v>43874</v>
      </c>
    </row>
    <row r="11797" spans="1:4" x14ac:dyDescent="0.2">
      <c r="A11797" t="s">
        <v>261</v>
      </c>
      <c r="B11797" t="s">
        <v>143</v>
      </c>
      <c r="C11797" s="44">
        <v>0</v>
      </c>
      <c r="D11797" s="33">
        <v>43875</v>
      </c>
    </row>
    <row r="11798" spans="1:4" x14ac:dyDescent="0.2">
      <c r="A11798" t="s">
        <v>261</v>
      </c>
      <c r="B11798" t="s">
        <v>143</v>
      </c>
      <c r="C11798" s="44">
        <v>0</v>
      </c>
      <c r="D11798" s="33">
        <v>43876</v>
      </c>
    </row>
    <row r="11799" spans="1:4" x14ac:dyDescent="0.2">
      <c r="A11799" t="s">
        <v>261</v>
      </c>
      <c r="B11799" t="s">
        <v>143</v>
      </c>
      <c r="C11799" s="44">
        <v>0</v>
      </c>
      <c r="D11799" s="33">
        <v>43877</v>
      </c>
    </row>
    <row r="11800" spans="1:4" x14ac:dyDescent="0.2">
      <c r="A11800" t="s">
        <v>261</v>
      </c>
      <c r="B11800" t="s">
        <v>143</v>
      </c>
      <c r="C11800" s="44">
        <v>0</v>
      </c>
      <c r="D11800" s="33">
        <v>43878</v>
      </c>
    </row>
    <row r="11801" spans="1:4" x14ac:dyDescent="0.2">
      <c r="A11801" t="s">
        <v>261</v>
      </c>
      <c r="B11801" t="s">
        <v>143</v>
      </c>
      <c r="C11801" s="44">
        <v>0</v>
      </c>
      <c r="D11801" s="33">
        <v>43879</v>
      </c>
    </row>
    <row r="11802" spans="1:4" x14ac:dyDescent="0.2">
      <c r="A11802" t="s">
        <v>261</v>
      </c>
      <c r="B11802" t="s">
        <v>143</v>
      </c>
      <c r="C11802" s="44">
        <v>0</v>
      </c>
      <c r="D11802" s="33">
        <v>43880</v>
      </c>
    </row>
    <row r="11803" spans="1:4" x14ac:dyDescent="0.2">
      <c r="A11803" t="s">
        <v>261</v>
      </c>
      <c r="B11803" t="s">
        <v>143</v>
      </c>
      <c r="C11803" s="44">
        <v>0</v>
      </c>
      <c r="D11803" s="33">
        <v>43881</v>
      </c>
    </row>
    <row r="11804" spans="1:4" x14ac:dyDescent="0.2">
      <c r="A11804" t="s">
        <v>261</v>
      </c>
      <c r="B11804" t="s">
        <v>143</v>
      </c>
      <c r="C11804" s="44">
        <v>0</v>
      </c>
      <c r="D11804" s="33">
        <v>43882</v>
      </c>
    </row>
    <row r="11805" spans="1:4" x14ac:dyDescent="0.2">
      <c r="A11805" t="s">
        <v>261</v>
      </c>
      <c r="B11805" t="s">
        <v>143</v>
      </c>
      <c r="C11805" s="44">
        <v>0</v>
      </c>
      <c r="D11805" s="33">
        <v>43883</v>
      </c>
    </row>
    <row r="11806" spans="1:4" x14ac:dyDescent="0.2">
      <c r="A11806" t="s">
        <v>261</v>
      </c>
      <c r="B11806" t="s">
        <v>143</v>
      </c>
      <c r="C11806" s="44">
        <v>0</v>
      </c>
      <c r="D11806" s="33">
        <v>43884</v>
      </c>
    </row>
    <row r="11807" spans="1:4" x14ac:dyDescent="0.2">
      <c r="A11807" t="s">
        <v>261</v>
      </c>
      <c r="B11807" t="s">
        <v>143</v>
      </c>
      <c r="C11807" s="44">
        <v>0</v>
      </c>
      <c r="D11807" s="33">
        <v>43885</v>
      </c>
    </row>
    <row r="11808" spans="1:4" x14ac:dyDescent="0.2">
      <c r="A11808" t="s">
        <v>261</v>
      </c>
      <c r="B11808" t="s">
        <v>143</v>
      </c>
      <c r="C11808" s="44">
        <v>0</v>
      </c>
      <c r="D11808" s="33">
        <v>43886</v>
      </c>
    </row>
    <row r="11809" spans="1:4" x14ac:dyDescent="0.2">
      <c r="A11809" t="s">
        <v>261</v>
      </c>
      <c r="B11809" t="s">
        <v>143</v>
      </c>
      <c r="C11809" s="44">
        <v>0</v>
      </c>
      <c r="D11809" s="33">
        <v>43887</v>
      </c>
    </row>
    <row r="11810" spans="1:4" x14ac:dyDescent="0.2">
      <c r="A11810" t="s">
        <v>261</v>
      </c>
      <c r="B11810" t="s">
        <v>143</v>
      </c>
      <c r="C11810" s="44">
        <v>0</v>
      </c>
      <c r="D11810" s="33">
        <v>43888</v>
      </c>
    </row>
    <row r="11811" spans="1:4" x14ac:dyDescent="0.2">
      <c r="A11811" t="s">
        <v>261</v>
      </c>
      <c r="B11811" t="s">
        <v>143</v>
      </c>
      <c r="C11811" s="44">
        <v>0</v>
      </c>
      <c r="D11811" s="33">
        <v>43889</v>
      </c>
    </row>
    <row r="11812" spans="1:4" x14ac:dyDescent="0.2">
      <c r="A11812" t="s">
        <v>261</v>
      </c>
      <c r="B11812" t="s">
        <v>143</v>
      </c>
      <c r="C11812" s="44">
        <v>0</v>
      </c>
      <c r="D11812" s="33">
        <v>43890</v>
      </c>
    </row>
    <row r="11813" spans="1:4" x14ac:dyDescent="0.2">
      <c r="A11813" t="s">
        <v>261</v>
      </c>
      <c r="B11813" t="s">
        <v>143</v>
      </c>
      <c r="C11813" s="44">
        <v>0</v>
      </c>
      <c r="D11813" s="33">
        <v>43891</v>
      </c>
    </row>
    <row r="11814" spans="1:4" x14ac:dyDescent="0.2">
      <c r="A11814" t="s">
        <v>261</v>
      </c>
      <c r="B11814" t="s">
        <v>143</v>
      </c>
      <c r="C11814" s="44">
        <v>0</v>
      </c>
      <c r="D11814" s="33">
        <v>43892</v>
      </c>
    </row>
    <row r="11815" spans="1:4" x14ac:dyDescent="0.2">
      <c r="A11815" t="s">
        <v>261</v>
      </c>
      <c r="B11815" t="s">
        <v>143</v>
      </c>
      <c r="C11815" s="44">
        <v>0</v>
      </c>
      <c r="D11815" s="33">
        <v>43893</v>
      </c>
    </row>
    <row r="11816" spans="1:4" x14ac:dyDescent="0.2">
      <c r="A11816" t="s">
        <v>261</v>
      </c>
      <c r="B11816" t="s">
        <v>143</v>
      </c>
      <c r="C11816" s="44">
        <v>0</v>
      </c>
      <c r="D11816" s="33">
        <v>43894</v>
      </c>
    </row>
    <row r="11817" spans="1:4" x14ac:dyDescent="0.2">
      <c r="A11817" t="s">
        <v>261</v>
      </c>
      <c r="B11817" t="s">
        <v>143</v>
      </c>
      <c r="C11817" s="44">
        <v>0</v>
      </c>
      <c r="D11817" s="33">
        <v>43895</v>
      </c>
    </row>
    <row r="11818" spans="1:4" x14ac:dyDescent="0.2">
      <c r="A11818" t="s">
        <v>261</v>
      </c>
      <c r="B11818" t="s">
        <v>143</v>
      </c>
      <c r="C11818" s="44">
        <v>0</v>
      </c>
      <c r="D11818" s="33">
        <v>43896</v>
      </c>
    </row>
    <row r="11819" spans="1:4" x14ac:dyDescent="0.2">
      <c r="A11819" t="s">
        <v>261</v>
      </c>
      <c r="B11819" t="s">
        <v>143</v>
      </c>
      <c r="C11819" s="44">
        <v>0</v>
      </c>
      <c r="D11819" s="33">
        <v>43897</v>
      </c>
    </row>
    <row r="11820" spans="1:4" x14ac:dyDescent="0.2">
      <c r="A11820" t="s">
        <v>261</v>
      </c>
      <c r="B11820" t="s">
        <v>143</v>
      </c>
      <c r="C11820" s="44">
        <v>0</v>
      </c>
      <c r="D11820" s="33">
        <v>43898</v>
      </c>
    </row>
    <row r="11821" spans="1:4" x14ac:dyDescent="0.2">
      <c r="A11821" t="s">
        <v>261</v>
      </c>
      <c r="B11821" t="s">
        <v>143</v>
      </c>
      <c r="C11821" s="44">
        <v>0</v>
      </c>
      <c r="D11821" s="33">
        <v>43899</v>
      </c>
    </row>
    <row r="11822" spans="1:4" x14ac:dyDescent="0.2">
      <c r="A11822" t="s">
        <v>261</v>
      </c>
      <c r="B11822" t="s">
        <v>143</v>
      </c>
      <c r="C11822" s="44">
        <v>0</v>
      </c>
      <c r="D11822" s="33">
        <v>43900</v>
      </c>
    </row>
    <row r="11823" spans="1:4" x14ac:dyDescent="0.2">
      <c r="A11823" t="s">
        <v>261</v>
      </c>
      <c r="B11823" t="s">
        <v>143</v>
      </c>
      <c r="C11823" s="44">
        <v>0</v>
      </c>
      <c r="D11823" s="33">
        <v>43901</v>
      </c>
    </row>
    <row r="11824" spans="1:4" x14ac:dyDescent="0.2">
      <c r="A11824" t="s">
        <v>261</v>
      </c>
      <c r="B11824" t="s">
        <v>143</v>
      </c>
      <c r="C11824" s="44">
        <v>0</v>
      </c>
      <c r="D11824" s="33">
        <v>43902</v>
      </c>
    </row>
    <row r="11825" spans="1:4" x14ac:dyDescent="0.2">
      <c r="A11825" t="s">
        <v>261</v>
      </c>
      <c r="B11825" t="s">
        <v>143</v>
      </c>
      <c r="C11825" s="44">
        <v>0</v>
      </c>
      <c r="D11825" s="33">
        <v>43903</v>
      </c>
    </row>
    <row r="11826" spans="1:4" x14ac:dyDescent="0.2">
      <c r="A11826" t="s">
        <v>261</v>
      </c>
      <c r="B11826" t="s">
        <v>143</v>
      </c>
      <c r="C11826" s="44">
        <v>0</v>
      </c>
      <c r="D11826" s="33">
        <v>43904</v>
      </c>
    </row>
    <row r="11827" spans="1:4" x14ac:dyDescent="0.2">
      <c r="A11827" t="s">
        <v>261</v>
      </c>
      <c r="B11827" t="s">
        <v>143</v>
      </c>
      <c r="C11827" s="44">
        <v>0</v>
      </c>
      <c r="D11827" s="33">
        <v>43905</v>
      </c>
    </row>
    <row r="11828" spans="1:4" x14ac:dyDescent="0.2">
      <c r="A11828" t="s">
        <v>262</v>
      </c>
      <c r="B11828" t="s">
        <v>143</v>
      </c>
      <c r="C11828" s="44">
        <v>0</v>
      </c>
      <c r="D11828" s="33">
        <v>43852</v>
      </c>
    </row>
    <row r="11829" spans="1:4" x14ac:dyDescent="0.2">
      <c r="A11829" t="s">
        <v>262</v>
      </c>
      <c r="B11829" t="s">
        <v>143</v>
      </c>
      <c r="C11829" s="44">
        <v>0</v>
      </c>
      <c r="D11829" s="33">
        <v>43853</v>
      </c>
    </row>
    <row r="11830" spans="1:4" x14ac:dyDescent="0.2">
      <c r="A11830" t="s">
        <v>262</v>
      </c>
      <c r="B11830" t="s">
        <v>143</v>
      </c>
      <c r="C11830" s="44">
        <v>0</v>
      </c>
      <c r="D11830" s="33">
        <v>43854</v>
      </c>
    </row>
    <row r="11831" spans="1:4" x14ac:dyDescent="0.2">
      <c r="A11831" t="s">
        <v>262</v>
      </c>
      <c r="B11831" t="s">
        <v>143</v>
      </c>
      <c r="C11831" s="44">
        <v>0</v>
      </c>
      <c r="D11831" s="33">
        <v>43855</v>
      </c>
    </row>
    <row r="11832" spans="1:4" x14ac:dyDescent="0.2">
      <c r="A11832" t="s">
        <v>262</v>
      </c>
      <c r="B11832" t="s">
        <v>143</v>
      </c>
      <c r="C11832" s="44">
        <v>0</v>
      </c>
      <c r="D11832" s="33">
        <v>43856</v>
      </c>
    </row>
    <row r="11833" spans="1:4" x14ac:dyDescent="0.2">
      <c r="A11833" t="s">
        <v>262</v>
      </c>
      <c r="B11833" t="s">
        <v>143</v>
      </c>
      <c r="C11833" s="44">
        <v>0</v>
      </c>
      <c r="D11833" s="33">
        <v>43857</v>
      </c>
    </row>
    <row r="11834" spans="1:4" x14ac:dyDescent="0.2">
      <c r="A11834" t="s">
        <v>262</v>
      </c>
      <c r="B11834" t="s">
        <v>143</v>
      </c>
      <c r="C11834" s="44">
        <v>0</v>
      </c>
      <c r="D11834" s="33">
        <v>43858</v>
      </c>
    </row>
    <row r="11835" spans="1:4" x14ac:dyDescent="0.2">
      <c r="A11835" t="s">
        <v>262</v>
      </c>
      <c r="B11835" t="s">
        <v>143</v>
      </c>
      <c r="C11835" s="44">
        <v>0</v>
      </c>
      <c r="D11835" s="33">
        <v>43859</v>
      </c>
    </row>
    <row r="11836" spans="1:4" x14ac:dyDescent="0.2">
      <c r="A11836" t="s">
        <v>262</v>
      </c>
      <c r="B11836" t="s">
        <v>143</v>
      </c>
      <c r="C11836" s="44">
        <v>0</v>
      </c>
      <c r="D11836" s="33">
        <v>43860</v>
      </c>
    </row>
    <row r="11837" spans="1:4" x14ac:dyDescent="0.2">
      <c r="A11837" t="s">
        <v>262</v>
      </c>
      <c r="B11837" t="s">
        <v>143</v>
      </c>
      <c r="C11837" s="44">
        <v>0</v>
      </c>
      <c r="D11837" s="33">
        <v>43861</v>
      </c>
    </row>
    <row r="11838" spans="1:4" x14ac:dyDescent="0.2">
      <c r="A11838" t="s">
        <v>262</v>
      </c>
      <c r="B11838" t="s">
        <v>143</v>
      </c>
      <c r="C11838" s="44">
        <v>0</v>
      </c>
      <c r="D11838" s="33">
        <v>43862</v>
      </c>
    </row>
    <row r="11839" spans="1:4" x14ac:dyDescent="0.2">
      <c r="A11839" t="s">
        <v>262</v>
      </c>
      <c r="B11839" t="s">
        <v>143</v>
      </c>
      <c r="C11839" s="44">
        <v>0</v>
      </c>
      <c r="D11839" s="33">
        <v>43863</v>
      </c>
    </row>
    <row r="11840" spans="1:4" x14ac:dyDescent="0.2">
      <c r="A11840" t="s">
        <v>262</v>
      </c>
      <c r="B11840" t="s">
        <v>143</v>
      </c>
      <c r="C11840" s="44">
        <v>0</v>
      </c>
      <c r="D11840" s="33">
        <v>43864</v>
      </c>
    </row>
    <row r="11841" spans="1:4" x14ac:dyDescent="0.2">
      <c r="A11841" t="s">
        <v>262</v>
      </c>
      <c r="B11841" t="s">
        <v>143</v>
      </c>
      <c r="C11841" s="44">
        <v>0</v>
      </c>
      <c r="D11841" s="33">
        <v>43865</v>
      </c>
    </row>
    <row r="11842" spans="1:4" x14ac:dyDescent="0.2">
      <c r="A11842" t="s">
        <v>262</v>
      </c>
      <c r="B11842" t="s">
        <v>143</v>
      </c>
      <c r="C11842" s="44">
        <v>0</v>
      </c>
      <c r="D11842" s="33">
        <v>43866</v>
      </c>
    </row>
    <row r="11843" spans="1:4" x14ac:dyDescent="0.2">
      <c r="A11843" t="s">
        <v>262</v>
      </c>
      <c r="B11843" t="s">
        <v>143</v>
      </c>
      <c r="C11843" s="44">
        <v>0</v>
      </c>
      <c r="D11843" s="33">
        <v>43867</v>
      </c>
    </row>
    <row r="11844" spans="1:4" x14ac:dyDescent="0.2">
      <c r="A11844" t="s">
        <v>262</v>
      </c>
      <c r="B11844" t="s">
        <v>143</v>
      </c>
      <c r="C11844" s="44">
        <v>0</v>
      </c>
      <c r="D11844" s="33">
        <v>43868</v>
      </c>
    </row>
    <row r="11845" spans="1:4" x14ac:dyDescent="0.2">
      <c r="A11845" t="s">
        <v>262</v>
      </c>
      <c r="B11845" t="s">
        <v>143</v>
      </c>
      <c r="C11845" s="44">
        <v>0</v>
      </c>
      <c r="D11845" s="33">
        <v>43869</v>
      </c>
    </row>
    <row r="11846" spans="1:4" x14ac:dyDescent="0.2">
      <c r="A11846" t="s">
        <v>262</v>
      </c>
      <c r="B11846" t="s">
        <v>143</v>
      </c>
      <c r="C11846" s="44">
        <v>0</v>
      </c>
      <c r="D11846" s="33">
        <v>43870</v>
      </c>
    </row>
    <row r="11847" spans="1:4" x14ac:dyDescent="0.2">
      <c r="A11847" t="s">
        <v>262</v>
      </c>
      <c r="B11847" t="s">
        <v>143</v>
      </c>
      <c r="C11847" s="44">
        <v>0</v>
      </c>
      <c r="D11847" s="33">
        <v>43871</v>
      </c>
    </row>
    <row r="11848" spans="1:4" x14ac:dyDescent="0.2">
      <c r="A11848" t="s">
        <v>262</v>
      </c>
      <c r="B11848" t="s">
        <v>143</v>
      </c>
      <c r="C11848" s="44">
        <v>0</v>
      </c>
      <c r="D11848" s="33">
        <v>43872</v>
      </c>
    </row>
    <row r="11849" spans="1:4" x14ac:dyDescent="0.2">
      <c r="A11849" t="s">
        <v>262</v>
      </c>
      <c r="B11849" t="s">
        <v>143</v>
      </c>
      <c r="C11849" s="44">
        <v>0</v>
      </c>
      <c r="D11849" s="33">
        <v>43873</v>
      </c>
    </row>
    <row r="11850" spans="1:4" x14ac:dyDescent="0.2">
      <c r="A11850" t="s">
        <v>262</v>
      </c>
      <c r="B11850" t="s">
        <v>143</v>
      </c>
      <c r="C11850" s="44">
        <v>0</v>
      </c>
      <c r="D11850" s="33">
        <v>43874</v>
      </c>
    </row>
    <row r="11851" spans="1:4" x14ac:dyDescent="0.2">
      <c r="A11851" t="s">
        <v>262</v>
      </c>
      <c r="B11851" t="s">
        <v>143</v>
      </c>
      <c r="C11851" s="44">
        <v>0</v>
      </c>
      <c r="D11851" s="33">
        <v>43875</v>
      </c>
    </row>
    <row r="11852" spans="1:4" x14ac:dyDescent="0.2">
      <c r="A11852" t="s">
        <v>262</v>
      </c>
      <c r="B11852" t="s">
        <v>143</v>
      </c>
      <c r="C11852" s="44">
        <v>0</v>
      </c>
      <c r="D11852" s="33">
        <v>43876</v>
      </c>
    </row>
    <row r="11853" spans="1:4" x14ac:dyDescent="0.2">
      <c r="A11853" t="s">
        <v>262</v>
      </c>
      <c r="B11853" t="s">
        <v>143</v>
      </c>
      <c r="C11853" s="44">
        <v>0</v>
      </c>
      <c r="D11853" s="33">
        <v>43877</v>
      </c>
    </row>
    <row r="11854" spans="1:4" x14ac:dyDescent="0.2">
      <c r="A11854" t="s">
        <v>262</v>
      </c>
      <c r="B11854" t="s">
        <v>143</v>
      </c>
      <c r="C11854" s="44">
        <v>0</v>
      </c>
      <c r="D11854" s="33">
        <v>43878</v>
      </c>
    </row>
    <row r="11855" spans="1:4" x14ac:dyDescent="0.2">
      <c r="A11855" t="s">
        <v>262</v>
      </c>
      <c r="B11855" t="s">
        <v>143</v>
      </c>
      <c r="C11855" s="44">
        <v>0</v>
      </c>
      <c r="D11855" s="33">
        <v>43879</v>
      </c>
    </row>
    <row r="11856" spans="1:4" x14ac:dyDescent="0.2">
      <c r="A11856" t="s">
        <v>262</v>
      </c>
      <c r="B11856" t="s">
        <v>143</v>
      </c>
      <c r="C11856" s="44">
        <v>0</v>
      </c>
      <c r="D11856" s="33">
        <v>43880</v>
      </c>
    </row>
    <row r="11857" spans="1:4" x14ac:dyDescent="0.2">
      <c r="A11857" t="s">
        <v>262</v>
      </c>
      <c r="B11857" t="s">
        <v>143</v>
      </c>
      <c r="C11857" s="44">
        <v>0</v>
      </c>
      <c r="D11857" s="33">
        <v>43881</v>
      </c>
    </row>
    <row r="11858" spans="1:4" x14ac:dyDescent="0.2">
      <c r="A11858" t="s">
        <v>262</v>
      </c>
      <c r="B11858" t="s">
        <v>143</v>
      </c>
      <c r="C11858" s="44">
        <v>0</v>
      </c>
      <c r="D11858" s="33">
        <v>43882</v>
      </c>
    </row>
    <row r="11859" spans="1:4" x14ac:dyDescent="0.2">
      <c r="A11859" t="s">
        <v>262</v>
      </c>
      <c r="B11859" t="s">
        <v>143</v>
      </c>
      <c r="C11859" s="44">
        <v>0</v>
      </c>
      <c r="D11859" s="33">
        <v>43883</v>
      </c>
    </row>
    <row r="11860" spans="1:4" x14ac:dyDescent="0.2">
      <c r="A11860" t="s">
        <v>262</v>
      </c>
      <c r="B11860" t="s">
        <v>143</v>
      </c>
      <c r="C11860" s="44">
        <v>0</v>
      </c>
      <c r="D11860" s="33">
        <v>43884</v>
      </c>
    </row>
    <row r="11861" spans="1:4" x14ac:dyDescent="0.2">
      <c r="A11861" t="s">
        <v>262</v>
      </c>
      <c r="B11861" t="s">
        <v>143</v>
      </c>
      <c r="C11861" s="44">
        <v>0</v>
      </c>
      <c r="D11861" s="33">
        <v>43885</v>
      </c>
    </row>
    <row r="11862" spans="1:4" x14ac:dyDescent="0.2">
      <c r="A11862" t="s">
        <v>262</v>
      </c>
      <c r="B11862" t="s">
        <v>143</v>
      </c>
      <c r="C11862" s="44">
        <v>0</v>
      </c>
      <c r="D11862" s="33">
        <v>43886</v>
      </c>
    </row>
    <row r="11863" spans="1:4" x14ac:dyDescent="0.2">
      <c r="A11863" t="s">
        <v>262</v>
      </c>
      <c r="B11863" t="s">
        <v>143</v>
      </c>
      <c r="C11863" s="44">
        <v>0</v>
      </c>
      <c r="D11863" s="33">
        <v>43887</v>
      </c>
    </row>
    <row r="11864" spans="1:4" x14ac:dyDescent="0.2">
      <c r="A11864" t="s">
        <v>262</v>
      </c>
      <c r="B11864" t="s">
        <v>143</v>
      </c>
      <c r="C11864" s="44">
        <v>0</v>
      </c>
      <c r="D11864" s="33">
        <v>43888</v>
      </c>
    </row>
    <row r="11865" spans="1:4" x14ac:dyDescent="0.2">
      <c r="A11865" t="s">
        <v>262</v>
      </c>
      <c r="B11865" t="s">
        <v>143</v>
      </c>
      <c r="C11865" s="44">
        <v>0</v>
      </c>
      <c r="D11865" s="33">
        <v>43889</v>
      </c>
    </row>
    <row r="11866" spans="1:4" x14ac:dyDescent="0.2">
      <c r="A11866" t="s">
        <v>262</v>
      </c>
      <c r="B11866" t="s">
        <v>143</v>
      </c>
      <c r="C11866" s="44">
        <v>0</v>
      </c>
      <c r="D11866" s="33">
        <v>43890</v>
      </c>
    </row>
    <row r="11867" spans="1:4" x14ac:dyDescent="0.2">
      <c r="A11867" t="s">
        <v>262</v>
      </c>
      <c r="B11867" t="s">
        <v>143</v>
      </c>
      <c r="C11867" s="44">
        <v>0</v>
      </c>
      <c r="D11867" s="33">
        <v>43891</v>
      </c>
    </row>
    <row r="11868" spans="1:4" x14ac:dyDescent="0.2">
      <c r="A11868" t="s">
        <v>262</v>
      </c>
      <c r="B11868" t="s">
        <v>143</v>
      </c>
      <c r="C11868" s="44">
        <v>0</v>
      </c>
      <c r="D11868" s="33">
        <v>43892</v>
      </c>
    </row>
    <row r="11869" spans="1:4" x14ac:dyDescent="0.2">
      <c r="A11869" t="s">
        <v>262</v>
      </c>
      <c r="B11869" t="s">
        <v>143</v>
      </c>
      <c r="C11869" s="44">
        <v>0</v>
      </c>
      <c r="D11869" s="33">
        <v>43893</v>
      </c>
    </row>
    <row r="11870" spans="1:4" x14ac:dyDescent="0.2">
      <c r="A11870" t="s">
        <v>262</v>
      </c>
      <c r="B11870" t="s">
        <v>143</v>
      </c>
      <c r="C11870" s="44">
        <v>0</v>
      </c>
      <c r="D11870" s="33">
        <v>43894</v>
      </c>
    </row>
    <row r="11871" spans="1:4" x14ac:dyDescent="0.2">
      <c r="A11871" t="s">
        <v>262</v>
      </c>
      <c r="B11871" t="s">
        <v>143</v>
      </c>
      <c r="C11871" s="44">
        <v>0</v>
      </c>
      <c r="D11871" s="33">
        <v>43895</v>
      </c>
    </row>
    <row r="11872" spans="1:4" x14ac:dyDescent="0.2">
      <c r="A11872" t="s">
        <v>262</v>
      </c>
      <c r="B11872" t="s">
        <v>143</v>
      </c>
      <c r="C11872" s="44">
        <v>0</v>
      </c>
      <c r="D11872" s="33">
        <v>43896</v>
      </c>
    </row>
    <row r="11873" spans="1:4" x14ac:dyDescent="0.2">
      <c r="A11873" t="s">
        <v>262</v>
      </c>
      <c r="B11873" t="s">
        <v>143</v>
      </c>
      <c r="C11873" s="44">
        <v>0</v>
      </c>
      <c r="D11873" s="33">
        <v>43897</v>
      </c>
    </row>
    <row r="11874" spans="1:4" x14ac:dyDescent="0.2">
      <c r="A11874" t="s">
        <v>262</v>
      </c>
      <c r="B11874" t="s">
        <v>143</v>
      </c>
      <c r="C11874" s="44">
        <v>0</v>
      </c>
      <c r="D11874" s="33">
        <v>43898</v>
      </c>
    </row>
    <row r="11875" spans="1:4" x14ac:dyDescent="0.2">
      <c r="A11875" t="s">
        <v>262</v>
      </c>
      <c r="B11875" t="s">
        <v>143</v>
      </c>
      <c r="C11875" s="44">
        <v>0</v>
      </c>
      <c r="D11875" s="33">
        <v>43899</v>
      </c>
    </row>
    <row r="11876" spans="1:4" x14ac:dyDescent="0.2">
      <c r="A11876" t="s">
        <v>262</v>
      </c>
      <c r="B11876" t="s">
        <v>143</v>
      </c>
      <c r="C11876" s="44">
        <v>0</v>
      </c>
      <c r="D11876" s="33">
        <v>43900</v>
      </c>
    </row>
    <row r="11877" spans="1:4" x14ac:dyDescent="0.2">
      <c r="A11877" t="s">
        <v>262</v>
      </c>
      <c r="B11877" t="s">
        <v>143</v>
      </c>
      <c r="C11877" s="44">
        <v>0</v>
      </c>
      <c r="D11877" s="33">
        <v>43901</v>
      </c>
    </row>
    <row r="11878" spans="1:4" x14ac:dyDescent="0.2">
      <c r="A11878" t="s">
        <v>262</v>
      </c>
      <c r="B11878" t="s">
        <v>143</v>
      </c>
      <c r="C11878" s="44">
        <v>0</v>
      </c>
      <c r="D11878" s="33">
        <v>43902</v>
      </c>
    </row>
    <row r="11879" spans="1:4" x14ac:dyDescent="0.2">
      <c r="A11879" t="s">
        <v>262</v>
      </c>
      <c r="B11879" t="s">
        <v>143</v>
      </c>
      <c r="C11879" s="44">
        <v>0</v>
      </c>
      <c r="D11879" s="33">
        <v>43903</v>
      </c>
    </row>
    <row r="11880" spans="1:4" x14ac:dyDescent="0.2">
      <c r="A11880" t="s">
        <v>262</v>
      </c>
      <c r="B11880" t="s">
        <v>143</v>
      </c>
      <c r="C11880" s="44">
        <v>0</v>
      </c>
      <c r="D11880" s="33">
        <v>43904</v>
      </c>
    </row>
    <row r="11881" spans="1:4" x14ac:dyDescent="0.2">
      <c r="A11881" t="s">
        <v>262</v>
      </c>
      <c r="B11881" t="s">
        <v>143</v>
      </c>
      <c r="C11881" s="44">
        <v>0</v>
      </c>
      <c r="D11881" s="33">
        <v>43905</v>
      </c>
    </row>
    <row r="11882" spans="1:4" x14ac:dyDescent="0.2">
      <c r="A11882" t="s">
        <v>263</v>
      </c>
      <c r="B11882" t="s">
        <v>143</v>
      </c>
      <c r="C11882" s="44">
        <v>0</v>
      </c>
      <c r="D11882" s="33">
        <v>43852</v>
      </c>
    </row>
    <row r="11883" spans="1:4" x14ac:dyDescent="0.2">
      <c r="A11883" t="s">
        <v>263</v>
      </c>
      <c r="B11883" t="s">
        <v>143</v>
      </c>
      <c r="C11883" s="44">
        <v>0</v>
      </c>
      <c r="D11883" s="33">
        <v>43853</v>
      </c>
    </row>
    <row r="11884" spans="1:4" x14ac:dyDescent="0.2">
      <c r="A11884" t="s">
        <v>263</v>
      </c>
      <c r="B11884" t="s">
        <v>143</v>
      </c>
      <c r="C11884" s="44">
        <v>0</v>
      </c>
      <c r="D11884" s="33">
        <v>43854</v>
      </c>
    </row>
    <row r="11885" spans="1:4" x14ac:dyDescent="0.2">
      <c r="A11885" t="s">
        <v>263</v>
      </c>
      <c r="B11885" t="s">
        <v>143</v>
      </c>
      <c r="C11885" s="44">
        <v>0</v>
      </c>
      <c r="D11885" s="33">
        <v>43855</v>
      </c>
    </row>
    <row r="11886" spans="1:4" x14ac:dyDescent="0.2">
      <c r="A11886" t="s">
        <v>263</v>
      </c>
      <c r="B11886" t="s">
        <v>143</v>
      </c>
      <c r="C11886" s="44">
        <v>0</v>
      </c>
      <c r="D11886" s="33">
        <v>43856</v>
      </c>
    </row>
    <row r="11887" spans="1:4" x14ac:dyDescent="0.2">
      <c r="A11887" t="s">
        <v>263</v>
      </c>
      <c r="B11887" t="s">
        <v>143</v>
      </c>
      <c r="C11887" s="44">
        <v>0</v>
      </c>
      <c r="D11887" s="33">
        <v>43857</v>
      </c>
    </row>
    <row r="11888" spans="1:4" x14ac:dyDescent="0.2">
      <c r="A11888" t="s">
        <v>263</v>
      </c>
      <c r="B11888" t="s">
        <v>143</v>
      </c>
      <c r="C11888" s="44">
        <v>0</v>
      </c>
      <c r="D11888" s="33">
        <v>43858</v>
      </c>
    </row>
    <row r="11889" spans="1:4" x14ac:dyDescent="0.2">
      <c r="A11889" t="s">
        <v>263</v>
      </c>
      <c r="B11889" t="s">
        <v>143</v>
      </c>
      <c r="C11889" s="44">
        <v>0</v>
      </c>
      <c r="D11889" s="33">
        <v>43859</v>
      </c>
    </row>
    <row r="11890" spans="1:4" x14ac:dyDescent="0.2">
      <c r="A11890" t="s">
        <v>263</v>
      </c>
      <c r="B11890" t="s">
        <v>143</v>
      </c>
      <c r="C11890" s="44">
        <v>0</v>
      </c>
      <c r="D11890" s="33">
        <v>43860</v>
      </c>
    </row>
    <row r="11891" spans="1:4" x14ac:dyDescent="0.2">
      <c r="A11891" t="s">
        <v>263</v>
      </c>
      <c r="B11891" t="s">
        <v>143</v>
      </c>
      <c r="C11891" s="44">
        <v>0</v>
      </c>
      <c r="D11891" s="33">
        <v>43861</v>
      </c>
    </row>
    <row r="11892" spans="1:4" x14ac:dyDescent="0.2">
      <c r="A11892" t="s">
        <v>263</v>
      </c>
      <c r="B11892" t="s">
        <v>143</v>
      </c>
      <c r="C11892" s="44">
        <v>0</v>
      </c>
      <c r="D11892" s="33">
        <v>43862</v>
      </c>
    </row>
    <row r="11893" spans="1:4" x14ac:dyDescent="0.2">
      <c r="A11893" t="s">
        <v>263</v>
      </c>
      <c r="B11893" t="s">
        <v>143</v>
      </c>
      <c r="C11893" s="44">
        <v>0</v>
      </c>
      <c r="D11893" s="33">
        <v>43863</v>
      </c>
    </row>
    <row r="11894" spans="1:4" x14ac:dyDescent="0.2">
      <c r="A11894" t="s">
        <v>263</v>
      </c>
      <c r="B11894" t="s">
        <v>143</v>
      </c>
      <c r="C11894" s="44">
        <v>0</v>
      </c>
      <c r="D11894" s="33">
        <v>43864</v>
      </c>
    </row>
    <row r="11895" spans="1:4" x14ac:dyDescent="0.2">
      <c r="A11895" t="s">
        <v>263</v>
      </c>
      <c r="B11895" t="s">
        <v>143</v>
      </c>
      <c r="C11895" s="44">
        <v>0</v>
      </c>
      <c r="D11895" s="33">
        <v>43865</v>
      </c>
    </row>
    <row r="11896" spans="1:4" x14ac:dyDescent="0.2">
      <c r="A11896" t="s">
        <v>263</v>
      </c>
      <c r="B11896" t="s">
        <v>143</v>
      </c>
      <c r="C11896" s="44">
        <v>0</v>
      </c>
      <c r="D11896" s="33">
        <v>43866</v>
      </c>
    </row>
    <row r="11897" spans="1:4" x14ac:dyDescent="0.2">
      <c r="A11897" t="s">
        <v>263</v>
      </c>
      <c r="B11897" t="s">
        <v>143</v>
      </c>
      <c r="C11897" s="44">
        <v>0</v>
      </c>
      <c r="D11897" s="33">
        <v>43867</v>
      </c>
    </row>
    <row r="11898" spans="1:4" x14ac:dyDescent="0.2">
      <c r="A11898" t="s">
        <v>263</v>
      </c>
      <c r="B11898" t="s">
        <v>143</v>
      </c>
      <c r="C11898" s="44">
        <v>0</v>
      </c>
      <c r="D11898" s="33">
        <v>43868</v>
      </c>
    </row>
    <row r="11899" spans="1:4" x14ac:dyDescent="0.2">
      <c r="A11899" t="s">
        <v>263</v>
      </c>
      <c r="B11899" t="s">
        <v>143</v>
      </c>
      <c r="C11899" s="44">
        <v>0</v>
      </c>
      <c r="D11899" s="33">
        <v>43869</v>
      </c>
    </row>
    <row r="11900" spans="1:4" x14ac:dyDescent="0.2">
      <c r="A11900" t="s">
        <v>263</v>
      </c>
      <c r="B11900" t="s">
        <v>143</v>
      </c>
      <c r="C11900" s="44">
        <v>0</v>
      </c>
      <c r="D11900" s="33">
        <v>43870</v>
      </c>
    </row>
    <row r="11901" spans="1:4" x14ac:dyDescent="0.2">
      <c r="A11901" t="s">
        <v>263</v>
      </c>
      <c r="B11901" t="s">
        <v>143</v>
      </c>
      <c r="C11901" s="44">
        <v>0</v>
      </c>
      <c r="D11901" s="33">
        <v>43871</v>
      </c>
    </row>
    <row r="11902" spans="1:4" x14ac:dyDescent="0.2">
      <c r="A11902" t="s">
        <v>263</v>
      </c>
      <c r="B11902" t="s">
        <v>143</v>
      </c>
      <c r="C11902" s="44">
        <v>0</v>
      </c>
      <c r="D11902" s="33">
        <v>43872</v>
      </c>
    </row>
    <row r="11903" spans="1:4" x14ac:dyDescent="0.2">
      <c r="A11903" t="s">
        <v>263</v>
      </c>
      <c r="B11903" t="s">
        <v>143</v>
      </c>
      <c r="C11903" s="44">
        <v>0</v>
      </c>
      <c r="D11903" s="33">
        <v>43873</v>
      </c>
    </row>
    <row r="11904" spans="1:4" x14ac:dyDescent="0.2">
      <c r="A11904" t="s">
        <v>263</v>
      </c>
      <c r="B11904" t="s">
        <v>143</v>
      </c>
      <c r="C11904" s="44">
        <v>0</v>
      </c>
      <c r="D11904" s="33">
        <v>43874</v>
      </c>
    </row>
    <row r="11905" spans="1:4" x14ac:dyDescent="0.2">
      <c r="A11905" t="s">
        <v>263</v>
      </c>
      <c r="B11905" t="s">
        <v>143</v>
      </c>
      <c r="C11905" s="44">
        <v>0</v>
      </c>
      <c r="D11905" s="33">
        <v>43875</v>
      </c>
    </row>
    <row r="11906" spans="1:4" x14ac:dyDescent="0.2">
      <c r="A11906" t="s">
        <v>263</v>
      </c>
      <c r="B11906" t="s">
        <v>143</v>
      </c>
      <c r="C11906" s="44">
        <v>0</v>
      </c>
      <c r="D11906" s="33">
        <v>43876</v>
      </c>
    </row>
    <row r="11907" spans="1:4" x14ac:dyDescent="0.2">
      <c r="A11907" t="s">
        <v>263</v>
      </c>
      <c r="B11907" t="s">
        <v>143</v>
      </c>
      <c r="C11907" s="44">
        <v>0</v>
      </c>
      <c r="D11907" s="33">
        <v>43877</v>
      </c>
    </row>
    <row r="11908" spans="1:4" x14ac:dyDescent="0.2">
      <c r="A11908" t="s">
        <v>263</v>
      </c>
      <c r="B11908" t="s">
        <v>143</v>
      </c>
      <c r="C11908" s="44">
        <v>0</v>
      </c>
      <c r="D11908" s="33">
        <v>43878</v>
      </c>
    </row>
    <row r="11909" spans="1:4" x14ac:dyDescent="0.2">
      <c r="A11909" t="s">
        <v>263</v>
      </c>
      <c r="B11909" t="s">
        <v>143</v>
      </c>
      <c r="C11909" s="44">
        <v>0</v>
      </c>
      <c r="D11909" s="33">
        <v>43879</v>
      </c>
    </row>
    <row r="11910" spans="1:4" x14ac:dyDescent="0.2">
      <c r="A11910" t="s">
        <v>263</v>
      </c>
      <c r="B11910" t="s">
        <v>143</v>
      </c>
      <c r="C11910" s="44">
        <v>0</v>
      </c>
      <c r="D11910" s="33">
        <v>43880</v>
      </c>
    </row>
    <row r="11911" spans="1:4" x14ac:dyDescent="0.2">
      <c r="A11911" t="s">
        <v>263</v>
      </c>
      <c r="B11911" t="s">
        <v>143</v>
      </c>
      <c r="C11911" s="44">
        <v>0</v>
      </c>
      <c r="D11911" s="33">
        <v>43881</v>
      </c>
    </row>
    <row r="11912" spans="1:4" x14ac:dyDescent="0.2">
      <c r="A11912" t="s">
        <v>263</v>
      </c>
      <c r="B11912" t="s">
        <v>143</v>
      </c>
      <c r="C11912" s="44">
        <v>0</v>
      </c>
      <c r="D11912" s="33">
        <v>43882</v>
      </c>
    </row>
    <row r="11913" spans="1:4" x14ac:dyDescent="0.2">
      <c r="A11913" t="s">
        <v>263</v>
      </c>
      <c r="B11913" t="s">
        <v>143</v>
      </c>
      <c r="C11913" s="44">
        <v>0</v>
      </c>
      <c r="D11913" s="33">
        <v>43883</v>
      </c>
    </row>
    <row r="11914" spans="1:4" x14ac:dyDescent="0.2">
      <c r="A11914" t="s">
        <v>263</v>
      </c>
      <c r="B11914" t="s">
        <v>143</v>
      </c>
      <c r="C11914" s="44">
        <v>0</v>
      </c>
      <c r="D11914" s="33">
        <v>43884</v>
      </c>
    </row>
    <row r="11915" spans="1:4" x14ac:dyDescent="0.2">
      <c r="A11915" t="s">
        <v>263</v>
      </c>
      <c r="B11915" t="s">
        <v>143</v>
      </c>
      <c r="C11915" s="44">
        <v>0</v>
      </c>
      <c r="D11915" s="33">
        <v>43885</v>
      </c>
    </row>
    <row r="11916" spans="1:4" x14ac:dyDescent="0.2">
      <c r="A11916" t="s">
        <v>263</v>
      </c>
      <c r="B11916" t="s">
        <v>143</v>
      </c>
      <c r="C11916" s="44">
        <v>0</v>
      </c>
      <c r="D11916" s="33">
        <v>43886</v>
      </c>
    </row>
    <row r="11917" spans="1:4" x14ac:dyDescent="0.2">
      <c r="A11917" t="s">
        <v>263</v>
      </c>
      <c r="B11917" t="s">
        <v>143</v>
      </c>
      <c r="C11917" s="44">
        <v>0</v>
      </c>
      <c r="D11917" s="33">
        <v>43887</v>
      </c>
    </row>
    <row r="11918" spans="1:4" x14ac:dyDescent="0.2">
      <c r="A11918" t="s">
        <v>263</v>
      </c>
      <c r="B11918" t="s">
        <v>143</v>
      </c>
      <c r="C11918" s="44">
        <v>0</v>
      </c>
      <c r="D11918" s="33">
        <v>43888</v>
      </c>
    </row>
    <row r="11919" spans="1:4" x14ac:dyDescent="0.2">
      <c r="A11919" t="s">
        <v>263</v>
      </c>
      <c r="B11919" t="s">
        <v>143</v>
      </c>
      <c r="C11919" s="44">
        <v>0</v>
      </c>
      <c r="D11919" s="33">
        <v>43889</v>
      </c>
    </row>
    <row r="11920" spans="1:4" x14ac:dyDescent="0.2">
      <c r="A11920" t="s">
        <v>263</v>
      </c>
      <c r="B11920" t="s">
        <v>143</v>
      </c>
      <c r="C11920" s="44">
        <v>0</v>
      </c>
      <c r="D11920" s="33">
        <v>43890</v>
      </c>
    </row>
    <row r="11921" spans="1:4" x14ac:dyDescent="0.2">
      <c r="A11921" t="s">
        <v>263</v>
      </c>
      <c r="B11921" t="s">
        <v>143</v>
      </c>
      <c r="C11921" s="44">
        <v>0</v>
      </c>
      <c r="D11921" s="33">
        <v>43891</v>
      </c>
    </row>
    <row r="11922" spans="1:4" x14ac:dyDescent="0.2">
      <c r="A11922" t="s">
        <v>263</v>
      </c>
      <c r="B11922" t="s">
        <v>143</v>
      </c>
      <c r="C11922" s="44">
        <v>0</v>
      </c>
      <c r="D11922" s="33">
        <v>43892</v>
      </c>
    </row>
    <row r="11923" spans="1:4" x14ac:dyDescent="0.2">
      <c r="A11923" t="s">
        <v>263</v>
      </c>
      <c r="B11923" t="s">
        <v>143</v>
      </c>
      <c r="C11923" s="44">
        <v>0</v>
      </c>
      <c r="D11923" s="33">
        <v>43893</v>
      </c>
    </row>
    <row r="11924" spans="1:4" x14ac:dyDescent="0.2">
      <c r="A11924" t="s">
        <v>263</v>
      </c>
      <c r="B11924" t="s">
        <v>143</v>
      </c>
      <c r="C11924" s="44">
        <v>0</v>
      </c>
      <c r="D11924" s="33">
        <v>43894</v>
      </c>
    </row>
    <row r="11925" spans="1:4" x14ac:dyDescent="0.2">
      <c r="A11925" t="s">
        <v>263</v>
      </c>
      <c r="B11925" t="s">
        <v>143</v>
      </c>
      <c r="C11925" s="44">
        <v>0</v>
      </c>
      <c r="D11925" s="33">
        <v>43895</v>
      </c>
    </row>
    <row r="11926" spans="1:4" x14ac:dyDescent="0.2">
      <c r="A11926" t="s">
        <v>263</v>
      </c>
      <c r="B11926" t="s">
        <v>143</v>
      </c>
      <c r="C11926" s="44">
        <v>0</v>
      </c>
      <c r="D11926" s="33">
        <v>43896</v>
      </c>
    </row>
    <row r="11927" spans="1:4" x14ac:dyDescent="0.2">
      <c r="A11927" t="s">
        <v>263</v>
      </c>
      <c r="B11927" t="s">
        <v>143</v>
      </c>
      <c r="C11927" s="44">
        <v>0</v>
      </c>
      <c r="D11927" s="33">
        <v>43897</v>
      </c>
    </row>
    <row r="11928" spans="1:4" x14ac:dyDescent="0.2">
      <c r="A11928" t="s">
        <v>263</v>
      </c>
      <c r="B11928" t="s">
        <v>143</v>
      </c>
      <c r="C11928" s="44">
        <v>0</v>
      </c>
      <c r="D11928" s="33">
        <v>43898</v>
      </c>
    </row>
    <row r="11929" spans="1:4" x14ac:dyDescent="0.2">
      <c r="A11929" t="s">
        <v>263</v>
      </c>
      <c r="B11929" t="s">
        <v>143</v>
      </c>
      <c r="C11929" s="44">
        <v>0</v>
      </c>
      <c r="D11929" s="33">
        <v>43899</v>
      </c>
    </row>
    <row r="11930" spans="1:4" x14ac:dyDescent="0.2">
      <c r="A11930" t="s">
        <v>263</v>
      </c>
      <c r="B11930" t="s">
        <v>143</v>
      </c>
      <c r="C11930" s="44">
        <v>0</v>
      </c>
      <c r="D11930" s="33">
        <v>43900</v>
      </c>
    </row>
    <row r="11931" spans="1:4" x14ac:dyDescent="0.2">
      <c r="A11931" t="s">
        <v>263</v>
      </c>
      <c r="B11931" t="s">
        <v>143</v>
      </c>
      <c r="C11931" s="44">
        <v>0</v>
      </c>
      <c r="D11931" s="33">
        <v>43901</v>
      </c>
    </row>
    <row r="11932" spans="1:4" x14ac:dyDescent="0.2">
      <c r="A11932" t="s">
        <v>263</v>
      </c>
      <c r="B11932" t="s">
        <v>143</v>
      </c>
      <c r="C11932" s="44">
        <v>0</v>
      </c>
      <c r="D11932" s="33">
        <v>43902</v>
      </c>
    </row>
    <row r="11933" spans="1:4" x14ac:dyDescent="0.2">
      <c r="A11933" t="s">
        <v>263</v>
      </c>
      <c r="B11933" t="s">
        <v>143</v>
      </c>
      <c r="C11933" s="44">
        <v>0</v>
      </c>
      <c r="D11933" s="33">
        <v>43903</v>
      </c>
    </row>
    <row r="11934" spans="1:4" x14ac:dyDescent="0.2">
      <c r="A11934" t="s">
        <v>263</v>
      </c>
      <c r="B11934" t="s">
        <v>143</v>
      </c>
      <c r="C11934" s="44">
        <v>0</v>
      </c>
      <c r="D11934" s="33">
        <v>43904</v>
      </c>
    </row>
    <row r="11935" spans="1:4" x14ac:dyDescent="0.2">
      <c r="A11935" t="s">
        <v>263</v>
      </c>
      <c r="B11935" t="s">
        <v>143</v>
      </c>
      <c r="C11935" s="44">
        <v>0</v>
      </c>
      <c r="D11935" s="33">
        <v>43905</v>
      </c>
    </row>
    <row r="11936" spans="1:4" x14ac:dyDescent="0.2">
      <c r="A11936" t="s">
        <v>264</v>
      </c>
      <c r="B11936" t="s">
        <v>143</v>
      </c>
      <c r="C11936" s="44">
        <v>0</v>
      </c>
      <c r="D11936" s="33">
        <v>43852</v>
      </c>
    </row>
    <row r="11937" spans="1:4" x14ac:dyDescent="0.2">
      <c r="A11937" t="s">
        <v>264</v>
      </c>
      <c r="B11937" t="s">
        <v>143</v>
      </c>
      <c r="C11937" s="44">
        <v>0</v>
      </c>
      <c r="D11937" s="33">
        <v>43853</v>
      </c>
    </row>
    <row r="11938" spans="1:4" x14ac:dyDescent="0.2">
      <c r="A11938" t="s">
        <v>264</v>
      </c>
      <c r="B11938" t="s">
        <v>143</v>
      </c>
      <c r="C11938" s="44">
        <v>0</v>
      </c>
      <c r="D11938" s="33">
        <v>43854</v>
      </c>
    </row>
    <row r="11939" spans="1:4" x14ac:dyDescent="0.2">
      <c r="A11939" t="s">
        <v>264</v>
      </c>
      <c r="B11939" t="s">
        <v>143</v>
      </c>
      <c r="C11939" s="44">
        <v>0</v>
      </c>
      <c r="D11939" s="33">
        <v>43855</v>
      </c>
    </row>
    <row r="11940" spans="1:4" x14ac:dyDescent="0.2">
      <c r="A11940" t="s">
        <v>264</v>
      </c>
      <c r="B11940" t="s">
        <v>143</v>
      </c>
      <c r="C11940" s="44">
        <v>0</v>
      </c>
      <c r="D11940" s="33">
        <v>43856</v>
      </c>
    </row>
    <row r="11941" spans="1:4" x14ac:dyDescent="0.2">
      <c r="A11941" t="s">
        <v>264</v>
      </c>
      <c r="B11941" t="s">
        <v>143</v>
      </c>
      <c r="C11941" s="44">
        <v>0</v>
      </c>
      <c r="D11941" s="33">
        <v>43857</v>
      </c>
    </row>
    <row r="11942" spans="1:4" x14ac:dyDescent="0.2">
      <c r="A11942" t="s">
        <v>264</v>
      </c>
      <c r="B11942" t="s">
        <v>143</v>
      </c>
      <c r="C11942" s="44">
        <v>0</v>
      </c>
      <c r="D11942" s="33">
        <v>43858</v>
      </c>
    </row>
    <row r="11943" spans="1:4" x14ac:dyDescent="0.2">
      <c r="A11943" t="s">
        <v>264</v>
      </c>
      <c r="B11943" t="s">
        <v>143</v>
      </c>
      <c r="C11943" s="44">
        <v>0</v>
      </c>
      <c r="D11943" s="33">
        <v>43859</v>
      </c>
    </row>
    <row r="11944" spans="1:4" x14ac:dyDescent="0.2">
      <c r="A11944" t="s">
        <v>264</v>
      </c>
      <c r="B11944" t="s">
        <v>143</v>
      </c>
      <c r="C11944" s="44">
        <v>0</v>
      </c>
      <c r="D11944" s="33">
        <v>43860</v>
      </c>
    </row>
    <row r="11945" spans="1:4" x14ac:dyDescent="0.2">
      <c r="A11945" t="s">
        <v>264</v>
      </c>
      <c r="B11945" t="s">
        <v>143</v>
      </c>
      <c r="C11945" s="44">
        <v>0</v>
      </c>
      <c r="D11945" s="33">
        <v>43861</v>
      </c>
    </row>
    <row r="11946" spans="1:4" x14ac:dyDescent="0.2">
      <c r="A11946" t="s">
        <v>264</v>
      </c>
      <c r="B11946" t="s">
        <v>143</v>
      </c>
      <c r="C11946" s="44">
        <v>0</v>
      </c>
      <c r="D11946" s="33">
        <v>43862</v>
      </c>
    </row>
    <row r="11947" spans="1:4" x14ac:dyDescent="0.2">
      <c r="A11947" t="s">
        <v>264</v>
      </c>
      <c r="B11947" t="s">
        <v>143</v>
      </c>
      <c r="C11947" s="44">
        <v>0</v>
      </c>
      <c r="D11947" s="33">
        <v>43863</v>
      </c>
    </row>
    <row r="11948" spans="1:4" x14ac:dyDescent="0.2">
      <c r="A11948" t="s">
        <v>264</v>
      </c>
      <c r="B11948" t="s">
        <v>143</v>
      </c>
      <c r="C11948" s="44">
        <v>0</v>
      </c>
      <c r="D11948" s="33">
        <v>43864</v>
      </c>
    </row>
    <row r="11949" spans="1:4" x14ac:dyDescent="0.2">
      <c r="A11949" t="s">
        <v>264</v>
      </c>
      <c r="B11949" t="s">
        <v>143</v>
      </c>
      <c r="C11949" s="44">
        <v>0</v>
      </c>
      <c r="D11949" s="33">
        <v>43865</v>
      </c>
    </row>
    <row r="11950" spans="1:4" x14ac:dyDescent="0.2">
      <c r="A11950" t="s">
        <v>264</v>
      </c>
      <c r="B11950" t="s">
        <v>143</v>
      </c>
      <c r="C11950" s="44">
        <v>0</v>
      </c>
      <c r="D11950" s="33">
        <v>43866</v>
      </c>
    </row>
    <row r="11951" spans="1:4" x14ac:dyDescent="0.2">
      <c r="A11951" t="s">
        <v>264</v>
      </c>
      <c r="B11951" t="s">
        <v>143</v>
      </c>
      <c r="C11951" s="44">
        <v>0</v>
      </c>
      <c r="D11951" s="33">
        <v>43867</v>
      </c>
    </row>
    <row r="11952" spans="1:4" x14ac:dyDescent="0.2">
      <c r="A11952" t="s">
        <v>264</v>
      </c>
      <c r="B11952" t="s">
        <v>143</v>
      </c>
      <c r="C11952" s="44">
        <v>0</v>
      </c>
      <c r="D11952" s="33">
        <v>43868</v>
      </c>
    </row>
    <row r="11953" spans="1:4" x14ac:dyDescent="0.2">
      <c r="A11953" t="s">
        <v>264</v>
      </c>
      <c r="B11953" t="s">
        <v>143</v>
      </c>
      <c r="C11953" s="44">
        <v>0</v>
      </c>
      <c r="D11953" s="33">
        <v>43869</v>
      </c>
    </row>
    <row r="11954" spans="1:4" x14ac:dyDescent="0.2">
      <c r="A11954" t="s">
        <v>264</v>
      </c>
      <c r="B11954" t="s">
        <v>143</v>
      </c>
      <c r="C11954" s="44">
        <v>0</v>
      </c>
      <c r="D11954" s="33">
        <v>43870</v>
      </c>
    </row>
    <row r="11955" spans="1:4" x14ac:dyDescent="0.2">
      <c r="A11955" t="s">
        <v>264</v>
      </c>
      <c r="B11955" t="s">
        <v>143</v>
      </c>
      <c r="C11955" s="44">
        <v>0</v>
      </c>
      <c r="D11955" s="33">
        <v>43871</v>
      </c>
    </row>
    <row r="11956" spans="1:4" x14ac:dyDescent="0.2">
      <c r="A11956" t="s">
        <v>264</v>
      </c>
      <c r="B11956" t="s">
        <v>143</v>
      </c>
      <c r="C11956" s="44">
        <v>0</v>
      </c>
      <c r="D11956" s="33">
        <v>43872</v>
      </c>
    </row>
    <row r="11957" spans="1:4" x14ac:dyDescent="0.2">
      <c r="A11957" t="s">
        <v>264</v>
      </c>
      <c r="B11957" t="s">
        <v>143</v>
      </c>
      <c r="C11957" s="44">
        <v>0</v>
      </c>
      <c r="D11957" s="33">
        <v>43873</v>
      </c>
    </row>
    <row r="11958" spans="1:4" x14ac:dyDescent="0.2">
      <c r="A11958" t="s">
        <v>264</v>
      </c>
      <c r="B11958" t="s">
        <v>143</v>
      </c>
      <c r="C11958" s="44">
        <v>0</v>
      </c>
      <c r="D11958" s="33">
        <v>43874</v>
      </c>
    </row>
    <row r="11959" spans="1:4" x14ac:dyDescent="0.2">
      <c r="A11959" t="s">
        <v>264</v>
      </c>
      <c r="B11959" t="s">
        <v>143</v>
      </c>
      <c r="C11959" s="44">
        <v>0</v>
      </c>
      <c r="D11959" s="33">
        <v>43875</v>
      </c>
    </row>
    <row r="11960" spans="1:4" x14ac:dyDescent="0.2">
      <c r="A11960" t="s">
        <v>264</v>
      </c>
      <c r="B11960" t="s">
        <v>143</v>
      </c>
      <c r="C11960" s="44">
        <v>0</v>
      </c>
      <c r="D11960" s="33">
        <v>43876</v>
      </c>
    </row>
    <row r="11961" spans="1:4" x14ac:dyDescent="0.2">
      <c r="A11961" t="s">
        <v>264</v>
      </c>
      <c r="B11961" t="s">
        <v>143</v>
      </c>
      <c r="C11961" s="44">
        <v>0</v>
      </c>
      <c r="D11961" s="33">
        <v>43877</v>
      </c>
    </row>
    <row r="11962" spans="1:4" x14ac:dyDescent="0.2">
      <c r="A11962" t="s">
        <v>264</v>
      </c>
      <c r="B11962" t="s">
        <v>143</v>
      </c>
      <c r="C11962" s="44">
        <v>0</v>
      </c>
      <c r="D11962" s="33">
        <v>43878</v>
      </c>
    </row>
    <row r="11963" spans="1:4" x14ac:dyDescent="0.2">
      <c r="A11963" t="s">
        <v>264</v>
      </c>
      <c r="B11963" t="s">
        <v>143</v>
      </c>
      <c r="C11963" s="44">
        <v>0</v>
      </c>
      <c r="D11963" s="33">
        <v>43879</v>
      </c>
    </row>
    <row r="11964" spans="1:4" x14ac:dyDescent="0.2">
      <c r="A11964" t="s">
        <v>264</v>
      </c>
      <c r="B11964" t="s">
        <v>143</v>
      </c>
      <c r="C11964" s="44">
        <v>0</v>
      </c>
      <c r="D11964" s="33">
        <v>43880</v>
      </c>
    </row>
    <row r="11965" spans="1:4" x14ac:dyDescent="0.2">
      <c r="A11965" t="s">
        <v>264</v>
      </c>
      <c r="B11965" t="s">
        <v>143</v>
      </c>
      <c r="C11965" s="44">
        <v>0</v>
      </c>
      <c r="D11965" s="33">
        <v>43881</v>
      </c>
    </row>
    <row r="11966" spans="1:4" x14ac:dyDescent="0.2">
      <c r="A11966" t="s">
        <v>264</v>
      </c>
      <c r="B11966" t="s">
        <v>143</v>
      </c>
      <c r="C11966" s="44">
        <v>0</v>
      </c>
      <c r="D11966" s="33">
        <v>43882</v>
      </c>
    </row>
    <row r="11967" spans="1:4" x14ac:dyDescent="0.2">
      <c r="A11967" t="s">
        <v>264</v>
      </c>
      <c r="B11967" t="s">
        <v>143</v>
      </c>
      <c r="C11967" s="44">
        <v>0</v>
      </c>
      <c r="D11967" s="33">
        <v>43883</v>
      </c>
    </row>
    <row r="11968" spans="1:4" x14ac:dyDescent="0.2">
      <c r="A11968" t="s">
        <v>264</v>
      </c>
      <c r="B11968" t="s">
        <v>143</v>
      </c>
      <c r="C11968" s="44">
        <v>0</v>
      </c>
      <c r="D11968" s="33">
        <v>43884</v>
      </c>
    </row>
    <row r="11969" spans="1:4" x14ac:dyDescent="0.2">
      <c r="A11969" t="s">
        <v>264</v>
      </c>
      <c r="B11969" t="s">
        <v>143</v>
      </c>
      <c r="C11969" s="44">
        <v>0</v>
      </c>
      <c r="D11969" s="33">
        <v>43885</v>
      </c>
    </row>
    <row r="11970" spans="1:4" x14ac:dyDescent="0.2">
      <c r="A11970" t="s">
        <v>264</v>
      </c>
      <c r="B11970" t="s">
        <v>143</v>
      </c>
      <c r="C11970" s="44">
        <v>0</v>
      </c>
      <c r="D11970" s="33">
        <v>43886</v>
      </c>
    </row>
    <row r="11971" spans="1:4" x14ac:dyDescent="0.2">
      <c r="A11971" t="s">
        <v>264</v>
      </c>
      <c r="B11971" t="s">
        <v>143</v>
      </c>
      <c r="C11971" s="44">
        <v>0</v>
      </c>
      <c r="D11971" s="33">
        <v>43887</v>
      </c>
    </row>
    <row r="11972" spans="1:4" x14ac:dyDescent="0.2">
      <c r="A11972" t="s">
        <v>264</v>
      </c>
      <c r="B11972" t="s">
        <v>143</v>
      </c>
      <c r="C11972" s="44">
        <v>0</v>
      </c>
      <c r="D11972" s="33">
        <v>43888</v>
      </c>
    </row>
    <row r="11973" spans="1:4" x14ac:dyDescent="0.2">
      <c r="A11973" t="s">
        <v>264</v>
      </c>
      <c r="B11973" t="s">
        <v>143</v>
      </c>
      <c r="C11973" s="44">
        <v>0</v>
      </c>
      <c r="D11973" s="33">
        <v>43889</v>
      </c>
    </row>
    <row r="11974" spans="1:4" x14ac:dyDescent="0.2">
      <c r="A11974" t="s">
        <v>264</v>
      </c>
      <c r="B11974" t="s">
        <v>143</v>
      </c>
      <c r="C11974" s="44">
        <v>0</v>
      </c>
      <c r="D11974" s="33">
        <v>43890</v>
      </c>
    </row>
    <row r="11975" spans="1:4" x14ac:dyDescent="0.2">
      <c r="A11975" t="s">
        <v>264</v>
      </c>
      <c r="B11975" t="s">
        <v>143</v>
      </c>
      <c r="C11975" s="44">
        <v>0</v>
      </c>
      <c r="D11975" s="33">
        <v>43891</v>
      </c>
    </row>
    <row r="11976" spans="1:4" x14ac:dyDescent="0.2">
      <c r="A11976" t="s">
        <v>264</v>
      </c>
      <c r="B11976" t="s">
        <v>143</v>
      </c>
      <c r="C11976" s="44">
        <v>0</v>
      </c>
      <c r="D11976" s="33">
        <v>43892</v>
      </c>
    </row>
    <row r="11977" spans="1:4" x14ac:dyDescent="0.2">
      <c r="A11977" t="s">
        <v>264</v>
      </c>
      <c r="B11977" t="s">
        <v>143</v>
      </c>
      <c r="C11977" s="44">
        <v>0</v>
      </c>
      <c r="D11977" s="33">
        <v>43893</v>
      </c>
    </row>
    <row r="11978" spans="1:4" x14ac:dyDescent="0.2">
      <c r="A11978" t="s">
        <v>264</v>
      </c>
      <c r="B11978" t="s">
        <v>143</v>
      </c>
      <c r="C11978" s="44">
        <v>0</v>
      </c>
      <c r="D11978" s="33">
        <v>43894</v>
      </c>
    </row>
    <row r="11979" spans="1:4" x14ac:dyDescent="0.2">
      <c r="A11979" t="s">
        <v>264</v>
      </c>
      <c r="B11979" t="s">
        <v>143</v>
      </c>
      <c r="C11979" s="44">
        <v>0</v>
      </c>
      <c r="D11979" s="33">
        <v>43895</v>
      </c>
    </row>
    <row r="11980" spans="1:4" x14ac:dyDescent="0.2">
      <c r="A11980" t="s">
        <v>264</v>
      </c>
      <c r="B11980" t="s">
        <v>143</v>
      </c>
      <c r="C11980" s="44">
        <v>0</v>
      </c>
      <c r="D11980" s="33">
        <v>43896</v>
      </c>
    </row>
    <row r="11981" spans="1:4" x14ac:dyDescent="0.2">
      <c r="A11981" t="s">
        <v>264</v>
      </c>
      <c r="B11981" t="s">
        <v>143</v>
      </c>
      <c r="C11981" s="44">
        <v>0</v>
      </c>
      <c r="D11981" s="33">
        <v>43897</v>
      </c>
    </row>
    <row r="11982" spans="1:4" x14ac:dyDescent="0.2">
      <c r="A11982" t="s">
        <v>264</v>
      </c>
      <c r="B11982" t="s">
        <v>143</v>
      </c>
      <c r="C11982" s="44">
        <v>0</v>
      </c>
      <c r="D11982" s="33">
        <v>43898</v>
      </c>
    </row>
    <row r="11983" spans="1:4" x14ac:dyDescent="0.2">
      <c r="A11983" t="s">
        <v>264</v>
      </c>
      <c r="B11983" t="s">
        <v>143</v>
      </c>
      <c r="C11983" s="44">
        <v>0</v>
      </c>
      <c r="D11983" s="33">
        <v>43899</v>
      </c>
    </row>
    <row r="11984" spans="1:4" x14ac:dyDescent="0.2">
      <c r="A11984" t="s">
        <v>264</v>
      </c>
      <c r="B11984" t="s">
        <v>143</v>
      </c>
      <c r="C11984" s="44">
        <v>0</v>
      </c>
      <c r="D11984" s="33">
        <v>43900</v>
      </c>
    </row>
    <row r="11985" spans="1:4" x14ac:dyDescent="0.2">
      <c r="A11985" t="s">
        <v>264</v>
      </c>
      <c r="B11985" t="s">
        <v>143</v>
      </c>
      <c r="C11985" s="44">
        <v>0</v>
      </c>
      <c r="D11985" s="33">
        <v>43901</v>
      </c>
    </row>
    <row r="11986" spans="1:4" x14ac:dyDescent="0.2">
      <c r="A11986" t="s">
        <v>264</v>
      </c>
      <c r="B11986" t="s">
        <v>143</v>
      </c>
      <c r="C11986" s="44">
        <v>0</v>
      </c>
      <c r="D11986" s="33">
        <v>43902</v>
      </c>
    </row>
    <row r="11987" spans="1:4" x14ac:dyDescent="0.2">
      <c r="A11987" t="s">
        <v>264</v>
      </c>
      <c r="B11987" t="s">
        <v>143</v>
      </c>
      <c r="C11987" s="44">
        <v>0</v>
      </c>
      <c r="D11987" s="33">
        <v>43903</v>
      </c>
    </row>
    <row r="11988" spans="1:4" x14ac:dyDescent="0.2">
      <c r="A11988" t="s">
        <v>264</v>
      </c>
      <c r="B11988" t="s">
        <v>143</v>
      </c>
      <c r="C11988" s="44">
        <v>0</v>
      </c>
      <c r="D11988" s="33">
        <v>43904</v>
      </c>
    </row>
    <row r="11989" spans="1:4" x14ac:dyDescent="0.2">
      <c r="A11989" t="s">
        <v>264</v>
      </c>
      <c r="B11989" t="s">
        <v>143</v>
      </c>
      <c r="C11989" s="44">
        <v>0</v>
      </c>
      <c r="D11989" s="33">
        <v>43905</v>
      </c>
    </row>
    <row r="11990" spans="1:4" x14ac:dyDescent="0.2">
      <c r="A11990" t="s">
        <v>265</v>
      </c>
      <c r="B11990" t="s">
        <v>143</v>
      </c>
      <c r="C11990" s="44">
        <v>0</v>
      </c>
      <c r="D11990" s="33">
        <v>43852</v>
      </c>
    </row>
    <row r="11991" spans="1:4" x14ac:dyDescent="0.2">
      <c r="A11991" t="s">
        <v>265</v>
      </c>
      <c r="B11991" t="s">
        <v>143</v>
      </c>
      <c r="C11991" s="44">
        <v>0</v>
      </c>
      <c r="D11991" s="33">
        <v>43853</v>
      </c>
    </row>
    <row r="11992" spans="1:4" x14ac:dyDescent="0.2">
      <c r="A11992" t="s">
        <v>265</v>
      </c>
      <c r="B11992" t="s">
        <v>143</v>
      </c>
      <c r="C11992" s="44">
        <v>0</v>
      </c>
      <c r="D11992" s="33">
        <v>43854</v>
      </c>
    </row>
    <row r="11993" spans="1:4" x14ac:dyDescent="0.2">
      <c r="A11993" t="s">
        <v>265</v>
      </c>
      <c r="B11993" t="s">
        <v>143</v>
      </c>
      <c r="C11993" s="44">
        <v>0</v>
      </c>
      <c r="D11993" s="33">
        <v>43855</v>
      </c>
    </row>
    <row r="11994" spans="1:4" x14ac:dyDescent="0.2">
      <c r="A11994" t="s">
        <v>265</v>
      </c>
      <c r="B11994" t="s">
        <v>143</v>
      </c>
      <c r="C11994" s="44">
        <v>0</v>
      </c>
      <c r="D11994" s="33">
        <v>43856</v>
      </c>
    </row>
    <row r="11995" spans="1:4" x14ac:dyDescent="0.2">
      <c r="A11995" t="s">
        <v>265</v>
      </c>
      <c r="B11995" t="s">
        <v>143</v>
      </c>
      <c r="C11995" s="44">
        <v>0</v>
      </c>
      <c r="D11995" s="33">
        <v>43857</v>
      </c>
    </row>
    <row r="11996" spans="1:4" x14ac:dyDescent="0.2">
      <c r="A11996" t="s">
        <v>265</v>
      </c>
      <c r="B11996" t="s">
        <v>143</v>
      </c>
      <c r="C11996" s="44">
        <v>0</v>
      </c>
      <c r="D11996" s="33">
        <v>43858</v>
      </c>
    </row>
    <row r="11997" spans="1:4" x14ac:dyDescent="0.2">
      <c r="A11997" t="s">
        <v>265</v>
      </c>
      <c r="B11997" t="s">
        <v>143</v>
      </c>
      <c r="C11997" s="44">
        <v>0</v>
      </c>
      <c r="D11997" s="33">
        <v>43859</v>
      </c>
    </row>
    <row r="11998" spans="1:4" x14ac:dyDescent="0.2">
      <c r="A11998" t="s">
        <v>265</v>
      </c>
      <c r="B11998" t="s">
        <v>143</v>
      </c>
      <c r="C11998" s="44">
        <v>0</v>
      </c>
      <c r="D11998" s="33">
        <v>43860</v>
      </c>
    </row>
    <row r="11999" spans="1:4" x14ac:dyDescent="0.2">
      <c r="A11999" t="s">
        <v>265</v>
      </c>
      <c r="B11999" t="s">
        <v>143</v>
      </c>
      <c r="C11999" s="44">
        <v>0</v>
      </c>
      <c r="D11999" s="33">
        <v>43861</v>
      </c>
    </row>
    <row r="12000" spans="1:4" x14ac:dyDescent="0.2">
      <c r="A12000" t="s">
        <v>265</v>
      </c>
      <c r="B12000" t="s">
        <v>143</v>
      </c>
      <c r="C12000" s="44">
        <v>0</v>
      </c>
      <c r="D12000" s="33">
        <v>43862</v>
      </c>
    </row>
    <row r="12001" spans="1:4" x14ac:dyDescent="0.2">
      <c r="A12001" t="s">
        <v>265</v>
      </c>
      <c r="B12001" t="s">
        <v>143</v>
      </c>
      <c r="C12001" s="44">
        <v>0</v>
      </c>
      <c r="D12001" s="33">
        <v>43863</v>
      </c>
    </row>
    <row r="12002" spans="1:4" x14ac:dyDescent="0.2">
      <c r="A12002" t="s">
        <v>265</v>
      </c>
      <c r="B12002" t="s">
        <v>143</v>
      </c>
      <c r="C12002" s="44">
        <v>0</v>
      </c>
      <c r="D12002" s="33">
        <v>43864</v>
      </c>
    </row>
    <row r="12003" spans="1:4" x14ac:dyDescent="0.2">
      <c r="A12003" t="s">
        <v>265</v>
      </c>
      <c r="B12003" t="s">
        <v>143</v>
      </c>
      <c r="C12003" s="44">
        <v>0</v>
      </c>
      <c r="D12003" s="33">
        <v>43865</v>
      </c>
    </row>
    <row r="12004" spans="1:4" x14ac:dyDescent="0.2">
      <c r="A12004" t="s">
        <v>265</v>
      </c>
      <c r="B12004" t="s">
        <v>143</v>
      </c>
      <c r="C12004" s="44">
        <v>0</v>
      </c>
      <c r="D12004" s="33">
        <v>43866</v>
      </c>
    </row>
    <row r="12005" spans="1:4" x14ac:dyDescent="0.2">
      <c r="A12005" t="s">
        <v>265</v>
      </c>
      <c r="B12005" t="s">
        <v>143</v>
      </c>
      <c r="C12005" s="44">
        <v>0</v>
      </c>
      <c r="D12005" s="33">
        <v>43867</v>
      </c>
    </row>
    <row r="12006" spans="1:4" x14ac:dyDescent="0.2">
      <c r="A12006" t="s">
        <v>265</v>
      </c>
      <c r="B12006" t="s">
        <v>143</v>
      </c>
      <c r="C12006" s="44">
        <v>0</v>
      </c>
      <c r="D12006" s="33">
        <v>43868</v>
      </c>
    </row>
    <row r="12007" spans="1:4" x14ac:dyDescent="0.2">
      <c r="A12007" t="s">
        <v>265</v>
      </c>
      <c r="B12007" t="s">
        <v>143</v>
      </c>
      <c r="C12007" s="44">
        <v>0</v>
      </c>
      <c r="D12007" s="33">
        <v>43869</v>
      </c>
    </row>
    <row r="12008" spans="1:4" x14ac:dyDescent="0.2">
      <c r="A12008" t="s">
        <v>265</v>
      </c>
      <c r="B12008" t="s">
        <v>143</v>
      </c>
      <c r="C12008" s="44">
        <v>0</v>
      </c>
      <c r="D12008" s="33">
        <v>43870</v>
      </c>
    </row>
    <row r="12009" spans="1:4" x14ac:dyDescent="0.2">
      <c r="A12009" t="s">
        <v>265</v>
      </c>
      <c r="B12009" t="s">
        <v>143</v>
      </c>
      <c r="C12009" s="44">
        <v>0</v>
      </c>
      <c r="D12009" s="33">
        <v>43871</v>
      </c>
    </row>
    <row r="12010" spans="1:4" x14ac:dyDescent="0.2">
      <c r="A12010" t="s">
        <v>265</v>
      </c>
      <c r="B12010" t="s">
        <v>143</v>
      </c>
      <c r="C12010" s="44">
        <v>0</v>
      </c>
      <c r="D12010" s="33">
        <v>43872</v>
      </c>
    </row>
    <row r="12011" spans="1:4" x14ac:dyDescent="0.2">
      <c r="A12011" t="s">
        <v>265</v>
      </c>
      <c r="B12011" t="s">
        <v>143</v>
      </c>
      <c r="C12011" s="44">
        <v>0</v>
      </c>
      <c r="D12011" s="33">
        <v>43873</v>
      </c>
    </row>
    <row r="12012" spans="1:4" x14ac:dyDescent="0.2">
      <c r="A12012" t="s">
        <v>265</v>
      </c>
      <c r="B12012" t="s">
        <v>143</v>
      </c>
      <c r="C12012" s="44">
        <v>0</v>
      </c>
      <c r="D12012" s="33">
        <v>43874</v>
      </c>
    </row>
    <row r="12013" spans="1:4" x14ac:dyDescent="0.2">
      <c r="A12013" t="s">
        <v>265</v>
      </c>
      <c r="B12013" t="s">
        <v>143</v>
      </c>
      <c r="C12013" s="44">
        <v>0</v>
      </c>
      <c r="D12013" s="33">
        <v>43875</v>
      </c>
    </row>
    <row r="12014" spans="1:4" x14ac:dyDescent="0.2">
      <c r="A12014" t="s">
        <v>265</v>
      </c>
      <c r="B12014" t="s">
        <v>143</v>
      </c>
      <c r="C12014" s="44">
        <v>0</v>
      </c>
      <c r="D12014" s="33">
        <v>43876</v>
      </c>
    </row>
    <row r="12015" spans="1:4" x14ac:dyDescent="0.2">
      <c r="A12015" t="s">
        <v>265</v>
      </c>
      <c r="B12015" t="s">
        <v>143</v>
      </c>
      <c r="C12015" s="44">
        <v>0</v>
      </c>
      <c r="D12015" s="33">
        <v>43877</v>
      </c>
    </row>
    <row r="12016" spans="1:4" x14ac:dyDescent="0.2">
      <c r="A12016" t="s">
        <v>265</v>
      </c>
      <c r="B12016" t="s">
        <v>143</v>
      </c>
      <c r="C12016" s="44">
        <v>0</v>
      </c>
      <c r="D12016" s="33">
        <v>43878</v>
      </c>
    </row>
    <row r="12017" spans="1:4" x14ac:dyDescent="0.2">
      <c r="A12017" t="s">
        <v>265</v>
      </c>
      <c r="B12017" t="s">
        <v>143</v>
      </c>
      <c r="C12017" s="44">
        <v>0</v>
      </c>
      <c r="D12017" s="33">
        <v>43879</v>
      </c>
    </row>
    <row r="12018" spans="1:4" x14ac:dyDescent="0.2">
      <c r="A12018" t="s">
        <v>265</v>
      </c>
      <c r="B12018" t="s">
        <v>143</v>
      </c>
      <c r="C12018" s="44">
        <v>0</v>
      </c>
      <c r="D12018" s="33">
        <v>43880</v>
      </c>
    </row>
    <row r="12019" spans="1:4" x14ac:dyDescent="0.2">
      <c r="A12019" t="s">
        <v>265</v>
      </c>
      <c r="B12019" t="s">
        <v>143</v>
      </c>
      <c r="C12019" s="44">
        <v>0</v>
      </c>
      <c r="D12019" s="33">
        <v>43881</v>
      </c>
    </row>
    <row r="12020" spans="1:4" x14ac:dyDescent="0.2">
      <c r="A12020" t="s">
        <v>265</v>
      </c>
      <c r="B12020" t="s">
        <v>143</v>
      </c>
      <c r="C12020" s="44">
        <v>0</v>
      </c>
      <c r="D12020" s="33">
        <v>43882</v>
      </c>
    </row>
    <row r="12021" spans="1:4" x14ac:dyDescent="0.2">
      <c r="A12021" t="s">
        <v>265</v>
      </c>
      <c r="B12021" t="s">
        <v>143</v>
      </c>
      <c r="C12021" s="44">
        <v>0</v>
      </c>
      <c r="D12021" s="33">
        <v>43883</v>
      </c>
    </row>
    <row r="12022" spans="1:4" x14ac:dyDescent="0.2">
      <c r="A12022" t="s">
        <v>265</v>
      </c>
      <c r="B12022" t="s">
        <v>143</v>
      </c>
      <c r="C12022" s="44">
        <v>0</v>
      </c>
      <c r="D12022" s="33">
        <v>43884</v>
      </c>
    </row>
    <row r="12023" spans="1:4" x14ac:dyDescent="0.2">
      <c r="A12023" t="s">
        <v>265</v>
      </c>
      <c r="B12023" t="s">
        <v>143</v>
      </c>
      <c r="C12023" s="44">
        <v>0</v>
      </c>
      <c r="D12023" s="33">
        <v>43885</v>
      </c>
    </row>
    <row r="12024" spans="1:4" x14ac:dyDescent="0.2">
      <c r="A12024" t="s">
        <v>265</v>
      </c>
      <c r="B12024" t="s">
        <v>143</v>
      </c>
      <c r="C12024" s="44">
        <v>0</v>
      </c>
      <c r="D12024" s="33">
        <v>43886</v>
      </c>
    </row>
    <row r="12025" spans="1:4" x14ac:dyDescent="0.2">
      <c r="A12025" t="s">
        <v>265</v>
      </c>
      <c r="B12025" t="s">
        <v>143</v>
      </c>
      <c r="C12025" s="44">
        <v>0</v>
      </c>
      <c r="D12025" s="33">
        <v>43887</v>
      </c>
    </row>
    <row r="12026" spans="1:4" x14ac:dyDescent="0.2">
      <c r="A12026" t="s">
        <v>265</v>
      </c>
      <c r="B12026" t="s">
        <v>143</v>
      </c>
      <c r="C12026" s="44">
        <v>0</v>
      </c>
      <c r="D12026" s="33">
        <v>43888</v>
      </c>
    </row>
    <row r="12027" spans="1:4" x14ac:dyDescent="0.2">
      <c r="A12027" t="s">
        <v>265</v>
      </c>
      <c r="B12027" t="s">
        <v>143</v>
      </c>
      <c r="C12027" s="44">
        <v>0</v>
      </c>
      <c r="D12027" s="33">
        <v>43889</v>
      </c>
    </row>
    <row r="12028" spans="1:4" x14ac:dyDescent="0.2">
      <c r="A12028" t="s">
        <v>265</v>
      </c>
      <c r="B12028" t="s">
        <v>143</v>
      </c>
      <c r="C12028" s="44">
        <v>0</v>
      </c>
      <c r="D12028" s="33">
        <v>43890</v>
      </c>
    </row>
    <row r="12029" spans="1:4" x14ac:dyDescent="0.2">
      <c r="A12029" t="s">
        <v>265</v>
      </c>
      <c r="B12029" t="s">
        <v>143</v>
      </c>
      <c r="C12029" s="44">
        <v>0</v>
      </c>
      <c r="D12029" s="33">
        <v>43891</v>
      </c>
    </row>
    <row r="12030" spans="1:4" x14ac:dyDescent="0.2">
      <c r="A12030" t="s">
        <v>265</v>
      </c>
      <c r="B12030" t="s">
        <v>143</v>
      </c>
      <c r="C12030" s="44">
        <v>0</v>
      </c>
      <c r="D12030" s="33">
        <v>43892</v>
      </c>
    </row>
    <row r="12031" spans="1:4" x14ac:dyDescent="0.2">
      <c r="A12031" t="s">
        <v>265</v>
      </c>
      <c r="B12031" t="s">
        <v>143</v>
      </c>
      <c r="C12031" s="44">
        <v>0</v>
      </c>
      <c r="D12031" s="33">
        <v>43893</v>
      </c>
    </row>
    <row r="12032" spans="1:4" x14ac:dyDescent="0.2">
      <c r="A12032" t="s">
        <v>265</v>
      </c>
      <c r="B12032" t="s">
        <v>143</v>
      </c>
      <c r="C12032" s="44">
        <v>0</v>
      </c>
      <c r="D12032" s="33">
        <v>43894</v>
      </c>
    </row>
    <row r="12033" spans="1:4" x14ac:dyDescent="0.2">
      <c r="A12033" t="s">
        <v>265</v>
      </c>
      <c r="B12033" t="s">
        <v>143</v>
      </c>
      <c r="C12033" s="44">
        <v>0</v>
      </c>
      <c r="D12033" s="33">
        <v>43895</v>
      </c>
    </row>
    <row r="12034" spans="1:4" x14ac:dyDescent="0.2">
      <c r="A12034" t="s">
        <v>265</v>
      </c>
      <c r="B12034" t="s">
        <v>143</v>
      </c>
      <c r="C12034" s="44">
        <v>0</v>
      </c>
      <c r="D12034" s="33">
        <v>43896</v>
      </c>
    </row>
    <row r="12035" spans="1:4" x14ac:dyDescent="0.2">
      <c r="A12035" t="s">
        <v>265</v>
      </c>
      <c r="B12035" t="s">
        <v>143</v>
      </c>
      <c r="C12035" s="44">
        <v>0</v>
      </c>
      <c r="D12035" s="33">
        <v>43897</v>
      </c>
    </row>
    <row r="12036" spans="1:4" x14ac:dyDescent="0.2">
      <c r="A12036" t="s">
        <v>265</v>
      </c>
      <c r="B12036" t="s">
        <v>143</v>
      </c>
      <c r="C12036" s="44">
        <v>0</v>
      </c>
      <c r="D12036" s="33">
        <v>43898</v>
      </c>
    </row>
    <row r="12037" spans="1:4" x14ac:dyDescent="0.2">
      <c r="A12037" t="s">
        <v>265</v>
      </c>
      <c r="B12037" t="s">
        <v>143</v>
      </c>
      <c r="C12037" s="44">
        <v>0</v>
      </c>
      <c r="D12037" s="33">
        <v>43899</v>
      </c>
    </row>
    <row r="12038" spans="1:4" x14ac:dyDescent="0.2">
      <c r="A12038" t="s">
        <v>265</v>
      </c>
      <c r="B12038" t="s">
        <v>143</v>
      </c>
      <c r="C12038" s="44">
        <v>0</v>
      </c>
      <c r="D12038" s="33">
        <v>43900</v>
      </c>
    </row>
    <row r="12039" spans="1:4" x14ac:dyDescent="0.2">
      <c r="A12039" t="s">
        <v>265</v>
      </c>
      <c r="B12039" t="s">
        <v>143</v>
      </c>
      <c r="C12039" s="44">
        <v>0</v>
      </c>
      <c r="D12039" s="33">
        <v>43901</v>
      </c>
    </row>
    <row r="12040" spans="1:4" x14ac:dyDescent="0.2">
      <c r="A12040" t="s">
        <v>265</v>
      </c>
      <c r="B12040" t="s">
        <v>143</v>
      </c>
      <c r="C12040" s="44">
        <v>0</v>
      </c>
      <c r="D12040" s="33">
        <v>43902</v>
      </c>
    </row>
    <row r="12041" spans="1:4" x14ac:dyDescent="0.2">
      <c r="A12041" t="s">
        <v>265</v>
      </c>
      <c r="B12041" t="s">
        <v>143</v>
      </c>
      <c r="C12041" s="44">
        <v>0</v>
      </c>
      <c r="D12041" s="33">
        <v>43903</v>
      </c>
    </row>
    <row r="12042" spans="1:4" x14ac:dyDescent="0.2">
      <c r="A12042" t="s">
        <v>265</v>
      </c>
      <c r="B12042" t="s">
        <v>143</v>
      </c>
      <c r="C12042" s="44">
        <v>0</v>
      </c>
      <c r="D12042" s="33">
        <v>43904</v>
      </c>
    </row>
    <row r="12043" spans="1:4" x14ac:dyDescent="0.2">
      <c r="A12043" t="s">
        <v>265</v>
      </c>
      <c r="B12043" t="s">
        <v>143</v>
      </c>
      <c r="C12043" s="44">
        <v>0</v>
      </c>
      <c r="D12043" s="33">
        <v>43905</v>
      </c>
    </row>
    <row r="12044" spans="1:4" x14ac:dyDescent="0.2">
      <c r="A12044" t="s">
        <v>266</v>
      </c>
      <c r="B12044" t="s">
        <v>143</v>
      </c>
      <c r="C12044" s="44">
        <v>0</v>
      </c>
      <c r="D12044" s="33">
        <v>43852</v>
      </c>
    </row>
    <row r="12045" spans="1:4" x14ac:dyDescent="0.2">
      <c r="A12045" t="s">
        <v>266</v>
      </c>
      <c r="B12045" t="s">
        <v>143</v>
      </c>
      <c r="C12045" s="44">
        <v>0</v>
      </c>
      <c r="D12045" s="33">
        <v>43853</v>
      </c>
    </row>
    <row r="12046" spans="1:4" x14ac:dyDescent="0.2">
      <c r="A12046" t="s">
        <v>266</v>
      </c>
      <c r="B12046" t="s">
        <v>143</v>
      </c>
      <c r="C12046" s="44">
        <v>0</v>
      </c>
      <c r="D12046" s="33">
        <v>43854</v>
      </c>
    </row>
    <row r="12047" spans="1:4" x14ac:dyDescent="0.2">
      <c r="A12047" t="s">
        <v>266</v>
      </c>
      <c r="B12047" t="s">
        <v>143</v>
      </c>
      <c r="C12047" s="44">
        <v>0</v>
      </c>
      <c r="D12047" s="33">
        <v>43855</v>
      </c>
    </row>
    <row r="12048" spans="1:4" x14ac:dyDescent="0.2">
      <c r="A12048" t="s">
        <v>266</v>
      </c>
      <c r="B12048" t="s">
        <v>143</v>
      </c>
      <c r="C12048" s="44">
        <v>0</v>
      </c>
      <c r="D12048" s="33">
        <v>43856</v>
      </c>
    </row>
    <row r="12049" spans="1:4" x14ac:dyDescent="0.2">
      <c r="A12049" t="s">
        <v>266</v>
      </c>
      <c r="B12049" t="s">
        <v>143</v>
      </c>
      <c r="C12049" s="44">
        <v>0</v>
      </c>
      <c r="D12049" s="33">
        <v>43857</v>
      </c>
    </row>
    <row r="12050" spans="1:4" x14ac:dyDescent="0.2">
      <c r="A12050" t="s">
        <v>266</v>
      </c>
      <c r="B12050" t="s">
        <v>143</v>
      </c>
      <c r="C12050" s="44">
        <v>0</v>
      </c>
      <c r="D12050" s="33">
        <v>43858</v>
      </c>
    </row>
    <row r="12051" spans="1:4" x14ac:dyDescent="0.2">
      <c r="A12051" t="s">
        <v>266</v>
      </c>
      <c r="B12051" t="s">
        <v>143</v>
      </c>
      <c r="C12051" s="44">
        <v>0</v>
      </c>
      <c r="D12051" s="33">
        <v>43859</v>
      </c>
    </row>
    <row r="12052" spans="1:4" x14ac:dyDescent="0.2">
      <c r="A12052" t="s">
        <v>266</v>
      </c>
      <c r="B12052" t="s">
        <v>143</v>
      </c>
      <c r="C12052" s="44">
        <v>0</v>
      </c>
      <c r="D12052" s="33">
        <v>43860</v>
      </c>
    </row>
    <row r="12053" spans="1:4" x14ac:dyDescent="0.2">
      <c r="A12053" t="s">
        <v>266</v>
      </c>
      <c r="B12053" t="s">
        <v>143</v>
      </c>
      <c r="C12053" s="44">
        <v>0</v>
      </c>
      <c r="D12053" s="33">
        <v>43861</v>
      </c>
    </row>
    <row r="12054" spans="1:4" x14ac:dyDescent="0.2">
      <c r="A12054" t="s">
        <v>266</v>
      </c>
      <c r="B12054" t="s">
        <v>143</v>
      </c>
      <c r="C12054" s="44">
        <v>0</v>
      </c>
      <c r="D12054" s="33">
        <v>43862</v>
      </c>
    </row>
    <row r="12055" spans="1:4" x14ac:dyDescent="0.2">
      <c r="A12055" t="s">
        <v>266</v>
      </c>
      <c r="B12055" t="s">
        <v>143</v>
      </c>
      <c r="C12055" s="44">
        <v>0</v>
      </c>
      <c r="D12055" s="33">
        <v>43863</v>
      </c>
    </row>
    <row r="12056" spans="1:4" x14ac:dyDescent="0.2">
      <c r="A12056" t="s">
        <v>266</v>
      </c>
      <c r="B12056" t="s">
        <v>143</v>
      </c>
      <c r="C12056" s="44">
        <v>0</v>
      </c>
      <c r="D12056" s="33">
        <v>43864</v>
      </c>
    </row>
    <row r="12057" spans="1:4" x14ac:dyDescent="0.2">
      <c r="A12057" t="s">
        <v>266</v>
      </c>
      <c r="B12057" t="s">
        <v>143</v>
      </c>
      <c r="C12057" s="44">
        <v>0</v>
      </c>
      <c r="D12057" s="33">
        <v>43865</v>
      </c>
    </row>
    <row r="12058" spans="1:4" x14ac:dyDescent="0.2">
      <c r="A12058" t="s">
        <v>266</v>
      </c>
      <c r="B12058" t="s">
        <v>143</v>
      </c>
      <c r="C12058" s="44">
        <v>0</v>
      </c>
      <c r="D12058" s="33">
        <v>43866</v>
      </c>
    </row>
    <row r="12059" spans="1:4" x14ac:dyDescent="0.2">
      <c r="A12059" t="s">
        <v>266</v>
      </c>
      <c r="B12059" t="s">
        <v>143</v>
      </c>
      <c r="C12059" s="44">
        <v>0</v>
      </c>
      <c r="D12059" s="33">
        <v>43867</v>
      </c>
    </row>
    <row r="12060" spans="1:4" x14ac:dyDescent="0.2">
      <c r="A12060" t="s">
        <v>266</v>
      </c>
      <c r="B12060" t="s">
        <v>143</v>
      </c>
      <c r="C12060" s="44">
        <v>0</v>
      </c>
      <c r="D12060" s="33">
        <v>43868</v>
      </c>
    </row>
    <row r="12061" spans="1:4" x14ac:dyDescent="0.2">
      <c r="A12061" t="s">
        <v>266</v>
      </c>
      <c r="B12061" t="s">
        <v>143</v>
      </c>
      <c r="C12061" s="44">
        <v>0</v>
      </c>
      <c r="D12061" s="33">
        <v>43869</v>
      </c>
    </row>
    <row r="12062" spans="1:4" x14ac:dyDescent="0.2">
      <c r="A12062" t="s">
        <v>266</v>
      </c>
      <c r="B12062" t="s">
        <v>143</v>
      </c>
      <c r="C12062" s="44">
        <v>0</v>
      </c>
      <c r="D12062" s="33">
        <v>43870</v>
      </c>
    </row>
    <row r="12063" spans="1:4" x14ac:dyDescent="0.2">
      <c r="A12063" t="s">
        <v>266</v>
      </c>
      <c r="B12063" t="s">
        <v>143</v>
      </c>
      <c r="C12063" s="44">
        <v>0</v>
      </c>
      <c r="D12063" s="33">
        <v>43871</v>
      </c>
    </row>
    <row r="12064" spans="1:4" x14ac:dyDescent="0.2">
      <c r="A12064" t="s">
        <v>266</v>
      </c>
      <c r="B12064" t="s">
        <v>143</v>
      </c>
      <c r="C12064" s="44">
        <v>0</v>
      </c>
      <c r="D12064" s="33">
        <v>43872</v>
      </c>
    </row>
    <row r="12065" spans="1:4" x14ac:dyDescent="0.2">
      <c r="A12065" t="s">
        <v>266</v>
      </c>
      <c r="B12065" t="s">
        <v>143</v>
      </c>
      <c r="C12065" s="44">
        <v>0</v>
      </c>
      <c r="D12065" s="33">
        <v>43873</v>
      </c>
    </row>
    <row r="12066" spans="1:4" x14ac:dyDescent="0.2">
      <c r="A12066" t="s">
        <v>266</v>
      </c>
      <c r="B12066" t="s">
        <v>143</v>
      </c>
      <c r="C12066" s="44">
        <v>0</v>
      </c>
      <c r="D12066" s="33">
        <v>43874</v>
      </c>
    </row>
    <row r="12067" spans="1:4" x14ac:dyDescent="0.2">
      <c r="A12067" t="s">
        <v>266</v>
      </c>
      <c r="B12067" t="s">
        <v>143</v>
      </c>
      <c r="C12067" s="44">
        <v>0</v>
      </c>
      <c r="D12067" s="33">
        <v>43875</v>
      </c>
    </row>
    <row r="12068" spans="1:4" x14ac:dyDescent="0.2">
      <c r="A12068" t="s">
        <v>266</v>
      </c>
      <c r="B12068" t="s">
        <v>143</v>
      </c>
      <c r="C12068" s="44">
        <v>0</v>
      </c>
      <c r="D12068" s="33">
        <v>43876</v>
      </c>
    </row>
    <row r="12069" spans="1:4" x14ac:dyDescent="0.2">
      <c r="A12069" t="s">
        <v>266</v>
      </c>
      <c r="B12069" t="s">
        <v>143</v>
      </c>
      <c r="C12069" s="44">
        <v>0</v>
      </c>
      <c r="D12069" s="33">
        <v>43877</v>
      </c>
    </row>
    <row r="12070" spans="1:4" x14ac:dyDescent="0.2">
      <c r="A12070" t="s">
        <v>266</v>
      </c>
      <c r="B12070" t="s">
        <v>143</v>
      </c>
      <c r="C12070" s="44">
        <v>0</v>
      </c>
      <c r="D12070" s="33">
        <v>43878</v>
      </c>
    </row>
    <row r="12071" spans="1:4" x14ac:dyDescent="0.2">
      <c r="A12071" t="s">
        <v>266</v>
      </c>
      <c r="B12071" t="s">
        <v>143</v>
      </c>
      <c r="C12071" s="44">
        <v>0</v>
      </c>
      <c r="D12071" s="33">
        <v>43879</v>
      </c>
    </row>
    <row r="12072" spans="1:4" x14ac:dyDescent="0.2">
      <c r="A12072" t="s">
        <v>266</v>
      </c>
      <c r="B12072" t="s">
        <v>143</v>
      </c>
      <c r="C12072" s="44">
        <v>0</v>
      </c>
      <c r="D12072" s="33">
        <v>43880</v>
      </c>
    </row>
    <row r="12073" spans="1:4" x14ac:dyDescent="0.2">
      <c r="A12073" t="s">
        <v>266</v>
      </c>
      <c r="B12073" t="s">
        <v>143</v>
      </c>
      <c r="C12073" s="44">
        <v>0</v>
      </c>
      <c r="D12073" s="33">
        <v>43881</v>
      </c>
    </row>
    <row r="12074" spans="1:4" x14ac:dyDescent="0.2">
      <c r="A12074" t="s">
        <v>266</v>
      </c>
      <c r="B12074" t="s">
        <v>143</v>
      </c>
      <c r="C12074" s="44">
        <v>0</v>
      </c>
      <c r="D12074" s="33">
        <v>43882</v>
      </c>
    </row>
    <row r="12075" spans="1:4" x14ac:dyDescent="0.2">
      <c r="A12075" t="s">
        <v>266</v>
      </c>
      <c r="B12075" t="s">
        <v>143</v>
      </c>
      <c r="C12075" s="44">
        <v>0</v>
      </c>
      <c r="D12075" s="33">
        <v>43883</v>
      </c>
    </row>
    <row r="12076" spans="1:4" x14ac:dyDescent="0.2">
      <c r="A12076" t="s">
        <v>266</v>
      </c>
      <c r="B12076" t="s">
        <v>143</v>
      </c>
      <c r="C12076" s="44">
        <v>0</v>
      </c>
      <c r="D12076" s="33">
        <v>43884</v>
      </c>
    </row>
    <row r="12077" spans="1:4" x14ac:dyDescent="0.2">
      <c r="A12077" t="s">
        <v>266</v>
      </c>
      <c r="B12077" t="s">
        <v>143</v>
      </c>
      <c r="C12077" s="44">
        <v>0</v>
      </c>
      <c r="D12077" s="33">
        <v>43885</v>
      </c>
    </row>
    <row r="12078" spans="1:4" x14ac:dyDescent="0.2">
      <c r="A12078" t="s">
        <v>266</v>
      </c>
      <c r="B12078" t="s">
        <v>143</v>
      </c>
      <c r="C12078" s="44">
        <v>0</v>
      </c>
      <c r="D12078" s="33">
        <v>43886</v>
      </c>
    </row>
    <row r="12079" spans="1:4" x14ac:dyDescent="0.2">
      <c r="A12079" t="s">
        <v>266</v>
      </c>
      <c r="B12079" t="s">
        <v>143</v>
      </c>
      <c r="C12079" s="44">
        <v>0</v>
      </c>
      <c r="D12079" s="33">
        <v>43887</v>
      </c>
    </row>
    <row r="12080" spans="1:4" x14ac:dyDescent="0.2">
      <c r="A12080" t="s">
        <v>266</v>
      </c>
      <c r="B12080" t="s">
        <v>143</v>
      </c>
      <c r="C12080" s="44">
        <v>0</v>
      </c>
      <c r="D12080" s="33">
        <v>43888</v>
      </c>
    </row>
    <row r="12081" spans="1:4" x14ac:dyDescent="0.2">
      <c r="A12081" t="s">
        <v>266</v>
      </c>
      <c r="B12081" t="s">
        <v>143</v>
      </c>
      <c r="C12081" s="44">
        <v>0</v>
      </c>
      <c r="D12081" s="33">
        <v>43889</v>
      </c>
    </row>
    <row r="12082" spans="1:4" x14ac:dyDescent="0.2">
      <c r="A12082" t="s">
        <v>266</v>
      </c>
      <c r="B12082" t="s">
        <v>143</v>
      </c>
      <c r="C12082" s="44">
        <v>0</v>
      </c>
      <c r="D12082" s="33">
        <v>43890</v>
      </c>
    </row>
    <row r="12083" spans="1:4" x14ac:dyDescent="0.2">
      <c r="A12083" t="s">
        <v>266</v>
      </c>
      <c r="B12083" t="s">
        <v>143</v>
      </c>
      <c r="C12083" s="44">
        <v>0</v>
      </c>
      <c r="D12083" s="33">
        <v>43891</v>
      </c>
    </row>
    <row r="12084" spans="1:4" x14ac:dyDescent="0.2">
      <c r="A12084" t="s">
        <v>266</v>
      </c>
      <c r="B12084" t="s">
        <v>143</v>
      </c>
      <c r="C12084" s="44">
        <v>0</v>
      </c>
      <c r="D12084" s="33">
        <v>43892</v>
      </c>
    </row>
    <row r="12085" spans="1:4" x14ac:dyDescent="0.2">
      <c r="A12085" t="s">
        <v>266</v>
      </c>
      <c r="B12085" t="s">
        <v>143</v>
      </c>
      <c r="C12085" s="44">
        <v>0</v>
      </c>
      <c r="D12085" s="33">
        <v>43893</v>
      </c>
    </row>
    <row r="12086" spans="1:4" x14ac:dyDescent="0.2">
      <c r="A12086" t="s">
        <v>266</v>
      </c>
      <c r="B12086" t="s">
        <v>143</v>
      </c>
      <c r="C12086" s="44">
        <v>0</v>
      </c>
      <c r="D12086" s="33">
        <v>43894</v>
      </c>
    </row>
    <row r="12087" spans="1:4" x14ac:dyDescent="0.2">
      <c r="A12087" t="s">
        <v>266</v>
      </c>
      <c r="B12087" t="s">
        <v>143</v>
      </c>
      <c r="C12087" s="44">
        <v>0</v>
      </c>
      <c r="D12087" s="33">
        <v>43895</v>
      </c>
    </row>
    <row r="12088" spans="1:4" x14ac:dyDescent="0.2">
      <c r="A12088" t="s">
        <v>266</v>
      </c>
      <c r="B12088" t="s">
        <v>143</v>
      </c>
      <c r="C12088" s="44">
        <v>0</v>
      </c>
      <c r="D12088" s="33">
        <v>43896</v>
      </c>
    </row>
    <row r="12089" spans="1:4" x14ac:dyDescent="0.2">
      <c r="A12089" t="s">
        <v>266</v>
      </c>
      <c r="B12089" t="s">
        <v>143</v>
      </c>
      <c r="C12089" s="44">
        <v>0</v>
      </c>
      <c r="D12089" s="33">
        <v>43897</v>
      </c>
    </row>
    <row r="12090" spans="1:4" x14ac:dyDescent="0.2">
      <c r="A12090" t="s">
        <v>266</v>
      </c>
      <c r="B12090" t="s">
        <v>143</v>
      </c>
      <c r="C12090" s="44">
        <v>0</v>
      </c>
      <c r="D12090" s="33">
        <v>43898</v>
      </c>
    </row>
    <row r="12091" spans="1:4" x14ac:dyDescent="0.2">
      <c r="A12091" t="s">
        <v>266</v>
      </c>
      <c r="B12091" t="s">
        <v>143</v>
      </c>
      <c r="C12091" s="44">
        <v>0</v>
      </c>
      <c r="D12091" s="33">
        <v>43899</v>
      </c>
    </row>
    <row r="12092" spans="1:4" x14ac:dyDescent="0.2">
      <c r="A12092" t="s">
        <v>266</v>
      </c>
      <c r="B12092" t="s">
        <v>143</v>
      </c>
      <c r="C12092" s="44">
        <v>0</v>
      </c>
      <c r="D12092" s="33">
        <v>43900</v>
      </c>
    </row>
    <row r="12093" spans="1:4" x14ac:dyDescent="0.2">
      <c r="A12093" t="s">
        <v>266</v>
      </c>
      <c r="B12093" t="s">
        <v>143</v>
      </c>
      <c r="C12093" s="44">
        <v>0</v>
      </c>
      <c r="D12093" s="33">
        <v>43901</v>
      </c>
    </row>
    <row r="12094" spans="1:4" x14ac:dyDescent="0.2">
      <c r="A12094" t="s">
        <v>266</v>
      </c>
      <c r="B12094" t="s">
        <v>143</v>
      </c>
      <c r="C12094" s="44">
        <v>0</v>
      </c>
      <c r="D12094" s="33">
        <v>43902</v>
      </c>
    </row>
    <row r="12095" spans="1:4" x14ac:dyDescent="0.2">
      <c r="A12095" t="s">
        <v>266</v>
      </c>
      <c r="B12095" t="s">
        <v>143</v>
      </c>
      <c r="C12095" s="44">
        <v>0</v>
      </c>
      <c r="D12095" s="33">
        <v>43903</v>
      </c>
    </row>
    <row r="12096" spans="1:4" x14ac:dyDescent="0.2">
      <c r="A12096" t="s">
        <v>266</v>
      </c>
      <c r="B12096" t="s">
        <v>143</v>
      </c>
      <c r="C12096" s="44">
        <v>0</v>
      </c>
      <c r="D12096" s="33">
        <v>43904</v>
      </c>
    </row>
    <row r="12097" spans="1:4" x14ac:dyDescent="0.2">
      <c r="A12097" t="s">
        <v>266</v>
      </c>
      <c r="B12097" t="s">
        <v>143</v>
      </c>
      <c r="C12097" s="44">
        <v>0</v>
      </c>
      <c r="D12097" s="33">
        <v>43905</v>
      </c>
    </row>
    <row r="12098" spans="1:4" x14ac:dyDescent="0.2">
      <c r="A12098" t="s">
        <v>267</v>
      </c>
      <c r="B12098" t="s">
        <v>143</v>
      </c>
      <c r="C12098" s="44">
        <v>0</v>
      </c>
      <c r="D12098" s="33">
        <v>43852</v>
      </c>
    </row>
    <row r="12099" spans="1:4" x14ac:dyDescent="0.2">
      <c r="A12099" t="s">
        <v>267</v>
      </c>
      <c r="B12099" t="s">
        <v>143</v>
      </c>
      <c r="C12099" s="44">
        <v>0</v>
      </c>
      <c r="D12099" s="33">
        <v>43853</v>
      </c>
    </row>
    <row r="12100" spans="1:4" x14ac:dyDescent="0.2">
      <c r="A12100" t="s">
        <v>267</v>
      </c>
      <c r="B12100" t="s">
        <v>143</v>
      </c>
      <c r="C12100" s="44">
        <v>0</v>
      </c>
      <c r="D12100" s="33">
        <v>43854</v>
      </c>
    </row>
    <row r="12101" spans="1:4" x14ac:dyDescent="0.2">
      <c r="A12101" t="s">
        <v>267</v>
      </c>
      <c r="B12101" t="s">
        <v>143</v>
      </c>
      <c r="C12101" s="44">
        <v>0</v>
      </c>
      <c r="D12101" s="33">
        <v>43855</v>
      </c>
    </row>
    <row r="12102" spans="1:4" x14ac:dyDescent="0.2">
      <c r="A12102" t="s">
        <v>267</v>
      </c>
      <c r="B12102" t="s">
        <v>143</v>
      </c>
      <c r="C12102" s="44">
        <v>0</v>
      </c>
      <c r="D12102" s="33">
        <v>43856</v>
      </c>
    </row>
    <row r="12103" spans="1:4" x14ac:dyDescent="0.2">
      <c r="A12103" t="s">
        <v>267</v>
      </c>
      <c r="B12103" t="s">
        <v>143</v>
      </c>
      <c r="C12103" s="44">
        <v>0</v>
      </c>
      <c r="D12103" s="33">
        <v>43857</v>
      </c>
    </row>
    <row r="12104" spans="1:4" x14ac:dyDescent="0.2">
      <c r="A12104" t="s">
        <v>267</v>
      </c>
      <c r="B12104" t="s">
        <v>143</v>
      </c>
      <c r="C12104" s="44">
        <v>0</v>
      </c>
      <c r="D12104" s="33">
        <v>43858</v>
      </c>
    </row>
    <row r="12105" spans="1:4" x14ac:dyDescent="0.2">
      <c r="A12105" t="s">
        <v>267</v>
      </c>
      <c r="B12105" t="s">
        <v>143</v>
      </c>
      <c r="C12105" s="44">
        <v>0</v>
      </c>
      <c r="D12105" s="33">
        <v>43859</v>
      </c>
    </row>
    <row r="12106" spans="1:4" x14ac:dyDescent="0.2">
      <c r="A12106" t="s">
        <v>267</v>
      </c>
      <c r="B12106" t="s">
        <v>143</v>
      </c>
      <c r="C12106" s="44">
        <v>0</v>
      </c>
      <c r="D12106" s="33">
        <v>43860</v>
      </c>
    </row>
    <row r="12107" spans="1:4" x14ac:dyDescent="0.2">
      <c r="A12107" t="s">
        <v>267</v>
      </c>
      <c r="B12107" t="s">
        <v>143</v>
      </c>
      <c r="C12107" s="44">
        <v>0</v>
      </c>
      <c r="D12107" s="33">
        <v>43861</v>
      </c>
    </row>
    <row r="12108" spans="1:4" x14ac:dyDescent="0.2">
      <c r="A12108" t="s">
        <v>267</v>
      </c>
      <c r="B12108" t="s">
        <v>143</v>
      </c>
      <c r="C12108" s="44">
        <v>0</v>
      </c>
      <c r="D12108" s="33">
        <v>43862</v>
      </c>
    </row>
    <row r="12109" spans="1:4" x14ac:dyDescent="0.2">
      <c r="A12109" t="s">
        <v>267</v>
      </c>
      <c r="B12109" t="s">
        <v>143</v>
      </c>
      <c r="C12109" s="44">
        <v>0</v>
      </c>
      <c r="D12109" s="33">
        <v>43863</v>
      </c>
    </row>
    <row r="12110" spans="1:4" x14ac:dyDescent="0.2">
      <c r="A12110" t="s">
        <v>267</v>
      </c>
      <c r="B12110" t="s">
        <v>143</v>
      </c>
      <c r="C12110" s="44">
        <v>0</v>
      </c>
      <c r="D12110" s="33">
        <v>43864</v>
      </c>
    </row>
    <row r="12111" spans="1:4" x14ac:dyDescent="0.2">
      <c r="A12111" t="s">
        <v>267</v>
      </c>
      <c r="B12111" t="s">
        <v>143</v>
      </c>
      <c r="C12111" s="44">
        <v>0</v>
      </c>
      <c r="D12111" s="33">
        <v>43865</v>
      </c>
    </row>
    <row r="12112" spans="1:4" x14ac:dyDescent="0.2">
      <c r="A12112" t="s">
        <v>267</v>
      </c>
      <c r="B12112" t="s">
        <v>143</v>
      </c>
      <c r="C12112" s="44">
        <v>0</v>
      </c>
      <c r="D12112" s="33">
        <v>43866</v>
      </c>
    </row>
    <row r="12113" spans="1:4" x14ac:dyDescent="0.2">
      <c r="A12113" t="s">
        <v>267</v>
      </c>
      <c r="B12113" t="s">
        <v>143</v>
      </c>
      <c r="C12113" s="44">
        <v>0</v>
      </c>
      <c r="D12113" s="33">
        <v>43867</v>
      </c>
    </row>
    <row r="12114" spans="1:4" x14ac:dyDescent="0.2">
      <c r="A12114" t="s">
        <v>267</v>
      </c>
      <c r="B12114" t="s">
        <v>143</v>
      </c>
      <c r="C12114" s="44">
        <v>0</v>
      </c>
      <c r="D12114" s="33">
        <v>43868</v>
      </c>
    </row>
    <row r="12115" spans="1:4" x14ac:dyDescent="0.2">
      <c r="A12115" t="s">
        <v>267</v>
      </c>
      <c r="B12115" t="s">
        <v>143</v>
      </c>
      <c r="C12115" s="44">
        <v>0</v>
      </c>
      <c r="D12115" s="33">
        <v>43869</v>
      </c>
    </row>
    <row r="12116" spans="1:4" x14ac:dyDescent="0.2">
      <c r="A12116" t="s">
        <v>267</v>
      </c>
      <c r="B12116" t="s">
        <v>143</v>
      </c>
      <c r="C12116" s="44">
        <v>0</v>
      </c>
      <c r="D12116" s="33">
        <v>43870</v>
      </c>
    </row>
    <row r="12117" spans="1:4" x14ac:dyDescent="0.2">
      <c r="A12117" t="s">
        <v>267</v>
      </c>
      <c r="B12117" t="s">
        <v>143</v>
      </c>
      <c r="C12117" s="44">
        <v>0</v>
      </c>
      <c r="D12117" s="33">
        <v>43871</v>
      </c>
    </row>
    <row r="12118" spans="1:4" x14ac:dyDescent="0.2">
      <c r="A12118" t="s">
        <v>267</v>
      </c>
      <c r="B12118" t="s">
        <v>143</v>
      </c>
      <c r="C12118" s="44">
        <v>0</v>
      </c>
      <c r="D12118" s="33">
        <v>43872</v>
      </c>
    </row>
    <row r="12119" spans="1:4" x14ac:dyDescent="0.2">
      <c r="A12119" t="s">
        <v>267</v>
      </c>
      <c r="B12119" t="s">
        <v>143</v>
      </c>
      <c r="C12119" s="44">
        <v>0</v>
      </c>
      <c r="D12119" s="33">
        <v>43873</v>
      </c>
    </row>
    <row r="12120" spans="1:4" x14ac:dyDescent="0.2">
      <c r="A12120" t="s">
        <v>267</v>
      </c>
      <c r="B12120" t="s">
        <v>143</v>
      </c>
      <c r="C12120" s="44">
        <v>0</v>
      </c>
      <c r="D12120" s="33">
        <v>43874</v>
      </c>
    </row>
    <row r="12121" spans="1:4" x14ac:dyDescent="0.2">
      <c r="A12121" t="s">
        <v>267</v>
      </c>
      <c r="B12121" t="s">
        <v>143</v>
      </c>
      <c r="C12121" s="44">
        <v>0</v>
      </c>
      <c r="D12121" s="33">
        <v>43875</v>
      </c>
    </row>
    <row r="12122" spans="1:4" x14ac:dyDescent="0.2">
      <c r="A12122" t="s">
        <v>267</v>
      </c>
      <c r="B12122" t="s">
        <v>143</v>
      </c>
      <c r="C12122" s="44">
        <v>0</v>
      </c>
      <c r="D12122" s="33">
        <v>43876</v>
      </c>
    </row>
    <row r="12123" spans="1:4" x14ac:dyDescent="0.2">
      <c r="A12123" t="s">
        <v>267</v>
      </c>
      <c r="B12123" t="s">
        <v>143</v>
      </c>
      <c r="C12123" s="44">
        <v>0</v>
      </c>
      <c r="D12123" s="33">
        <v>43877</v>
      </c>
    </row>
    <row r="12124" spans="1:4" x14ac:dyDescent="0.2">
      <c r="A12124" t="s">
        <v>267</v>
      </c>
      <c r="B12124" t="s">
        <v>143</v>
      </c>
      <c r="C12124" s="44">
        <v>0</v>
      </c>
      <c r="D12124" s="33">
        <v>43878</v>
      </c>
    </row>
    <row r="12125" spans="1:4" x14ac:dyDescent="0.2">
      <c r="A12125" t="s">
        <v>267</v>
      </c>
      <c r="B12125" t="s">
        <v>143</v>
      </c>
      <c r="C12125" s="44">
        <v>0</v>
      </c>
      <c r="D12125" s="33">
        <v>43879</v>
      </c>
    </row>
    <row r="12126" spans="1:4" x14ac:dyDescent="0.2">
      <c r="A12126" t="s">
        <v>267</v>
      </c>
      <c r="B12126" t="s">
        <v>143</v>
      </c>
      <c r="C12126" s="44">
        <v>0</v>
      </c>
      <c r="D12126" s="33">
        <v>43880</v>
      </c>
    </row>
    <row r="12127" spans="1:4" x14ac:dyDescent="0.2">
      <c r="A12127" t="s">
        <v>267</v>
      </c>
      <c r="B12127" t="s">
        <v>143</v>
      </c>
      <c r="C12127" s="44">
        <v>0</v>
      </c>
      <c r="D12127" s="33">
        <v>43881</v>
      </c>
    </row>
    <row r="12128" spans="1:4" x14ac:dyDescent="0.2">
      <c r="A12128" t="s">
        <v>267</v>
      </c>
      <c r="B12128" t="s">
        <v>143</v>
      </c>
      <c r="C12128" s="44">
        <v>0</v>
      </c>
      <c r="D12128" s="33">
        <v>43882</v>
      </c>
    </row>
    <row r="12129" spans="1:4" x14ac:dyDescent="0.2">
      <c r="A12129" t="s">
        <v>267</v>
      </c>
      <c r="B12129" t="s">
        <v>143</v>
      </c>
      <c r="C12129" s="44">
        <v>0</v>
      </c>
      <c r="D12129" s="33">
        <v>43883</v>
      </c>
    </row>
    <row r="12130" spans="1:4" x14ac:dyDescent="0.2">
      <c r="A12130" t="s">
        <v>267</v>
      </c>
      <c r="B12130" t="s">
        <v>143</v>
      </c>
      <c r="C12130" s="44">
        <v>0</v>
      </c>
      <c r="D12130" s="33">
        <v>43884</v>
      </c>
    </row>
    <row r="12131" spans="1:4" x14ac:dyDescent="0.2">
      <c r="A12131" t="s">
        <v>267</v>
      </c>
      <c r="B12131" t="s">
        <v>143</v>
      </c>
      <c r="C12131" s="44">
        <v>0</v>
      </c>
      <c r="D12131" s="33">
        <v>43885</v>
      </c>
    </row>
    <row r="12132" spans="1:4" x14ac:dyDescent="0.2">
      <c r="A12132" t="s">
        <v>267</v>
      </c>
      <c r="B12132" t="s">
        <v>143</v>
      </c>
      <c r="C12132" s="44">
        <v>0</v>
      </c>
      <c r="D12132" s="33">
        <v>43886</v>
      </c>
    </row>
    <row r="12133" spans="1:4" x14ac:dyDescent="0.2">
      <c r="A12133" t="s">
        <v>267</v>
      </c>
      <c r="B12133" t="s">
        <v>143</v>
      </c>
      <c r="C12133" s="44">
        <v>0</v>
      </c>
      <c r="D12133" s="33">
        <v>43887</v>
      </c>
    </row>
    <row r="12134" spans="1:4" x14ac:dyDescent="0.2">
      <c r="A12134" t="s">
        <v>267</v>
      </c>
      <c r="B12134" t="s">
        <v>143</v>
      </c>
      <c r="C12134" s="44">
        <v>0</v>
      </c>
      <c r="D12134" s="33">
        <v>43888</v>
      </c>
    </row>
    <row r="12135" spans="1:4" x14ac:dyDescent="0.2">
      <c r="A12135" t="s">
        <v>267</v>
      </c>
      <c r="B12135" t="s">
        <v>143</v>
      </c>
      <c r="C12135" s="44">
        <v>0</v>
      </c>
      <c r="D12135" s="33">
        <v>43889</v>
      </c>
    </row>
    <row r="12136" spans="1:4" x14ac:dyDescent="0.2">
      <c r="A12136" t="s">
        <v>267</v>
      </c>
      <c r="B12136" t="s">
        <v>143</v>
      </c>
      <c r="C12136" s="44">
        <v>0</v>
      </c>
      <c r="D12136" s="33">
        <v>43890</v>
      </c>
    </row>
    <row r="12137" spans="1:4" x14ac:dyDescent="0.2">
      <c r="A12137" t="s">
        <v>267</v>
      </c>
      <c r="B12137" t="s">
        <v>143</v>
      </c>
      <c r="C12137" s="44">
        <v>0</v>
      </c>
      <c r="D12137" s="33">
        <v>43891</v>
      </c>
    </row>
    <row r="12138" spans="1:4" x14ac:dyDescent="0.2">
      <c r="A12138" t="s">
        <v>267</v>
      </c>
      <c r="B12138" t="s">
        <v>143</v>
      </c>
      <c r="C12138" s="44">
        <v>0</v>
      </c>
      <c r="D12138" s="33">
        <v>43892</v>
      </c>
    </row>
    <row r="12139" spans="1:4" x14ac:dyDescent="0.2">
      <c r="A12139" t="s">
        <v>267</v>
      </c>
      <c r="B12139" t="s">
        <v>143</v>
      </c>
      <c r="C12139" s="44">
        <v>0</v>
      </c>
      <c r="D12139" s="33">
        <v>43893</v>
      </c>
    </row>
    <row r="12140" spans="1:4" x14ac:dyDescent="0.2">
      <c r="A12140" t="s">
        <v>267</v>
      </c>
      <c r="B12140" t="s">
        <v>143</v>
      </c>
      <c r="C12140" s="44">
        <v>0</v>
      </c>
      <c r="D12140" s="33">
        <v>43894</v>
      </c>
    </row>
    <row r="12141" spans="1:4" x14ac:dyDescent="0.2">
      <c r="A12141" t="s">
        <v>267</v>
      </c>
      <c r="B12141" t="s">
        <v>143</v>
      </c>
      <c r="C12141" s="44">
        <v>0</v>
      </c>
      <c r="D12141" s="33">
        <v>43895</v>
      </c>
    </row>
    <row r="12142" spans="1:4" x14ac:dyDescent="0.2">
      <c r="A12142" t="s">
        <v>267</v>
      </c>
      <c r="B12142" t="s">
        <v>143</v>
      </c>
      <c r="C12142" s="44">
        <v>0</v>
      </c>
      <c r="D12142" s="33">
        <v>43896</v>
      </c>
    </row>
    <row r="12143" spans="1:4" x14ac:dyDescent="0.2">
      <c r="A12143" t="s">
        <v>267</v>
      </c>
      <c r="B12143" t="s">
        <v>143</v>
      </c>
      <c r="C12143" s="44">
        <v>0</v>
      </c>
      <c r="D12143" s="33">
        <v>43897</v>
      </c>
    </row>
    <row r="12144" spans="1:4" x14ac:dyDescent="0.2">
      <c r="A12144" t="s">
        <v>267</v>
      </c>
      <c r="B12144" t="s">
        <v>143</v>
      </c>
      <c r="C12144" s="44">
        <v>0</v>
      </c>
      <c r="D12144" s="33">
        <v>43898</v>
      </c>
    </row>
    <row r="12145" spans="1:4" x14ac:dyDescent="0.2">
      <c r="A12145" t="s">
        <v>267</v>
      </c>
      <c r="B12145" t="s">
        <v>143</v>
      </c>
      <c r="C12145" s="44">
        <v>0</v>
      </c>
      <c r="D12145" s="33">
        <v>43899</v>
      </c>
    </row>
    <row r="12146" spans="1:4" x14ac:dyDescent="0.2">
      <c r="A12146" t="s">
        <v>267</v>
      </c>
      <c r="B12146" t="s">
        <v>143</v>
      </c>
      <c r="C12146" s="44">
        <v>0</v>
      </c>
      <c r="D12146" s="33">
        <v>43900</v>
      </c>
    </row>
    <row r="12147" spans="1:4" x14ac:dyDescent="0.2">
      <c r="A12147" t="s">
        <v>267</v>
      </c>
      <c r="B12147" t="s">
        <v>143</v>
      </c>
      <c r="C12147" s="44">
        <v>0</v>
      </c>
      <c r="D12147" s="33">
        <v>43901</v>
      </c>
    </row>
    <row r="12148" spans="1:4" x14ac:dyDescent="0.2">
      <c r="A12148" t="s">
        <v>267</v>
      </c>
      <c r="B12148" t="s">
        <v>143</v>
      </c>
      <c r="C12148" s="44">
        <v>0</v>
      </c>
      <c r="D12148" s="33">
        <v>43902</v>
      </c>
    </row>
    <row r="12149" spans="1:4" x14ac:dyDescent="0.2">
      <c r="A12149" t="s">
        <v>267</v>
      </c>
      <c r="B12149" t="s">
        <v>143</v>
      </c>
      <c r="C12149" s="44">
        <v>0</v>
      </c>
      <c r="D12149" s="33">
        <v>43903</v>
      </c>
    </row>
    <row r="12150" spans="1:4" x14ac:dyDescent="0.2">
      <c r="A12150" t="s">
        <v>267</v>
      </c>
      <c r="B12150" t="s">
        <v>143</v>
      </c>
      <c r="C12150" s="44">
        <v>0</v>
      </c>
      <c r="D12150" s="33">
        <v>43904</v>
      </c>
    </row>
    <row r="12151" spans="1:4" x14ac:dyDescent="0.2">
      <c r="A12151" t="s">
        <v>267</v>
      </c>
      <c r="B12151" t="s">
        <v>143</v>
      </c>
      <c r="C12151" s="44">
        <v>0</v>
      </c>
      <c r="D12151" s="33">
        <v>43905</v>
      </c>
    </row>
    <row r="12152" spans="1:4" x14ac:dyDescent="0.2">
      <c r="A12152" t="s">
        <v>268</v>
      </c>
      <c r="B12152" t="s">
        <v>143</v>
      </c>
      <c r="C12152" s="44">
        <v>0</v>
      </c>
      <c r="D12152" s="33">
        <v>43852</v>
      </c>
    </row>
    <row r="12153" spans="1:4" x14ac:dyDescent="0.2">
      <c r="A12153" t="s">
        <v>268</v>
      </c>
      <c r="B12153" t="s">
        <v>143</v>
      </c>
      <c r="C12153" s="44">
        <v>0</v>
      </c>
      <c r="D12153" s="33">
        <v>43853</v>
      </c>
    </row>
    <row r="12154" spans="1:4" x14ac:dyDescent="0.2">
      <c r="A12154" t="s">
        <v>268</v>
      </c>
      <c r="B12154" t="s">
        <v>143</v>
      </c>
      <c r="C12154" s="44">
        <v>0</v>
      </c>
      <c r="D12154" s="33">
        <v>43854</v>
      </c>
    </row>
    <row r="12155" spans="1:4" x14ac:dyDescent="0.2">
      <c r="A12155" t="s">
        <v>268</v>
      </c>
      <c r="B12155" t="s">
        <v>143</v>
      </c>
      <c r="C12155" s="44">
        <v>0</v>
      </c>
      <c r="D12155" s="33">
        <v>43855</v>
      </c>
    </row>
    <row r="12156" spans="1:4" x14ac:dyDescent="0.2">
      <c r="A12156" t="s">
        <v>268</v>
      </c>
      <c r="B12156" t="s">
        <v>143</v>
      </c>
      <c r="C12156" s="44">
        <v>0</v>
      </c>
      <c r="D12156" s="33">
        <v>43856</v>
      </c>
    </row>
    <row r="12157" spans="1:4" x14ac:dyDescent="0.2">
      <c r="A12157" t="s">
        <v>268</v>
      </c>
      <c r="B12157" t="s">
        <v>143</v>
      </c>
      <c r="C12157" s="44">
        <v>0</v>
      </c>
      <c r="D12157" s="33">
        <v>43857</v>
      </c>
    </row>
    <row r="12158" spans="1:4" x14ac:dyDescent="0.2">
      <c r="A12158" t="s">
        <v>268</v>
      </c>
      <c r="B12158" t="s">
        <v>143</v>
      </c>
      <c r="C12158" s="44">
        <v>0</v>
      </c>
      <c r="D12158" s="33">
        <v>43858</v>
      </c>
    </row>
    <row r="12159" spans="1:4" x14ac:dyDescent="0.2">
      <c r="A12159" t="s">
        <v>268</v>
      </c>
      <c r="B12159" t="s">
        <v>143</v>
      </c>
      <c r="C12159" s="44">
        <v>0</v>
      </c>
      <c r="D12159" s="33">
        <v>43859</v>
      </c>
    </row>
    <row r="12160" spans="1:4" x14ac:dyDescent="0.2">
      <c r="A12160" t="s">
        <v>268</v>
      </c>
      <c r="B12160" t="s">
        <v>143</v>
      </c>
      <c r="C12160" s="44">
        <v>0</v>
      </c>
      <c r="D12160" s="33">
        <v>43860</v>
      </c>
    </row>
    <row r="12161" spans="1:4" x14ac:dyDescent="0.2">
      <c r="A12161" t="s">
        <v>268</v>
      </c>
      <c r="B12161" t="s">
        <v>143</v>
      </c>
      <c r="C12161" s="44">
        <v>0</v>
      </c>
      <c r="D12161" s="33">
        <v>43861</v>
      </c>
    </row>
    <row r="12162" spans="1:4" x14ac:dyDescent="0.2">
      <c r="A12162" t="s">
        <v>268</v>
      </c>
      <c r="B12162" t="s">
        <v>143</v>
      </c>
      <c r="C12162" s="44">
        <v>0</v>
      </c>
      <c r="D12162" s="33">
        <v>43862</v>
      </c>
    </row>
    <row r="12163" spans="1:4" x14ac:dyDescent="0.2">
      <c r="A12163" t="s">
        <v>268</v>
      </c>
      <c r="B12163" t="s">
        <v>143</v>
      </c>
      <c r="C12163" s="44">
        <v>0</v>
      </c>
      <c r="D12163" s="33">
        <v>43863</v>
      </c>
    </row>
    <row r="12164" spans="1:4" x14ac:dyDescent="0.2">
      <c r="A12164" t="s">
        <v>268</v>
      </c>
      <c r="B12164" t="s">
        <v>143</v>
      </c>
      <c r="C12164" s="44">
        <v>0</v>
      </c>
      <c r="D12164" s="33">
        <v>43864</v>
      </c>
    </row>
    <row r="12165" spans="1:4" x14ac:dyDescent="0.2">
      <c r="A12165" t="s">
        <v>268</v>
      </c>
      <c r="B12165" t="s">
        <v>143</v>
      </c>
      <c r="C12165" s="44">
        <v>0</v>
      </c>
      <c r="D12165" s="33">
        <v>43865</v>
      </c>
    </row>
    <row r="12166" spans="1:4" x14ac:dyDescent="0.2">
      <c r="A12166" t="s">
        <v>268</v>
      </c>
      <c r="B12166" t="s">
        <v>143</v>
      </c>
      <c r="C12166" s="44">
        <v>0</v>
      </c>
      <c r="D12166" s="33">
        <v>43866</v>
      </c>
    </row>
    <row r="12167" spans="1:4" x14ac:dyDescent="0.2">
      <c r="A12167" t="s">
        <v>268</v>
      </c>
      <c r="B12167" t="s">
        <v>143</v>
      </c>
      <c r="C12167" s="44">
        <v>0</v>
      </c>
      <c r="D12167" s="33">
        <v>43867</v>
      </c>
    </row>
    <row r="12168" spans="1:4" x14ac:dyDescent="0.2">
      <c r="A12168" t="s">
        <v>268</v>
      </c>
      <c r="B12168" t="s">
        <v>143</v>
      </c>
      <c r="C12168" s="44">
        <v>0</v>
      </c>
      <c r="D12168" s="33">
        <v>43868</v>
      </c>
    </row>
    <row r="12169" spans="1:4" x14ac:dyDescent="0.2">
      <c r="A12169" t="s">
        <v>268</v>
      </c>
      <c r="B12169" t="s">
        <v>143</v>
      </c>
      <c r="C12169" s="44">
        <v>0</v>
      </c>
      <c r="D12169" s="33">
        <v>43869</v>
      </c>
    </row>
    <row r="12170" spans="1:4" x14ac:dyDescent="0.2">
      <c r="A12170" t="s">
        <v>268</v>
      </c>
      <c r="B12170" t="s">
        <v>143</v>
      </c>
      <c r="C12170" s="44">
        <v>0</v>
      </c>
      <c r="D12170" s="33">
        <v>43870</v>
      </c>
    </row>
    <row r="12171" spans="1:4" x14ac:dyDescent="0.2">
      <c r="A12171" t="s">
        <v>268</v>
      </c>
      <c r="B12171" t="s">
        <v>143</v>
      </c>
      <c r="C12171" s="44">
        <v>0</v>
      </c>
      <c r="D12171" s="33">
        <v>43871</v>
      </c>
    </row>
    <row r="12172" spans="1:4" x14ac:dyDescent="0.2">
      <c r="A12172" t="s">
        <v>268</v>
      </c>
      <c r="B12172" t="s">
        <v>143</v>
      </c>
      <c r="C12172" s="44">
        <v>0</v>
      </c>
      <c r="D12172" s="33">
        <v>43872</v>
      </c>
    </row>
    <row r="12173" spans="1:4" x14ac:dyDescent="0.2">
      <c r="A12173" t="s">
        <v>268</v>
      </c>
      <c r="B12173" t="s">
        <v>143</v>
      </c>
      <c r="C12173" s="44">
        <v>0</v>
      </c>
      <c r="D12173" s="33">
        <v>43873</v>
      </c>
    </row>
    <row r="12174" spans="1:4" x14ac:dyDescent="0.2">
      <c r="A12174" t="s">
        <v>268</v>
      </c>
      <c r="B12174" t="s">
        <v>143</v>
      </c>
      <c r="C12174" s="44">
        <v>0</v>
      </c>
      <c r="D12174" s="33">
        <v>43874</v>
      </c>
    </row>
    <row r="12175" spans="1:4" x14ac:dyDescent="0.2">
      <c r="A12175" t="s">
        <v>268</v>
      </c>
      <c r="B12175" t="s">
        <v>143</v>
      </c>
      <c r="C12175" s="44">
        <v>0</v>
      </c>
      <c r="D12175" s="33">
        <v>43875</v>
      </c>
    </row>
    <row r="12176" spans="1:4" x14ac:dyDescent="0.2">
      <c r="A12176" t="s">
        <v>268</v>
      </c>
      <c r="B12176" t="s">
        <v>143</v>
      </c>
      <c r="C12176" s="44">
        <v>0</v>
      </c>
      <c r="D12176" s="33">
        <v>43876</v>
      </c>
    </row>
    <row r="12177" spans="1:4" x14ac:dyDescent="0.2">
      <c r="A12177" t="s">
        <v>268</v>
      </c>
      <c r="B12177" t="s">
        <v>143</v>
      </c>
      <c r="C12177" s="44">
        <v>0</v>
      </c>
      <c r="D12177" s="33">
        <v>43877</v>
      </c>
    </row>
    <row r="12178" spans="1:4" x14ac:dyDescent="0.2">
      <c r="A12178" t="s">
        <v>268</v>
      </c>
      <c r="B12178" t="s">
        <v>143</v>
      </c>
      <c r="C12178" s="44">
        <v>0</v>
      </c>
      <c r="D12178" s="33">
        <v>43878</v>
      </c>
    </row>
    <row r="12179" spans="1:4" x14ac:dyDescent="0.2">
      <c r="A12179" t="s">
        <v>268</v>
      </c>
      <c r="B12179" t="s">
        <v>143</v>
      </c>
      <c r="C12179" s="44">
        <v>0</v>
      </c>
      <c r="D12179" s="33">
        <v>43879</v>
      </c>
    </row>
    <row r="12180" spans="1:4" x14ac:dyDescent="0.2">
      <c r="A12180" t="s">
        <v>268</v>
      </c>
      <c r="B12180" t="s">
        <v>143</v>
      </c>
      <c r="C12180" s="44">
        <v>0</v>
      </c>
      <c r="D12180" s="33">
        <v>43880</v>
      </c>
    </row>
    <row r="12181" spans="1:4" x14ac:dyDescent="0.2">
      <c r="A12181" t="s">
        <v>268</v>
      </c>
      <c r="B12181" t="s">
        <v>143</v>
      </c>
      <c r="C12181" s="44">
        <v>0</v>
      </c>
      <c r="D12181" s="33">
        <v>43881</v>
      </c>
    </row>
    <row r="12182" spans="1:4" x14ac:dyDescent="0.2">
      <c r="A12182" t="s">
        <v>268</v>
      </c>
      <c r="B12182" t="s">
        <v>143</v>
      </c>
      <c r="C12182" s="44">
        <v>0</v>
      </c>
      <c r="D12182" s="33">
        <v>43882</v>
      </c>
    </row>
    <row r="12183" spans="1:4" x14ac:dyDescent="0.2">
      <c r="A12183" t="s">
        <v>268</v>
      </c>
      <c r="B12183" t="s">
        <v>143</v>
      </c>
      <c r="C12183" s="44">
        <v>0</v>
      </c>
      <c r="D12183" s="33">
        <v>43883</v>
      </c>
    </row>
    <row r="12184" spans="1:4" x14ac:dyDescent="0.2">
      <c r="A12184" t="s">
        <v>268</v>
      </c>
      <c r="B12184" t="s">
        <v>143</v>
      </c>
      <c r="C12184" s="44">
        <v>0</v>
      </c>
      <c r="D12184" s="33">
        <v>43884</v>
      </c>
    </row>
    <row r="12185" spans="1:4" x14ac:dyDescent="0.2">
      <c r="A12185" t="s">
        <v>268</v>
      </c>
      <c r="B12185" t="s">
        <v>143</v>
      </c>
      <c r="C12185" s="44">
        <v>0</v>
      </c>
      <c r="D12185" s="33">
        <v>43885</v>
      </c>
    </row>
    <row r="12186" spans="1:4" x14ac:dyDescent="0.2">
      <c r="A12186" t="s">
        <v>268</v>
      </c>
      <c r="B12186" t="s">
        <v>143</v>
      </c>
      <c r="C12186" s="44">
        <v>0</v>
      </c>
      <c r="D12186" s="33">
        <v>43886</v>
      </c>
    </row>
    <row r="12187" spans="1:4" x14ac:dyDescent="0.2">
      <c r="A12187" t="s">
        <v>268</v>
      </c>
      <c r="B12187" t="s">
        <v>143</v>
      </c>
      <c r="C12187" s="44">
        <v>0</v>
      </c>
      <c r="D12187" s="33">
        <v>43887</v>
      </c>
    </row>
    <row r="12188" spans="1:4" x14ac:dyDescent="0.2">
      <c r="A12188" t="s">
        <v>268</v>
      </c>
      <c r="B12188" t="s">
        <v>143</v>
      </c>
      <c r="C12188" s="44">
        <v>0</v>
      </c>
      <c r="D12188" s="33">
        <v>43888</v>
      </c>
    </row>
    <row r="12189" spans="1:4" x14ac:dyDescent="0.2">
      <c r="A12189" t="s">
        <v>268</v>
      </c>
      <c r="B12189" t="s">
        <v>143</v>
      </c>
      <c r="C12189" s="44">
        <v>0</v>
      </c>
      <c r="D12189" s="33">
        <v>43889</v>
      </c>
    </row>
    <row r="12190" spans="1:4" x14ac:dyDescent="0.2">
      <c r="A12190" t="s">
        <v>268</v>
      </c>
      <c r="B12190" t="s">
        <v>143</v>
      </c>
      <c r="C12190" s="44">
        <v>0</v>
      </c>
      <c r="D12190" s="33">
        <v>43890</v>
      </c>
    </row>
    <row r="12191" spans="1:4" x14ac:dyDescent="0.2">
      <c r="A12191" t="s">
        <v>268</v>
      </c>
      <c r="B12191" t="s">
        <v>143</v>
      </c>
      <c r="C12191" s="44">
        <v>0</v>
      </c>
      <c r="D12191" s="33">
        <v>43891</v>
      </c>
    </row>
    <row r="12192" spans="1:4" x14ac:dyDescent="0.2">
      <c r="A12192" t="s">
        <v>268</v>
      </c>
      <c r="B12192" t="s">
        <v>143</v>
      </c>
      <c r="C12192" s="44">
        <v>0</v>
      </c>
      <c r="D12192" s="33">
        <v>43892</v>
      </c>
    </row>
    <row r="12193" spans="1:4" x14ac:dyDescent="0.2">
      <c r="A12193" t="s">
        <v>268</v>
      </c>
      <c r="B12193" t="s">
        <v>143</v>
      </c>
      <c r="C12193" s="44">
        <v>0</v>
      </c>
      <c r="D12193" s="33">
        <v>43893</v>
      </c>
    </row>
    <row r="12194" spans="1:4" x14ac:dyDescent="0.2">
      <c r="A12194" t="s">
        <v>268</v>
      </c>
      <c r="B12194" t="s">
        <v>143</v>
      </c>
      <c r="C12194" s="44">
        <v>0</v>
      </c>
      <c r="D12194" s="33">
        <v>43894</v>
      </c>
    </row>
    <row r="12195" spans="1:4" x14ac:dyDescent="0.2">
      <c r="A12195" t="s">
        <v>268</v>
      </c>
      <c r="B12195" t="s">
        <v>143</v>
      </c>
      <c r="C12195" s="44">
        <v>0</v>
      </c>
      <c r="D12195" s="33">
        <v>43895</v>
      </c>
    </row>
    <row r="12196" spans="1:4" x14ac:dyDescent="0.2">
      <c r="A12196" t="s">
        <v>268</v>
      </c>
      <c r="B12196" t="s">
        <v>143</v>
      </c>
      <c r="C12196" s="44">
        <v>0</v>
      </c>
      <c r="D12196" s="33">
        <v>43896</v>
      </c>
    </row>
    <row r="12197" spans="1:4" x14ac:dyDescent="0.2">
      <c r="A12197" t="s">
        <v>268</v>
      </c>
      <c r="B12197" t="s">
        <v>143</v>
      </c>
      <c r="C12197" s="44">
        <v>0</v>
      </c>
      <c r="D12197" s="33">
        <v>43897</v>
      </c>
    </row>
    <row r="12198" spans="1:4" x14ac:dyDescent="0.2">
      <c r="A12198" t="s">
        <v>268</v>
      </c>
      <c r="B12198" t="s">
        <v>143</v>
      </c>
      <c r="C12198" s="44">
        <v>0</v>
      </c>
      <c r="D12198" s="33">
        <v>43898</v>
      </c>
    </row>
    <row r="12199" spans="1:4" x14ac:dyDescent="0.2">
      <c r="A12199" t="s">
        <v>268</v>
      </c>
      <c r="B12199" t="s">
        <v>143</v>
      </c>
      <c r="C12199" s="44">
        <v>0</v>
      </c>
      <c r="D12199" s="33">
        <v>43899</v>
      </c>
    </row>
    <row r="12200" spans="1:4" x14ac:dyDescent="0.2">
      <c r="A12200" t="s">
        <v>268</v>
      </c>
      <c r="B12200" t="s">
        <v>143</v>
      </c>
      <c r="C12200" s="44">
        <v>0</v>
      </c>
      <c r="D12200" s="33">
        <v>43900</v>
      </c>
    </row>
    <row r="12201" spans="1:4" x14ac:dyDescent="0.2">
      <c r="A12201" t="s">
        <v>268</v>
      </c>
      <c r="B12201" t="s">
        <v>143</v>
      </c>
      <c r="C12201" s="44">
        <v>0</v>
      </c>
      <c r="D12201" s="33">
        <v>43901</v>
      </c>
    </row>
    <row r="12202" spans="1:4" x14ac:dyDescent="0.2">
      <c r="A12202" t="s">
        <v>268</v>
      </c>
      <c r="B12202" t="s">
        <v>143</v>
      </c>
      <c r="C12202" s="44">
        <v>0</v>
      </c>
      <c r="D12202" s="33">
        <v>43902</v>
      </c>
    </row>
    <row r="12203" spans="1:4" x14ac:dyDescent="0.2">
      <c r="A12203" t="s">
        <v>268</v>
      </c>
      <c r="B12203" t="s">
        <v>143</v>
      </c>
      <c r="C12203" s="44">
        <v>0</v>
      </c>
      <c r="D12203" s="33">
        <v>43903</v>
      </c>
    </row>
    <row r="12204" spans="1:4" x14ac:dyDescent="0.2">
      <c r="A12204" t="s">
        <v>268</v>
      </c>
      <c r="B12204" t="s">
        <v>143</v>
      </c>
      <c r="C12204" s="44">
        <v>0</v>
      </c>
      <c r="D12204" s="33">
        <v>43904</v>
      </c>
    </row>
    <row r="12205" spans="1:4" x14ac:dyDescent="0.2">
      <c r="A12205" t="s">
        <v>268</v>
      </c>
      <c r="B12205" t="s">
        <v>143</v>
      </c>
      <c r="C12205" s="44">
        <v>0</v>
      </c>
      <c r="D12205" s="33">
        <v>43905</v>
      </c>
    </row>
    <row r="12206" spans="1:4" x14ac:dyDescent="0.2">
      <c r="A12206" t="s">
        <v>269</v>
      </c>
      <c r="B12206" t="s">
        <v>143</v>
      </c>
      <c r="C12206" s="44">
        <v>0</v>
      </c>
      <c r="D12206" s="33">
        <v>43852</v>
      </c>
    </row>
    <row r="12207" spans="1:4" x14ac:dyDescent="0.2">
      <c r="A12207" t="s">
        <v>269</v>
      </c>
      <c r="B12207" t="s">
        <v>143</v>
      </c>
      <c r="C12207" s="44">
        <v>0</v>
      </c>
      <c r="D12207" s="33">
        <v>43853</v>
      </c>
    </row>
    <row r="12208" spans="1:4" x14ac:dyDescent="0.2">
      <c r="A12208" t="s">
        <v>269</v>
      </c>
      <c r="B12208" t="s">
        <v>143</v>
      </c>
      <c r="C12208" s="44">
        <v>0</v>
      </c>
      <c r="D12208" s="33">
        <v>43854</v>
      </c>
    </row>
    <row r="12209" spans="1:4" x14ac:dyDescent="0.2">
      <c r="A12209" t="s">
        <v>269</v>
      </c>
      <c r="B12209" t="s">
        <v>143</v>
      </c>
      <c r="C12209" s="44">
        <v>0</v>
      </c>
      <c r="D12209" s="33">
        <v>43855</v>
      </c>
    </row>
    <row r="12210" spans="1:4" x14ac:dyDescent="0.2">
      <c r="A12210" t="s">
        <v>269</v>
      </c>
      <c r="B12210" t="s">
        <v>143</v>
      </c>
      <c r="C12210" s="44">
        <v>0</v>
      </c>
      <c r="D12210" s="33">
        <v>43856</v>
      </c>
    </row>
    <row r="12211" spans="1:4" x14ac:dyDescent="0.2">
      <c r="A12211" t="s">
        <v>269</v>
      </c>
      <c r="B12211" t="s">
        <v>143</v>
      </c>
      <c r="C12211" s="44">
        <v>0</v>
      </c>
      <c r="D12211" s="33">
        <v>43857</v>
      </c>
    </row>
    <row r="12212" spans="1:4" x14ac:dyDescent="0.2">
      <c r="A12212" t="s">
        <v>269</v>
      </c>
      <c r="B12212" t="s">
        <v>143</v>
      </c>
      <c r="C12212" s="44">
        <v>0</v>
      </c>
      <c r="D12212" s="33">
        <v>43858</v>
      </c>
    </row>
    <row r="12213" spans="1:4" x14ac:dyDescent="0.2">
      <c r="A12213" t="s">
        <v>269</v>
      </c>
      <c r="B12213" t="s">
        <v>143</v>
      </c>
      <c r="C12213" s="44">
        <v>0</v>
      </c>
      <c r="D12213" s="33">
        <v>43859</v>
      </c>
    </row>
    <row r="12214" spans="1:4" x14ac:dyDescent="0.2">
      <c r="A12214" t="s">
        <v>269</v>
      </c>
      <c r="B12214" t="s">
        <v>143</v>
      </c>
      <c r="C12214" s="44">
        <v>0</v>
      </c>
      <c r="D12214" s="33">
        <v>43860</v>
      </c>
    </row>
    <row r="12215" spans="1:4" x14ac:dyDescent="0.2">
      <c r="A12215" t="s">
        <v>269</v>
      </c>
      <c r="B12215" t="s">
        <v>143</v>
      </c>
      <c r="C12215" s="44">
        <v>0</v>
      </c>
      <c r="D12215" s="33">
        <v>43861</v>
      </c>
    </row>
    <row r="12216" spans="1:4" x14ac:dyDescent="0.2">
      <c r="A12216" t="s">
        <v>269</v>
      </c>
      <c r="B12216" t="s">
        <v>143</v>
      </c>
      <c r="C12216" s="44">
        <v>0</v>
      </c>
      <c r="D12216" s="33">
        <v>43862</v>
      </c>
    </row>
    <row r="12217" spans="1:4" x14ac:dyDescent="0.2">
      <c r="A12217" t="s">
        <v>269</v>
      </c>
      <c r="B12217" t="s">
        <v>143</v>
      </c>
      <c r="C12217" s="44">
        <v>0</v>
      </c>
      <c r="D12217" s="33">
        <v>43863</v>
      </c>
    </row>
    <row r="12218" spans="1:4" x14ac:dyDescent="0.2">
      <c r="A12218" t="s">
        <v>269</v>
      </c>
      <c r="B12218" t="s">
        <v>143</v>
      </c>
      <c r="C12218" s="44">
        <v>0</v>
      </c>
      <c r="D12218" s="33">
        <v>43864</v>
      </c>
    </row>
    <row r="12219" spans="1:4" x14ac:dyDescent="0.2">
      <c r="A12219" t="s">
        <v>269</v>
      </c>
      <c r="B12219" t="s">
        <v>143</v>
      </c>
      <c r="C12219" s="44">
        <v>0</v>
      </c>
      <c r="D12219" s="33">
        <v>43865</v>
      </c>
    </row>
    <row r="12220" spans="1:4" x14ac:dyDescent="0.2">
      <c r="A12220" t="s">
        <v>269</v>
      </c>
      <c r="B12220" t="s">
        <v>143</v>
      </c>
      <c r="C12220" s="44">
        <v>0</v>
      </c>
      <c r="D12220" s="33">
        <v>43866</v>
      </c>
    </row>
    <row r="12221" spans="1:4" x14ac:dyDescent="0.2">
      <c r="A12221" t="s">
        <v>269</v>
      </c>
      <c r="B12221" t="s">
        <v>143</v>
      </c>
      <c r="C12221" s="44">
        <v>0</v>
      </c>
      <c r="D12221" s="33">
        <v>43867</v>
      </c>
    </row>
    <row r="12222" spans="1:4" x14ac:dyDescent="0.2">
      <c r="A12222" t="s">
        <v>269</v>
      </c>
      <c r="B12222" t="s">
        <v>143</v>
      </c>
      <c r="C12222" s="44">
        <v>0</v>
      </c>
      <c r="D12222" s="33">
        <v>43868</v>
      </c>
    </row>
    <row r="12223" spans="1:4" x14ac:dyDescent="0.2">
      <c r="A12223" t="s">
        <v>269</v>
      </c>
      <c r="B12223" t="s">
        <v>143</v>
      </c>
      <c r="C12223" s="44">
        <v>0</v>
      </c>
      <c r="D12223" s="33">
        <v>43869</v>
      </c>
    </row>
    <row r="12224" spans="1:4" x14ac:dyDescent="0.2">
      <c r="A12224" t="s">
        <v>269</v>
      </c>
      <c r="B12224" t="s">
        <v>143</v>
      </c>
      <c r="C12224" s="44">
        <v>0</v>
      </c>
      <c r="D12224" s="33">
        <v>43870</v>
      </c>
    </row>
    <row r="12225" spans="1:4" x14ac:dyDescent="0.2">
      <c r="A12225" t="s">
        <v>269</v>
      </c>
      <c r="B12225" t="s">
        <v>143</v>
      </c>
      <c r="C12225" s="44">
        <v>0</v>
      </c>
      <c r="D12225" s="33">
        <v>43871</v>
      </c>
    </row>
    <row r="12226" spans="1:4" x14ac:dyDescent="0.2">
      <c r="A12226" t="s">
        <v>269</v>
      </c>
      <c r="B12226" t="s">
        <v>143</v>
      </c>
      <c r="C12226" s="44">
        <v>0</v>
      </c>
      <c r="D12226" s="33">
        <v>43872</v>
      </c>
    </row>
    <row r="12227" spans="1:4" x14ac:dyDescent="0.2">
      <c r="A12227" t="s">
        <v>269</v>
      </c>
      <c r="B12227" t="s">
        <v>143</v>
      </c>
      <c r="C12227" s="44">
        <v>0</v>
      </c>
      <c r="D12227" s="33">
        <v>43873</v>
      </c>
    </row>
    <row r="12228" spans="1:4" x14ac:dyDescent="0.2">
      <c r="A12228" t="s">
        <v>269</v>
      </c>
      <c r="B12228" t="s">
        <v>143</v>
      </c>
      <c r="C12228" s="44">
        <v>0</v>
      </c>
      <c r="D12228" s="33">
        <v>43874</v>
      </c>
    </row>
    <row r="12229" spans="1:4" x14ac:dyDescent="0.2">
      <c r="A12229" t="s">
        <v>269</v>
      </c>
      <c r="B12229" t="s">
        <v>143</v>
      </c>
      <c r="C12229" s="44">
        <v>0</v>
      </c>
      <c r="D12229" s="33">
        <v>43875</v>
      </c>
    </row>
    <row r="12230" spans="1:4" x14ac:dyDescent="0.2">
      <c r="A12230" t="s">
        <v>269</v>
      </c>
      <c r="B12230" t="s">
        <v>143</v>
      </c>
      <c r="C12230" s="44">
        <v>0</v>
      </c>
      <c r="D12230" s="33">
        <v>43876</v>
      </c>
    </row>
    <row r="12231" spans="1:4" x14ac:dyDescent="0.2">
      <c r="A12231" t="s">
        <v>269</v>
      </c>
      <c r="B12231" t="s">
        <v>143</v>
      </c>
      <c r="C12231" s="44">
        <v>0</v>
      </c>
      <c r="D12231" s="33">
        <v>43877</v>
      </c>
    </row>
    <row r="12232" spans="1:4" x14ac:dyDescent="0.2">
      <c r="A12232" t="s">
        <v>269</v>
      </c>
      <c r="B12232" t="s">
        <v>143</v>
      </c>
      <c r="C12232" s="44">
        <v>0</v>
      </c>
      <c r="D12232" s="33">
        <v>43878</v>
      </c>
    </row>
    <row r="12233" spans="1:4" x14ac:dyDescent="0.2">
      <c r="A12233" t="s">
        <v>269</v>
      </c>
      <c r="B12233" t="s">
        <v>143</v>
      </c>
      <c r="C12233" s="44">
        <v>0</v>
      </c>
      <c r="D12233" s="33">
        <v>43879</v>
      </c>
    </row>
    <row r="12234" spans="1:4" x14ac:dyDescent="0.2">
      <c r="A12234" t="s">
        <v>269</v>
      </c>
      <c r="B12234" t="s">
        <v>143</v>
      </c>
      <c r="C12234" s="44">
        <v>0</v>
      </c>
      <c r="D12234" s="33">
        <v>43880</v>
      </c>
    </row>
    <row r="12235" spans="1:4" x14ac:dyDescent="0.2">
      <c r="A12235" t="s">
        <v>269</v>
      </c>
      <c r="B12235" t="s">
        <v>143</v>
      </c>
      <c r="C12235" s="44">
        <v>0</v>
      </c>
      <c r="D12235" s="33">
        <v>43881</v>
      </c>
    </row>
    <row r="12236" spans="1:4" x14ac:dyDescent="0.2">
      <c r="A12236" t="s">
        <v>269</v>
      </c>
      <c r="B12236" t="s">
        <v>143</v>
      </c>
      <c r="C12236" s="44">
        <v>0</v>
      </c>
      <c r="D12236" s="33">
        <v>43882</v>
      </c>
    </row>
    <row r="12237" spans="1:4" x14ac:dyDescent="0.2">
      <c r="A12237" t="s">
        <v>269</v>
      </c>
      <c r="B12237" t="s">
        <v>143</v>
      </c>
      <c r="C12237" s="44">
        <v>0</v>
      </c>
      <c r="D12237" s="33">
        <v>43883</v>
      </c>
    </row>
    <row r="12238" spans="1:4" x14ac:dyDescent="0.2">
      <c r="A12238" t="s">
        <v>269</v>
      </c>
      <c r="B12238" t="s">
        <v>143</v>
      </c>
      <c r="C12238" s="44">
        <v>0</v>
      </c>
      <c r="D12238" s="33">
        <v>43884</v>
      </c>
    </row>
    <row r="12239" spans="1:4" x14ac:dyDescent="0.2">
      <c r="A12239" t="s">
        <v>269</v>
      </c>
      <c r="B12239" t="s">
        <v>143</v>
      </c>
      <c r="C12239" s="44">
        <v>0</v>
      </c>
      <c r="D12239" s="33">
        <v>43885</v>
      </c>
    </row>
    <row r="12240" spans="1:4" x14ac:dyDescent="0.2">
      <c r="A12240" t="s">
        <v>269</v>
      </c>
      <c r="B12240" t="s">
        <v>143</v>
      </c>
      <c r="C12240" s="44">
        <v>0</v>
      </c>
      <c r="D12240" s="33">
        <v>43886</v>
      </c>
    </row>
    <row r="12241" spans="1:4" x14ac:dyDescent="0.2">
      <c r="A12241" t="s">
        <v>269</v>
      </c>
      <c r="B12241" t="s">
        <v>143</v>
      </c>
      <c r="C12241" s="44">
        <v>0</v>
      </c>
      <c r="D12241" s="33">
        <v>43887</v>
      </c>
    </row>
    <row r="12242" spans="1:4" x14ac:dyDescent="0.2">
      <c r="A12242" t="s">
        <v>269</v>
      </c>
      <c r="B12242" t="s">
        <v>143</v>
      </c>
      <c r="C12242" s="44">
        <v>0</v>
      </c>
      <c r="D12242" s="33">
        <v>43888</v>
      </c>
    </row>
    <row r="12243" spans="1:4" x14ac:dyDescent="0.2">
      <c r="A12243" t="s">
        <v>269</v>
      </c>
      <c r="B12243" t="s">
        <v>143</v>
      </c>
      <c r="C12243" s="44">
        <v>0</v>
      </c>
      <c r="D12243" s="33">
        <v>43889</v>
      </c>
    </row>
    <row r="12244" spans="1:4" x14ac:dyDescent="0.2">
      <c r="A12244" t="s">
        <v>269</v>
      </c>
      <c r="B12244" t="s">
        <v>143</v>
      </c>
      <c r="C12244" s="44">
        <v>0</v>
      </c>
      <c r="D12244" s="33">
        <v>43890</v>
      </c>
    </row>
    <row r="12245" spans="1:4" x14ac:dyDescent="0.2">
      <c r="A12245" t="s">
        <v>269</v>
      </c>
      <c r="B12245" t="s">
        <v>143</v>
      </c>
      <c r="C12245" s="44">
        <v>0</v>
      </c>
      <c r="D12245" s="33">
        <v>43891</v>
      </c>
    </row>
    <row r="12246" spans="1:4" x14ac:dyDescent="0.2">
      <c r="A12246" t="s">
        <v>269</v>
      </c>
      <c r="B12246" t="s">
        <v>143</v>
      </c>
      <c r="C12246" s="44">
        <v>0</v>
      </c>
      <c r="D12246" s="33">
        <v>43892</v>
      </c>
    </row>
    <row r="12247" spans="1:4" x14ac:dyDescent="0.2">
      <c r="A12247" t="s">
        <v>269</v>
      </c>
      <c r="B12247" t="s">
        <v>143</v>
      </c>
      <c r="C12247" s="44">
        <v>0</v>
      </c>
      <c r="D12247" s="33">
        <v>43893</v>
      </c>
    </row>
    <row r="12248" spans="1:4" x14ac:dyDescent="0.2">
      <c r="A12248" t="s">
        <v>269</v>
      </c>
      <c r="B12248" t="s">
        <v>143</v>
      </c>
      <c r="C12248" s="44">
        <v>0</v>
      </c>
      <c r="D12248" s="33">
        <v>43894</v>
      </c>
    </row>
    <row r="12249" spans="1:4" x14ac:dyDescent="0.2">
      <c r="A12249" t="s">
        <v>269</v>
      </c>
      <c r="B12249" t="s">
        <v>143</v>
      </c>
      <c r="C12249" s="44">
        <v>0</v>
      </c>
      <c r="D12249" s="33">
        <v>43895</v>
      </c>
    </row>
    <row r="12250" spans="1:4" x14ac:dyDescent="0.2">
      <c r="A12250" t="s">
        <v>269</v>
      </c>
      <c r="B12250" t="s">
        <v>143</v>
      </c>
      <c r="C12250" s="44">
        <v>0</v>
      </c>
      <c r="D12250" s="33">
        <v>43896</v>
      </c>
    </row>
    <row r="12251" spans="1:4" x14ac:dyDescent="0.2">
      <c r="A12251" t="s">
        <v>269</v>
      </c>
      <c r="B12251" t="s">
        <v>143</v>
      </c>
      <c r="C12251" s="44">
        <v>0</v>
      </c>
      <c r="D12251" s="33">
        <v>43897</v>
      </c>
    </row>
    <row r="12252" spans="1:4" x14ac:dyDescent="0.2">
      <c r="A12252" t="s">
        <v>269</v>
      </c>
      <c r="B12252" t="s">
        <v>143</v>
      </c>
      <c r="C12252" s="44">
        <v>0</v>
      </c>
      <c r="D12252" s="33">
        <v>43898</v>
      </c>
    </row>
    <row r="12253" spans="1:4" x14ac:dyDescent="0.2">
      <c r="A12253" t="s">
        <v>269</v>
      </c>
      <c r="B12253" t="s">
        <v>143</v>
      </c>
      <c r="C12253" s="44">
        <v>0</v>
      </c>
      <c r="D12253" s="33">
        <v>43899</v>
      </c>
    </row>
    <row r="12254" spans="1:4" x14ac:dyDescent="0.2">
      <c r="A12254" t="s">
        <v>269</v>
      </c>
      <c r="B12254" t="s">
        <v>143</v>
      </c>
      <c r="C12254" s="44">
        <v>0</v>
      </c>
      <c r="D12254" s="33">
        <v>43900</v>
      </c>
    </row>
    <row r="12255" spans="1:4" x14ac:dyDescent="0.2">
      <c r="A12255" t="s">
        <v>269</v>
      </c>
      <c r="B12255" t="s">
        <v>143</v>
      </c>
      <c r="C12255" s="44">
        <v>0</v>
      </c>
      <c r="D12255" s="33">
        <v>43901</v>
      </c>
    </row>
    <row r="12256" spans="1:4" x14ac:dyDescent="0.2">
      <c r="A12256" t="s">
        <v>269</v>
      </c>
      <c r="B12256" t="s">
        <v>143</v>
      </c>
      <c r="C12256" s="44">
        <v>0</v>
      </c>
      <c r="D12256" s="33">
        <v>43902</v>
      </c>
    </row>
    <row r="12257" spans="1:4" x14ac:dyDescent="0.2">
      <c r="A12257" t="s">
        <v>269</v>
      </c>
      <c r="B12257" t="s">
        <v>143</v>
      </c>
      <c r="C12257" s="44">
        <v>0</v>
      </c>
      <c r="D12257" s="33">
        <v>43903</v>
      </c>
    </row>
    <row r="12258" spans="1:4" x14ac:dyDescent="0.2">
      <c r="A12258" t="s">
        <v>269</v>
      </c>
      <c r="B12258" t="s">
        <v>143</v>
      </c>
      <c r="C12258" s="44">
        <v>0</v>
      </c>
      <c r="D12258" s="33">
        <v>43904</v>
      </c>
    </row>
    <row r="12259" spans="1:4" x14ac:dyDescent="0.2">
      <c r="A12259" t="s">
        <v>269</v>
      </c>
      <c r="B12259" t="s">
        <v>143</v>
      </c>
      <c r="C12259" s="44">
        <v>0</v>
      </c>
      <c r="D12259" s="33">
        <v>43905</v>
      </c>
    </row>
    <row r="12260" spans="1:4" x14ac:dyDescent="0.2">
      <c r="A12260" t="s">
        <v>270</v>
      </c>
      <c r="B12260" t="s">
        <v>143</v>
      </c>
      <c r="C12260" s="44">
        <v>0</v>
      </c>
      <c r="D12260" s="33">
        <v>43852</v>
      </c>
    </row>
    <row r="12261" spans="1:4" x14ac:dyDescent="0.2">
      <c r="A12261" t="s">
        <v>270</v>
      </c>
      <c r="B12261" t="s">
        <v>143</v>
      </c>
      <c r="C12261" s="44">
        <v>0</v>
      </c>
      <c r="D12261" s="33">
        <v>43853</v>
      </c>
    </row>
    <row r="12262" spans="1:4" x14ac:dyDescent="0.2">
      <c r="A12262" t="s">
        <v>270</v>
      </c>
      <c r="B12262" t="s">
        <v>143</v>
      </c>
      <c r="C12262" s="44">
        <v>0</v>
      </c>
      <c r="D12262" s="33">
        <v>43854</v>
      </c>
    </row>
    <row r="12263" spans="1:4" x14ac:dyDescent="0.2">
      <c r="A12263" t="s">
        <v>270</v>
      </c>
      <c r="B12263" t="s">
        <v>143</v>
      </c>
      <c r="C12263" s="44">
        <v>0</v>
      </c>
      <c r="D12263" s="33">
        <v>43855</v>
      </c>
    </row>
    <row r="12264" spans="1:4" x14ac:dyDescent="0.2">
      <c r="A12264" t="s">
        <v>270</v>
      </c>
      <c r="B12264" t="s">
        <v>143</v>
      </c>
      <c r="C12264" s="44">
        <v>0</v>
      </c>
      <c r="D12264" s="33">
        <v>43856</v>
      </c>
    </row>
    <row r="12265" spans="1:4" x14ac:dyDescent="0.2">
      <c r="A12265" t="s">
        <v>270</v>
      </c>
      <c r="B12265" t="s">
        <v>143</v>
      </c>
      <c r="C12265" s="44">
        <v>0</v>
      </c>
      <c r="D12265" s="33">
        <v>43857</v>
      </c>
    </row>
    <row r="12266" spans="1:4" x14ac:dyDescent="0.2">
      <c r="A12266" t="s">
        <v>270</v>
      </c>
      <c r="B12266" t="s">
        <v>143</v>
      </c>
      <c r="C12266" s="44">
        <v>0</v>
      </c>
      <c r="D12266" s="33">
        <v>43858</v>
      </c>
    </row>
    <row r="12267" spans="1:4" x14ac:dyDescent="0.2">
      <c r="A12267" t="s">
        <v>270</v>
      </c>
      <c r="B12267" t="s">
        <v>143</v>
      </c>
      <c r="C12267" s="44">
        <v>0</v>
      </c>
      <c r="D12267" s="33">
        <v>43859</v>
      </c>
    </row>
    <row r="12268" spans="1:4" x14ac:dyDescent="0.2">
      <c r="A12268" t="s">
        <v>270</v>
      </c>
      <c r="B12268" t="s">
        <v>143</v>
      </c>
      <c r="C12268" s="44">
        <v>0</v>
      </c>
      <c r="D12268" s="33">
        <v>43860</v>
      </c>
    </row>
    <row r="12269" spans="1:4" x14ac:dyDescent="0.2">
      <c r="A12269" t="s">
        <v>270</v>
      </c>
      <c r="B12269" t="s">
        <v>143</v>
      </c>
      <c r="C12269" s="44">
        <v>0</v>
      </c>
      <c r="D12269" s="33">
        <v>43861</v>
      </c>
    </row>
    <row r="12270" spans="1:4" x14ac:dyDescent="0.2">
      <c r="A12270" t="s">
        <v>270</v>
      </c>
      <c r="B12270" t="s">
        <v>143</v>
      </c>
      <c r="C12270" s="44">
        <v>0</v>
      </c>
      <c r="D12270" s="33">
        <v>43862</v>
      </c>
    </row>
    <row r="12271" spans="1:4" x14ac:dyDescent="0.2">
      <c r="A12271" t="s">
        <v>270</v>
      </c>
      <c r="B12271" t="s">
        <v>143</v>
      </c>
      <c r="C12271" s="44">
        <v>0</v>
      </c>
      <c r="D12271" s="33">
        <v>43863</v>
      </c>
    </row>
    <row r="12272" spans="1:4" x14ac:dyDescent="0.2">
      <c r="A12272" t="s">
        <v>270</v>
      </c>
      <c r="B12272" t="s">
        <v>143</v>
      </c>
      <c r="C12272" s="44">
        <v>0</v>
      </c>
      <c r="D12272" s="33">
        <v>43864</v>
      </c>
    </row>
    <row r="12273" spans="1:4" x14ac:dyDescent="0.2">
      <c r="A12273" t="s">
        <v>270</v>
      </c>
      <c r="B12273" t="s">
        <v>143</v>
      </c>
      <c r="C12273" s="44">
        <v>0</v>
      </c>
      <c r="D12273" s="33">
        <v>43865</v>
      </c>
    </row>
    <row r="12274" spans="1:4" x14ac:dyDescent="0.2">
      <c r="A12274" t="s">
        <v>270</v>
      </c>
      <c r="B12274" t="s">
        <v>143</v>
      </c>
      <c r="C12274" s="44">
        <v>0</v>
      </c>
      <c r="D12274" s="33">
        <v>43866</v>
      </c>
    </row>
    <row r="12275" spans="1:4" x14ac:dyDescent="0.2">
      <c r="A12275" t="s">
        <v>270</v>
      </c>
      <c r="B12275" t="s">
        <v>143</v>
      </c>
      <c r="C12275" s="44">
        <v>0</v>
      </c>
      <c r="D12275" s="33">
        <v>43867</v>
      </c>
    </row>
    <row r="12276" spans="1:4" x14ac:dyDescent="0.2">
      <c r="A12276" t="s">
        <v>270</v>
      </c>
      <c r="B12276" t="s">
        <v>143</v>
      </c>
      <c r="C12276" s="44">
        <v>0</v>
      </c>
      <c r="D12276" s="33">
        <v>43868</v>
      </c>
    </row>
    <row r="12277" spans="1:4" x14ac:dyDescent="0.2">
      <c r="A12277" t="s">
        <v>270</v>
      </c>
      <c r="B12277" t="s">
        <v>143</v>
      </c>
      <c r="C12277" s="44">
        <v>0</v>
      </c>
      <c r="D12277" s="33">
        <v>43869</v>
      </c>
    </row>
    <row r="12278" spans="1:4" x14ac:dyDescent="0.2">
      <c r="A12278" t="s">
        <v>270</v>
      </c>
      <c r="B12278" t="s">
        <v>143</v>
      </c>
      <c r="C12278" s="44">
        <v>0</v>
      </c>
      <c r="D12278" s="33">
        <v>43870</v>
      </c>
    </row>
    <row r="12279" spans="1:4" x14ac:dyDescent="0.2">
      <c r="A12279" t="s">
        <v>270</v>
      </c>
      <c r="B12279" t="s">
        <v>143</v>
      </c>
      <c r="C12279" s="44">
        <v>0</v>
      </c>
      <c r="D12279" s="33">
        <v>43871</v>
      </c>
    </row>
    <row r="12280" spans="1:4" x14ac:dyDescent="0.2">
      <c r="A12280" t="s">
        <v>270</v>
      </c>
      <c r="B12280" t="s">
        <v>143</v>
      </c>
      <c r="C12280" s="44">
        <v>0</v>
      </c>
      <c r="D12280" s="33">
        <v>43872</v>
      </c>
    </row>
    <row r="12281" spans="1:4" x14ac:dyDescent="0.2">
      <c r="A12281" t="s">
        <v>270</v>
      </c>
      <c r="B12281" t="s">
        <v>143</v>
      </c>
      <c r="C12281" s="44">
        <v>0</v>
      </c>
      <c r="D12281" s="33">
        <v>43873</v>
      </c>
    </row>
    <row r="12282" spans="1:4" x14ac:dyDescent="0.2">
      <c r="A12282" t="s">
        <v>270</v>
      </c>
      <c r="B12282" t="s">
        <v>143</v>
      </c>
      <c r="C12282" s="44">
        <v>0</v>
      </c>
      <c r="D12282" s="33">
        <v>43874</v>
      </c>
    </row>
    <row r="12283" spans="1:4" x14ac:dyDescent="0.2">
      <c r="A12283" t="s">
        <v>270</v>
      </c>
      <c r="B12283" t="s">
        <v>143</v>
      </c>
      <c r="C12283" s="44">
        <v>0</v>
      </c>
      <c r="D12283" s="33">
        <v>43875</v>
      </c>
    </row>
    <row r="12284" spans="1:4" x14ac:dyDescent="0.2">
      <c r="A12284" t="s">
        <v>270</v>
      </c>
      <c r="B12284" t="s">
        <v>143</v>
      </c>
      <c r="C12284" s="44">
        <v>0</v>
      </c>
      <c r="D12284" s="33">
        <v>43876</v>
      </c>
    </row>
    <row r="12285" spans="1:4" x14ac:dyDescent="0.2">
      <c r="A12285" t="s">
        <v>270</v>
      </c>
      <c r="B12285" t="s">
        <v>143</v>
      </c>
      <c r="C12285" s="44">
        <v>0</v>
      </c>
      <c r="D12285" s="33">
        <v>43877</v>
      </c>
    </row>
    <row r="12286" spans="1:4" x14ac:dyDescent="0.2">
      <c r="A12286" t="s">
        <v>270</v>
      </c>
      <c r="B12286" t="s">
        <v>143</v>
      </c>
      <c r="C12286" s="44">
        <v>0</v>
      </c>
      <c r="D12286" s="33">
        <v>43878</v>
      </c>
    </row>
    <row r="12287" spans="1:4" x14ac:dyDescent="0.2">
      <c r="A12287" t="s">
        <v>270</v>
      </c>
      <c r="B12287" t="s">
        <v>143</v>
      </c>
      <c r="C12287" s="44">
        <v>0</v>
      </c>
      <c r="D12287" s="33">
        <v>43879</v>
      </c>
    </row>
    <row r="12288" spans="1:4" x14ac:dyDescent="0.2">
      <c r="A12288" t="s">
        <v>270</v>
      </c>
      <c r="B12288" t="s">
        <v>143</v>
      </c>
      <c r="C12288" s="44">
        <v>0</v>
      </c>
      <c r="D12288" s="33">
        <v>43880</v>
      </c>
    </row>
    <row r="12289" spans="1:4" x14ac:dyDescent="0.2">
      <c r="A12289" t="s">
        <v>270</v>
      </c>
      <c r="B12289" t="s">
        <v>143</v>
      </c>
      <c r="C12289" s="44">
        <v>0</v>
      </c>
      <c r="D12289" s="33">
        <v>43881</v>
      </c>
    </row>
    <row r="12290" spans="1:4" x14ac:dyDescent="0.2">
      <c r="A12290" t="s">
        <v>270</v>
      </c>
      <c r="B12290" t="s">
        <v>143</v>
      </c>
      <c r="C12290" s="44">
        <v>0</v>
      </c>
      <c r="D12290" s="33">
        <v>43882</v>
      </c>
    </row>
    <row r="12291" spans="1:4" x14ac:dyDescent="0.2">
      <c r="A12291" t="s">
        <v>270</v>
      </c>
      <c r="B12291" t="s">
        <v>143</v>
      </c>
      <c r="C12291" s="44">
        <v>0</v>
      </c>
      <c r="D12291" s="33">
        <v>43883</v>
      </c>
    </row>
    <row r="12292" spans="1:4" x14ac:dyDescent="0.2">
      <c r="A12292" t="s">
        <v>270</v>
      </c>
      <c r="B12292" t="s">
        <v>143</v>
      </c>
      <c r="C12292" s="44">
        <v>0</v>
      </c>
      <c r="D12292" s="33">
        <v>43884</v>
      </c>
    </row>
    <row r="12293" spans="1:4" x14ac:dyDescent="0.2">
      <c r="A12293" t="s">
        <v>270</v>
      </c>
      <c r="B12293" t="s">
        <v>143</v>
      </c>
      <c r="C12293" s="44">
        <v>0</v>
      </c>
      <c r="D12293" s="33">
        <v>43885</v>
      </c>
    </row>
    <row r="12294" spans="1:4" x14ac:dyDescent="0.2">
      <c r="A12294" t="s">
        <v>270</v>
      </c>
      <c r="B12294" t="s">
        <v>143</v>
      </c>
      <c r="C12294" s="44">
        <v>0</v>
      </c>
      <c r="D12294" s="33">
        <v>43886</v>
      </c>
    </row>
    <row r="12295" spans="1:4" x14ac:dyDescent="0.2">
      <c r="A12295" t="s">
        <v>270</v>
      </c>
      <c r="B12295" t="s">
        <v>143</v>
      </c>
      <c r="C12295" s="44">
        <v>0</v>
      </c>
      <c r="D12295" s="33">
        <v>43887</v>
      </c>
    </row>
    <row r="12296" spans="1:4" x14ac:dyDescent="0.2">
      <c r="A12296" t="s">
        <v>270</v>
      </c>
      <c r="B12296" t="s">
        <v>143</v>
      </c>
      <c r="C12296" s="44">
        <v>0</v>
      </c>
      <c r="D12296" s="33">
        <v>43888</v>
      </c>
    </row>
    <row r="12297" spans="1:4" x14ac:dyDescent="0.2">
      <c r="A12297" t="s">
        <v>270</v>
      </c>
      <c r="B12297" t="s">
        <v>143</v>
      </c>
      <c r="C12297" s="44">
        <v>0</v>
      </c>
      <c r="D12297" s="33">
        <v>43889</v>
      </c>
    </row>
    <row r="12298" spans="1:4" x14ac:dyDescent="0.2">
      <c r="A12298" t="s">
        <v>270</v>
      </c>
      <c r="B12298" t="s">
        <v>143</v>
      </c>
      <c r="C12298" s="44">
        <v>0</v>
      </c>
      <c r="D12298" s="33">
        <v>43890</v>
      </c>
    </row>
    <row r="12299" spans="1:4" x14ac:dyDescent="0.2">
      <c r="A12299" t="s">
        <v>270</v>
      </c>
      <c r="B12299" t="s">
        <v>143</v>
      </c>
      <c r="C12299" s="44">
        <v>0</v>
      </c>
      <c r="D12299" s="33">
        <v>43891</v>
      </c>
    </row>
    <row r="12300" spans="1:4" x14ac:dyDescent="0.2">
      <c r="A12300" t="s">
        <v>270</v>
      </c>
      <c r="B12300" t="s">
        <v>143</v>
      </c>
      <c r="C12300" s="44">
        <v>0</v>
      </c>
      <c r="D12300" s="33">
        <v>43892</v>
      </c>
    </row>
    <row r="12301" spans="1:4" x14ac:dyDescent="0.2">
      <c r="A12301" t="s">
        <v>270</v>
      </c>
      <c r="B12301" t="s">
        <v>143</v>
      </c>
      <c r="C12301" s="44">
        <v>0</v>
      </c>
      <c r="D12301" s="33">
        <v>43893</v>
      </c>
    </row>
    <row r="12302" spans="1:4" x14ac:dyDescent="0.2">
      <c r="A12302" t="s">
        <v>270</v>
      </c>
      <c r="B12302" t="s">
        <v>143</v>
      </c>
      <c r="C12302" s="44">
        <v>0</v>
      </c>
      <c r="D12302" s="33">
        <v>43894</v>
      </c>
    </row>
    <row r="12303" spans="1:4" x14ac:dyDescent="0.2">
      <c r="A12303" t="s">
        <v>270</v>
      </c>
      <c r="B12303" t="s">
        <v>143</v>
      </c>
      <c r="C12303" s="44">
        <v>0</v>
      </c>
      <c r="D12303" s="33">
        <v>43895</v>
      </c>
    </row>
    <row r="12304" spans="1:4" x14ac:dyDescent="0.2">
      <c r="A12304" t="s">
        <v>270</v>
      </c>
      <c r="B12304" t="s">
        <v>143</v>
      </c>
      <c r="C12304" s="44">
        <v>0</v>
      </c>
      <c r="D12304" s="33">
        <v>43896</v>
      </c>
    </row>
    <row r="12305" spans="1:4" x14ac:dyDescent="0.2">
      <c r="A12305" t="s">
        <v>270</v>
      </c>
      <c r="B12305" t="s">
        <v>143</v>
      </c>
      <c r="C12305" s="44">
        <v>0</v>
      </c>
      <c r="D12305" s="33">
        <v>43897</v>
      </c>
    </row>
    <row r="12306" spans="1:4" x14ac:dyDescent="0.2">
      <c r="A12306" t="s">
        <v>270</v>
      </c>
      <c r="B12306" t="s">
        <v>143</v>
      </c>
      <c r="C12306" s="44">
        <v>0</v>
      </c>
      <c r="D12306" s="33">
        <v>43898</v>
      </c>
    </row>
    <row r="12307" spans="1:4" x14ac:dyDescent="0.2">
      <c r="A12307" t="s">
        <v>270</v>
      </c>
      <c r="B12307" t="s">
        <v>143</v>
      </c>
      <c r="C12307" s="44">
        <v>0</v>
      </c>
      <c r="D12307" s="33">
        <v>43899</v>
      </c>
    </row>
    <row r="12308" spans="1:4" x14ac:dyDescent="0.2">
      <c r="A12308" t="s">
        <v>270</v>
      </c>
      <c r="B12308" t="s">
        <v>143</v>
      </c>
      <c r="C12308" s="44">
        <v>0</v>
      </c>
      <c r="D12308" s="33">
        <v>43900</v>
      </c>
    </row>
    <row r="12309" spans="1:4" x14ac:dyDescent="0.2">
      <c r="A12309" t="s">
        <v>270</v>
      </c>
      <c r="B12309" t="s">
        <v>143</v>
      </c>
      <c r="C12309" s="44">
        <v>0</v>
      </c>
      <c r="D12309" s="33">
        <v>43901</v>
      </c>
    </row>
    <row r="12310" spans="1:4" x14ac:dyDescent="0.2">
      <c r="A12310" t="s">
        <v>270</v>
      </c>
      <c r="B12310" t="s">
        <v>143</v>
      </c>
      <c r="C12310" s="44">
        <v>0</v>
      </c>
      <c r="D12310" s="33">
        <v>43902</v>
      </c>
    </row>
    <row r="12311" spans="1:4" x14ac:dyDescent="0.2">
      <c r="A12311" t="s">
        <v>270</v>
      </c>
      <c r="B12311" t="s">
        <v>143</v>
      </c>
      <c r="C12311" s="44">
        <v>0</v>
      </c>
      <c r="D12311" s="33">
        <v>43903</v>
      </c>
    </row>
    <row r="12312" spans="1:4" x14ac:dyDescent="0.2">
      <c r="A12312" t="s">
        <v>270</v>
      </c>
      <c r="B12312" t="s">
        <v>143</v>
      </c>
      <c r="C12312" s="44">
        <v>0</v>
      </c>
      <c r="D12312" s="33">
        <v>43904</v>
      </c>
    </row>
    <row r="12313" spans="1:4" x14ac:dyDescent="0.2">
      <c r="A12313" t="s">
        <v>270</v>
      </c>
      <c r="B12313" t="s">
        <v>143</v>
      </c>
      <c r="C12313" s="44">
        <v>0</v>
      </c>
      <c r="D12313" s="33">
        <v>43905</v>
      </c>
    </row>
    <row r="12314" spans="1:4" x14ac:dyDescent="0.2">
      <c r="A12314" t="s">
        <v>271</v>
      </c>
      <c r="B12314" t="s">
        <v>143</v>
      </c>
      <c r="C12314" s="44">
        <v>0</v>
      </c>
      <c r="D12314" s="33">
        <v>43852</v>
      </c>
    </row>
    <row r="12315" spans="1:4" x14ac:dyDescent="0.2">
      <c r="A12315" t="s">
        <v>271</v>
      </c>
      <c r="B12315" t="s">
        <v>143</v>
      </c>
      <c r="C12315" s="44">
        <v>0</v>
      </c>
      <c r="D12315" s="33">
        <v>43853</v>
      </c>
    </row>
    <row r="12316" spans="1:4" x14ac:dyDescent="0.2">
      <c r="A12316" t="s">
        <v>271</v>
      </c>
      <c r="B12316" t="s">
        <v>143</v>
      </c>
      <c r="C12316" s="44">
        <v>0</v>
      </c>
      <c r="D12316" s="33">
        <v>43854</v>
      </c>
    </row>
    <row r="12317" spans="1:4" x14ac:dyDescent="0.2">
      <c r="A12317" t="s">
        <v>271</v>
      </c>
      <c r="B12317" t="s">
        <v>143</v>
      </c>
      <c r="C12317" s="44">
        <v>0</v>
      </c>
      <c r="D12317" s="33">
        <v>43855</v>
      </c>
    </row>
    <row r="12318" spans="1:4" x14ac:dyDescent="0.2">
      <c r="A12318" t="s">
        <v>271</v>
      </c>
      <c r="B12318" t="s">
        <v>143</v>
      </c>
      <c r="C12318" s="44">
        <v>0</v>
      </c>
      <c r="D12318" s="33">
        <v>43856</v>
      </c>
    </row>
    <row r="12319" spans="1:4" x14ac:dyDescent="0.2">
      <c r="A12319" t="s">
        <v>271</v>
      </c>
      <c r="B12319" t="s">
        <v>143</v>
      </c>
      <c r="C12319" s="44">
        <v>0</v>
      </c>
      <c r="D12319" s="33">
        <v>43857</v>
      </c>
    </row>
    <row r="12320" spans="1:4" x14ac:dyDescent="0.2">
      <c r="A12320" t="s">
        <v>271</v>
      </c>
      <c r="B12320" t="s">
        <v>143</v>
      </c>
      <c r="C12320" s="44">
        <v>0</v>
      </c>
      <c r="D12320" s="33">
        <v>43858</v>
      </c>
    </row>
    <row r="12321" spans="1:4" x14ac:dyDescent="0.2">
      <c r="A12321" t="s">
        <v>271</v>
      </c>
      <c r="B12321" t="s">
        <v>143</v>
      </c>
      <c r="C12321" s="44">
        <v>0</v>
      </c>
      <c r="D12321" s="33">
        <v>43859</v>
      </c>
    </row>
    <row r="12322" spans="1:4" x14ac:dyDescent="0.2">
      <c r="A12322" t="s">
        <v>271</v>
      </c>
      <c r="B12322" t="s">
        <v>143</v>
      </c>
      <c r="C12322" s="44">
        <v>0</v>
      </c>
      <c r="D12322" s="33">
        <v>43860</v>
      </c>
    </row>
    <row r="12323" spans="1:4" x14ac:dyDescent="0.2">
      <c r="A12323" t="s">
        <v>271</v>
      </c>
      <c r="B12323" t="s">
        <v>143</v>
      </c>
      <c r="C12323" s="44">
        <v>0</v>
      </c>
      <c r="D12323" s="33">
        <v>43861</v>
      </c>
    </row>
    <row r="12324" spans="1:4" x14ac:dyDescent="0.2">
      <c r="A12324" t="s">
        <v>271</v>
      </c>
      <c r="B12324" t="s">
        <v>143</v>
      </c>
      <c r="C12324" s="44">
        <v>0</v>
      </c>
      <c r="D12324" s="33">
        <v>43862</v>
      </c>
    </row>
    <row r="12325" spans="1:4" x14ac:dyDescent="0.2">
      <c r="A12325" t="s">
        <v>271</v>
      </c>
      <c r="B12325" t="s">
        <v>143</v>
      </c>
      <c r="C12325" s="44">
        <v>0</v>
      </c>
      <c r="D12325" s="33">
        <v>43863</v>
      </c>
    </row>
    <row r="12326" spans="1:4" x14ac:dyDescent="0.2">
      <c r="A12326" t="s">
        <v>271</v>
      </c>
      <c r="B12326" t="s">
        <v>143</v>
      </c>
      <c r="C12326" s="44">
        <v>0</v>
      </c>
      <c r="D12326" s="33">
        <v>43864</v>
      </c>
    </row>
    <row r="12327" spans="1:4" x14ac:dyDescent="0.2">
      <c r="A12327" t="s">
        <v>271</v>
      </c>
      <c r="B12327" t="s">
        <v>143</v>
      </c>
      <c r="C12327" s="44">
        <v>0</v>
      </c>
      <c r="D12327" s="33">
        <v>43865</v>
      </c>
    </row>
    <row r="12328" spans="1:4" x14ac:dyDescent="0.2">
      <c r="A12328" t="s">
        <v>271</v>
      </c>
      <c r="B12328" t="s">
        <v>143</v>
      </c>
      <c r="C12328" s="44">
        <v>0</v>
      </c>
      <c r="D12328" s="33">
        <v>43866</v>
      </c>
    </row>
    <row r="12329" spans="1:4" x14ac:dyDescent="0.2">
      <c r="A12329" t="s">
        <v>271</v>
      </c>
      <c r="B12329" t="s">
        <v>143</v>
      </c>
      <c r="C12329" s="44">
        <v>0</v>
      </c>
      <c r="D12329" s="33">
        <v>43867</v>
      </c>
    </row>
    <row r="12330" spans="1:4" x14ac:dyDescent="0.2">
      <c r="A12330" t="s">
        <v>271</v>
      </c>
      <c r="B12330" t="s">
        <v>143</v>
      </c>
      <c r="C12330" s="44">
        <v>0</v>
      </c>
      <c r="D12330" s="33">
        <v>43868</v>
      </c>
    </row>
    <row r="12331" spans="1:4" x14ac:dyDescent="0.2">
      <c r="A12331" t="s">
        <v>271</v>
      </c>
      <c r="B12331" t="s">
        <v>143</v>
      </c>
      <c r="C12331" s="44">
        <v>0</v>
      </c>
      <c r="D12331" s="33">
        <v>43869</v>
      </c>
    </row>
    <row r="12332" spans="1:4" x14ac:dyDescent="0.2">
      <c r="A12332" t="s">
        <v>271</v>
      </c>
      <c r="B12332" t="s">
        <v>143</v>
      </c>
      <c r="C12332" s="44">
        <v>0</v>
      </c>
      <c r="D12332" s="33">
        <v>43870</v>
      </c>
    </row>
    <row r="12333" spans="1:4" x14ac:dyDescent="0.2">
      <c r="A12333" t="s">
        <v>271</v>
      </c>
      <c r="B12333" t="s">
        <v>143</v>
      </c>
      <c r="C12333" s="44">
        <v>0</v>
      </c>
      <c r="D12333" s="33">
        <v>43871</v>
      </c>
    </row>
    <row r="12334" spans="1:4" x14ac:dyDescent="0.2">
      <c r="A12334" t="s">
        <v>271</v>
      </c>
      <c r="B12334" t="s">
        <v>143</v>
      </c>
      <c r="C12334" s="44">
        <v>0</v>
      </c>
      <c r="D12334" s="33">
        <v>43872</v>
      </c>
    </row>
    <row r="12335" spans="1:4" x14ac:dyDescent="0.2">
      <c r="A12335" t="s">
        <v>271</v>
      </c>
      <c r="B12335" t="s">
        <v>143</v>
      </c>
      <c r="C12335" s="44">
        <v>0</v>
      </c>
      <c r="D12335" s="33">
        <v>43873</v>
      </c>
    </row>
    <row r="12336" spans="1:4" x14ac:dyDescent="0.2">
      <c r="A12336" t="s">
        <v>271</v>
      </c>
      <c r="B12336" t="s">
        <v>143</v>
      </c>
      <c r="C12336" s="44">
        <v>0</v>
      </c>
      <c r="D12336" s="33">
        <v>43874</v>
      </c>
    </row>
    <row r="12337" spans="1:4" x14ac:dyDescent="0.2">
      <c r="A12337" t="s">
        <v>271</v>
      </c>
      <c r="B12337" t="s">
        <v>143</v>
      </c>
      <c r="C12337" s="44">
        <v>0</v>
      </c>
      <c r="D12337" s="33">
        <v>43875</v>
      </c>
    </row>
    <row r="12338" spans="1:4" x14ac:dyDescent="0.2">
      <c r="A12338" t="s">
        <v>271</v>
      </c>
      <c r="B12338" t="s">
        <v>143</v>
      </c>
      <c r="C12338" s="44">
        <v>0</v>
      </c>
      <c r="D12338" s="33">
        <v>43876</v>
      </c>
    </row>
    <row r="12339" spans="1:4" x14ac:dyDescent="0.2">
      <c r="A12339" t="s">
        <v>271</v>
      </c>
      <c r="B12339" t="s">
        <v>143</v>
      </c>
      <c r="C12339" s="44">
        <v>0</v>
      </c>
      <c r="D12339" s="33">
        <v>43877</v>
      </c>
    </row>
    <row r="12340" spans="1:4" x14ac:dyDescent="0.2">
      <c r="A12340" t="s">
        <v>271</v>
      </c>
      <c r="B12340" t="s">
        <v>143</v>
      </c>
      <c r="C12340" s="44">
        <v>0</v>
      </c>
      <c r="D12340" s="33">
        <v>43878</v>
      </c>
    </row>
    <row r="12341" spans="1:4" x14ac:dyDescent="0.2">
      <c r="A12341" t="s">
        <v>271</v>
      </c>
      <c r="B12341" t="s">
        <v>143</v>
      </c>
      <c r="C12341" s="44">
        <v>0</v>
      </c>
      <c r="D12341" s="33">
        <v>43879</v>
      </c>
    </row>
    <row r="12342" spans="1:4" x14ac:dyDescent="0.2">
      <c r="A12342" t="s">
        <v>271</v>
      </c>
      <c r="B12342" t="s">
        <v>143</v>
      </c>
      <c r="C12342" s="44">
        <v>0</v>
      </c>
      <c r="D12342" s="33">
        <v>43880</v>
      </c>
    </row>
    <row r="12343" spans="1:4" x14ac:dyDescent="0.2">
      <c r="A12343" t="s">
        <v>271</v>
      </c>
      <c r="B12343" t="s">
        <v>143</v>
      </c>
      <c r="C12343" s="44">
        <v>0</v>
      </c>
      <c r="D12343" s="33">
        <v>43881</v>
      </c>
    </row>
    <row r="12344" spans="1:4" x14ac:dyDescent="0.2">
      <c r="A12344" t="s">
        <v>271</v>
      </c>
      <c r="B12344" t="s">
        <v>143</v>
      </c>
      <c r="C12344" s="44">
        <v>0</v>
      </c>
      <c r="D12344" s="33">
        <v>43882</v>
      </c>
    </row>
    <row r="12345" spans="1:4" x14ac:dyDescent="0.2">
      <c r="A12345" t="s">
        <v>271</v>
      </c>
      <c r="B12345" t="s">
        <v>143</v>
      </c>
      <c r="C12345" s="44">
        <v>0</v>
      </c>
      <c r="D12345" s="33">
        <v>43883</v>
      </c>
    </row>
    <row r="12346" spans="1:4" x14ac:dyDescent="0.2">
      <c r="A12346" t="s">
        <v>271</v>
      </c>
      <c r="B12346" t="s">
        <v>143</v>
      </c>
      <c r="C12346" s="44">
        <v>0</v>
      </c>
      <c r="D12346" s="33">
        <v>43884</v>
      </c>
    </row>
    <row r="12347" spans="1:4" x14ac:dyDescent="0.2">
      <c r="A12347" t="s">
        <v>271</v>
      </c>
      <c r="B12347" t="s">
        <v>143</v>
      </c>
      <c r="C12347" s="44">
        <v>0</v>
      </c>
      <c r="D12347" s="33">
        <v>43885</v>
      </c>
    </row>
    <row r="12348" spans="1:4" x14ac:dyDescent="0.2">
      <c r="A12348" t="s">
        <v>271</v>
      </c>
      <c r="B12348" t="s">
        <v>143</v>
      </c>
      <c r="C12348" s="44">
        <v>0</v>
      </c>
      <c r="D12348" s="33">
        <v>43886</v>
      </c>
    </row>
    <row r="12349" spans="1:4" x14ac:dyDescent="0.2">
      <c r="A12349" t="s">
        <v>271</v>
      </c>
      <c r="B12349" t="s">
        <v>143</v>
      </c>
      <c r="C12349" s="44">
        <v>0</v>
      </c>
      <c r="D12349" s="33">
        <v>43887</v>
      </c>
    </row>
    <row r="12350" spans="1:4" x14ac:dyDescent="0.2">
      <c r="A12350" t="s">
        <v>271</v>
      </c>
      <c r="B12350" t="s">
        <v>143</v>
      </c>
      <c r="C12350" s="44">
        <v>0</v>
      </c>
      <c r="D12350" s="33">
        <v>43888</v>
      </c>
    </row>
    <row r="12351" spans="1:4" x14ac:dyDescent="0.2">
      <c r="A12351" t="s">
        <v>271</v>
      </c>
      <c r="B12351" t="s">
        <v>143</v>
      </c>
      <c r="C12351" s="44">
        <v>0</v>
      </c>
      <c r="D12351" s="33">
        <v>43889</v>
      </c>
    </row>
    <row r="12352" spans="1:4" x14ac:dyDescent="0.2">
      <c r="A12352" t="s">
        <v>271</v>
      </c>
      <c r="B12352" t="s">
        <v>143</v>
      </c>
      <c r="C12352" s="44">
        <v>0</v>
      </c>
      <c r="D12352" s="33">
        <v>43890</v>
      </c>
    </row>
    <row r="12353" spans="1:4" x14ac:dyDescent="0.2">
      <c r="A12353" t="s">
        <v>271</v>
      </c>
      <c r="B12353" t="s">
        <v>143</v>
      </c>
      <c r="C12353" s="44">
        <v>0</v>
      </c>
      <c r="D12353" s="33">
        <v>43891</v>
      </c>
    </row>
    <row r="12354" spans="1:4" x14ac:dyDescent="0.2">
      <c r="A12354" t="s">
        <v>271</v>
      </c>
      <c r="B12354" t="s">
        <v>143</v>
      </c>
      <c r="C12354" s="44">
        <v>0</v>
      </c>
      <c r="D12354" s="33">
        <v>43892</v>
      </c>
    </row>
    <row r="12355" spans="1:4" x14ac:dyDescent="0.2">
      <c r="A12355" t="s">
        <v>271</v>
      </c>
      <c r="B12355" t="s">
        <v>143</v>
      </c>
      <c r="C12355" s="44">
        <v>0</v>
      </c>
      <c r="D12355" s="33">
        <v>43893</v>
      </c>
    </row>
    <row r="12356" spans="1:4" x14ac:dyDescent="0.2">
      <c r="A12356" t="s">
        <v>271</v>
      </c>
      <c r="B12356" t="s">
        <v>143</v>
      </c>
      <c r="C12356" s="44">
        <v>0</v>
      </c>
      <c r="D12356" s="33">
        <v>43894</v>
      </c>
    </row>
    <row r="12357" spans="1:4" x14ac:dyDescent="0.2">
      <c r="A12357" t="s">
        <v>271</v>
      </c>
      <c r="B12357" t="s">
        <v>143</v>
      </c>
      <c r="C12357" s="44">
        <v>0</v>
      </c>
      <c r="D12357" s="33">
        <v>43895</v>
      </c>
    </row>
    <row r="12358" spans="1:4" x14ac:dyDescent="0.2">
      <c r="A12358" t="s">
        <v>271</v>
      </c>
      <c r="B12358" t="s">
        <v>143</v>
      </c>
      <c r="C12358" s="44">
        <v>0</v>
      </c>
      <c r="D12358" s="33">
        <v>43896</v>
      </c>
    </row>
    <row r="12359" spans="1:4" x14ac:dyDescent="0.2">
      <c r="A12359" t="s">
        <v>271</v>
      </c>
      <c r="B12359" t="s">
        <v>143</v>
      </c>
      <c r="C12359" s="44">
        <v>0</v>
      </c>
      <c r="D12359" s="33">
        <v>43897</v>
      </c>
    </row>
    <row r="12360" spans="1:4" x14ac:dyDescent="0.2">
      <c r="A12360" t="s">
        <v>271</v>
      </c>
      <c r="B12360" t="s">
        <v>143</v>
      </c>
      <c r="C12360" s="44">
        <v>0</v>
      </c>
      <c r="D12360" s="33">
        <v>43898</v>
      </c>
    </row>
    <row r="12361" spans="1:4" x14ac:dyDescent="0.2">
      <c r="A12361" t="s">
        <v>271</v>
      </c>
      <c r="B12361" t="s">
        <v>143</v>
      </c>
      <c r="C12361" s="44">
        <v>0</v>
      </c>
      <c r="D12361" s="33">
        <v>43899</v>
      </c>
    </row>
    <row r="12362" spans="1:4" x14ac:dyDescent="0.2">
      <c r="A12362" t="s">
        <v>271</v>
      </c>
      <c r="B12362" t="s">
        <v>143</v>
      </c>
      <c r="C12362" s="44">
        <v>0</v>
      </c>
      <c r="D12362" s="33">
        <v>43900</v>
      </c>
    </row>
    <row r="12363" spans="1:4" x14ac:dyDescent="0.2">
      <c r="A12363" t="s">
        <v>271</v>
      </c>
      <c r="B12363" t="s">
        <v>143</v>
      </c>
      <c r="C12363" s="44">
        <v>0</v>
      </c>
      <c r="D12363" s="33">
        <v>43901</v>
      </c>
    </row>
    <row r="12364" spans="1:4" x14ac:dyDescent="0.2">
      <c r="A12364" t="s">
        <v>271</v>
      </c>
      <c r="B12364" t="s">
        <v>143</v>
      </c>
      <c r="C12364" s="44">
        <v>0</v>
      </c>
      <c r="D12364" s="33">
        <v>43902</v>
      </c>
    </row>
    <row r="12365" spans="1:4" x14ac:dyDescent="0.2">
      <c r="A12365" t="s">
        <v>271</v>
      </c>
      <c r="B12365" t="s">
        <v>143</v>
      </c>
      <c r="C12365" s="44">
        <v>0</v>
      </c>
      <c r="D12365" s="33">
        <v>43903</v>
      </c>
    </row>
    <row r="12366" spans="1:4" x14ac:dyDescent="0.2">
      <c r="A12366" t="s">
        <v>271</v>
      </c>
      <c r="B12366" t="s">
        <v>143</v>
      </c>
      <c r="C12366" s="44">
        <v>0</v>
      </c>
      <c r="D12366" s="33">
        <v>43904</v>
      </c>
    </row>
    <row r="12367" spans="1:4" x14ac:dyDescent="0.2">
      <c r="A12367" t="s">
        <v>271</v>
      </c>
      <c r="B12367" t="s">
        <v>143</v>
      </c>
      <c r="C12367" s="44">
        <v>0</v>
      </c>
      <c r="D12367" s="33">
        <v>43905</v>
      </c>
    </row>
    <row r="12368" spans="1:4" x14ac:dyDescent="0.2">
      <c r="A12368" t="s">
        <v>272</v>
      </c>
      <c r="B12368" t="s">
        <v>143</v>
      </c>
      <c r="C12368" s="44">
        <v>0</v>
      </c>
      <c r="D12368" s="33">
        <v>43852</v>
      </c>
    </row>
    <row r="12369" spans="1:4" x14ac:dyDescent="0.2">
      <c r="A12369" t="s">
        <v>272</v>
      </c>
      <c r="B12369" t="s">
        <v>143</v>
      </c>
      <c r="C12369" s="44">
        <v>0</v>
      </c>
      <c r="D12369" s="33">
        <v>43853</v>
      </c>
    </row>
    <row r="12370" spans="1:4" x14ac:dyDescent="0.2">
      <c r="A12370" t="s">
        <v>272</v>
      </c>
      <c r="B12370" t="s">
        <v>143</v>
      </c>
      <c r="C12370" s="44">
        <v>0</v>
      </c>
      <c r="D12370" s="33">
        <v>43854</v>
      </c>
    </row>
    <row r="12371" spans="1:4" x14ac:dyDescent="0.2">
      <c r="A12371" t="s">
        <v>272</v>
      </c>
      <c r="B12371" t="s">
        <v>143</v>
      </c>
      <c r="C12371" s="44">
        <v>0</v>
      </c>
      <c r="D12371" s="33">
        <v>43855</v>
      </c>
    </row>
    <row r="12372" spans="1:4" x14ac:dyDescent="0.2">
      <c r="A12372" t="s">
        <v>272</v>
      </c>
      <c r="B12372" t="s">
        <v>143</v>
      </c>
      <c r="C12372" s="44">
        <v>0</v>
      </c>
      <c r="D12372" s="33">
        <v>43856</v>
      </c>
    </row>
    <row r="12373" spans="1:4" x14ac:dyDescent="0.2">
      <c r="A12373" t="s">
        <v>272</v>
      </c>
      <c r="B12373" t="s">
        <v>143</v>
      </c>
      <c r="C12373" s="44">
        <v>0</v>
      </c>
      <c r="D12373" s="33">
        <v>43857</v>
      </c>
    </row>
    <row r="12374" spans="1:4" x14ac:dyDescent="0.2">
      <c r="A12374" t="s">
        <v>272</v>
      </c>
      <c r="B12374" t="s">
        <v>143</v>
      </c>
      <c r="C12374" s="44">
        <v>0</v>
      </c>
      <c r="D12374" s="33">
        <v>43858</v>
      </c>
    </row>
    <row r="12375" spans="1:4" x14ac:dyDescent="0.2">
      <c r="A12375" t="s">
        <v>272</v>
      </c>
      <c r="B12375" t="s">
        <v>143</v>
      </c>
      <c r="C12375" s="44">
        <v>0</v>
      </c>
      <c r="D12375" s="33">
        <v>43859</v>
      </c>
    </row>
    <row r="12376" spans="1:4" x14ac:dyDescent="0.2">
      <c r="A12376" t="s">
        <v>272</v>
      </c>
      <c r="B12376" t="s">
        <v>143</v>
      </c>
      <c r="C12376" s="44">
        <v>0</v>
      </c>
      <c r="D12376" s="33">
        <v>43860</v>
      </c>
    </row>
    <row r="12377" spans="1:4" x14ac:dyDescent="0.2">
      <c r="A12377" t="s">
        <v>272</v>
      </c>
      <c r="B12377" t="s">
        <v>143</v>
      </c>
      <c r="C12377" s="44">
        <v>0</v>
      </c>
      <c r="D12377" s="33">
        <v>43861</v>
      </c>
    </row>
    <row r="12378" spans="1:4" x14ac:dyDescent="0.2">
      <c r="A12378" t="s">
        <v>272</v>
      </c>
      <c r="B12378" t="s">
        <v>143</v>
      </c>
      <c r="C12378" s="44">
        <v>0</v>
      </c>
      <c r="D12378" s="33">
        <v>43862</v>
      </c>
    </row>
    <row r="12379" spans="1:4" x14ac:dyDescent="0.2">
      <c r="A12379" t="s">
        <v>272</v>
      </c>
      <c r="B12379" t="s">
        <v>143</v>
      </c>
      <c r="C12379" s="44">
        <v>0</v>
      </c>
      <c r="D12379" s="33">
        <v>43863</v>
      </c>
    </row>
    <row r="12380" spans="1:4" x14ac:dyDescent="0.2">
      <c r="A12380" t="s">
        <v>272</v>
      </c>
      <c r="B12380" t="s">
        <v>143</v>
      </c>
      <c r="C12380" s="44">
        <v>0</v>
      </c>
      <c r="D12380" s="33">
        <v>43864</v>
      </c>
    </row>
    <row r="12381" spans="1:4" x14ac:dyDescent="0.2">
      <c r="A12381" t="s">
        <v>272</v>
      </c>
      <c r="B12381" t="s">
        <v>143</v>
      </c>
      <c r="C12381" s="44">
        <v>0</v>
      </c>
      <c r="D12381" s="33">
        <v>43865</v>
      </c>
    </row>
    <row r="12382" spans="1:4" x14ac:dyDescent="0.2">
      <c r="A12382" t="s">
        <v>272</v>
      </c>
      <c r="B12382" t="s">
        <v>143</v>
      </c>
      <c r="C12382" s="44">
        <v>0</v>
      </c>
      <c r="D12382" s="33">
        <v>43866</v>
      </c>
    </row>
    <row r="12383" spans="1:4" x14ac:dyDescent="0.2">
      <c r="A12383" t="s">
        <v>272</v>
      </c>
      <c r="B12383" t="s">
        <v>143</v>
      </c>
      <c r="C12383" s="44">
        <v>0</v>
      </c>
      <c r="D12383" s="33">
        <v>43867</v>
      </c>
    </row>
    <row r="12384" spans="1:4" x14ac:dyDescent="0.2">
      <c r="A12384" t="s">
        <v>272</v>
      </c>
      <c r="B12384" t="s">
        <v>143</v>
      </c>
      <c r="C12384" s="44">
        <v>0</v>
      </c>
      <c r="D12384" s="33">
        <v>43868</v>
      </c>
    </row>
    <row r="12385" spans="1:4" x14ac:dyDescent="0.2">
      <c r="A12385" t="s">
        <v>272</v>
      </c>
      <c r="B12385" t="s">
        <v>143</v>
      </c>
      <c r="C12385" s="44">
        <v>0</v>
      </c>
      <c r="D12385" s="33">
        <v>43869</v>
      </c>
    </row>
    <row r="12386" spans="1:4" x14ac:dyDescent="0.2">
      <c r="A12386" t="s">
        <v>272</v>
      </c>
      <c r="B12386" t="s">
        <v>143</v>
      </c>
      <c r="C12386" s="44">
        <v>0</v>
      </c>
      <c r="D12386" s="33">
        <v>43870</v>
      </c>
    </row>
    <row r="12387" spans="1:4" x14ac:dyDescent="0.2">
      <c r="A12387" t="s">
        <v>272</v>
      </c>
      <c r="B12387" t="s">
        <v>143</v>
      </c>
      <c r="C12387" s="44">
        <v>0</v>
      </c>
      <c r="D12387" s="33">
        <v>43871</v>
      </c>
    </row>
    <row r="12388" spans="1:4" x14ac:dyDescent="0.2">
      <c r="A12388" t="s">
        <v>272</v>
      </c>
      <c r="B12388" t="s">
        <v>143</v>
      </c>
      <c r="C12388" s="44">
        <v>0</v>
      </c>
      <c r="D12388" s="33">
        <v>43872</v>
      </c>
    </row>
    <row r="12389" spans="1:4" x14ac:dyDescent="0.2">
      <c r="A12389" t="s">
        <v>272</v>
      </c>
      <c r="B12389" t="s">
        <v>143</v>
      </c>
      <c r="C12389" s="44">
        <v>0</v>
      </c>
      <c r="D12389" s="33">
        <v>43873</v>
      </c>
    </row>
    <row r="12390" spans="1:4" x14ac:dyDescent="0.2">
      <c r="A12390" t="s">
        <v>272</v>
      </c>
      <c r="B12390" t="s">
        <v>143</v>
      </c>
      <c r="C12390" s="44">
        <v>0</v>
      </c>
      <c r="D12390" s="33">
        <v>43874</v>
      </c>
    </row>
    <row r="12391" spans="1:4" x14ac:dyDescent="0.2">
      <c r="A12391" t="s">
        <v>272</v>
      </c>
      <c r="B12391" t="s">
        <v>143</v>
      </c>
      <c r="C12391" s="44">
        <v>0</v>
      </c>
      <c r="D12391" s="33">
        <v>43875</v>
      </c>
    </row>
    <row r="12392" spans="1:4" x14ac:dyDescent="0.2">
      <c r="A12392" t="s">
        <v>272</v>
      </c>
      <c r="B12392" t="s">
        <v>143</v>
      </c>
      <c r="C12392" s="44">
        <v>0</v>
      </c>
      <c r="D12392" s="33">
        <v>43876</v>
      </c>
    </row>
    <row r="12393" spans="1:4" x14ac:dyDescent="0.2">
      <c r="A12393" t="s">
        <v>272</v>
      </c>
      <c r="B12393" t="s">
        <v>143</v>
      </c>
      <c r="C12393" s="44">
        <v>0</v>
      </c>
      <c r="D12393" s="33">
        <v>43877</v>
      </c>
    </row>
    <row r="12394" spans="1:4" x14ac:dyDescent="0.2">
      <c r="A12394" t="s">
        <v>272</v>
      </c>
      <c r="B12394" t="s">
        <v>143</v>
      </c>
      <c r="C12394" s="44">
        <v>0</v>
      </c>
      <c r="D12394" s="33">
        <v>43878</v>
      </c>
    </row>
    <row r="12395" spans="1:4" x14ac:dyDescent="0.2">
      <c r="A12395" t="s">
        <v>272</v>
      </c>
      <c r="B12395" t="s">
        <v>143</v>
      </c>
      <c r="C12395" s="44">
        <v>0</v>
      </c>
      <c r="D12395" s="33">
        <v>43879</v>
      </c>
    </row>
    <row r="12396" spans="1:4" x14ac:dyDescent="0.2">
      <c r="A12396" t="s">
        <v>272</v>
      </c>
      <c r="B12396" t="s">
        <v>143</v>
      </c>
      <c r="C12396" s="44">
        <v>0</v>
      </c>
      <c r="D12396" s="33">
        <v>43880</v>
      </c>
    </row>
    <row r="12397" spans="1:4" x14ac:dyDescent="0.2">
      <c r="A12397" t="s">
        <v>272</v>
      </c>
      <c r="B12397" t="s">
        <v>143</v>
      </c>
      <c r="C12397" s="44">
        <v>0</v>
      </c>
      <c r="D12397" s="33">
        <v>43881</v>
      </c>
    </row>
    <row r="12398" spans="1:4" x14ac:dyDescent="0.2">
      <c r="A12398" t="s">
        <v>272</v>
      </c>
      <c r="B12398" t="s">
        <v>143</v>
      </c>
      <c r="C12398" s="44">
        <v>0</v>
      </c>
      <c r="D12398" s="33">
        <v>43882</v>
      </c>
    </row>
    <row r="12399" spans="1:4" x14ac:dyDescent="0.2">
      <c r="A12399" t="s">
        <v>272</v>
      </c>
      <c r="B12399" t="s">
        <v>143</v>
      </c>
      <c r="C12399" s="44">
        <v>0</v>
      </c>
      <c r="D12399" s="33">
        <v>43883</v>
      </c>
    </row>
    <row r="12400" spans="1:4" x14ac:dyDescent="0.2">
      <c r="A12400" t="s">
        <v>272</v>
      </c>
      <c r="B12400" t="s">
        <v>143</v>
      </c>
      <c r="C12400" s="44">
        <v>0</v>
      </c>
      <c r="D12400" s="33">
        <v>43884</v>
      </c>
    </row>
    <row r="12401" spans="1:4" x14ac:dyDescent="0.2">
      <c r="A12401" t="s">
        <v>272</v>
      </c>
      <c r="B12401" t="s">
        <v>143</v>
      </c>
      <c r="C12401" s="44">
        <v>0</v>
      </c>
      <c r="D12401" s="33">
        <v>43885</v>
      </c>
    </row>
    <row r="12402" spans="1:4" x14ac:dyDescent="0.2">
      <c r="A12402" t="s">
        <v>272</v>
      </c>
      <c r="B12402" t="s">
        <v>143</v>
      </c>
      <c r="C12402" s="44">
        <v>0</v>
      </c>
      <c r="D12402" s="33">
        <v>43886</v>
      </c>
    </row>
    <row r="12403" spans="1:4" x14ac:dyDescent="0.2">
      <c r="A12403" t="s">
        <v>272</v>
      </c>
      <c r="B12403" t="s">
        <v>143</v>
      </c>
      <c r="C12403" s="44">
        <v>0</v>
      </c>
      <c r="D12403" s="33">
        <v>43887</v>
      </c>
    </row>
    <row r="12404" spans="1:4" x14ac:dyDescent="0.2">
      <c r="A12404" t="s">
        <v>272</v>
      </c>
      <c r="B12404" t="s">
        <v>143</v>
      </c>
      <c r="C12404" s="44">
        <v>0</v>
      </c>
      <c r="D12404" s="33">
        <v>43888</v>
      </c>
    </row>
    <row r="12405" spans="1:4" x14ac:dyDescent="0.2">
      <c r="A12405" t="s">
        <v>272</v>
      </c>
      <c r="B12405" t="s">
        <v>143</v>
      </c>
      <c r="C12405" s="44">
        <v>0</v>
      </c>
      <c r="D12405" s="33">
        <v>43889</v>
      </c>
    </row>
    <row r="12406" spans="1:4" x14ac:dyDescent="0.2">
      <c r="A12406" t="s">
        <v>272</v>
      </c>
      <c r="B12406" t="s">
        <v>143</v>
      </c>
      <c r="C12406" s="44">
        <v>0</v>
      </c>
      <c r="D12406" s="33">
        <v>43890</v>
      </c>
    </row>
    <row r="12407" spans="1:4" x14ac:dyDescent="0.2">
      <c r="A12407" t="s">
        <v>272</v>
      </c>
      <c r="B12407" t="s">
        <v>143</v>
      </c>
      <c r="C12407" s="44">
        <v>0</v>
      </c>
      <c r="D12407" s="33">
        <v>43891</v>
      </c>
    </row>
    <row r="12408" spans="1:4" x14ac:dyDescent="0.2">
      <c r="A12408" t="s">
        <v>272</v>
      </c>
      <c r="B12408" t="s">
        <v>143</v>
      </c>
      <c r="C12408" s="44">
        <v>0</v>
      </c>
      <c r="D12408" s="33">
        <v>43892</v>
      </c>
    </row>
    <row r="12409" spans="1:4" x14ac:dyDescent="0.2">
      <c r="A12409" t="s">
        <v>272</v>
      </c>
      <c r="B12409" t="s">
        <v>143</v>
      </c>
      <c r="C12409" s="44">
        <v>0</v>
      </c>
      <c r="D12409" s="33">
        <v>43893</v>
      </c>
    </row>
    <row r="12410" spans="1:4" x14ac:dyDescent="0.2">
      <c r="A12410" t="s">
        <v>272</v>
      </c>
      <c r="B12410" t="s">
        <v>143</v>
      </c>
      <c r="C12410" s="44">
        <v>0</v>
      </c>
      <c r="D12410" s="33">
        <v>43894</v>
      </c>
    </row>
    <row r="12411" spans="1:4" x14ac:dyDescent="0.2">
      <c r="A12411" t="s">
        <v>272</v>
      </c>
      <c r="B12411" t="s">
        <v>143</v>
      </c>
      <c r="C12411" s="44">
        <v>0</v>
      </c>
      <c r="D12411" s="33">
        <v>43895</v>
      </c>
    </row>
    <row r="12412" spans="1:4" x14ac:dyDescent="0.2">
      <c r="A12412" t="s">
        <v>272</v>
      </c>
      <c r="B12412" t="s">
        <v>143</v>
      </c>
      <c r="C12412" s="44">
        <v>0</v>
      </c>
      <c r="D12412" s="33">
        <v>43896</v>
      </c>
    </row>
    <row r="12413" spans="1:4" x14ac:dyDescent="0.2">
      <c r="A12413" t="s">
        <v>272</v>
      </c>
      <c r="B12413" t="s">
        <v>143</v>
      </c>
      <c r="C12413" s="44">
        <v>0</v>
      </c>
      <c r="D12413" s="33">
        <v>43897</v>
      </c>
    </row>
    <row r="12414" spans="1:4" x14ac:dyDescent="0.2">
      <c r="A12414" t="s">
        <v>272</v>
      </c>
      <c r="B12414" t="s">
        <v>143</v>
      </c>
      <c r="C12414" s="44">
        <v>0</v>
      </c>
      <c r="D12414" s="33">
        <v>43898</v>
      </c>
    </row>
    <row r="12415" spans="1:4" x14ac:dyDescent="0.2">
      <c r="A12415" t="s">
        <v>272</v>
      </c>
      <c r="B12415" t="s">
        <v>143</v>
      </c>
      <c r="C12415" s="44">
        <v>0</v>
      </c>
      <c r="D12415" s="33">
        <v>43899</v>
      </c>
    </row>
    <row r="12416" spans="1:4" x14ac:dyDescent="0.2">
      <c r="A12416" t="s">
        <v>272</v>
      </c>
      <c r="B12416" t="s">
        <v>143</v>
      </c>
      <c r="C12416" s="44">
        <v>0</v>
      </c>
      <c r="D12416" s="33">
        <v>43900</v>
      </c>
    </row>
    <row r="12417" spans="1:4" x14ac:dyDescent="0.2">
      <c r="A12417" t="s">
        <v>272</v>
      </c>
      <c r="B12417" t="s">
        <v>143</v>
      </c>
      <c r="C12417" s="44">
        <v>0</v>
      </c>
      <c r="D12417" s="33">
        <v>43901</v>
      </c>
    </row>
    <row r="12418" spans="1:4" x14ac:dyDescent="0.2">
      <c r="A12418" t="s">
        <v>272</v>
      </c>
      <c r="B12418" t="s">
        <v>143</v>
      </c>
      <c r="C12418" s="44">
        <v>0</v>
      </c>
      <c r="D12418" s="33">
        <v>43902</v>
      </c>
    </row>
    <row r="12419" spans="1:4" x14ac:dyDescent="0.2">
      <c r="A12419" t="s">
        <v>272</v>
      </c>
      <c r="B12419" t="s">
        <v>143</v>
      </c>
      <c r="C12419" s="44">
        <v>0</v>
      </c>
      <c r="D12419" s="33">
        <v>43903</v>
      </c>
    </row>
    <row r="12420" spans="1:4" x14ac:dyDescent="0.2">
      <c r="A12420" t="s">
        <v>272</v>
      </c>
      <c r="B12420" t="s">
        <v>143</v>
      </c>
      <c r="C12420" s="44">
        <v>0</v>
      </c>
      <c r="D12420" s="33">
        <v>43904</v>
      </c>
    </row>
    <row r="12421" spans="1:4" x14ac:dyDescent="0.2">
      <c r="A12421" t="s">
        <v>272</v>
      </c>
      <c r="B12421" t="s">
        <v>143</v>
      </c>
      <c r="C12421" s="44">
        <v>0</v>
      </c>
      <c r="D12421" s="33">
        <v>43905</v>
      </c>
    </row>
    <row r="12422" spans="1:4" x14ac:dyDescent="0.2">
      <c r="A12422" t="s">
        <v>273</v>
      </c>
      <c r="B12422" t="s">
        <v>143</v>
      </c>
      <c r="C12422" s="44">
        <v>0</v>
      </c>
      <c r="D12422" s="33">
        <v>43852</v>
      </c>
    </row>
    <row r="12423" spans="1:4" x14ac:dyDescent="0.2">
      <c r="A12423" t="s">
        <v>273</v>
      </c>
      <c r="B12423" t="s">
        <v>143</v>
      </c>
      <c r="C12423" s="44">
        <v>0</v>
      </c>
      <c r="D12423" s="33">
        <v>43853</v>
      </c>
    </row>
    <row r="12424" spans="1:4" x14ac:dyDescent="0.2">
      <c r="A12424" t="s">
        <v>273</v>
      </c>
      <c r="B12424" t="s">
        <v>143</v>
      </c>
      <c r="C12424" s="44">
        <v>0</v>
      </c>
      <c r="D12424" s="33">
        <v>43854</v>
      </c>
    </row>
    <row r="12425" spans="1:4" x14ac:dyDescent="0.2">
      <c r="A12425" t="s">
        <v>273</v>
      </c>
      <c r="B12425" t="s">
        <v>143</v>
      </c>
      <c r="C12425" s="44">
        <v>0</v>
      </c>
      <c r="D12425" s="33">
        <v>43855</v>
      </c>
    </row>
    <row r="12426" spans="1:4" x14ac:dyDescent="0.2">
      <c r="A12426" t="s">
        <v>273</v>
      </c>
      <c r="B12426" t="s">
        <v>143</v>
      </c>
      <c r="C12426" s="44">
        <v>0</v>
      </c>
      <c r="D12426" s="33">
        <v>43856</v>
      </c>
    </row>
    <row r="12427" spans="1:4" x14ac:dyDescent="0.2">
      <c r="A12427" t="s">
        <v>273</v>
      </c>
      <c r="B12427" t="s">
        <v>143</v>
      </c>
      <c r="C12427" s="44">
        <v>0</v>
      </c>
      <c r="D12427" s="33">
        <v>43857</v>
      </c>
    </row>
    <row r="12428" spans="1:4" x14ac:dyDescent="0.2">
      <c r="A12428" t="s">
        <v>273</v>
      </c>
      <c r="B12428" t="s">
        <v>143</v>
      </c>
      <c r="C12428" s="44">
        <v>0</v>
      </c>
      <c r="D12428" s="33">
        <v>43858</v>
      </c>
    </row>
    <row r="12429" spans="1:4" x14ac:dyDescent="0.2">
      <c r="A12429" t="s">
        <v>273</v>
      </c>
      <c r="B12429" t="s">
        <v>143</v>
      </c>
      <c r="C12429" s="44">
        <v>0</v>
      </c>
      <c r="D12429" s="33">
        <v>43859</v>
      </c>
    </row>
    <row r="12430" spans="1:4" x14ac:dyDescent="0.2">
      <c r="A12430" t="s">
        <v>273</v>
      </c>
      <c r="B12430" t="s">
        <v>143</v>
      </c>
      <c r="C12430" s="44">
        <v>0</v>
      </c>
      <c r="D12430" s="33">
        <v>43860</v>
      </c>
    </row>
    <row r="12431" spans="1:4" x14ac:dyDescent="0.2">
      <c r="A12431" t="s">
        <v>273</v>
      </c>
      <c r="B12431" t="s">
        <v>143</v>
      </c>
      <c r="C12431" s="44">
        <v>0</v>
      </c>
      <c r="D12431" s="33">
        <v>43861</v>
      </c>
    </row>
    <row r="12432" spans="1:4" x14ac:dyDescent="0.2">
      <c r="A12432" t="s">
        <v>273</v>
      </c>
      <c r="B12432" t="s">
        <v>143</v>
      </c>
      <c r="C12432" s="44">
        <v>0</v>
      </c>
      <c r="D12432" s="33">
        <v>43862</v>
      </c>
    </row>
    <row r="12433" spans="1:4" x14ac:dyDescent="0.2">
      <c r="A12433" t="s">
        <v>273</v>
      </c>
      <c r="B12433" t="s">
        <v>143</v>
      </c>
      <c r="C12433" s="44">
        <v>0</v>
      </c>
      <c r="D12433" s="33">
        <v>43863</v>
      </c>
    </row>
    <row r="12434" spans="1:4" x14ac:dyDescent="0.2">
      <c r="A12434" t="s">
        <v>273</v>
      </c>
      <c r="B12434" t="s">
        <v>143</v>
      </c>
      <c r="C12434" s="44">
        <v>0</v>
      </c>
      <c r="D12434" s="33">
        <v>43864</v>
      </c>
    </row>
    <row r="12435" spans="1:4" x14ac:dyDescent="0.2">
      <c r="A12435" t="s">
        <v>273</v>
      </c>
      <c r="B12435" t="s">
        <v>143</v>
      </c>
      <c r="C12435" s="44">
        <v>0</v>
      </c>
      <c r="D12435" s="33">
        <v>43865</v>
      </c>
    </row>
    <row r="12436" spans="1:4" x14ac:dyDescent="0.2">
      <c r="A12436" t="s">
        <v>273</v>
      </c>
      <c r="B12436" t="s">
        <v>143</v>
      </c>
      <c r="C12436" s="44">
        <v>0</v>
      </c>
      <c r="D12436" s="33">
        <v>43866</v>
      </c>
    </row>
    <row r="12437" spans="1:4" x14ac:dyDescent="0.2">
      <c r="A12437" t="s">
        <v>273</v>
      </c>
      <c r="B12437" t="s">
        <v>143</v>
      </c>
      <c r="C12437" s="44">
        <v>0</v>
      </c>
      <c r="D12437" s="33">
        <v>43867</v>
      </c>
    </row>
    <row r="12438" spans="1:4" x14ac:dyDescent="0.2">
      <c r="A12438" t="s">
        <v>273</v>
      </c>
      <c r="B12438" t="s">
        <v>143</v>
      </c>
      <c r="C12438" s="44">
        <v>0</v>
      </c>
      <c r="D12438" s="33">
        <v>43868</v>
      </c>
    </row>
    <row r="12439" spans="1:4" x14ac:dyDescent="0.2">
      <c r="A12439" t="s">
        <v>273</v>
      </c>
      <c r="B12439" t="s">
        <v>143</v>
      </c>
      <c r="C12439" s="44">
        <v>0</v>
      </c>
      <c r="D12439" s="33">
        <v>43869</v>
      </c>
    </row>
    <row r="12440" spans="1:4" x14ac:dyDescent="0.2">
      <c r="A12440" t="s">
        <v>273</v>
      </c>
      <c r="B12440" t="s">
        <v>143</v>
      </c>
      <c r="C12440" s="44">
        <v>0</v>
      </c>
      <c r="D12440" s="33">
        <v>43870</v>
      </c>
    </row>
    <row r="12441" spans="1:4" x14ac:dyDescent="0.2">
      <c r="A12441" t="s">
        <v>273</v>
      </c>
      <c r="B12441" t="s">
        <v>143</v>
      </c>
      <c r="C12441" s="44">
        <v>0</v>
      </c>
      <c r="D12441" s="33">
        <v>43871</v>
      </c>
    </row>
    <row r="12442" spans="1:4" x14ac:dyDescent="0.2">
      <c r="A12442" t="s">
        <v>273</v>
      </c>
      <c r="B12442" t="s">
        <v>143</v>
      </c>
      <c r="C12442" s="44">
        <v>0</v>
      </c>
      <c r="D12442" s="33">
        <v>43872</v>
      </c>
    </row>
    <row r="12443" spans="1:4" x14ac:dyDescent="0.2">
      <c r="A12443" t="s">
        <v>273</v>
      </c>
      <c r="B12443" t="s">
        <v>143</v>
      </c>
      <c r="C12443" s="44">
        <v>0</v>
      </c>
      <c r="D12443" s="33">
        <v>43873</v>
      </c>
    </row>
    <row r="12444" spans="1:4" x14ac:dyDescent="0.2">
      <c r="A12444" t="s">
        <v>273</v>
      </c>
      <c r="B12444" t="s">
        <v>143</v>
      </c>
      <c r="C12444" s="44">
        <v>0</v>
      </c>
      <c r="D12444" s="33">
        <v>43874</v>
      </c>
    </row>
    <row r="12445" spans="1:4" x14ac:dyDescent="0.2">
      <c r="A12445" t="s">
        <v>273</v>
      </c>
      <c r="B12445" t="s">
        <v>143</v>
      </c>
      <c r="C12445" s="44">
        <v>0</v>
      </c>
      <c r="D12445" s="33">
        <v>43875</v>
      </c>
    </row>
    <row r="12446" spans="1:4" x14ac:dyDescent="0.2">
      <c r="A12446" t="s">
        <v>273</v>
      </c>
      <c r="B12446" t="s">
        <v>143</v>
      </c>
      <c r="C12446" s="44">
        <v>0</v>
      </c>
      <c r="D12446" s="33">
        <v>43876</v>
      </c>
    </row>
    <row r="12447" spans="1:4" x14ac:dyDescent="0.2">
      <c r="A12447" t="s">
        <v>273</v>
      </c>
      <c r="B12447" t="s">
        <v>143</v>
      </c>
      <c r="C12447" s="44">
        <v>0</v>
      </c>
      <c r="D12447" s="33">
        <v>43877</v>
      </c>
    </row>
    <row r="12448" spans="1:4" x14ac:dyDescent="0.2">
      <c r="A12448" t="s">
        <v>273</v>
      </c>
      <c r="B12448" t="s">
        <v>143</v>
      </c>
      <c r="C12448" s="44">
        <v>0</v>
      </c>
      <c r="D12448" s="33">
        <v>43878</v>
      </c>
    </row>
    <row r="12449" spans="1:4" x14ac:dyDescent="0.2">
      <c r="A12449" t="s">
        <v>273</v>
      </c>
      <c r="B12449" t="s">
        <v>143</v>
      </c>
      <c r="C12449" s="44">
        <v>0</v>
      </c>
      <c r="D12449" s="33">
        <v>43879</v>
      </c>
    </row>
    <row r="12450" spans="1:4" x14ac:dyDescent="0.2">
      <c r="A12450" t="s">
        <v>273</v>
      </c>
      <c r="B12450" t="s">
        <v>143</v>
      </c>
      <c r="C12450" s="44">
        <v>0</v>
      </c>
      <c r="D12450" s="33">
        <v>43880</v>
      </c>
    </row>
    <row r="12451" spans="1:4" x14ac:dyDescent="0.2">
      <c r="A12451" t="s">
        <v>273</v>
      </c>
      <c r="B12451" t="s">
        <v>143</v>
      </c>
      <c r="C12451" s="44">
        <v>0</v>
      </c>
      <c r="D12451" s="33">
        <v>43881</v>
      </c>
    </row>
    <row r="12452" spans="1:4" x14ac:dyDescent="0.2">
      <c r="A12452" t="s">
        <v>273</v>
      </c>
      <c r="B12452" t="s">
        <v>143</v>
      </c>
      <c r="C12452" s="44">
        <v>0</v>
      </c>
      <c r="D12452" s="33">
        <v>43882</v>
      </c>
    </row>
    <row r="12453" spans="1:4" x14ac:dyDescent="0.2">
      <c r="A12453" t="s">
        <v>273</v>
      </c>
      <c r="B12453" t="s">
        <v>143</v>
      </c>
      <c r="C12453" s="44">
        <v>0</v>
      </c>
      <c r="D12453" s="33">
        <v>43883</v>
      </c>
    </row>
    <row r="12454" spans="1:4" x14ac:dyDescent="0.2">
      <c r="A12454" t="s">
        <v>273</v>
      </c>
      <c r="B12454" t="s">
        <v>143</v>
      </c>
      <c r="C12454" s="44">
        <v>0</v>
      </c>
      <c r="D12454" s="33">
        <v>43884</v>
      </c>
    </row>
    <row r="12455" spans="1:4" x14ac:dyDescent="0.2">
      <c r="A12455" t="s">
        <v>273</v>
      </c>
      <c r="B12455" t="s">
        <v>143</v>
      </c>
      <c r="C12455" s="44">
        <v>0</v>
      </c>
      <c r="D12455" s="33">
        <v>43885</v>
      </c>
    </row>
    <row r="12456" spans="1:4" x14ac:dyDescent="0.2">
      <c r="A12456" t="s">
        <v>273</v>
      </c>
      <c r="B12456" t="s">
        <v>143</v>
      </c>
      <c r="C12456" s="44">
        <v>0</v>
      </c>
      <c r="D12456" s="33">
        <v>43886</v>
      </c>
    </row>
    <row r="12457" spans="1:4" x14ac:dyDescent="0.2">
      <c r="A12457" t="s">
        <v>273</v>
      </c>
      <c r="B12457" t="s">
        <v>143</v>
      </c>
      <c r="C12457" s="44">
        <v>0</v>
      </c>
      <c r="D12457" s="33">
        <v>43887</v>
      </c>
    </row>
    <row r="12458" spans="1:4" x14ac:dyDescent="0.2">
      <c r="A12458" t="s">
        <v>273</v>
      </c>
      <c r="B12458" t="s">
        <v>143</v>
      </c>
      <c r="C12458" s="44">
        <v>0</v>
      </c>
      <c r="D12458" s="33">
        <v>43888</v>
      </c>
    </row>
    <row r="12459" spans="1:4" x14ac:dyDescent="0.2">
      <c r="A12459" t="s">
        <v>273</v>
      </c>
      <c r="B12459" t="s">
        <v>143</v>
      </c>
      <c r="C12459" s="44">
        <v>0</v>
      </c>
      <c r="D12459" s="33">
        <v>43889</v>
      </c>
    </row>
    <row r="12460" spans="1:4" x14ac:dyDescent="0.2">
      <c r="A12460" t="s">
        <v>273</v>
      </c>
      <c r="B12460" t="s">
        <v>143</v>
      </c>
      <c r="C12460" s="44">
        <v>0</v>
      </c>
      <c r="D12460" s="33">
        <v>43890</v>
      </c>
    </row>
    <row r="12461" spans="1:4" x14ac:dyDescent="0.2">
      <c r="A12461" t="s">
        <v>273</v>
      </c>
      <c r="B12461" t="s">
        <v>143</v>
      </c>
      <c r="C12461" s="44">
        <v>0</v>
      </c>
      <c r="D12461" s="33">
        <v>43891</v>
      </c>
    </row>
    <row r="12462" spans="1:4" x14ac:dyDescent="0.2">
      <c r="A12462" t="s">
        <v>273</v>
      </c>
      <c r="B12462" t="s">
        <v>143</v>
      </c>
      <c r="C12462" s="44">
        <v>0</v>
      </c>
      <c r="D12462" s="33">
        <v>43892</v>
      </c>
    </row>
    <row r="12463" spans="1:4" x14ac:dyDescent="0.2">
      <c r="A12463" t="s">
        <v>273</v>
      </c>
      <c r="B12463" t="s">
        <v>143</v>
      </c>
      <c r="C12463" s="44">
        <v>0</v>
      </c>
      <c r="D12463" s="33">
        <v>43893</v>
      </c>
    </row>
    <row r="12464" spans="1:4" x14ac:dyDescent="0.2">
      <c r="A12464" t="s">
        <v>273</v>
      </c>
      <c r="B12464" t="s">
        <v>143</v>
      </c>
      <c r="C12464" s="44">
        <v>0</v>
      </c>
      <c r="D12464" s="33">
        <v>43894</v>
      </c>
    </row>
    <row r="12465" spans="1:4" x14ac:dyDescent="0.2">
      <c r="A12465" t="s">
        <v>273</v>
      </c>
      <c r="B12465" t="s">
        <v>143</v>
      </c>
      <c r="C12465" s="44">
        <v>0</v>
      </c>
      <c r="D12465" s="33">
        <v>43895</v>
      </c>
    </row>
    <row r="12466" spans="1:4" x14ac:dyDescent="0.2">
      <c r="A12466" t="s">
        <v>273</v>
      </c>
      <c r="B12466" t="s">
        <v>143</v>
      </c>
      <c r="C12466" s="44">
        <v>0</v>
      </c>
      <c r="D12466" s="33">
        <v>43896</v>
      </c>
    </row>
    <row r="12467" spans="1:4" x14ac:dyDescent="0.2">
      <c r="A12467" t="s">
        <v>273</v>
      </c>
      <c r="B12467" t="s">
        <v>143</v>
      </c>
      <c r="C12467" s="44">
        <v>0</v>
      </c>
      <c r="D12467" s="33">
        <v>43897</v>
      </c>
    </row>
    <row r="12468" spans="1:4" x14ac:dyDescent="0.2">
      <c r="A12468" t="s">
        <v>273</v>
      </c>
      <c r="B12468" t="s">
        <v>143</v>
      </c>
      <c r="C12468" s="44">
        <v>0</v>
      </c>
      <c r="D12468" s="33">
        <v>43898</v>
      </c>
    </row>
    <row r="12469" spans="1:4" x14ac:dyDescent="0.2">
      <c r="A12469" t="s">
        <v>273</v>
      </c>
      <c r="B12469" t="s">
        <v>143</v>
      </c>
      <c r="C12469" s="44">
        <v>0</v>
      </c>
      <c r="D12469" s="33">
        <v>43899</v>
      </c>
    </row>
    <row r="12470" spans="1:4" x14ac:dyDescent="0.2">
      <c r="A12470" t="s">
        <v>273</v>
      </c>
      <c r="B12470" t="s">
        <v>143</v>
      </c>
      <c r="C12470" s="44">
        <v>0</v>
      </c>
      <c r="D12470" s="33">
        <v>43900</v>
      </c>
    </row>
    <row r="12471" spans="1:4" x14ac:dyDescent="0.2">
      <c r="A12471" t="s">
        <v>273</v>
      </c>
      <c r="B12471" t="s">
        <v>143</v>
      </c>
      <c r="C12471" s="44">
        <v>0</v>
      </c>
      <c r="D12471" s="33">
        <v>43901</v>
      </c>
    </row>
    <row r="12472" spans="1:4" x14ac:dyDescent="0.2">
      <c r="A12472" t="s">
        <v>273</v>
      </c>
      <c r="B12472" t="s">
        <v>143</v>
      </c>
      <c r="C12472" s="44">
        <v>0</v>
      </c>
      <c r="D12472" s="33">
        <v>43902</v>
      </c>
    </row>
    <row r="12473" spans="1:4" x14ac:dyDescent="0.2">
      <c r="A12473" t="s">
        <v>273</v>
      </c>
      <c r="B12473" t="s">
        <v>143</v>
      </c>
      <c r="C12473" s="44">
        <v>0</v>
      </c>
      <c r="D12473" s="33">
        <v>43903</v>
      </c>
    </row>
    <row r="12474" spans="1:4" x14ac:dyDescent="0.2">
      <c r="A12474" t="s">
        <v>273</v>
      </c>
      <c r="B12474" t="s">
        <v>143</v>
      </c>
      <c r="C12474" s="44">
        <v>0</v>
      </c>
      <c r="D12474" s="33">
        <v>43904</v>
      </c>
    </row>
    <row r="12475" spans="1:4" x14ac:dyDescent="0.2">
      <c r="A12475" t="s">
        <v>273</v>
      </c>
      <c r="B12475" t="s">
        <v>143</v>
      </c>
      <c r="C12475" s="44">
        <v>0</v>
      </c>
      <c r="D12475" s="33">
        <v>43905</v>
      </c>
    </row>
    <row r="12476" spans="1:4" x14ac:dyDescent="0.2">
      <c r="A12476" t="s">
        <v>274</v>
      </c>
      <c r="B12476" t="s">
        <v>143</v>
      </c>
      <c r="C12476" s="44">
        <v>0</v>
      </c>
      <c r="D12476" s="33">
        <v>43852</v>
      </c>
    </row>
    <row r="12477" spans="1:4" x14ac:dyDescent="0.2">
      <c r="A12477" t="s">
        <v>274</v>
      </c>
      <c r="B12477" t="s">
        <v>143</v>
      </c>
      <c r="C12477" s="44">
        <v>0</v>
      </c>
      <c r="D12477" s="33">
        <v>43853</v>
      </c>
    </row>
    <row r="12478" spans="1:4" x14ac:dyDescent="0.2">
      <c r="A12478" t="s">
        <v>274</v>
      </c>
      <c r="B12478" t="s">
        <v>143</v>
      </c>
      <c r="C12478" s="44">
        <v>0</v>
      </c>
      <c r="D12478" s="33">
        <v>43854</v>
      </c>
    </row>
    <row r="12479" spans="1:4" x14ac:dyDescent="0.2">
      <c r="A12479" t="s">
        <v>274</v>
      </c>
      <c r="B12479" t="s">
        <v>143</v>
      </c>
      <c r="C12479" s="44">
        <v>0</v>
      </c>
      <c r="D12479" s="33">
        <v>43855</v>
      </c>
    </row>
    <row r="12480" spans="1:4" x14ac:dyDescent="0.2">
      <c r="A12480" t="s">
        <v>274</v>
      </c>
      <c r="B12480" t="s">
        <v>143</v>
      </c>
      <c r="C12480" s="44">
        <v>0</v>
      </c>
      <c r="D12480" s="33">
        <v>43856</v>
      </c>
    </row>
    <row r="12481" spans="1:4" x14ac:dyDescent="0.2">
      <c r="A12481" t="s">
        <v>274</v>
      </c>
      <c r="B12481" t="s">
        <v>143</v>
      </c>
      <c r="C12481" s="44">
        <v>0</v>
      </c>
      <c r="D12481" s="33">
        <v>43857</v>
      </c>
    </row>
    <row r="12482" spans="1:4" x14ac:dyDescent="0.2">
      <c r="A12482" t="s">
        <v>274</v>
      </c>
      <c r="B12482" t="s">
        <v>143</v>
      </c>
      <c r="C12482" s="44">
        <v>0</v>
      </c>
      <c r="D12482" s="33">
        <v>43858</v>
      </c>
    </row>
    <row r="12483" spans="1:4" x14ac:dyDescent="0.2">
      <c r="A12483" t="s">
        <v>274</v>
      </c>
      <c r="B12483" t="s">
        <v>143</v>
      </c>
      <c r="C12483" s="44">
        <v>0</v>
      </c>
      <c r="D12483" s="33">
        <v>43859</v>
      </c>
    </row>
    <row r="12484" spans="1:4" x14ac:dyDescent="0.2">
      <c r="A12484" t="s">
        <v>274</v>
      </c>
      <c r="B12484" t="s">
        <v>143</v>
      </c>
      <c r="C12484" s="44">
        <v>0</v>
      </c>
      <c r="D12484" s="33">
        <v>43860</v>
      </c>
    </row>
    <row r="12485" spans="1:4" x14ac:dyDescent="0.2">
      <c r="A12485" t="s">
        <v>274</v>
      </c>
      <c r="B12485" t="s">
        <v>143</v>
      </c>
      <c r="C12485" s="44">
        <v>0</v>
      </c>
      <c r="D12485" s="33">
        <v>43861</v>
      </c>
    </row>
    <row r="12486" spans="1:4" x14ac:dyDescent="0.2">
      <c r="A12486" t="s">
        <v>274</v>
      </c>
      <c r="B12486" t="s">
        <v>143</v>
      </c>
      <c r="C12486" s="44">
        <v>0</v>
      </c>
      <c r="D12486" s="33">
        <v>43862</v>
      </c>
    </row>
    <row r="12487" spans="1:4" x14ac:dyDescent="0.2">
      <c r="A12487" t="s">
        <v>274</v>
      </c>
      <c r="B12487" t="s">
        <v>143</v>
      </c>
      <c r="C12487" s="44">
        <v>0</v>
      </c>
      <c r="D12487" s="33">
        <v>43863</v>
      </c>
    </row>
    <row r="12488" spans="1:4" x14ac:dyDescent="0.2">
      <c r="A12488" t="s">
        <v>274</v>
      </c>
      <c r="B12488" t="s">
        <v>143</v>
      </c>
      <c r="C12488" s="44">
        <v>0</v>
      </c>
      <c r="D12488" s="33">
        <v>43864</v>
      </c>
    </row>
    <row r="12489" spans="1:4" x14ac:dyDescent="0.2">
      <c r="A12489" t="s">
        <v>274</v>
      </c>
      <c r="B12489" t="s">
        <v>143</v>
      </c>
      <c r="C12489" s="44">
        <v>0</v>
      </c>
      <c r="D12489" s="33">
        <v>43865</v>
      </c>
    </row>
    <row r="12490" spans="1:4" x14ac:dyDescent="0.2">
      <c r="A12490" t="s">
        <v>274</v>
      </c>
      <c r="B12490" t="s">
        <v>143</v>
      </c>
      <c r="C12490" s="44">
        <v>0</v>
      </c>
      <c r="D12490" s="33">
        <v>43866</v>
      </c>
    </row>
    <row r="12491" spans="1:4" x14ac:dyDescent="0.2">
      <c r="A12491" t="s">
        <v>274</v>
      </c>
      <c r="B12491" t="s">
        <v>143</v>
      </c>
      <c r="C12491" s="44">
        <v>0</v>
      </c>
      <c r="D12491" s="33">
        <v>43867</v>
      </c>
    </row>
    <row r="12492" spans="1:4" x14ac:dyDescent="0.2">
      <c r="A12492" t="s">
        <v>274</v>
      </c>
      <c r="B12492" t="s">
        <v>143</v>
      </c>
      <c r="C12492" s="44">
        <v>0</v>
      </c>
      <c r="D12492" s="33">
        <v>43868</v>
      </c>
    </row>
    <row r="12493" spans="1:4" x14ac:dyDescent="0.2">
      <c r="A12493" t="s">
        <v>274</v>
      </c>
      <c r="B12493" t="s">
        <v>143</v>
      </c>
      <c r="C12493" s="44">
        <v>0</v>
      </c>
      <c r="D12493" s="33">
        <v>43869</v>
      </c>
    </row>
    <row r="12494" spans="1:4" x14ac:dyDescent="0.2">
      <c r="A12494" t="s">
        <v>274</v>
      </c>
      <c r="B12494" t="s">
        <v>143</v>
      </c>
      <c r="C12494" s="44">
        <v>0</v>
      </c>
      <c r="D12494" s="33">
        <v>43870</v>
      </c>
    </row>
    <row r="12495" spans="1:4" x14ac:dyDescent="0.2">
      <c r="A12495" t="s">
        <v>274</v>
      </c>
      <c r="B12495" t="s">
        <v>143</v>
      </c>
      <c r="C12495" s="44">
        <v>0</v>
      </c>
      <c r="D12495" s="33">
        <v>43871</v>
      </c>
    </row>
    <row r="12496" spans="1:4" x14ac:dyDescent="0.2">
      <c r="A12496" t="s">
        <v>274</v>
      </c>
      <c r="B12496" t="s">
        <v>143</v>
      </c>
      <c r="C12496" s="44">
        <v>0</v>
      </c>
      <c r="D12496" s="33">
        <v>43872</v>
      </c>
    </row>
    <row r="12497" spans="1:4" x14ac:dyDescent="0.2">
      <c r="A12497" t="s">
        <v>274</v>
      </c>
      <c r="B12497" t="s">
        <v>143</v>
      </c>
      <c r="C12497" s="44">
        <v>0</v>
      </c>
      <c r="D12497" s="33">
        <v>43873</v>
      </c>
    </row>
    <row r="12498" spans="1:4" x14ac:dyDescent="0.2">
      <c r="A12498" t="s">
        <v>274</v>
      </c>
      <c r="B12498" t="s">
        <v>143</v>
      </c>
      <c r="C12498" s="44">
        <v>0</v>
      </c>
      <c r="D12498" s="33">
        <v>43874</v>
      </c>
    </row>
    <row r="12499" spans="1:4" x14ac:dyDescent="0.2">
      <c r="A12499" t="s">
        <v>274</v>
      </c>
      <c r="B12499" t="s">
        <v>143</v>
      </c>
      <c r="C12499" s="44">
        <v>0</v>
      </c>
      <c r="D12499" s="33">
        <v>43875</v>
      </c>
    </row>
    <row r="12500" spans="1:4" x14ac:dyDescent="0.2">
      <c r="A12500" t="s">
        <v>274</v>
      </c>
      <c r="B12500" t="s">
        <v>143</v>
      </c>
      <c r="C12500" s="44">
        <v>0</v>
      </c>
      <c r="D12500" s="33">
        <v>43876</v>
      </c>
    </row>
    <row r="12501" spans="1:4" x14ac:dyDescent="0.2">
      <c r="A12501" t="s">
        <v>274</v>
      </c>
      <c r="B12501" t="s">
        <v>143</v>
      </c>
      <c r="C12501" s="44">
        <v>0</v>
      </c>
      <c r="D12501" s="33">
        <v>43877</v>
      </c>
    </row>
    <row r="12502" spans="1:4" x14ac:dyDescent="0.2">
      <c r="A12502" t="s">
        <v>274</v>
      </c>
      <c r="B12502" t="s">
        <v>143</v>
      </c>
      <c r="C12502" s="44">
        <v>0</v>
      </c>
      <c r="D12502" s="33">
        <v>43878</v>
      </c>
    </row>
    <row r="12503" spans="1:4" x14ac:dyDescent="0.2">
      <c r="A12503" t="s">
        <v>274</v>
      </c>
      <c r="B12503" t="s">
        <v>143</v>
      </c>
      <c r="C12503" s="44">
        <v>0</v>
      </c>
      <c r="D12503" s="33">
        <v>43879</v>
      </c>
    </row>
    <row r="12504" spans="1:4" x14ac:dyDescent="0.2">
      <c r="A12504" t="s">
        <v>274</v>
      </c>
      <c r="B12504" t="s">
        <v>143</v>
      </c>
      <c r="C12504" s="44">
        <v>0</v>
      </c>
      <c r="D12504" s="33">
        <v>43880</v>
      </c>
    </row>
    <row r="12505" spans="1:4" x14ac:dyDescent="0.2">
      <c r="A12505" t="s">
        <v>274</v>
      </c>
      <c r="B12505" t="s">
        <v>143</v>
      </c>
      <c r="C12505" s="44">
        <v>0</v>
      </c>
      <c r="D12505" s="33">
        <v>43881</v>
      </c>
    </row>
    <row r="12506" spans="1:4" x14ac:dyDescent="0.2">
      <c r="A12506" t="s">
        <v>274</v>
      </c>
      <c r="B12506" t="s">
        <v>143</v>
      </c>
      <c r="C12506" s="44">
        <v>0</v>
      </c>
      <c r="D12506" s="33">
        <v>43882</v>
      </c>
    </row>
    <row r="12507" spans="1:4" x14ac:dyDescent="0.2">
      <c r="A12507" t="s">
        <v>274</v>
      </c>
      <c r="B12507" t="s">
        <v>143</v>
      </c>
      <c r="C12507" s="44">
        <v>0</v>
      </c>
      <c r="D12507" s="33">
        <v>43883</v>
      </c>
    </row>
    <row r="12508" spans="1:4" x14ac:dyDescent="0.2">
      <c r="A12508" t="s">
        <v>274</v>
      </c>
      <c r="B12508" t="s">
        <v>143</v>
      </c>
      <c r="C12508" s="44">
        <v>0</v>
      </c>
      <c r="D12508" s="33">
        <v>43884</v>
      </c>
    </row>
    <row r="12509" spans="1:4" x14ac:dyDescent="0.2">
      <c r="A12509" t="s">
        <v>274</v>
      </c>
      <c r="B12509" t="s">
        <v>143</v>
      </c>
      <c r="C12509" s="44">
        <v>0</v>
      </c>
      <c r="D12509" s="33">
        <v>43885</v>
      </c>
    </row>
    <row r="12510" spans="1:4" x14ac:dyDescent="0.2">
      <c r="A12510" t="s">
        <v>274</v>
      </c>
      <c r="B12510" t="s">
        <v>143</v>
      </c>
      <c r="C12510" s="44">
        <v>0</v>
      </c>
      <c r="D12510" s="33">
        <v>43886</v>
      </c>
    </row>
    <row r="12511" spans="1:4" x14ac:dyDescent="0.2">
      <c r="A12511" t="s">
        <v>274</v>
      </c>
      <c r="B12511" t="s">
        <v>143</v>
      </c>
      <c r="C12511" s="44">
        <v>0</v>
      </c>
      <c r="D12511" s="33">
        <v>43887</v>
      </c>
    </row>
    <row r="12512" spans="1:4" x14ac:dyDescent="0.2">
      <c r="A12512" t="s">
        <v>274</v>
      </c>
      <c r="B12512" t="s">
        <v>143</v>
      </c>
      <c r="C12512" s="44">
        <v>0</v>
      </c>
      <c r="D12512" s="33">
        <v>43888</v>
      </c>
    </row>
    <row r="12513" spans="1:4" x14ac:dyDescent="0.2">
      <c r="A12513" t="s">
        <v>274</v>
      </c>
      <c r="B12513" t="s">
        <v>143</v>
      </c>
      <c r="C12513" s="44">
        <v>0</v>
      </c>
      <c r="D12513" s="33">
        <v>43889</v>
      </c>
    </row>
    <row r="12514" spans="1:4" x14ac:dyDescent="0.2">
      <c r="A12514" t="s">
        <v>274</v>
      </c>
      <c r="B12514" t="s">
        <v>143</v>
      </c>
      <c r="C12514" s="44">
        <v>0</v>
      </c>
      <c r="D12514" s="33">
        <v>43890</v>
      </c>
    </row>
    <row r="12515" spans="1:4" x14ac:dyDescent="0.2">
      <c r="A12515" t="s">
        <v>274</v>
      </c>
      <c r="B12515" t="s">
        <v>143</v>
      </c>
      <c r="C12515" s="44">
        <v>0</v>
      </c>
      <c r="D12515" s="33">
        <v>43891</v>
      </c>
    </row>
    <row r="12516" spans="1:4" x14ac:dyDescent="0.2">
      <c r="A12516" t="s">
        <v>274</v>
      </c>
      <c r="B12516" t="s">
        <v>143</v>
      </c>
      <c r="C12516" s="44">
        <v>0</v>
      </c>
      <c r="D12516" s="33">
        <v>43892</v>
      </c>
    </row>
    <row r="12517" spans="1:4" x14ac:dyDescent="0.2">
      <c r="A12517" t="s">
        <v>274</v>
      </c>
      <c r="B12517" t="s">
        <v>143</v>
      </c>
      <c r="C12517" s="44">
        <v>0</v>
      </c>
      <c r="D12517" s="33">
        <v>43893</v>
      </c>
    </row>
    <row r="12518" spans="1:4" x14ac:dyDescent="0.2">
      <c r="A12518" t="s">
        <v>274</v>
      </c>
      <c r="B12518" t="s">
        <v>143</v>
      </c>
      <c r="C12518" s="44">
        <v>0</v>
      </c>
      <c r="D12518" s="33">
        <v>43894</v>
      </c>
    </row>
    <row r="12519" spans="1:4" x14ac:dyDescent="0.2">
      <c r="A12519" t="s">
        <v>274</v>
      </c>
      <c r="B12519" t="s">
        <v>143</v>
      </c>
      <c r="C12519" s="44">
        <v>0</v>
      </c>
      <c r="D12519" s="33">
        <v>43895</v>
      </c>
    </row>
    <row r="12520" spans="1:4" x14ac:dyDescent="0.2">
      <c r="A12520" t="s">
        <v>274</v>
      </c>
      <c r="B12520" t="s">
        <v>143</v>
      </c>
      <c r="C12520" s="44">
        <v>0</v>
      </c>
      <c r="D12520" s="33">
        <v>43896</v>
      </c>
    </row>
    <row r="12521" spans="1:4" x14ac:dyDescent="0.2">
      <c r="A12521" t="s">
        <v>274</v>
      </c>
      <c r="B12521" t="s">
        <v>143</v>
      </c>
      <c r="C12521" s="44">
        <v>0</v>
      </c>
      <c r="D12521" s="33">
        <v>43897</v>
      </c>
    </row>
    <row r="12522" spans="1:4" x14ac:dyDescent="0.2">
      <c r="A12522" t="s">
        <v>274</v>
      </c>
      <c r="B12522" t="s">
        <v>143</v>
      </c>
      <c r="C12522" s="44">
        <v>0</v>
      </c>
      <c r="D12522" s="33">
        <v>43898</v>
      </c>
    </row>
    <row r="12523" spans="1:4" x14ac:dyDescent="0.2">
      <c r="A12523" t="s">
        <v>274</v>
      </c>
      <c r="B12523" t="s">
        <v>143</v>
      </c>
      <c r="C12523" s="44">
        <v>0</v>
      </c>
      <c r="D12523" s="33">
        <v>43899</v>
      </c>
    </row>
    <row r="12524" spans="1:4" x14ac:dyDescent="0.2">
      <c r="A12524" t="s">
        <v>274</v>
      </c>
      <c r="B12524" t="s">
        <v>143</v>
      </c>
      <c r="C12524" s="44">
        <v>0</v>
      </c>
      <c r="D12524" s="33">
        <v>43900</v>
      </c>
    </row>
    <row r="12525" spans="1:4" x14ac:dyDescent="0.2">
      <c r="A12525" t="s">
        <v>274</v>
      </c>
      <c r="B12525" t="s">
        <v>143</v>
      </c>
      <c r="C12525" s="44">
        <v>0</v>
      </c>
      <c r="D12525" s="33">
        <v>43901</v>
      </c>
    </row>
    <row r="12526" spans="1:4" x14ac:dyDescent="0.2">
      <c r="A12526" t="s">
        <v>274</v>
      </c>
      <c r="B12526" t="s">
        <v>143</v>
      </c>
      <c r="C12526" s="44">
        <v>0</v>
      </c>
      <c r="D12526" s="33">
        <v>43902</v>
      </c>
    </row>
    <row r="12527" spans="1:4" x14ac:dyDescent="0.2">
      <c r="A12527" t="s">
        <v>274</v>
      </c>
      <c r="B12527" t="s">
        <v>143</v>
      </c>
      <c r="C12527" s="44">
        <v>0</v>
      </c>
      <c r="D12527" s="33">
        <v>43903</v>
      </c>
    </row>
    <row r="12528" spans="1:4" x14ac:dyDescent="0.2">
      <c r="A12528" t="s">
        <v>274</v>
      </c>
      <c r="B12528" t="s">
        <v>143</v>
      </c>
      <c r="C12528" s="44">
        <v>0</v>
      </c>
      <c r="D12528" s="33">
        <v>43904</v>
      </c>
    </row>
    <row r="12529" spans="1:4" x14ac:dyDescent="0.2">
      <c r="A12529" t="s">
        <v>274</v>
      </c>
      <c r="B12529" t="s">
        <v>143</v>
      </c>
      <c r="C12529" s="44">
        <v>0</v>
      </c>
      <c r="D12529" s="33">
        <v>43905</v>
      </c>
    </row>
    <row r="12530" spans="1:4" x14ac:dyDescent="0.2">
      <c r="A12530" t="s">
        <v>275</v>
      </c>
      <c r="B12530" t="s">
        <v>143</v>
      </c>
      <c r="C12530" s="44">
        <v>0</v>
      </c>
      <c r="D12530" s="33">
        <v>43852</v>
      </c>
    </row>
    <row r="12531" spans="1:4" x14ac:dyDescent="0.2">
      <c r="A12531" t="s">
        <v>275</v>
      </c>
      <c r="B12531" t="s">
        <v>143</v>
      </c>
      <c r="C12531" s="44">
        <v>0</v>
      </c>
      <c r="D12531" s="33">
        <v>43853</v>
      </c>
    </row>
    <row r="12532" spans="1:4" x14ac:dyDescent="0.2">
      <c r="A12532" t="s">
        <v>275</v>
      </c>
      <c r="B12532" t="s">
        <v>143</v>
      </c>
      <c r="C12532" s="44">
        <v>0</v>
      </c>
      <c r="D12532" s="33">
        <v>43854</v>
      </c>
    </row>
    <row r="12533" spans="1:4" x14ac:dyDescent="0.2">
      <c r="A12533" t="s">
        <v>275</v>
      </c>
      <c r="B12533" t="s">
        <v>143</v>
      </c>
      <c r="C12533" s="44">
        <v>0</v>
      </c>
      <c r="D12533" s="33">
        <v>43855</v>
      </c>
    </row>
    <row r="12534" spans="1:4" x14ac:dyDescent="0.2">
      <c r="A12534" t="s">
        <v>275</v>
      </c>
      <c r="B12534" t="s">
        <v>143</v>
      </c>
      <c r="C12534" s="44">
        <v>0</v>
      </c>
      <c r="D12534" s="33">
        <v>43856</v>
      </c>
    </row>
    <row r="12535" spans="1:4" x14ac:dyDescent="0.2">
      <c r="A12535" t="s">
        <v>275</v>
      </c>
      <c r="B12535" t="s">
        <v>143</v>
      </c>
      <c r="C12535" s="44">
        <v>0</v>
      </c>
      <c r="D12535" s="33">
        <v>43857</v>
      </c>
    </row>
    <row r="12536" spans="1:4" x14ac:dyDescent="0.2">
      <c r="A12536" t="s">
        <v>275</v>
      </c>
      <c r="B12536" t="s">
        <v>143</v>
      </c>
      <c r="C12536" s="44">
        <v>0</v>
      </c>
      <c r="D12536" s="33">
        <v>43858</v>
      </c>
    </row>
    <row r="12537" spans="1:4" x14ac:dyDescent="0.2">
      <c r="A12537" t="s">
        <v>275</v>
      </c>
      <c r="B12537" t="s">
        <v>143</v>
      </c>
      <c r="C12537" s="44">
        <v>0</v>
      </c>
      <c r="D12537" s="33">
        <v>43859</v>
      </c>
    </row>
    <row r="12538" spans="1:4" x14ac:dyDescent="0.2">
      <c r="A12538" t="s">
        <v>275</v>
      </c>
      <c r="B12538" t="s">
        <v>143</v>
      </c>
      <c r="C12538" s="44">
        <v>0</v>
      </c>
      <c r="D12538" s="33">
        <v>43860</v>
      </c>
    </row>
    <row r="12539" spans="1:4" x14ac:dyDescent="0.2">
      <c r="A12539" t="s">
        <v>275</v>
      </c>
      <c r="B12539" t="s">
        <v>143</v>
      </c>
      <c r="C12539" s="44">
        <v>0</v>
      </c>
      <c r="D12539" s="33">
        <v>43861</v>
      </c>
    </row>
    <row r="12540" spans="1:4" x14ac:dyDescent="0.2">
      <c r="A12540" t="s">
        <v>275</v>
      </c>
      <c r="B12540" t="s">
        <v>143</v>
      </c>
      <c r="C12540" s="44">
        <v>0</v>
      </c>
      <c r="D12540" s="33">
        <v>43862</v>
      </c>
    </row>
    <row r="12541" spans="1:4" x14ac:dyDescent="0.2">
      <c r="A12541" t="s">
        <v>275</v>
      </c>
      <c r="B12541" t="s">
        <v>143</v>
      </c>
      <c r="C12541" s="44">
        <v>0</v>
      </c>
      <c r="D12541" s="33">
        <v>43863</v>
      </c>
    </row>
    <row r="12542" spans="1:4" x14ac:dyDescent="0.2">
      <c r="A12542" t="s">
        <v>275</v>
      </c>
      <c r="B12542" t="s">
        <v>143</v>
      </c>
      <c r="C12542" s="44">
        <v>0</v>
      </c>
      <c r="D12542" s="33">
        <v>43864</v>
      </c>
    </row>
    <row r="12543" spans="1:4" x14ac:dyDescent="0.2">
      <c r="A12543" t="s">
        <v>275</v>
      </c>
      <c r="B12543" t="s">
        <v>143</v>
      </c>
      <c r="C12543" s="44">
        <v>0</v>
      </c>
      <c r="D12543" s="33">
        <v>43865</v>
      </c>
    </row>
    <row r="12544" spans="1:4" x14ac:dyDescent="0.2">
      <c r="A12544" t="s">
        <v>275</v>
      </c>
      <c r="B12544" t="s">
        <v>143</v>
      </c>
      <c r="C12544" s="44">
        <v>0</v>
      </c>
      <c r="D12544" s="33">
        <v>43866</v>
      </c>
    </row>
    <row r="12545" spans="1:4" x14ac:dyDescent="0.2">
      <c r="A12545" t="s">
        <v>275</v>
      </c>
      <c r="B12545" t="s">
        <v>143</v>
      </c>
      <c r="C12545" s="44">
        <v>0</v>
      </c>
      <c r="D12545" s="33">
        <v>43867</v>
      </c>
    </row>
    <row r="12546" spans="1:4" x14ac:dyDescent="0.2">
      <c r="A12546" t="s">
        <v>275</v>
      </c>
      <c r="B12546" t="s">
        <v>143</v>
      </c>
      <c r="C12546" s="44">
        <v>0</v>
      </c>
      <c r="D12546" s="33">
        <v>43868</v>
      </c>
    </row>
    <row r="12547" spans="1:4" x14ac:dyDescent="0.2">
      <c r="A12547" t="s">
        <v>275</v>
      </c>
      <c r="B12547" t="s">
        <v>143</v>
      </c>
      <c r="C12547" s="44">
        <v>0</v>
      </c>
      <c r="D12547" s="33">
        <v>43869</v>
      </c>
    </row>
    <row r="12548" spans="1:4" x14ac:dyDescent="0.2">
      <c r="A12548" t="s">
        <v>275</v>
      </c>
      <c r="B12548" t="s">
        <v>143</v>
      </c>
      <c r="C12548" s="44">
        <v>0</v>
      </c>
      <c r="D12548" s="33">
        <v>43870</v>
      </c>
    </row>
    <row r="12549" spans="1:4" x14ac:dyDescent="0.2">
      <c r="A12549" t="s">
        <v>275</v>
      </c>
      <c r="B12549" t="s">
        <v>143</v>
      </c>
      <c r="C12549" s="44">
        <v>0</v>
      </c>
      <c r="D12549" s="33">
        <v>43871</v>
      </c>
    </row>
    <row r="12550" spans="1:4" x14ac:dyDescent="0.2">
      <c r="A12550" t="s">
        <v>275</v>
      </c>
      <c r="B12550" t="s">
        <v>143</v>
      </c>
      <c r="C12550" s="44">
        <v>0</v>
      </c>
      <c r="D12550" s="33">
        <v>43872</v>
      </c>
    </row>
    <row r="12551" spans="1:4" x14ac:dyDescent="0.2">
      <c r="A12551" t="s">
        <v>275</v>
      </c>
      <c r="B12551" t="s">
        <v>143</v>
      </c>
      <c r="C12551" s="44">
        <v>0</v>
      </c>
      <c r="D12551" s="33">
        <v>43873</v>
      </c>
    </row>
    <row r="12552" spans="1:4" x14ac:dyDescent="0.2">
      <c r="A12552" t="s">
        <v>275</v>
      </c>
      <c r="B12552" t="s">
        <v>143</v>
      </c>
      <c r="C12552" s="44">
        <v>0</v>
      </c>
      <c r="D12552" s="33">
        <v>43874</v>
      </c>
    </row>
    <row r="12553" spans="1:4" x14ac:dyDescent="0.2">
      <c r="A12553" t="s">
        <v>275</v>
      </c>
      <c r="B12553" t="s">
        <v>143</v>
      </c>
      <c r="C12553" s="44">
        <v>0</v>
      </c>
      <c r="D12553" s="33">
        <v>43875</v>
      </c>
    </row>
    <row r="12554" spans="1:4" x14ac:dyDescent="0.2">
      <c r="A12554" t="s">
        <v>275</v>
      </c>
      <c r="B12554" t="s">
        <v>143</v>
      </c>
      <c r="C12554" s="44">
        <v>0</v>
      </c>
      <c r="D12554" s="33">
        <v>43876</v>
      </c>
    </row>
    <row r="12555" spans="1:4" x14ac:dyDescent="0.2">
      <c r="A12555" t="s">
        <v>275</v>
      </c>
      <c r="B12555" t="s">
        <v>143</v>
      </c>
      <c r="C12555" s="44">
        <v>0</v>
      </c>
      <c r="D12555" s="33">
        <v>43877</v>
      </c>
    </row>
    <row r="12556" spans="1:4" x14ac:dyDescent="0.2">
      <c r="A12556" t="s">
        <v>275</v>
      </c>
      <c r="B12556" t="s">
        <v>143</v>
      </c>
      <c r="C12556" s="44">
        <v>0</v>
      </c>
      <c r="D12556" s="33">
        <v>43878</v>
      </c>
    </row>
    <row r="12557" spans="1:4" x14ac:dyDescent="0.2">
      <c r="A12557" t="s">
        <v>275</v>
      </c>
      <c r="B12557" t="s">
        <v>143</v>
      </c>
      <c r="C12557" s="44">
        <v>0</v>
      </c>
      <c r="D12557" s="33">
        <v>43879</v>
      </c>
    </row>
    <row r="12558" spans="1:4" x14ac:dyDescent="0.2">
      <c r="A12558" t="s">
        <v>275</v>
      </c>
      <c r="B12558" t="s">
        <v>143</v>
      </c>
      <c r="C12558" s="44">
        <v>0</v>
      </c>
      <c r="D12558" s="33">
        <v>43880</v>
      </c>
    </row>
    <row r="12559" spans="1:4" x14ac:dyDescent="0.2">
      <c r="A12559" t="s">
        <v>275</v>
      </c>
      <c r="B12559" t="s">
        <v>143</v>
      </c>
      <c r="C12559" s="44">
        <v>0</v>
      </c>
      <c r="D12559" s="33">
        <v>43881</v>
      </c>
    </row>
    <row r="12560" spans="1:4" x14ac:dyDescent="0.2">
      <c r="A12560" t="s">
        <v>275</v>
      </c>
      <c r="B12560" t="s">
        <v>143</v>
      </c>
      <c r="C12560" s="44">
        <v>0</v>
      </c>
      <c r="D12560" s="33">
        <v>43882</v>
      </c>
    </row>
    <row r="12561" spans="1:4" x14ac:dyDescent="0.2">
      <c r="A12561" t="s">
        <v>275</v>
      </c>
      <c r="B12561" t="s">
        <v>143</v>
      </c>
      <c r="C12561" s="44">
        <v>0</v>
      </c>
      <c r="D12561" s="33">
        <v>43883</v>
      </c>
    </row>
    <row r="12562" spans="1:4" x14ac:dyDescent="0.2">
      <c r="A12562" t="s">
        <v>275</v>
      </c>
      <c r="B12562" t="s">
        <v>143</v>
      </c>
      <c r="C12562" s="44">
        <v>0</v>
      </c>
      <c r="D12562" s="33">
        <v>43884</v>
      </c>
    </row>
    <row r="12563" spans="1:4" x14ac:dyDescent="0.2">
      <c r="A12563" t="s">
        <v>275</v>
      </c>
      <c r="B12563" t="s">
        <v>143</v>
      </c>
      <c r="C12563" s="44">
        <v>0</v>
      </c>
      <c r="D12563" s="33">
        <v>43885</v>
      </c>
    </row>
    <row r="12564" spans="1:4" x14ac:dyDescent="0.2">
      <c r="A12564" t="s">
        <v>275</v>
      </c>
      <c r="B12564" t="s">
        <v>143</v>
      </c>
      <c r="C12564" s="44">
        <v>0</v>
      </c>
      <c r="D12564" s="33">
        <v>43886</v>
      </c>
    </row>
    <row r="12565" spans="1:4" x14ac:dyDescent="0.2">
      <c r="A12565" t="s">
        <v>275</v>
      </c>
      <c r="B12565" t="s">
        <v>143</v>
      </c>
      <c r="C12565" s="44">
        <v>0</v>
      </c>
      <c r="D12565" s="33">
        <v>43887</v>
      </c>
    </row>
    <row r="12566" spans="1:4" x14ac:dyDescent="0.2">
      <c r="A12566" t="s">
        <v>275</v>
      </c>
      <c r="B12566" t="s">
        <v>143</v>
      </c>
      <c r="C12566" s="44">
        <v>0</v>
      </c>
      <c r="D12566" s="33">
        <v>43888</v>
      </c>
    </row>
    <row r="12567" spans="1:4" x14ac:dyDescent="0.2">
      <c r="A12567" t="s">
        <v>275</v>
      </c>
      <c r="B12567" t="s">
        <v>143</v>
      </c>
      <c r="C12567" s="44">
        <v>0</v>
      </c>
      <c r="D12567" s="33">
        <v>43889</v>
      </c>
    </row>
    <row r="12568" spans="1:4" x14ac:dyDescent="0.2">
      <c r="A12568" t="s">
        <v>275</v>
      </c>
      <c r="B12568" t="s">
        <v>143</v>
      </c>
      <c r="C12568" s="44">
        <v>0</v>
      </c>
      <c r="D12568" s="33">
        <v>43890</v>
      </c>
    </row>
    <row r="12569" spans="1:4" x14ac:dyDescent="0.2">
      <c r="A12569" t="s">
        <v>275</v>
      </c>
      <c r="B12569" t="s">
        <v>143</v>
      </c>
      <c r="C12569" s="44">
        <v>0</v>
      </c>
      <c r="D12569" s="33">
        <v>43891</v>
      </c>
    </row>
    <row r="12570" spans="1:4" x14ac:dyDescent="0.2">
      <c r="A12570" t="s">
        <v>275</v>
      </c>
      <c r="B12570" t="s">
        <v>143</v>
      </c>
      <c r="C12570" s="44">
        <v>0</v>
      </c>
      <c r="D12570" s="33">
        <v>43892</v>
      </c>
    </row>
    <row r="12571" spans="1:4" x14ac:dyDescent="0.2">
      <c r="A12571" t="s">
        <v>275</v>
      </c>
      <c r="B12571" t="s">
        <v>143</v>
      </c>
      <c r="C12571" s="44">
        <v>0</v>
      </c>
      <c r="D12571" s="33">
        <v>43893</v>
      </c>
    </row>
    <row r="12572" spans="1:4" x14ac:dyDescent="0.2">
      <c r="A12572" t="s">
        <v>275</v>
      </c>
      <c r="B12572" t="s">
        <v>143</v>
      </c>
      <c r="C12572" s="44">
        <v>0</v>
      </c>
      <c r="D12572" s="33">
        <v>43894</v>
      </c>
    </row>
    <row r="12573" spans="1:4" x14ac:dyDescent="0.2">
      <c r="A12573" t="s">
        <v>275</v>
      </c>
      <c r="B12573" t="s">
        <v>143</v>
      </c>
      <c r="C12573" s="44">
        <v>0</v>
      </c>
      <c r="D12573" s="33">
        <v>43895</v>
      </c>
    </row>
    <row r="12574" spans="1:4" x14ac:dyDescent="0.2">
      <c r="A12574" t="s">
        <v>275</v>
      </c>
      <c r="B12574" t="s">
        <v>143</v>
      </c>
      <c r="C12574" s="44">
        <v>0</v>
      </c>
      <c r="D12574" s="33">
        <v>43896</v>
      </c>
    </row>
    <row r="12575" spans="1:4" x14ac:dyDescent="0.2">
      <c r="A12575" t="s">
        <v>275</v>
      </c>
      <c r="B12575" t="s">
        <v>143</v>
      </c>
      <c r="C12575" s="44">
        <v>0</v>
      </c>
      <c r="D12575" s="33">
        <v>43897</v>
      </c>
    </row>
    <row r="12576" spans="1:4" x14ac:dyDescent="0.2">
      <c r="A12576" t="s">
        <v>275</v>
      </c>
      <c r="B12576" t="s">
        <v>143</v>
      </c>
      <c r="C12576" s="44">
        <v>0</v>
      </c>
      <c r="D12576" s="33">
        <v>43898</v>
      </c>
    </row>
    <row r="12577" spans="1:4" x14ac:dyDescent="0.2">
      <c r="A12577" t="s">
        <v>275</v>
      </c>
      <c r="B12577" t="s">
        <v>143</v>
      </c>
      <c r="C12577" s="44">
        <v>0</v>
      </c>
      <c r="D12577" s="33">
        <v>43899</v>
      </c>
    </row>
    <row r="12578" spans="1:4" x14ac:dyDescent="0.2">
      <c r="A12578" t="s">
        <v>275</v>
      </c>
      <c r="B12578" t="s">
        <v>143</v>
      </c>
      <c r="C12578" s="44">
        <v>0</v>
      </c>
      <c r="D12578" s="33">
        <v>43900</v>
      </c>
    </row>
    <row r="12579" spans="1:4" x14ac:dyDescent="0.2">
      <c r="A12579" t="s">
        <v>275</v>
      </c>
      <c r="B12579" t="s">
        <v>143</v>
      </c>
      <c r="C12579" s="44">
        <v>0</v>
      </c>
      <c r="D12579" s="33">
        <v>43901</v>
      </c>
    </row>
    <row r="12580" spans="1:4" x14ac:dyDescent="0.2">
      <c r="A12580" t="s">
        <v>275</v>
      </c>
      <c r="B12580" t="s">
        <v>143</v>
      </c>
      <c r="C12580" s="44">
        <v>0</v>
      </c>
      <c r="D12580" s="33">
        <v>43902</v>
      </c>
    </row>
    <row r="12581" spans="1:4" x14ac:dyDescent="0.2">
      <c r="A12581" t="s">
        <v>275</v>
      </c>
      <c r="B12581" t="s">
        <v>143</v>
      </c>
      <c r="C12581" s="44">
        <v>0</v>
      </c>
      <c r="D12581" s="33">
        <v>43903</v>
      </c>
    </row>
    <row r="12582" spans="1:4" x14ac:dyDescent="0.2">
      <c r="A12582" t="s">
        <v>275</v>
      </c>
      <c r="B12582" t="s">
        <v>143</v>
      </c>
      <c r="C12582" s="44">
        <v>0</v>
      </c>
      <c r="D12582" s="33">
        <v>43904</v>
      </c>
    </row>
    <row r="12583" spans="1:4" x14ac:dyDescent="0.2">
      <c r="A12583" t="s">
        <v>275</v>
      </c>
      <c r="B12583" t="s">
        <v>143</v>
      </c>
      <c r="C12583" s="44">
        <v>0</v>
      </c>
      <c r="D12583" s="33">
        <v>43905</v>
      </c>
    </row>
    <row r="12584" spans="1:4" x14ac:dyDescent="0.2">
      <c r="A12584" t="s">
        <v>276</v>
      </c>
      <c r="B12584" t="s">
        <v>143</v>
      </c>
      <c r="C12584" s="44">
        <v>0</v>
      </c>
      <c r="D12584" s="33">
        <v>43852</v>
      </c>
    </row>
    <row r="12585" spans="1:4" x14ac:dyDescent="0.2">
      <c r="A12585" t="s">
        <v>276</v>
      </c>
      <c r="B12585" t="s">
        <v>143</v>
      </c>
      <c r="C12585" s="44">
        <v>0</v>
      </c>
      <c r="D12585" s="33">
        <v>43853</v>
      </c>
    </row>
    <row r="12586" spans="1:4" x14ac:dyDescent="0.2">
      <c r="A12586" t="s">
        <v>276</v>
      </c>
      <c r="B12586" t="s">
        <v>143</v>
      </c>
      <c r="C12586" s="44">
        <v>0</v>
      </c>
      <c r="D12586" s="33">
        <v>43854</v>
      </c>
    </row>
    <row r="12587" spans="1:4" x14ac:dyDescent="0.2">
      <c r="A12587" t="s">
        <v>276</v>
      </c>
      <c r="B12587" t="s">
        <v>143</v>
      </c>
      <c r="C12587" s="44">
        <v>0</v>
      </c>
      <c r="D12587" s="33">
        <v>43855</v>
      </c>
    </row>
    <row r="12588" spans="1:4" x14ac:dyDescent="0.2">
      <c r="A12588" t="s">
        <v>276</v>
      </c>
      <c r="B12588" t="s">
        <v>143</v>
      </c>
      <c r="C12588" s="44">
        <v>0</v>
      </c>
      <c r="D12588" s="33">
        <v>43856</v>
      </c>
    </row>
    <row r="12589" spans="1:4" x14ac:dyDescent="0.2">
      <c r="A12589" t="s">
        <v>276</v>
      </c>
      <c r="B12589" t="s">
        <v>143</v>
      </c>
      <c r="C12589" s="44">
        <v>0</v>
      </c>
      <c r="D12589" s="33">
        <v>43857</v>
      </c>
    </row>
    <row r="12590" spans="1:4" x14ac:dyDescent="0.2">
      <c r="A12590" t="s">
        <v>276</v>
      </c>
      <c r="B12590" t="s">
        <v>143</v>
      </c>
      <c r="C12590" s="44">
        <v>0</v>
      </c>
      <c r="D12590" s="33">
        <v>43858</v>
      </c>
    </row>
    <row r="12591" spans="1:4" x14ac:dyDescent="0.2">
      <c r="A12591" t="s">
        <v>276</v>
      </c>
      <c r="B12591" t="s">
        <v>143</v>
      </c>
      <c r="C12591" s="44">
        <v>0</v>
      </c>
      <c r="D12591" s="33">
        <v>43859</v>
      </c>
    </row>
    <row r="12592" spans="1:4" x14ac:dyDescent="0.2">
      <c r="A12592" t="s">
        <v>276</v>
      </c>
      <c r="B12592" t="s">
        <v>143</v>
      </c>
      <c r="C12592" s="44">
        <v>0</v>
      </c>
      <c r="D12592" s="33">
        <v>43860</v>
      </c>
    </row>
    <row r="12593" spans="1:4" x14ac:dyDescent="0.2">
      <c r="A12593" t="s">
        <v>276</v>
      </c>
      <c r="B12593" t="s">
        <v>143</v>
      </c>
      <c r="C12593" s="44">
        <v>0</v>
      </c>
      <c r="D12593" s="33">
        <v>43861</v>
      </c>
    </row>
    <row r="12594" spans="1:4" x14ac:dyDescent="0.2">
      <c r="A12594" t="s">
        <v>276</v>
      </c>
      <c r="B12594" t="s">
        <v>143</v>
      </c>
      <c r="C12594" s="44">
        <v>0</v>
      </c>
      <c r="D12594" s="33">
        <v>43862</v>
      </c>
    </row>
    <row r="12595" spans="1:4" x14ac:dyDescent="0.2">
      <c r="A12595" t="s">
        <v>276</v>
      </c>
      <c r="B12595" t="s">
        <v>143</v>
      </c>
      <c r="C12595" s="44">
        <v>0</v>
      </c>
      <c r="D12595" s="33">
        <v>43863</v>
      </c>
    </row>
    <row r="12596" spans="1:4" x14ac:dyDescent="0.2">
      <c r="A12596" t="s">
        <v>276</v>
      </c>
      <c r="B12596" t="s">
        <v>143</v>
      </c>
      <c r="C12596" s="44">
        <v>0</v>
      </c>
      <c r="D12596" s="33">
        <v>43864</v>
      </c>
    </row>
    <row r="12597" spans="1:4" x14ac:dyDescent="0.2">
      <c r="A12597" t="s">
        <v>276</v>
      </c>
      <c r="B12597" t="s">
        <v>143</v>
      </c>
      <c r="C12597" s="44">
        <v>0</v>
      </c>
      <c r="D12597" s="33">
        <v>43865</v>
      </c>
    </row>
    <row r="12598" spans="1:4" x14ac:dyDescent="0.2">
      <c r="A12598" t="s">
        <v>276</v>
      </c>
      <c r="B12598" t="s">
        <v>143</v>
      </c>
      <c r="C12598" s="44">
        <v>0</v>
      </c>
      <c r="D12598" s="33">
        <v>43866</v>
      </c>
    </row>
    <row r="12599" spans="1:4" x14ac:dyDescent="0.2">
      <c r="A12599" t="s">
        <v>276</v>
      </c>
      <c r="B12599" t="s">
        <v>143</v>
      </c>
      <c r="C12599" s="44">
        <v>0</v>
      </c>
      <c r="D12599" s="33">
        <v>43867</v>
      </c>
    </row>
    <row r="12600" spans="1:4" x14ac:dyDescent="0.2">
      <c r="A12600" t="s">
        <v>276</v>
      </c>
      <c r="B12600" t="s">
        <v>143</v>
      </c>
      <c r="C12600" s="44">
        <v>0</v>
      </c>
      <c r="D12600" s="33">
        <v>43868</v>
      </c>
    </row>
    <row r="12601" spans="1:4" x14ac:dyDescent="0.2">
      <c r="A12601" t="s">
        <v>276</v>
      </c>
      <c r="B12601" t="s">
        <v>143</v>
      </c>
      <c r="C12601" s="44">
        <v>0</v>
      </c>
      <c r="D12601" s="33">
        <v>43869</v>
      </c>
    </row>
    <row r="12602" spans="1:4" x14ac:dyDescent="0.2">
      <c r="A12602" t="s">
        <v>276</v>
      </c>
      <c r="B12602" t="s">
        <v>143</v>
      </c>
      <c r="C12602" s="44">
        <v>0</v>
      </c>
      <c r="D12602" s="33">
        <v>43870</v>
      </c>
    </row>
    <row r="12603" spans="1:4" x14ac:dyDescent="0.2">
      <c r="A12603" t="s">
        <v>276</v>
      </c>
      <c r="B12603" t="s">
        <v>143</v>
      </c>
      <c r="C12603" s="44">
        <v>0</v>
      </c>
      <c r="D12603" s="33">
        <v>43871</v>
      </c>
    </row>
    <row r="12604" spans="1:4" x14ac:dyDescent="0.2">
      <c r="A12604" t="s">
        <v>276</v>
      </c>
      <c r="B12604" t="s">
        <v>143</v>
      </c>
      <c r="C12604" s="44">
        <v>0</v>
      </c>
      <c r="D12604" s="33">
        <v>43872</v>
      </c>
    </row>
    <row r="12605" spans="1:4" x14ac:dyDescent="0.2">
      <c r="A12605" t="s">
        <v>276</v>
      </c>
      <c r="B12605" t="s">
        <v>143</v>
      </c>
      <c r="C12605" s="44">
        <v>0</v>
      </c>
      <c r="D12605" s="33">
        <v>43873</v>
      </c>
    </row>
    <row r="12606" spans="1:4" x14ac:dyDescent="0.2">
      <c r="A12606" t="s">
        <v>276</v>
      </c>
      <c r="B12606" t="s">
        <v>143</v>
      </c>
      <c r="C12606" s="44">
        <v>0</v>
      </c>
      <c r="D12606" s="33">
        <v>43874</v>
      </c>
    </row>
    <row r="12607" spans="1:4" x14ac:dyDescent="0.2">
      <c r="A12607" t="s">
        <v>276</v>
      </c>
      <c r="B12607" t="s">
        <v>143</v>
      </c>
      <c r="C12607" s="44">
        <v>0</v>
      </c>
      <c r="D12607" s="33">
        <v>43875</v>
      </c>
    </row>
    <row r="12608" spans="1:4" x14ac:dyDescent="0.2">
      <c r="A12608" t="s">
        <v>276</v>
      </c>
      <c r="B12608" t="s">
        <v>143</v>
      </c>
      <c r="C12608" s="44">
        <v>0</v>
      </c>
      <c r="D12608" s="33">
        <v>43876</v>
      </c>
    </row>
    <row r="12609" spans="1:4" x14ac:dyDescent="0.2">
      <c r="A12609" t="s">
        <v>276</v>
      </c>
      <c r="B12609" t="s">
        <v>143</v>
      </c>
      <c r="C12609" s="44">
        <v>0</v>
      </c>
      <c r="D12609" s="33">
        <v>43877</v>
      </c>
    </row>
    <row r="12610" spans="1:4" x14ac:dyDescent="0.2">
      <c r="A12610" t="s">
        <v>276</v>
      </c>
      <c r="B12610" t="s">
        <v>143</v>
      </c>
      <c r="C12610" s="44">
        <v>0</v>
      </c>
      <c r="D12610" s="33">
        <v>43878</v>
      </c>
    </row>
    <row r="12611" spans="1:4" x14ac:dyDescent="0.2">
      <c r="A12611" t="s">
        <v>276</v>
      </c>
      <c r="B12611" t="s">
        <v>143</v>
      </c>
      <c r="C12611" s="44">
        <v>0</v>
      </c>
      <c r="D12611" s="33">
        <v>43879</v>
      </c>
    </row>
    <row r="12612" spans="1:4" x14ac:dyDescent="0.2">
      <c r="A12612" t="s">
        <v>276</v>
      </c>
      <c r="B12612" t="s">
        <v>143</v>
      </c>
      <c r="C12612" s="44">
        <v>0</v>
      </c>
      <c r="D12612" s="33">
        <v>43880</v>
      </c>
    </row>
    <row r="12613" spans="1:4" x14ac:dyDescent="0.2">
      <c r="A12613" t="s">
        <v>276</v>
      </c>
      <c r="B12613" t="s">
        <v>143</v>
      </c>
      <c r="C12613" s="44">
        <v>0</v>
      </c>
      <c r="D12613" s="33">
        <v>43881</v>
      </c>
    </row>
    <row r="12614" spans="1:4" x14ac:dyDescent="0.2">
      <c r="A12614" t="s">
        <v>276</v>
      </c>
      <c r="B12614" t="s">
        <v>143</v>
      </c>
      <c r="C12614" s="44">
        <v>0</v>
      </c>
      <c r="D12614" s="33">
        <v>43882</v>
      </c>
    </row>
    <row r="12615" spans="1:4" x14ac:dyDescent="0.2">
      <c r="A12615" t="s">
        <v>276</v>
      </c>
      <c r="B12615" t="s">
        <v>143</v>
      </c>
      <c r="C12615" s="44">
        <v>0</v>
      </c>
      <c r="D12615" s="33">
        <v>43883</v>
      </c>
    </row>
    <row r="12616" spans="1:4" x14ac:dyDescent="0.2">
      <c r="A12616" t="s">
        <v>276</v>
      </c>
      <c r="B12616" t="s">
        <v>143</v>
      </c>
      <c r="C12616" s="44">
        <v>0</v>
      </c>
      <c r="D12616" s="33">
        <v>43884</v>
      </c>
    </row>
    <row r="12617" spans="1:4" x14ac:dyDescent="0.2">
      <c r="A12617" t="s">
        <v>276</v>
      </c>
      <c r="B12617" t="s">
        <v>143</v>
      </c>
      <c r="C12617" s="44">
        <v>0</v>
      </c>
      <c r="D12617" s="33">
        <v>43885</v>
      </c>
    </row>
    <row r="12618" spans="1:4" x14ac:dyDescent="0.2">
      <c r="A12618" t="s">
        <v>276</v>
      </c>
      <c r="B12618" t="s">
        <v>143</v>
      </c>
      <c r="C12618" s="44">
        <v>0</v>
      </c>
      <c r="D12618" s="33">
        <v>43886</v>
      </c>
    </row>
    <row r="12619" spans="1:4" x14ac:dyDescent="0.2">
      <c r="A12619" t="s">
        <v>276</v>
      </c>
      <c r="B12619" t="s">
        <v>143</v>
      </c>
      <c r="C12619" s="44">
        <v>0</v>
      </c>
      <c r="D12619" s="33">
        <v>43887</v>
      </c>
    </row>
    <row r="12620" spans="1:4" x14ac:dyDescent="0.2">
      <c r="A12620" t="s">
        <v>276</v>
      </c>
      <c r="B12620" t="s">
        <v>143</v>
      </c>
      <c r="C12620" s="44">
        <v>0</v>
      </c>
      <c r="D12620" s="33">
        <v>43888</v>
      </c>
    </row>
    <row r="12621" spans="1:4" x14ac:dyDescent="0.2">
      <c r="A12621" t="s">
        <v>276</v>
      </c>
      <c r="B12621" t="s">
        <v>143</v>
      </c>
      <c r="C12621" s="44">
        <v>0</v>
      </c>
      <c r="D12621" s="33">
        <v>43889</v>
      </c>
    </row>
    <row r="12622" spans="1:4" x14ac:dyDescent="0.2">
      <c r="A12622" t="s">
        <v>276</v>
      </c>
      <c r="B12622" t="s">
        <v>143</v>
      </c>
      <c r="C12622" s="44">
        <v>0</v>
      </c>
      <c r="D12622" s="33">
        <v>43890</v>
      </c>
    </row>
    <row r="12623" spans="1:4" x14ac:dyDescent="0.2">
      <c r="A12623" t="s">
        <v>276</v>
      </c>
      <c r="B12623" t="s">
        <v>143</v>
      </c>
      <c r="C12623" s="44">
        <v>0</v>
      </c>
      <c r="D12623" s="33">
        <v>43891</v>
      </c>
    </row>
    <row r="12624" spans="1:4" x14ac:dyDescent="0.2">
      <c r="A12624" t="s">
        <v>276</v>
      </c>
      <c r="B12624" t="s">
        <v>143</v>
      </c>
      <c r="C12624" s="44">
        <v>0</v>
      </c>
      <c r="D12624" s="33">
        <v>43892</v>
      </c>
    </row>
    <row r="12625" spans="1:4" x14ac:dyDescent="0.2">
      <c r="A12625" t="s">
        <v>276</v>
      </c>
      <c r="B12625" t="s">
        <v>143</v>
      </c>
      <c r="C12625" s="44">
        <v>0</v>
      </c>
      <c r="D12625" s="33">
        <v>43893</v>
      </c>
    </row>
    <row r="12626" spans="1:4" x14ac:dyDescent="0.2">
      <c r="A12626" t="s">
        <v>276</v>
      </c>
      <c r="B12626" t="s">
        <v>143</v>
      </c>
      <c r="C12626" s="44">
        <v>0</v>
      </c>
      <c r="D12626" s="33">
        <v>43894</v>
      </c>
    </row>
    <row r="12627" spans="1:4" x14ac:dyDescent="0.2">
      <c r="A12627" t="s">
        <v>276</v>
      </c>
      <c r="B12627" t="s">
        <v>143</v>
      </c>
      <c r="C12627" s="44">
        <v>0</v>
      </c>
      <c r="D12627" s="33">
        <v>43895</v>
      </c>
    </row>
    <row r="12628" spans="1:4" x14ac:dyDescent="0.2">
      <c r="A12628" t="s">
        <v>276</v>
      </c>
      <c r="B12628" t="s">
        <v>143</v>
      </c>
      <c r="C12628" s="44">
        <v>0</v>
      </c>
      <c r="D12628" s="33">
        <v>43896</v>
      </c>
    </row>
    <row r="12629" spans="1:4" x14ac:dyDescent="0.2">
      <c r="A12629" t="s">
        <v>276</v>
      </c>
      <c r="B12629" t="s">
        <v>143</v>
      </c>
      <c r="C12629" s="44">
        <v>0</v>
      </c>
      <c r="D12629" s="33">
        <v>43897</v>
      </c>
    </row>
    <row r="12630" spans="1:4" x14ac:dyDescent="0.2">
      <c r="A12630" t="s">
        <v>276</v>
      </c>
      <c r="B12630" t="s">
        <v>143</v>
      </c>
      <c r="C12630" s="44">
        <v>0</v>
      </c>
      <c r="D12630" s="33">
        <v>43898</v>
      </c>
    </row>
    <row r="12631" spans="1:4" x14ac:dyDescent="0.2">
      <c r="A12631" t="s">
        <v>276</v>
      </c>
      <c r="B12631" t="s">
        <v>143</v>
      </c>
      <c r="C12631" s="44">
        <v>0</v>
      </c>
      <c r="D12631" s="33">
        <v>43899</v>
      </c>
    </row>
    <row r="12632" spans="1:4" x14ac:dyDescent="0.2">
      <c r="A12632" t="s">
        <v>276</v>
      </c>
      <c r="B12632" t="s">
        <v>143</v>
      </c>
      <c r="C12632" s="44">
        <v>0</v>
      </c>
      <c r="D12632" s="33">
        <v>43900</v>
      </c>
    </row>
    <row r="12633" spans="1:4" x14ac:dyDescent="0.2">
      <c r="A12633" t="s">
        <v>276</v>
      </c>
      <c r="B12633" t="s">
        <v>143</v>
      </c>
      <c r="C12633" s="44">
        <v>0</v>
      </c>
      <c r="D12633" s="33">
        <v>43901</v>
      </c>
    </row>
    <row r="12634" spans="1:4" x14ac:dyDescent="0.2">
      <c r="A12634" t="s">
        <v>276</v>
      </c>
      <c r="B12634" t="s">
        <v>143</v>
      </c>
      <c r="C12634" s="44">
        <v>0</v>
      </c>
      <c r="D12634" s="33">
        <v>43902</v>
      </c>
    </row>
    <row r="12635" spans="1:4" x14ac:dyDescent="0.2">
      <c r="A12635" t="s">
        <v>276</v>
      </c>
      <c r="B12635" t="s">
        <v>143</v>
      </c>
      <c r="C12635" s="44">
        <v>0</v>
      </c>
      <c r="D12635" s="33">
        <v>43903</v>
      </c>
    </row>
    <row r="12636" spans="1:4" x14ac:dyDescent="0.2">
      <c r="A12636" t="s">
        <v>276</v>
      </c>
      <c r="B12636" t="s">
        <v>143</v>
      </c>
      <c r="C12636" s="44">
        <v>0</v>
      </c>
      <c r="D12636" s="33">
        <v>43904</v>
      </c>
    </row>
    <row r="12637" spans="1:4" x14ac:dyDescent="0.2">
      <c r="A12637" t="s">
        <v>276</v>
      </c>
      <c r="B12637" t="s">
        <v>143</v>
      </c>
      <c r="C12637" s="44">
        <v>0</v>
      </c>
      <c r="D12637" s="33">
        <v>43905</v>
      </c>
    </row>
    <row r="12638" spans="1:4" x14ac:dyDescent="0.2">
      <c r="A12638" t="s">
        <v>277</v>
      </c>
      <c r="B12638" t="s">
        <v>143</v>
      </c>
      <c r="C12638" s="44">
        <v>0</v>
      </c>
      <c r="D12638" s="33">
        <v>43852</v>
      </c>
    </row>
    <row r="12639" spans="1:4" x14ac:dyDescent="0.2">
      <c r="A12639" t="s">
        <v>277</v>
      </c>
      <c r="B12639" t="s">
        <v>143</v>
      </c>
      <c r="C12639" s="44">
        <v>0</v>
      </c>
      <c r="D12639" s="33">
        <v>43853</v>
      </c>
    </row>
    <row r="12640" spans="1:4" x14ac:dyDescent="0.2">
      <c r="A12640" t="s">
        <v>277</v>
      </c>
      <c r="B12640" t="s">
        <v>143</v>
      </c>
      <c r="C12640" s="44">
        <v>0</v>
      </c>
      <c r="D12640" s="33">
        <v>43854</v>
      </c>
    </row>
    <row r="12641" spans="1:4" x14ac:dyDescent="0.2">
      <c r="A12641" t="s">
        <v>277</v>
      </c>
      <c r="B12641" t="s">
        <v>143</v>
      </c>
      <c r="C12641" s="44">
        <v>0</v>
      </c>
      <c r="D12641" s="33">
        <v>43855</v>
      </c>
    </row>
    <row r="12642" spans="1:4" x14ac:dyDescent="0.2">
      <c r="A12642" t="s">
        <v>277</v>
      </c>
      <c r="B12642" t="s">
        <v>143</v>
      </c>
      <c r="C12642" s="44">
        <v>0</v>
      </c>
      <c r="D12642" s="33">
        <v>43856</v>
      </c>
    </row>
    <row r="12643" spans="1:4" x14ac:dyDescent="0.2">
      <c r="A12643" t="s">
        <v>277</v>
      </c>
      <c r="B12643" t="s">
        <v>143</v>
      </c>
      <c r="C12643" s="44">
        <v>0</v>
      </c>
      <c r="D12643" s="33">
        <v>43857</v>
      </c>
    </row>
    <row r="12644" spans="1:4" x14ac:dyDescent="0.2">
      <c r="A12644" t="s">
        <v>277</v>
      </c>
      <c r="B12644" t="s">
        <v>143</v>
      </c>
      <c r="C12644" s="44">
        <v>0</v>
      </c>
      <c r="D12644" s="33">
        <v>43858</v>
      </c>
    </row>
    <row r="12645" spans="1:4" x14ac:dyDescent="0.2">
      <c r="A12645" t="s">
        <v>277</v>
      </c>
      <c r="B12645" t="s">
        <v>143</v>
      </c>
      <c r="C12645" s="44">
        <v>0</v>
      </c>
      <c r="D12645" s="33">
        <v>43859</v>
      </c>
    </row>
    <row r="12646" spans="1:4" x14ac:dyDescent="0.2">
      <c r="A12646" t="s">
        <v>277</v>
      </c>
      <c r="B12646" t="s">
        <v>143</v>
      </c>
      <c r="C12646" s="44">
        <v>0</v>
      </c>
      <c r="D12646" s="33">
        <v>43860</v>
      </c>
    </row>
    <row r="12647" spans="1:4" x14ac:dyDescent="0.2">
      <c r="A12647" t="s">
        <v>277</v>
      </c>
      <c r="B12647" t="s">
        <v>143</v>
      </c>
      <c r="C12647" s="44">
        <v>0</v>
      </c>
      <c r="D12647" s="33">
        <v>43861</v>
      </c>
    </row>
    <row r="12648" spans="1:4" x14ac:dyDescent="0.2">
      <c r="A12648" t="s">
        <v>277</v>
      </c>
      <c r="B12648" t="s">
        <v>143</v>
      </c>
      <c r="C12648" s="44">
        <v>0</v>
      </c>
      <c r="D12648" s="33">
        <v>43862</v>
      </c>
    </row>
    <row r="12649" spans="1:4" x14ac:dyDescent="0.2">
      <c r="A12649" t="s">
        <v>277</v>
      </c>
      <c r="B12649" t="s">
        <v>143</v>
      </c>
      <c r="C12649" s="44">
        <v>0</v>
      </c>
      <c r="D12649" s="33">
        <v>43863</v>
      </c>
    </row>
    <row r="12650" spans="1:4" x14ac:dyDescent="0.2">
      <c r="A12650" t="s">
        <v>277</v>
      </c>
      <c r="B12650" t="s">
        <v>143</v>
      </c>
      <c r="C12650" s="44">
        <v>0</v>
      </c>
      <c r="D12650" s="33">
        <v>43864</v>
      </c>
    </row>
    <row r="12651" spans="1:4" x14ac:dyDescent="0.2">
      <c r="A12651" t="s">
        <v>277</v>
      </c>
      <c r="B12651" t="s">
        <v>143</v>
      </c>
      <c r="C12651" s="44">
        <v>0</v>
      </c>
      <c r="D12651" s="33">
        <v>43865</v>
      </c>
    </row>
    <row r="12652" spans="1:4" x14ac:dyDescent="0.2">
      <c r="A12652" t="s">
        <v>277</v>
      </c>
      <c r="B12652" t="s">
        <v>143</v>
      </c>
      <c r="C12652" s="44">
        <v>0</v>
      </c>
      <c r="D12652" s="33">
        <v>43866</v>
      </c>
    </row>
    <row r="12653" spans="1:4" x14ac:dyDescent="0.2">
      <c r="A12653" t="s">
        <v>277</v>
      </c>
      <c r="B12653" t="s">
        <v>143</v>
      </c>
      <c r="C12653" s="44">
        <v>0</v>
      </c>
      <c r="D12653" s="33">
        <v>43867</v>
      </c>
    </row>
    <row r="12654" spans="1:4" x14ac:dyDescent="0.2">
      <c r="A12654" t="s">
        <v>277</v>
      </c>
      <c r="B12654" t="s">
        <v>143</v>
      </c>
      <c r="C12654" s="44">
        <v>0</v>
      </c>
      <c r="D12654" s="33">
        <v>43868</v>
      </c>
    </row>
    <row r="12655" spans="1:4" x14ac:dyDescent="0.2">
      <c r="A12655" t="s">
        <v>277</v>
      </c>
      <c r="B12655" t="s">
        <v>143</v>
      </c>
      <c r="C12655" s="44">
        <v>0</v>
      </c>
      <c r="D12655" s="33">
        <v>43869</v>
      </c>
    </row>
    <row r="12656" spans="1:4" x14ac:dyDescent="0.2">
      <c r="A12656" t="s">
        <v>277</v>
      </c>
      <c r="B12656" t="s">
        <v>143</v>
      </c>
      <c r="C12656" s="44">
        <v>0</v>
      </c>
      <c r="D12656" s="33">
        <v>43870</v>
      </c>
    </row>
    <row r="12657" spans="1:4" x14ac:dyDescent="0.2">
      <c r="A12657" t="s">
        <v>277</v>
      </c>
      <c r="B12657" t="s">
        <v>143</v>
      </c>
      <c r="C12657" s="44">
        <v>0</v>
      </c>
      <c r="D12657" s="33">
        <v>43871</v>
      </c>
    </row>
    <row r="12658" spans="1:4" x14ac:dyDescent="0.2">
      <c r="A12658" t="s">
        <v>277</v>
      </c>
      <c r="B12658" t="s">
        <v>143</v>
      </c>
      <c r="C12658" s="44">
        <v>0</v>
      </c>
      <c r="D12658" s="33">
        <v>43872</v>
      </c>
    </row>
    <row r="12659" spans="1:4" x14ac:dyDescent="0.2">
      <c r="A12659" t="s">
        <v>277</v>
      </c>
      <c r="B12659" t="s">
        <v>143</v>
      </c>
      <c r="C12659" s="44">
        <v>0</v>
      </c>
      <c r="D12659" s="33">
        <v>43873</v>
      </c>
    </row>
    <row r="12660" spans="1:4" x14ac:dyDescent="0.2">
      <c r="A12660" t="s">
        <v>277</v>
      </c>
      <c r="B12660" t="s">
        <v>143</v>
      </c>
      <c r="C12660" s="44">
        <v>0</v>
      </c>
      <c r="D12660" s="33">
        <v>43874</v>
      </c>
    </row>
    <row r="12661" spans="1:4" x14ac:dyDescent="0.2">
      <c r="A12661" t="s">
        <v>277</v>
      </c>
      <c r="B12661" t="s">
        <v>143</v>
      </c>
      <c r="C12661" s="44">
        <v>0</v>
      </c>
      <c r="D12661" s="33">
        <v>43875</v>
      </c>
    </row>
    <row r="12662" spans="1:4" x14ac:dyDescent="0.2">
      <c r="A12662" t="s">
        <v>277</v>
      </c>
      <c r="B12662" t="s">
        <v>143</v>
      </c>
      <c r="C12662" s="44">
        <v>0</v>
      </c>
      <c r="D12662" s="33">
        <v>43876</v>
      </c>
    </row>
    <row r="12663" spans="1:4" x14ac:dyDescent="0.2">
      <c r="A12663" t="s">
        <v>277</v>
      </c>
      <c r="B12663" t="s">
        <v>143</v>
      </c>
      <c r="C12663" s="44">
        <v>0</v>
      </c>
      <c r="D12663" s="33">
        <v>43877</v>
      </c>
    </row>
    <row r="12664" spans="1:4" x14ac:dyDescent="0.2">
      <c r="A12664" t="s">
        <v>277</v>
      </c>
      <c r="B12664" t="s">
        <v>143</v>
      </c>
      <c r="C12664" s="44">
        <v>0</v>
      </c>
      <c r="D12664" s="33">
        <v>43878</v>
      </c>
    </row>
    <row r="12665" spans="1:4" x14ac:dyDescent="0.2">
      <c r="A12665" t="s">
        <v>277</v>
      </c>
      <c r="B12665" t="s">
        <v>143</v>
      </c>
      <c r="C12665" s="44">
        <v>0</v>
      </c>
      <c r="D12665" s="33">
        <v>43879</v>
      </c>
    </row>
    <row r="12666" spans="1:4" x14ac:dyDescent="0.2">
      <c r="A12666" t="s">
        <v>277</v>
      </c>
      <c r="B12666" t="s">
        <v>143</v>
      </c>
      <c r="C12666" s="44">
        <v>0</v>
      </c>
      <c r="D12666" s="33">
        <v>43880</v>
      </c>
    </row>
    <row r="12667" spans="1:4" x14ac:dyDescent="0.2">
      <c r="A12667" t="s">
        <v>277</v>
      </c>
      <c r="B12667" t="s">
        <v>143</v>
      </c>
      <c r="C12667" s="44">
        <v>0</v>
      </c>
      <c r="D12667" s="33">
        <v>43881</v>
      </c>
    </row>
    <row r="12668" spans="1:4" x14ac:dyDescent="0.2">
      <c r="A12668" t="s">
        <v>277</v>
      </c>
      <c r="B12668" t="s">
        <v>143</v>
      </c>
      <c r="C12668" s="44">
        <v>0</v>
      </c>
      <c r="D12668" s="33">
        <v>43882</v>
      </c>
    </row>
    <row r="12669" spans="1:4" x14ac:dyDescent="0.2">
      <c r="A12669" t="s">
        <v>277</v>
      </c>
      <c r="B12669" t="s">
        <v>143</v>
      </c>
      <c r="C12669" s="44">
        <v>0</v>
      </c>
      <c r="D12669" s="33">
        <v>43883</v>
      </c>
    </row>
    <row r="12670" spans="1:4" x14ac:dyDescent="0.2">
      <c r="A12670" t="s">
        <v>277</v>
      </c>
      <c r="B12670" t="s">
        <v>143</v>
      </c>
      <c r="C12670" s="44">
        <v>0</v>
      </c>
      <c r="D12670" s="33">
        <v>43884</v>
      </c>
    </row>
    <row r="12671" spans="1:4" x14ac:dyDescent="0.2">
      <c r="A12671" t="s">
        <v>277</v>
      </c>
      <c r="B12671" t="s">
        <v>143</v>
      </c>
      <c r="C12671" s="44">
        <v>0</v>
      </c>
      <c r="D12671" s="33">
        <v>43885</v>
      </c>
    </row>
    <row r="12672" spans="1:4" x14ac:dyDescent="0.2">
      <c r="A12672" t="s">
        <v>277</v>
      </c>
      <c r="B12672" t="s">
        <v>143</v>
      </c>
      <c r="C12672" s="44">
        <v>0</v>
      </c>
      <c r="D12672" s="33">
        <v>43886</v>
      </c>
    </row>
    <row r="12673" spans="1:4" x14ac:dyDescent="0.2">
      <c r="A12673" t="s">
        <v>277</v>
      </c>
      <c r="B12673" t="s">
        <v>143</v>
      </c>
      <c r="C12673" s="44">
        <v>0</v>
      </c>
      <c r="D12673" s="33">
        <v>43887</v>
      </c>
    </row>
    <row r="12674" spans="1:4" x14ac:dyDescent="0.2">
      <c r="A12674" t="s">
        <v>277</v>
      </c>
      <c r="B12674" t="s">
        <v>143</v>
      </c>
      <c r="C12674" s="44">
        <v>0</v>
      </c>
      <c r="D12674" s="33">
        <v>43888</v>
      </c>
    </row>
    <row r="12675" spans="1:4" x14ac:dyDescent="0.2">
      <c r="A12675" t="s">
        <v>277</v>
      </c>
      <c r="B12675" t="s">
        <v>143</v>
      </c>
      <c r="C12675" s="44">
        <v>0</v>
      </c>
      <c r="D12675" s="33">
        <v>43889</v>
      </c>
    </row>
    <row r="12676" spans="1:4" x14ac:dyDescent="0.2">
      <c r="A12676" t="s">
        <v>277</v>
      </c>
      <c r="B12676" t="s">
        <v>143</v>
      </c>
      <c r="C12676" s="44">
        <v>0</v>
      </c>
      <c r="D12676" s="33">
        <v>43890</v>
      </c>
    </row>
    <row r="12677" spans="1:4" x14ac:dyDescent="0.2">
      <c r="A12677" t="s">
        <v>277</v>
      </c>
      <c r="B12677" t="s">
        <v>143</v>
      </c>
      <c r="C12677" s="44">
        <v>0</v>
      </c>
      <c r="D12677" s="33">
        <v>43891</v>
      </c>
    </row>
    <row r="12678" spans="1:4" x14ac:dyDescent="0.2">
      <c r="A12678" t="s">
        <v>277</v>
      </c>
      <c r="B12678" t="s">
        <v>143</v>
      </c>
      <c r="C12678" s="44">
        <v>0</v>
      </c>
      <c r="D12678" s="33">
        <v>43892</v>
      </c>
    </row>
    <row r="12679" spans="1:4" x14ac:dyDescent="0.2">
      <c r="A12679" t="s">
        <v>277</v>
      </c>
      <c r="B12679" t="s">
        <v>143</v>
      </c>
      <c r="C12679" s="44">
        <v>0</v>
      </c>
      <c r="D12679" s="33">
        <v>43893</v>
      </c>
    </row>
    <row r="12680" spans="1:4" x14ac:dyDescent="0.2">
      <c r="A12680" t="s">
        <v>277</v>
      </c>
      <c r="B12680" t="s">
        <v>143</v>
      </c>
      <c r="C12680" s="44">
        <v>0</v>
      </c>
      <c r="D12680" s="33">
        <v>43894</v>
      </c>
    </row>
    <row r="12681" spans="1:4" x14ac:dyDescent="0.2">
      <c r="A12681" t="s">
        <v>277</v>
      </c>
      <c r="B12681" t="s">
        <v>143</v>
      </c>
      <c r="C12681" s="44">
        <v>0</v>
      </c>
      <c r="D12681" s="33">
        <v>43895</v>
      </c>
    </row>
    <row r="12682" spans="1:4" x14ac:dyDescent="0.2">
      <c r="A12682" t="s">
        <v>277</v>
      </c>
      <c r="B12682" t="s">
        <v>143</v>
      </c>
      <c r="C12682" s="44">
        <v>0</v>
      </c>
      <c r="D12682" s="33">
        <v>43896</v>
      </c>
    </row>
    <row r="12683" spans="1:4" x14ac:dyDescent="0.2">
      <c r="A12683" t="s">
        <v>277</v>
      </c>
      <c r="B12683" t="s">
        <v>143</v>
      </c>
      <c r="C12683" s="44">
        <v>0</v>
      </c>
      <c r="D12683" s="33">
        <v>43897</v>
      </c>
    </row>
    <row r="12684" spans="1:4" x14ac:dyDescent="0.2">
      <c r="A12684" t="s">
        <v>277</v>
      </c>
      <c r="B12684" t="s">
        <v>143</v>
      </c>
      <c r="C12684" s="44">
        <v>0</v>
      </c>
      <c r="D12684" s="33">
        <v>43898</v>
      </c>
    </row>
    <row r="12685" spans="1:4" x14ac:dyDescent="0.2">
      <c r="A12685" t="s">
        <v>277</v>
      </c>
      <c r="B12685" t="s">
        <v>143</v>
      </c>
      <c r="C12685" s="44">
        <v>0</v>
      </c>
      <c r="D12685" s="33">
        <v>43899</v>
      </c>
    </row>
    <row r="12686" spans="1:4" x14ac:dyDescent="0.2">
      <c r="A12686" t="s">
        <v>277</v>
      </c>
      <c r="B12686" t="s">
        <v>143</v>
      </c>
      <c r="C12686" s="44">
        <v>0</v>
      </c>
      <c r="D12686" s="33">
        <v>43900</v>
      </c>
    </row>
    <row r="12687" spans="1:4" x14ac:dyDescent="0.2">
      <c r="A12687" t="s">
        <v>277</v>
      </c>
      <c r="B12687" t="s">
        <v>143</v>
      </c>
      <c r="C12687" s="44">
        <v>0</v>
      </c>
      <c r="D12687" s="33">
        <v>43901</v>
      </c>
    </row>
    <row r="12688" spans="1:4" x14ac:dyDescent="0.2">
      <c r="A12688" t="s">
        <v>277</v>
      </c>
      <c r="B12688" t="s">
        <v>143</v>
      </c>
      <c r="C12688" s="44">
        <v>0</v>
      </c>
      <c r="D12688" s="33">
        <v>43902</v>
      </c>
    </row>
    <row r="12689" spans="1:4" x14ac:dyDescent="0.2">
      <c r="A12689" t="s">
        <v>277</v>
      </c>
      <c r="B12689" t="s">
        <v>143</v>
      </c>
      <c r="C12689" s="44">
        <v>0</v>
      </c>
      <c r="D12689" s="33">
        <v>43903</v>
      </c>
    </row>
    <row r="12690" spans="1:4" x14ac:dyDescent="0.2">
      <c r="A12690" t="s">
        <v>277</v>
      </c>
      <c r="B12690" t="s">
        <v>143</v>
      </c>
      <c r="C12690" s="44">
        <v>0</v>
      </c>
      <c r="D12690" s="33">
        <v>43904</v>
      </c>
    </row>
    <row r="12691" spans="1:4" x14ac:dyDescent="0.2">
      <c r="A12691" t="s">
        <v>277</v>
      </c>
      <c r="B12691" t="s">
        <v>143</v>
      </c>
      <c r="C12691" s="44">
        <v>0</v>
      </c>
      <c r="D12691" s="33">
        <v>43905</v>
      </c>
    </row>
    <row r="12692" spans="1:4" x14ac:dyDescent="0.2">
      <c r="A12692" t="s">
        <v>278</v>
      </c>
      <c r="B12692" t="s">
        <v>143</v>
      </c>
      <c r="C12692" s="44">
        <v>0</v>
      </c>
      <c r="D12692" s="33">
        <v>43852</v>
      </c>
    </row>
    <row r="12693" spans="1:4" x14ac:dyDescent="0.2">
      <c r="A12693" t="s">
        <v>278</v>
      </c>
      <c r="B12693" t="s">
        <v>143</v>
      </c>
      <c r="C12693" s="44">
        <v>0</v>
      </c>
      <c r="D12693" s="33">
        <v>43853</v>
      </c>
    </row>
    <row r="12694" spans="1:4" x14ac:dyDescent="0.2">
      <c r="A12694" t="s">
        <v>278</v>
      </c>
      <c r="B12694" t="s">
        <v>143</v>
      </c>
      <c r="C12694" s="44">
        <v>0</v>
      </c>
      <c r="D12694" s="33">
        <v>43854</v>
      </c>
    </row>
    <row r="12695" spans="1:4" x14ac:dyDescent="0.2">
      <c r="A12695" t="s">
        <v>278</v>
      </c>
      <c r="B12695" t="s">
        <v>143</v>
      </c>
      <c r="C12695" s="44">
        <v>0</v>
      </c>
      <c r="D12695" s="33">
        <v>43855</v>
      </c>
    </row>
    <row r="12696" spans="1:4" x14ac:dyDescent="0.2">
      <c r="A12696" t="s">
        <v>278</v>
      </c>
      <c r="B12696" t="s">
        <v>143</v>
      </c>
      <c r="C12696" s="44">
        <v>0</v>
      </c>
      <c r="D12696" s="33">
        <v>43856</v>
      </c>
    </row>
    <row r="12697" spans="1:4" x14ac:dyDescent="0.2">
      <c r="A12697" t="s">
        <v>278</v>
      </c>
      <c r="B12697" t="s">
        <v>143</v>
      </c>
      <c r="C12697" s="44">
        <v>0</v>
      </c>
      <c r="D12697" s="33">
        <v>43857</v>
      </c>
    </row>
    <row r="12698" spans="1:4" x14ac:dyDescent="0.2">
      <c r="A12698" t="s">
        <v>278</v>
      </c>
      <c r="B12698" t="s">
        <v>143</v>
      </c>
      <c r="C12698" s="44">
        <v>0</v>
      </c>
      <c r="D12698" s="33">
        <v>43858</v>
      </c>
    </row>
    <row r="12699" spans="1:4" x14ac:dyDescent="0.2">
      <c r="A12699" t="s">
        <v>278</v>
      </c>
      <c r="B12699" t="s">
        <v>143</v>
      </c>
      <c r="C12699" s="44">
        <v>0</v>
      </c>
      <c r="D12699" s="33">
        <v>43859</v>
      </c>
    </row>
    <row r="12700" spans="1:4" x14ac:dyDescent="0.2">
      <c r="A12700" t="s">
        <v>278</v>
      </c>
      <c r="B12700" t="s">
        <v>143</v>
      </c>
      <c r="C12700" s="44">
        <v>0</v>
      </c>
      <c r="D12700" s="33">
        <v>43860</v>
      </c>
    </row>
    <row r="12701" spans="1:4" x14ac:dyDescent="0.2">
      <c r="A12701" t="s">
        <v>278</v>
      </c>
      <c r="B12701" t="s">
        <v>143</v>
      </c>
      <c r="C12701" s="44">
        <v>0</v>
      </c>
      <c r="D12701" s="33">
        <v>43861</v>
      </c>
    </row>
    <row r="12702" spans="1:4" x14ac:dyDescent="0.2">
      <c r="A12702" t="s">
        <v>278</v>
      </c>
      <c r="B12702" t="s">
        <v>143</v>
      </c>
      <c r="C12702" s="44">
        <v>0</v>
      </c>
      <c r="D12702" s="33">
        <v>43862</v>
      </c>
    </row>
    <row r="12703" spans="1:4" x14ac:dyDescent="0.2">
      <c r="A12703" t="s">
        <v>278</v>
      </c>
      <c r="B12703" t="s">
        <v>143</v>
      </c>
      <c r="C12703" s="44">
        <v>0</v>
      </c>
      <c r="D12703" s="33">
        <v>43863</v>
      </c>
    </row>
    <row r="12704" spans="1:4" x14ac:dyDescent="0.2">
      <c r="A12704" t="s">
        <v>278</v>
      </c>
      <c r="B12704" t="s">
        <v>143</v>
      </c>
      <c r="C12704" s="44">
        <v>0</v>
      </c>
      <c r="D12704" s="33">
        <v>43864</v>
      </c>
    </row>
    <row r="12705" spans="1:4" x14ac:dyDescent="0.2">
      <c r="A12705" t="s">
        <v>278</v>
      </c>
      <c r="B12705" t="s">
        <v>143</v>
      </c>
      <c r="C12705" s="44">
        <v>0</v>
      </c>
      <c r="D12705" s="33">
        <v>43865</v>
      </c>
    </row>
    <row r="12706" spans="1:4" x14ac:dyDescent="0.2">
      <c r="A12706" t="s">
        <v>278</v>
      </c>
      <c r="B12706" t="s">
        <v>143</v>
      </c>
      <c r="C12706" s="44">
        <v>0</v>
      </c>
      <c r="D12706" s="33">
        <v>43866</v>
      </c>
    </row>
    <row r="12707" spans="1:4" x14ac:dyDescent="0.2">
      <c r="A12707" t="s">
        <v>278</v>
      </c>
      <c r="B12707" t="s">
        <v>143</v>
      </c>
      <c r="C12707" s="44">
        <v>0</v>
      </c>
      <c r="D12707" s="33">
        <v>43867</v>
      </c>
    </row>
    <row r="12708" spans="1:4" x14ac:dyDescent="0.2">
      <c r="A12708" t="s">
        <v>278</v>
      </c>
      <c r="B12708" t="s">
        <v>143</v>
      </c>
      <c r="C12708" s="44">
        <v>0</v>
      </c>
      <c r="D12708" s="33">
        <v>43868</v>
      </c>
    </row>
    <row r="12709" spans="1:4" x14ac:dyDescent="0.2">
      <c r="A12709" t="s">
        <v>278</v>
      </c>
      <c r="B12709" t="s">
        <v>143</v>
      </c>
      <c r="C12709" s="44">
        <v>0</v>
      </c>
      <c r="D12709" s="33">
        <v>43869</v>
      </c>
    </row>
    <row r="12710" spans="1:4" x14ac:dyDescent="0.2">
      <c r="A12710" t="s">
        <v>278</v>
      </c>
      <c r="B12710" t="s">
        <v>143</v>
      </c>
      <c r="C12710" s="44">
        <v>0</v>
      </c>
      <c r="D12710" s="33">
        <v>43870</v>
      </c>
    </row>
    <row r="12711" spans="1:4" x14ac:dyDescent="0.2">
      <c r="A12711" t="s">
        <v>278</v>
      </c>
      <c r="B12711" t="s">
        <v>143</v>
      </c>
      <c r="C12711" s="44">
        <v>0</v>
      </c>
      <c r="D12711" s="33">
        <v>43871</v>
      </c>
    </row>
    <row r="12712" spans="1:4" x14ac:dyDescent="0.2">
      <c r="A12712" t="s">
        <v>278</v>
      </c>
      <c r="B12712" t="s">
        <v>143</v>
      </c>
      <c r="C12712" s="44">
        <v>0</v>
      </c>
      <c r="D12712" s="33">
        <v>43872</v>
      </c>
    </row>
    <row r="12713" spans="1:4" x14ac:dyDescent="0.2">
      <c r="A12713" t="s">
        <v>278</v>
      </c>
      <c r="B12713" t="s">
        <v>143</v>
      </c>
      <c r="C12713" s="44">
        <v>0</v>
      </c>
      <c r="D12713" s="33">
        <v>43873</v>
      </c>
    </row>
    <row r="12714" spans="1:4" x14ac:dyDescent="0.2">
      <c r="A12714" t="s">
        <v>278</v>
      </c>
      <c r="B12714" t="s">
        <v>143</v>
      </c>
      <c r="C12714" s="44">
        <v>0</v>
      </c>
      <c r="D12714" s="33">
        <v>43874</v>
      </c>
    </row>
    <row r="12715" spans="1:4" x14ac:dyDescent="0.2">
      <c r="A12715" t="s">
        <v>278</v>
      </c>
      <c r="B12715" t="s">
        <v>143</v>
      </c>
      <c r="C12715" s="44">
        <v>0</v>
      </c>
      <c r="D12715" s="33">
        <v>43875</v>
      </c>
    </row>
    <row r="12716" spans="1:4" x14ac:dyDescent="0.2">
      <c r="A12716" t="s">
        <v>278</v>
      </c>
      <c r="B12716" t="s">
        <v>143</v>
      </c>
      <c r="C12716" s="44">
        <v>0</v>
      </c>
      <c r="D12716" s="33">
        <v>43876</v>
      </c>
    </row>
    <row r="12717" spans="1:4" x14ac:dyDescent="0.2">
      <c r="A12717" t="s">
        <v>278</v>
      </c>
      <c r="B12717" t="s">
        <v>143</v>
      </c>
      <c r="C12717" s="44">
        <v>0</v>
      </c>
      <c r="D12717" s="33">
        <v>43877</v>
      </c>
    </row>
    <row r="12718" spans="1:4" x14ac:dyDescent="0.2">
      <c r="A12718" t="s">
        <v>278</v>
      </c>
      <c r="B12718" t="s">
        <v>143</v>
      </c>
      <c r="C12718" s="44">
        <v>0</v>
      </c>
      <c r="D12718" s="33">
        <v>43878</v>
      </c>
    </row>
    <row r="12719" spans="1:4" x14ac:dyDescent="0.2">
      <c r="A12719" t="s">
        <v>278</v>
      </c>
      <c r="B12719" t="s">
        <v>143</v>
      </c>
      <c r="C12719" s="44">
        <v>0</v>
      </c>
      <c r="D12719" s="33">
        <v>43879</v>
      </c>
    </row>
    <row r="12720" spans="1:4" x14ac:dyDescent="0.2">
      <c r="A12720" t="s">
        <v>278</v>
      </c>
      <c r="B12720" t="s">
        <v>143</v>
      </c>
      <c r="C12720" s="44">
        <v>0</v>
      </c>
      <c r="D12720" s="33">
        <v>43880</v>
      </c>
    </row>
    <row r="12721" spans="1:4" x14ac:dyDescent="0.2">
      <c r="A12721" t="s">
        <v>278</v>
      </c>
      <c r="B12721" t="s">
        <v>143</v>
      </c>
      <c r="C12721" s="44">
        <v>0</v>
      </c>
      <c r="D12721" s="33">
        <v>43881</v>
      </c>
    </row>
    <row r="12722" spans="1:4" x14ac:dyDescent="0.2">
      <c r="A12722" t="s">
        <v>278</v>
      </c>
      <c r="B12722" t="s">
        <v>143</v>
      </c>
      <c r="C12722" s="44">
        <v>0</v>
      </c>
      <c r="D12722" s="33">
        <v>43882</v>
      </c>
    </row>
    <row r="12723" spans="1:4" x14ac:dyDescent="0.2">
      <c r="A12723" t="s">
        <v>278</v>
      </c>
      <c r="B12723" t="s">
        <v>143</v>
      </c>
      <c r="C12723" s="44">
        <v>0</v>
      </c>
      <c r="D12723" s="33">
        <v>43883</v>
      </c>
    </row>
    <row r="12724" spans="1:4" x14ac:dyDescent="0.2">
      <c r="A12724" t="s">
        <v>278</v>
      </c>
      <c r="B12724" t="s">
        <v>143</v>
      </c>
      <c r="C12724" s="44">
        <v>0</v>
      </c>
      <c r="D12724" s="33">
        <v>43884</v>
      </c>
    </row>
    <row r="12725" spans="1:4" x14ac:dyDescent="0.2">
      <c r="A12725" t="s">
        <v>278</v>
      </c>
      <c r="B12725" t="s">
        <v>143</v>
      </c>
      <c r="C12725" s="44">
        <v>0</v>
      </c>
      <c r="D12725" s="33">
        <v>43885</v>
      </c>
    </row>
    <row r="12726" spans="1:4" x14ac:dyDescent="0.2">
      <c r="A12726" t="s">
        <v>278</v>
      </c>
      <c r="B12726" t="s">
        <v>143</v>
      </c>
      <c r="C12726" s="44">
        <v>0</v>
      </c>
      <c r="D12726" s="33">
        <v>43886</v>
      </c>
    </row>
    <row r="12727" spans="1:4" x14ac:dyDescent="0.2">
      <c r="A12727" t="s">
        <v>278</v>
      </c>
      <c r="B12727" t="s">
        <v>143</v>
      </c>
      <c r="C12727" s="44">
        <v>0</v>
      </c>
      <c r="D12727" s="33">
        <v>43887</v>
      </c>
    </row>
    <row r="12728" spans="1:4" x14ac:dyDescent="0.2">
      <c r="A12728" t="s">
        <v>278</v>
      </c>
      <c r="B12728" t="s">
        <v>143</v>
      </c>
      <c r="C12728" s="44">
        <v>0</v>
      </c>
      <c r="D12728" s="33">
        <v>43888</v>
      </c>
    </row>
    <row r="12729" spans="1:4" x14ac:dyDescent="0.2">
      <c r="A12729" t="s">
        <v>278</v>
      </c>
      <c r="B12729" t="s">
        <v>143</v>
      </c>
      <c r="C12729" s="44">
        <v>0</v>
      </c>
      <c r="D12729" s="33">
        <v>43889</v>
      </c>
    </row>
    <row r="12730" spans="1:4" x14ac:dyDescent="0.2">
      <c r="A12730" t="s">
        <v>278</v>
      </c>
      <c r="B12730" t="s">
        <v>143</v>
      </c>
      <c r="C12730" s="44">
        <v>0</v>
      </c>
      <c r="D12730" s="33">
        <v>43890</v>
      </c>
    </row>
    <row r="12731" spans="1:4" x14ac:dyDescent="0.2">
      <c r="A12731" t="s">
        <v>278</v>
      </c>
      <c r="B12731" t="s">
        <v>143</v>
      </c>
      <c r="C12731" s="44">
        <v>0</v>
      </c>
      <c r="D12731" s="33">
        <v>43891</v>
      </c>
    </row>
    <row r="12732" spans="1:4" x14ac:dyDescent="0.2">
      <c r="A12732" t="s">
        <v>278</v>
      </c>
      <c r="B12732" t="s">
        <v>143</v>
      </c>
      <c r="C12732" s="44">
        <v>0</v>
      </c>
      <c r="D12732" s="33">
        <v>43892</v>
      </c>
    </row>
    <row r="12733" spans="1:4" x14ac:dyDescent="0.2">
      <c r="A12733" t="s">
        <v>278</v>
      </c>
      <c r="B12733" t="s">
        <v>143</v>
      </c>
      <c r="C12733" s="44">
        <v>0</v>
      </c>
      <c r="D12733" s="33">
        <v>43893</v>
      </c>
    </row>
    <row r="12734" spans="1:4" x14ac:dyDescent="0.2">
      <c r="A12734" t="s">
        <v>278</v>
      </c>
      <c r="B12734" t="s">
        <v>143</v>
      </c>
      <c r="C12734" s="44">
        <v>0</v>
      </c>
      <c r="D12734" s="33">
        <v>43894</v>
      </c>
    </row>
    <row r="12735" spans="1:4" x14ac:dyDescent="0.2">
      <c r="A12735" t="s">
        <v>278</v>
      </c>
      <c r="B12735" t="s">
        <v>143</v>
      </c>
      <c r="C12735" s="44">
        <v>0</v>
      </c>
      <c r="D12735" s="33">
        <v>43895</v>
      </c>
    </row>
    <row r="12736" spans="1:4" x14ac:dyDescent="0.2">
      <c r="A12736" t="s">
        <v>278</v>
      </c>
      <c r="B12736" t="s">
        <v>143</v>
      </c>
      <c r="C12736" s="44">
        <v>0</v>
      </c>
      <c r="D12736" s="33">
        <v>43896</v>
      </c>
    </row>
    <row r="12737" spans="1:4" x14ac:dyDescent="0.2">
      <c r="A12737" t="s">
        <v>278</v>
      </c>
      <c r="B12737" t="s">
        <v>143</v>
      </c>
      <c r="C12737" s="44">
        <v>0</v>
      </c>
      <c r="D12737" s="33">
        <v>43897</v>
      </c>
    </row>
    <row r="12738" spans="1:4" x14ac:dyDescent="0.2">
      <c r="A12738" t="s">
        <v>278</v>
      </c>
      <c r="B12738" t="s">
        <v>143</v>
      </c>
      <c r="C12738" s="44">
        <v>0</v>
      </c>
      <c r="D12738" s="33">
        <v>43898</v>
      </c>
    </row>
    <row r="12739" spans="1:4" x14ac:dyDescent="0.2">
      <c r="A12739" t="s">
        <v>278</v>
      </c>
      <c r="B12739" t="s">
        <v>143</v>
      </c>
      <c r="C12739" s="44">
        <v>0</v>
      </c>
      <c r="D12739" s="33">
        <v>43899</v>
      </c>
    </row>
    <row r="12740" spans="1:4" x14ac:dyDescent="0.2">
      <c r="A12740" t="s">
        <v>278</v>
      </c>
      <c r="B12740" t="s">
        <v>143</v>
      </c>
      <c r="C12740" s="44">
        <v>0</v>
      </c>
      <c r="D12740" s="33">
        <v>43900</v>
      </c>
    </row>
    <row r="12741" spans="1:4" x14ac:dyDescent="0.2">
      <c r="A12741" t="s">
        <v>278</v>
      </c>
      <c r="B12741" t="s">
        <v>143</v>
      </c>
      <c r="C12741" s="44">
        <v>0</v>
      </c>
      <c r="D12741" s="33">
        <v>43901</v>
      </c>
    </row>
    <row r="12742" spans="1:4" x14ac:dyDescent="0.2">
      <c r="A12742" t="s">
        <v>278</v>
      </c>
      <c r="B12742" t="s">
        <v>143</v>
      </c>
      <c r="C12742" s="44">
        <v>0</v>
      </c>
      <c r="D12742" s="33">
        <v>43902</v>
      </c>
    </row>
    <row r="12743" spans="1:4" x14ac:dyDescent="0.2">
      <c r="A12743" t="s">
        <v>278</v>
      </c>
      <c r="B12743" t="s">
        <v>143</v>
      </c>
      <c r="C12743" s="44">
        <v>0</v>
      </c>
      <c r="D12743" s="33">
        <v>43903</v>
      </c>
    </row>
    <row r="12744" spans="1:4" x14ac:dyDescent="0.2">
      <c r="A12744" t="s">
        <v>278</v>
      </c>
      <c r="B12744" t="s">
        <v>143</v>
      </c>
      <c r="C12744" s="44">
        <v>0</v>
      </c>
      <c r="D12744" s="33">
        <v>43904</v>
      </c>
    </row>
    <row r="12745" spans="1:4" x14ac:dyDescent="0.2">
      <c r="A12745" t="s">
        <v>278</v>
      </c>
      <c r="B12745" t="s">
        <v>143</v>
      </c>
      <c r="C12745" s="44">
        <v>0</v>
      </c>
      <c r="D12745" s="33">
        <v>43905</v>
      </c>
    </row>
    <row r="12746" spans="1:4" x14ac:dyDescent="0.2">
      <c r="A12746" t="s">
        <v>279</v>
      </c>
      <c r="B12746" t="s">
        <v>143</v>
      </c>
      <c r="C12746" s="44">
        <v>0</v>
      </c>
      <c r="D12746" s="33">
        <v>43852</v>
      </c>
    </row>
    <row r="12747" spans="1:4" x14ac:dyDescent="0.2">
      <c r="A12747" t="s">
        <v>279</v>
      </c>
      <c r="B12747" t="s">
        <v>143</v>
      </c>
      <c r="C12747" s="44">
        <v>0</v>
      </c>
      <c r="D12747" s="33">
        <v>43853</v>
      </c>
    </row>
    <row r="12748" spans="1:4" x14ac:dyDescent="0.2">
      <c r="A12748" t="s">
        <v>279</v>
      </c>
      <c r="B12748" t="s">
        <v>143</v>
      </c>
      <c r="C12748" s="44">
        <v>0</v>
      </c>
      <c r="D12748" s="33">
        <v>43854</v>
      </c>
    </row>
    <row r="12749" spans="1:4" x14ac:dyDescent="0.2">
      <c r="A12749" t="s">
        <v>279</v>
      </c>
      <c r="B12749" t="s">
        <v>143</v>
      </c>
      <c r="C12749" s="44">
        <v>0</v>
      </c>
      <c r="D12749" s="33">
        <v>43855</v>
      </c>
    </row>
    <row r="12750" spans="1:4" x14ac:dyDescent="0.2">
      <c r="A12750" t="s">
        <v>279</v>
      </c>
      <c r="B12750" t="s">
        <v>143</v>
      </c>
      <c r="C12750" s="44">
        <v>0</v>
      </c>
      <c r="D12750" s="33">
        <v>43856</v>
      </c>
    </row>
    <row r="12751" spans="1:4" x14ac:dyDescent="0.2">
      <c r="A12751" t="s">
        <v>279</v>
      </c>
      <c r="B12751" t="s">
        <v>143</v>
      </c>
      <c r="C12751" s="44">
        <v>0</v>
      </c>
      <c r="D12751" s="33">
        <v>43857</v>
      </c>
    </row>
    <row r="12752" spans="1:4" x14ac:dyDescent="0.2">
      <c r="A12752" t="s">
        <v>279</v>
      </c>
      <c r="B12752" t="s">
        <v>143</v>
      </c>
      <c r="C12752" s="44">
        <v>0</v>
      </c>
      <c r="D12752" s="33">
        <v>43858</v>
      </c>
    </row>
    <row r="12753" spans="1:4" x14ac:dyDescent="0.2">
      <c r="A12753" t="s">
        <v>279</v>
      </c>
      <c r="B12753" t="s">
        <v>143</v>
      </c>
      <c r="C12753" s="44">
        <v>0</v>
      </c>
      <c r="D12753" s="33">
        <v>43859</v>
      </c>
    </row>
    <row r="12754" spans="1:4" x14ac:dyDescent="0.2">
      <c r="A12754" t="s">
        <v>279</v>
      </c>
      <c r="B12754" t="s">
        <v>143</v>
      </c>
      <c r="C12754" s="44">
        <v>0</v>
      </c>
      <c r="D12754" s="33">
        <v>43860</v>
      </c>
    </row>
    <row r="12755" spans="1:4" x14ac:dyDescent="0.2">
      <c r="A12755" t="s">
        <v>279</v>
      </c>
      <c r="B12755" t="s">
        <v>143</v>
      </c>
      <c r="C12755" s="44">
        <v>0</v>
      </c>
      <c r="D12755" s="33">
        <v>43861</v>
      </c>
    </row>
    <row r="12756" spans="1:4" x14ac:dyDescent="0.2">
      <c r="A12756" t="s">
        <v>279</v>
      </c>
      <c r="B12756" t="s">
        <v>143</v>
      </c>
      <c r="C12756" s="44">
        <v>0</v>
      </c>
      <c r="D12756" s="33">
        <v>43862</v>
      </c>
    </row>
    <row r="12757" spans="1:4" x14ac:dyDescent="0.2">
      <c r="A12757" t="s">
        <v>279</v>
      </c>
      <c r="B12757" t="s">
        <v>143</v>
      </c>
      <c r="C12757" s="44">
        <v>0</v>
      </c>
      <c r="D12757" s="33">
        <v>43863</v>
      </c>
    </row>
    <row r="12758" spans="1:4" x14ac:dyDescent="0.2">
      <c r="A12758" t="s">
        <v>279</v>
      </c>
      <c r="B12758" t="s">
        <v>143</v>
      </c>
      <c r="C12758" s="44">
        <v>0</v>
      </c>
      <c r="D12758" s="33">
        <v>43864</v>
      </c>
    </row>
    <row r="12759" spans="1:4" x14ac:dyDescent="0.2">
      <c r="A12759" t="s">
        <v>279</v>
      </c>
      <c r="B12759" t="s">
        <v>143</v>
      </c>
      <c r="C12759" s="44">
        <v>0</v>
      </c>
      <c r="D12759" s="33">
        <v>43865</v>
      </c>
    </row>
    <row r="12760" spans="1:4" x14ac:dyDescent="0.2">
      <c r="A12760" t="s">
        <v>279</v>
      </c>
      <c r="B12760" t="s">
        <v>143</v>
      </c>
      <c r="C12760" s="44">
        <v>0</v>
      </c>
      <c r="D12760" s="33">
        <v>43866</v>
      </c>
    </row>
    <row r="12761" spans="1:4" x14ac:dyDescent="0.2">
      <c r="A12761" t="s">
        <v>279</v>
      </c>
      <c r="B12761" t="s">
        <v>143</v>
      </c>
      <c r="C12761" s="44">
        <v>0</v>
      </c>
      <c r="D12761" s="33">
        <v>43867</v>
      </c>
    </row>
    <row r="12762" spans="1:4" x14ac:dyDescent="0.2">
      <c r="A12762" t="s">
        <v>279</v>
      </c>
      <c r="B12762" t="s">
        <v>143</v>
      </c>
      <c r="C12762" s="44">
        <v>0</v>
      </c>
      <c r="D12762" s="33">
        <v>43868</v>
      </c>
    </row>
    <row r="12763" spans="1:4" x14ac:dyDescent="0.2">
      <c r="A12763" t="s">
        <v>279</v>
      </c>
      <c r="B12763" t="s">
        <v>143</v>
      </c>
      <c r="C12763" s="44">
        <v>0</v>
      </c>
      <c r="D12763" s="33">
        <v>43869</v>
      </c>
    </row>
    <row r="12764" spans="1:4" x14ac:dyDescent="0.2">
      <c r="A12764" t="s">
        <v>279</v>
      </c>
      <c r="B12764" t="s">
        <v>143</v>
      </c>
      <c r="C12764" s="44">
        <v>0</v>
      </c>
      <c r="D12764" s="33">
        <v>43870</v>
      </c>
    </row>
    <row r="12765" spans="1:4" x14ac:dyDescent="0.2">
      <c r="A12765" t="s">
        <v>279</v>
      </c>
      <c r="B12765" t="s">
        <v>143</v>
      </c>
      <c r="C12765" s="44">
        <v>0</v>
      </c>
      <c r="D12765" s="33">
        <v>43871</v>
      </c>
    </row>
    <row r="12766" spans="1:4" x14ac:dyDescent="0.2">
      <c r="A12766" t="s">
        <v>279</v>
      </c>
      <c r="B12766" t="s">
        <v>143</v>
      </c>
      <c r="C12766" s="44">
        <v>0</v>
      </c>
      <c r="D12766" s="33">
        <v>43872</v>
      </c>
    </row>
    <row r="12767" spans="1:4" x14ac:dyDescent="0.2">
      <c r="A12767" t="s">
        <v>279</v>
      </c>
      <c r="B12767" t="s">
        <v>143</v>
      </c>
      <c r="C12767" s="44">
        <v>0</v>
      </c>
      <c r="D12767" s="33">
        <v>43873</v>
      </c>
    </row>
    <row r="12768" spans="1:4" x14ac:dyDescent="0.2">
      <c r="A12768" t="s">
        <v>279</v>
      </c>
      <c r="B12768" t="s">
        <v>143</v>
      </c>
      <c r="C12768" s="44">
        <v>0</v>
      </c>
      <c r="D12768" s="33">
        <v>43874</v>
      </c>
    </row>
    <row r="12769" spans="1:4" x14ac:dyDescent="0.2">
      <c r="A12769" t="s">
        <v>279</v>
      </c>
      <c r="B12769" t="s">
        <v>143</v>
      </c>
      <c r="C12769" s="44">
        <v>0</v>
      </c>
      <c r="D12769" s="33">
        <v>43875</v>
      </c>
    </row>
    <row r="12770" spans="1:4" x14ac:dyDescent="0.2">
      <c r="A12770" t="s">
        <v>279</v>
      </c>
      <c r="B12770" t="s">
        <v>143</v>
      </c>
      <c r="C12770" s="44">
        <v>0</v>
      </c>
      <c r="D12770" s="33">
        <v>43876</v>
      </c>
    </row>
    <row r="12771" spans="1:4" x14ac:dyDescent="0.2">
      <c r="A12771" t="s">
        <v>279</v>
      </c>
      <c r="B12771" t="s">
        <v>143</v>
      </c>
      <c r="C12771" s="44">
        <v>0</v>
      </c>
      <c r="D12771" s="33">
        <v>43877</v>
      </c>
    </row>
    <row r="12772" spans="1:4" x14ac:dyDescent="0.2">
      <c r="A12772" t="s">
        <v>279</v>
      </c>
      <c r="B12772" t="s">
        <v>143</v>
      </c>
      <c r="C12772" s="44">
        <v>0</v>
      </c>
      <c r="D12772" s="33">
        <v>43878</v>
      </c>
    </row>
    <row r="12773" spans="1:4" x14ac:dyDescent="0.2">
      <c r="A12773" t="s">
        <v>279</v>
      </c>
      <c r="B12773" t="s">
        <v>143</v>
      </c>
      <c r="C12773" s="44">
        <v>0</v>
      </c>
      <c r="D12773" s="33">
        <v>43879</v>
      </c>
    </row>
    <row r="12774" spans="1:4" x14ac:dyDescent="0.2">
      <c r="A12774" t="s">
        <v>279</v>
      </c>
      <c r="B12774" t="s">
        <v>143</v>
      </c>
      <c r="C12774" s="44">
        <v>0</v>
      </c>
      <c r="D12774" s="33">
        <v>43880</v>
      </c>
    </row>
    <row r="12775" spans="1:4" x14ac:dyDescent="0.2">
      <c r="A12775" t="s">
        <v>279</v>
      </c>
      <c r="B12775" t="s">
        <v>143</v>
      </c>
      <c r="C12775" s="44">
        <v>0</v>
      </c>
      <c r="D12775" s="33">
        <v>43881</v>
      </c>
    </row>
    <row r="12776" spans="1:4" x14ac:dyDescent="0.2">
      <c r="A12776" t="s">
        <v>279</v>
      </c>
      <c r="B12776" t="s">
        <v>143</v>
      </c>
      <c r="C12776" s="44">
        <v>0</v>
      </c>
      <c r="D12776" s="33">
        <v>43882</v>
      </c>
    </row>
    <row r="12777" spans="1:4" x14ac:dyDescent="0.2">
      <c r="A12777" t="s">
        <v>279</v>
      </c>
      <c r="B12777" t="s">
        <v>143</v>
      </c>
      <c r="C12777" s="44">
        <v>0</v>
      </c>
      <c r="D12777" s="33">
        <v>43883</v>
      </c>
    </row>
    <row r="12778" spans="1:4" x14ac:dyDescent="0.2">
      <c r="A12778" t="s">
        <v>279</v>
      </c>
      <c r="B12778" t="s">
        <v>143</v>
      </c>
      <c r="C12778" s="44">
        <v>0</v>
      </c>
      <c r="D12778" s="33">
        <v>43884</v>
      </c>
    </row>
    <row r="12779" spans="1:4" x14ac:dyDescent="0.2">
      <c r="A12779" t="s">
        <v>279</v>
      </c>
      <c r="B12779" t="s">
        <v>143</v>
      </c>
      <c r="C12779" s="44">
        <v>0</v>
      </c>
      <c r="D12779" s="33">
        <v>43885</v>
      </c>
    </row>
    <row r="12780" spans="1:4" x14ac:dyDescent="0.2">
      <c r="A12780" t="s">
        <v>279</v>
      </c>
      <c r="B12780" t="s">
        <v>143</v>
      </c>
      <c r="C12780" s="44">
        <v>0</v>
      </c>
      <c r="D12780" s="33">
        <v>43886</v>
      </c>
    </row>
    <row r="12781" spans="1:4" x14ac:dyDescent="0.2">
      <c r="A12781" t="s">
        <v>279</v>
      </c>
      <c r="B12781" t="s">
        <v>143</v>
      </c>
      <c r="C12781" s="44">
        <v>0</v>
      </c>
      <c r="D12781" s="33">
        <v>43887</v>
      </c>
    </row>
    <row r="12782" spans="1:4" x14ac:dyDescent="0.2">
      <c r="A12782" t="s">
        <v>279</v>
      </c>
      <c r="B12782" t="s">
        <v>143</v>
      </c>
      <c r="C12782" s="44">
        <v>0</v>
      </c>
      <c r="D12782" s="33">
        <v>43888</v>
      </c>
    </row>
    <row r="12783" spans="1:4" x14ac:dyDescent="0.2">
      <c r="A12783" t="s">
        <v>279</v>
      </c>
      <c r="B12783" t="s">
        <v>143</v>
      </c>
      <c r="C12783" s="44">
        <v>0</v>
      </c>
      <c r="D12783" s="33">
        <v>43889</v>
      </c>
    </row>
    <row r="12784" spans="1:4" x14ac:dyDescent="0.2">
      <c r="A12784" t="s">
        <v>279</v>
      </c>
      <c r="B12784" t="s">
        <v>143</v>
      </c>
      <c r="C12784" s="44">
        <v>0</v>
      </c>
      <c r="D12784" s="33">
        <v>43890</v>
      </c>
    </row>
    <row r="12785" spans="1:4" x14ac:dyDescent="0.2">
      <c r="A12785" t="s">
        <v>279</v>
      </c>
      <c r="B12785" t="s">
        <v>143</v>
      </c>
      <c r="C12785" s="44">
        <v>0</v>
      </c>
      <c r="D12785" s="33">
        <v>43891</v>
      </c>
    </row>
    <row r="12786" spans="1:4" x14ac:dyDescent="0.2">
      <c r="A12786" t="s">
        <v>279</v>
      </c>
      <c r="B12786" t="s">
        <v>143</v>
      </c>
      <c r="C12786" s="44">
        <v>0</v>
      </c>
      <c r="D12786" s="33">
        <v>43892</v>
      </c>
    </row>
    <row r="12787" spans="1:4" x14ac:dyDescent="0.2">
      <c r="A12787" t="s">
        <v>279</v>
      </c>
      <c r="B12787" t="s">
        <v>143</v>
      </c>
      <c r="C12787" s="44">
        <v>0</v>
      </c>
      <c r="D12787" s="33">
        <v>43893</v>
      </c>
    </row>
    <row r="12788" spans="1:4" x14ac:dyDescent="0.2">
      <c r="A12788" t="s">
        <v>279</v>
      </c>
      <c r="B12788" t="s">
        <v>143</v>
      </c>
      <c r="C12788" s="44">
        <v>0</v>
      </c>
      <c r="D12788" s="33">
        <v>43894</v>
      </c>
    </row>
    <row r="12789" spans="1:4" x14ac:dyDescent="0.2">
      <c r="A12789" t="s">
        <v>279</v>
      </c>
      <c r="B12789" t="s">
        <v>143</v>
      </c>
      <c r="C12789" s="44">
        <v>0</v>
      </c>
      <c r="D12789" s="33">
        <v>43895</v>
      </c>
    </row>
    <row r="12790" spans="1:4" x14ac:dyDescent="0.2">
      <c r="A12790" t="s">
        <v>279</v>
      </c>
      <c r="B12790" t="s">
        <v>143</v>
      </c>
      <c r="C12790" s="44">
        <v>0</v>
      </c>
      <c r="D12790" s="33">
        <v>43896</v>
      </c>
    </row>
    <row r="12791" spans="1:4" x14ac:dyDescent="0.2">
      <c r="A12791" t="s">
        <v>279</v>
      </c>
      <c r="B12791" t="s">
        <v>143</v>
      </c>
      <c r="C12791" s="44">
        <v>0</v>
      </c>
      <c r="D12791" s="33">
        <v>43897</v>
      </c>
    </row>
    <row r="12792" spans="1:4" x14ac:dyDescent="0.2">
      <c r="A12792" t="s">
        <v>279</v>
      </c>
      <c r="B12792" t="s">
        <v>143</v>
      </c>
      <c r="C12792" s="44">
        <v>0</v>
      </c>
      <c r="D12792" s="33">
        <v>43898</v>
      </c>
    </row>
    <row r="12793" spans="1:4" x14ac:dyDescent="0.2">
      <c r="A12793" t="s">
        <v>279</v>
      </c>
      <c r="B12793" t="s">
        <v>143</v>
      </c>
      <c r="C12793" s="44">
        <v>0</v>
      </c>
      <c r="D12793" s="33">
        <v>43899</v>
      </c>
    </row>
    <row r="12794" spans="1:4" x14ac:dyDescent="0.2">
      <c r="A12794" t="s">
        <v>279</v>
      </c>
      <c r="B12794" t="s">
        <v>143</v>
      </c>
      <c r="C12794" s="44">
        <v>0</v>
      </c>
      <c r="D12794" s="33">
        <v>43900</v>
      </c>
    </row>
    <row r="12795" spans="1:4" x14ac:dyDescent="0.2">
      <c r="A12795" t="s">
        <v>279</v>
      </c>
      <c r="B12795" t="s">
        <v>143</v>
      </c>
      <c r="C12795" s="44">
        <v>0</v>
      </c>
      <c r="D12795" s="33">
        <v>43901</v>
      </c>
    </row>
    <row r="12796" spans="1:4" x14ac:dyDescent="0.2">
      <c r="A12796" t="s">
        <v>279</v>
      </c>
      <c r="B12796" t="s">
        <v>143</v>
      </c>
      <c r="C12796" s="44">
        <v>0</v>
      </c>
      <c r="D12796" s="33">
        <v>43902</v>
      </c>
    </row>
    <row r="12797" spans="1:4" x14ac:dyDescent="0.2">
      <c r="A12797" t="s">
        <v>279</v>
      </c>
      <c r="B12797" t="s">
        <v>143</v>
      </c>
      <c r="C12797" s="44">
        <v>0</v>
      </c>
      <c r="D12797" s="33">
        <v>43903</v>
      </c>
    </row>
    <row r="12798" spans="1:4" x14ac:dyDescent="0.2">
      <c r="A12798" t="s">
        <v>279</v>
      </c>
      <c r="B12798" t="s">
        <v>143</v>
      </c>
      <c r="C12798" s="44">
        <v>0</v>
      </c>
      <c r="D12798" s="33">
        <v>43904</v>
      </c>
    </row>
    <row r="12799" spans="1:4" x14ac:dyDescent="0.2">
      <c r="A12799" t="s">
        <v>279</v>
      </c>
      <c r="B12799" t="s">
        <v>143</v>
      </c>
      <c r="C12799" s="44">
        <v>0</v>
      </c>
      <c r="D12799" s="33">
        <v>43905</v>
      </c>
    </row>
    <row r="12800" spans="1:4" x14ac:dyDescent="0.2">
      <c r="A12800" t="s">
        <v>280</v>
      </c>
      <c r="B12800" t="s">
        <v>143</v>
      </c>
      <c r="C12800" s="44">
        <v>0</v>
      </c>
      <c r="D12800" s="33">
        <v>43852</v>
      </c>
    </row>
    <row r="12801" spans="1:4" x14ac:dyDescent="0.2">
      <c r="A12801" t="s">
        <v>280</v>
      </c>
      <c r="B12801" t="s">
        <v>143</v>
      </c>
      <c r="C12801" s="44">
        <v>0</v>
      </c>
      <c r="D12801" s="33">
        <v>43853</v>
      </c>
    </row>
    <row r="12802" spans="1:4" x14ac:dyDescent="0.2">
      <c r="A12802" t="s">
        <v>280</v>
      </c>
      <c r="B12802" t="s">
        <v>143</v>
      </c>
      <c r="C12802" s="44">
        <v>0</v>
      </c>
      <c r="D12802" s="33">
        <v>43854</v>
      </c>
    </row>
    <row r="12803" spans="1:4" x14ac:dyDescent="0.2">
      <c r="A12803" t="s">
        <v>280</v>
      </c>
      <c r="B12803" t="s">
        <v>143</v>
      </c>
      <c r="C12803" s="44">
        <v>0</v>
      </c>
      <c r="D12803" s="33">
        <v>43855</v>
      </c>
    </row>
    <row r="12804" spans="1:4" x14ac:dyDescent="0.2">
      <c r="A12804" t="s">
        <v>280</v>
      </c>
      <c r="B12804" t="s">
        <v>143</v>
      </c>
      <c r="C12804" s="44">
        <v>0</v>
      </c>
      <c r="D12804" s="33">
        <v>43856</v>
      </c>
    </row>
    <row r="12805" spans="1:4" x14ac:dyDescent="0.2">
      <c r="A12805" t="s">
        <v>280</v>
      </c>
      <c r="B12805" t="s">
        <v>143</v>
      </c>
      <c r="C12805" s="44">
        <v>0</v>
      </c>
      <c r="D12805" s="33">
        <v>43857</v>
      </c>
    </row>
    <row r="12806" spans="1:4" x14ac:dyDescent="0.2">
      <c r="A12806" t="s">
        <v>280</v>
      </c>
      <c r="B12806" t="s">
        <v>143</v>
      </c>
      <c r="C12806" s="44">
        <v>0</v>
      </c>
      <c r="D12806" s="33">
        <v>43858</v>
      </c>
    </row>
    <row r="12807" spans="1:4" x14ac:dyDescent="0.2">
      <c r="A12807" t="s">
        <v>280</v>
      </c>
      <c r="B12807" t="s">
        <v>143</v>
      </c>
      <c r="C12807" s="44">
        <v>0</v>
      </c>
      <c r="D12807" s="33">
        <v>43859</v>
      </c>
    </row>
    <row r="12808" spans="1:4" x14ac:dyDescent="0.2">
      <c r="A12808" t="s">
        <v>280</v>
      </c>
      <c r="B12808" t="s">
        <v>143</v>
      </c>
      <c r="C12808" s="44">
        <v>0</v>
      </c>
      <c r="D12808" s="33">
        <v>43860</v>
      </c>
    </row>
    <row r="12809" spans="1:4" x14ac:dyDescent="0.2">
      <c r="A12809" t="s">
        <v>280</v>
      </c>
      <c r="B12809" t="s">
        <v>143</v>
      </c>
      <c r="C12809" s="44">
        <v>0</v>
      </c>
      <c r="D12809" s="33">
        <v>43861</v>
      </c>
    </row>
    <row r="12810" spans="1:4" x14ac:dyDescent="0.2">
      <c r="A12810" t="s">
        <v>280</v>
      </c>
      <c r="B12810" t="s">
        <v>143</v>
      </c>
      <c r="C12810" s="44">
        <v>0</v>
      </c>
      <c r="D12810" s="33">
        <v>43862</v>
      </c>
    </row>
    <row r="12811" spans="1:4" x14ac:dyDescent="0.2">
      <c r="A12811" t="s">
        <v>280</v>
      </c>
      <c r="B12811" t="s">
        <v>143</v>
      </c>
      <c r="C12811" s="44">
        <v>0</v>
      </c>
      <c r="D12811" s="33">
        <v>43863</v>
      </c>
    </row>
    <row r="12812" spans="1:4" x14ac:dyDescent="0.2">
      <c r="A12812" t="s">
        <v>280</v>
      </c>
      <c r="B12812" t="s">
        <v>143</v>
      </c>
      <c r="C12812" s="44">
        <v>0</v>
      </c>
      <c r="D12812" s="33">
        <v>43864</v>
      </c>
    </row>
    <row r="12813" spans="1:4" x14ac:dyDescent="0.2">
      <c r="A12813" t="s">
        <v>280</v>
      </c>
      <c r="B12813" t="s">
        <v>143</v>
      </c>
      <c r="C12813" s="44">
        <v>0</v>
      </c>
      <c r="D12813" s="33">
        <v>43865</v>
      </c>
    </row>
    <row r="12814" spans="1:4" x14ac:dyDescent="0.2">
      <c r="A12814" t="s">
        <v>280</v>
      </c>
      <c r="B12814" t="s">
        <v>143</v>
      </c>
      <c r="C12814" s="44">
        <v>0</v>
      </c>
      <c r="D12814" s="33">
        <v>43866</v>
      </c>
    </row>
    <row r="12815" spans="1:4" x14ac:dyDescent="0.2">
      <c r="A12815" t="s">
        <v>280</v>
      </c>
      <c r="B12815" t="s">
        <v>143</v>
      </c>
      <c r="C12815" s="44">
        <v>0</v>
      </c>
      <c r="D12815" s="33">
        <v>43867</v>
      </c>
    </row>
    <row r="12816" spans="1:4" x14ac:dyDescent="0.2">
      <c r="A12816" t="s">
        <v>280</v>
      </c>
      <c r="B12816" t="s">
        <v>143</v>
      </c>
      <c r="C12816" s="44">
        <v>0</v>
      </c>
      <c r="D12816" s="33">
        <v>43868</v>
      </c>
    </row>
    <row r="12817" spans="1:4" x14ac:dyDescent="0.2">
      <c r="A12817" t="s">
        <v>280</v>
      </c>
      <c r="B12817" t="s">
        <v>143</v>
      </c>
      <c r="C12817" s="44">
        <v>0</v>
      </c>
      <c r="D12817" s="33">
        <v>43869</v>
      </c>
    </row>
    <row r="12818" spans="1:4" x14ac:dyDescent="0.2">
      <c r="A12818" t="s">
        <v>280</v>
      </c>
      <c r="B12818" t="s">
        <v>143</v>
      </c>
      <c r="C12818" s="44">
        <v>0</v>
      </c>
      <c r="D12818" s="33">
        <v>43870</v>
      </c>
    </row>
    <row r="12819" spans="1:4" x14ac:dyDescent="0.2">
      <c r="A12819" t="s">
        <v>280</v>
      </c>
      <c r="B12819" t="s">
        <v>143</v>
      </c>
      <c r="C12819" s="44">
        <v>0</v>
      </c>
      <c r="D12819" s="33">
        <v>43871</v>
      </c>
    </row>
    <row r="12820" spans="1:4" x14ac:dyDescent="0.2">
      <c r="A12820" t="s">
        <v>280</v>
      </c>
      <c r="B12820" t="s">
        <v>143</v>
      </c>
      <c r="C12820" s="44">
        <v>0</v>
      </c>
      <c r="D12820" s="33">
        <v>43872</v>
      </c>
    </row>
    <row r="12821" spans="1:4" x14ac:dyDescent="0.2">
      <c r="A12821" t="s">
        <v>280</v>
      </c>
      <c r="B12821" t="s">
        <v>143</v>
      </c>
      <c r="C12821" s="44">
        <v>0</v>
      </c>
      <c r="D12821" s="33">
        <v>43873</v>
      </c>
    </row>
    <row r="12822" spans="1:4" x14ac:dyDescent="0.2">
      <c r="A12822" t="s">
        <v>280</v>
      </c>
      <c r="B12822" t="s">
        <v>143</v>
      </c>
      <c r="C12822" s="44">
        <v>0</v>
      </c>
      <c r="D12822" s="33">
        <v>43874</v>
      </c>
    </row>
    <row r="12823" spans="1:4" x14ac:dyDescent="0.2">
      <c r="A12823" t="s">
        <v>280</v>
      </c>
      <c r="B12823" t="s">
        <v>143</v>
      </c>
      <c r="C12823" s="44">
        <v>0</v>
      </c>
      <c r="D12823" s="33">
        <v>43875</v>
      </c>
    </row>
    <row r="12824" spans="1:4" x14ac:dyDescent="0.2">
      <c r="A12824" t="s">
        <v>280</v>
      </c>
      <c r="B12824" t="s">
        <v>143</v>
      </c>
      <c r="C12824" s="44">
        <v>0</v>
      </c>
      <c r="D12824" s="33">
        <v>43876</v>
      </c>
    </row>
    <row r="12825" spans="1:4" x14ac:dyDescent="0.2">
      <c r="A12825" t="s">
        <v>280</v>
      </c>
      <c r="B12825" t="s">
        <v>143</v>
      </c>
      <c r="C12825" s="44">
        <v>0</v>
      </c>
      <c r="D12825" s="33">
        <v>43877</v>
      </c>
    </row>
    <row r="12826" spans="1:4" x14ac:dyDescent="0.2">
      <c r="A12826" t="s">
        <v>280</v>
      </c>
      <c r="B12826" t="s">
        <v>143</v>
      </c>
      <c r="C12826" s="44">
        <v>0</v>
      </c>
      <c r="D12826" s="33">
        <v>43878</v>
      </c>
    </row>
    <row r="12827" spans="1:4" x14ac:dyDescent="0.2">
      <c r="A12827" t="s">
        <v>280</v>
      </c>
      <c r="B12827" t="s">
        <v>143</v>
      </c>
      <c r="C12827" s="44">
        <v>0</v>
      </c>
      <c r="D12827" s="33">
        <v>43879</v>
      </c>
    </row>
    <row r="12828" spans="1:4" x14ac:dyDescent="0.2">
      <c r="A12828" t="s">
        <v>280</v>
      </c>
      <c r="B12828" t="s">
        <v>143</v>
      </c>
      <c r="C12828" s="44">
        <v>0</v>
      </c>
      <c r="D12828" s="33">
        <v>43880</v>
      </c>
    </row>
    <row r="12829" spans="1:4" x14ac:dyDescent="0.2">
      <c r="A12829" t="s">
        <v>280</v>
      </c>
      <c r="B12829" t="s">
        <v>143</v>
      </c>
      <c r="C12829" s="44">
        <v>0</v>
      </c>
      <c r="D12829" s="33">
        <v>43881</v>
      </c>
    </row>
    <row r="12830" spans="1:4" x14ac:dyDescent="0.2">
      <c r="A12830" t="s">
        <v>280</v>
      </c>
      <c r="B12830" t="s">
        <v>143</v>
      </c>
      <c r="C12830" s="44">
        <v>0</v>
      </c>
      <c r="D12830" s="33">
        <v>43882</v>
      </c>
    </row>
    <row r="12831" spans="1:4" x14ac:dyDescent="0.2">
      <c r="A12831" t="s">
        <v>280</v>
      </c>
      <c r="B12831" t="s">
        <v>143</v>
      </c>
      <c r="C12831" s="44">
        <v>0</v>
      </c>
      <c r="D12831" s="33">
        <v>43883</v>
      </c>
    </row>
    <row r="12832" spans="1:4" x14ac:dyDescent="0.2">
      <c r="A12832" t="s">
        <v>280</v>
      </c>
      <c r="B12832" t="s">
        <v>143</v>
      </c>
      <c r="C12832" s="44">
        <v>0</v>
      </c>
      <c r="D12832" s="33">
        <v>43884</v>
      </c>
    </row>
    <row r="12833" spans="1:4" x14ac:dyDescent="0.2">
      <c r="A12833" t="s">
        <v>280</v>
      </c>
      <c r="B12833" t="s">
        <v>143</v>
      </c>
      <c r="C12833" s="44">
        <v>0</v>
      </c>
      <c r="D12833" s="33">
        <v>43885</v>
      </c>
    </row>
    <row r="12834" spans="1:4" x14ac:dyDescent="0.2">
      <c r="A12834" t="s">
        <v>280</v>
      </c>
      <c r="B12834" t="s">
        <v>143</v>
      </c>
      <c r="C12834" s="44">
        <v>0</v>
      </c>
      <c r="D12834" s="33">
        <v>43886</v>
      </c>
    </row>
    <row r="12835" spans="1:4" x14ac:dyDescent="0.2">
      <c r="A12835" t="s">
        <v>280</v>
      </c>
      <c r="B12835" t="s">
        <v>143</v>
      </c>
      <c r="C12835" s="44">
        <v>0</v>
      </c>
      <c r="D12835" s="33">
        <v>43887</v>
      </c>
    </row>
    <row r="12836" spans="1:4" x14ac:dyDescent="0.2">
      <c r="A12836" t="s">
        <v>280</v>
      </c>
      <c r="B12836" t="s">
        <v>143</v>
      </c>
      <c r="C12836" s="44">
        <v>0</v>
      </c>
      <c r="D12836" s="33">
        <v>43888</v>
      </c>
    </row>
    <row r="12837" spans="1:4" x14ac:dyDescent="0.2">
      <c r="A12837" t="s">
        <v>280</v>
      </c>
      <c r="B12837" t="s">
        <v>143</v>
      </c>
      <c r="C12837" s="44">
        <v>0</v>
      </c>
      <c r="D12837" s="33">
        <v>43889</v>
      </c>
    </row>
    <row r="12838" spans="1:4" x14ac:dyDescent="0.2">
      <c r="A12838" t="s">
        <v>280</v>
      </c>
      <c r="B12838" t="s">
        <v>143</v>
      </c>
      <c r="C12838" s="44">
        <v>0</v>
      </c>
      <c r="D12838" s="33">
        <v>43890</v>
      </c>
    </row>
    <row r="12839" spans="1:4" x14ac:dyDescent="0.2">
      <c r="A12839" t="s">
        <v>280</v>
      </c>
      <c r="B12839" t="s">
        <v>143</v>
      </c>
      <c r="C12839" s="44">
        <v>0</v>
      </c>
      <c r="D12839" s="33">
        <v>43891</v>
      </c>
    </row>
    <row r="12840" spans="1:4" x14ac:dyDescent="0.2">
      <c r="A12840" t="s">
        <v>280</v>
      </c>
      <c r="B12840" t="s">
        <v>143</v>
      </c>
      <c r="C12840" s="44">
        <v>0</v>
      </c>
      <c r="D12840" s="33">
        <v>43892</v>
      </c>
    </row>
    <row r="12841" spans="1:4" x14ac:dyDescent="0.2">
      <c r="A12841" t="s">
        <v>280</v>
      </c>
      <c r="B12841" t="s">
        <v>143</v>
      </c>
      <c r="C12841" s="44">
        <v>0</v>
      </c>
      <c r="D12841" s="33">
        <v>43893</v>
      </c>
    </row>
    <row r="12842" spans="1:4" x14ac:dyDescent="0.2">
      <c r="A12842" t="s">
        <v>280</v>
      </c>
      <c r="B12842" t="s">
        <v>143</v>
      </c>
      <c r="C12842" s="44">
        <v>0</v>
      </c>
      <c r="D12842" s="33">
        <v>43894</v>
      </c>
    </row>
    <row r="12843" spans="1:4" x14ac:dyDescent="0.2">
      <c r="A12843" t="s">
        <v>280</v>
      </c>
      <c r="B12843" t="s">
        <v>143</v>
      </c>
      <c r="C12843" s="44">
        <v>0</v>
      </c>
      <c r="D12843" s="33">
        <v>43895</v>
      </c>
    </row>
    <row r="12844" spans="1:4" x14ac:dyDescent="0.2">
      <c r="A12844" t="s">
        <v>280</v>
      </c>
      <c r="B12844" t="s">
        <v>143</v>
      </c>
      <c r="C12844" s="44">
        <v>0</v>
      </c>
      <c r="D12844" s="33">
        <v>43896</v>
      </c>
    </row>
    <row r="12845" spans="1:4" x14ac:dyDescent="0.2">
      <c r="A12845" t="s">
        <v>280</v>
      </c>
      <c r="B12845" t="s">
        <v>143</v>
      </c>
      <c r="C12845" s="44">
        <v>0</v>
      </c>
      <c r="D12845" s="33">
        <v>43897</v>
      </c>
    </row>
    <row r="12846" spans="1:4" x14ac:dyDescent="0.2">
      <c r="A12846" t="s">
        <v>280</v>
      </c>
      <c r="B12846" t="s">
        <v>143</v>
      </c>
      <c r="C12846" s="44">
        <v>0</v>
      </c>
      <c r="D12846" s="33">
        <v>43898</v>
      </c>
    </row>
    <row r="12847" spans="1:4" x14ac:dyDescent="0.2">
      <c r="A12847" t="s">
        <v>280</v>
      </c>
      <c r="B12847" t="s">
        <v>143</v>
      </c>
      <c r="C12847" s="44">
        <v>0</v>
      </c>
      <c r="D12847" s="33">
        <v>43899</v>
      </c>
    </row>
    <row r="12848" spans="1:4" x14ac:dyDescent="0.2">
      <c r="A12848" t="s">
        <v>280</v>
      </c>
      <c r="B12848" t="s">
        <v>143</v>
      </c>
      <c r="C12848" s="44">
        <v>0</v>
      </c>
      <c r="D12848" s="33">
        <v>43900</v>
      </c>
    </row>
    <row r="12849" spans="1:4" x14ac:dyDescent="0.2">
      <c r="A12849" t="s">
        <v>280</v>
      </c>
      <c r="B12849" t="s">
        <v>143</v>
      </c>
      <c r="C12849" s="44">
        <v>0</v>
      </c>
      <c r="D12849" s="33">
        <v>43901</v>
      </c>
    </row>
    <row r="12850" spans="1:4" x14ac:dyDescent="0.2">
      <c r="A12850" t="s">
        <v>280</v>
      </c>
      <c r="B12850" t="s">
        <v>143</v>
      </c>
      <c r="C12850" s="44">
        <v>0</v>
      </c>
      <c r="D12850" s="33">
        <v>43902</v>
      </c>
    </row>
    <row r="12851" spans="1:4" x14ac:dyDescent="0.2">
      <c r="A12851" t="s">
        <v>280</v>
      </c>
      <c r="B12851" t="s">
        <v>143</v>
      </c>
      <c r="C12851" s="44">
        <v>0</v>
      </c>
      <c r="D12851" s="33">
        <v>43903</v>
      </c>
    </row>
    <row r="12852" spans="1:4" x14ac:dyDescent="0.2">
      <c r="A12852" t="s">
        <v>280</v>
      </c>
      <c r="B12852" t="s">
        <v>143</v>
      </c>
      <c r="C12852" s="44">
        <v>0</v>
      </c>
      <c r="D12852" s="33">
        <v>43904</v>
      </c>
    </row>
    <row r="12853" spans="1:4" x14ac:dyDescent="0.2">
      <c r="A12853" t="s">
        <v>280</v>
      </c>
      <c r="B12853" t="s">
        <v>143</v>
      </c>
      <c r="C12853" s="44">
        <v>0</v>
      </c>
      <c r="D12853" s="33">
        <v>43905</v>
      </c>
    </row>
    <row r="12854" spans="1:4" x14ac:dyDescent="0.2">
      <c r="A12854" t="s">
        <v>281</v>
      </c>
      <c r="B12854" t="s">
        <v>143</v>
      </c>
      <c r="C12854" s="44">
        <v>0</v>
      </c>
      <c r="D12854" s="33">
        <v>43852</v>
      </c>
    </row>
    <row r="12855" spans="1:4" x14ac:dyDescent="0.2">
      <c r="A12855" t="s">
        <v>281</v>
      </c>
      <c r="B12855" t="s">
        <v>143</v>
      </c>
      <c r="C12855" s="44">
        <v>0</v>
      </c>
      <c r="D12855" s="33">
        <v>43853</v>
      </c>
    </row>
    <row r="12856" spans="1:4" x14ac:dyDescent="0.2">
      <c r="A12856" t="s">
        <v>281</v>
      </c>
      <c r="B12856" t="s">
        <v>143</v>
      </c>
      <c r="C12856" s="44">
        <v>0</v>
      </c>
      <c r="D12856" s="33">
        <v>43854</v>
      </c>
    </row>
    <row r="12857" spans="1:4" x14ac:dyDescent="0.2">
      <c r="A12857" t="s">
        <v>281</v>
      </c>
      <c r="B12857" t="s">
        <v>143</v>
      </c>
      <c r="C12857" s="44">
        <v>0</v>
      </c>
      <c r="D12857" s="33">
        <v>43855</v>
      </c>
    </row>
    <row r="12858" spans="1:4" x14ac:dyDescent="0.2">
      <c r="A12858" t="s">
        <v>281</v>
      </c>
      <c r="B12858" t="s">
        <v>143</v>
      </c>
      <c r="C12858" s="44">
        <v>0</v>
      </c>
      <c r="D12858" s="33">
        <v>43856</v>
      </c>
    </row>
    <row r="12859" spans="1:4" x14ac:dyDescent="0.2">
      <c r="A12859" t="s">
        <v>281</v>
      </c>
      <c r="B12859" t="s">
        <v>143</v>
      </c>
      <c r="C12859" s="44">
        <v>0</v>
      </c>
      <c r="D12859" s="33">
        <v>43857</v>
      </c>
    </row>
    <row r="12860" spans="1:4" x14ac:dyDescent="0.2">
      <c r="A12860" t="s">
        <v>281</v>
      </c>
      <c r="B12860" t="s">
        <v>143</v>
      </c>
      <c r="C12860" s="44">
        <v>0</v>
      </c>
      <c r="D12860" s="33">
        <v>43858</v>
      </c>
    </row>
    <row r="12861" spans="1:4" x14ac:dyDescent="0.2">
      <c r="A12861" t="s">
        <v>281</v>
      </c>
      <c r="B12861" t="s">
        <v>143</v>
      </c>
      <c r="C12861" s="44">
        <v>0</v>
      </c>
      <c r="D12861" s="33">
        <v>43859</v>
      </c>
    </row>
    <row r="12862" spans="1:4" x14ac:dyDescent="0.2">
      <c r="A12862" t="s">
        <v>281</v>
      </c>
      <c r="B12862" t="s">
        <v>143</v>
      </c>
      <c r="C12862" s="44">
        <v>0</v>
      </c>
      <c r="D12862" s="33">
        <v>43860</v>
      </c>
    </row>
    <row r="12863" spans="1:4" x14ac:dyDescent="0.2">
      <c r="A12863" t="s">
        <v>281</v>
      </c>
      <c r="B12863" t="s">
        <v>143</v>
      </c>
      <c r="C12863" s="44">
        <v>0</v>
      </c>
      <c r="D12863" s="33">
        <v>43861</v>
      </c>
    </row>
    <row r="12864" spans="1:4" x14ac:dyDescent="0.2">
      <c r="A12864" t="s">
        <v>281</v>
      </c>
      <c r="B12864" t="s">
        <v>143</v>
      </c>
      <c r="C12864" s="44">
        <v>0</v>
      </c>
      <c r="D12864" s="33">
        <v>43862</v>
      </c>
    </row>
    <row r="12865" spans="1:4" x14ac:dyDescent="0.2">
      <c r="A12865" t="s">
        <v>281</v>
      </c>
      <c r="B12865" t="s">
        <v>143</v>
      </c>
      <c r="C12865" s="44">
        <v>0</v>
      </c>
      <c r="D12865" s="33">
        <v>43863</v>
      </c>
    </row>
    <row r="12866" spans="1:4" x14ac:dyDescent="0.2">
      <c r="A12866" t="s">
        <v>281</v>
      </c>
      <c r="B12866" t="s">
        <v>143</v>
      </c>
      <c r="C12866" s="44">
        <v>0</v>
      </c>
      <c r="D12866" s="33">
        <v>43864</v>
      </c>
    </row>
    <row r="12867" spans="1:4" x14ac:dyDescent="0.2">
      <c r="A12867" t="s">
        <v>281</v>
      </c>
      <c r="B12867" t="s">
        <v>143</v>
      </c>
      <c r="C12867" s="44">
        <v>0</v>
      </c>
      <c r="D12867" s="33">
        <v>43865</v>
      </c>
    </row>
    <row r="12868" spans="1:4" x14ac:dyDescent="0.2">
      <c r="A12868" t="s">
        <v>281</v>
      </c>
      <c r="B12868" t="s">
        <v>143</v>
      </c>
      <c r="C12868" s="44">
        <v>0</v>
      </c>
      <c r="D12868" s="33">
        <v>43866</v>
      </c>
    </row>
    <row r="12869" spans="1:4" x14ac:dyDescent="0.2">
      <c r="A12869" t="s">
        <v>281</v>
      </c>
      <c r="B12869" t="s">
        <v>143</v>
      </c>
      <c r="C12869" s="44">
        <v>0</v>
      </c>
      <c r="D12869" s="33">
        <v>43867</v>
      </c>
    </row>
    <row r="12870" spans="1:4" x14ac:dyDescent="0.2">
      <c r="A12870" t="s">
        <v>281</v>
      </c>
      <c r="B12870" t="s">
        <v>143</v>
      </c>
      <c r="C12870" s="44">
        <v>0</v>
      </c>
      <c r="D12870" s="33">
        <v>43868</v>
      </c>
    </row>
    <row r="12871" spans="1:4" x14ac:dyDescent="0.2">
      <c r="A12871" t="s">
        <v>281</v>
      </c>
      <c r="B12871" t="s">
        <v>143</v>
      </c>
      <c r="C12871" s="44">
        <v>0</v>
      </c>
      <c r="D12871" s="33">
        <v>43869</v>
      </c>
    </row>
    <row r="12872" spans="1:4" x14ac:dyDescent="0.2">
      <c r="A12872" t="s">
        <v>281</v>
      </c>
      <c r="B12872" t="s">
        <v>143</v>
      </c>
      <c r="C12872" s="44">
        <v>0</v>
      </c>
      <c r="D12872" s="33">
        <v>43870</v>
      </c>
    </row>
    <row r="12873" spans="1:4" x14ac:dyDescent="0.2">
      <c r="A12873" t="s">
        <v>281</v>
      </c>
      <c r="B12873" t="s">
        <v>143</v>
      </c>
      <c r="C12873" s="44">
        <v>0</v>
      </c>
      <c r="D12873" s="33">
        <v>43871</v>
      </c>
    </row>
    <row r="12874" spans="1:4" x14ac:dyDescent="0.2">
      <c r="A12874" t="s">
        <v>281</v>
      </c>
      <c r="B12874" t="s">
        <v>143</v>
      </c>
      <c r="C12874" s="44">
        <v>0</v>
      </c>
      <c r="D12874" s="33">
        <v>43872</v>
      </c>
    </row>
    <row r="12875" spans="1:4" x14ac:dyDescent="0.2">
      <c r="A12875" t="s">
        <v>281</v>
      </c>
      <c r="B12875" t="s">
        <v>143</v>
      </c>
      <c r="C12875" s="44">
        <v>0</v>
      </c>
      <c r="D12875" s="33">
        <v>43873</v>
      </c>
    </row>
    <row r="12876" spans="1:4" x14ac:dyDescent="0.2">
      <c r="A12876" t="s">
        <v>281</v>
      </c>
      <c r="B12876" t="s">
        <v>143</v>
      </c>
      <c r="C12876" s="44">
        <v>0</v>
      </c>
      <c r="D12876" s="33">
        <v>43874</v>
      </c>
    </row>
    <row r="12877" spans="1:4" x14ac:dyDescent="0.2">
      <c r="A12877" t="s">
        <v>281</v>
      </c>
      <c r="B12877" t="s">
        <v>143</v>
      </c>
      <c r="C12877" s="44">
        <v>0</v>
      </c>
      <c r="D12877" s="33">
        <v>43875</v>
      </c>
    </row>
    <row r="12878" spans="1:4" x14ac:dyDescent="0.2">
      <c r="A12878" t="s">
        <v>281</v>
      </c>
      <c r="B12878" t="s">
        <v>143</v>
      </c>
      <c r="C12878" s="44">
        <v>0</v>
      </c>
      <c r="D12878" s="33">
        <v>43876</v>
      </c>
    </row>
    <row r="12879" spans="1:4" x14ac:dyDescent="0.2">
      <c r="A12879" t="s">
        <v>281</v>
      </c>
      <c r="B12879" t="s">
        <v>143</v>
      </c>
      <c r="C12879" s="44">
        <v>0</v>
      </c>
      <c r="D12879" s="33">
        <v>43877</v>
      </c>
    </row>
    <row r="12880" spans="1:4" x14ac:dyDescent="0.2">
      <c r="A12880" t="s">
        <v>281</v>
      </c>
      <c r="B12880" t="s">
        <v>143</v>
      </c>
      <c r="C12880" s="44">
        <v>0</v>
      </c>
      <c r="D12880" s="33">
        <v>43878</v>
      </c>
    </row>
    <row r="12881" spans="1:4" x14ac:dyDescent="0.2">
      <c r="A12881" t="s">
        <v>281</v>
      </c>
      <c r="B12881" t="s">
        <v>143</v>
      </c>
      <c r="C12881" s="44">
        <v>0</v>
      </c>
      <c r="D12881" s="33">
        <v>43879</v>
      </c>
    </row>
    <row r="12882" spans="1:4" x14ac:dyDescent="0.2">
      <c r="A12882" t="s">
        <v>281</v>
      </c>
      <c r="B12882" t="s">
        <v>143</v>
      </c>
      <c r="C12882" s="44">
        <v>0</v>
      </c>
      <c r="D12882" s="33">
        <v>43880</v>
      </c>
    </row>
    <row r="12883" spans="1:4" x14ac:dyDescent="0.2">
      <c r="A12883" t="s">
        <v>281</v>
      </c>
      <c r="B12883" t="s">
        <v>143</v>
      </c>
      <c r="C12883" s="44">
        <v>0</v>
      </c>
      <c r="D12883" s="33">
        <v>43881</v>
      </c>
    </row>
    <row r="12884" spans="1:4" x14ac:dyDescent="0.2">
      <c r="A12884" t="s">
        <v>281</v>
      </c>
      <c r="B12884" t="s">
        <v>143</v>
      </c>
      <c r="C12884" s="44">
        <v>0</v>
      </c>
      <c r="D12884" s="33">
        <v>43882</v>
      </c>
    </row>
    <row r="12885" spans="1:4" x14ac:dyDescent="0.2">
      <c r="A12885" t="s">
        <v>281</v>
      </c>
      <c r="B12885" t="s">
        <v>143</v>
      </c>
      <c r="C12885" s="44">
        <v>0</v>
      </c>
      <c r="D12885" s="33">
        <v>43883</v>
      </c>
    </row>
    <row r="12886" spans="1:4" x14ac:dyDescent="0.2">
      <c r="A12886" t="s">
        <v>281</v>
      </c>
      <c r="B12886" t="s">
        <v>143</v>
      </c>
      <c r="C12886" s="44">
        <v>0</v>
      </c>
      <c r="D12886" s="33">
        <v>43884</v>
      </c>
    </row>
    <row r="12887" spans="1:4" x14ac:dyDescent="0.2">
      <c r="A12887" t="s">
        <v>281</v>
      </c>
      <c r="B12887" t="s">
        <v>143</v>
      </c>
      <c r="C12887" s="44">
        <v>0</v>
      </c>
      <c r="D12887" s="33">
        <v>43885</v>
      </c>
    </row>
    <row r="12888" spans="1:4" x14ac:dyDescent="0.2">
      <c r="A12888" t="s">
        <v>281</v>
      </c>
      <c r="B12888" t="s">
        <v>143</v>
      </c>
      <c r="C12888" s="44">
        <v>0</v>
      </c>
      <c r="D12888" s="33">
        <v>43886</v>
      </c>
    </row>
    <row r="12889" spans="1:4" x14ac:dyDescent="0.2">
      <c r="A12889" t="s">
        <v>281</v>
      </c>
      <c r="B12889" t="s">
        <v>143</v>
      </c>
      <c r="C12889" s="44">
        <v>0</v>
      </c>
      <c r="D12889" s="33">
        <v>43887</v>
      </c>
    </row>
    <row r="12890" spans="1:4" x14ac:dyDescent="0.2">
      <c r="A12890" t="s">
        <v>281</v>
      </c>
      <c r="B12890" t="s">
        <v>143</v>
      </c>
      <c r="C12890" s="44">
        <v>0</v>
      </c>
      <c r="D12890" s="33">
        <v>43888</v>
      </c>
    </row>
    <row r="12891" spans="1:4" x14ac:dyDescent="0.2">
      <c r="A12891" t="s">
        <v>281</v>
      </c>
      <c r="B12891" t="s">
        <v>143</v>
      </c>
      <c r="C12891" s="44">
        <v>0</v>
      </c>
      <c r="D12891" s="33">
        <v>43889</v>
      </c>
    </row>
    <row r="12892" spans="1:4" x14ac:dyDescent="0.2">
      <c r="A12892" t="s">
        <v>281</v>
      </c>
      <c r="B12892" t="s">
        <v>143</v>
      </c>
      <c r="C12892" s="44">
        <v>0</v>
      </c>
      <c r="D12892" s="33">
        <v>43890</v>
      </c>
    </row>
    <row r="12893" spans="1:4" x14ac:dyDescent="0.2">
      <c r="A12893" t="s">
        <v>281</v>
      </c>
      <c r="B12893" t="s">
        <v>143</v>
      </c>
      <c r="C12893" s="44">
        <v>0</v>
      </c>
      <c r="D12893" s="33">
        <v>43891</v>
      </c>
    </row>
    <row r="12894" spans="1:4" x14ac:dyDescent="0.2">
      <c r="A12894" t="s">
        <v>281</v>
      </c>
      <c r="B12894" t="s">
        <v>143</v>
      </c>
      <c r="C12894" s="44">
        <v>0</v>
      </c>
      <c r="D12894" s="33">
        <v>43892</v>
      </c>
    </row>
    <row r="12895" spans="1:4" x14ac:dyDescent="0.2">
      <c r="A12895" t="s">
        <v>281</v>
      </c>
      <c r="B12895" t="s">
        <v>143</v>
      </c>
      <c r="C12895" s="44">
        <v>0</v>
      </c>
      <c r="D12895" s="33">
        <v>43893</v>
      </c>
    </row>
    <row r="12896" spans="1:4" x14ac:dyDescent="0.2">
      <c r="A12896" t="s">
        <v>281</v>
      </c>
      <c r="B12896" t="s">
        <v>143</v>
      </c>
      <c r="C12896" s="44">
        <v>0</v>
      </c>
      <c r="D12896" s="33">
        <v>43894</v>
      </c>
    </row>
    <row r="12897" spans="1:4" x14ac:dyDescent="0.2">
      <c r="A12897" t="s">
        <v>281</v>
      </c>
      <c r="B12897" t="s">
        <v>143</v>
      </c>
      <c r="C12897" s="44">
        <v>0</v>
      </c>
      <c r="D12897" s="33">
        <v>43895</v>
      </c>
    </row>
    <row r="12898" spans="1:4" x14ac:dyDescent="0.2">
      <c r="A12898" t="s">
        <v>281</v>
      </c>
      <c r="B12898" t="s">
        <v>143</v>
      </c>
      <c r="C12898" s="44">
        <v>0</v>
      </c>
      <c r="D12898" s="33">
        <v>43896</v>
      </c>
    </row>
    <row r="12899" spans="1:4" x14ac:dyDescent="0.2">
      <c r="A12899" t="s">
        <v>281</v>
      </c>
      <c r="B12899" t="s">
        <v>143</v>
      </c>
      <c r="C12899" s="44">
        <v>0</v>
      </c>
      <c r="D12899" s="33">
        <v>43897</v>
      </c>
    </row>
    <row r="12900" spans="1:4" x14ac:dyDescent="0.2">
      <c r="A12900" t="s">
        <v>281</v>
      </c>
      <c r="B12900" t="s">
        <v>143</v>
      </c>
      <c r="C12900" s="44">
        <v>0</v>
      </c>
      <c r="D12900" s="33">
        <v>43898</v>
      </c>
    </row>
    <row r="12901" spans="1:4" x14ac:dyDescent="0.2">
      <c r="A12901" t="s">
        <v>281</v>
      </c>
      <c r="B12901" t="s">
        <v>143</v>
      </c>
      <c r="C12901" s="44">
        <v>0</v>
      </c>
      <c r="D12901" s="33">
        <v>43899</v>
      </c>
    </row>
    <row r="12902" spans="1:4" x14ac:dyDescent="0.2">
      <c r="A12902" t="s">
        <v>281</v>
      </c>
      <c r="B12902" t="s">
        <v>143</v>
      </c>
      <c r="C12902" s="44">
        <v>0</v>
      </c>
      <c r="D12902" s="33">
        <v>43900</v>
      </c>
    </row>
    <row r="12903" spans="1:4" x14ac:dyDescent="0.2">
      <c r="A12903" t="s">
        <v>281</v>
      </c>
      <c r="B12903" t="s">
        <v>143</v>
      </c>
      <c r="C12903" s="44">
        <v>0</v>
      </c>
      <c r="D12903" s="33">
        <v>43901</v>
      </c>
    </row>
    <row r="12904" spans="1:4" x14ac:dyDescent="0.2">
      <c r="A12904" t="s">
        <v>281</v>
      </c>
      <c r="B12904" t="s">
        <v>143</v>
      </c>
      <c r="C12904" s="44">
        <v>0</v>
      </c>
      <c r="D12904" s="33">
        <v>43902</v>
      </c>
    </row>
    <row r="12905" spans="1:4" x14ac:dyDescent="0.2">
      <c r="A12905" t="s">
        <v>281</v>
      </c>
      <c r="B12905" t="s">
        <v>143</v>
      </c>
      <c r="C12905" s="44">
        <v>0</v>
      </c>
      <c r="D12905" s="33">
        <v>43903</v>
      </c>
    </row>
    <row r="12906" spans="1:4" x14ac:dyDescent="0.2">
      <c r="A12906" t="s">
        <v>281</v>
      </c>
      <c r="B12906" t="s">
        <v>143</v>
      </c>
      <c r="C12906" s="44">
        <v>0</v>
      </c>
      <c r="D12906" s="33">
        <v>43904</v>
      </c>
    </row>
    <row r="12907" spans="1:4" x14ac:dyDescent="0.2">
      <c r="A12907" t="s">
        <v>281</v>
      </c>
      <c r="B12907" t="s">
        <v>143</v>
      </c>
      <c r="C12907" s="44">
        <v>0</v>
      </c>
      <c r="D12907" s="33">
        <v>43905</v>
      </c>
    </row>
    <row r="12908" spans="1:4" x14ac:dyDescent="0.2">
      <c r="A12908" t="s">
        <v>282</v>
      </c>
      <c r="B12908" t="s">
        <v>143</v>
      </c>
      <c r="C12908" s="44">
        <v>0</v>
      </c>
      <c r="D12908" s="33">
        <v>43852</v>
      </c>
    </row>
    <row r="12909" spans="1:4" x14ac:dyDescent="0.2">
      <c r="A12909" t="s">
        <v>282</v>
      </c>
      <c r="B12909" t="s">
        <v>143</v>
      </c>
      <c r="C12909" s="44">
        <v>0</v>
      </c>
      <c r="D12909" s="33">
        <v>43853</v>
      </c>
    </row>
    <row r="12910" spans="1:4" x14ac:dyDescent="0.2">
      <c r="A12910" t="s">
        <v>282</v>
      </c>
      <c r="B12910" t="s">
        <v>143</v>
      </c>
      <c r="C12910" s="44">
        <v>0</v>
      </c>
      <c r="D12910" s="33">
        <v>43854</v>
      </c>
    </row>
    <row r="12911" spans="1:4" x14ac:dyDescent="0.2">
      <c r="A12911" t="s">
        <v>282</v>
      </c>
      <c r="B12911" t="s">
        <v>143</v>
      </c>
      <c r="C12911" s="44">
        <v>0</v>
      </c>
      <c r="D12911" s="33">
        <v>43855</v>
      </c>
    </row>
    <row r="12912" spans="1:4" x14ac:dyDescent="0.2">
      <c r="A12912" t="s">
        <v>282</v>
      </c>
      <c r="B12912" t="s">
        <v>143</v>
      </c>
      <c r="C12912" s="44">
        <v>0</v>
      </c>
      <c r="D12912" s="33">
        <v>43856</v>
      </c>
    </row>
    <row r="12913" spans="1:4" x14ac:dyDescent="0.2">
      <c r="A12913" t="s">
        <v>282</v>
      </c>
      <c r="B12913" t="s">
        <v>143</v>
      </c>
      <c r="C12913" s="44">
        <v>0</v>
      </c>
      <c r="D12913" s="33">
        <v>43857</v>
      </c>
    </row>
    <row r="12914" spans="1:4" x14ac:dyDescent="0.2">
      <c r="A12914" t="s">
        <v>282</v>
      </c>
      <c r="B12914" t="s">
        <v>143</v>
      </c>
      <c r="C12914" s="44">
        <v>0</v>
      </c>
      <c r="D12914" s="33">
        <v>43858</v>
      </c>
    </row>
    <row r="12915" spans="1:4" x14ac:dyDescent="0.2">
      <c r="A12915" t="s">
        <v>282</v>
      </c>
      <c r="B12915" t="s">
        <v>143</v>
      </c>
      <c r="C12915" s="44">
        <v>0</v>
      </c>
      <c r="D12915" s="33">
        <v>43859</v>
      </c>
    </row>
    <row r="12916" spans="1:4" x14ac:dyDescent="0.2">
      <c r="A12916" t="s">
        <v>282</v>
      </c>
      <c r="B12916" t="s">
        <v>143</v>
      </c>
      <c r="C12916" s="44">
        <v>0</v>
      </c>
      <c r="D12916" s="33">
        <v>43860</v>
      </c>
    </row>
    <row r="12917" spans="1:4" x14ac:dyDescent="0.2">
      <c r="A12917" t="s">
        <v>282</v>
      </c>
      <c r="B12917" t="s">
        <v>143</v>
      </c>
      <c r="C12917" s="44">
        <v>0</v>
      </c>
      <c r="D12917" s="33">
        <v>43861</v>
      </c>
    </row>
    <row r="12918" spans="1:4" x14ac:dyDescent="0.2">
      <c r="A12918" t="s">
        <v>282</v>
      </c>
      <c r="B12918" t="s">
        <v>143</v>
      </c>
      <c r="C12918" s="44">
        <v>0</v>
      </c>
      <c r="D12918" s="33">
        <v>43862</v>
      </c>
    </row>
    <row r="12919" spans="1:4" x14ac:dyDescent="0.2">
      <c r="A12919" t="s">
        <v>282</v>
      </c>
      <c r="B12919" t="s">
        <v>143</v>
      </c>
      <c r="C12919" s="44">
        <v>0</v>
      </c>
      <c r="D12919" s="33">
        <v>43863</v>
      </c>
    </row>
    <row r="12920" spans="1:4" x14ac:dyDescent="0.2">
      <c r="A12920" t="s">
        <v>282</v>
      </c>
      <c r="B12920" t="s">
        <v>143</v>
      </c>
      <c r="C12920" s="44">
        <v>0</v>
      </c>
      <c r="D12920" s="33">
        <v>43864</v>
      </c>
    </row>
    <row r="12921" spans="1:4" x14ac:dyDescent="0.2">
      <c r="A12921" t="s">
        <v>282</v>
      </c>
      <c r="B12921" t="s">
        <v>143</v>
      </c>
      <c r="C12921" s="44">
        <v>0</v>
      </c>
      <c r="D12921" s="33">
        <v>43865</v>
      </c>
    </row>
    <row r="12922" spans="1:4" x14ac:dyDescent="0.2">
      <c r="A12922" t="s">
        <v>282</v>
      </c>
      <c r="B12922" t="s">
        <v>143</v>
      </c>
      <c r="C12922" s="44">
        <v>0</v>
      </c>
      <c r="D12922" s="33">
        <v>43866</v>
      </c>
    </row>
    <row r="12923" spans="1:4" x14ac:dyDescent="0.2">
      <c r="A12923" t="s">
        <v>282</v>
      </c>
      <c r="B12923" t="s">
        <v>143</v>
      </c>
      <c r="C12923" s="44">
        <v>0</v>
      </c>
      <c r="D12923" s="33">
        <v>43867</v>
      </c>
    </row>
    <row r="12924" spans="1:4" x14ac:dyDescent="0.2">
      <c r="A12924" t="s">
        <v>282</v>
      </c>
      <c r="B12924" t="s">
        <v>143</v>
      </c>
      <c r="C12924" s="44">
        <v>0</v>
      </c>
      <c r="D12924" s="33">
        <v>43868</v>
      </c>
    </row>
    <row r="12925" spans="1:4" x14ac:dyDescent="0.2">
      <c r="A12925" t="s">
        <v>282</v>
      </c>
      <c r="B12925" t="s">
        <v>143</v>
      </c>
      <c r="C12925" s="44">
        <v>0</v>
      </c>
      <c r="D12925" s="33">
        <v>43869</v>
      </c>
    </row>
    <row r="12926" spans="1:4" x14ac:dyDescent="0.2">
      <c r="A12926" t="s">
        <v>282</v>
      </c>
      <c r="B12926" t="s">
        <v>143</v>
      </c>
      <c r="C12926" s="44">
        <v>0</v>
      </c>
      <c r="D12926" s="33">
        <v>43870</v>
      </c>
    </row>
    <row r="12927" spans="1:4" x14ac:dyDescent="0.2">
      <c r="A12927" t="s">
        <v>282</v>
      </c>
      <c r="B12927" t="s">
        <v>143</v>
      </c>
      <c r="C12927" s="44">
        <v>0</v>
      </c>
      <c r="D12927" s="33">
        <v>43871</v>
      </c>
    </row>
    <row r="12928" spans="1:4" x14ac:dyDescent="0.2">
      <c r="A12928" t="s">
        <v>282</v>
      </c>
      <c r="B12928" t="s">
        <v>143</v>
      </c>
      <c r="C12928" s="44">
        <v>0</v>
      </c>
      <c r="D12928" s="33">
        <v>43872</v>
      </c>
    </row>
    <row r="12929" spans="1:4" x14ac:dyDescent="0.2">
      <c r="A12929" t="s">
        <v>282</v>
      </c>
      <c r="B12929" t="s">
        <v>143</v>
      </c>
      <c r="C12929" s="44">
        <v>0</v>
      </c>
      <c r="D12929" s="33">
        <v>43873</v>
      </c>
    </row>
    <row r="12930" spans="1:4" x14ac:dyDescent="0.2">
      <c r="A12930" t="s">
        <v>282</v>
      </c>
      <c r="B12930" t="s">
        <v>143</v>
      </c>
      <c r="C12930" s="44">
        <v>0</v>
      </c>
      <c r="D12930" s="33">
        <v>43874</v>
      </c>
    </row>
    <row r="12931" spans="1:4" x14ac:dyDescent="0.2">
      <c r="A12931" t="s">
        <v>282</v>
      </c>
      <c r="B12931" t="s">
        <v>143</v>
      </c>
      <c r="C12931" s="44">
        <v>0</v>
      </c>
      <c r="D12931" s="33">
        <v>43875</v>
      </c>
    </row>
    <row r="12932" spans="1:4" x14ac:dyDescent="0.2">
      <c r="A12932" t="s">
        <v>282</v>
      </c>
      <c r="B12932" t="s">
        <v>143</v>
      </c>
      <c r="C12932" s="44">
        <v>0</v>
      </c>
      <c r="D12932" s="33">
        <v>43876</v>
      </c>
    </row>
    <row r="12933" spans="1:4" x14ac:dyDescent="0.2">
      <c r="A12933" t="s">
        <v>282</v>
      </c>
      <c r="B12933" t="s">
        <v>143</v>
      </c>
      <c r="C12933" s="44">
        <v>0</v>
      </c>
      <c r="D12933" s="33">
        <v>43877</v>
      </c>
    </row>
    <row r="12934" spans="1:4" x14ac:dyDescent="0.2">
      <c r="A12934" t="s">
        <v>282</v>
      </c>
      <c r="B12934" t="s">
        <v>143</v>
      </c>
      <c r="C12934" s="44">
        <v>0</v>
      </c>
      <c r="D12934" s="33">
        <v>43878</v>
      </c>
    </row>
    <row r="12935" spans="1:4" x14ac:dyDescent="0.2">
      <c r="A12935" t="s">
        <v>282</v>
      </c>
      <c r="B12935" t="s">
        <v>143</v>
      </c>
      <c r="C12935" s="44">
        <v>0</v>
      </c>
      <c r="D12935" s="33">
        <v>43879</v>
      </c>
    </row>
    <row r="12936" spans="1:4" x14ac:dyDescent="0.2">
      <c r="A12936" t="s">
        <v>282</v>
      </c>
      <c r="B12936" t="s">
        <v>143</v>
      </c>
      <c r="C12936" s="44">
        <v>0</v>
      </c>
      <c r="D12936" s="33">
        <v>43880</v>
      </c>
    </row>
    <row r="12937" spans="1:4" x14ac:dyDescent="0.2">
      <c r="A12937" t="s">
        <v>282</v>
      </c>
      <c r="B12937" t="s">
        <v>143</v>
      </c>
      <c r="C12937" s="44">
        <v>0</v>
      </c>
      <c r="D12937" s="33">
        <v>43881</v>
      </c>
    </row>
    <row r="12938" spans="1:4" x14ac:dyDescent="0.2">
      <c r="A12938" t="s">
        <v>282</v>
      </c>
      <c r="B12938" t="s">
        <v>143</v>
      </c>
      <c r="C12938" s="44">
        <v>0</v>
      </c>
      <c r="D12938" s="33">
        <v>43882</v>
      </c>
    </row>
    <row r="12939" spans="1:4" x14ac:dyDescent="0.2">
      <c r="A12939" t="s">
        <v>282</v>
      </c>
      <c r="B12939" t="s">
        <v>143</v>
      </c>
      <c r="C12939" s="44">
        <v>0</v>
      </c>
      <c r="D12939" s="33">
        <v>43883</v>
      </c>
    </row>
    <row r="12940" spans="1:4" x14ac:dyDescent="0.2">
      <c r="A12940" t="s">
        <v>282</v>
      </c>
      <c r="B12940" t="s">
        <v>143</v>
      </c>
      <c r="C12940" s="44">
        <v>0</v>
      </c>
      <c r="D12940" s="33">
        <v>43884</v>
      </c>
    </row>
    <row r="12941" spans="1:4" x14ac:dyDescent="0.2">
      <c r="A12941" t="s">
        <v>282</v>
      </c>
      <c r="B12941" t="s">
        <v>143</v>
      </c>
      <c r="C12941" s="44">
        <v>0</v>
      </c>
      <c r="D12941" s="33">
        <v>43885</v>
      </c>
    </row>
    <row r="12942" spans="1:4" x14ac:dyDescent="0.2">
      <c r="A12942" t="s">
        <v>282</v>
      </c>
      <c r="B12942" t="s">
        <v>143</v>
      </c>
      <c r="C12942" s="44">
        <v>0</v>
      </c>
      <c r="D12942" s="33">
        <v>43886</v>
      </c>
    </row>
    <row r="12943" spans="1:4" x14ac:dyDescent="0.2">
      <c r="A12943" t="s">
        <v>282</v>
      </c>
      <c r="B12943" t="s">
        <v>143</v>
      </c>
      <c r="C12943" s="44">
        <v>0</v>
      </c>
      <c r="D12943" s="33">
        <v>43887</v>
      </c>
    </row>
    <row r="12944" spans="1:4" x14ac:dyDescent="0.2">
      <c r="A12944" t="s">
        <v>282</v>
      </c>
      <c r="B12944" t="s">
        <v>143</v>
      </c>
      <c r="C12944" s="44">
        <v>0</v>
      </c>
      <c r="D12944" s="33">
        <v>43888</v>
      </c>
    </row>
    <row r="12945" spans="1:4" x14ac:dyDescent="0.2">
      <c r="A12945" t="s">
        <v>282</v>
      </c>
      <c r="B12945" t="s">
        <v>143</v>
      </c>
      <c r="C12945" s="44">
        <v>0</v>
      </c>
      <c r="D12945" s="33">
        <v>43889</v>
      </c>
    </row>
    <row r="12946" spans="1:4" x14ac:dyDescent="0.2">
      <c r="A12946" t="s">
        <v>282</v>
      </c>
      <c r="B12946" t="s">
        <v>143</v>
      </c>
      <c r="C12946" s="44">
        <v>0</v>
      </c>
      <c r="D12946" s="33">
        <v>43890</v>
      </c>
    </row>
    <row r="12947" spans="1:4" x14ac:dyDescent="0.2">
      <c r="A12947" t="s">
        <v>282</v>
      </c>
      <c r="B12947" t="s">
        <v>143</v>
      </c>
      <c r="C12947" s="44">
        <v>0</v>
      </c>
      <c r="D12947" s="33">
        <v>43891</v>
      </c>
    </row>
    <row r="12948" spans="1:4" x14ac:dyDescent="0.2">
      <c r="A12948" t="s">
        <v>282</v>
      </c>
      <c r="B12948" t="s">
        <v>143</v>
      </c>
      <c r="C12948" s="44">
        <v>0</v>
      </c>
      <c r="D12948" s="33">
        <v>43892</v>
      </c>
    </row>
    <row r="12949" spans="1:4" x14ac:dyDescent="0.2">
      <c r="A12949" t="s">
        <v>282</v>
      </c>
      <c r="B12949" t="s">
        <v>143</v>
      </c>
      <c r="C12949" s="44">
        <v>0</v>
      </c>
      <c r="D12949" s="33">
        <v>43893</v>
      </c>
    </row>
    <row r="12950" spans="1:4" x14ac:dyDescent="0.2">
      <c r="A12950" t="s">
        <v>282</v>
      </c>
      <c r="B12950" t="s">
        <v>143</v>
      </c>
      <c r="C12950" s="44">
        <v>0</v>
      </c>
      <c r="D12950" s="33">
        <v>43894</v>
      </c>
    </row>
    <row r="12951" spans="1:4" x14ac:dyDescent="0.2">
      <c r="A12951" t="s">
        <v>282</v>
      </c>
      <c r="B12951" t="s">
        <v>143</v>
      </c>
      <c r="C12951" s="44">
        <v>0</v>
      </c>
      <c r="D12951" s="33">
        <v>43895</v>
      </c>
    </row>
    <row r="12952" spans="1:4" x14ac:dyDescent="0.2">
      <c r="A12952" t="s">
        <v>282</v>
      </c>
      <c r="B12952" t="s">
        <v>143</v>
      </c>
      <c r="C12952" s="44">
        <v>0</v>
      </c>
      <c r="D12952" s="33">
        <v>43896</v>
      </c>
    </row>
    <row r="12953" spans="1:4" x14ac:dyDescent="0.2">
      <c r="A12953" t="s">
        <v>282</v>
      </c>
      <c r="B12953" t="s">
        <v>143</v>
      </c>
      <c r="C12953" s="44">
        <v>0</v>
      </c>
      <c r="D12953" s="33">
        <v>43897</v>
      </c>
    </row>
    <row r="12954" spans="1:4" x14ac:dyDescent="0.2">
      <c r="A12954" t="s">
        <v>282</v>
      </c>
      <c r="B12954" t="s">
        <v>143</v>
      </c>
      <c r="C12954" s="44">
        <v>0</v>
      </c>
      <c r="D12954" s="33">
        <v>43898</v>
      </c>
    </row>
    <row r="12955" spans="1:4" x14ac:dyDescent="0.2">
      <c r="A12955" t="s">
        <v>282</v>
      </c>
      <c r="B12955" t="s">
        <v>143</v>
      </c>
      <c r="C12955" s="44">
        <v>0</v>
      </c>
      <c r="D12955" s="33">
        <v>43899</v>
      </c>
    </row>
    <row r="12956" spans="1:4" x14ac:dyDescent="0.2">
      <c r="A12956" t="s">
        <v>282</v>
      </c>
      <c r="B12956" t="s">
        <v>143</v>
      </c>
      <c r="C12956" s="44">
        <v>0</v>
      </c>
      <c r="D12956" s="33">
        <v>43900</v>
      </c>
    </row>
    <row r="12957" spans="1:4" x14ac:dyDescent="0.2">
      <c r="A12957" t="s">
        <v>282</v>
      </c>
      <c r="B12957" t="s">
        <v>143</v>
      </c>
      <c r="C12957" s="44">
        <v>0</v>
      </c>
      <c r="D12957" s="33">
        <v>43901</v>
      </c>
    </row>
    <row r="12958" spans="1:4" x14ac:dyDescent="0.2">
      <c r="A12958" t="s">
        <v>282</v>
      </c>
      <c r="B12958" t="s">
        <v>143</v>
      </c>
      <c r="C12958" s="44">
        <v>0</v>
      </c>
      <c r="D12958" s="33">
        <v>43902</v>
      </c>
    </row>
    <row r="12959" spans="1:4" x14ac:dyDescent="0.2">
      <c r="A12959" t="s">
        <v>282</v>
      </c>
      <c r="B12959" t="s">
        <v>143</v>
      </c>
      <c r="C12959" s="44">
        <v>0</v>
      </c>
      <c r="D12959" s="33">
        <v>43903</v>
      </c>
    </row>
    <row r="12960" spans="1:4" x14ac:dyDescent="0.2">
      <c r="A12960" t="s">
        <v>282</v>
      </c>
      <c r="B12960" t="s">
        <v>143</v>
      </c>
      <c r="C12960" s="44">
        <v>0</v>
      </c>
      <c r="D12960" s="33">
        <v>43904</v>
      </c>
    </row>
    <row r="12961" spans="1:4" x14ac:dyDescent="0.2">
      <c r="A12961" t="s">
        <v>282</v>
      </c>
      <c r="B12961" t="s">
        <v>143</v>
      </c>
      <c r="C12961" s="44">
        <v>0</v>
      </c>
      <c r="D12961" s="33">
        <v>43905</v>
      </c>
    </row>
    <row r="12962" spans="1:4" x14ac:dyDescent="0.2">
      <c r="A12962" t="s">
        <v>283</v>
      </c>
      <c r="B12962" t="s">
        <v>143</v>
      </c>
      <c r="C12962" s="44">
        <v>0</v>
      </c>
      <c r="D12962" s="33">
        <v>43852</v>
      </c>
    </row>
    <row r="12963" spans="1:4" x14ac:dyDescent="0.2">
      <c r="A12963" t="s">
        <v>283</v>
      </c>
      <c r="B12963" t="s">
        <v>143</v>
      </c>
      <c r="C12963" s="44">
        <v>0</v>
      </c>
      <c r="D12963" s="33">
        <v>43853</v>
      </c>
    </row>
    <row r="12964" spans="1:4" x14ac:dyDescent="0.2">
      <c r="A12964" t="s">
        <v>283</v>
      </c>
      <c r="B12964" t="s">
        <v>143</v>
      </c>
      <c r="C12964" s="44">
        <v>0</v>
      </c>
      <c r="D12964" s="33">
        <v>43854</v>
      </c>
    </row>
    <row r="12965" spans="1:4" x14ac:dyDescent="0.2">
      <c r="A12965" t="s">
        <v>283</v>
      </c>
      <c r="B12965" t="s">
        <v>143</v>
      </c>
      <c r="C12965" s="44">
        <v>0</v>
      </c>
      <c r="D12965" s="33">
        <v>43855</v>
      </c>
    </row>
    <row r="12966" spans="1:4" x14ac:dyDescent="0.2">
      <c r="A12966" t="s">
        <v>283</v>
      </c>
      <c r="B12966" t="s">
        <v>143</v>
      </c>
      <c r="C12966" s="44">
        <v>0</v>
      </c>
      <c r="D12966" s="33">
        <v>43856</v>
      </c>
    </row>
    <row r="12967" spans="1:4" x14ac:dyDescent="0.2">
      <c r="A12967" t="s">
        <v>283</v>
      </c>
      <c r="B12967" t="s">
        <v>143</v>
      </c>
      <c r="C12967" s="44">
        <v>0</v>
      </c>
      <c r="D12967" s="33">
        <v>43857</v>
      </c>
    </row>
    <row r="12968" spans="1:4" x14ac:dyDescent="0.2">
      <c r="A12968" t="s">
        <v>283</v>
      </c>
      <c r="B12968" t="s">
        <v>143</v>
      </c>
      <c r="C12968" s="44">
        <v>0</v>
      </c>
      <c r="D12968" s="33">
        <v>43858</v>
      </c>
    </row>
    <row r="12969" spans="1:4" x14ac:dyDescent="0.2">
      <c r="A12969" t="s">
        <v>283</v>
      </c>
      <c r="B12969" t="s">
        <v>143</v>
      </c>
      <c r="C12969" s="44">
        <v>0</v>
      </c>
      <c r="D12969" s="33">
        <v>43859</v>
      </c>
    </row>
    <row r="12970" spans="1:4" x14ac:dyDescent="0.2">
      <c r="A12970" t="s">
        <v>283</v>
      </c>
      <c r="B12970" t="s">
        <v>143</v>
      </c>
      <c r="C12970" s="44">
        <v>0</v>
      </c>
      <c r="D12970" s="33">
        <v>43860</v>
      </c>
    </row>
    <row r="12971" spans="1:4" x14ac:dyDescent="0.2">
      <c r="A12971" t="s">
        <v>283</v>
      </c>
      <c r="B12971" t="s">
        <v>143</v>
      </c>
      <c r="C12971" s="44">
        <v>0</v>
      </c>
      <c r="D12971" s="33">
        <v>43861</v>
      </c>
    </row>
    <row r="12972" spans="1:4" x14ac:dyDescent="0.2">
      <c r="A12972" t="s">
        <v>283</v>
      </c>
      <c r="B12972" t="s">
        <v>143</v>
      </c>
      <c r="C12972" s="44">
        <v>0</v>
      </c>
      <c r="D12972" s="33">
        <v>43862</v>
      </c>
    </row>
    <row r="12973" spans="1:4" x14ac:dyDescent="0.2">
      <c r="A12973" t="s">
        <v>283</v>
      </c>
      <c r="B12973" t="s">
        <v>143</v>
      </c>
      <c r="C12973" s="44">
        <v>0</v>
      </c>
      <c r="D12973" s="33">
        <v>43863</v>
      </c>
    </row>
    <row r="12974" spans="1:4" x14ac:dyDescent="0.2">
      <c r="A12974" t="s">
        <v>283</v>
      </c>
      <c r="B12974" t="s">
        <v>143</v>
      </c>
      <c r="C12974" s="44">
        <v>0</v>
      </c>
      <c r="D12974" s="33">
        <v>43864</v>
      </c>
    </row>
    <row r="12975" spans="1:4" x14ac:dyDescent="0.2">
      <c r="A12975" t="s">
        <v>283</v>
      </c>
      <c r="B12975" t="s">
        <v>143</v>
      </c>
      <c r="C12975" s="44">
        <v>0</v>
      </c>
      <c r="D12975" s="33">
        <v>43865</v>
      </c>
    </row>
    <row r="12976" spans="1:4" x14ac:dyDescent="0.2">
      <c r="A12976" t="s">
        <v>283</v>
      </c>
      <c r="B12976" t="s">
        <v>143</v>
      </c>
      <c r="C12976" s="44">
        <v>0</v>
      </c>
      <c r="D12976" s="33">
        <v>43866</v>
      </c>
    </row>
    <row r="12977" spans="1:4" x14ac:dyDescent="0.2">
      <c r="A12977" t="s">
        <v>283</v>
      </c>
      <c r="B12977" t="s">
        <v>143</v>
      </c>
      <c r="C12977" s="44">
        <v>0</v>
      </c>
      <c r="D12977" s="33">
        <v>43867</v>
      </c>
    </row>
    <row r="12978" spans="1:4" x14ac:dyDescent="0.2">
      <c r="A12978" t="s">
        <v>283</v>
      </c>
      <c r="B12978" t="s">
        <v>143</v>
      </c>
      <c r="C12978" s="44">
        <v>0</v>
      </c>
      <c r="D12978" s="33">
        <v>43868</v>
      </c>
    </row>
    <row r="12979" spans="1:4" x14ac:dyDescent="0.2">
      <c r="A12979" t="s">
        <v>283</v>
      </c>
      <c r="B12979" t="s">
        <v>143</v>
      </c>
      <c r="C12979" s="44">
        <v>0</v>
      </c>
      <c r="D12979" s="33">
        <v>43869</v>
      </c>
    </row>
    <row r="12980" spans="1:4" x14ac:dyDescent="0.2">
      <c r="A12980" t="s">
        <v>283</v>
      </c>
      <c r="B12980" t="s">
        <v>143</v>
      </c>
      <c r="C12980" s="44">
        <v>0</v>
      </c>
      <c r="D12980" s="33">
        <v>43870</v>
      </c>
    </row>
    <row r="12981" spans="1:4" x14ac:dyDescent="0.2">
      <c r="A12981" t="s">
        <v>283</v>
      </c>
      <c r="B12981" t="s">
        <v>143</v>
      </c>
      <c r="C12981" s="44">
        <v>0</v>
      </c>
      <c r="D12981" s="33">
        <v>43871</v>
      </c>
    </row>
    <row r="12982" spans="1:4" x14ac:dyDescent="0.2">
      <c r="A12982" t="s">
        <v>283</v>
      </c>
      <c r="B12982" t="s">
        <v>143</v>
      </c>
      <c r="C12982" s="44">
        <v>0</v>
      </c>
      <c r="D12982" s="33">
        <v>43872</v>
      </c>
    </row>
    <row r="12983" spans="1:4" x14ac:dyDescent="0.2">
      <c r="A12983" t="s">
        <v>283</v>
      </c>
      <c r="B12983" t="s">
        <v>143</v>
      </c>
      <c r="C12983" s="44">
        <v>0</v>
      </c>
      <c r="D12983" s="33">
        <v>43873</v>
      </c>
    </row>
    <row r="12984" spans="1:4" x14ac:dyDescent="0.2">
      <c r="A12984" t="s">
        <v>283</v>
      </c>
      <c r="B12984" t="s">
        <v>143</v>
      </c>
      <c r="C12984" s="44">
        <v>0</v>
      </c>
      <c r="D12984" s="33">
        <v>43874</v>
      </c>
    </row>
    <row r="12985" spans="1:4" x14ac:dyDescent="0.2">
      <c r="A12985" t="s">
        <v>283</v>
      </c>
      <c r="B12985" t="s">
        <v>143</v>
      </c>
      <c r="C12985" s="44">
        <v>0</v>
      </c>
      <c r="D12985" s="33">
        <v>43875</v>
      </c>
    </row>
    <row r="12986" spans="1:4" x14ac:dyDescent="0.2">
      <c r="A12986" t="s">
        <v>283</v>
      </c>
      <c r="B12986" t="s">
        <v>143</v>
      </c>
      <c r="C12986" s="44">
        <v>0</v>
      </c>
      <c r="D12986" s="33">
        <v>43876</v>
      </c>
    </row>
    <row r="12987" spans="1:4" x14ac:dyDescent="0.2">
      <c r="A12987" t="s">
        <v>283</v>
      </c>
      <c r="B12987" t="s">
        <v>143</v>
      </c>
      <c r="C12987" s="44">
        <v>0</v>
      </c>
      <c r="D12987" s="33">
        <v>43877</v>
      </c>
    </row>
    <row r="12988" spans="1:4" x14ac:dyDescent="0.2">
      <c r="A12988" t="s">
        <v>283</v>
      </c>
      <c r="B12988" t="s">
        <v>143</v>
      </c>
      <c r="C12988" s="44">
        <v>0</v>
      </c>
      <c r="D12988" s="33">
        <v>43878</v>
      </c>
    </row>
    <row r="12989" spans="1:4" x14ac:dyDescent="0.2">
      <c r="A12989" t="s">
        <v>283</v>
      </c>
      <c r="B12989" t="s">
        <v>143</v>
      </c>
      <c r="C12989" s="44">
        <v>0</v>
      </c>
      <c r="D12989" s="33">
        <v>43879</v>
      </c>
    </row>
    <row r="12990" spans="1:4" x14ac:dyDescent="0.2">
      <c r="A12990" t="s">
        <v>283</v>
      </c>
      <c r="B12990" t="s">
        <v>143</v>
      </c>
      <c r="C12990" s="44">
        <v>0</v>
      </c>
      <c r="D12990" s="33">
        <v>43880</v>
      </c>
    </row>
    <row r="12991" spans="1:4" x14ac:dyDescent="0.2">
      <c r="A12991" t="s">
        <v>283</v>
      </c>
      <c r="B12991" t="s">
        <v>143</v>
      </c>
      <c r="C12991" s="44">
        <v>0</v>
      </c>
      <c r="D12991" s="33">
        <v>43881</v>
      </c>
    </row>
    <row r="12992" spans="1:4" x14ac:dyDescent="0.2">
      <c r="A12992" t="s">
        <v>283</v>
      </c>
      <c r="B12992" t="s">
        <v>143</v>
      </c>
      <c r="C12992" s="44">
        <v>0</v>
      </c>
      <c r="D12992" s="33">
        <v>43882</v>
      </c>
    </row>
    <row r="12993" spans="1:4" x14ac:dyDescent="0.2">
      <c r="A12993" t="s">
        <v>283</v>
      </c>
      <c r="B12993" t="s">
        <v>143</v>
      </c>
      <c r="C12993" s="44">
        <v>0</v>
      </c>
      <c r="D12993" s="33">
        <v>43883</v>
      </c>
    </row>
    <row r="12994" spans="1:4" x14ac:dyDescent="0.2">
      <c r="A12994" t="s">
        <v>283</v>
      </c>
      <c r="B12994" t="s">
        <v>143</v>
      </c>
      <c r="C12994" s="44">
        <v>0</v>
      </c>
      <c r="D12994" s="33">
        <v>43884</v>
      </c>
    </row>
    <row r="12995" spans="1:4" x14ac:dyDescent="0.2">
      <c r="A12995" t="s">
        <v>283</v>
      </c>
      <c r="B12995" t="s">
        <v>143</v>
      </c>
      <c r="C12995" s="44">
        <v>0</v>
      </c>
      <c r="D12995" s="33">
        <v>43885</v>
      </c>
    </row>
    <row r="12996" spans="1:4" x14ac:dyDescent="0.2">
      <c r="A12996" t="s">
        <v>283</v>
      </c>
      <c r="B12996" t="s">
        <v>143</v>
      </c>
      <c r="C12996" s="44">
        <v>0</v>
      </c>
      <c r="D12996" s="33">
        <v>43886</v>
      </c>
    </row>
    <row r="12997" spans="1:4" x14ac:dyDescent="0.2">
      <c r="A12997" t="s">
        <v>283</v>
      </c>
      <c r="B12997" t="s">
        <v>143</v>
      </c>
      <c r="C12997" s="44">
        <v>0</v>
      </c>
      <c r="D12997" s="33">
        <v>43887</v>
      </c>
    </row>
    <row r="12998" spans="1:4" x14ac:dyDescent="0.2">
      <c r="A12998" t="s">
        <v>283</v>
      </c>
      <c r="B12998" t="s">
        <v>143</v>
      </c>
      <c r="C12998" s="44">
        <v>0</v>
      </c>
      <c r="D12998" s="33">
        <v>43888</v>
      </c>
    </row>
    <row r="12999" spans="1:4" x14ac:dyDescent="0.2">
      <c r="A12999" t="s">
        <v>283</v>
      </c>
      <c r="B12999" t="s">
        <v>143</v>
      </c>
      <c r="C12999" s="44">
        <v>0</v>
      </c>
      <c r="D12999" s="33">
        <v>43889</v>
      </c>
    </row>
    <row r="13000" spans="1:4" x14ac:dyDescent="0.2">
      <c r="A13000" t="s">
        <v>283</v>
      </c>
      <c r="B13000" t="s">
        <v>143</v>
      </c>
      <c r="C13000" s="44">
        <v>0</v>
      </c>
      <c r="D13000" s="33">
        <v>43890</v>
      </c>
    </row>
    <row r="13001" spans="1:4" x14ac:dyDescent="0.2">
      <c r="A13001" t="s">
        <v>283</v>
      </c>
      <c r="B13001" t="s">
        <v>143</v>
      </c>
      <c r="C13001" s="44">
        <v>0</v>
      </c>
      <c r="D13001" s="33">
        <v>43891</v>
      </c>
    </row>
    <row r="13002" spans="1:4" x14ac:dyDescent="0.2">
      <c r="A13002" t="s">
        <v>283</v>
      </c>
      <c r="B13002" t="s">
        <v>143</v>
      </c>
      <c r="C13002" s="44">
        <v>0</v>
      </c>
      <c r="D13002" s="33">
        <v>43892</v>
      </c>
    </row>
    <row r="13003" spans="1:4" x14ac:dyDescent="0.2">
      <c r="A13003" t="s">
        <v>283</v>
      </c>
      <c r="B13003" t="s">
        <v>143</v>
      </c>
      <c r="C13003" s="44">
        <v>0</v>
      </c>
      <c r="D13003" s="33">
        <v>43893</v>
      </c>
    </row>
    <row r="13004" spans="1:4" x14ac:dyDescent="0.2">
      <c r="A13004" t="s">
        <v>283</v>
      </c>
      <c r="B13004" t="s">
        <v>143</v>
      </c>
      <c r="C13004" s="44">
        <v>0</v>
      </c>
      <c r="D13004" s="33">
        <v>43894</v>
      </c>
    </row>
    <row r="13005" spans="1:4" x14ac:dyDescent="0.2">
      <c r="A13005" t="s">
        <v>283</v>
      </c>
      <c r="B13005" t="s">
        <v>143</v>
      </c>
      <c r="C13005" s="44">
        <v>0</v>
      </c>
      <c r="D13005" s="33">
        <v>43895</v>
      </c>
    </row>
    <row r="13006" spans="1:4" x14ac:dyDescent="0.2">
      <c r="A13006" t="s">
        <v>283</v>
      </c>
      <c r="B13006" t="s">
        <v>143</v>
      </c>
      <c r="C13006" s="44">
        <v>0</v>
      </c>
      <c r="D13006" s="33">
        <v>43896</v>
      </c>
    </row>
    <row r="13007" spans="1:4" x14ac:dyDescent="0.2">
      <c r="A13007" t="s">
        <v>283</v>
      </c>
      <c r="B13007" t="s">
        <v>143</v>
      </c>
      <c r="C13007" s="44">
        <v>0</v>
      </c>
      <c r="D13007" s="33">
        <v>43897</v>
      </c>
    </row>
    <row r="13008" spans="1:4" x14ac:dyDescent="0.2">
      <c r="A13008" t="s">
        <v>283</v>
      </c>
      <c r="B13008" t="s">
        <v>143</v>
      </c>
      <c r="C13008" s="44">
        <v>0</v>
      </c>
      <c r="D13008" s="33">
        <v>43898</v>
      </c>
    </row>
    <row r="13009" spans="1:4" x14ac:dyDescent="0.2">
      <c r="A13009" t="s">
        <v>283</v>
      </c>
      <c r="B13009" t="s">
        <v>143</v>
      </c>
      <c r="C13009" s="44">
        <v>0</v>
      </c>
      <c r="D13009" s="33">
        <v>43899</v>
      </c>
    </row>
    <row r="13010" spans="1:4" x14ac:dyDescent="0.2">
      <c r="A13010" t="s">
        <v>283</v>
      </c>
      <c r="B13010" t="s">
        <v>143</v>
      </c>
      <c r="C13010" s="44">
        <v>0</v>
      </c>
      <c r="D13010" s="33">
        <v>43900</v>
      </c>
    </row>
    <row r="13011" spans="1:4" x14ac:dyDescent="0.2">
      <c r="A13011" t="s">
        <v>283</v>
      </c>
      <c r="B13011" t="s">
        <v>143</v>
      </c>
      <c r="C13011" s="44">
        <v>0</v>
      </c>
      <c r="D13011" s="33">
        <v>43901</v>
      </c>
    </row>
    <row r="13012" spans="1:4" x14ac:dyDescent="0.2">
      <c r="A13012" t="s">
        <v>283</v>
      </c>
      <c r="B13012" t="s">
        <v>143</v>
      </c>
      <c r="C13012" s="44">
        <v>0</v>
      </c>
      <c r="D13012" s="33">
        <v>43902</v>
      </c>
    </row>
    <row r="13013" spans="1:4" x14ac:dyDescent="0.2">
      <c r="A13013" t="s">
        <v>283</v>
      </c>
      <c r="B13013" t="s">
        <v>143</v>
      </c>
      <c r="C13013" s="44">
        <v>0</v>
      </c>
      <c r="D13013" s="33">
        <v>43903</v>
      </c>
    </row>
    <row r="13014" spans="1:4" x14ac:dyDescent="0.2">
      <c r="A13014" t="s">
        <v>283</v>
      </c>
      <c r="B13014" t="s">
        <v>143</v>
      </c>
      <c r="C13014" s="44">
        <v>0</v>
      </c>
      <c r="D13014" s="33">
        <v>43904</v>
      </c>
    </row>
    <row r="13015" spans="1:4" x14ac:dyDescent="0.2">
      <c r="A13015" t="s">
        <v>283</v>
      </c>
      <c r="B13015" t="s">
        <v>143</v>
      </c>
      <c r="C13015" s="44">
        <v>0</v>
      </c>
      <c r="D13015" s="33">
        <v>43905</v>
      </c>
    </row>
    <row r="13016" spans="1:4" x14ac:dyDescent="0.2">
      <c r="A13016" t="s">
        <v>284</v>
      </c>
      <c r="B13016" t="s">
        <v>143</v>
      </c>
      <c r="C13016" s="44">
        <v>0</v>
      </c>
      <c r="D13016" s="33">
        <v>43852</v>
      </c>
    </row>
    <row r="13017" spans="1:4" x14ac:dyDescent="0.2">
      <c r="A13017" t="s">
        <v>284</v>
      </c>
      <c r="B13017" t="s">
        <v>143</v>
      </c>
      <c r="C13017" s="44">
        <v>0</v>
      </c>
      <c r="D13017" s="33">
        <v>43853</v>
      </c>
    </row>
    <row r="13018" spans="1:4" x14ac:dyDescent="0.2">
      <c r="A13018" t="s">
        <v>284</v>
      </c>
      <c r="B13018" t="s">
        <v>143</v>
      </c>
      <c r="C13018" s="44">
        <v>0</v>
      </c>
      <c r="D13018" s="33">
        <v>43854</v>
      </c>
    </row>
    <row r="13019" spans="1:4" x14ac:dyDescent="0.2">
      <c r="A13019" t="s">
        <v>284</v>
      </c>
      <c r="B13019" t="s">
        <v>143</v>
      </c>
      <c r="C13019" s="44">
        <v>0</v>
      </c>
      <c r="D13019" s="33">
        <v>43855</v>
      </c>
    </row>
    <row r="13020" spans="1:4" x14ac:dyDescent="0.2">
      <c r="A13020" t="s">
        <v>284</v>
      </c>
      <c r="B13020" t="s">
        <v>143</v>
      </c>
      <c r="C13020" s="44">
        <v>0</v>
      </c>
      <c r="D13020" s="33">
        <v>43856</v>
      </c>
    </row>
    <row r="13021" spans="1:4" x14ac:dyDescent="0.2">
      <c r="A13021" t="s">
        <v>284</v>
      </c>
      <c r="B13021" t="s">
        <v>143</v>
      </c>
      <c r="C13021" s="44">
        <v>0</v>
      </c>
      <c r="D13021" s="33">
        <v>43857</v>
      </c>
    </row>
    <row r="13022" spans="1:4" x14ac:dyDescent="0.2">
      <c r="A13022" t="s">
        <v>284</v>
      </c>
      <c r="B13022" t="s">
        <v>143</v>
      </c>
      <c r="C13022" s="44">
        <v>0</v>
      </c>
      <c r="D13022" s="33">
        <v>43858</v>
      </c>
    </row>
    <row r="13023" spans="1:4" x14ac:dyDescent="0.2">
      <c r="A13023" t="s">
        <v>284</v>
      </c>
      <c r="B13023" t="s">
        <v>143</v>
      </c>
      <c r="C13023" s="44">
        <v>0</v>
      </c>
      <c r="D13023" s="33">
        <v>43859</v>
      </c>
    </row>
    <row r="13024" spans="1:4" x14ac:dyDescent="0.2">
      <c r="A13024" t="s">
        <v>284</v>
      </c>
      <c r="B13024" t="s">
        <v>143</v>
      </c>
      <c r="C13024" s="44">
        <v>0</v>
      </c>
      <c r="D13024" s="33">
        <v>43860</v>
      </c>
    </row>
    <row r="13025" spans="1:4" x14ac:dyDescent="0.2">
      <c r="A13025" t="s">
        <v>284</v>
      </c>
      <c r="B13025" t="s">
        <v>143</v>
      </c>
      <c r="C13025" s="44">
        <v>0</v>
      </c>
      <c r="D13025" s="33">
        <v>43861</v>
      </c>
    </row>
    <row r="13026" spans="1:4" x14ac:dyDescent="0.2">
      <c r="A13026" t="s">
        <v>284</v>
      </c>
      <c r="B13026" t="s">
        <v>143</v>
      </c>
      <c r="C13026" s="44">
        <v>0</v>
      </c>
      <c r="D13026" s="33">
        <v>43862</v>
      </c>
    </row>
    <row r="13027" spans="1:4" x14ac:dyDescent="0.2">
      <c r="A13027" t="s">
        <v>284</v>
      </c>
      <c r="B13027" t="s">
        <v>143</v>
      </c>
      <c r="C13027" s="44">
        <v>0</v>
      </c>
      <c r="D13027" s="33">
        <v>43863</v>
      </c>
    </row>
    <row r="13028" spans="1:4" x14ac:dyDescent="0.2">
      <c r="A13028" t="s">
        <v>284</v>
      </c>
      <c r="B13028" t="s">
        <v>143</v>
      </c>
      <c r="C13028" s="44">
        <v>0</v>
      </c>
      <c r="D13028" s="33">
        <v>43864</v>
      </c>
    </row>
    <row r="13029" spans="1:4" x14ac:dyDescent="0.2">
      <c r="A13029" t="s">
        <v>284</v>
      </c>
      <c r="B13029" t="s">
        <v>143</v>
      </c>
      <c r="C13029" s="44">
        <v>0</v>
      </c>
      <c r="D13029" s="33">
        <v>43865</v>
      </c>
    </row>
    <row r="13030" spans="1:4" x14ac:dyDescent="0.2">
      <c r="A13030" t="s">
        <v>284</v>
      </c>
      <c r="B13030" t="s">
        <v>143</v>
      </c>
      <c r="C13030" s="44">
        <v>0</v>
      </c>
      <c r="D13030" s="33">
        <v>43866</v>
      </c>
    </row>
    <row r="13031" spans="1:4" x14ac:dyDescent="0.2">
      <c r="A13031" t="s">
        <v>284</v>
      </c>
      <c r="B13031" t="s">
        <v>143</v>
      </c>
      <c r="C13031" s="44">
        <v>0</v>
      </c>
      <c r="D13031" s="33">
        <v>43867</v>
      </c>
    </row>
    <row r="13032" spans="1:4" x14ac:dyDescent="0.2">
      <c r="A13032" t="s">
        <v>284</v>
      </c>
      <c r="B13032" t="s">
        <v>143</v>
      </c>
      <c r="C13032" s="44">
        <v>0</v>
      </c>
      <c r="D13032" s="33">
        <v>43868</v>
      </c>
    </row>
    <row r="13033" spans="1:4" x14ac:dyDescent="0.2">
      <c r="A13033" t="s">
        <v>284</v>
      </c>
      <c r="B13033" t="s">
        <v>143</v>
      </c>
      <c r="C13033" s="44">
        <v>0</v>
      </c>
      <c r="D13033" s="33">
        <v>43869</v>
      </c>
    </row>
    <row r="13034" spans="1:4" x14ac:dyDescent="0.2">
      <c r="A13034" t="s">
        <v>284</v>
      </c>
      <c r="B13034" t="s">
        <v>143</v>
      </c>
      <c r="C13034" s="44">
        <v>0</v>
      </c>
      <c r="D13034" s="33">
        <v>43870</v>
      </c>
    </row>
    <row r="13035" spans="1:4" x14ac:dyDescent="0.2">
      <c r="A13035" t="s">
        <v>284</v>
      </c>
      <c r="B13035" t="s">
        <v>143</v>
      </c>
      <c r="C13035" s="44">
        <v>0</v>
      </c>
      <c r="D13035" s="33">
        <v>43871</v>
      </c>
    </row>
    <row r="13036" spans="1:4" x14ac:dyDescent="0.2">
      <c r="A13036" t="s">
        <v>284</v>
      </c>
      <c r="B13036" t="s">
        <v>143</v>
      </c>
      <c r="C13036" s="44">
        <v>0</v>
      </c>
      <c r="D13036" s="33">
        <v>43872</v>
      </c>
    </row>
    <row r="13037" spans="1:4" x14ac:dyDescent="0.2">
      <c r="A13037" t="s">
        <v>284</v>
      </c>
      <c r="B13037" t="s">
        <v>143</v>
      </c>
      <c r="C13037" s="44">
        <v>0</v>
      </c>
      <c r="D13037" s="33">
        <v>43873</v>
      </c>
    </row>
    <row r="13038" spans="1:4" x14ac:dyDescent="0.2">
      <c r="A13038" t="s">
        <v>284</v>
      </c>
      <c r="B13038" t="s">
        <v>143</v>
      </c>
      <c r="C13038" s="44">
        <v>0</v>
      </c>
      <c r="D13038" s="33">
        <v>43874</v>
      </c>
    </row>
    <row r="13039" spans="1:4" x14ac:dyDescent="0.2">
      <c r="A13039" t="s">
        <v>284</v>
      </c>
      <c r="B13039" t="s">
        <v>143</v>
      </c>
      <c r="C13039" s="44">
        <v>0</v>
      </c>
      <c r="D13039" s="33">
        <v>43875</v>
      </c>
    </row>
    <row r="13040" spans="1:4" x14ac:dyDescent="0.2">
      <c r="A13040" t="s">
        <v>284</v>
      </c>
      <c r="B13040" t="s">
        <v>143</v>
      </c>
      <c r="C13040" s="44">
        <v>0</v>
      </c>
      <c r="D13040" s="33">
        <v>43876</v>
      </c>
    </row>
    <row r="13041" spans="1:4" x14ac:dyDescent="0.2">
      <c r="A13041" t="s">
        <v>284</v>
      </c>
      <c r="B13041" t="s">
        <v>143</v>
      </c>
      <c r="C13041" s="44">
        <v>0</v>
      </c>
      <c r="D13041" s="33">
        <v>43877</v>
      </c>
    </row>
    <row r="13042" spans="1:4" x14ac:dyDescent="0.2">
      <c r="A13042" t="s">
        <v>284</v>
      </c>
      <c r="B13042" t="s">
        <v>143</v>
      </c>
      <c r="C13042" s="44">
        <v>0</v>
      </c>
      <c r="D13042" s="33">
        <v>43878</v>
      </c>
    </row>
    <row r="13043" spans="1:4" x14ac:dyDescent="0.2">
      <c r="A13043" t="s">
        <v>284</v>
      </c>
      <c r="B13043" t="s">
        <v>143</v>
      </c>
      <c r="C13043" s="44">
        <v>0</v>
      </c>
      <c r="D13043" s="33">
        <v>43879</v>
      </c>
    </row>
    <row r="13044" spans="1:4" x14ac:dyDescent="0.2">
      <c r="A13044" t="s">
        <v>284</v>
      </c>
      <c r="B13044" t="s">
        <v>143</v>
      </c>
      <c r="C13044" s="44">
        <v>0</v>
      </c>
      <c r="D13044" s="33">
        <v>43880</v>
      </c>
    </row>
    <row r="13045" spans="1:4" x14ac:dyDescent="0.2">
      <c r="A13045" t="s">
        <v>284</v>
      </c>
      <c r="B13045" t="s">
        <v>143</v>
      </c>
      <c r="C13045" s="44">
        <v>0</v>
      </c>
      <c r="D13045" s="33">
        <v>43881</v>
      </c>
    </row>
    <row r="13046" spans="1:4" x14ac:dyDescent="0.2">
      <c r="A13046" t="s">
        <v>284</v>
      </c>
      <c r="B13046" t="s">
        <v>143</v>
      </c>
      <c r="C13046" s="44">
        <v>0</v>
      </c>
      <c r="D13046" s="33">
        <v>43882</v>
      </c>
    </row>
    <row r="13047" spans="1:4" x14ac:dyDescent="0.2">
      <c r="A13047" t="s">
        <v>284</v>
      </c>
      <c r="B13047" t="s">
        <v>143</v>
      </c>
      <c r="C13047" s="44">
        <v>0</v>
      </c>
      <c r="D13047" s="33">
        <v>43883</v>
      </c>
    </row>
    <row r="13048" spans="1:4" x14ac:dyDescent="0.2">
      <c r="A13048" t="s">
        <v>284</v>
      </c>
      <c r="B13048" t="s">
        <v>143</v>
      </c>
      <c r="C13048" s="44">
        <v>0</v>
      </c>
      <c r="D13048" s="33">
        <v>43884</v>
      </c>
    </row>
    <row r="13049" spans="1:4" x14ac:dyDescent="0.2">
      <c r="A13049" t="s">
        <v>284</v>
      </c>
      <c r="B13049" t="s">
        <v>143</v>
      </c>
      <c r="C13049" s="44">
        <v>0</v>
      </c>
      <c r="D13049" s="33">
        <v>43885</v>
      </c>
    </row>
    <row r="13050" spans="1:4" x14ac:dyDescent="0.2">
      <c r="A13050" t="s">
        <v>284</v>
      </c>
      <c r="B13050" t="s">
        <v>143</v>
      </c>
      <c r="C13050" s="44">
        <v>0</v>
      </c>
      <c r="D13050" s="33">
        <v>43886</v>
      </c>
    </row>
    <row r="13051" spans="1:4" x14ac:dyDescent="0.2">
      <c r="A13051" t="s">
        <v>284</v>
      </c>
      <c r="B13051" t="s">
        <v>143</v>
      </c>
      <c r="C13051" s="44">
        <v>0</v>
      </c>
      <c r="D13051" s="33">
        <v>43887</v>
      </c>
    </row>
    <row r="13052" spans="1:4" x14ac:dyDescent="0.2">
      <c r="A13052" t="s">
        <v>284</v>
      </c>
      <c r="B13052" t="s">
        <v>143</v>
      </c>
      <c r="C13052" s="44">
        <v>0</v>
      </c>
      <c r="D13052" s="33">
        <v>43888</v>
      </c>
    </row>
    <row r="13053" spans="1:4" x14ac:dyDescent="0.2">
      <c r="A13053" t="s">
        <v>284</v>
      </c>
      <c r="B13053" t="s">
        <v>143</v>
      </c>
      <c r="C13053" s="44">
        <v>0</v>
      </c>
      <c r="D13053" s="33">
        <v>43889</v>
      </c>
    </row>
    <row r="13054" spans="1:4" x14ac:dyDescent="0.2">
      <c r="A13054" t="s">
        <v>284</v>
      </c>
      <c r="B13054" t="s">
        <v>143</v>
      </c>
      <c r="C13054" s="44">
        <v>0</v>
      </c>
      <c r="D13054" s="33">
        <v>43890</v>
      </c>
    </row>
    <row r="13055" spans="1:4" x14ac:dyDescent="0.2">
      <c r="A13055" t="s">
        <v>284</v>
      </c>
      <c r="B13055" t="s">
        <v>143</v>
      </c>
      <c r="C13055" s="44">
        <v>0</v>
      </c>
      <c r="D13055" s="33">
        <v>43891</v>
      </c>
    </row>
    <row r="13056" spans="1:4" x14ac:dyDescent="0.2">
      <c r="A13056" t="s">
        <v>284</v>
      </c>
      <c r="B13056" t="s">
        <v>143</v>
      </c>
      <c r="C13056" s="44">
        <v>0</v>
      </c>
      <c r="D13056" s="33">
        <v>43892</v>
      </c>
    </row>
    <row r="13057" spans="1:4" x14ac:dyDescent="0.2">
      <c r="A13057" t="s">
        <v>284</v>
      </c>
      <c r="B13057" t="s">
        <v>143</v>
      </c>
      <c r="C13057" s="44">
        <v>0</v>
      </c>
      <c r="D13057" s="33">
        <v>43893</v>
      </c>
    </row>
    <row r="13058" spans="1:4" x14ac:dyDescent="0.2">
      <c r="A13058" t="s">
        <v>284</v>
      </c>
      <c r="B13058" t="s">
        <v>143</v>
      </c>
      <c r="C13058" s="44">
        <v>0</v>
      </c>
      <c r="D13058" s="33">
        <v>43894</v>
      </c>
    </row>
    <row r="13059" spans="1:4" x14ac:dyDescent="0.2">
      <c r="A13059" t="s">
        <v>284</v>
      </c>
      <c r="B13059" t="s">
        <v>143</v>
      </c>
      <c r="C13059" s="44">
        <v>0</v>
      </c>
      <c r="D13059" s="33">
        <v>43895</v>
      </c>
    </row>
    <row r="13060" spans="1:4" x14ac:dyDescent="0.2">
      <c r="A13060" t="s">
        <v>284</v>
      </c>
      <c r="B13060" t="s">
        <v>143</v>
      </c>
      <c r="C13060" s="44">
        <v>0</v>
      </c>
      <c r="D13060" s="33">
        <v>43896</v>
      </c>
    </row>
    <row r="13061" spans="1:4" x14ac:dyDescent="0.2">
      <c r="A13061" t="s">
        <v>284</v>
      </c>
      <c r="B13061" t="s">
        <v>143</v>
      </c>
      <c r="C13061" s="44">
        <v>0</v>
      </c>
      <c r="D13061" s="33">
        <v>43897</v>
      </c>
    </row>
    <row r="13062" spans="1:4" x14ac:dyDescent="0.2">
      <c r="A13062" t="s">
        <v>284</v>
      </c>
      <c r="B13062" t="s">
        <v>143</v>
      </c>
      <c r="C13062" s="44">
        <v>0</v>
      </c>
      <c r="D13062" s="33">
        <v>43898</v>
      </c>
    </row>
    <row r="13063" spans="1:4" x14ac:dyDescent="0.2">
      <c r="A13063" t="s">
        <v>284</v>
      </c>
      <c r="B13063" t="s">
        <v>143</v>
      </c>
      <c r="C13063" s="44">
        <v>0</v>
      </c>
      <c r="D13063" s="33">
        <v>43899</v>
      </c>
    </row>
    <row r="13064" spans="1:4" x14ac:dyDescent="0.2">
      <c r="A13064" t="s">
        <v>284</v>
      </c>
      <c r="B13064" t="s">
        <v>143</v>
      </c>
      <c r="C13064" s="44">
        <v>0</v>
      </c>
      <c r="D13064" s="33">
        <v>43900</v>
      </c>
    </row>
    <row r="13065" spans="1:4" x14ac:dyDescent="0.2">
      <c r="A13065" t="s">
        <v>284</v>
      </c>
      <c r="B13065" t="s">
        <v>143</v>
      </c>
      <c r="C13065" s="44">
        <v>0</v>
      </c>
      <c r="D13065" s="33">
        <v>43901</v>
      </c>
    </row>
    <row r="13066" spans="1:4" x14ac:dyDescent="0.2">
      <c r="A13066" t="s">
        <v>284</v>
      </c>
      <c r="B13066" t="s">
        <v>143</v>
      </c>
      <c r="C13066" s="44">
        <v>0</v>
      </c>
      <c r="D13066" s="33">
        <v>43902</v>
      </c>
    </row>
    <row r="13067" spans="1:4" x14ac:dyDescent="0.2">
      <c r="A13067" t="s">
        <v>284</v>
      </c>
      <c r="B13067" t="s">
        <v>143</v>
      </c>
      <c r="C13067" s="44">
        <v>0</v>
      </c>
      <c r="D13067" s="33">
        <v>43903</v>
      </c>
    </row>
    <row r="13068" spans="1:4" x14ac:dyDescent="0.2">
      <c r="A13068" t="s">
        <v>284</v>
      </c>
      <c r="B13068" t="s">
        <v>143</v>
      </c>
      <c r="C13068" s="44">
        <v>0</v>
      </c>
      <c r="D13068" s="33">
        <v>43904</v>
      </c>
    </row>
    <row r="13069" spans="1:4" x14ac:dyDescent="0.2">
      <c r="A13069" t="s">
        <v>284</v>
      </c>
      <c r="B13069" t="s">
        <v>143</v>
      </c>
      <c r="C13069" s="44">
        <v>0</v>
      </c>
      <c r="D13069" s="33">
        <v>43905</v>
      </c>
    </row>
    <row r="13070" spans="1:4" x14ac:dyDescent="0.2">
      <c r="A13070" t="s">
        <v>285</v>
      </c>
      <c r="B13070" t="s">
        <v>143</v>
      </c>
      <c r="C13070" s="44">
        <v>0</v>
      </c>
      <c r="D13070" s="33">
        <v>43852</v>
      </c>
    </row>
    <row r="13071" spans="1:4" x14ac:dyDescent="0.2">
      <c r="A13071" t="s">
        <v>285</v>
      </c>
      <c r="B13071" t="s">
        <v>143</v>
      </c>
      <c r="C13071" s="44">
        <v>0</v>
      </c>
      <c r="D13071" s="33">
        <v>43853</v>
      </c>
    </row>
    <row r="13072" spans="1:4" x14ac:dyDescent="0.2">
      <c r="A13072" t="s">
        <v>285</v>
      </c>
      <c r="B13072" t="s">
        <v>143</v>
      </c>
      <c r="C13072" s="44">
        <v>0</v>
      </c>
      <c r="D13072" s="33">
        <v>43854</v>
      </c>
    </row>
    <row r="13073" spans="1:4" x14ac:dyDescent="0.2">
      <c r="A13073" t="s">
        <v>285</v>
      </c>
      <c r="B13073" t="s">
        <v>143</v>
      </c>
      <c r="C13073" s="44">
        <v>0</v>
      </c>
      <c r="D13073" s="33">
        <v>43855</v>
      </c>
    </row>
    <row r="13074" spans="1:4" x14ac:dyDescent="0.2">
      <c r="A13074" t="s">
        <v>285</v>
      </c>
      <c r="B13074" t="s">
        <v>143</v>
      </c>
      <c r="C13074" s="44">
        <v>0</v>
      </c>
      <c r="D13074" s="33">
        <v>43856</v>
      </c>
    </row>
    <row r="13075" spans="1:4" x14ac:dyDescent="0.2">
      <c r="A13075" t="s">
        <v>285</v>
      </c>
      <c r="B13075" t="s">
        <v>143</v>
      </c>
      <c r="C13075" s="44">
        <v>0</v>
      </c>
      <c r="D13075" s="33">
        <v>43857</v>
      </c>
    </row>
    <row r="13076" spans="1:4" x14ac:dyDescent="0.2">
      <c r="A13076" t="s">
        <v>285</v>
      </c>
      <c r="B13076" t="s">
        <v>143</v>
      </c>
      <c r="C13076" s="44">
        <v>0</v>
      </c>
      <c r="D13076" s="33">
        <v>43858</v>
      </c>
    </row>
    <row r="13077" spans="1:4" x14ac:dyDescent="0.2">
      <c r="A13077" t="s">
        <v>285</v>
      </c>
      <c r="B13077" t="s">
        <v>143</v>
      </c>
      <c r="C13077" s="44">
        <v>0</v>
      </c>
      <c r="D13077" s="33">
        <v>43859</v>
      </c>
    </row>
    <row r="13078" spans="1:4" x14ac:dyDescent="0.2">
      <c r="A13078" t="s">
        <v>285</v>
      </c>
      <c r="B13078" t="s">
        <v>143</v>
      </c>
      <c r="C13078" s="44">
        <v>0</v>
      </c>
      <c r="D13078" s="33">
        <v>43860</v>
      </c>
    </row>
    <row r="13079" spans="1:4" x14ac:dyDescent="0.2">
      <c r="A13079" t="s">
        <v>285</v>
      </c>
      <c r="B13079" t="s">
        <v>143</v>
      </c>
      <c r="C13079" s="44">
        <v>0</v>
      </c>
      <c r="D13079" s="33">
        <v>43861</v>
      </c>
    </row>
    <row r="13080" spans="1:4" x14ac:dyDescent="0.2">
      <c r="A13080" t="s">
        <v>285</v>
      </c>
      <c r="B13080" t="s">
        <v>143</v>
      </c>
      <c r="C13080" s="44">
        <v>0</v>
      </c>
      <c r="D13080" s="33">
        <v>43862</v>
      </c>
    </row>
    <row r="13081" spans="1:4" x14ac:dyDescent="0.2">
      <c r="A13081" t="s">
        <v>285</v>
      </c>
      <c r="B13081" t="s">
        <v>143</v>
      </c>
      <c r="C13081" s="44">
        <v>0</v>
      </c>
      <c r="D13081" s="33">
        <v>43863</v>
      </c>
    </row>
    <row r="13082" spans="1:4" x14ac:dyDescent="0.2">
      <c r="A13082" t="s">
        <v>285</v>
      </c>
      <c r="B13082" t="s">
        <v>143</v>
      </c>
      <c r="C13082" s="44">
        <v>0</v>
      </c>
      <c r="D13082" s="33">
        <v>43864</v>
      </c>
    </row>
    <row r="13083" spans="1:4" x14ac:dyDescent="0.2">
      <c r="A13083" t="s">
        <v>285</v>
      </c>
      <c r="B13083" t="s">
        <v>143</v>
      </c>
      <c r="C13083" s="44">
        <v>0</v>
      </c>
      <c r="D13083" s="33">
        <v>43865</v>
      </c>
    </row>
    <row r="13084" spans="1:4" x14ac:dyDescent="0.2">
      <c r="A13084" t="s">
        <v>285</v>
      </c>
      <c r="B13084" t="s">
        <v>143</v>
      </c>
      <c r="C13084" s="44">
        <v>0</v>
      </c>
      <c r="D13084" s="33">
        <v>43866</v>
      </c>
    </row>
    <row r="13085" spans="1:4" x14ac:dyDescent="0.2">
      <c r="A13085" t="s">
        <v>285</v>
      </c>
      <c r="B13085" t="s">
        <v>143</v>
      </c>
      <c r="C13085" s="44">
        <v>0</v>
      </c>
      <c r="D13085" s="33">
        <v>43867</v>
      </c>
    </row>
    <row r="13086" spans="1:4" x14ac:dyDescent="0.2">
      <c r="A13086" t="s">
        <v>285</v>
      </c>
      <c r="B13086" t="s">
        <v>143</v>
      </c>
      <c r="C13086" s="44">
        <v>0</v>
      </c>
      <c r="D13086" s="33">
        <v>43868</v>
      </c>
    </row>
    <row r="13087" spans="1:4" x14ac:dyDescent="0.2">
      <c r="A13087" t="s">
        <v>285</v>
      </c>
      <c r="B13087" t="s">
        <v>143</v>
      </c>
      <c r="C13087" s="44">
        <v>0</v>
      </c>
      <c r="D13087" s="33">
        <v>43869</v>
      </c>
    </row>
    <row r="13088" spans="1:4" x14ac:dyDescent="0.2">
      <c r="A13088" t="s">
        <v>285</v>
      </c>
      <c r="B13088" t="s">
        <v>143</v>
      </c>
      <c r="C13088" s="44">
        <v>0</v>
      </c>
      <c r="D13088" s="33">
        <v>43870</v>
      </c>
    </row>
    <row r="13089" spans="1:4" x14ac:dyDescent="0.2">
      <c r="A13089" t="s">
        <v>285</v>
      </c>
      <c r="B13089" t="s">
        <v>143</v>
      </c>
      <c r="C13089" s="44">
        <v>0</v>
      </c>
      <c r="D13089" s="33">
        <v>43871</v>
      </c>
    </row>
    <row r="13090" spans="1:4" x14ac:dyDescent="0.2">
      <c r="A13090" t="s">
        <v>285</v>
      </c>
      <c r="B13090" t="s">
        <v>143</v>
      </c>
      <c r="C13090" s="44">
        <v>0</v>
      </c>
      <c r="D13090" s="33">
        <v>43872</v>
      </c>
    </row>
    <row r="13091" spans="1:4" x14ac:dyDescent="0.2">
      <c r="A13091" t="s">
        <v>285</v>
      </c>
      <c r="B13091" t="s">
        <v>143</v>
      </c>
      <c r="C13091" s="44">
        <v>0</v>
      </c>
      <c r="D13091" s="33">
        <v>43873</v>
      </c>
    </row>
    <row r="13092" spans="1:4" x14ac:dyDescent="0.2">
      <c r="A13092" t="s">
        <v>285</v>
      </c>
      <c r="B13092" t="s">
        <v>143</v>
      </c>
      <c r="C13092" s="44">
        <v>0</v>
      </c>
      <c r="D13092" s="33">
        <v>43874</v>
      </c>
    </row>
    <row r="13093" spans="1:4" x14ac:dyDescent="0.2">
      <c r="A13093" t="s">
        <v>285</v>
      </c>
      <c r="B13093" t="s">
        <v>143</v>
      </c>
      <c r="C13093" s="44">
        <v>0</v>
      </c>
      <c r="D13093" s="33">
        <v>43875</v>
      </c>
    </row>
    <row r="13094" spans="1:4" x14ac:dyDescent="0.2">
      <c r="A13094" t="s">
        <v>285</v>
      </c>
      <c r="B13094" t="s">
        <v>143</v>
      </c>
      <c r="C13094" s="44">
        <v>0</v>
      </c>
      <c r="D13094" s="33">
        <v>43876</v>
      </c>
    </row>
    <row r="13095" spans="1:4" x14ac:dyDescent="0.2">
      <c r="A13095" t="s">
        <v>285</v>
      </c>
      <c r="B13095" t="s">
        <v>143</v>
      </c>
      <c r="C13095" s="44">
        <v>0</v>
      </c>
      <c r="D13095" s="33">
        <v>43877</v>
      </c>
    </row>
    <row r="13096" spans="1:4" x14ac:dyDescent="0.2">
      <c r="A13096" t="s">
        <v>285</v>
      </c>
      <c r="B13096" t="s">
        <v>143</v>
      </c>
      <c r="C13096" s="44">
        <v>0</v>
      </c>
      <c r="D13096" s="33">
        <v>43878</v>
      </c>
    </row>
    <row r="13097" spans="1:4" x14ac:dyDescent="0.2">
      <c r="A13097" t="s">
        <v>285</v>
      </c>
      <c r="B13097" t="s">
        <v>143</v>
      </c>
      <c r="C13097" s="44">
        <v>0</v>
      </c>
      <c r="D13097" s="33">
        <v>43879</v>
      </c>
    </row>
    <row r="13098" spans="1:4" x14ac:dyDescent="0.2">
      <c r="A13098" t="s">
        <v>285</v>
      </c>
      <c r="B13098" t="s">
        <v>143</v>
      </c>
      <c r="C13098" s="44">
        <v>0</v>
      </c>
      <c r="D13098" s="33">
        <v>43880</v>
      </c>
    </row>
    <row r="13099" spans="1:4" x14ac:dyDescent="0.2">
      <c r="A13099" t="s">
        <v>285</v>
      </c>
      <c r="B13099" t="s">
        <v>143</v>
      </c>
      <c r="C13099" s="44">
        <v>0</v>
      </c>
      <c r="D13099" s="33">
        <v>43881</v>
      </c>
    </row>
    <row r="13100" spans="1:4" x14ac:dyDescent="0.2">
      <c r="A13100" t="s">
        <v>285</v>
      </c>
      <c r="B13100" t="s">
        <v>143</v>
      </c>
      <c r="C13100" s="44">
        <v>0</v>
      </c>
      <c r="D13100" s="33">
        <v>43882</v>
      </c>
    </row>
    <row r="13101" spans="1:4" x14ac:dyDescent="0.2">
      <c r="A13101" t="s">
        <v>285</v>
      </c>
      <c r="B13101" t="s">
        <v>143</v>
      </c>
      <c r="C13101" s="44">
        <v>0</v>
      </c>
      <c r="D13101" s="33">
        <v>43883</v>
      </c>
    </row>
    <row r="13102" spans="1:4" x14ac:dyDescent="0.2">
      <c r="A13102" t="s">
        <v>285</v>
      </c>
      <c r="B13102" t="s">
        <v>143</v>
      </c>
      <c r="C13102" s="44">
        <v>0</v>
      </c>
      <c r="D13102" s="33">
        <v>43884</v>
      </c>
    </row>
    <row r="13103" spans="1:4" x14ac:dyDescent="0.2">
      <c r="A13103" t="s">
        <v>285</v>
      </c>
      <c r="B13103" t="s">
        <v>143</v>
      </c>
      <c r="C13103" s="44">
        <v>0</v>
      </c>
      <c r="D13103" s="33">
        <v>43885</v>
      </c>
    </row>
    <row r="13104" spans="1:4" x14ac:dyDescent="0.2">
      <c r="A13104" t="s">
        <v>285</v>
      </c>
      <c r="B13104" t="s">
        <v>143</v>
      </c>
      <c r="C13104" s="44">
        <v>0</v>
      </c>
      <c r="D13104" s="33">
        <v>43886</v>
      </c>
    </row>
    <row r="13105" spans="1:4" x14ac:dyDescent="0.2">
      <c r="A13105" t="s">
        <v>285</v>
      </c>
      <c r="B13105" t="s">
        <v>143</v>
      </c>
      <c r="C13105" s="44">
        <v>0</v>
      </c>
      <c r="D13105" s="33">
        <v>43887</v>
      </c>
    </row>
    <row r="13106" spans="1:4" x14ac:dyDescent="0.2">
      <c r="A13106" t="s">
        <v>285</v>
      </c>
      <c r="B13106" t="s">
        <v>143</v>
      </c>
      <c r="C13106" s="44">
        <v>0</v>
      </c>
      <c r="D13106" s="33">
        <v>43888</v>
      </c>
    </row>
    <row r="13107" spans="1:4" x14ac:dyDescent="0.2">
      <c r="A13107" t="s">
        <v>285</v>
      </c>
      <c r="B13107" t="s">
        <v>143</v>
      </c>
      <c r="C13107" s="44">
        <v>0</v>
      </c>
      <c r="D13107" s="33">
        <v>43889</v>
      </c>
    </row>
    <row r="13108" spans="1:4" x14ac:dyDescent="0.2">
      <c r="A13108" t="s">
        <v>285</v>
      </c>
      <c r="B13108" t="s">
        <v>143</v>
      </c>
      <c r="C13108" s="44">
        <v>0</v>
      </c>
      <c r="D13108" s="33">
        <v>43890</v>
      </c>
    </row>
    <row r="13109" spans="1:4" x14ac:dyDescent="0.2">
      <c r="A13109" t="s">
        <v>285</v>
      </c>
      <c r="B13109" t="s">
        <v>143</v>
      </c>
      <c r="C13109" s="44">
        <v>0</v>
      </c>
      <c r="D13109" s="33">
        <v>43891</v>
      </c>
    </row>
    <row r="13110" spans="1:4" x14ac:dyDescent="0.2">
      <c r="A13110" t="s">
        <v>285</v>
      </c>
      <c r="B13110" t="s">
        <v>143</v>
      </c>
      <c r="C13110" s="44">
        <v>0</v>
      </c>
      <c r="D13110" s="33">
        <v>43892</v>
      </c>
    </row>
    <row r="13111" spans="1:4" x14ac:dyDescent="0.2">
      <c r="A13111" t="s">
        <v>285</v>
      </c>
      <c r="B13111" t="s">
        <v>143</v>
      </c>
      <c r="C13111" s="44">
        <v>0</v>
      </c>
      <c r="D13111" s="33">
        <v>43893</v>
      </c>
    </row>
    <row r="13112" spans="1:4" x14ac:dyDescent="0.2">
      <c r="A13112" t="s">
        <v>285</v>
      </c>
      <c r="B13112" t="s">
        <v>143</v>
      </c>
      <c r="C13112" s="44">
        <v>0</v>
      </c>
      <c r="D13112" s="33">
        <v>43894</v>
      </c>
    </row>
    <row r="13113" spans="1:4" x14ac:dyDescent="0.2">
      <c r="A13113" t="s">
        <v>285</v>
      </c>
      <c r="B13113" t="s">
        <v>143</v>
      </c>
      <c r="C13113" s="44">
        <v>0</v>
      </c>
      <c r="D13113" s="33">
        <v>43895</v>
      </c>
    </row>
    <row r="13114" spans="1:4" x14ac:dyDescent="0.2">
      <c r="A13114" t="s">
        <v>285</v>
      </c>
      <c r="B13114" t="s">
        <v>143</v>
      </c>
      <c r="C13114" s="44">
        <v>0</v>
      </c>
      <c r="D13114" s="33">
        <v>43896</v>
      </c>
    </row>
    <row r="13115" spans="1:4" x14ac:dyDescent="0.2">
      <c r="A13115" t="s">
        <v>285</v>
      </c>
      <c r="B13115" t="s">
        <v>143</v>
      </c>
      <c r="C13115" s="44">
        <v>0</v>
      </c>
      <c r="D13115" s="33">
        <v>43897</v>
      </c>
    </row>
    <row r="13116" spans="1:4" x14ac:dyDescent="0.2">
      <c r="A13116" t="s">
        <v>285</v>
      </c>
      <c r="B13116" t="s">
        <v>143</v>
      </c>
      <c r="C13116" s="44">
        <v>0</v>
      </c>
      <c r="D13116" s="33">
        <v>43898</v>
      </c>
    </row>
    <row r="13117" spans="1:4" x14ac:dyDescent="0.2">
      <c r="A13117" t="s">
        <v>285</v>
      </c>
      <c r="B13117" t="s">
        <v>143</v>
      </c>
      <c r="C13117" s="44">
        <v>0</v>
      </c>
      <c r="D13117" s="33">
        <v>43899</v>
      </c>
    </row>
    <row r="13118" spans="1:4" x14ac:dyDescent="0.2">
      <c r="A13118" t="s">
        <v>285</v>
      </c>
      <c r="B13118" t="s">
        <v>143</v>
      </c>
      <c r="C13118" s="44">
        <v>0</v>
      </c>
      <c r="D13118" s="33">
        <v>43900</v>
      </c>
    </row>
    <row r="13119" spans="1:4" x14ac:dyDescent="0.2">
      <c r="A13119" t="s">
        <v>285</v>
      </c>
      <c r="B13119" t="s">
        <v>143</v>
      </c>
      <c r="C13119" s="44">
        <v>0</v>
      </c>
      <c r="D13119" s="33">
        <v>43901</v>
      </c>
    </row>
    <row r="13120" spans="1:4" x14ac:dyDescent="0.2">
      <c r="A13120" t="s">
        <v>285</v>
      </c>
      <c r="B13120" t="s">
        <v>143</v>
      </c>
      <c r="C13120" s="44">
        <v>0</v>
      </c>
      <c r="D13120" s="33">
        <v>43902</v>
      </c>
    </row>
    <row r="13121" spans="1:4" x14ac:dyDescent="0.2">
      <c r="A13121" t="s">
        <v>285</v>
      </c>
      <c r="B13121" t="s">
        <v>143</v>
      </c>
      <c r="C13121" s="44">
        <v>0</v>
      </c>
      <c r="D13121" s="33">
        <v>43903</v>
      </c>
    </row>
    <row r="13122" spans="1:4" x14ac:dyDescent="0.2">
      <c r="A13122" t="s">
        <v>285</v>
      </c>
      <c r="B13122" t="s">
        <v>143</v>
      </c>
      <c r="C13122" s="44">
        <v>0</v>
      </c>
      <c r="D13122" s="33">
        <v>43904</v>
      </c>
    </row>
    <row r="13123" spans="1:4" x14ac:dyDescent="0.2">
      <c r="A13123" t="s">
        <v>285</v>
      </c>
      <c r="B13123" t="s">
        <v>143</v>
      </c>
      <c r="C13123" s="44">
        <v>0</v>
      </c>
      <c r="D13123" s="33">
        <v>43905</v>
      </c>
    </row>
    <row r="13124" spans="1:4" x14ac:dyDescent="0.2">
      <c r="A13124" t="s">
        <v>286</v>
      </c>
      <c r="B13124" t="s">
        <v>143</v>
      </c>
      <c r="C13124" s="44">
        <v>0</v>
      </c>
      <c r="D13124" s="33">
        <v>43852</v>
      </c>
    </row>
    <row r="13125" spans="1:4" x14ac:dyDescent="0.2">
      <c r="A13125" t="s">
        <v>286</v>
      </c>
      <c r="B13125" t="s">
        <v>143</v>
      </c>
      <c r="C13125" s="44">
        <v>0</v>
      </c>
      <c r="D13125" s="33">
        <v>43853</v>
      </c>
    </row>
    <row r="13126" spans="1:4" x14ac:dyDescent="0.2">
      <c r="A13126" t="s">
        <v>286</v>
      </c>
      <c r="B13126" t="s">
        <v>143</v>
      </c>
      <c r="C13126" s="44">
        <v>0</v>
      </c>
      <c r="D13126" s="33">
        <v>43854</v>
      </c>
    </row>
    <row r="13127" spans="1:4" x14ac:dyDescent="0.2">
      <c r="A13127" t="s">
        <v>286</v>
      </c>
      <c r="B13127" t="s">
        <v>143</v>
      </c>
      <c r="C13127" s="44">
        <v>0</v>
      </c>
      <c r="D13127" s="33">
        <v>43855</v>
      </c>
    </row>
    <row r="13128" spans="1:4" x14ac:dyDescent="0.2">
      <c r="A13128" t="s">
        <v>286</v>
      </c>
      <c r="B13128" t="s">
        <v>143</v>
      </c>
      <c r="C13128" s="44">
        <v>0</v>
      </c>
      <c r="D13128" s="33">
        <v>43856</v>
      </c>
    </row>
    <row r="13129" spans="1:4" x14ac:dyDescent="0.2">
      <c r="A13129" t="s">
        <v>286</v>
      </c>
      <c r="B13129" t="s">
        <v>143</v>
      </c>
      <c r="C13129" s="44">
        <v>0</v>
      </c>
      <c r="D13129" s="33">
        <v>43857</v>
      </c>
    </row>
    <row r="13130" spans="1:4" x14ac:dyDescent="0.2">
      <c r="A13130" t="s">
        <v>286</v>
      </c>
      <c r="B13130" t="s">
        <v>143</v>
      </c>
      <c r="C13130" s="44">
        <v>0</v>
      </c>
      <c r="D13130" s="33">
        <v>43858</v>
      </c>
    </row>
    <row r="13131" spans="1:4" x14ac:dyDescent="0.2">
      <c r="A13131" t="s">
        <v>286</v>
      </c>
      <c r="B13131" t="s">
        <v>143</v>
      </c>
      <c r="C13131" s="44">
        <v>0</v>
      </c>
      <c r="D13131" s="33">
        <v>43859</v>
      </c>
    </row>
    <row r="13132" spans="1:4" x14ac:dyDescent="0.2">
      <c r="A13132" t="s">
        <v>286</v>
      </c>
      <c r="B13132" t="s">
        <v>143</v>
      </c>
      <c r="C13132" s="44">
        <v>0</v>
      </c>
      <c r="D13132" s="33">
        <v>43860</v>
      </c>
    </row>
    <row r="13133" spans="1:4" x14ac:dyDescent="0.2">
      <c r="A13133" t="s">
        <v>286</v>
      </c>
      <c r="B13133" t="s">
        <v>143</v>
      </c>
      <c r="C13133" s="44">
        <v>0</v>
      </c>
      <c r="D13133" s="33">
        <v>43861</v>
      </c>
    </row>
    <row r="13134" spans="1:4" x14ac:dyDescent="0.2">
      <c r="A13134" t="s">
        <v>286</v>
      </c>
      <c r="B13134" t="s">
        <v>143</v>
      </c>
      <c r="C13134" s="44">
        <v>0</v>
      </c>
      <c r="D13134" s="33">
        <v>43862</v>
      </c>
    </row>
    <row r="13135" spans="1:4" x14ac:dyDescent="0.2">
      <c r="A13135" t="s">
        <v>286</v>
      </c>
      <c r="B13135" t="s">
        <v>143</v>
      </c>
      <c r="C13135" s="44">
        <v>0</v>
      </c>
      <c r="D13135" s="33">
        <v>43863</v>
      </c>
    </row>
    <row r="13136" spans="1:4" x14ac:dyDescent="0.2">
      <c r="A13136" t="s">
        <v>286</v>
      </c>
      <c r="B13136" t="s">
        <v>143</v>
      </c>
      <c r="C13136" s="44">
        <v>0</v>
      </c>
      <c r="D13136" s="33">
        <v>43864</v>
      </c>
    </row>
    <row r="13137" spans="1:4" x14ac:dyDescent="0.2">
      <c r="A13137" t="s">
        <v>286</v>
      </c>
      <c r="B13137" t="s">
        <v>143</v>
      </c>
      <c r="C13137" s="44">
        <v>0</v>
      </c>
      <c r="D13137" s="33">
        <v>43865</v>
      </c>
    </row>
    <row r="13138" spans="1:4" x14ac:dyDescent="0.2">
      <c r="A13138" t="s">
        <v>286</v>
      </c>
      <c r="B13138" t="s">
        <v>143</v>
      </c>
      <c r="C13138" s="44">
        <v>0</v>
      </c>
      <c r="D13138" s="33">
        <v>43866</v>
      </c>
    </row>
    <row r="13139" spans="1:4" x14ac:dyDescent="0.2">
      <c r="A13139" t="s">
        <v>286</v>
      </c>
      <c r="B13139" t="s">
        <v>143</v>
      </c>
      <c r="C13139" s="44">
        <v>0</v>
      </c>
      <c r="D13139" s="33">
        <v>43867</v>
      </c>
    </row>
    <row r="13140" spans="1:4" x14ac:dyDescent="0.2">
      <c r="A13140" t="s">
        <v>286</v>
      </c>
      <c r="B13140" t="s">
        <v>143</v>
      </c>
      <c r="C13140" s="44">
        <v>0</v>
      </c>
      <c r="D13140" s="33">
        <v>43868</v>
      </c>
    </row>
    <row r="13141" spans="1:4" x14ac:dyDescent="0.2">
      <c r="A13141" t="s">
        <v>286</v>
      </c>
      <c r="B13141" t="s">
        <v>143</v>
      </c>
      <c r="C13141" s="44">
        <v>0</v>
      </c>
      <c r="D13141" s="33">
        <v>43869</v>
      </c>
    </row>
    <row r="13142" spans="1:4" x14ac:dyDescent="0.2">
      <c r="A13142" t="s">
        <v>286</v>
      </c>
      <c r="B13142" t="s">
        <v>143</v>
      </c>
      <c r="C13142" s="44">
        <v>0</v>
      </c>
      <c r="D13142" s="33">
        <v>43870</v>
      </c>
    </row>
    <row r="13143" spans="1:4" x14ac:dyDescent="0.2">
      <c r="A13143" t="s">
        <v>286</v>
      </c>
      <c r="B13143" t="s">
        <v>143</v>
      </c>
      <c r="C13143" s="44">
        <v>0</v>
      </c>
      <c r="D13143" s="33">
        <v>43871</v>
      </c>
    </row>
    <row r="13144" spans="1:4" x14ac:dyDescent="0.2">
      <c r="A13144" t="s">
        <v>286</v>
      </c>
      <c r="B13144" t="s">
        <v>143</v>
      </c>
      <c r="C13144" s="44">
        <v>0</v>
      </c>
      <c r="D13144" s="33">
        <v>43872</v>
      </c>
    </row>
    <row r="13145" spans="1:4" x14ac:dyDescent="0.2">
      <c r="A13145" t="s">
        <v>286</v>
      </c>
      <c r="B13145" t="s">
        <v>143</v>
      </c>
      <c r="C13145" s="44">
        <v>0</v>
      </c>
      <c r="D13145" s="33">
        <v>43873</v>
      </c>
    </row>
    <row r="13146" spans="1:4" x14ac:dyDescent="0.2">
      <c r="A13146" t="s">
        <v>286</v>
      </c>
      <c r="B13146" t="s">
        <v>143</v>
      </c>
      <c r="C13146" s="44">
        <v>0</v>
      </c>
      <c r="D13146" s="33">
        <v>43874</v>
      </c>
    </row>
    <row r="13147" spans="1:4" x14ac:dyDescent="0.2">
      <c r="A13147" t="s">
        <v>286</v>
      </c>
      <c r="B13147" t="s">
        <v>143</v>
      </c>
      <c r="C13147" s="44">
        <v>0</v>
      </c>
      <c r="D13147" s="33">
        <v>43875</v>
      </c>
    </row>
    <row r="13148" spans="1:4" x14ac:dyDescent="0.2">
      <c r="A13148" t="s">
        <v>286</v>
      </c>
      <c r="B13148" t="s">
        <v>143</v>
      </c>
      <c r="C13148" s="44">
        <v>0</v>
      </c>
      <c r="D13148" s="33">
        <v>43876</v>
      </c>
    </row>
    <row r="13149" spans="1:4" x14ac:dyDescent="0.2">
      <c r="A13149" t="s">
        <v>286</v>
      </c>
      <c r="B13149" t="s">
        <v>143</v>
      </c>
      <c r="C13149" s="44">
        <v>0</v>
      </c>
      <c r="D13149" s="33">
        <v>43877</v>
      </c>
    </row>
    <row r="13150" spans="1:4" x14ac:dyDescent="0.2">
      <c r="A13150" t="s">
        <v>286</v>
      </c>
      <c r="B13150" t="s">
        <v>143</v>
      </c>
      <c r="C13150" s="44">
        <v>0</v>
      </c>
      <c r="D13150" s="33">
        <v>43878</v>
      </c>
    </row>
    <row r="13151" spans="1:4" x14ac:dyDescent="0.2">
      <c r="A13151" t="s">
        <v>286</v>
      </c>
      <c r="B13151" t="s">
        <v>143</v>
      </c>
      <c r="C13151" s="44">
        <v>0</v>
      </c>
      <c r="D13151" s="33">
        <v>43879</v>
      </c>
    </row>
    <row r="13152" spans="1:4" x14ac:dyDescent="0.2">
      <c r="A13152" t="s">
        <v>286</v>
      </c>
      <c r="B13152" t="s">
        <v>143</v>
      </c>
      <c r="C13152" s="44">
        <v>0</v>
      </c>
      <c r="D13152" s="33">
        <v>43880</v>
      </c>
    </row>
    <row r="13153" spans="1:4" x14ac:dyDescent="0.2">
      <c r="A13153" t="s">
        <v>286</v>
      </c>
      <c r="B13153" t="s">
        <v>143</v>
      </c>
      <c r="C13153" s="44">
        <v>0</v>
      </c>
      <c r="D13153" s="33">
        <v>43881</v>
      </c>
    </row>
    <row r="13154" spans="1:4" x14ac:dyDescent="0.2">
      <c r="A13154" t="s">
        <v>286</v>
      </c>
      <c r="B13154" t="s">
        <v>143</v>
      </c>
      <c r="C13154" s="44">
        <v>0</v>
      </c>
      <c r="D13154" s="33">
        <v>43882</v>
      </c>
    </row>
    <row r="13155" spans="1:4" x14ac:dyDescent="0.2">
      <c r="A13155" t="s">
        <v>286</v>
      </c>
      <c r="B13155" t="s">
        <v>143</v>
      </c>
      <c r="C13155" s="44">
        <v>0</v>
      </c>
      <c r="D13155" s="33">
        <v>43883</v>
      </c>
    </row>
    <row r="13156" spans="1:4" x14ac:dyDescent="0.2">
      <c r="A13156" t="s">
        <v>286</v>
      </c>
      <c r="B13156" t="s">
        <v>143</v>
      </c>
      <c r="C13156" s="44">
        <v>0</v>
      </c>
      <c r="D13156" s="33">
        <v>43884</v>
      </c>
    </row>
    <row r="13157" spans="1:4" x14ac:dyDescent="0.2">
      <c r="A13157" t="s">
        <v>286</v>
      </c>
      <c r="B13157" t="s">
        <v>143</v>
      </c>
      <c r="C13157" s="44">
        <v>0</v>
      </c>
      <c r="D13157" s="33">
        <v>43885</v>
      </c>
    </row>
    <row r="13158" spans="1:4" x14ac:dyDescent="0.2">
      <c r="A13158" t="s">
        <v>286</v>
      </c>
      <c r="B13158" t="s">
        <v>143</v>
      </c>
      <c r="C13158" s="44">
        <v>0</v>
      </c>
      <c r="D13158" s="33">
        <v>43886</v>
      </c>
    </row>
    <row r="13159" spans="1:4" x14ac:dyDescent="0.2">
      <c r="A13159" t="s">
        <v>286</v>
      </c>
      <c r="B13159" t="s">
        <v>143</v>
      </c>
      <c r="C13159" s="44">
        <v>0</v>
      </c>
      <c r="D13159" s="33">
        <v>43887</v>
      </c>
    </row>
    <row r="13160" spans="1:4" x14ac:dyDescent="0.2">
      <c r="A13160" t="s">
        <v>286</v>
      </c>
      <c r="B13160" t="s">
        <v>143</v>
      </c>
      <c r="C13160" s="44">
        <v>0</v>
      </c>
      <c r="D13160" s="33">
        <v>43888</v>
      </c>
    </row>
    <row r="13161" spans="1:4" x14ac:dyDescent="0.2">
      <c r="A13161" t="s">
        <v>286</v>
      </c>
      <c r="B13161" t="s">
        <v>143</v>
      </c>
      <c r="C13161" s="44">
        <v>0</v>
      </c>
      <c r="D13161" s="33">
        <v>43889</v>
      </c>
    </row>
    <row r="13162" spans="1:4" x14ac:dyDescent="0.2">
      <c r="A13162" t="s">
        <v>286</v>
      </c>
      <c r="B13162" t="s">
        <v>143</v>
      </c>
      <c r="C13162" s="44">
        <v>0</v>
      </c>
      <c r="D13162" s="33">
        <v>43890</v>
      </c>
    </row>
    <row r="13163" spans="1:4" x14ac:dyDescent="0.2">
      <c r="A13163" t="s">
        <v>286</v>
      </c>
      <c r="B13163" t="s">
        <v>143</v>
      </c>
      <c r="C13163" s="44">
        <v>0</v>
      </c>
      <c r="D13163" s="33">
        <v>43891</v>
      </c>
    </row>
    <row r="13164" spans="1:4" x14ac:dyDescent="0.2">
      <c r="A13164" t="s">
        <v>286</v>
      </c>
      <c r="B13164" t="s">
        <v>143</v>
      </c>
      <c r="C13164" s="44">
        <v>0</v>
      </c>
      <c r="D13164" s="33">
        <v>43892</v>
      </c>
    </row>
    <row r="13165" spans="1:4" x14ac:dyDescent="0.2">
      <c r="A13165" t="s">
        <v>286</v>
      </c>
      <c r="B13165" t="s">
        <v>143</v>
      </c>
      <c r="C13165" s="44">
        <v>0</v>
      </c>
      <c r="D13165" s="33">
        <v>43893</v>
      </c>
    </row>
    <row r="13166" spans="1:4" x14ac:dyDescent="0.2">
      <c r="A13166" t="s">
        <v>286</v>
      </c>
      <c r="B13166" t="s">
        <v>143</v>
      </c>
      <c r="C13166" s="44">
        <v>0</v>
      </c>
      <c r="D13166" s="33">
        <v>43894</v>
      </c>
    </row>
    <row r="13167" spans="1:4" x14ac:dyDescent="0.2">
      <c r="A13167" t="s">
        <v>286</v>
      </c>
      <c r="B13167" t="s">
        <v>143</v>
      </c>
      <c r="C13167" s="44">
        <v>0</v>
      </c>
      <c r="D13167" s="33">
        <v>43895</v>
      </c>
    </row>
    <row r="13168" spans="1:4" x14ac:dyDescent="0.2">
      <c r="A13168" t="s">
        <v>286</v>
      </c>
      <c r="B13168" t="s">
        <v>143</v>
      </c>
      <c r="C13168" s="44">
        <v>0</v>
      </c>
      <c r="D13168" s="33">
        <v>43896</v>
      </c>
    </row>
    <row r="13169" spans="1:4" x14ac:dyDescent="0.2">
      <c r="A13169" t="s">
        <v>286</v>
      </c>
      <c r="B13169" t="s">
        <v>143</v>
      </c>
      <c r="C13169" s="44">
        <v>0</v>
      </c>
      <c r="D13169" s="33">
        <v>43897</v>
      </c>
    </row>
    <row r="13170" spans="1:4" x14ac:dyDescent="0.2">
      <c r="A13170" t="s">
        <v>286</v>
      </c>
      <c r="B13170" t="s">
        <v>143</v>
      </c>
      <c r="C13170" s="44">
        <v>0</v>
      </c>
      <c r="D13170" s="33">
        <v>43898</v>
      </c>
    </row>
    <row r="13171" spans="1:4" x14ac:dyDescent="0.2">
      <c r="A13171" t="s">
        <v>286</v>
      </c>
      <c r="B13171" t="s">
        <v>143</v>
      </c>
      <c r="C13171" s="44">
        <v>0</v>
      </c>
      <c r="D13171" s="33">
        <v>43899</v>
      </c>
    </row>
    <row r="13172" spans="1:4" x14ac:dyDescent="0.2">
      <c r="A13172" t="s">
        <v>286</v>
      </c>
      <c r="B13172" t="s">
        <v>143</v>
      </c>
      <c r="C13172" s="44">
        <v>0</v>
      </c>
      <c r="D13172" s="33">
        <v>43900</v>
      </c>
    </row>
    <row r="13173" spans="1:4" x14ac:dyDescent="0.2">
      <c r="A13173" t="s">
        <v>286</v>
      </c>
      <c r="B13173" t="s">
        <v>143</v>
      </c>
      <c r="C13173" s="44">
        <v>0</v>
      </c>
      <c r="D13173" s="33">
        <v>43901</v>
      </c>
    </row>
    <row r="13174" spans="1:4" x14ac:dyDescent="0.2">
      <c r="A13174" t="s">
        <v>286</v>
      </c>
      <c r="B13174" t="s">
        <v>143</v>
      </c>
      <c r="C13174" s="44">
        <v>0</v>
      </c>
      <c r="D13174" s="33">
        <v>43902</v>
      </c>
    </row>
    <row r="13175" spans="1:4" x14ac:dyDescent="0.2">
      <c r="A13175" t="s">
        <v>286</v>
      </c>
      <c r="B13175" t="s">
        <v>143</v>
      </c>
      <c r="C13175" s="44">
        <v>0</v>
      </c>
      <c r="D13175" s="33">
        <v>43903</v>
      </c>
    </row>
    <row r="13176" spans="1:4" x14ac:dyDescent="0.2">
      <c r="A13176" t="s">
        <v>286</v>
      </c>
      <c r="B13176" t="s">
        <v>143</v>
      </c>
      <c r="C13176" s="44">
        <v>0</v>
      </c>
      <c r="D13176" s="33">
        <v>43904</v>
      </c>
    </row>
    <row r="13177" spans="1:4" x14ac:dyDescent="0.2">
      <c r="A13177" t="s">
        <v>286</v>
      </c>
      <c r="B13177" t="s">
        <v>143</v>
      </c>
      <c r="C13177" s="44">
        <v>0</v>
      </c>
      <c r="D13177" s="33">
        <v>43905</v>
      </c>
    </row>
    <row r="13178" spans="1:4" x14ac:dyDescent="0.2">
      <c r="A13178" t="s">
        <v>287</v>
      </c>
      <c r="B13178" t="s">
        <v>143</v>
      </c>
      <c r="C13178" s="44">
        <v>0</v>
      </c>
      <c r="D13178" s="33">
        <v>43852</v>
      </c>
    </row>
    <row r="13179" spans="1:4" x14ac:dyDescent="0.2">
      <c r="A13179" t="s">
        <v>287</v>
      </c>
      <c r="B13179" t="s">
        <v>143</v>
      </c>
      <c r="C13179" s="44">
        <v>0</v>
      </c>
      <c r="D13179" s="33">
        <v>43853</v>
      </c>
    </row>
    <row r="13180" spans="1:4" x14ac:dyDescent="0.2">
      <c r="A13180" t="s">
        <v>287</v>
      </c>
      <c r="B13180" t="s">
        <v>143</v>
      </c>
      <c r="C13180" s="44">
        <v>0</v>
      </c>
      <c r="D13180" s="33">
        <v>43854</v>
      </c>
    </row>
    <row r="13181" spans="1:4" x14ac:dyDescent="0.2">
      <c r="A13181" t="s">
        <v>287</v>
      </c>
      <c r="B13181" t="s">
        <v>143</v>
      </c>
      <c r="C13181" s="44">
        <v>0</v>
      </c>
      <c r="D13181" s="33">
        <v>43855</v>
      </c>
    </row>
    <row r="13182" spans="1:4" x14ac:dyDescent="0.2">
      <c r="A13182" t="s">
        <v>287</v>
      </c>
      <c r="B13182" t="s">
        <v>143</v>
      </c>
      <c r="C13182" s="44">
        <v>0</v>
      </c>
      <c r="D13182" s="33">
        <v>43856</v>
      </c>
    </row>
    <row r="13183" spans="1:4" x14ac:dyDescent="0.2">
      <c r="A13183" t="s">
        <v>287</v>
      </c>
      <c r="B13183" t="s">
        <v>143</v>
      </c>
      <c r="C13183" s="44">
        <v>0</v>
      </c>
      <c r="D13183" s="33">
        <v>43857</v>
      </c>
    </row>
    <row r="13184" spans="1:4" x14ac:dyDescent="0.2">
      <c r="A13184" t="s">
        <v>287</v>
      </c>
      <c r="B13184" t="s">
        <v>143</v>
      </c>
      <c r="C13184" s="44">
        <v>0</v>
      </c>
      <c r="D13184" s="33">
        <v>43858</v>
      </c>
    </row>
    <row r="13185" spans="1:4" x14ac:dyDescent="0.2">
      <c r="A13185" t="s">
        <v>287</v>
      </c>
      <c r="B13185" t="s">
        <v>143</v>
      </c>
      <c r="C13185" s="44">
        <v>0</v>
      </c>
      <c r="D13185" s="33">
        <v>43859</v>
      </c>
    </row>
    <row r="13186" spans="1:4" x14ac:dyDescent="0.2">
      <c r="A13186" t="s">
        <v>287</v>
      </c>
      <c r="B13186" t="s">
        <v>143</v>
      </c>
      <c r="C13186" s="44">
        <v>0</v>
      </c>
      <c r="D13186" s="33">
        <v>43860</v>
      </c>
    </row>
    <row r="13187" spans="1:4" x14ac:dyDescent="0.2">
      <c r="A13187" t="s">
        <v>287</v>
      </c>
      <c r="B13187" t="s">
        <v>143</v>
      </c>
      <c r="C13187" s="44">
        <v>0</v>
      </c>
      <c r="D13187" s="33">
        <v>43861</v>
      </c>
    </row>
    <row r="13188" spans="1:4" x14ac:dyDescent="0.2">
      <c r="A13188" t="s">
        <v>287</v>
      </c>
      <c r="B13188" t="s">
        <v>143</v>
      </c>
      <c r="C13188" s="44">
        <v>0</v>
      </c>
      <c r="D13188" s="33">
        <v>43862</v>
      </c>
    </row>
    <row r="13189" spans="1:4" x14ac:dyDescent="0.2">
      <c r="A13189" t="s">
        <v>287</v>
      </c>
      <c r="B13189" t="s">
        <v>143</v>
      </c>
      <c r="C13189" s="44">
        <v>0</v>
      </c>
      <c r="D13189" s="33">
        <v>43863</v>
      </c>
    </row>
    <row r="13190" spans="1:4" x14ac:dyDescent="0.2">
      <c r="A13190" t="s">
        <v>287</v>
      </c>
      <c r="B13190" t="s">
        <v>143</v>
      </c>
      <c r="C13190" s="44">
        <v>0</v>
      </c>
      <c r="D13190" s="33">
        <v>43864</v>
      </c>
    </row>
    <row r="13191" spans="1:4" x14ac:dyDescent="0.2">
      <c r="A13191" t="s">
        <v>287</v>
      </c>
      <c r="B13191" t="s">
        <v>143</v>
      </c>
      <c r="C13191" s="44">
        <v>0</v>
      </c>
      <c r="D13191" s="33">
        <v>43865</v>
      </c>
    </row>
    <row r="13192" spans="1:4" x14ac:dyDescent="0.2">
      <c r="A13192" t="s">
        <v>287</v>
      </c>
      <c r="B13192" t="s">
        <v>143</v>
      </c>
      <c r="C13192" s="44">
        <v>0</v>
      </c>
      <c r="D13192" s="33">
        <v>43866</v>
      </c>
    </row>
    <row r="13193" spans="1:4" x14ac:dyDescent="0.2">
      <c r="A13193" t="s">
        <v>287</v>
      </c>
      <c r="B13193" t="s">
        <v>143</v>
      </c>
      <c r="C13193" s="44">
        <v>0</v>
      </c>
      <c r="D13193" s="33">
        <v>43867</v>
      </c>
    </row>
    <row r="13194" spans="1:4" x14ac:dyDescent="0.2">
      <c r="A13194" t="s">
        <v>287</v>
      </c>
      <c r="B13194" t="s">
        <v>143</v>
      </c>
      <c r="C13194" s="44">
        <v>0</v>
      </c>
      <c r="D13194" s="33">
        <v>43868</v>
      </c>
    </row>
    <row r="13195" spans="1:4" x14ac:dyDescent="0.2">
      <c r="A13195" t="s">
        <v>287</v>
      </c>
      <c r="B13195" t="s">
        <v>143</v>
      </c>
      <c r="C13195" s="44">
        <v>0</v>
      </c>
      <c r="D13195" s="33">
        <v>43869</v>
      </c>
    </row>
    <row r="13196" spans="1:4" x14ac:dyDescent="0.2">
      <c r="A13196" t="s">
        <v>287</v>
      </c>
      <c r="B13196" t="s">
        <v>143</v>
      </c>
      <c r="C13196" s="44">
        <v>0</v>
      </c>
      <c r="D13196" s="33">
        <v>43870</v>
      </c>
    </row>
    <row r="13197" spans="1:4" x14ac:dyDescent="0.2">
      <c r="A13197" t="s">
        <v>287</v>
      </c>
      <c r="B13197" t="s">
        <v>143</v>
      </c>
      <c r="C13197" s="44">
        <v>0</v>
      </c>
      <c r="D13197" s="33">
        <v>43871</v>
      </c>
    </row>
    <row r="13198" spans="1:4" x14ac:dyDescent="0.2">
      <c r="A13198" t="s">
        <v>287</v>
      </c>
      <c r="B13198" t="s">
        <v>143</v>
      </c>
      <c r="C13198" s="44">
        <v>0</v>
      </c>
      <c r="D13198" s="33">
        <v>43872</v>
      </c>
    </row>
    <row r="13199" spans="1:4" x14ac:dyDescent="0.2">
      <c r="A13199" t="s">
        <v>287</v>
      </c>
      <c r="B13199" t="s">
        <v>143</v>
      </c>
      <c r="C13199" s="44">
        <v>0</v>
      </c>
      <c r="D13199" s="33">
        <v>43873</v>
      </c>
    </row>
    <row r="13200" spans="1:4" x14ac:dyDescent="0.2">
      <c r="A13200" t="s">
        <v>287</v>
      </c>
      <c r="B13200" t="s">
        <v>143</v>
      </c>
      <c r="C13200" s="44">
        <v>0</v>
      </c>
      <c r="D13200" s="33">
        <v>43874</v>
      </c>
    </row>
    <row r="13201" spans="1:4" x14ac:dyDescent="0.2">
      <c r="A13201" t="s">
        <v>287</v>
      </c>
      <c r="B13201" t="s">
        <v>143</v>
      </c>
      <c r="C13201" s="44">
        <v>0</v>
      </c>
      <c r="D13201" s="33">
        <v>43875</v>
      </c>
    </row>
    <row r="13202" spans="1:4" x14ac:dyDescent="0.2">
      <c r="A13202" t="s">
        <v>287</v>
      </c>
      <c r="B13202" t="s">
        <v>143</v>
      </c>
      <c r="C13202" s="44">
        <v>0</v>
      </c>
      <c r="D13202" s="33">
        <v>43876</v>
      </c>
    </row>
    <row r="13203" spans="1:4" x14ac:dyDescent="0.2">
      <c r="A13203" t="s">
        <v>287</v>
      </c>
      <c r="B13203" t="s">
        <v>143</v>
      </c>
      <c r="C13203" s="44">
        <v>0</v>
      </c>
      <c r="D13203" s="33">
        <v>43877</v>
      </c>
    </row>
    <row r="13204" spans="1:4" x14ac:dyDescent="0.2">
      <c r="A13204" t="s">
        <v>287</v>
      </c>
      <c r="B13204" t="s">
        <v>143</v>
      </c>
      <c r="C13204" s="44">
        <v>0</v>
      </c>
      <c r="D13204" s="33">
        <v>43878</v>
      </c>
    </row>
    <row r="13205" spans="1:4" x14ac:dyDescent="0.2">
      <c r="A13205" t="s">
        <v>287</v>
      </c>
      <c r="B13205" t="s">
        <v>143</v>
      </c>
      <c r="C13205" s="44">
        <v>0</v>
      </c>
      <c r="D13205" s="33">
        <v>43879</v>
      </c>
    </row>
    <row r="13206" spans="1:4" x14ac:dyDescent="0.2">
      <c r="A13206" t="s">
        <v>287</v>
      </c>
      <c r="B13206" t="s">
        <v>143</v>
      </c>
      <c r="C13206" s="44">
        <v>0</v>
      </c>
      <c r="D13206" s="33">
        <v>43880</v>
      </c>
    </row>
    <row r="13207" spans="1:4" x14ac:dyDescent="0.2">
      <c r="A13207" t="s">
        <v>287</v>
      </c>
      <c r="B13207" t="s">
        <v>143</v>
      </c>
      <c r="C13207" s="44">
        <v>0</v>
      </c>
      <c r="D13207" s="33">
        <v>43881</v>
      </c>
    </row>
    <row r="13208" spans="1:4" x14ac:dyDescent="0.2">
      <c r="A13208" t="s">
        <v>287</v>
      </c>
      <c r="B13208" t="s">
        <v>143</v>
      </c>
      <c r="C13208" s="44">
        <v>0</v>
      </c>
      <c r="D13208" s="33">
        <v>43882</v>
      </c>
    </row>
    <row r="13209" spans="1:4" x14ac:dyDescent="0.2">
      <c r="A13209" t="s">
        <v>287</v>
      </c>
      <c r="B13209" t="s">
        <v>143</v>
      </c>
      <c r="C13209" s="44">
        <v>0</v>
      </c>
      <c r="D13209" s="33">
        <v>43883</v>
      </c>
    </row>
    <row r="13210" spans="1:4" x14ac:dyDescent="0.2">
      <c r="A13210" t="s">
        <v>287</v>
      </c>
      <c r="B13210" t="s">
        <v>143</v>
      </c>
      <c r="C13210" s="44">
        <v>0</v>
      </c>
      <c r="D13210" s="33">
        <v>43884</v>
      </c>
    </row>
    <row r="13211" spans="1:4" x14ac:dyDescent="0.2">
      <c r="A13211" t="s">
        <v>287</v>
      </c>
      <c r="B13211" t="s">
        <v>143</v>
      </c>
      <c r="C13211" s="44">
        <v>0</v>
      </c>
      <c r="D13211" s="33">
        <v>43885</v>
      </c>
    </row>
    <row r="13212" spans="1:4" x14ac:dyDescent="0.2">
      <c r="A13212" t="s">
        <v>287</v>
      </c>
      <c r="B13212" t="s">
        <v>143</v>
      </c>
      <c r="C13212" s="44">
        <v>0</v>
      </c>
      <c r="D13212" s="33">
        <v>43886</v>
      </c>
    </row>
    <row r="13213" spans="1:4" x14ac:dyDescent="0.2">
      <c r="A13213" t="s">
        <v>287</v>
      </c>
      <c r="B13213" t="s">
        <v>143</v>
      </c>
      <c r="C13213" s="44">
        <v>0</v>
      </c>
      <c r="D13213" s="33">
        <v>43887</v>
      </c>
    </row>
    <row r="13214" spans="1:4" x14ac:dyDescent="0.2">
      <c r="A13214" t="s">
        <v>287</v>
      </c>
      <c r="B13214" t="s">
        <v>143</v>
      </c>
      <c r="C13214" s="44">
        <v>0</v>
      </c>
      <c r="D13214" s="33">
        <v>43888</v>
      </c>
    </row>
    <row r="13215" spans="1:4" x14ac:dyDescent="0.2">
      <c r="A13215" t="s">
        <v>287</v>
      </c>
      <c r="B13215" t="s">
        <v>143</v>
      </c>
      <c r="C13215" s="44">
        <v>0</v>
      </c>
      <c r="D13215" s="33">
        <v>43889</v>
      </c>
    </row>
    <row r="13216" spans="1:4" x14ac:dyDescent="0.2">
      <c r="A13216" t="s">
        <v>287</v>
      </c>
      <c r="B13216" t="s">
        <v>143</v>
      </c>
      <c r="C13216" s="44">
        <v>0</v>
      </c>
      <c r="D13216" s="33">
        <v>43890</v>
      </c>
    </row>
    <row r="13217" spans="1:4" x14ac:dyDescent="0.2">
      <c r="A13217" t="s">
        <v>287</v>
      </c>
      <c r="B13217" t="s">
        <v>143</v>
      </c>
      <c r="C13217" s="44">
        <v>0</v>
      </c>
      <c r="D13217" s="33">
        <v>43891</v>
      </c>
    </row>
    <row r="13218" spans="1:4" x14ac:dyDescent="0.2">
      <c r="A13218" t="s">
        <v>287</v>
      </c>
      <c r="B13218" t="s">
        <v>143</v>
      </c>
      <c r="C13218" s="44">
        <v>0</v>
      </c>
      <c r="D13218" s="33">
        <v>43892</v>
      </c>
    </row>
    <row r="13219" spans="1:4" x14ac:dyDescent="0.2">
      <c r="A13219" t="s">
        <v>287</v>
      </c>
      <c r="B13219" t="s">
        <v>143</v>
      </c>
      <c r="C13219" s="44">
        <v>0</v>
      </c>
      <c r="D13219" s="33">
        <v>43893</v>
      </c>
    </row>
    <row r="13220" spans="1:4" x14ac:dyDescent="0.2">
      <c r="A13220" t="s">
        <v>287</v>
      </c>
      <c r="B13220" t="s">
        <v>143</v>
      </c>
      <c r="C13220" s="44">
        <v>0</v>
      </c>
      <c r="D13220" s="33">
        <v>43894</v>
      </c>
    </row>
    <row r="13221" spans="1:4" x14ac:dyDescent="0.2">
      <c r="A13221" t="s">
        <v>287</v>
      </c>
      <c r="B13221" t="s">
        <v>143</v>
      </c>
      <c r="C13221" s="44">
        <v>0</v>
      </c>
      <c r="D13221" s="33">
        <v>43895</v>
      </c>
    </row>
    <row r="13222" spans="1:4" x14ac:dyDescent="0.2">
      <c r="A13222" t="s">
        <v>287</v>
      </c>
      <c r="B13222" t="s">
        <v>143</v>
      </c>
      <c r="C13222" s="44">
        <v>0</v>
      </c>
      <c r="D13222" s="33">
        <v>43896</v>
      </c>
    </row>
    <row r="13223" spans="1:4" x14ac:dyDescent="0.2">
      <c r="A13223" t="s">
        <v>287</v>
      </c>
      <c r="B13223" t="s">
        <v>143</v>
      </c>
      <c r="C13223" s="44">
        <v>0</v>
      </c>
      <c r="D13223" s="33">
        <v>43897</v>
      </c>
    </row>
    <row r="13224" spans="1:4" x14ac:dyDescent="0.2">
      <c r="A13224" t="s">
        <v>287</v>
      </c>
      <c r="B13224" t="s">
        <v>143</v>
      </c>
      <c r="C13224" s="44">
        <v>0</v>
      </c>
      <c r="D13224" s="33">
        <v>43898</v>
      </c>
    </row>
    <row r="13225" spans="1:4" x14ac:dyDescent="0.2">
      <c r="A13225" t="s">
        <v>287</v>
      </c>
      <c r="B13225" t="s">
        <v>143</v>
      </c>
      <c r="C13225" s="44">
        <v>0</v>
      </c>
      <c r="D13225" s="33">
        <v>43899</v>
      </c>
    </row>
    <row r="13226" spans="1:4" x14ac:dyDescent="0.2">
      <c r="A13226" t="s">
        <v>287</v>
      </c>
      <c r="B13226" t="s">
        <v>143</v>
      </c>
      <c r="C13226" s="44">
        <v>0</v>
      </c>
      <c r="D13226" s="33">
        <v>43900</v>
      </c>
    </row>
    <row r="13227" spans="1:4" x14ac:dyDescent="0.2">
      <c r="A13227" t="s">
        <v>287</v>
      </c>
      <c r="B13227" t="s">
        <v>143</v>
      </c>
      <c r="C13227" s="44">
        <v>0</v>
      </c>
      <c r="D13227" s="33">
        <v>43901</v>
      </c>
    </row>
    <row r="13228" spans="1:4" x14ac:dyDescent="0.2">
      <c r="A13228" t="s">
        <v>287</v>
      </c>
      <c r="B13228" t="s">
        <v>143</v>
      </c>
      <c r="C13228" s="44">
        <v>0</v>
      </c>
      <c r="D13228" s="33">
        <v>43902</v>
      </c>
    </row>
    <row r="13229" spans="1:4" x14ac:dyDescent="0.2">
      <c r="A13229" t="s">
        <v>287</v>
      </c>
      <c r="B13229" t="s">
        <v>143</v>
      </c>
      <c r="C13229" s="44">
        <v>0</v>
      </c>
      <c r="D13229" s="33">
        <v>43903</v>
      </c>
    </row>
    <row r="13230" spans="1:4" x14ac:dyDescent="0.2">
      <c r="A13230" t="s">
        <v>287</v>
      </c>
      <c r="B13230" t="s">
        <v>143</v>
      </c>
      <c r="C13230" s="44">
        <v>0</v>
      </c>
      <c r="D13230" s="33">
        <v>43904</v>
      </c>
    </row>
    <row r="13231" spans="1:4" x14ac:dyDescent="0.2">
      <c r="A13231" t="s">
        <v>287</v>
      </c>
      <c r="B13231" t="s">
        <v>143</v>
      </c>
      <c r="C13231" s="44">
        <v>0</v>
      </c>
      <c r="D13231" s="33">
        <v>43905</v>
      </c>
    </row>
    <row r="13232" spans="1:4" x14ac:dyDescent="0.2">
      <c r="A13232" t="s">
        <v>288</v>
      </c>
      <c r="B13232" t="s">
        <v>143</v>
      </c>
      <c r="C13232" s="44">
        <v>0</v>
      </c>
      <c r="D13232" s="33">
        <v>43852</v>
      </c>
    </row>
    <row r="13233" spans="1:4" x14ac:dyDescent="0.2">
      <c r="A13233" t="s">
        <v>288</v>
      </c>
      <c r="B13233" t="s">
        <v>143</v>
      </c>
      <c r="C13233" s="44">
        <v>0</v>
      </c>
      <c r="D13233" s="33">
        <v>43853</v>
      </c>
    </row>
    <row r="13234" spans="1:4" x14ac:dyDescent="0.2">
      <c r="A13234" t="s">
        <v>288</v>
      </c>
      <c r="B13234" t="s">
        <v>143</v>
      </c>
      <c r="C13234" s="44">
        <v>0</v>
      </c>
      <c r="D13234" s="33">
        <v>43854</v>
      </c>
    </row>
    <row r="13235" spans="1:4" x14ac:dyDescent="0.2">
      <c r="A13235" t="s">
        <v>288</v>
      </c>
      <c r="B13235" t="s">
        <v>143</v>
      </c>
      <c r="C13235" s="44">
        <v>0</v>
      </c>
      <c r="D13235" s="33">
        <v>43855</v>
      </c>
    </row>
    <row r="13236" spans="1:4" x14ac:dyDescent="0.2">
      <c r="A13236" t="s">
        <v>288</v>
      </c>
      <c r="B13236" t="s">
        <v>143</v>
      </c>
      <c r="C13236" s="44">
        <v>0</v>
      </c>
      <c r="D13236" s="33">
        <v>43856</v>
      </c>
    </row>
    <row r="13237" spans="1:4" x14ac:dyDescent="0.2">
      <c r="A13237" t="s">
        <v>288</v>
      </c>
      <c r="B13237" t="s">
        <v>143</v>
      </c>
      <c r="C13237" s="44">
        <v>0</v>
      </c>
      <c r="D13237" s="33">
        <v>43857</v>
      </c>
    </row>
    <row r="13238" spans="1:4" x14ac:dyDescent="0.2">
      <c r="A13238" t="s">
        <v>288</v>
      </c>
      <c r="B13238" t="s">
        <v>143</v>
      </c>
      <c r="C13238" s="44">
        <v>0</v>
      </c>
      <c r="D13238" s="33">
        <v>43858</v>
      </c>
    </row>
    <row r="13239" spans="1:4" x14ac:dyDescent="0.2">
      <c r="A13239" t="s">
        <v>288</v>
      </c>
      <c r="B13239" t="s">
        <v>143</v>
      </c>
      <c r="C13239" s="44">
        <v>0</v>
      </c>
      <c r="D13239" s="33">
        <v>43859</v>
      </c>
    </row>
    <row r="13240" spans="1:4" x14ac:dyDescent="0.2">
      <c r="A13240" t="s">
        <v>288</v>
      </c>
      <c r="B13240" t="s">
        <v>143</v>
      </c>
      <c r="C13240" s="44">
        <v>0</v>
      </c>
      <c r="D13240" s="33">
        <v>43860</v>
      </c>
    </row>
    <row r="13241" spans="1:4" x14ac:dyDescent="0.2">
      <c r="A13241" t="s">
        <v>288</v>
      </c>
      <c r="B13241" t="s">
        <v>143</v>
      </c>
      <c r="C13241" s="44">
        <v>0</v>
      </c>
      <c r="D13241" s="33">
        <v>43861</v>
      </c>
    </row>
    <row r="13242" spans="1:4" x14ac:dyDescent="0.2">
      <c r="A13242" t="s">
        <v>288</v>
      </c>
      <c r="B13242" t="s">
        <v>143</v>
      </c>
      <c r="C13242" s="44">
        <v>0</v>
      </c>
      <c r="D13242" s="33">
        <v>43862</v>
      </c>
    </row>
    <row r="13243" spans="1:4" x14ac:dyDescent="0.2">
      <c r="A13243" t="s">
        <v>288</v>
      </c>
      <c r="B13243" t="s">
        <v>143</v>
      </c>
      <c r="C13243" s="44">
        <v>0</v>
      </c>
      <c r="D13243" s="33">
        <v>43863</v>
      </c>
    </row>
    <row r="13244" spans="1:4" x14ac:dyDescent="0.2">
      <c r="A13244" t="s">
        <v>288</v>
      </c>
      <c r="B13244" t="s">
        <v>143</v>
      </c>
      <c r="C13244" s="44">
        <v>0</v>
      </c>
      <c r="D13244" s="33">
        <v>43864</v>
      </c>
    </row>
    <row r="13245" spans="1:4" x14ac:dyDescent="0.2">
      <c r="A13245" t="s">
        <v>288</v>
      </c>
      <c r="B13245" t="s">
        <v>143</v>
      </c>
      <c r="C13245" s="44">
        <v>0</v>
      </c>
      <c r="D13245" s="33">
        <v>43865</v>
      </c>
    </row>
    <row r="13246" spans="1:4" x14ac:dyDescent="0.2">
      <c r="A13246" t="s">
        <v>288</v>
      </c>
      <c r="B13246" t="s">
        <v>143</v>
      </c>
      <c r="C13246" s="44">
        <v>0</v>
      </c>
      <c r="D13246" s="33">
        <v>43866</v>
      </c>
    </row>
    <row r="13247" spans="1:4" x14ac:dyDescent="0.2">
      <c r="A13247" t="s">
        <v>288</v>
      </c>
      <c r="B13247" t="s">
        <v>143</v>
      </c>
      <c r="C13247" s="44">
        <v>0</v>
      </c>
      <c r="D13247" s="33">
        <v>43867</v>
      </c>
    </row>
    <row r="13248" spans="1:4" x14ac:dyDescent="0.2">
      <c r="A13248" t="s">
        <v>288</v>
      </c>
      <c r="B13248" t="s">
        <v>143</v>
      </c>
      <c r="C13248" s="44">
        <v>0</v>
      </c>
      <c r="D13248" s="33">
        <v>43868</v>
      </c>
    </row>
    <row r="13249" spans="1:4" x14ac:dyDescent="0.2">
      <c r="A13249" t="s">
        <v>288</v>
      </c>
      <c r="B13249" t="s">
        <v>143</v>
      </c>
      <c r="C13249" s="44">
        <v>0</v>
      </c>
      <c r="D13249" s="33">
        <v>43869</v>
      </c>
    </row>
    <row r="13250" spans="1:4" x14ac:dyDescent="0.2">
      <c r="A13250" t="s">
        <v>288</v>
      </c>
      <c r="B13250" t="s">
        <v>143</v>
      </c>
      <c r="C13250" s="44">
        <v>0</v>
      </c>
      <c r="D13250" s="33">
        <v>43870</v>
      </c>
    </row>
    <row r="13251" spans="1:4" x14ac:dyDescent="0.2">
      <c r="A13251" t="s">
        <v>288</v>
      </c>
      <c r="B13251" t="s">
        <v>143</v>
      </c>
      <c r="C13251" s="44">
        <v>0</v>
      </c>
      <c r="D13251" s="33">
        <v>43871</v>
      </c>
    </row>
    <row r="13252" spans="1:4" x14ac:dyDescent="0.2">
      <c r="A13252" t="s">
        <v>288</v>
      </c>
      <c r="B13252" t="s">
        <v>143</v>
      </c>
      <c r="C13252" s="44">
        <v>0</v>
      </c>
      <c r="D13252" s="33">
        <v>43872</v>
      </c>
    </row>
    <row r="13253" spans="1:4" x14ac:dyDescent="0.2">
      <c r="A13253" t="s">
        <v>288</v>
      </c>
      <c r="B13253" t="s">
        <v>143</v>
      </c>
      <c r="C13253" s="44">
        <v>0</v>
      </c>
      <c r="D13253" s="33">
        <v>43873</v>
      </c>
    </row>
    <row r="13254" spans="1:4" x14ac:dyDescent="0.2">
      <c r="A13254" t="s">
        <v>288</v>
      </c>
      <c r="B13254" t="s">
        <v>143</v>
      </c>
      <c r="C13254" s="44">
        <v>0</v>
      </c>
      <c r="D13254" s="33">
        <v>43874</v>
      </c>
    </row>
    <row r="13255" spans="1:4" x14ac:dyDescent="0.2">
      <c r="A13255" t="s">
        <v>288</v>
      </c>
      <c r="B13255" t="s">
        <v>143</v>
      </c>
      <c r="C13255" s="44">
        <v>0</v>
      </c>
      <c r="D13255" s="33">
        <v>43875</v>
      </c>
    </row>
    <row r="13256" spans="1:4" x14ac:dyDescent="0.2">
      <c r="A13256" t="s">
        <v>288</v>
      </c>
      <c r="B13256" t="s">
        <v>143</v>
      </c>
      <c r="C13256" s="44">
        <v>0</v>
      </c>
      <c r="D13256" s="33">
        <v>43876</v>
      </c>
    </row>
    <row r="13257" spans="1:4" x14ac:dyDescent="0.2">
      <c r="A13257" t="s">
        <v>288</v>
      </c>
      <c r="B13257" t="s">
        <v>143</v>
      </c>
      <c r="C13257" s="44">
        <v>0</v>
      </c>
      <c r="D13257" s="33">
        <v>43877</v>
      </c>
    </row>
    <row r="13258" spans="1:4" x14ac:dyDescent="0.2">
      <c r="A13258" t="s">
        <v>288</v>
      </c>
      <c r="B13258" t="s">
        <v>143</v>
      </c>
      <c r="C13258" s="44">
        <v>0</v>
      </c>
      <c r="D13258" s="33">
        <v>43878</v>
      </c>
    </row>
    <row r="13259" spans="1:4" x14ac:dyDescent="0.2">
      <c r="A13259" t="s">
        <v>288</v>
      </c>
      <c r="B13259" t="s">
        <v>143</v>
      </c>
      <c r="C13259" s="44">
        <v>0</v>
      </c>
      <c r="D13259" s="33">
        <v>43879</v>
      </c>
    </row>
    <row r="13260" spans="1:4" x14ac:dyDescent="0.2">
      <c r="A13260" t="s">
        <v>288</v>
      </c>
      <c r="B13260" t="s">
        <v>143</v>
      </c>
      <c r="C13260" s="44">
        <v>0</v>
      </c>
      <c r="D13260" s="33">
        <v>43880</v>
      </c>
    </row>
    <row r="13261" spans="1:4" x14ac:dyDescent="0.2">
      <c r="A13261" t="s">
        <v>288</v>
      </c>
      <c r="B13261" t="s">
        <v>143</v>
      </c>
      <c r="C13261" s="44">
        <v>0</v>
      </c>
      <c r="D13261" s="33">
        <v>43881</v>
      </c>
    </row>
    <row r="13262" spans="1:4" x14ac:dyDescent="0.2">
      <c r="A13262" t="s">
        <v>288</v>
      </c>
      <c r="B13262" t="s">
        <v>143</v>
      </c>
      <c r="C13262" s="44">
        <v>0</v>
      </c>
      <c r="D13262" s="33">
        <v>43882</v>
      </c>
    </row>
    <row r="13263" spans="1:4" x14ac:dyDescent="0.2">
      <c r="A13263" t="s">
        <v>288</v>
      </c>
      <c r="B13263" t="s">
        <v>143</v>
      </c>
      <c r="C13263" s="44">
        <v>0</v>
      </c>
      <c r="D13263" s="33">
        <v>43883</v>
      </c>
    </row>
    <row r="13264" spans="1:4" x14ac:dyDescent="0.2">
      <c r="A13264" t="s">
        <v>288</v>
      </c>
      <c r="B13264" t="s">
        <v>143</v>
      </c>
      <c r="C13264" s="44">
        <v>0</v>
      </c>
      <c r="D13264" s="33">
        <v>43884</v>
      </c>
    </row>
    <row r="13265" spans="1:4" x14ac:dyDescent="0.2">
      <c r="A13265" t="s">
        <v>288</v>
      </c>
      <c r="B13265" t="s">
        <v>143</v>
      </c>
      <c r="C13265" s="44">
        <v>0</v>
      </c>
      <c r="D13265" s="33">
        <v>43885</v>
      </c>
    </row>
    <row r="13266" spans="1:4" x14ac:dyDescent="0.2">
      <c r="A13266" t="s">
        <v>288</v>
      </c>
      <c r="B13266" t="s">
        <v>143</v>
      </c>
      <c r="C13266" s="44">
        <v>0</v>
      </c>
      <c r="D13266" s="33">
        <v>43886</v>
      </c>
    </row>
    <row r="13267" spans="1:4" x14ac:dyDescent="0.2">
      <c r="A13267" t="s">
        <v>288</v>
      </c>
      <c r="B13267" t="s">
        <v>143</v>
      </c>
      <c r="C13267" s="44">
        <v>0</v>
      </c>
      <c r="D13267" s="33">
        <v>43887</v>
      </c>
    </row>
    <row r="13268" spans="1:4" x14ac:dyDescent="0.2">
      <c r="A13268" t="s">
        <v>288</v>
      </c>
      <c r="B13268" t="s">
        <v>143</v>
      </c>
      <c r="C13268" s="44">
        <v>0</v>
      </c>
      <c r="D13268" s="33">
        <v>43888</v>
      </c>
    </row>
    <row r="13269" spans="1:4" x14ac:dyDescent="0.2">
      <c r="A13269" t="s">
        <v>288</v>
      </c>
      <c r="B13269" t="s">
        <v>143</v>
      </c>
      <c r="C13269" s="44">
        <v>0</v>
      </c>
      <c r="D13269" s="33">
        <v>43889</v>
      </c>
    </row>
    <row r="13270" spans="1:4" x14ac:dyDescent="0.2">
      <c r="A13270" t="s">
        <v>288</v>
      </c>
      <c r="B13270" t="s">
        <v>143</v>
      </c>
      <c r="C13270" s="44">
        <v>0</v>
      </c>
      <c r="D13270" s="33">
        <v>43890</v>
      </c>
    </row>
    <row r="13271" spans="1:4" x14ac:dyDescent="0.2">
      <c r="A13271" t="s">
        <v>288</v>
      </c>
      <c r="B13271" t="s">
        <v>143</v>
      </c>
      <c r="C13271" s="44">
        <v>0</v>
      </c>
      <c r="D13271" s="33">
        <v>43891</v>
      </c>
    </row>
    <row r="13272" spans="1:4" x14ac:dyDescent="0.2">
      <c r="A13272" t="s">
        <v>288</v>
      </c>
      <c r="B13272" t="s">
        <v>143</v>
      </c>
      <c r="C13272" s="44">
        <v>0</v>
      </c>
      <c r="D13272" s="33">
        <v>43892</v>
      </c>
    </row>
    <row r="13273" spans="1:4" x14ac:dyDescent="0.2">
      <c r="A13273" t="s">
        <v>288</v>
      </c>
      <c r="B13273" t="s">
        <v>143</v>
      </c>
      <c r="C13273" s="44">
        <v>0</v>
      </c>
      <c r="D13273" s="33">
        <v>43893</v>
      </c>
    </row>
    <row r="13274" spans="1:4" x14ac:dyDescent="0.2">
      <c r="A13274" t="s">
        <v>288</v>
      </c>
      <c r="B13274" t="s">
        <v>143</v>
      </c>
      <c r="C13274" s="44">
        <v>0</v>
      </c>
      <c r="D13274" s="33">
        <v>43894</v>
      </c>
    </row>
    <row r="13275" spans="1:4" x14ac:dyDescent="0.2">
      <c r="A13275" t="s">
        <v>288</v>
      </c>
      <c r="B13275" t="s">
        <v>143</v>
      </c>
      <c r="C13275" s="44">
        <v>0</v>
      </c>
      <c r="D13275" s="33">
        <v>43895</v>
      </c>
    </row>
    <row r="13276" spans="1:4" x14ac:dyDescent="0.2">
      <c r="A13276" t="s">
        <v>288</v>
      </c>
      <c r="B13276" t="s">
        <v>143</v>
      </c>
      <c r="C13276" s="44">
        <v>0</v>
      </c>
      <c r="D13276" s="33">
        <v>43896</v>
      </c>
    </row>
    <row r="13277" spans="1:4" x14ac:dyDescent="0.2">
      <c r="A13277" t="s">
        <v>288</v>
      </c>
      <c r="B13277" t="s">
        <v>143</v>
      </c>
      <c r="C13277" s="44">
        <v>0</v>
      </c>
      <c r="D13277" s="33">
        <v>43897</v>
      </c>
    </row>
    <row r="13278" spans="1:4" x14ac:dyDescent="0.2">
      <c r="A13278" t="s">
        <v>288</v>
      </c>
      <c r="B13278" t="s">
        <v>143</v>
      </c>
      <c r="C13278" s="44">
        <v>0</v>
      </c>
      <c r="D13278" s="33">
        <v>43898</v>
      </c>
    </row>
    <row r="13279" spans="1:4" x14ac:dyDescent="0.2">
      <c r="A13279" t="s">
        <v>288</v>
      </c>
      <c r="B13279" t="s">
        <v>143</v>
      </c>
      <c r="C13279" s="44">
        <v>0</v>
      </c>
      <c r="D13279" s="33">
        <v>43899</v>
      </c>
    </row>
    <row r="13280" spans="1:4" x14ac:dyDescent="0.2">
      <c r="A13280" t="s">
        <v>288</v>
      </c>
      <c r="B13280" t="s">
        <v>143</v>
      </c>
      <c r="C13280" s="44">
        <v>0</v>
      </c>
      <c r="D13280" s="33">
        <v>43900</v>
      </c>
    </row>
    <row r="13281" spans="1:4" x14ac:dyDescent="0.2">
      <c r="A13281" t="s">
        <v>288</v>
      </c>
      <c r="B13281" t="s">
        <v>143</v>
      </c>
      <c r="C13281" s="44">
        <v>0</v>
      </c>
      <c r="D13281" s="33">
        <v>43901</v>
      </c>
    </row>
    <row r="13282" spans="1:4" x14ac:dyDescent="0.2">
      <c r="A13282" t="s">
        <v>288</v>
      </c>
      <c r="B13282" t="s">
        <v>143</v>
      </c>
      <c r="C13282" s="44">
        <v>0</v>
      </c>
      <c r="D13282" s="33">
        <v>43902</v>
      </c>
    </row>
    <row r="13283" spans="1:4" x14ac:dyDescent="0.2">
      <c r="A13283" t="s">
        <v>288</v>
      </c>
      <c r="B13283" t="s">
        <v>143</v>
      </c>
      <c r="C13283" s="44">
        <v>0</v>
      </c>
      <c r="D13283" s="33">
        <v>43903</v>
      </c>
    </row>
    <row r="13284" spans="1:4" x14ac:dyDescent="0.2">
      <c r="A13284" t="s">
        <v>288</v>
      </c>
      <c r="B13284" t="s">
        <v>143</v>
      </c>
      <c r="C13284" s="44">
        <v>0</v>
      </c>
      <c r="D13284" s="33">
        <v>43904</v>
      </c>
    </row>
    <row r="13285" spans="1:4" x14ac:dyDescent="0.2">
      <c r="A13285" t="s">
        <v>288</v>
      </c>
      <c r="B13285" t="s">
        <v>143</v>
      </c>
      <c r="C13285" s="44">
        <v>0</v>
      </c>
      <c r="D13285" s="33">
        <v>43905</v>
      </c>
    </row>
    <row r="13286" spans="1:4" x14ac:dyDescent="0.2">
      <c r="A13286" t="s">
        <v>289</v>
      </c>
      <c r="B13286" t="s">
        <v>143</v>
      </c>
      <c r="C13286" s="44">
        <v>0</v>
      </c>
      <c r="D13286" s="33">
        <v>43852</v>
      </c>
    </row>
    <row r="13287" spans="1:4" x14ac:dyDescent="0.2">
      <c r="A13287" t="s">
        <v>289</v>
      </c>
      <c r="B13287" t="s">
        <v>143</v>
      </c>
      <c r="C13287" s="44">
        <v>0</v>
      </c>
      <c r="D13287" s="33">
        <v>43853</v>
      </c>
    </row>
    <row r="13288" spans="1:4" x14ac:dyDescent="0.2">
      <c r="A13288" t="s">
        <v>289</v>
      </c>
      <c r="B13288" t="s">
        <v>143</v>
      </c>
      <c r="C13288" s="44">
        <v>0</v>
      </c>
      <c r="D13288" s="33">
        <v>43854</v>
      </c>
    </row>
    <row r="13289" spans="1:4" x14ac:dyDescent="0.2">
      <c r="A13289" t="s">
        <v>289</v>
      </c>
      <c r="B13289" t="s">
        <v>143</v>
      </c>
      <c r="C13289" s="44">
        <v>0</v>
      </c>
      <c r="D13289" s="33">
        <v>43855</v>
      </c>
    </row>
    <row r="13290" spans="1:4" x14ac:dyDescent="0.2">
      <c r="A13290" t="s">
        <v>289</v>
      </c>
      <c r="B13290" t="s">
        <v>143</v>
      </c>
      <c r="C13290" s="44">
        <v>0</v>
      </c>
      <c r="D13290" s="33">
        <v>43856</v>
      </c>
    </row>
    <row r="13291" spans="1:4" x14ac:dyDescent="0.2">
      <c r="A13291" t="s">
        <v>289</v>
      </c>
      <c r="B13291" t="s">
        <v>143</v>
      </c>
      <c r="C13291" s="44">
        <v>0</v>
      </c>
      <c r="D13291" s="33">
        <v>43857</v>
      </c>
    </row>
    <row r="13292" spans="1:4" x14ac:dyDescent="0.2">
      <c r="A13292" t="s">
        <v>289</v>
      </c>
      <c r="B13292" t="s">
        <v>143</v>
      </c>
      <c r="C13292" s="44">
        <v>0</v>
      </c>
      <c r="D13292" s="33">
        <v>43858</v>
      </c>
    </row>
    <row r="13293" spans="1:4" x14ac:dyDescent="0.2">
      <c r="A13293" t="s">
        <v>289</v>
      </c>
      <c r="B13293" t="s">
        <v>143</v>
      </c>
      <c r="C13293" s="44">
        <v>0</v>
      </c>
      <c r="D13293" s="33">
        <v>43859</v>
      </c>
    </row>
    <row r="13294" spans="1:4" x14ac:dyDescent="0.2">
      <c r="A13294" t="s">
        <v>289</v>
      </c>
      <c r="B13294" t="s">
        <v>143</v>
      </c>
      <c r="C13294" s="44">
        <v>0</v>
      </c>
      <c r="D13294" s="33">
        <v>43860</v>
      </c>
    </row>
    <row r="13295" spans="1:4" x14ac:dyDescent="0.2">
      <c r="A13295" t="s">
        <v>289</v>
      </c>
      <c r="B13295" t="s">
        <v>143</v>
      </c>
      <c r="C13295" s="44">
        <v>0</v>
      </c>
      <c r="D13295" s="33">
        <v>43861</v>
      </c>
    </row>
    <row r="13296" spans="1:4" x14ac:dyDescent="0.2">
      <c r="A13296" t="s">
        <v>289</v>
      </c>
      <c r="B13296" t="s">
        <v>143</v>
      </c>
      <c r="C13296" s="44">
        <v>0</v>
      </c>
      <c r="D13296" s="33">
        <v>43862</v>
      </c>
    </row>
    <row r="13297" spans="1:4" x14ac:dyDescent="0.2">
      <c r="A13297" t="s">
        <v>289</v>
      </c>
      <c r="B13297" t="s">
        <v>143</v>
      </c>
      <c r="C13297" s="44">
        <v>0</v>
      </c>
      <c r="D13297" s="33">
        <v>43863</v>
      </c>
    </row>
    <row r="13298" spans="1:4" x14ac:dyDescent="0.2">
      <c r="A13298" t="s">
        <v>289</v>
      </c>
      <c r="B13298" t="s">
        <v>143</v>
      </c>
      <c r="C13298" s="44">
        <v>0</v>
      </c>
      <c r="D13298" s="33">
        <v>43864</v>
      </c>
    </row>
    <row r="13299" spans="1:4" x14ac:dyDescent="0.2">
      <c r="A13299" t="s">
        <v>289</v>
      </c>
      <c r="B13299" t="s">
        <v>143</v>
      </c>
      <c r="C13299" s="44">
        <v>0</v>
      </c>
      <c r="D13299" s="33">
        <v>43865</v>
      </c>
    </row>
    <row r="13300" spans="1:4" x14ac:dyDescent="0.2">
      <c r="A13300" t="s">
        <v>289</v>
      </c>
      <c r="B13300" t="s">
        <v>143</v>
      </c>
      <c r="C13300" s="44">
        <v>0</v>
      </c>
      <c r="D13300" s="33">
        <v>43866</v>
      </c>
    </row>
    <row r="13301" spans="1:4" x14ac:dyDescent="0.2">
      <c r="A13301" t="s">
        <v>289</v>
      </c>
      <c r="B13301" t="s">
        <v>143</v>
      </c>
      <c r="C13301" s="44">
        <v>0</v>
      </c>
      <c r="D13301" s="33">
        <v>43867</v>
      </c>
    </row>
    <row r="13302" spans="1:4" x14ac:dyDescent="0.2">
      <c r="A13302" t="s">
        <v>289</v>
      </c>
      <c r="B13302" t="s">
        <v>143</v>
      </c>
      <c r="C13302" s="44">
        <v>0</v>
      </c>
      <c r="D13302" s="33">
        <v>43868</v>
      </c>
    </row>
    <row r="13303" spans="1:4" x14ac:dyDescent="0.2">
      <c r="A13303" t="s">
        <v>289</v>
      </c>
      <c r="B13303" t="s">
        <v>143</v>
      </c>
      <c r="C13303" s="44">
        <v>0</v>
      </c>
      <c r="D13303" s="33">
        <v>43869</v>
      </c>
    </row>
    <row r="13304" spans="1:4" x14ac:dyDescent="0.2">
      <c r="A13304" t="s">
        <v>289</v>
      </c>
      <c r="B13304" t="s">
        <v>143</v>
      </c>
      <c r="C13304" s="44">
        <v>0</v>
      </c>
      <c r="D13304" s="33">
        <v>43870</v>
      </c>
    </row>
    <row r="13305" spans="1:4" x14ac:dyDescent="0.2">
      <c r="A13305" t="s">
        <v>289</v>
      </c>
      <c r="B13305" t="s">
        <v>143</v>
      </c>
      <c r="C13305" s="44">
        <v>0</v>
      </c>
      <c r="D13305" s="33">
        <v>43871</v>
      </c>
    </row>
    <row r="13306" spans="1:4" x14ac:dyDescent="0.2">
      <c r="A13306" t="s">
        <v>289</v>
      </c>
      <c r="B13306" t="s">
        <v>143</v>
      </c>
      <c r="C13306" s="44">
        <v>0</v>
      </c>
      <c r="D13306" s="33">
        <v>43872</v>
      </c>
    </row>
    <row r="13307" spans="1:4" x14ac:dyDescent="0.2">
      <c r="A13307" t="s">
        <v>289</v>
      </c>
      <c r="B13307" t="s">
        <v>143</v>
      </c>
      <c r="C13307" s="44">
        <v>0</v>
      </c>
      <c r="D13307" s="33">
        <v>43873</v>
      </c>
    </row>
    <row r="13308" spans="1:4" x14ac:dyDescent="0.2">
      <c r="A13308" t="s">
        <v>289</v>
      </c>
      <c r="B13308" t="s">
        <v>143</v>
      </c>
      <c r="C13308" s="44">
        <v>0</v>
      </c>
      <c r="D13308" s="33">
        <v>43874</v>
      </c>
    </row>
    <row r="13309" spans="1:4" x14ac:dyDescent="0.2">
      <c r="A13309" t="s">
        <v>289</v>
      </c>
      <c r="B13309" t="s">
        <v>143</v>
      </c>
      <c r="C13309" s="44">
        <v>0</v>
      </c>
      <c r="D13309" s="33">
        <v>43875</v>
      </c>
    </row>
    <row r="13310" spans="1:4" x14ac:dyDescent="0.2">
      <c r="A13310" t="s">
        <v>289</v>
      </c>
      <c r="B13310" t="s">
        <v>143</v>
      </c>
      <c r="C13310" s="44">
        <v>0</v>
      </c>
      <c r="D13310" s="33">
        <v>43876</v>
      </c>
    </row>
    <row r="13311" spans="1:4" x14ac:dyDescent="0.2">
      <c r="A13311" t="s">
        <v>289</v>
      </c>
      <c r="B13311" t="s">
        <v>143</v>
      </c>
      <c r="C13311" s="44">
        <v>0</v>
      </c>
      <c r="D13311" s="33">
        <v>43877</v>
      </c>
    </row>
    <row r="13312" spans="1:4" x14ac:dyDescent="0.2">
      <c r="A13312" t="s">
        <v>289</v>
      </c>
      <c r="B13312" t="s">
        <v>143</v>
      </c>
      <c r="C13312" s="44">
        <v>0</v>
      </c>
      <c r="D13312" s="33">
        <v>43878</v>
      </c>
    </row>
    <row r="13313" spans="1:4" x14ac:dyDescent="0.2">
      <c r="A13313" t="s">
        <v>289</v>
      </c>
      <c r="B13313" t="s">
        <v>143</v>
      </c>
      <c r="C13313" s="44">
        <v>0</v>
      </c>
      <c r="D13313" s="33">
        <v>43879</v>
      </c>
    </row>
    <row r="13314" spans="1:4" x14ac:dyDescent="0.2">
      <c r="A13314" t="s">
        <v>289</v>
      </c>
      <c r="B13314" t="s">
        <v>143</v>
      </c>
      <c r="C13314" s="44">
        <v>0</v>
      </c>
      <c r="D13314" s="33">
        <v>43880</v>
      </c>
    </row>
    <row r="13315" spans="1:4" x14ac:dyDescent="0.2">
      <c r="A13315" t="s">
        <v>289</v>
      </c>
      <c r="B13315" t="s">
        <v>143</v>
      </c>
      <c r="C13315" s="44">
        <v>0</v>
      </c>
      <c r="D13315" s="33">
        <v>43881</v>
      </c>
    </row>
    <row r="13316" spans="1:4" x14ac:dyDescent="0.2">
      <c r="A13316" t="s">
        <v>289</v>
      </c>
      <c r="B13316" t="s">
        <v>143</v>
      </c>
      <c r="C13316" s="44">
        <v>0</v>
      </c>
      <c r="D13316" s="33">
        <v>43882</v>
      </c>
    </row>
    <row r="13317" spans="1:4" x14ac:dyDescent="0.2">
      <c r="A13317" t="s">
        <v>289</v>
      </c>
      <c r="B13317" t="s">
        <v>143</v>
      </c>
      <c r="C13317" s="44">
        <v>0</v>
      </c>
      <c r="D13317" s="33">
        <v>43883</v>
      </c>
    </row>
    <row r="13318" spans="1:4" x14ac:dyDescent="0.2">
      <c r="A13318" t="s">
        <v>289</v>
      </c>
      <c r="B13318" t="s">
        <v>143</v>
      </c>
      <c r="C13318" s="44">
        <v>0</v>
      </c>
      <c r="D13318" s="33">
        <v>43884</v>
      </c>
    </row>
    <row r="13319" spans="1:4" x14ac:dyDescent="0.2">
      <c r="A13319" t="s">
        <v>289</v>
      </c>
      <c r="B13319" t="s">
        <v>143</v>
      </c>
      <c r="C13319" s="44">
        <v>0</v>
      </c>
      <c r="D13319" s="33">
        <v>43885</v>
      </c>
    </row>
    <row r="13320" spans="1:4" x14ac:dyDescent="0.2">
      <c r="A13320" t="s">
        <v>289</v>
      </c>
      <c r="B13320" t="s">
        <v>143</v>
      </c>
      <c r="C13320" s="44">
        <v>0</v>
      </c>
      <c r="D13320" s="33">
        <v>43886</v>
      </c>
    </row>
    <row r="13321" spans="1:4" x14ac:dyDescent="0.2">
      <c r="A13321" t="s">
        <v>289</v>
      </c>
      <c r="B13321" t="s">
        <v>143</v>
      </c>
      <c r="C13321" s="44">
        <v>0</v>
      </c>
      <c r="D13321" s="33">
        <v>43887</v>
      </c>
    </row>
    <row r="13322" spans="1:4" x14ac:dyDescent="0.2">
      <c r="A13322" t="s">
        <v>289</v>
      </c>
      <c r="B13322" t="s">
        <v>143</v>
      </c>
      <c r="C13322" s="44">
        <v>0</v>
      </c>
      <c r="D13322" s="33">
        <v>43888</v>
      </c>
    </row>
    <row r="13323" spans="1:4" x14ac:dyDescent="0.2">
      <c r="A13323" t="s">
        <v>289</v>
      </c>
      <c r="B13323" t="s">
        <v>143</v>
      </c>
      <c r="C13323" s="44">
        <v>0</v>
      </c>
      <c r="D13323" s="33">
        <v>43889</v>
      </c>
    </row>
    <row r="13324" spans="1:4" x14ac:dyDescent="0.2">
      <c r="A13324" t="s">
        <v>289</v>
      </c>
      <c r="B13324" t="s">
        <v>143</v>
      </c>
      <c r="C13324" s="44">
        <v>0</v>
      </c>
      <c r="D13324" s="33">
        <v>43890</v>
      </c>
    </row>
    <row r="13325" spans="1:4" x14ac:dyDescent="0.2">
      <c r="A13325" t="s">
        <v>289</v>
      </c>
      <c r="B13325" t="s">
        <v>143</v>
      </c>
      <c r="C13325" s="44">
        <v>0</v>
      </c>
      <c r="D13325" s="33">
        <v>43891</v>
      </c>
    </row>
    <row r="13326" spans="1:4" x14ac:dyDescent="0.2">
      <c r="A13326" t="s">
        <v>289</v>
      </c>
      <c r="B13326" t="s">
        <v>143</v>
      </c>
      <c r="C13326" s="44">
        <v>0</v>
      </c>
      <c r="D13326" s="33">
        <v>43892</v>
      </c>
    </row>
    <row r="13327" spans="1:4" x14ac:dyDescent="0.2">
      <c r="A13327" t="s">
        <v>289</v>
      </c>
      <c r="B13327" t="s">
        <v>143</v>
      </c>
      <c r="C13327" s="44">
        <v>0</v>
      </c>
      <c r="D13327" s="33">
        <v>43893</v>
      </c>
    </row>
    <row r="13328" spans="1:4" x14ac:dyDescent="0.2">
      <c r="A13328" t="s">
        <v>289</v>
      </c>
      <c r="B13328" t="s">
        <v>143</v>
      </c>
      <c r="C13328" s="44">
        <v>0</v>
      </c>
      <c r="D13328" s="33">
        <v>43894</v>
      </c>
    </row>
    <row r="13329" spans="1:4" x14ac:dyDescent="0.2">
      <c r="A13329" t="s">
        <v>289</v>
      </c>
      <c r="B13329" t="s">
        <v>143</v>
      </c>
      <c r="C13329" s="44">
        <v>0</v>
      </c>
      <c r="D13329" s="33">
        <v>43895</v>
      </c>
    </row>
    <row r="13330" spans="1:4" x14ac:dyDescent="0.2">
      <c r="A13330" t="s">
        <v>289</v>
      </c>
      <c r="B13330" t="s">
        <v>143</v>
      </c>
      <c r="C13330" s="44">
        <v>0</v>
      </c>
      <c r="D13330" s="33">
        <v>43896</v>
      </c>
    </row>
    <row r="13331" spans="1:4" x14ac:dyDescent="0.2">
      <c r="A13331" t="s">
        <v>289</v>
      </c>
      <c r="B13331" t="s">
        <v>143</v>
      </c>
      <c r="C13331" s="44">
        <v>0</v>
      </c>
      <c r="D13331" s="33">
        <v>43897</v>
      </c>
    </row>
    <row r="13332" spans="1:4" x14ac:dyDescent="0.2">
      <c r="A13332" t="s">
        <v>289</v>
      </c>
      <c r="B13332" t="s">
        <v>143</v>
      </c>
      <c r="C13332" s="44">
        <v>0</v>
      </c>
      <c r="D13332" s="33">
        <v>43898</v>
      </c>
    </row>
    <row r="13333" spans="1:4" x14ac:dyDescent="0.2">
      <c r="A13333" t="s">
        <v>289</v>
      </c>
      <c r="B13333" t="s">
        <v>143</v>
      </c>
      <c r="C13333" s="44">
        <v>0</v>
      </c>
      <c r="D13333" s="33">
        <v>43899</v>
      </c>
    </row>
    <row r="13334" spans="1:4" x14ac:dyDescent="0.2">
      <c r="A13334" t="s">
        <v>289</v>
      </c>
      <c r="B13334" t="s">
        <v>143</v>
      </c>
      <c r="C13334" s="44">
        <v>0</v>
      </c>
      <c r="D13334" s="33">
        <v>43900</v>
      </c>
    </row>
    <row r="13335" spans="1:4" x14ac:dyDescent="0.2">
      <c r="A13335" t="s">
        <v>289</v>
      </c>
      <c r="B13335" t="s">
        <v>143</v>
      </c>
      <c r="C13335" s="44">
        <v>0</v>
      </c>
      <c r="D13335" s="33">
        <v>43901</v>
      </c>
    </row>
    <row r="13336" spans="1:4" x14ac:dyDescent="0.2">
      <c r="A13336" t="s">
        <v>289</v>
      </c>
      <c r="B13336" t="s">
        <v>143</v>
      </c>
      <c r="C13336" s="44">
        <v>0</v>
      </c>
      <c r="D13336" s="33">
        <v>43902</v>
      </c>
    </row>
    <row r="13337" spans="1:4" x14ac:dyDescent="0.2">
      <c r="A13337" t="s">
        <v>289</v>
      </c>
      <c r="B13337" t="s">
        <v>143</v>
      </c>
      <c r="C13337" s="44">
        <v>0</v>
      </c>
      <c r="D13337" s="33">
        <v>43903</v>
      </c>
    </row>
    <row r="13338" spans="1:4" x14ac:dyDescent="0.2">
      <c r="A13338" t="s">
        <v>289</v>
      </c>
      <c r="B13338" t="s">
        <v>143</v>
      </c>
      <c r="C13338" s="44">
        <v>0</v>
      </c>
      <c r="D13338" s="33">
        <v>43904</v>
      </c>
    </row>
    <row r="13339" spans="1:4" x14ac:dyDescent="0.2">
      <c r="A13339" t="s">
        <v>289</v>
      </c>
      <c r="B13339" t="s">
        <v>143</v>
      </c>
      <c r="C13339" s="44">
        <v>0</v>
      </c>
      <c r="D13339" s="33">
        <v>43905</v>
      </c>
    </row>
    <row r="13340" spans="1:4" x14ac:dyDescent="0.2">
      <c r="A13340" t="s">
        <v>290</v>
      </c>
      <c r="B13340" t="s">
        <v>143</v>
      </c>
      <c r="C13340" s="44">
        <v>0</v>
      </c>
      <c r="D13340" s="33">
        <v>43852</v>
      </c>
    </row>
    <row r="13341" spans="1:4" x14ac:dyDescent="0.2">
      <c r="A13341" t="s">
        <v>290</v>
      </c>
      <c r="B13341" t="s">
        <v>143</v>
      </c>
      <c r="C13341" s="44">
        <v>0</v>
      </c>
      <c r="D13341" s="33">
        <v>43853</v>
      </c>
    </row>
    <row r="13342" spans="1:4" x14ac:dyDescent="0.2">
      <c r="A13342" t="s">
        <v>290</v>
      </c>
      <c r="B13342" t="s">
        <v>143</v>
      </c>
      <c r="C13342" s="44">
        <v>0</v>
      </c>
      <c r="D13342" s="33">
        <v>43854</v>
      </c>
    </row>
    <row r="13343" spans="1:4" x14ac:dyDescent="0.2">
      <c r="A13343" t="s">
        <v>290</v>
      </c>
      <c r="B13343" t="s">
        <v>143</v>
      </c>
      <c r="C13343" s="44">
        <v>0</v>
      </c>
      <c r="D13343" s="33">
        <v>43855</v>
      </c>
    </row>
    <row r="13344" spans="1:4" x14ac:dyDescent="0.2">
      <c r="A13344" t="s">
        <v>290</v>
      </c>
      <c r="B13344" t="s">
        <v>143</v>
      </c>
      <c r="C13344" s="44">
        <v>0</v>
      </c>
      <c r="D13344" s="33">
        <v>43856</v>
      </c>
    </row>
    <row r="13345" spans="1:4" x14ac:dyDescent="0.2">
      <c r="A13345" t="s">
        <v>290</v>
      </c>
      <c r="B13345" t="s">
        <v>143</v>
      </c>
      <c r="C13345" s="44">
        <v>0</v>
      </c>
      <c r="D13345" s="33">
        <v>43857</v>
      </c>
    </row>
    <row r="13346" spans="1:4" x14ac:dyDescent="0.2">
      <c r="A13346" t="s">
        <v>290</v>
      </c>
      <c r="B13346" t="s">
        <v>143</v>
      </c>
      <c r="C13346" s="44">
        <v>0</v>
      </c>
      <c r="D13346" s="33">
        <v>43858</v>
      </c>
    </row>
    <row r="13347" spans="1:4" x14ac:dyDescent="0.2">
      <c r="A13347" t="s">
        <v>290</v>
      </c>
      <c r="B13347" t="s">
        <v>143</v>
      </c>
      <c r="C13347" s="44">
        <v>0</v>
      </c>
      <c r="D13347" s="33">
        <v>43859</v>
      </c>
    </row>
    <row r="13348" spans="1:4" x14ac:dyDescent="0.2">
      <c r="A13348" t="s">
        <v>290</v>
      </c>
      <c r="B13348" t="s">
        <v>143</v>
      </c>
      <c r="C13348" s="44">
        <v>0</v>
      </c>
      <c r="D13348" s="33">
        <v>43860</v>
      </c>
    </row>
    <row r="13349" spans="1:4" x14ac:dyDescent="0.2">
      <c r="A13349" t="s">
        <v>290</v>
      </c>
      <c r="B13349" t="s">
        <v>143</v>
      </c>
      <c r="C13349" s="44">
        <v>0</v>
      </c>
      <c r="D13349" s="33">
        <v>43861</v>
      </c>
    </row>
    <row r="13350" spans="1:4" x14ac:dyDescent="0.2">
      <c r="A13350" t="s">
        <v>290</v>
      </c>
      <c r="B13350" t="s">
        <v>143</v>
      </c>
      <c r="C13350" s="44">
        <v>0</v>
      </c>
      <c r="D13350" s="33">
        <v>43862</v>
      </c>
    </row>
    <row r="13351" spans="1:4" x14ac:dyDescent="0.2">
      <c r="A13351" t="s">
        <v>290</v>
      </c>
      <c r="B13351" t="s">
        <v>143</v>
      </c>
      <c r="C13351" s="44">
        <v>0</v>
      </c>
      <c r="D13351" s="33">
        <v>43863</v>
      </c>
    </row>
    <row r="13352" spans="1:4" x14ac:dyDescent="0.2">
      <c r="A13352" t="s">
        <v>290</v>
      </c>
      <c r="B13352" t="s">
        <v>143</v>
      </c>
      <c r="C13352" s="44">
        <v>0</v>
      </c>
      <c r="D13352" s="33">
        <v>43864</v>
      </c>
    </row>
    <row r="13353" spans="1:4" x14ac:dyDescent="0.2">
      <c r="A13353" t="s">
        <v>290</v>
      </c>
      <c r="B13353" t="s">
        <v>143</v>
      </c>
      <c r="C13353" s="44">
        <v>0</v>
      </c>
      <c r="D13353" s="33">
        <v>43865</v>
      </c>
    </row>
    <row r="13354" spans="1:4" x14ac:dyDescent="0.2">
      <c r="A13354" t="s">
        <v>290</v>
      </c>
      <c r="B13354" t="s">
        <v>143</v>
      </c>
      <c r="C13354" s="44">
        <v>0</v>
      </c>
      <c r="D13354" s="33">
        <v>43866</v>
      </c>
    </row>
    <row r="13355" spans="1:4" x14ac:dyDescent="0.2">
      <c r="A13355" t="s">
        <v>290</v>
      </c>
      <c r="B13355" t="s">
        <v>143</v>
      </c>
      <c r="C13355" s="44">
        <v>0</v>
      </c>
      <c r="D13355" s="33">
        <v>43867</v>
      </c>
    </row>
    <row r="13356" spans="1:4" x14ac:dyDescent="0.2">
      <c r="A13356" t="s">
        <v>290</v>
      </c>
      <c r="B13356" t="s">
        <v>143</v>
      </c>
      <c r="C13356" s="44">
        <v>0</v>
      </c>
      <c r="D13356" s="33">
        <v>43868</v>
      </c>
    </row>
    <row r="13357" spans="1:4" x14ac:dyDescent="0.2">
      <c r="A13357" t="s">
        <v>290</v>
      </c>
      <c r="B13357" t="s">
        <v>143</v>
      </c>
      <c r="C13357" s="44">
        <v>0</v>
      </c>
      <c r="D13357" s="33">
        <v>43869</v>
      </c>
    </row>
    <row r="13358" spans="1:4" x14ac:dyDescent="0.2">
      <c r="A13358" t="s">
        <v>290</v>
      </c>
      <c r="B13358" t="s">
        <v>143</v>
      </c>
      <c r="C13358" s="44">
        <v>0</v>
      </c>
      <c r="D13358" s="33">
        <v>43870</v>
      </c>
    </row>
    <row r="13359" spans="1:4" x14ac:dyDescent="0.2">
      <c r="A13359" t="s">
        <v>290</v>
      </c>
      <c r="B13359" t="s">
        <v>143</v>
      </c>
      <c r="C13359" s="44">
        <v>0</v>
      </c>
      <c r="D13359" s="33">
        <v>43871</v>
      </c>
    </row>
    <row r="13360" spans="1:4" x14ac:dyDescent="0.2">
      <c r="A13360" t="s">
        <v>290</v>
      </c>
      <c r="B13360" t="s">
        <v>143</v>
      </c>
      <c r="C13360" s="44">
        <v>0</v>
      </c>
      <c r="D13360" s="33">
        <v>43872</v>
      </c>
    </row>
    <row r="13361" spans="1:4" x14ac:dyDescent="0.2">
      <c r="A13361" t="s">
        <v>290</v>
      </c>
      <c r="B13361" t="s">
        <v>143</v>
      </c>
      <c r="C13361" s="44">
        <v>0</v>
      </c>
      <c r="D13361" s="33">
        <v>43873</v>
      </c>
    </row>
    <row r="13362" spans="1:4" x14ac:dyDescent="0.2">
      <c r="A13362" t="s">
        <v>290</v>
      </c>
      <c r="B13362" t="s">
        <v>143</v>
      </c>
      <c r="C13362" s="44">
        <v>0</v>
      </c>
      <c r="D13362" s="33">
        <v>43874</v>
      </c>
    </row>
    <row r="13363" spans="1:4" x14ac:dyDescent="0.2">
      <c r="A13363" t="s">
        <v>290</v>
      </c>
      <c r="B13363" t="s">
        <v>143</v>
      </c>
      <c r="C13363" s="44">
        <v>0</v>
      </c>
      <c r="D13363" s="33">
        <v>43875</v>
      </c>
    </row>
    <row r="13364" spans="1:4" x14ac:dyDescent="0.2">
      <c r="A13364" t="s">
        <v>290</v>
      </c>
      <c r="B13364" t="s">
        <v>143</v>
      </c>
      <c r="C13364" s="44">
        <v>0</v>
      </c>
      <c r="D13364" s="33">
        <v>43876</v>
      </c>
    </row>
    <row r="13365" spans="1:4" x14ac:dyDescent="0.2">
      <c r="A13365" t="s">
        <v>290</v>
      </c>
      <c r="B13365" t="s">
        <v>143</v>
      </c>
      <c r="C13365" s="44">
        <v>0</v>
      </c>
      <c r="D13365" s="33">
        <v>43877</v>
      </c>
    </row>
    <row r="13366" spans="1:4" x14ac:dyDescent="0.2">
      <c r="A13366" t="s">
        <v>290</v>
      </c>
      <c r="B13366" t="s">
        <v>143</v>
      </c>
      <c r="C13366" s="44">
        <v>0</v>
      </c>
      <c r="D13366" s="33">
        <v>43878</v>
      </c>
    </row>
    <row r="13367" spans="1:4" x14ac:dyDescent="0.2">
      <c r="A13367" t="s">
        <v>290</v>
      </c>
      <c r="B13367" t="s">
        <v>143</v>
      </c>
      <c r="C13367" s="44">
        <v>0</v>
      </c>
      <c r="D13367" s="33">
        <v>43879</v>
      </c>
    </row>
    <row r="13368" spans="1:4" x14ac:dyDescent="0.2">
      <c r="A13368" t="s">
        <v>290</v>
      </c>
      <c r="B13368" t="s">
        <v>143</v>
      </c>
      <c r="C13368" s="44">
        <v>0</v>
      </c>
      <c r="D13368" s="33">
        <v>43880</v>
      </c>
    </row>
    <row r="13369" spans="1:4" x14ac:dyDescent="0.2">
      <c r="A13369" t="s">
        <v>290</v>
      </c>
      <c r="B13369" t="s">
        <v>143</v>
      </c>
      <c r="C13369" s="44">
        <v>0</v>
      </c>
      <c r="D13369" s="33">
        <v>43881</v>
      </c>
    </row>
    <row r="13370" spans="1:4" x14ac:dyDescent="0.2">
      <c r="A13370" t="s">
        <v>290</v>
      </c>
      <c r="B13370" t="s">
        <v>143</v>
      </c>
      <c r="C13370" s="44">
        <v>0</v>
      </c>
      <c r="D13370" s="33">
        <v>43882</v>
      </c>
    </row>
    <row r="13371" spans="1:4" x14ac:dyDescent="0.2">
      <c r="A13371" t="s">
        <v>290</v>
      </c>
      <c r="B13371" t="s">
        <v>143</v>
      </c>
      <c r="C13371" s="44">
        <v>0</v>
      </c>
      <c r="D13371" s="33">
        <v>43883</v>
      </c>
    </row>
    <row r="13372" spans="1:4" x14ac:dyDescent="0.2">
      <c r="A13372" t="s">
        <v>290</v>
      </c>
      <c r="B13372" t="s">
        <v>143</v>
      </c>
      <c r="C13372" s="44">
        <v>0</v>
      </c>
      <c r="D13372" s="33">
        <v>43884</v>
      </c>
    </row>
    <row r="13373" spans="1:4" x14ac:dyDescent="0.2">
      <c r="A13373" t="s">
        <v>290</v>
      </c>
      <c r="B13373" t="s">
        <v>143</v>
      </c>
      <c r="C13373" s="44">
        <v>0</v>
      </c>
      <c r="D13373" s="33">
        <v>43885</v>
      </c>
    </row>
    <row r="13374" spans="1:4" x14ac:dyDescent="0.2">
      <c r="A13374" t="s">
        <v>290</v>
      </c>
      <c r="B13374" t="s">
        <v>143</v>
      </c>
      <c r="C13374" s="44">
        <v>0</v>
      </c>
      <c r="D13374" s="33">
        <v>43886</v>
      </c>
    </row>
    <row r="13375" spans="1:4" x14ac:dyDescent="0.2">
      <c r="A13375" t="s">
        <v>290</v>
      </c>
      <c r="B13375" t="s">
        <v>143</v>
      </c>
      <c r="C13375" s="44">
        <v>0</v>
      </c>
      <c r="D13375" s="33">
        <v>43887</v>
      </c>
    </row>
    <row r="13376" spans="1:4" x14ac:dyDescent="0.2">
      <c r="A13376" t="s">
        <v>290</v>
      </c>
      <c r="B13376" t="s">
        <v>143</v>
      </c>
      <c r="C13376" s="44">
        <v>0</v>
      </c>
      <c r="D13376" s="33">
        <v>43888</v>
      </c>
    </row>
    <row r="13377" spans="1:4" x14ac:dyDescent="0.2">
      <c r="A13377" t="s">
        <v>290</v>
      </c>
      <c r="B13377" t="s">
        <v>143</v>
      </c>
      <c r="C13377" s="44">
        <v>0</v>
      </c>
      <c r="D13377" s="33">
        <v>43889</v>
      </c>
    </row>
    <row r="13378" spans="1:4" x14ac:dyDescent="0.2">
      <c r="A13378" t="s">
        <v>290</v>
      </c>
      <c r="B13378" t="s">
        <v>143</v>
      </c>
      <c r="C13378" s="44">
        <v>0</v>
      </c>
      <c r="D13378" s="33">
        <v>43890</v>
      </c>
    </row>
    <row r="13379" spans="1:4" x14ac:dyDescent="0.2">
      <c r="A13379" t="s">
        <v>290</v>
      </c>
      <c r="B13379" t="s">
        <v>143</v>
      </c>
      <c r="C13379" s="44">
        <v>0</v>
      </c>
      <c r="D13379" s="33">
        <v>43891</v>
      </c>
    </row>
    <row r="13380" spans="1:4" x14ac:dyDescent="0.2">
      <c r="A13380" t="s">
        <v>290</v>
      </c>
      <c r="B13380" t="s">
        <v>143</v>
      </c>
      <c r="C13380" s="44">
        <v>0</v>
      </c>
      <c r="D13380" s="33">
        <v>43892</v>
      </c>
    </row>
    <row r="13381" spans="1:4" x14ac:dyDescent="0.2">
      <c r="A13381" t="s">
        <v>290</v>
      </c>
      <c r="B13381" t="s">
        <v>143</v>
      </c>
      <c r="C13381" s="44">
        <v>0</v>
      </c>
      <c r="D13381" s="33">
        <v>43893</v>
      </c>
    </row>
    <row r="13382" spans="1:4" x14ac:dyDescent="0.2">
      <c r="A13382" t="s">
        <v>290</v>
      </c>
      <c r="B13382" t="s">
        <v>143</v>
      </c>
      <c r="C13382" s="44">
        <v>0</v>
      </c>
      <c r="D13382" s="33">
        <v>43894</v>
      </c>
    </row>
    <row r="13383" spans="1:4" x14ac:dyDescent="0.2">
      <c r="A13383" t="s">
        <v>290</v>
      </c>
      <c r="B13383" t="s">
        <v>143</v>
      </c>
      <c r="C13383" s="44">
        <v>0</v>
      </c>
      <c r="D13383" s="33">
        <v>43895</v>
      </c>
    </row>
    <row r="13384" spans="1:4" x14ac:dyDescent="0.2">
      <c r="A13384" t="s">
        <v>290</v>
      </c>
      <c r="B13384" t="s">
        <v>143</v>
      </c>
      <c r="C13384" s="44">
        <v>0</v>
      </c>
      <c r="D13384" s="33">
        <v>43896</v>
      </c>
    </row>
    <row r="13385" spans="1:4" x14ac:dyDescent="0.2">
      <c r="A13385" t="s">
        <v>290</v>
      </c>
      <c r="B13385" t="s">
        <v>143</v>
      </c>
      <c r="C13385" s="44">
        <v>0</v>
      </c>
      <c r="D13385" s="33">
        <v>43897</v>
      </c>
    </row>
    <row r="13386" spans="1:4" x14ac:dyDescent="0.2">
      <c r="A13386" t="s">
        <v>290</v>
      </c>
      <c r="B13386" t="s">
        <v>143</v>
      </c>
      <c r="C13386" s="44">
        <v>0</v>
      </c>
      <c r="D13386" s="33">
        <v>43898</v>
      </c>
    </row>
    <row r="13387" spans="1:4" x14ac:dyDescent="0.2">
      <c r="A13387" t="s">
        <v>290</v>
      </c>
      <c r="B13387" t="s">
        <v>143</v>
      </c>
      <c r="C13387" s="44">
        <v>0</v>
      </c>
      <c r="D13387" s="33">
        <v>43899</v>
      </c>
    </row>
    <row r="13388" spans="1:4" x14ac:dyDescent="0.2">
      <c r="A13388" t="s">
        <v>290</v>
      </c>
      <c r="B13388" t="s">
        <v>143</v>
      </c>
      <c r="C13388" s="44">
        <v>0</v>
      </c>
      <c r="D13388" s="33">
        <v>43900</v>
      </c>
    </row>
    <row r="13389" spans="1:4" x14ac:dyDescent="0.2">
      <c r="A13389" t="s">
        <v>290</v>
      </c>
      <c r="B13389" t="s">
        <v>143</v>
      </c>
      <c r="C13389" s="44">
        <v>0</v>
      </c>
      <c r="D13389" s="33">
        <v>43901</v>
      </c>
    </row>
    <row r="13390" spans="1:4" x14ac:dyDescent="0.2">
      <c r="A13390" t="s">
        <v>290</v>
      </c>
      <c r="B13390" t="s">
        <v>143</v>
      </c>
      <c r="C13390" s="44">
        <v>0</v>
      </c>
      <c r="D13390" s="33">
        <v>43902</v>
      </c>
    </row>
    <row r="13391" spans="1:4" x14ac:dyDescent="0.2">
      <c r="A13391" t="s">
        <v>290</v>
      </c>
      <c r="B13391" t="s">
        <v>143</v>
      </c>
      <c r="C13391" s="44">
        <v>0</v>
      </c>
      <c r="D13391" s="33">
        <v>43903</v>
      </c>
    </row>
    <row r="13392" spans="1:4" x14ac:dyDescent="0.2">
      <c r="A13392" t="s">
        <v>290</v>
      </c>
      <c r="B13392" t="s">
        <v>143</v>
      </c>
      <c r="C13392" s="44">
        <v>0</v>
      </c>
      <c r="D13392" s="33">
        <v>43904</v>
      </c>
    </row>
    <row r="13393" spans="1:4" x14ac:dyDescent="0.2">
      <c r="A13393" t="s">
        <v>290</v>
      </c>
      <c r="B13393" t="s">
        <v>143</v>
      </c>
      <c r="C13393" s="44">
        <v>0</v>
      </c>
      <c r="D13393" s="33">
        <v>43905</v>
      </c>
    </row>
    <row r="13394" spans="1:4" x14ac:dyDescent="0.2">
      <c r="A13394" t="s">
        <v>291</v>
      </c>
      <c r="B13394" t="s">
        <v>143</v>
      </c>
      <c r="C13394" s="44">
        <v>0</v>
      </c>
      <c r="D13394" s="33">
        <v>43852</v>
      </c>
    </row>
    <row r="13395" spans="1:4" x14ac:dyDescent="0.2">
      <c r="A13395" t="s">
        <v>291</v>
      </c>
      <c r="B13395" t="s">
        <v>143</v>
      </c>
      <c r="C13395" s="44">
        <v>0</v>
      </c>
      <c r="D13395" s="33">
        <v>43853</v>
      </c>
    </row>
    <row r="13396" spans="1:4" x14ac:dyDescent="0.2">
      <c r="A13396" t="s">
        <v>291</v>
      </c>
      <c r="B13396" t="s">
        <v>143</v>
      </c>
      <c r="C13396" s="44">
        <v>0</v>
      </c>
      <c r="D13396" s="33">
        <v>43854</v>
      </c>
    </row>
    <row r="13397" spans="1:4" x14ac:dyDescent="0.2">
      <c r="A13397" t="s">
        <v>291</v>
      </c>
      <c r="B13397" t="s">
        <v>143</v>
      </c>
      <c r="C13397" s="44">
        <v>0</v>
      </c>
      <c r="D13397" s="33">
        <v>43855</v>
      </c>
    </row>
    <row r="13398" spans="1:4" x14ac:dyDescent="0.2">
      <c r="A13398" t="s">
        <v>291</v>
      </c>
      <c r="B13398" t="s">
        <v>143</v>
      </c>
      <c r="C13398" s="44">
        <v>0</v>
      </c>
      <c r="D13398" s="33">
        <v>43856</v>
      </c>
    </row>
    <row r="13399" spans="1:4" x14ac:dyDescent="0.2">
      <c r="A13399" t="s">
        <v>291</v>
      </c>
      <c r="B13399" t="s">
        <v>143</v>
      </c>
      <c r="C13399" s="44">
        <v>0</v>
      </c>
      <c r="D13399" s="33">
        <v>43857</v>
      </c>
    </row>
    <row r="13400" spans="1:4" x14ac:dyDescent="0.2">
      <c r="A13400" t="s">
        <v>291</v>
      </c>
      <c r="B13400" t="s">
        <v>143</v>
      </c>
      <c r="C13400" s="44">
        <v>0</v>
      </c>
      <c r="D13400" s="33">
        <v>43858</v>
      </c>
    </row>
    <row r="13401" spans="1:4" x14ac:dyDescent="0.2">
      <c r="A13401" t="s">
        <v>291</v>
      </c>
      <c r="B13401" t="s">
        <v>143</v>
      </c>
      <c r="C13401" s="44">
        <v>0</v>
      </c>
      <c r="D13401" s="33">
        <v>43859</v>
      </c>
    </row>
    <row r="13402" spans="1:4" x14ac:dyDescent="0.2">
      <c r="A13402" t="s">
        <v>291</v>
      </c>
      <c r="B13402" t="s">
        <v>143</v>
      </c>
      <c r="C13402" s="44">
        <v>0</v>
      </c>
      <c r="D13402" s="33">
        <v>43860</v>
      </c>
    </row>
    <row r="13403" spans="1:4" x14ac:dyDescent="0.2">
      <c r="A13403" t="s">
        <v>291</v>
      </c>
      <c r="B13403" t="s">
        <v>143</v>
      </c>
      <c r="C13403" s="44">
        <v>0</v>
      </c>
      <c r="D13403" s="33">
        <v>43861</v>
      </c>
    </row>
    <row r="13404" spans="1:4" x14ac:dyDescent="0.2">
      <c r="A13404" t="s">
        <v>291</v>
      </c>
      <c r="B13404" t="s">
        <v>143</v>
      </c>
      <c r="C13404" s="44">
        <v>0</v>
      </c>
      <c r="D13404" s="33">
        <v>43862</v>
      </c>
    </row>
    <row r="13405" spans="1:4" x14ac:dyDescent="0.2">
      <c r="A13405" t="s">
        <v>291</v>
      </c>
      <c r="B13405" t="s">
        <v>143</v>
      </c>
      <c r="C13405" s="44">
        <v>0</v>
      </c>
      <c r="D13405" s="33">
        <v>43863</v>
      </c>
    </row>
    <row r="13406" spans="1:4" x14ac:dyDescent="0.2">
      <c r="A13406" t="s">
        <v>291</v>
      </c>
      <c r="B13406" t="s">
        <v>143</v>
      </c>
      <c r="C13406" s="44">
        <v>0</v>
      </c>
      <c r="D13406" s="33">
        <v>43864</v>
      </c>
    </row>
    <row r="13407" spans="1:4" x14ac:dyDescent="0.2">
      <c r="A13407" t="s">
        <v>291</v>
      </c>
      <c r="B13407" t="s">
        <v>143</v>
      </c>
      <c r="C13407" s="44">
        <v>0</v>
      </c>
      <c r="D13407" s="33">
        <v>43865</v>
      </c>
    </row>
    <row r="13408" spans="1:4" x14ac:dyDescent="0.2">
      <c r="A13408" t="s">
        <v>291</v>
      </c>
      <c r="B13408" t="s">
        <v>143</v>
      </c>
      <c r="C13408" s="44">
        <v>0</v>
      </c>
      <c r="D13408" s="33">
        <v>43866</v>
      </c>
    </row>
    <row r="13409" spans="1:4" x14ac:dyDescent="0.2">
      <c r="A13409" t="s">
        <v>291</v>
      </c>
      <c r="B13409" t="s">
        <v>143</v>
      </c>
      <c r="C13409" s="44">
        <v>0</v>
      </c>
      <c r="D13409" s="33">
        <v>43867</v>
      </c>
    </row>
    <row r="13410" spans="1:4" x14ac:dyDescent="0.2">
      <c r="A13410" t="s">
        <v>291</v>
      </c>
      <c r="B13410" t="s">
        <v>143</v>
      </c>
      <c r="C13410" s="44">
        <v>0</v>
      </c>
      <c r="D13410" s="33">
        <v>43868</v>
      </c>
    </row>
    <row r="13411" spans="1:4" x14ac:dyDescent="0.2">
      <c r="A13411" t="s">
        <v>291</v>
      </c>
      <c r="B13411" t="s">
        <v>143</v>
      </c>
      <c r="C13411" s="44">
        <v>0</v>
      </c>
      <c r="D13411" s="33">
        <v>43869</v>
      </c>
    </row>
    <row r="13412" spans="1:4" x14ac:dyDescent="0.2">
      <c r="A13412" t="s">
        <v>291</v>
      </c>
      <c r="B13412" t="s">
        <v>143</v>
      </c>
      <c r="C13412" s="44">
        <v>0</v>
      </c>
      <c r="D13412" s="33">
        <v>43870</v>
      </c>
    </row>
    <row r="13413" spans="1:4" x14ac:dyDescent="0.2">
      <c r="A13413" t="s">
        <v>291</v>
      </c>
      <c r="B13413" t="s">
        <v>143</v>
      </c>
      <c r="C13413" s="44">
        <v>0</v>
      </c>
      <c r="D13413" s="33">
        <v>43871</v>
      </c>
    </row>
    <row r="13414" spans="1:4" x14ac:dyDescent="0.2">
      <c r="A13414" t="s">
        <v>291</v>
      </c>
      <c r="B13414" t="s">
        <v>143</v>
      </c>
      <c r="C13414" s="44">
        <v>0</v>
      </c>
      <c r="D13414" s="33">
        <v>43872</v>
      </c>
    </row>
    <row r="13415" spans="1:4" x14ac:dyDescent="0.2">
      <c r="A13415" t="s">
        <v>291</v>
      </c>
      <c r="B13415" t="s">
        <v>143</v>
      </c>
      <c r="C13415" s="44">
        <v>0</v>
      </c>
      <c r="D13415" s="33">
        <v>43873</v>
      </c>
    </row>
    <row r="13416" spans="1:4" x14ac:dyDescent="0.2">
      <c r="A13416" t="s">
        <v>291</v>
      </c>
      <c r="B13416" t="s">
        <v>143</v>
      </c>
      <c r="C13416" s="44">
        <v>0</v>
      </c>
      <c r="D13416" s="33">
        <v>43874</v>
      </c>
    </row>
    <row r="13417" spans="1:4" x14ac:dyDescent="0.2">
      <c r="A13417" t="s">
        <v>291</v>
      </c>
      <c r="B13417" t="s">
        <v>143</v>
      </c>
      <c r="C13417" s="44">
        <v>0</v>
      </c>
      <c r="D13417" s="33">
        <v>43875</v>
      </c>
    </row>
    <row r="13418" spans="1:4" x14ac:dyDescent="0.2">
      <c r="A13418" t="s">
        <v>291</v>
      </c>
      <c r="B13418" t="s">
        <v>143</v>
      </c>
      <c r="C13418" s="44">
        <v>0</v>
      </c>
      <c r="D13418" s="33">
        <v>43876</v>
      </c>
    </row>
    <row r="13419" spans="1:4" x14ac:dyDescent="0.2">
      <c r="A13419" t="s">
        <v>291</v>
      </c>
      <c r="B13419" t="s">
        <v>143</v>
      </c>
      <c r="C13419" s="44">
        <v>0</v>
      </c>
      <c r="D13419" s="33">
        <v>43877</v>
      </c>
    </row>
    <row r="13420" spans="1:4" x14ac:dyDescent="0.2">
      <c r="A13420" t="s">
        <v>291</v>
      </c>
      <c r="B13420" t="s">
        <v>143</v>
      </c>
      <c r="C13420" s="44">
        <v>0</v>
      </c>
      <c r="D13420" s="33">
        <v>43878</v>
      </c>
    </row>
    <row r="13421" spans="1:4" x14ac:dyDescent="0.2">
      <c r="A13421" t="s">
        <v>291</v>
      </c>
      <c r="B13421" t="s">
        <v>143</v>
      </c>
      <c r="C13421" s="44">
        <v>0</v>
      </c>
      <c r="D13421" s="33">
        <v>43879</v>
      </c>
    </row>
    <row r="13422" spans="1:4" x14ac:dyDescent="0.2">
      <c r="A13422" t="s">
        <v>291</v>
      </c>
      <c r="B13422" t="s">
        <v>143</v>
      </c>
      <c r="C13422" s="44">
        <v>0</v>
      </c>
      <c r="D13422" s="33">
        <v>43880</v>
      </c>
    </row>
    <row r="13423" spans="1:4" x14ac:dyDescent="0.2">
      <c r="A13423" t="s">
        <v>291</v>
      </c>
      <c r="B13423" t="s">
        <v>143</v>
      </c>
      <c r="C13423" s="44">
        <v>0</v>
      </c>
      <c r="D13423" s="33">
        <v>43881</v>
      </c>
    </row>
    <row r="13424" spans="1:4" x14ac:dyDescent="0.2">
      <c r="A13424" t="s">
        <v>291</v>
      </c>
      <c r="B13424" t="s">
        <v>143</v>
      </c>
      <c r="C13424" s="44">
        <v>0</v>
      </c>
      <c r="D13424" s="33">
        <v>43882</v>
      </c>
    </row>
    <row r="13425" spans="1:4" x14ac:dyDescent="0.2">
      <c r="A13425" t="s">
        <v>291</v>
      </c>
      <c r="B13425" t="s">
        <v>143</v>
      </c>
      <c r="C13425" s="44">
        <v>0</v>
      </c>
      <c r="D13425" s="33">
        <v>43883</v>
      </c>
    </row>
    <row r="13426" spans="1:4" x14ac:dyDescent="0.2">
      <c r="A13426" t="s">
        <v>291</v>
      </c>
      <c r="B13426" t="s">
        <v>143</v>
      </c>
      <c r="C13426" s="44">
        <v>0</v>
      </c>
      <c r="D13426" s="33">
        <v>43884</v>
      </c>
    </row>
    <row r="13427" spans="1:4" x14ac:dyDescent="0.2">
      <c r="A13427" t="s">
        <v>291</v>
      </c>
      <c r="B13427" t="s">
        <v>143</v>
      </c>
      <c r="C13427" s="44">
        <v>0</v>
      </c>
      <c r="D13427" s="33">
        <v>43885</v>
      </c>
    </row>
    <row r="13428" spans="1:4" x14ac:dyDescent="0.2">
      <c r="A13428" t="s">
        <v>291</v>
      </c>
      <c r="B13428" t="s">
        <v>143</v>
      </c>
      <c r="C13428" s="44">
        <v>0</v>
      </c>
      <c r="D13428" s="33">
        <v>43886</v>
      </c>
    </row>
    <row r="13429" spans="1:4" x14ac:dyDescent="0.2">
      <c r="A13429" t="s">
        <v>291</v>
      </c>
      <c r="B13429" t="s">
        <v>143</v>
      </c>
      <c r="C13429" s="44">
        <v>0</v>
      </c>
      <c r="D13429" s="33">
        <v>43887</v>
      </c>
    </row>
    <row r="13430" spans="1:4" x14ac:dyDescent="0.2">
      <c r="A13430" t="s">
        <v>291</v>
      </c>
      <c r="B13430" t="s">
        <v>143</v>
      </c>
      <c r="C13430" s="44">
        <v>0</v>
      </c>
      <c r="D13430" s="33">
        <v>43888</v>
      </c>
    </row>
    <row r="13431" spans="1:4" x14ac:dyDescent="0.2">
      <c r="A13431" t="s">
        <v>291</v>
      </c>
      <c r="B13431" t="s">
        <v>143</v>
      </c>
      <c r="C13431" s="44">
        <v>0</v>
      </c>
      <c r="D13431" s="33">
        <v>43889</v>
      </c>
    </row>
    <row r="13432" spans="1:4" x14ac:dyDescent="0.2">
      <c r="A13432" t="s">
        <v>291</v>
      </c>
      <c r="B13432" t="s">
        <v>143</v>
      </c>
      <c r="C13432" s="44">
        <v>0</v>
      </c>
      <c r="D13432" s="33">
        <v>43890</v>
      </c>
    </row>
    <row r="13433" spans="1:4" x14ac:dyDescent="0.2">
      <c r="A13433" t="s">
        <v>291</v>
      </c>
      <c r="B13433" t="s">
        <v>143</v>
      </c>
      <c r="C13433" s="44">
        <v>0</v>
      </c>
      <c r="D13433" s="33">
        <v>43891</v>
      </c>
    </row>
    <row r="13434" spans="1:4" x14ac:dyDescent="0.2">
      <c r="A13434" t="s">
        <v>291</v>
      </c>
      <c r="B13434" t="s">
        <v>143</v>
      </c>
      <c r="C13434" s="44">
        <v>0</v>
      </c>
      <c r="D13434" s="33">
        <v>43892</v>
      </c>
    </row>
    <row r="13435" spans="1:4" x14ac:dyDescent="0.2">
      <c r="A13435" t="s">
        <v>291</v>
      </c>
      <c r="B13435" t="s">
        <v>143</v>
      </c>
      <c r="C13435" s="44">
        <v>0</v>
      </c>
      <c r="D13435" s="33">
        <v>43893</v>
      </c>
    </row>
    <row r="13436" spans="1:4" x14ac:dyDescent="0.2">
      <c r="A13436" t="s">
        <v>291</v>
      </c>
      <c r="B13436" t="s">
        <v>143</v>
      </c>
      <c r="C13436" s="44">
        <v>0</v>
      </c>
      <c r="D13436" s="33">
        <v>43894</v>
      </c>
    </row>
    <row r="13437" spans="1:4" x14ac:dyDescent="0.2">
      <c r="A13437" t="s">
        <v>291</v>
      </c>
      <c r="B13437" t="s">
        <v>143</v>
      </c>
      <c r="C13437" s="44">
        <v>0</v>
      </c>
      <c r="D13437" s="33">
        <v>43895</v>
      </c>
    </row>
    <row r="13438" spans="1:4" x14ac:dyDescent="0.2">
      <c r="A13438" t="s">
        <v>291</v>
      </c>
      <c r="B13438" t="s">
        <v>143</v>
      </c>
      <c r="C13438" s="44">
        <v>0</v>
      </c>
      <c r="D13438" s="33">
        <v>43896</v>
      </c>
    </row>
    <row r="13439" spans="1:4" x14ac:dyDescent="0.2">
      <c r="A13439" t="s">
        <v>291</v>
      </c>
      <c r="B13439" t="s">
        <v>143</v>
      </c>
      <c r="C13439" s="44">
        <v>0</v>
      </c>
      <c r="D13439" s="33">
        <v>43897</v>
      </c>
    </row>
    <row r="13440" spans="1:4" x14ac:dyDescent="0.2">
      <c r="A13440" t="s">
        <v>291</v>
      </c>
      <c r="B13440" t="s">
        <v>143</v>
      </c>
      <c r="C13440" s="44">
        <v>0</v>
      </c>
      <c r="D13440" s="33">
        <v>43898</v>
      </c>
    </row>
    <row r="13441" spans="1:4" x14ac:dyDescent="0.2">
      <c r="A13441" t="s">
        <v>291</v>
      </c>
      <c r="B13441" t="s">
        <v>143</v>
      </c>
      <c r="C13441" s="44">
        <v>0</v>
      </c>
      <c r="D13441" s="33">
        <v>43899</v>
      </c>
    </row>
    <row r="13442" spans="1:4" x14ac:dyDescent="0.2">
      <c r="A13442" t="s">
        <v>291</v>
      </c>
      <c r="B13442" t="s">
        <v>143</v>
      </c>
      <c r="C13442" s="44">
        <v>0</v>
      </c>
      <c r="D13442" s="33">
        <v>43900</v>
      </c>
    </row>
    <row r="13443" spans="1:4" x14ac:dyDescent="0.2">
      <c r="A13443" t="s">
        <v>291</v>
      </c>
      <c r="B13443" t="s">
        <v>143</v>
      </c>
      <c r="C13443" s="44">
        <v>0</v>
      </c>
      <c r="D13443" s="33">
        <v>43901</v>
      </c>
    </row>
    <row r="13444" spans="1:4" x14ac:dyDescent="0.2">
      <c r="A13444" t="s">
        <v>291</v>
      </c>
      <c r="B13444" t="s">
        <v>143</v>
      </c>
      <c r="C13444" s="44">
        <v>0</v>
      </c>
      <c r="D13444" s="33">
        <v>43902</v>
      </c>
    </row>
    <row r="13445" spans="1:4" x14ac:dyDescent="0.2">
      <c r="A13445" t="s">
        <v>291</v>
      </c>
      <c r="B13445" t="s">
        <v>143</v>
      </c>
      <c r="C13445" s="44">
        <v>0</v>
      </c>
      <c r="D13445" s="33">
        <v>43903</v>
      </c>
    </row>
    <row r="13446" spans="1:4" x14ac:dyDescent="0.2">
      <c r="A13446" t="s">
        <v>291</v>
      </c>
      <c r="B13446" t="s">
        <v>143</v>
      </c>
      <c r="C13446" s="44">
        <v>0</v>
      </c>
      <c r="D13446" s="33">
        <v>43904</v>
      </c>
    </row>
    <row r="13447" spans="1:4" x14ac:dyDescent="0.2">
      <c r="A13447" t="s">
        <v>291</v>
      </c>
      <c r="B13447" t="s">
        <v>143</v>
      </c>
      <c r="C13447" s="44">
        <v>0</v>
      </c>
      <c r="D13447" s="33">
        <v>43905</v>
      </c>
    </row>
    <row r="13448" spans="1:4" x14ac:dyDescent="0.2">
      <c r="A13448" t="s">
        <v>292</v>
      </c>
      <c r="B13448" t="s">
        <v>143</v>
      </c>
      <c r="C13448" s="44">
        <v>0</v>
      </c>
      <c r="D13448" s="33">
        <v>43852</v>
      </c>
    </row>
    <row r="13449" spans="1:4" x14ac:dyDescent="0.2">
      <c r="A13449" t="s">
        <v>292</v>
      </c>
      <c r="B13449" t="s">
        <v>143</v>
      </c>
      <c r="C13449" s="44">
        <v>0</v>
      </c>
      <c r="D13449" s="33">
        <v>43853</v>
      </c>
    </row>
    <row r="13450" spans="1:4" x14ac:dyDescent="0.2">
      <c r="A13450" t="s">
        <v>292</v>
      </c>
      <c r="B13450" t="s">
        <v>143</v>
      </c>
      <c r="C13450" s="44">
        <v>0</v>
      </c>
      <c r="D13450" s="33">
        <v>43854</v>
      </c>
    </row>
    <row r="13451" spans="1:4" x14ac:dyDescent="0.2">
      <c r="A13451" t="s">
        <v>292</v>
      </c>
      <c r="B13451" t="s">
        <v>143</v>
      </c>
      <c r="C13451" s="44">
        <v>0</v>
      </c>
      <c r="D13451" s="33">
        <v>43855</v>
      </c>
    </row>
    <row r="13452" spans="1:4" x14ac:dyDescent="0.2">
      <c r="A13452" t="s">
        <v>292</v>
      </c>
      <c r="B13452" t="s">
        <v>143</v>
      </c>
      <c r="C13452" s="44">
        <v>0</v>
      </c>
      <c r="D13452" s="33">
        <v>43856</v>
      </c>
    </row>
    <row r="13453" spans="1:4" x14ac:dyDescent="0.2">
      <c r="A13453" t="s">
        <v>292</v>
      </c>
      <c r="B13453" t="s">
        <v>143</v>
      </c>
      <c r="C13453" s="44">
        <v>0</v>
      </c>
      <c r="D13453" s="33">
        <v>43857</v>
      </c>
    </row>
    <row r="13454" spans="1:4" x14ac:dyDescent="0.2">
      <c r="A13454" t="s">
        <v>292</v>
      </c>
      <c r="B13454" t="s">
        <v>143</v>
      </c>
      <c r="C13454" s="44">
        <v>0</v>
      </c>
      <c r="D13454" s="33">
        <v>43858</v>
      </c>
    </row>
    <row r="13455" spans="1:4" x14ac:dyDescent="0.2">
      <c r="A13455" t="s">
        <v>292</v>
      </c>
      <c r="B13455" t="s">
        <v>143</v>
      </c>
      <c r="C13455" s="44">
        <v>0</v>
      </c>
      <c r="D13455" s="33">
        <v>43859</v>
      </c>
    </row>
    <row r="13456" spans="1:4" x14ac:dyDescent="0.2">
      <c r="A13456" t="s">
        <v>292</v>
      </c>
      <c r="B13456" t="s">
        <v>143</v>
      </c>
      <c r="C13456" s="44">
        <v>0</v>
      </c>
      <c r="D13456" s="33">
        <v>43860</v>
      </c>
    </row>
    <row r="13457" spans="1:4" x14ac:dyDescent="0.2">
      <c r="A13457" t="s">
        <v>292</v>
      </c>
      <c r="B13457" t="s">
        <v>143</v>
      </c>
      <c r="C13457" s="44">
        <v>0</v>
      </c>
      <c r="D13457" s="33">
        <v>43861</v>
      </c>
    </row>
    <row r="13458" spans="1:4" x14ac:dyDescent="0.2">
      <c r="A13458" t="s">
        <v>292</v>
      </c>
      <c r="B13458" t="s">
        <v>143</v>
      </c>
      <c r="C13458" s="44">
        <v>0</v>
      </c>
      <c r="D13458" s="33">
        <v>43862</v>
      </c>
    </row>
    <row r="13459" spans="1:4" x14ac:dyDescent="0.2">
      <c r="A13459" t="s">
        <v>292</v>
      </c>
      <c r="B13459" t="s">
        <v>143</v>
      </c>
      <c r="C13459" s="44">
        <v>0</v>
      </c>
      <c r="D13459" s="33">
        <v>43863</v>
      </c>
    </row>
    <row r="13460" spans="1:4" x14ac:dyDescent="0.2">
      <c r="A13460" t="s">
        <v>292</v>
      </c>
      <c r="B13460" t="s">
        <v>143</v>
      </c>
      <c r="C13460" s="44">
        <v>0</v>
      </c>
      <c r="D13460" s="33">
        <v>43864</v>
      </c>
    </row>
    <row r="13461" spans="1:4" x14ac:dyDescent="0.2">
      <c r="A13461" t="s">
        <v>292</v>
      </c>
      <c r="B13461" t="s">
        <v>143</v>
      </c>
      <c r="C13461" s="44">
        <v>0</v>
      </c>
      <c r="D13461" s="33">
        <v>43865</v>
      </c>
    </row>
    <row r="13462" spans="1:4" x14ac:dyDescent="0.2">
      <c r="A13462" t="s">
        <v>292</v>
      </c>
      <c r="B13462" t="s">
        <v>143</v>
      </c>
      <c r="C13462" s="44">
        <v>0</v>
      </c>
      <c r="D13462" s="33">
        <v>43866</v>
      </c>
    </row>
    <row r="13463" spans="1:4" x14ac:dyDescent="0.2">
      <c r="A13463" t="s">
        <v>292</v>
      </c>
      <c r="B13463" t="s">
        <v>143</v>
      </c>
      <c r="C13463" s="44">
        <v>0</v>
      </c>
      <c r="D13463" s="33">
        <v>43867</v>
      </c>
    </row>
    <row r="13464" spans="1:4" x14ac:dyDescent="0.2">
      <c r="A13464" t="s">
        <v>292</v>
      </c>
      <c r="B13464" t="s">
        <v>143</v>
      </c>
      <c r="C13464" s="44">
        <v>0</v>
      </c>
      <c r="D13464" s="33">
        <v>43868</v>
      </c>
    </row>
    <row r="13465" spans="1:4" x14ac:dyDescent="0.2">
      <c r="A13465" t="s">
        <v>292</v>
      </c>
      <c r="B13465" t="s">
        <v>143</v>
      </c>
      <c r="C13465" s="44">
        <v>0</v>
      </c>
      <c r="D13465" s="33">
        <v>43869</v>
      </c>
    </row>
    <row r="13466" spans="1:4" x14ac:dyDescent="0.2">
      <c r="A13466" t="s">
        <v>292</v>
      </c>
      <c r="B13466" t="s">
        <v>143</v>
      </c>
      <c r="C13466" s="44">
        <v>0</v>
      </c>
      <c r="D13466" s="33">
        <v>43870</v>
      </c>
    </row>
    <row r="13467" spans="1:4" x14ac:dyDescent="0.2">
      <c r="A13467" t="s">
        <v>292</v>
      </c>
      <c r="B13467" t="s">
        <v>143</v>
      </c>
      <c r="C13467" s="44">
        <v>0</v>
      </c>
      <c r="D13467" s="33">
        <v>43871</v>
      </c>
    </row>
    <row r="13468" spans="1:4" x14ac:dyDescent="0.2">
      <c r="A13468" t="s">
        <v>292</v>
      </c>
      <c r="B13468" t="s">
        <v>143</v>
      </c>
      <c r="C13468" s="44">
        <v>0</v>
      </c>
      <c r="D13468" s="33">
        <v>43872</v>
      </c>
    </row>
    <row r="13469" spans="1:4" x14ac:dyDescent="0.2">
      <c r="A13469" t="s">
        <v>292</v>
      </c>
      <c r="B13469" t="s">
        <v>143</v>
      </c>
      <c r="C13469" s="44">
        <v>0</v>
      </c>
      <c r="D13469" s="33">
        <v>43873</v>
      </c>
    </row>
    <row r="13470" spans="1:4" x14ac:dyDescent="0.2">
      <c r="A13470" t="s">
        <v>292</v>
      </c>
      <c r="B13470" t="s">
        <v>143</v>
      </c>
      <c r="C13470" s="44">
        <v>0</v>
      </c>
      <c r="D13470" s="33">
        <v>43874</v>
      </c>
    </row>
    <row r="13471" spans="1:4" x14ac:dyDescent="0.2">
      <c r="A13471" t="s">
        <v>292</v>
      </c>
      <c r="B13471" t="s">
        <v>143</v>
      </c>
      <c r="C13471" s="44">
        <v>0</v>
      </c>
      <c r="D13471" s="33">
        <v>43875</v>
      </c>
    </row>
    <row r="13472" spans="1:4" x14ac:dyDescent="0.2">
      <c r="A13472" t="s">
        <v>292</v>
      </c>
      <c r="B13472" t="s">
        <v>143</v>
      </c>
      <c r="C13472" s="44">
        <v>0</v>
      </c>
      <c r="D13472" s="33">
        <v>43876</v>
      </c>
    </row>
    <row r="13473" spans="1:4" x14ac:dyDescent="0.2">
      <c r="A13473" t="s">
        <v>292</v>
      </c>
      <c r="B13473" t="s">
        <v>143</v>
      </c>
      <c r="C13473" s="44">
        <v>0</v>
      </c>
      <c r="D13473" s="33">
        <v>43877</v>
      </c>
    </row>
    <row r="13474" spans="1:4" x14ac:dyDescent="0.2">
      <c r="A13474" t="s">
        <v>292</v>
      </c>
      <c r="B13474" t="s">
        <v>143</v>
      </c>
      <c r="C13474" s="44">
        <v>0</v>
      </c>
      <c r="D13474" s="33">
        <v>43878</v>
      </c>
    </row>
    <row r="13475" spans="1:4" x14ac:dyDescent="0.2">
      <c r="A13475" t="s">
        <v>292</v>
      </c>
      <c r="B13475" t="s">
        <v>143</v>
      </c>
      <c r="C13475" s="44">
        <v>0</v>
      </c>
      <c r="D13475" s="33">
        <v>43879</v>
      </c>
    </row>
    <row r="13476" spans="1:4" x14ac:dyDescent="0.2">
      <c r="A13476" t="s">
        <v>292</v>
      </c>
      <c r="B13476" t="s">
        <v>143</v>
      </c>
      <c r="C13476" s="44">
        <v>0</v>
      </c>
      <c r="D13476" s="33">
        <v>43880</v>
      </c>
    </row>
    <row r="13477" spans="1:4" x14ac:dyDescent="0.2">
      <c r="A13477" t="s">
        <v>292</v>
      </c>
      <c r="B13477" t="s">
        <v>143</v>
      </c>
      <c r="C13477" s="44">
        <v>0</v>
      </c>
      <c r="D13477" s="33">
        <v>43881</v>
      </c>
    </row>
    <row r="13478" spans="1:4" x14ac:dyDescent="0.2">
      <c r="A13478" t="s">
        <v>292</v>
      </c>
      <c r="B13478" t="s">
        <v>143</v>
      </c>
      <c r="C13478" s="44">
        <v>0</v>
      </c>
      <c r="D13478" s="33">
        <v>43882</v>
      </c>
    </row>
    <row r="13479" spans="1:4" x14ac:dyDescent="0.2">
      <c r="A13479" t="s">
        <v>292</v>
      </c>
      <c r="B13479" t="s">
        <v>143</v>
      </c>
      <c r="C13479" s="44">
        <v>0</v>
      </c>
      <c r="D13479" s="33">
        <v>43883</v>
      </c>
    </row>
    <row r="13480" spans="1:4" x14ac:dyDescent="0.2">
      <c r="A13480" t="s">
        <v>292</v>
      </c>
      <c r="B13480" t="s">
        <v>143</v>
      </c>
      <c r="C13480" s="44">
        <v>0</v>
      </c>
      <c r="D13480" s="33">
        <v>43884</v>
      </c>
    </row>
    <row r="13481" spans="1:4" x14ac:dyDescent="0.2">
      <c r="A13481" t="s">
        <v>292</v>
      </c>
      <c r="B13481" t="s">
        <v>143</v>
      </c>
      <c r="C13481" s="44">
        <v>0</v>
      </c>
      <c r="D13481" s="33">
        <v>43885</v>
      </c>
    </row>
    <row r="13482" spans="1:4" x14ac:dyDescent="0.2">
      <c r="A13482" t="s">
        <v>292</v>
      </c>
      <c r="B13482" t="s">
        <v>143</v>
      </c>
      <c r="C13482" s="44">
        <v>0</v>
      </c>
      <c r="D13482" s="33">
        <v>43886</v>
      </c>
    </row>
    <row r="13483" spans="1:4" x14ac:dyDescent="0.2">
      <c r="A13483" t="s">
        <v>292</v>
      </c>
      <c r="B13483" t="s">
        <v>143</v>
      </c>
      <c r="C13483" s="44">
        <v>0</v>
      </c>
      <c r="D13483" s="33">
        <v>43887</v>
      </c>
    </row>
    <row r="13484" spans="1:4" x14ac:dyDescent="0.2">
      <c r="A13484" t="s">
        <v>292</v>
      </c>
      <c r="B13484" t="s">
        <v>143</v>
      </c>
      <c r="C13484" s="44">
        <v>0</v>
      </c>
      <c r="D13484" s="33">
        <v>43888</v>
      </c>
    </row>
    <row r="13485" spans="1:4" x14ac:dyDescent="0.2">
      <c r="A13485" t="s">
        <v>292</v>
      </c>
      <c r="B13485" t="s">
        <v>143</v>
      </c>
      <c r="C13485" s="44">
        <v>0</v>
      </c>
      <c r="D13485" s="33">
        <v>43889</v>
      </c>
    </row>
    <row r="13486" spans="1:4" x14ac:dyDescent="0.2">
      <c r="A13486" t="s">
        <v>292</v>
      </c>
      <c r="B13486" t="s">
        <v>143</v>
      </c>
      <c r="C13486" s="44">
        <v>0</v>
      </c>
      <c r="D13486" s="33">
        <v>43890</v>
      </c>
    </row>
    <row r="13487" spans="1:4" x14ac:dyDescent="0.2">
      <c r="A13487" t="s">
        <v>292</v>
      </c>
      <c r="B13487" t="s">
        <v>143</v>
      </c>
      <c r="C13487" s="44">
        <v>0</v>
      </c>
      <c r="D13487" s="33">
        <v>43891</v>
      </c>
    </row>
    <row r="13488" spans="1:4" x14ac:dyDescent="0.2">
      <c r="A13488" t="s">
        <v>292</v>
      </c>
      <c r="B13488" t="s">
        <v>143</v>
      </c>
      <c r="C13488" s="44">
        <v>0</v>
      </c>
      <c r="D13488" s="33">
        <v>43892</v>
      </c>
    </row>
    <row r="13489" spans="1:4" x14ac:dyDescent="0.2">
      <c r="A13489" t="s">
        <v>292</v>
      </c>
      <c r="B13489" t="s">
        <v>143</v>
      </c>
      <c r="C13489" s="44">
        <v>0</v>
      </c>
      <c r="D13489" s="33">
        <v>43893</v>
      </c>
    </row>
    <row r="13490" spans="1:4" x14ac:dyDescent="0.2">
      <c r="A13490" t="s">
        <v>292</v>
      </c>
      <c r="B13490" t="s">
        <v>143</v>
      </c>
      <c r="C13490" s="44">
        <v>0</v>
      </c>
      <c r="D13490" s="33">
        <v>43894</v>
      </c>
    </row>
    <row r="13491" spans="1:4" x14ac:dyDescent="0.2">
      <c r="A13491" t="s">
        <v>292</v>
      </c>
      <c r="B13491" t="s">
        <v>143</v>
      </c>
      <c r="C13491" s="44">
        <v>0</v>
      </c>
      <c r="D13491" s="33">
        <v>43895</v>
      </c>
    </row>
    <row r="13492" spans="1:4" x14ac:dyDescent="0.2">
      <c r="A13492" t="s">
        <v>292</v>
      </c>
      <c r="B13492" t="s">
        <v>143</v>
      </c>
      <c r="C13492" s="44">
        <v>0</v>
      </c>
      <c r="D13492" s="33">
        <v>43896</v>
      </c>
    </row>
    <row r="13493" spans="1:4" x14ac:dyDescent="0.2">
      <c r="A13493" t="s">
        <v>292</v>
      </c>
      <c r="B13493" t="s">
        <v>143</v>
      </c>
      <c r="C13493" s="44">
        <v>0</v>
      </c>
      <c r="D13493" s="33">
        <v>43897</v>
      </c>
    </row>
    <row r="13494" spans="1:4" x14ac:dyDescent="0.2">
      <c r="A13494" t="s">
        <v>292</v>
      </c>
      <c r="B13494" t="s">
        <v>143</v>
      </c>
      <c r="C13494" s="44">
        <v>1</v>
      </c>
      <c r="D13494" s="33">
        <v>43898</v>
      </c>
    </row>
    <row r="13495" spans="1:4" x14ac:dyDescent="0.2">
      <c r="A13495" t="s">
        <v>292</v>
      </c>
      <c r="B13495" t="s">
        <v>143</v>
      </c>
      <c r="C13495" s="44">
        <v>1</v>
      </c>
      <c r="D13495" s="33">
        <v>43899</v>
      </c>
    </row>
    <row r="13496" spans="1:4" x14ac:dyDescent="0.2">
      <c r="A13496" t="s">
        <v>292</v>
      </c>
      <c r="B13496" t="s">
        <v>143</v>
      </c>
      <c r="C13496" s="44">
        <v>0</v>
      </c>
      <c r="D13496" s="33">
        <v>43900</v>
      </c>
    </row>
    <row r="13497" spans="1:4" x14ac:dyDescent="0.2">
      <c r="A13497" t="s">
        <v>292</v>
      </c>
      <c r="B13497" t="s">
        <v>143</v>
      </c>
      <c r="C13497" s="44">
        <v>0</v>
      </c>
      <c r="D13497" s="33">
        <v>43901</v>
      </c>
    </row>
    <row r="13498" spans="1:4" x14ac:dyDescent="0.2">
      <c r="A13498" t="s">
        <v>292</v>
      </c>
      <c r="B13498" t="s">
        <v>143</v>
      </c>
      <c r="C13498" s="44">
        <v>0</v>
      </c>
      <c r="D13498" s="33">
        <v>43902</v>
      </c>
    </row>
    <row r="13499" spans="1:4" x14ac:dyDescent="0.2">
      <c r="A13499" t="s">
        <v>292</v>
      </c>
      <c r="B13499" t="s">
        <v>143</v>
      </c>
      <c r="C13499" s="44">
        <v>0</v>
      </c>
      <c r="D13499" s="33">
        <v>43903</v>
      </c>
    </row>
    <row r="13500" spans="1:4" x14ac:dyDescent="0.2">
      <c r="A13500" t="s">
        <v>292</v>
      </c>
      <c r="B13500" t="s">
        <v>143</v>
      </c>
      <c r="C13500" s="44">
        <v>0</v>
      </c>
      <c r="D13500" s="33">
        <v>43904</v>
      </c>
    </row>
    <row r="13501" spans="1:4" x14ac:dyDescent="0.2">
      <c r="A13501" t="s">
        <v>292</v>
      </c>
      <c r="B13501" t="s">
        <v>143</v>
      </c>
      <c r="C13501" s="44">
        <v>0</v>
      </c>
      <c r="D13501" s="33">
        <v>43905</v>
      </c>
    </row>
    <row r="13502" spans="1:4" x14ac:dyDescent="0.2">
      <c r="A13502" t="s">
        <v>293</v>
      </c>
      <c r="B13502" t="s">
        <v>143</v>
      </c>
      <c r="C13502" s="44">
        <v>0</v>
      </c>
      <c r="D13502" s="33">
        <v>43852</v>
      </c>
    </row>
    <row r="13503" spans="1:4" x14ac:dyDescent="0.2">
      <c r="A13503" t="s">
        <v>293</v>
      </c>
      <c r="B13503" t="s">
        <v>143</v>
      </c>
      <c r="C13503" s="44">
        <v>0</v>
      </c>
      <c r="D13503" s="33">
        <v>43853</v>
      </c>
    </row>
    <row r="13504" spans="1:4" x14ac:dyDescent="0.2">
      <c r="A13504" t="s">
        <v>293</v>
      </c>
      <c r="B13504" t="s">
        <v>143</v>
      </c>
      <c r="C13504" s="44">
        <v>0</v>
      </c>
      <c r="D13504" s="33">
        <v>43854</v>
      </c>
    </row>
    <row r="13505" spans="1:4" x14ac:dyDescent="0.2">
      <c r="A13505" t="s">
        <v>293</v>
      </c>
      <c r="B13505" t="s">
        <v>143</v>
      </c>
      <c r="C13505" s="44">
        <v>0</v>
      </c>
      <c r="D13505" s="33">
        <v>43855</v>
      </c>
    </row>
    <row r="13506" spans="1:4" x14ac:dyDescent="0.2">
      <c r="A13506" t="s">
        <v>293</v>
      </c>
      <c r="B13506" t="s">
        <v>143</v>
      </c>
      <c r="C13506" s="44">
        <v>0</v>
      </c>
      <c r="D13506" s="33">
        <v>43856</v>
      </c>
    </row>
    <row r="13507" spans="1:4" x14ac:dyDescent="0.2">
      <c r="A13507" t="s">
        <v>293</v>
      </c>
      <c r="B13507" t="s">
        <v>143</v>
      </c>
      <c r="C13507" s="44">
        <v>0</v>
      </c>
      <c r="D13507" s="33">
        <v>43857</v>
      </c>
    </row>
    <row r="13508" spans="1:4" x14ac:dyDescent="0.2">
      <c r="A13508" t="s">
        <v>293</v>
      </c>
      <c r="B13508" t="s">
        <v>143</v>
      </c>
      <c r="C13508" s="44">
        <v>0</v>
      </c>
      <c r="D13508" s="33">
        <v>43858</v>
      </c>
    </row>
    <row r="13509" spans="1:4" x14ac:dyDescent="0.2">
      <c r="A13509" t="s">
        <v>293</v>
      </c>
      <c r="B13509" t="s">
        <v>143</v>
      </c>
      <c r="C13509" s="44">
        <v>0</v>
      </c>
      <c r="D13509" s="33">
        <v>43859</v>
      </c>
    </row>
    <row r="13510" spans="1:4" x14ac:dyDescent="0.2">
      <c r="A13510" t="s">
        <v>293</v>
      </c>
      <c r="B13510" t="s">
        <v>143</v>
      </c>
      <c r="C13510" s="44">
        <v>0</v>
      </c>
      <c r="D13510" s="33">
        <v>43860</v>
      </c>
    </row>
    <row r="13511" spans="1:4" x14ac:dyDescent="0.2">
      <c r="A13511" t="s">
        <v>293</v>
      </c>
      <c r="B13511" t="s">
        <v>143</v>
      </c>
      <c r="C13511" s="44">
        <v>0</v>
      </c>
      <c r="D13511" s="33">
        <v>43861</v>
      </c>
    </row>
    <row r="13512" spans="1:4" x14ac:dyDescent="0.2">
      <c r="A13512" t="s">
        <v>293</v>
      </c>
      <c r="B13512" t="s">
        <v>143</v>
      </c>
      <c r="C13512" s="44">
        <v>0</v>
      </c>
      <c r="D13512" s="33">
        <v>43862</v>
      </c>
    </row>
    <row r="13513" spans="1:4" x14ac:dyDescent="0.2">
      <c r="A13513" t="s">
        <v>293</v>
      </c>
      <c r="B13513" t="s">
        <v>143</v>
      </c>
      <c r="C13513" s="44">
        <v>0</v>
      </c>
      <c r="D13513" s="33">
        <v>43863</v>
      </c>
    </row>
    <row r="13514" spans="1:4" x14ac:dyDescent="0.2">
      <c r="A13514" t="s">
        <v>293</v>
      </c>
      <c r="B13514" t="s">
        <v>143</v>
      </c>
      <c r="C13514" s="44">
        <v>0</v>
      </c>
      <c r="D13514" s="33">
        <v>43864</v>
      </c>
    </row>
    <row r="13515" spans="1:4" x14ac:dyDescent="0.2">
      <c r="A13515" t="s">
        <v>293</v>
      </c>
      <c r="B13515" t="s">
        <v>143</v>
      </c>
      <c r="C13515" s="44">
        <v>0</v>
      </c>
      <c r="D13515" s="33">
        <v>43865</v>
      </c>
    </row>
    <row r="13516" spans="1:4" x14ac:dyDescent="0.2">
      <c r="A13516" t="s">
        <v>293</v>
      </c>
      <c r="B13516" t="s">
        <v>143</v>
      </c>
      <c r="C13516" s="44">
        <v>0</v>
      </c>
      <c r="D13516" s="33">
        <v>43866</v>
      </c>
    </row>
    <row r="13517" spans="1:4" x14ac:dyDescent="0.2">
      <c r="A13517" t="s">
        <v>293</v>
      </c>
      <c r="B13517" t="s">
        <v>143</v>
      </c>
      <c r="C13517" s="44">
        <v>0</v>
      </c>
      <c r="D13517" s="33">
        <v>43867</v>
      </c>
    </row>
    <row r="13518" spans="1:4" x14ac:dyDescent="0.2">
      <c r="A13518" t="s">
        <v>293</v>
      </c>
      <c r="B13518" t="s">
        <v>143</v>
      </c>
      <c r="C13518" s="44">
        <v>0</v>
      </c>
      <c r="D13518" s="33">
        <v>43868</v>
      </c>
    </row>
    <row r="13519" spans="1:4" x14ac:dyDescent="0.2">
      <c r="A13519" t="s">
        <v>293</v>
      </c>
      <c r="B13519" t="s">
        <v>143</v>
      </c>
      <c r="C13519" s="44">
        <v>0</v>
      </c>
      <c r="D13519" s="33">
        <v>43869</v>
      </c>
    </row>
    <row r="13520" spans="1:4" x14ac:dyDescent="0.2">
      <c r="A13520" t="s">
        <v>293</v>
      </c>
      <c r="B13520" t="s">
        <v>143</v>
      </c>
      <c r="C13520" s="44">
        <v>0</v>
      </c>
      <c r="D13520" s="33">
        <v>43870</v>
      </c>
    </row>
    <row r="13521" spans="1:4" x14ac:dyDescent="0.2">
      <c r="A13521" t="s">
        <v>293</v>
      </c>
      <c r="B13521" t="s">
        <v>143</v>
      </c>
      <c r="C13521" s="44">
        <v>0</v>
      </c>
      <c r="D13521" s="33">
        <v>43871</v>
      </c>
    </row>
    <row r="13522" spans="1:4" x14ac:dyDescent="0.2">
      <c r="A13522" t="s">
        <v>293</v>
      </c>
      <c r="B13522" t="s">
        <v>143</v>
      </c>
      <c r="C13522" s="44">
        <v>0</v>
      </c>
      <c r="D13522" s="33">
        <v>43872</v>
      </c>
    </row>
    <row r="13523" spans="1:4" x14ac:dyDescent="0.2">
      <c r="A13523" t="s">
        <v>293</v>
      </c>
      <c r="B13523" t="s">
        <v>143</v>
      </c>
      <c r="C13523" s="44">
        <v>0</v>
      </c>
      <c r="D13523" s="33">
        <v>43873</v>
      </c>
    </row>
    <row r="13524" spans="1:4" x14ac:dyDescent="0.2">
      <c r="A13524" t="s">
        <v>293</v>
      </c>
      <c r="B13524" t="s">
        <v>143</v>
      </c>
      <c r="C13524" s="44">
        <v>0</v>
      </c>
      <c r="D13524" s="33">
        <v>43874</v>
      </c>
    </row>
    <row r="13525" spans="1:4" x14ac:dyDescent="0.2">
      <c r="A13525" t="s">
        <v>293</v>
      </c>
      <c r="B13525" t="s">
        <v>143</v>
      </c>
      <c r="C13525" s="44">
        <v>0</v>
      </c>
      <c r="D13525" s="33">
        <v>43875</v>
      </c>
    </row>
    <row r="13526" spans="1:4" x14ac:dyDescent="0.2">
      <c r="A13526" t="s">
        <v>293</v>
      </c>
      <c r="B13526" t="s">
        <v>143</v>
      </c>
      <c r="C13526" s="44">
        <v>0</v>
      </c>
      <c r="D13526" s="33">
        <v>43876</v>
      </c>
    </row>
    <row r="13527" spans="1:4" x14ac:dyDescent="0.2">
      <c r="A13527" t="s">
        <v>293</v>
      </c>
      <c r="B13527" t="s">
        <v>143</v>
      </c>
      <c r="C13527" s="44">
        <v>0</v>
      </c>
      <c r="D13527" s="33">
        <v>43877</v>
      </c>
    </row>
    <row r="13528" spans="1:4" x14ac:dyDescent="0.2">
      <c r="A13528" t="s">
        <v>293</v>
      </c>
      <c r="B13528" t="s">
        <v>143</v>
      </c>
      <c r="C13528" s="44">
        <v>0</v>
      </c>
      <c r="D13528" s="33">
        <v>43878</v>
      </c>
    </row>
    <row r="13529" spans="1:4" x14ac:dyDescent="0.2">
      <c r="A13529" t="s">
        <v>293</v>
      </c>
      <c r="B13529" t="s">
        <v>143</v>
      </c>
      <c r="C13529" s="44">
        <v>0</v>
      </c>
      <c r="D13529" s="33">
        <v>43879</v>
      </c>
    </row>
    <row r="13530" spans="1:4" x14ac:dyDescent="0.2">
      <c r="A13530" t="s">
        <v>293</v>
      </c>
      <c r="B13530" t="s">
        <v>143</v>
      </c>
      <c r="C13530" s="44">
        <v>0</v>
      </c>
      <c r="D13530" s="33">
        <v>43880</v>
      </c>
    </row>
    <row r="13531" spans="1:4" x14ac:dyDescent="0.2">
      <c r="A13531" t="s">
        <v>293</v>
      </c>
      <c r="B13531" t="s">
        <v>143</v>
      </c>
      <c r="C13531" s="44">
        <v>0</v>
      </c>
      <c r="D13531" s="33">
        <v>43881</v>
      </c>
    </row>
    <row r="13532" spans="1:4" x14ac:dyDescent="0.2">
      <c r="A13532" t="s">
        <v>293</v>
      </c>
      <c r="B13532" t="s">
        <v>143</v>
      </c>
      <c r="C13532" s="44">
        <v>0</v>
      </c>
      <c r="D13532" s="33">
        <v>43882</v>
      </c>
    </row>
    <row r="13533" spans="1:4" x14ac:dyDescent="0.2">
      <c r="A13533" t="s">
        <v>293</v>
      </c>
      <c r="B13533" t="s">
        <v>143</v>
      </c>
      <c r="C13533" s="44">
        <v>0</v>
      </c>
      <c r="D13533" s="33">
        <v>43883</v>
      </c>
    </row>
    <row r="13534" spans="1:4" x14ac:dyDescent="0.2">
      <c r="A13534" t="s">
        <v>293</v>
      </c>
      <c r="B13534" t="s">
        <v>143</v>
      </c>
      <c r="C13534" s="44">
        <v>0</v>
      </c>
      <c r="D13534" s="33">
        <v>43884</v>
      </c>
    </row>
    <row r="13535" spans="1:4" x14ac:dyDescent="0.2">
      <c r="A13535" t="s">
        <v>293</v>
      </c>
      <c r="B13535" t="s">
        <v>143</v>
      </c>
      <c r="C13535" s="44">
        <v>0</v>
      </c>
      <c r="D13535" s="33">
        <v>43885</v>
      </c>
    </row>
    <row r="13536" spans="1:4" x14ac:dyDescent="0.2">
      <c r="A13536" t="s">
        <v>293</v>
      </c>
      <c r="B13536" t="s">
        <v>143</v>
      </c>
      <c r="C13536" s="44">
        <v>0</v>
      </c>
      <c r="D13536" s="33">
        <v>43886</v>
      </c>
    </row>
    <row r="13537" spans="1:4" x14ac:dyDescent="0.2">
      <c r="A13537" t="s">
        <v>293</v>
      </c>
      <c r="B13537" t="s">
        <v>143</v>
      </c>
      <c r="C13537" s="44">
        <v>0</v>
      </c>
      <c r="D13537" s="33">
        <v>43887</v>
      </c>
    </row>
    <row r="13538" spans="1:4" x14ac:dyDescent="0.2">
      <c r="A13538" t="s">
        <v>293</v>
      </c>
      <c r="B13538" t="s">
        <v>143</v>
      </c>
      <c r="C13538" s="44">
        <v>0</v>
      </c>
      <c r="D13538" s="33">
        <v>43888</v>
      </c>
    </row>
    <row r="13539" spans="1:4" x14ac:dyDescent="0.2">
      <c r="A13539" t="s">
        <v>293</v>
      </c>
      <c r="B13539" t="s">
        <v>143</v>
      </c>
      <c r="C13539" s="44">
        <v>0</v>
      </c>
      <c r="D13539" s="33">
        <v>43889</v>
      </c>
    </row>
    <row r="13540" spans="1:4" x14ac:dyDescent="0.2">
      <c r="A13540" t="s">
        <v>293</v>
      </c>
      <c r="B13540" t="s">
        <v>143</v>
      </c>
      <c r="C13540" s="44">
        <v>0</v>
      </c>
      <c r="D13540" s="33">
        <v>43890</v>
      </c>
    </row>
    <row r="13541" spans="1:4" x14ac:dyDescent="0.2">
      <c r="A13541" t="s">
        <v>293</v>
      </c>
      <c r="B13541" t="s">
        <v>143</v>
      </c>
      <c r="C13541" s="44">
        <v>0</v>
      </c>
      <c r="D13541" s="33">
        <v>43891</v>
      </c>
    </row>
    <row r="13542" spans="1:4" x14ac:dyDescent="0.2">
      <c r="A13542" t="s">
        <v>293</v>
      </c>
      <c r="B13542" t="s">
        <v>143</v>
      </c>
      <c r="C13542" s="44">
        <v>0</v>
      </c>
      <c r="D13542" s="33">
        <v>43892</v>
      </c>
    </row>
    <row r="13543" spans="1:4" x14ac:dyDescent="0.2">
      <c r="A13543" t="s">
        <v>293</v>
      </c>
      <c r="B13543" t="s">
        <v>143</v>
      </c>
      <c r="C13543" s="44">
        <v>0</v>
      </c>
      <c r="D13543" s="33">
        <v>43893</v>
      </c>
    </row>
    <row r="13544" spans="1:4" x14ac:dyDescent="0.2">
      <c r="A13544" t="s">
        <v>293</v>
      </c>
      <c r="B13544" t="s">
        <v>143</v>
      </c>
      <c r="C13544" s="44">
        <v>0</v>
      </c>
      <c r="D13544" s="33">
        <v>43894</v>
      </c>
    </row>
    <row r="13545" spans="1:4" x14ac:dyDescent="0.2">
      <c r="A13545" t="s">
        <v>293</v>
      </c>
      <c r="B13545" t="s">
        <v>143</v>
      </c>
      <c r="C13545" s="44">
        <v>0</v>
      </c>
      <c r="D13545" s="33">
        <v>43895</v>
      </c>
    </row>
    <row r="13546" spans="1:4" x14ac:dyDescent="0.2">
      <c r="A13546" t="s">
        <v>293</v>
      </c>
      <c r="B13546" t="s">
        <v>143</v>
      </c>
      <c r="C13546" s="44">
        <v>0</v>
      </c>
      <c r="D13546" s="33">
        <v>43896</v>
      </c>
    </row>
    <row r="13547" spans="1:4" x14ac:dyDescent="0.2">
      <c r="A13547" t="s">
        <v>293</v>
      </c>
      <c r="B13547" t="s">
        <v>143</v>
      </c>
      <c r="C13547" s="44">
        <v>0</v>
      </c>
      <c r="D13547" s="33">
        <v>43897</v>
      </c>
    </row>
    <row r="13548" spans="1:4" x14ac:dyDescent="0.2">
      <c r="A13548" t="s">
        <v>293</v>
      </c>
      <c r="B13548" t="s">
        <v>143</v>
      </c>
      <c r="C13548" s="44">
        <v>0</v>
      </c>
      <c r="D13548" s="33">
        <v>43898</v>
      </c>
    </row>
    <row r="13549" spans="1:4" x14ac:dyDescent="0.2">
      <c r="A13549" t="s">
        <v>293</v>
      </c>
      <c r="B13549" t="s">
        <v>143</v>
      </c>
      <c r="C13549" s="44">
        <v>1</v>
      </c>
      <c r="D13549" s="33">
        <v>43899</v>
      </c>
    </row>
    <row r="13550" spans="1:4" x14ac:dyDescent="0.2">
      <c r="A13550" t="s">
        <v>293</v>
      </c>
      <c r="B13550" t="s">
        <v>143</v>
      </c>
      <c r="C13550" s="44">
        <v>0</v>
      </c>
      <c r="D13550" s="33">
        <v>43900</v>
      </c>
    </row>
    <row r="13551" spans="1:4" x14ac:dyDescent="0.2">
      <c r="A13551" t="s">
        <v>293</v>
      </c>
      <c r="B13551" t="s">
        <v>143</v>
      </c>
      <c r="C13551" s="44">
        <v>0</v>
      </c>
      <c r="D13551" s="33">
        <v>43901</v>
      </c>
    </row>
    <row r="13552" spans="1:4" x14ac:dyDescent="0.2">
      <c r="A13552" t="s">
        <v>293</v>
      </c>
      <c r="B13552" t="s">
        <v>143</v>
      </c>
      <c r="C13552" s="44">
        <v>0</v>
      </c>
      <c r="D13552" s="33">
        <v>43902</v>
      </c>
    </row>
    <row r="13553" spans="1:4" x14ac:dyDescent="0.2">
      <c r="A13553" t="s">
        <v>293</v>
      </c>
      <c r="B13553" t="s">
        <v>143</v>
      </c>
      <c r="C13553" s="44">
        <v>0</v>
      </c>
      <c r="D13553" s="33">
        <v>43903</v>
      </c>
    </row>
    <row r="13554" spans="1:4" x14ac:dyDescent="0.2">
      <c r="A13554" t="s">
        <v>293</v>
      </c>
      <c r="B13554" t="s">
        <v>143</v>
      </c>
      <c r="C13554" s="44">
        <v>0</v>
      </c>
      <c r="D13554" s="33">
        <v>43904</v>
      </c>
    </row>
    <row r="13555" spans="1:4" x14ac:dyDescent="0.2">
      <c r="A13555" t="s">
        <v>293</v>
      </c>
      <c r="B13555" t="s">
        <v>143</v>
      </c>
      <c r="C13555" s="44">
        <v>0</v>
      </c>
      <c r="D13555" s="33">
        <v>43905</v>
      </c>
    </row>
    <row r="13556" spans="1:4" x14ac:dyDescent="0.2">
      <c r="A13556" t="s">
        <v>294</v>
      </c>
      <c r="B13556" t="s">
        <v>143</v>
      </c>
      <c r="C13556" s="44">
        <v>0</v>
      </c>
      <c r="D13556" s="33">
        <v>43852</v>
      </c>
    </row>
    <row r="13557" spans="1:4" x14ac:dyDescent="0.2">
      <c r="A13557" t="s">
        <v>294</v>
      </c>
      <c r="B13557" t="s">
        <v>143</v>
      </c>
      <c r="C13557" s="44">
        <v>0</v>
      </c>
      <c r="D13557" s="33">
        <v>43853</v>
      </c>
    </row>
    <row r="13558" spans="1:4" x14ac:dyDescent="0.2">
      <c r="A13558" t="s">
        <v>294</v>
      </c>
      <c r="B13558" t="s">
        <v>143</v>
      </c>
      <c r="C13558" s="44">
        <v>0</v>
      </c>
      <c r="D13558" s="33">
        <v>43854</v>
      </c>
    </row>
    <row r="13559" spans="1:4" x14ac:dyDescent="0.2">
      <c r="A13559" t="s">
        <v>294</v>
      </c>
      <c r="B13559" t="s">
        <v>143</v>
      </c>
      <c r="C13559" s="44">
        <v>0</v>
      </c>
      <c r="D13559" s="33">
        <v>43855</v>
      </c>
    </row>
    <row r="13560" spans="1:4" x14ac:dyDescent="0.2">
      <c r="A13560" t="s">
        <v>294</v>
      </c>
      <c r="B13560" t="s">
        <v>143</v>
      </c>
      <c r="C13560" s="44">
        <v>0</v>
      </c>
      <c r="D13560" s="33">
        <v>43856</v>
      </c>
    </row>
    <row r="13561" spans="1:4" x14ac:dyDescent="0.2">
      <c r="A13561" t="s">
        <v>294</v>
      </c>
      <c r="B13561" t="s">
        <v>143</v>
      </c>
      <c r="C13561" s="44">
        <v>0</v>
      </c>
      <c r="D13561" s="33">
        <v>43857</v>
      </c>
    </row>
    <row r="13562" spans="1:4" x14ac:dyDescent="0.2">
      <c r="A13562" t="s">
        <v>294</v>
      </c>
      <c r="B13562" t="s">
        <v>143</v>
      </c>
      <c r="C13562" s="44">
        <v>0</v>
      </c>
      <c r="D13562" s="33">
        <v>43858</v>
      </c>
    </row>
    <row r="13563" spans="1:4" x14ac:dyDescent="0.2">
      <c r="A13563" t="s">
        <v>294</v>
      </c>
      <c r="B13563" t="s">
        <v>143</v>
      </c>
      <c r="C13563" s="44">
        <v>0</v>
      </c>
      <c r="D13563" s="33">
        <v>43859</v>
      </c>
    </row>
    <row r="13564" spans="1:4" x14ac:dyDescent="0.2">
      <c r="A13564" t="s">
        <v>294</v>
      </c>
      <c r="B13564" t="s">
        <v>143</v>
      </c>
      <c r="C13564" s="44">
        <v>0</v>
      </c>
      <c r="D13564" s="33">
        <v>43860</v>
      </c>
    </row>
    <row r="13565" spans="1:4" x14ac:dyDescent="0.2">
      <c r="A13565" t="s">
        <v>294</v>
      </c>
      <c r="B13565" t="s">
        <v>143</v>
      </c>
      <c r="C13565" s="44">
        <v>0</v>
      </c>
      <c r="D13565" s="33">
        <v>43861</v>
      </c>
    </row>
    <row r="13566" spans="1:4" x14ac:dyDescent="0.2">
      <c r="A13566" t="s">
        <v>294</v>
      </c>
      <c r="B13566" t="s">
        <v>143</v>
      </c>
      <c r="C13566" s="44">
        <v>0</v>
      </c>
      <c r="D13566" s="33">
        <v>43862</v>
      </c>
    </row>
    <row r="13567" spans="1:4" x14ac:dyDescent="0.2">
      <c r="A13567" t="s">
        <v>294</v>
      </c>
      <c r="B13567" t="s">
        <v>143</v>
      </c>
      <c r="C13567" s="44">
        <v>0</v>
      </c>
      <c r="D13567" s="33">
        <v>43863</v>
      </c>
    </row>
    <row r="13568" spans="1:4" x14ac:dyDescent="0.2">
      <c r="A13568" t="s">
        <v>294</v>
      </c>
      <c r="B13568" t="s">
        <v>143</v>
      </c>
      <c r="C13568" s="44">
        <v>0</v>
      </c>
      <c r="D13568" s="33">
        <v>43864</v>
      </c>
    </row>
    <row r="13569" spans="1:4" x14ac:dyDescent="0.2">
      <c r="A13569" t="s">
        <v>294</v>
      </c>
      <c r="B13569" t="s">
        <v>143</v>
      </c>
      <c r="C13569" s="44">
        <v>0</v>
      </c>
      <c r="D13569" s="33">
        <v>43865</v>
      </c>
    </row>
    <row r="13570" spans="1:4" x14ac:dyDescent="0.2">
      <c r="A13570" t="s">
        <v>294</v>
      </c>
      <c r="B13570" t="s">
        <v>143</v>
      </c>
      <c r="C13570" s="44">
        <v>0</v>
      </c>
      <c r="D13570" s="33">
        <v>43866</v>
      </c>
    </row>
    <row r="13571" spans="1:4" x14ac:dyDescent="0.2">
      <c r="A13571" t="s">
        <v>294</v>
      </c>
      <c r="B13571" t="s">
        <v>143</v>
      </c>
      <c r="C13571" s="44">
        <v>0</v>
      </c>
      <c r="D13571" s="33">
        <v>43867</v>
      </c>
    </row>
    <row r="13572" spans="1:4" x14ac:dyDescent="0.2">
      <c r="A13572" t="s">
        <v>294</v>
      </c>
      <c r="B13572" t="s">
        <v>143</v>
      </c>
      <c r="C13572" s="44">
        <v>0</v>
      </c>
      <c r="D13572" s="33">
        <v>43868</v>
      </c>
    </row>
    <row r="13573" spans="1:4" x14ac:dyDescent="0.2">
      <c r="A13573" t="s">
        <v>294</v>
      </c>
      <c r="B13573" t="s">
        <v>143</v>
      </c>
      <c r="C13573" s="44">
        <v>0</v>
      </c>
      <c r="D13573" s="33">
        <v>43869</v>
      </c>
    </row>
    <row r="13574" spans="1:4" x14ac:dyDescent="0.2">
      <c r="A13574" t="s">
        <v>294</v>
      </c>
      <c r="B13574" t="s">
        <v>143</v>
      </c>
      <c r="C13574" s="44">
        <v>0</v>
      </c>
      <c r="D13574" s="33">
        <v>43870</v>
      </c>
    </row>
    <row r="13575" spans="1:4" x14ac:dyDescent="0.2">
      <c r="A13575" t="s">
        <v>294</v>
      </c>
      <c r="B13575" t="s">
        <v>143</v>
      </c>
      <c r="C13575" s="44">
        <v>0</v>
      </c>
      <c r="D13575" s="33">
        <v>43871</v>
      </c>
    </row>
    <row r="13576" spans="1:4" x14ac:dyDescent="0.2">
      <c r="A13576" t="s">
        <v>294</v>
      </c>
      <c r="B13576" t="s">
        <v>143</v>
      </c>
      <c r="C13576" s="44">
        <v>0</v>
      </c>
      <c r="D13576" s="33">
        <v>43872</v>
      </c>
    </row>
    <row r="13577" spans="1:4" x14ac:dyDescent="0.2">
      <c r="A13577" t="s">
        <v>294</v>
      </c>
      <c r="B13577" t="s">
        <v>143</v>
      </c>
      <c r="C13577" s="44">
        <v>0</v>
      </c>
      <c r="D13577" s="33">
        <v>43873</v>
      </c>
    </row>
    <row r="13578" spans="1:4" x14ac:dyDescent="0.2">
      <c r="A13578" t="s">
        <v>294</v>
      </c>
      <c r="B13578" t="s">
        <v>143</v>
      </c>
      <c r="C13578" s="44">
        <v>0</v>
      </c>
      <c r="D13578" s="33">
        <v>43874</v>
      </c>
    </row>
    <row r="13579" spans="1:4" x14ac:dyDescent="0.2">
      <c r="A13579" t="s">
        <v>294</v>
      </c>
      <c r="B13579" t="s">
        <v>143</v>
      </c>
      <c r="C13579" s="44">
        <v>0</v>
      </c>
      <c r="D13579" s="33">
        <v>43875</v>
      </c>
    </row>
    <row r="13580" spans="1:4" x14ac:dyDescent="0.2">
      <c r="A13580" t="s">
        <v>294</v>
      </c>
      <c r="B13580" t="s">
        <v>143</v>
      </c>
      <c r="C13580" s="44">
        <v>0</v>
      </c>
      <c r="D13580" s="33">
        <v>43876</v>
      </c>
    </row>
    <row r="13581" spans="1:4" x14ac:dyDescent="0.2">
      <c r="A13581" t="s">
        <v>294</v>
      </c>
      <c r="B13581" t="s">
        <v>143</v>
      </c>
      <c r="C13581" s="44">
        <v>0</v>
      </c>
      <c r="D13581" s="33">
        <v>43877</v>
      </c>
    </row>
    <row r="13582" spans="1:4" x14ac:dyDescent="0.2">
      <c r="A13582" t="s">
        <v>294</v>
      </c>
      <c r="B13582" t="s">
        <v>143</v>
      </c>
      <c r="C13582" s="44">
        <v>0</v>
      </c>
      <c r="D13582" s="33">
        <v>43878</v>
      </c>
    </row>
    <row r="13583" spans="1:4" x14ac:dyDescent="0.2">
      <c r="A13583" t="s">
        <v>294</v>
      </c>
      <c r="B13583" t="s">
        <v>143</v>
      </c>
      <c r="C13583" s="44">
        <v>0</v>
      </c>
      <c r="D13583" s="33">
        <v>43879</v>
      </c>
    </row>
    <row r="13584" spans="1:4" x14ac:dyDescent="0.2">
      <c r="A13584" t="s">
        <v>294</v>
      </c>
      <c r="B13584" t="s">
        <v>143</v>
      </c>
      <c r="C13584" s="44">
        <v>0</v>
      </c>
      <c r="D13584" s="33">
        <v>43880</v>
      </c>
    </row>
    <row r="13585" spans="1:4" x14ac:dyDescent="0.2">
      <c r="A13585" t="s">
        <v>294</v>
      </c>
      <c r="B13585" t="s">
        <v>143</v>
      </c>
      <c r="C13585" s="44">
        <v>0</v>
      </c>
      <c r="D13585" s="33">
        <v>43881</v>
      </c>
    </row>
    <row r="13586" spans="1:4" x14ac:dyDescent="0.2">
      <c r="A13586" t="s">
        <v>294</v>
      </c>
      <c r="B13586" t="s">
        <v>143</v>
      </c>
      <c r="C13586" s="44">
        <v>0</v>
      </c>
      <c r="D13586" s="33">
        <v>43882</v>
      </c>
    </row>
    <row r="13587" spans="1:4" x14ac:dyDescent="0.2">
      <c r="A13587" t="s">
        <v>294</v>
      </c>
      <c r="B13587" t="s">
        <v>143</v>
      </c>
      <c r="C13587" s="44">
        <v>0</v>
      </c>
      <c r="D13587" s="33">
        <v>43883</v>
      </c>
    </row>
    <row r="13588" spans="1:4" x14ac:dyDescent="0.2">
      <c r="A13588" t="s">
        <v>294</v>
      </c>
      <c r="B13588" t="s">
        <v>143</v>
      </c>
      <c r="C13588" s="44">
        <v>0</v>
      </c>
      <c r="D13588" s="33">
        <v>43884</v>
      </c>
    </row>
    <row r="13589" spans="1:4" x14ac:dyDescent="0.2">
      <c r="A13589" t="s">
        <v>294</v>
      </c>
      <c r="B13589" t="s">
        <v>143</v>
      </c>
      <c r="C13589" s="44">
        <v>0</v>
      </c>
      <c r="D13589" s="33">
        <v>43885</v>
      </c>
    </row>
    <row r="13590" spans="1:4" x14ac:dyDescent="0.2">
      <c r="A13590" t="s">
        <v>294</v>
      </c>
      <c r="B13590" t="s">
        <v>143</v>
      </c>
      <c r="C13590" s="44">
        <v>0</v>
      </c>
      <c r="D13590" s="33">
        <v>43886</v>
      </c>
    </row>
    <row r="13591" spans="1:4" x14ac:dyDescent="0.2">
      <c r="A13591" t="s">
        <v>294</v>
      </c>
      <c r="B13591" t="s">
        <v>143</v>
      </c>
      <c r="C13591" s="44">
        <v>0</v>
      </c>
      <c r="D13591" s="33">
        <v>43887</v>
      </c>
    </row>
    <row r="13592" spans="1:4" x14ac:dyDescent="0.2">
      <c r="A13592" t="s">
        <v>294</v>
      </c>
      <c r="B13592" t="s">
        <v>143</v>
      </c>
      <c r="C13592" s="44">
        <v>0</v>
      </c>
      <c r="D13592" s="33">
        <v>43888</v>
      </c>
    </row>
    <row r="13593" spans="1:4" x14ac:dyDescent="0.2">
      <c r="A13593" t="s">
        <v>294</v>
      </c>
      <c r="B13593" t="s">
        <v>143</v>
      </c>
      <c r="C13593" s="44">
        <v>0</v>
      </c>
      <c r="D13593" s="33">
        <v>43889</v>
      </c>
    </row>
    <row r="13594" spans="1:4" x14ac:dyDescent="0.2">
      <c r="A13594" t="s">
        <v>294</v>
      </c>
      <c r="B13594" t="s">
        <v>143</v>
      </c>
      <c r="C13594" s="44">
        <v>0</v>
      </c>
      <c r="D13594" s="33">
        <v>43890</v>
      </c>
    </row>
    <row r="13595" spans="1:4" x14ac:dyDescent="0.2">
      <c r="A13595" t="s">
        <v>294</v>
      </c>
      <c r="B13595" t="s">
        <v>143</v>
      </c>
      <c r="C13595" s="44">
        <v>0</v>
      </c>
      <c r="D13595" s="33">
        <v>43891</v>
      </c>
    </row>
    <row r="13596" spans="1:4" x14ac:dyDescent="0.2">
      <c r="A13596" t="s">
        <v>294</v>
      </c>
      <c r="B13596" t="s">
        <v>143</v>
      </c>
      <c r="C13596" s="44">
        <v>0</v>
      </c>
      <c r="D13596" s="33">
        <v>43892</v>
      </c>
    </row>
    <row r="13597" spans="1:4" x14ac:dyDescent="0.2">
      <c r="A13597" t="s">
        <v>294</v>
      </c>
      <c r="B13597" t="s">
        <v>143</v>
      </c>
      <c r="C13597" s="44">
        <v>0</v>
      </c>
      <c r="D13597" s="33">
        <v>43893</v>
      </c>
    </row>
    <row r="13598" spans="1:4" x14ac:dyDescent="0.2">
      <c r="A13598" t="s">
        <v>294</v>
      </c>
      <c r="B13598" t="s">
        <v>143</v>
      </c>
      <c r="C13598" s="44">
        <v>0</v>
      </c>
      <c r="D13598" s="33">
        <v>43894</v>
      </c>
    </row>
    <row r="13599" spans="1:4" x14ac:dyDescent="0.2">
      <c r="A13599" t="s">
        <v>294</v>
      </c>
      <c r="B13599" t="s">
        <v>143</v>
      </c>
      <c r="C13599" s="44">
        <v>0</v>
      </c>
      <c r="D13599" s="33">
        <v>43895</v>
      </c>
    </row>
    <row r="13600" spans="1:4" x14ac:dyDescent="0.2">
      <c r="A13600" t="s">
        <v>294</v>
      </c>
      <c r="B13600" t="s">
        <v>143</v>
      </c>
      <c r="C13600" s="44">
        <v>0</v>
      </c>
      <c r="D13600" s="33">
        <v>43896</v>
      </c>
    </row>
    <row r="13601" spans="1:4" x14ac:dyDescent="0.2">
      <c r="A13601" t="s">
        <v>294</v>
      </c>
      <c r="B13601" t="s">
        <v>143</v>
      </c>
      <c r="C13601" s="44">
        <v>0</v>
      </c>
      <c r="D13601" s="33">
        <v>43897</v>
      </c>
    </row>
    <row r="13602" spans="1:4" x14ac:dyDescent="0.2">
      <c r="A13602" t="s">
        <v>294</v>
      </c>
      <c r="B13602" t="s">
        <v>143</v>
      </c>
      <c r="C13602" s="44">
        <v>0</v>
      </c>
      <c r="D13602" s="33">
        <v>43898</v>
      </c>
    </row>
    <row r="13603" spans="1:4" x14ac:dyDescent="0.2">
      <c r="A13603" t="s">
        <v>294</v>
      </c>
      <c r="B13603" t="s">
        <v>143</v>
      </c>
      <c r="C13603" s="44">
        <v>1</v>
      </c>
      <c r="D13603" s="33">
        <v>43899</v>
      </c>
    </row>
    <row r="13604" spans="1:4" x14ac:dyDescent="0.2">
      <c r="A13604" t="s">
        <v>294</v>
      </c>
      <c r="B13604" t="s">
        <v>143</v>
      </c>
      <c r="C13604" s="44">
        <v>0</v>
      </c>
      <c r="D13604" s="33">
        <v>43900</v>
      </c>
    </row>
    <row r="13605" spans="1:4" x14ac:dyDescent="0.2">
      <c r="A13605" t="s">
        <v>294</v>
      </c>
      <c r="B13605" t="s">
        <v>143</v>
      </c>
      <c r="C13605" s="44">
        <v>0</v>
      </c>
      <c r="D13605" s="33">
        <v>43901</v>
      </c>
    </row>
    <row r="13606" spans="1:4" x14ac:dyDescent="0.2">
      <c r="A13606" t="s">
        <v>294</v>
      </c>
      <c r="B13606" t="s">
        <v>143</v>
      </c>
      <c r="C13606" s="44">
        <v>0</v>
      </c>
      <c r="D13606" s="33">
        <v>43902</v>
      </c>
    </row>
    <row r="13607" spans="1:4" x14ac:dyDescent="0.2">
      <c r="A13607" t="s">
        <v>294</v>
      </c>
      <c r="B13607" t="s">
        <v>143</v>
      </c>
      <c r="C13607" s="44">
        <v>0</v>
      </c>
      <c r="D13607" s="33">
        <v>43903</v>
      </c>
    </row>
    <row r="13608" spans="1:4" x14ac:dyDescent="0.2">
      <c r="A13608" t="s">
        <v>294</v>
      </c>
      <c r="B13608" t="s">
        <v>143</v>
      </c>
      <c r="C13608" s="44">
        <v>0</v>
      </c>
      <c r="D13608" s="33">
        <v>43904</v>
      </c>
    </row>
    <row r="13609" spans="1:4" x14ac:dyDescent="0.2">
      <c r="A13609" t="s">
        <v>294</v>
      </c>
      <c r="B13609" t="s">
        <v>143</v>
      </c>
      <c r="C13609" s="44">
        <v>0</v>
      </c>
      <c r="D13609" s="33">
        <v>43905</v>
      </c>
    </row>
    <row r="13610" spans="1:4" x14ac:dyDescent="0.2">
      <c r="A13610" t="s">
        <v>295</v>
      </c>
      <c r="B13610" t="s">
        <v>143</v>
      </c>
      <c r="C13610" s="44">
        <v>0</v>
      </c>
      <c r="D13610" s="33">
        <v>43852</v>
      </c>
    </row>
    <row r="13611" spans="1:4" x14ac:dyDescent="0.2">
      <c r="A13611" t="s">
        <v>295</v>
      </c>
      <c r="B13611" t="s">
        <v>143</v>
      </c>
      <c r="C13611" s="44">
        <v>0</v>
      </c>
      <c r="D13611" s="33">
        <v>43853</v>
      </c>
    </row>
    <row r="13612" spans="1:4" x14ac:dyDescent="0.2">
      <c r="A13612" t="s">
        <v>295</v>
      </c>
      <c r="B13612" t="s">
        <v>143</v>
      </c>
      <c r="C13612" s="44">
        <v>0</v>
      </c>
      <c r="D13612" s="33">
        <v>43854</v>
      </c>
    </row>
    <row r="13613" spans="1:4" x14ac:dyDescent="0.2">
      <c r="A13613" t="s">
        <v>295</v>
      </c>
      <c r="B13613" t="s">
        <v>143</v>
      </c>
      <c r="C13613" s="44">
        <v>0</v>
      </c>
      <c r="D13613" s="33">
        <v>43855</v>
      </c>
    </row>
    <row r="13614" spans="1:4" x14ac:dyDescent="0.2">
      <c r="A13614" t="s">
        <v>295</v>
      </c>
      <c r="B13614" t="s">
        <v>143</v>
      </c>
      <c r="C13614" s="44">
        <v>0</v>
      </c>
      <c r="D13614" s="33">
        <v>43856</v>
      </c>
    </row>
    <row r="13615" spans="1:4" x14ac:dyDescent="0.2">
      <c r="A13615" t="s">
        <v>295</v>
      </c>
      <c r="B13615" t="s">
        <v>143</v>
      </c>
      <c r="C13615" s="44">
        <v>0</v>
      </c>
      <c r="D13615" s="33">
        <v>43857</v>
      </c>
    </row>
    <row r="13616" spans="1:4" x14ac:dyDescent="0.2">
      <c r="A13616" t="s">
        <v>295</v>
      </c>
      <c r="B13616" t="s">
        <v>143</v>
      </c>
      <c r="C13616" s="44">
        <v>0</v>
      </c>
      <c r="D13616" s="33">
        <v>43858</v>
      </c>
    </row>
    <row r="13617" spans="1:4" x14ac:dyDescent="0.2">
      <c r="A13617" t="s">
        <v>295</v>
      </c>
      <c r="B13617" t="s">
        <v>143</v>
      </c>
      <c r="C13617" s="44">
        <v>0</v>
      </c>
      <c r="D13617" s="33">
        <v>43859</v>
      </c>
    </row>
    <row r="13618" spans="1:4" x14ac:dyDescent="0.2">
      <c r="A13618" t="s">
        <v>295</v>
      </c>
      <c r="B13618" t="s">
        <v>143</v>
      </c>
      <c r="C13618" s="44">
        <v>0</v>
      </c>
      <c r="D13618" s="33">
        <v>43860</v>
      </c>
    </row>
    <row r="13619" spans="1:4" x14ac:dyDescent="0.2">
      <c r="A13619" t="s">
        <v>295</v>
      </c>
      <c r="B13619" t="s">
        <v>143</v>
      </c>
      <c r="C13619" s="44">
        <v>0</v>
      </c>
      <c r="D13619" s="33">
        <v>43861</v>
      </c>
    </row>
    <row r="13620" spans="1:4" x14ac:dyDescent="0.2">
      <c r="A13620" t="s">
        <v>295</v>
      </c>
      <c r="B13620" t="s">
        <v>143</v>
      </c>
      <c r="C13620" s="44">
        <v>0</v>
      </c>
      <c r="D13620" s="33">
        <v>43862</v>
      </c>
    </row>
    <row r="13621" spans="1:4" x14ac:dyDescent="0.2">
      <c r="A13621" t="s">
        <v>295</v>
      </c>
      <c r="B13621" t="s">
        <v>143</v>
      </c>
      <c r="C13621" s="44">
        <v>0</v>
      </c>
      <c r="D13621" s="33">
        <v>43863</v>
      </c>
    </row>
    <row r="13622" spans="1:4" x14ac:dyDescent="0.2">
      <c r="A13622" t="s">
        <v>295</v>
      </c>
      <c r="B13622" t="s">
        <v>143</v>
      </c>
      <c r="C13622" s="44">
        <v>0</v>
      </c>
      <c r="D13622" s="33">
        <v>43864</v>
      </c>
    </row>
    <row r="13623" spans="1:4" x14ac:dyDescent="0.2">
      <c r="A13623" t="s">
        <v>295</v>
      </c>
      <c r="B13623" t="s">
        <v>143</v>
      </c>
      <c r="C13623" s="44">
        <v>0</v>
      </c>
      <c r="D13623" s="33">
        <v>43865</v>
      </c>
    </row>
    <row r="13624" spans="1:4" x14ac:dyDescent="0.2">
      <c r="A13624" t="s">
        <v>295</v>
      </c>
      <c r="B13624" t="s">
        <v>143</v>
      </c>
      <c r="C13624" s="44">
        <v>0</v>
      </c>
      <c r="D13624" s="33">
        <v>43866</v>
      </c>
    </row>
    <row r="13625" spans="1:4" x14ac:dyDescent="0.2">
      <c r="A13625" t="s">
        <v>295</v>
      </c>
      <c r="B13625" t="s">
        <v>143</v>
      </c>
      <c r="C13625" s="44">
        <v>0</v>
      </c>
      <c r="D13625" s="33">
        <v>43867</v>
      </c>
    </row>
    <row r="13626" spans="1:4" x14ac:dyDescent="0.2">
      <c r="A13626" t="s">
        <v>295</v>
      </c>
      <c r="B13626" t="s">
        <v>143</v>
      </c>
      <c r="C13626" s="44">
        <v>0</v>
      </c>
      <c r="D13626" s="33">
        <v>43868</v>
      </c>
    </row>
    <row r="13627" spans="1:4" x14ac:dyDescent="0.2">
      <c r="A13627" t="s">
        <v>295</v>
      </c>
      <c r="B13627" t="s">
        <v>143</v>
      </c>
      <c r="C13627" s="44">
        <v>0</v>
      </c>
      <c r="D13627" s="33">
        <v>43869</v>
      </c>
    </row>
    <row r="13628" spans="1:4" x14ac:dyDescent="0.2">
      <c r="A13628" t="s">
        <v>295</v>
      </c>
      <c r="B13628" t="s">
        <v>143</v>
      </c>
      <c r="C13628" s="44">
        <v>0</v>
      </c>
      <c r="D13628" s="33">
        <v>43870</v>
      </c>
    </row>
    <row r="13629" spans="1:4" x14ac:dyDescent="0.2">
      <c r="A13629" t="s">
        <v>295</v>
      </c>
      <c r="B13629" t="s">
        <v>143</v>
      </c>
      <c r="C13629" s="44">
        <v>0</v>
      </c>
      <c r="D13629" s="33">
        <v>43871</v>
      </c>
    </row>
    <row r="13630" spans="1:4" x14ac:dyDescent="0.2">
      <c r="A13630" t="s">
        <v>295</v>
      </c>
      <c r="B13630" t="s">
        <v>143</v>
      </c>
      <c r="C13630" s="44">
        <v>0</v>
      </c>
      <c r="D13630" s="33">
        <v>43872</v>
      </c>
    </row>
    <row r="13631" spans="1:4" x14ac:dyDescent="0.2">
      <c r="A13631" t="s">
        <v>295</v>
      </c>
      <c r="B13631" t="s">
        <v>143</v>
      </c>
      <c r="C13631" s="44">
        <v>0</v>
      </c>
      <c r="D13631" s="33">
        <v>43873</v>
      </c>
    </row>
    <row r="13632" spans="1:4" x14ac:dyDescent="0.2">
      <c r="A13632" t="s">
        <v>295</v>
      </c>
      <c r="B13632" t="s">
        <v>143</v>
      </c>
      <c r="C13632" s="44">
        <v>0</v>
      </c>
      <c r="D13632" s="33">
        <v>43874</v>
      </c>
    </row>
    <row r="13633" spans="1:4" x14ac:dyDescent="0.2">
      <c r="A13633" t="s">
        <v>295</v>
      </c>
      <c r="B13633" t="s">
        <v>143</v>
      </c>
      <c r="C13633" s="44">
        <v>0</v>
      </c>
      <c r="D13633" s="33">
        <v>43875</v>
      </c>
    </row>
    <row r="13634" spans="1:4" x14ac:dyDescent="0.2">
      <c r="A13634" t="s">
        <v>295</v>
      </c>
      <c r="B13634" t="s">
        <v>143</v>
      </c>
      <c r="C13634" s="44">
        <v>0</v>
      </c>
      <c r="D13634" s="33">
        <v>43876</v>
      </c>
    </row>
    <row r="13635" spans="1:4" x14ac:dyDescent="0.2">
      <c r="A13635" t="s">
        <v>295</v>
      </c>
      <c r="B13635" t="s">
        <v>143</v>
      </c>
      <c r="C13635" s="44">
        <v>0</v>
      </c>
      <c r="D13635" s="33">
        <v>43877</v>
      </c>
    </row>
    <row r="13636" spans="1:4" x14ac:dyDescent="0.2">
      <c r="A13636" t="s">
        <v>295</v>
      </c>
      <c r="B13636" t="s">
        <v>143</v>
      </c>
      <c r="C13636" s="44">
        <v>0</v>
      </c>
      <c r="D13636" s="33">
        <v>43878</v>
      </c>
    </row>
    <row r="13637" spans="1:4" x14ac:dyDescent="0.2">
      <c r="A13637" t="s">
        <v>295</v>
      </c>
      <c r="B13637" t="s">
        <v>143</v>
      </c>
      <c r="C13637" s="44">
        <v>0</v>
      </c>
      <c r="D13637" s="33">
        <v>43879</v>
      </c>
    </row>
    <row r="13638" spans="1:4" x14ac:dyDescent="0.2">
      <c r="A13638" t="s">
        <v>295</v>
      </c>
      <c r="B13638" t="s">
        <v>143</v>
      </c>
      <c r="C13638" s="44">
        <v>0</v>
      </c>
      <c r="D13638" s="33">
        <v>43880</v>
      </c>
    </row>
    <row r="13639" spans="1:4" x14ac:dyDescent="0.2">
      <c r="A13639" t="s">
        <v>295</v>
      </c>
      <c r="B13639" t="s">
        <v>143</v>
      </c>
      <c r="C13639" s="44">
        <v>0</v>
      </c>
      <c r="D13639" s="33">
        <v>43881</v>
      </c>
    </row>
    <row r="13640" spans="1:4" x14ac:dyDescent="0.2">
      <c r="A13640" t="s">
        <v>295</v>
      </c>
      <c r="B13640" t="s">
        <v>143</v>
      </c>
      <c r="C13640" s="44">
        <v>0</v>
      </c>
      <c r="D13640" s="33">
        <v>43882</v>
      </c>
    </row>
    <row r="13641" spans="1:4" x14ac:dyDescent="0.2">
      <c r="A13641" t="s">
        <v>295</v>
      </c>
      <c r="B13641" t="s">
        <v>143</v>
      </c>
      <c r="C13641" s="44">
        <v>0</v>
      </c>
      <c r="D13641" s="33">
        <v>43883</v>
      </c>
    </row>
    <row r="13642" spans="1:4" x14ac:dyDescent="0.2">
      <c r="A13642" t="s">
        <v>295</v>
      </c>
      <c r="B13642" t="s">
        <v>143</v>
      </c>
      <c r="C13642" s="44">
        <v>0</v>
      </c>
      <c r="D13642" s="33">
        <v>43884</v>
      </c>
    </row>
    <row r="13643" spans="1:4" x14ac:dyDescent="0.2">
      <c r="A13643" t="s">
        <v>295</v>
      </c>
      <c r="B13643" t="s">
        <v>143</v>
      </c>
      <c r="C13643" s="44">
        <v>0</v>
      </c>
      <c r="D13643" s="33">
        <v>43885</v>
      </c>
    </row>
    <row r="13644" spans="1:4" x14ac:dyDescent="0.2">
      <c r="A13644" t="s">
        <v>295</v>
      </c>
      <c r="B13644" t="s">
        <v>143</v>
      </c>
      <c r="C13644" s="44">
        <v>0</v>
      </c>
      <c r="D13644" s="33">
        <v>43886</v>
      </c>
    </row>
    <row r="13645" spans="1:4" x14ac:dyDescent="0.2">
      <c r="A13645" t="s">
        <v>295</v>
      </c>
      <c r="B13645" t="s">
        <v>143</v>
      </c>
      <c r="C13645" s="44">
        <v>0</v>
      </c>
      <c r="D13645" s="33">
        <v>43887</v>
      </c>
    </row>
    <row r="13646" spans="1:4" x14ac:dyDescent="0.2">
      <c r="A13646" t="s">
        <v>295</v>
      </c>
      <c r="B13646" t="s">
        <v>143</v>
      </c>
      <c r="C13646" s="44">
        <v>0</v>
      </c>
      <c r="D13646" s="33">
        <v>43888</v>
      </c>
    </row>
    <row r="13647" spans="1:4" x14ac:dyDescent="0.2">
      <c r="A13647" t="s">
        <v>295</v>
      </c>
      <c r="B13647" t="s">
        <v>143</v>
      </c>
      <c r="C13647" s="44">
        <v>0</v>
      </c>
      <c r="D13647" s="33">
        <v>43889</v>
      </c>
    </row>
    <row r="13648" spans="1:4" x14ac:dyDescent="0.2">
      <c r="A13648" t="s">
        <v>295</v>
      </c>
      <c r="B13648" t="s">
        <v>143</v>
      </c>
      <c r="C13648" s="44">
        <v>0</v>
      </c>
      <c r="D13648" s="33">
        <v>43890</v>
      </c>
    </row>
    <row r="13649" spans="1:4" x14ac:dyDescent="0.2">
      <c r="A13649" t="s">
        <v>295</v>
      </c>
      <c r="B13649" t="s">
        <v>143</v>
      </c>
      <c r="C13649" s="44">
        <v>0</v>
      </c>
      <c r="D13649" s="33">
        <v>43891</v>
      </c>
    </row>
    <row r="13650" spans="1:4" x14ac:dyDescent="0.2">
      <c r="A13650" t="s">
        <v>295</v>
      </c>
      <c r="B13650" t="s">
        <v>143</v>
      </c>
      <c r="C13650" s="44">
        <v>0</v>
      </c>
      <c r="D13650" s="33">
        <v>43892</v>
      </c>
    </row>
    <row r="13651" spans="1:4" x14ac:dyDescent="0.2">
      <c r="A13651" t="s">
        <v>295</v>
      </c>
      <c r="B13651" t="s">
        <v>143</v>
      </c>
      <c r="C13651" s="44">
        <v>0</v>
      </c>
      <c r="D13651" s="33">
        <v>43893</v>
      </c>
    </row>
    <row r="13652" spans="1:4" x14ac:dyDescent="0.2">
      <c r="A13652" t="s">
        <v>295</v>
      </c>
      <c r="B13652" t="s">
        <v>143</v>
      </c>
      <c r="C13652" s="44">
        <v>0</v>
      </c>
      <c r="D13652" s="33">
        <v>43894</v>
      </c>
    </row>
    <row r="13653" spans="1:4" x14ac:dyDescent="0.2">
      <c r="A13653" t="s">
        <v>295</v>
      </c>
      <c r="B13653" t="s">
        <v>143</v>
      </c>
      <c r="C13653" s="44">
        <v>0</v>
      </c>
      <c r="D13653" s="33">
        <v>43895</v>
      </c>
    </row>
    <row r="13654" spans="1:4" x14ac:dyDescent="0.2">
      <c r="A13654" t="s">
        <v>295</v>
      </c>
      <c r="B13654" t="s">
        <v>143</v>
      </c>
      <c r="C13654" s="44">
        <v>0</v>
      </c>
      <c r="D13654" s="33">
        <v>43896</v>
      </c>
    </row>
    <row r="13655" spans="1:4" x14ac:dyDescent="0.2">
      <c r="A13655" t="s">
        <v>295</v>
      </c>
      <c r="B13655" t="s">
        <v>143</v>
      </c>
      <c r="C13655" s="44">
        <v>0</v>
      </c>
      <c r="D13655" s="33">
        <v>43897</v>
      </c>
    </row>
    <row r="13656" spans="1:4" x14ac:dyDescent="0.2">
      <c r="A13656" t="s">
        <v>295</v>
      </c>
      <c r="B13656" t="s">
        <v>143</v>
      </c>
      <c r="C13656" s="44">
        <v>0</v>
      </c>
      <c r="D13656" s="33">
        <v>43898</v>
      </c>
    </row>
    <row r="13657" spans="1:4" x14ac:dyDescent="0.2">
      <c r="A13657" t="s">
        <v>295</v>
      </c>
      <c r="B13657" t="s">
        <v>143</v>
      </c>
      <c r="C13657" s="44">
        <v>1</v>
      </c>
      <c r="D13657" s="33">
        <v>43899</v>
      </c>
    </row>
    <row r="13658" spans="1:4" x14ac:dyDescent="0.2">
      <c r="A13658" t="s">
        <v>295</v>
      </c>
      <c r="B13658" t="s">
        <v>143</v>
      </c>
      <c r="C13658" s="44">
        <v>0</v>
      </c>
      <c r="D13658" s="33">
        <v>43900</v>
      </c>
    </row>
    <row r="13659" spans="1:4" x14ac:dyDescent="0.2">
      <c r="A13659" t="s">
        <v>295</v>
      </c>
      <c r="B13659" t="s">
        <v>143</v>
      </c>
      <c r="C13659" s="44">
        <v>0</v>
      </c>
      <c r="D13659" s="33">
        <v>43901</v>
      </c>
    </row>
    <row r="13660" spans="1:4" x14ac:dyDescent="0.2">
      <c r="A13660" t="s">
        <v>295</v>
      </c>
      <c r="B13660" t="s">
        <v>143</v>
      </c>
      <c r="C13660" s="44">
        <v>0</v>
      </c>
      <c r="D13660" s="33">
        <v>43902</v>
      </c>
    </row>
    <row r="13661" spans="1:4" x14ac:dyDescent="0.2">
      <c r="A13661" t="s">
        <v>295</v>
      </c>
      <c r="B13661" t="s">
        <v>143</v>
      </c>
      <c r="C13661" s="44">
        <v>0</v>
      </c>
      <c r="D13661" s="33">
        <v>43903</v>
      </c>
    </row>
    <row r="13662" spans="1:4" x14ac:dyDescent="0.2">
      <c r="A13662" t="s">
        <v>295</v>
      </c>
      <c r="B13662" t="s">
        <v>143</v>
      </c>
      <c r="C13662" s="44">
        <v>0</v>
      </c>
      <c r="D13662" s="33">
        <v>43904</v>
      </c>
    </row>
    <row r="13663" spans="1:4" x14ac:dyDescent="0.2">
      <c r="A13663" t="s">
        <v>295</v>
      </c>
      <c r="B13663" t="s">
        <v>143</v>
      </c>
      <c r="C13663" s="44">
        <v>0</v>
      </c>
      <c r="D13663" s="33">
        <v>43905</v>
      </c>
    </row>
    <row r="13664" spans="1:4" x14ac:dyDescent="0.2">
      <c r="A13664" t="s">
        <v>296</v>
      </c>
      <c r="B13664" t="s">
        <v>143</v>
      </c>
      <c r="C13664" s="44">
        <v>0</v>
      </c>
      <c r="D13664" s="33">
        <v>43852</v>
      </c>
    </row>
    <row r="13665" spans="1:4" x14ac:dyDescent="0.2">
      <c r="A13665" t="s">
        <v>296</v>
      </c>
      <c r="B13665" t="s">
        <v>143</v>
      </c>
      <c r="C13665" s="44">
        <v>0</v>
      </c>
      <c r="D13665" s="33">
        <v>43853</v>
      </c>
    </row>
    <row r="13666" spans="1:4" x14ac:dyDescent="0.2">
      <c r="A13666" t="s">
        <v>296</v>
      </c>
      <c r="B13666" t="s">
        <v>143</v>
      </c>
      <c r="C13666" s="44">
        <v>0</v>
      </c>
      <c r="D13666" s="33">
        <v>43854</v>
      </c>
    </row>
    <row r="13667" spans="1:4" x14ac:dyDescent="0.2">
      <c r="A13667" t="s">
        <v>296</v>
      </c>
      <c r="B13667" t="s">
        <v>143</v>
      </c>
      <c r="C13667" s="44">
        <v>0</v>
      </c>
      <c r="D13667" s="33">
        <v>43855</v>
      </c>
    </row>
    <row r="13668" spans="1:4" x14ac:dyDescent="0.2">
      <c r="A13668" t="s">
        <v>296</v>
      </c>
      <c r="B13668" t="s">
        <v>143</v>
      </c>
      <c r="C13668" s="44">
        <v>0</v>
      </c>
      <c r="D13668" s="33">
        <v>43856</v>
      </c>
    </row>
    <row r="13669" spans="1:4" x14ac:dyDescent="0.2">
      <c r="A13669" t="s">
        <v>296</v>
      </c>
      <c r="B13669" t="s">
        <v>143</v>
      </c>
      <c r="C13669" s="44">
        <v>0</v>
      </c>
      <c r="D13669" s="33">
        <v>43857</v>
      </c>
    </row>
    <row r="13670" spans="1:4" x14ac:dyDescent="0.2">
      <c r="A13670" t="s">
        <v>296</v>
      </c>
      <c r="B13670" t="s">
        <v>143</v>
      </c>
      <c r="C13670" s="44">
        <v>0</v>
      </c>
      <c r="D13670" s="33">
        <v>43858</v>
      </c>
    </row>
    <row r="13671" spans="1:4" x14ac:dyDescent="0.2">
      <c r="A13671" t="s">
        <v>296</v>
      </c>
      <c r="B13671" t="s">
        <v>143</v>
      </c>
      <c r="C13671" s="44">
        <v>0</v>
      </c>
      <c r="D13671" s="33">
        <v>43859</v>
      </c>
    </row>
    <row r="13672" spans="1:4" x14ac:dyDescent="0.2">
      <c r="A13672" t="s">
        <v>296</v>
      </c>
      <c r="B13672" t="s">
        <v>143</v>
      </c>
      <c r="C13672" s="44">
        <v>0</v>
      </c>
      <c r="D13672" s="33">
        <v>43860</v>
      </c>
    </row>
    <row r="13673" spans="1:4" x14ac:dyDescent="0.2">
      <c r="A13673" t="s">
        <v>296</v>
      </c>
      <c r="B13673" t="s">
        <v>143</v>
      </c>
      <c r="C13673" s="44">
        <v>0</v>
      </c>
      <c r="D13673" s="33">
        <v>43861</v>
      </c>
    </row>
    <row r="13674" spans="1:4" x14ac:dyDescent="0.2">
      <c r="A13674" t="s">
        <v>296</v>
      </c>
      <c r="B13674" t="s">
        <v>143</v>
      </c>
      <c r="C13674" s="44">
        <v>0</v>
      </c>
      <c r="D13674" s="33">
        <v>43862</v>
      </c>
    </row>
    <row r="13675" spans="1:4" x14ac:dyDescent="0.2">
      <c r="A13675" t="s">
        <v>296</v>
      </c>
      <c r="B13675" t="s">
        <v>143</v>
      </c>
      <c r="C13675" s="44">
        <v>0</v>
      </c>
      <c r="D13675" s="33">
        <v>43863</v>
      </c>
    </row>
    <row r="13676" spans="1:4" x14ac:dyDescent="0.2">
      <c r="A13676" t="s">
        <v>296</v>
      </c>
      <c r="B13676" t="s">
        <v>143</v>
      </c>
      <c r="C13676" s="44">
        <v>0</v>
      </c>
      <c r="D13676" s="33">
        <v>43864</v>
      </c>
    </row>
    <row r="13677" spans="1:4" x14ac:dyDescent="0.2">
      <c r="A13677" t="s">
        <v>296</v>
      </c>
      <c r="B13677" t="s">
        <v>143</v>
      </c>
      <c r="C13677" s="44">
        <v>0</v>
      </c>
      <c r="D13677" s="33">
        <v>43865</v>
      </c>
    </row>
    <row r="13678" spans="1:4" x14ac:dyDescent="0.2">
      <c r="A13678" t="s">
        <v>296</v>
      </c>
      <c r="B13678" t="s">
        <v>143</v>
      </c>
      <c r="C13678" s="44">
        <v>0</v>
      </c>
      <c r="D13678" s="33">
        <v>43866</v>
      </c>
    </row>
    <row r="13679" spans="1:4" x14ac:dyDescent="0.2">
      <c r="A13679" t="s">
        <v>296</v>
      </c>
      <c r="B13679" t="s">
        <v>143</v>
      </c>
      <c r="C13679" s="44">
        <v>0</v>
      </c>
      <c r="D13679" s="33">
        <v>43867</v>
      </c>
    </row>
    <row r="13680" spans="1:4" x14ac:dyDescent="0.2">
      <c r="A13680" t="s">
        <v>296</v>
      </c>
      <c r="B13680" t="s">
        <v>143</v>
      </c>
      <c r="C13680" s="44">
        <v>0</v>
      </c>
      <c r="D13680" s="33">
        <v>43868</v>
      </c>
    </row>
    <row r="13681" spans="1:4" x14ac:dyDescent="0.2">
      <c r="A13681" t="s">
        <v>296</v>
      </c>
      <c r="B13681" t="s">
        <v>143</v>
      </c>
      <c r="C13681" s="44">
        <v>0</v>
      </c>
      <c r="D13681" s="33">
        <v>43869</v>
      </c>
    </row>
    <row r="13682" spans="1:4" x14ac:dyDescent="0.2">
      <c r="A13682" t="s">
        <v>296</v>
      </c>
      <c r="B13682" t="s">
        <v>143</v>
      </c>
      <c r="C13682" s="44">
        <v>0</v>
      </c>
      <c r="D13682" s="33">
        <v>43870</v>
      </c>
    </row>
    <row r="13683" spans="1:4" x14ac:dyDescent="0.2">
      <c r="A13683" t="s">
        <v>296</v>
      </c>
      <c r="B13683" t="s">
        <v>143</v>
      </c>
      <c r="C13683" s="44">
        <v>0</v>
      </c>
      <c r="D13683" s="33">
        <v>43871</v>
      </c>
    </row>
    <row r="13684" spans="1:4" x14ac:dyDescent="0.2">
      <c r="A13684" t="s">
        <v>296</v>
      </c>
      <c r="B13684" t="s">
        <v>143</v>
      </c>
      <c r="C13684" s="44">
        <v>0</v>
      </c>
      <c r="D13684" s="33">
        <v>43872</v>
      </c>
    </row>
    <row r="13685" spans="1:4" x14ac:dyDescent="0.2">
      <c r="A13685" t="s">
        <v>296</v>
      </c>
      <c r="B13685" t="s">
        <v>143</v>
      </c>
      <c r="C13685" s="44">
        <v>0</v>
      </c>
      <c r="D13685" s="33">
        <v>43873</v>
      </c>
    </row>
    <row r="13686" spans="1:4" x14ac:dyDescent="0.2">
      <c r="A13686" t="s">
        <v>296</v>
      </c>
      <c r="B13686" t="s">
        <v>143</v>
      </c>
      <c r="C13686" s="44">
        <v>0</v>
      </c>
      <c r="D13686" s="33">
        <v>43874</v>
      </c>
    </row>
    <row r="13687" spans="1:4" x14ac:dyDescent="0.2">
      <c r="A13687" t="s">
        <v>296</v>
      </c>
      <c r="B13687" t="s">
        <v>143</v>
      </c>
      <c r="C13687" s="44">
        <v>0</v>
      </c>
      <c r="D13687" s="33">
        <v>43875</v>
      </c>
    </row>
    <row r="13688" spans="1:4" x14ac:dyDescent="0.2">
      <c r="A13688" t="s">
        <v>296</v>
      </c>
      <c r="B13688" t="s">
        <v>143</v>
      </c>
      <c r="C13688" s="44">
        <v>0</v>
      </c>
      <c r="D13688" s="33">
        <v>43876</v>
      </c>
    </row>
    <row r="13689" spans="1:4" x14ac:dyDescent="0.2">
      <c r="A13689" t="s">
        <v>296</v>
      </c>
      <c r="B13689" t="s">
        <v>143</v>
      </c>
      <c r="C13689" s="44">
        <v>0</v>
      </c>
      <c r="D13689" s="33">
        <v>43877</v>
      </c>
    </row>
    <row r="13690" spans="1:4" x14ac:dyDescent="0.2">
      <c r="A13690" t="s">
        <v>296</v>
      </c>
      <c r="B13690" t="s">
        <v>143</v>
      </c>
      <c r="C13690" s="44">
        <v>0</v>
      </c>
      <c r="D13690" s="33">
        <v>43878</v>
      </c>
    </row>
    <row r="13691" spans="1:4" x14ac:dyDescent="0.2">
      <c r="A13691" t="s">
        <v>296</v>
      </c>
      <c r="B13691" t="s">
        <v>143</v>
      </c>
      <c r="C13691" s="44">
        <v>0</v>
      </c>
      <c r="D13691" s="33">
        <v>43879</v>
      </c>
    </row>
    <row r="13692" spans="1:4" x14ac:dyDescent="0.2">
      <c r="A13692" t="s">
        <v>296</v>
      </c>
      <c r="B13692" t="s">
        <v>143</v>
      </c>
      <c r="C13692" s="44">
        <v>0</v>
      </c>
      <c r="D13692" s="33">
        <v>43880</v>
      </c>
    </row>
    <row r="13693" spans="1:4" x14ac:dyDescent="0.2">
      <c r="A13693" t="s">
        <v>296</v>
      </c>
      <c r="B13693" t="s">
        <v>143</v>
      </c>
      <c r="C13693" s="44">
        <v>0</v>
      </c>
      <c r="D13693" s="33">
        <v>43881</v>
      </c>
    </row>
    <row r="13694" spans="1:4" x14ac:dyDescent="0.2">
      <c r="A13694" t="s">
        <v>296</v>
      </c>
      <c r="B13694" t="s">
        <v>143</v>
      </c>
      <c r="C13694" s="44">
        <v>0</v>
      </c>
      <c r="D13694" s="33">
        <v>43882</v>
      </c>
    </row>
    <row r="13695" spans="1:4" x14ac:dyDescent="0.2">
      <c r="A13695" t="s">
        <v>296</v>
      </c>
      <c r="B13695" t="s">
        <v>143</v>
      </c>
      <c r="C13695" s="44">
        <v>0</v>
      </c>
      <c r="D13695" s="33">
        <v>43883</v>
      </c>
    </row>
    <row r="13696" spans="1:4" x14ac:dyDescent="0.2">
      <c r="A13696" t="s">
        <v>296</v>
      </c>
      <c r="B13696" t="s">
        <v>143</v>
      </c>
      <c r="C13696" s="44">
        <v>0</v>
      </c>
      <c r="D13696" s="33">
        <v>43884</v>
      </c>
    </row>
    <row r="13697" spans="1:4" x14ac:dyDescent="0.2">
      <c r="A13697" t="s">
        <v>296</v>
      </c>
      <c r="B13697" t="s">
        <v>143</v>
      </c>
      <c r="C13697" s="44">
        <v>0</v>
      </c>
      <c r="D13697" s="33">
        <v>43885</v>
      </c>
    </row>
    <row r="13698" spans="1:4" x14ac:dyDescent="0.2">
      <c r="A13698" t="s">
        <v>296</v>
      </c>
      <c r="B13698" t="s">
        <v>143</v>
      </c>
      <c r="C13698" s="44">
        <v>0</v>
      </c>
      <c r="D13698" s="33">
        <v>43886</v>
      </c>
    </row>
    <row r="13699" spans="1:4" x14ac:dyDescent="0.2">
      <c r="A13699" t="s">
        <v>296</v>
      </c>
      <c r="B13699" t="s">
        <v>143</v>
      </c>
      <c r="C13699" s="44">
        <v>0</v>
      </c>
      <c r="D13699" s="33">
        <v>43887</v>
      </c>
    </row>
    <row r="13700" spans="1:4" x14ac:dyDescent="0.2">
      <c r="A13700" t="s">
        <v>296</v>
      </c>
      <c r="B13700" t="s">
        <v>143</v>
      </c>
      <c r="C13700" s="44">
        <v>0</v>
      </c>
      <c r="D13700" s="33">
        <v>43888</v>
      </c>
    </row>
    <row r="13701" spans="1:4" x14ac:dyDescent="0.2">
      <c r="A13701" t="s">
        <v>296</v>
      </c>
      <c r="B13701" t="s">
        <v>143</v>
      </c>
      <c r="C13701" s="44">
        <v>0</v>
      </c>
      <c r="D13701" s="33">
        <v>43889</v>
      </c>
    </row>
    <row r="13702" spans="1:4" x14ac:dyDescent="0.2">
      <c r="A13702" t="s">
        <v>296</v>
      </c>
      <c r="B13702" t="s">
        <v>143</v>
      </c>
      <c r="C13702" s="44">
        <v>0</v>
      </c>
      <c r="D13702" s="33">
        <v>43890</v>
      </c>
    </row>
    <row r="13703" spans="1:4" x14ac:dyDescent="0.2">
      <c r="A13703" t="s">
        <v>296</v>
      </c>
      <c r="B13703" t="s">
        <v>143</v>
      </c>
      <c r="C13703" s="44">
        <v>0</v>
      </c>
      <c r="D13703" s="33">
        <v>43891</v>
      </c>
    </row>
    <row r="13704" spans="1:4" x14ac:dyDescent="0.2">
      <c r="A13704" t="s">
        <v>296</v>
      </c>
      <c r="B13704" t="s">
        <v>143</v>
      </c>
      <c r="C13704" s="44">
        <v>0</v>
      </c>
      <c r="D13704" s="33">
        <v>43892</v>
      </c>
    </row>
    <row r="13705" spans="1:4" x14ac:dyDescent="0.2">
      <c r="A13705" t="s">
        <v>296</v>
      </c>
      <c r="B13705" t="s">
        <v>143</v>
      </c>
      <c r="C13705" s="44">
        <v>0</v>
      </c>
      <c r="D13705" s="33">
        <v>43893</v>
      </c>
    </row>
    <row r="13706" spans="1:4" x14ac:dyDescent="0.2">
      <c r="A13706" t="s">
        <v>296</v>
      </c>
      <c r="B13706" t="s">
        <v>143</v>
      </c>
      <c r="C13706" s="44">
        <v>0</v>
      </c>
      <c r="D13706" s="33">
        <v>43894</v>
      </c>
    </row>
    <row r="13707" spans="1:4" x14ac:dyDescent="0.2">
      <c r="A13707" t="s">
        <v>296</v>
      </c>
      <c r="B13707" t="s">
        <v>143</v>
      </c>
      <c r="C13707" s="44">
        <v>0</v>
      </c>
      <c r="D13707" s="33">
        <v>43895</v>
      </c>
    </row>
    <row r="13708" spans="1:4" x14ac:dyDescent="0.2">
      <c r="A13708" t="s">
        <v>296</v>
      </c>
      <c r="B13708" t="s">
        <v>143</v>
      </c>
      <c r="C13708" s="44">
        <v>0</v>
      </c>
      <c r="D13708" s="33">
        <v>43896</v>
      </c>
    </row>
    <row r="13709" spans="1:4" x14ac:dyDescent="0.2">
      <c r="A13709" t="s">
        <v>296</v>
      </c>
      <c r="B13709" t="s">
        <v>143</v>
      </c>
      <c r="C13709" s="44">
        <v>0</v>
      </c>
      <c r="D13709" s="33">
        <v>43897</v>
      </c>
    </row>
    <row r="13710" spans="1:4" x14ac:dyDescent="0.2">
      <c r="A13710" t="s">
        <v>296</v>
      </c>
      <c r="B13710" t="s">
        <v>143</v>
      </c>
      <c r="C13710" s="44">
        <v>0</v>
      </c>
      <c r="D13710" s="33">
        <v>43898</v>
      </c>
    </row>
    <row r="13711" spans="1:4" x14ac:dyDescent="0.2">
      <c r="A13711" t="s">
        <v>296</v>
      </c>
      <c r="B13711" t="s">
        <v>143</v>
      </c>
      <c r="C13711" s="44">
        <v>1</v>
      </c>
      <c r="D13711" s="33">
        <v>43899</v>
      </c>
    </row>
    <row r="13712" spans="1:4" x14ac:dyDescent="0.2">
      <c r="A13712" t="s">
        <v>296</v>
      </c>
      <c r="B13712" t="s">
        <v>143</v>
      </c>
      <c r="C13712" s="44">
        <v>0</v>
      </c>
      <c r="D13712" s="33">
        <v>43900</v>
      </c>
    </row>
    <row r="13713" spans="1:4" x14ac:dyDescent="0.2">
      <c r="A13713" t="s">
        <v>296</v>
      </c>
      <c r="B13713" t="s">
        <v>143</v>
      </c>
      <c r="C13713" s="44">
        <v>0</v>
      </c>
      <c r="D13713" s="33">
        <v>43901</v>
      </c>
    </row>
    <row r="13714" spans="1:4" x14ac:dyDescent="0.2">
      <c r="A13714" t="s">
        <v>296</v>
      </c>
      <c r="B13714" t="s">
        <v>143</v>
      </c>
      <c r="C13714" s="44">
        <v>0</v>
      </c>
      <c r="D13714" s="33">
        <v>43902</v>
      </c>
    </row>
    <row r="13715" spans="1:4" x14ac:dyDescent="0.2">
      <c r="A13715" t="s">
        <v>296</v>
      </c>
      <c r="B13715" t="s">
        <v>143</v>
      </c>
      <c r="C13715" s="44">
        <v>0</v>
      </c>
      <c r="D13715" s="33">
        <v>43903</v>
      </c>
    </row>
    <row r="13716" spans="1:4" x14ac:dyDescent="0.2">
      <c r="A13716" t="s">
        <v>296</v>
      </c>
      <c r="B13716" t="s">
        <v>143</v>
      </c>
      <c r="C13716" s="44">
        <v>0</v>
      </c>
      <c r="D13716" s="33">
        <v>43904</v>
      </c>
    </row>
    <row r="13717" spans="1:4" x14ac:dyDescent="0.2">
      <c r="A13717" t="s">
        <v>296</v>
      </c>
      <c r="B13717" t="s">
        <v>143</v>
      </c>
      <c r="C13717" s="44">
        <v>0</v>
      </c>
      <c r="D13717" s="33">
        <v>43905</v>
      </c>
    </row>
    <row r="13718" spans="1:4" x14ac:dyDescent="0.2">
      <c r="A13718" t="s">
        <v>297</v>
      </c>
      <c r="B13718" t="s">
        <v>143</v>
      </c>
      <c r="C13718" s="44">
        <v>0</v>
      </c>
      <c r="D13718" s="33">
        <v>43852</v>
      </c>
    </row>
    <row r="13719" spans="1:4" x14ac:dyDescent="0.2">
      <c r="A13719" t="s">
        <v>297</v>
      </c>
      <c r="B13719" t="s">
        <v>143</v>
      </c>
      <c r="C13719" s="44">
        <v>0</v>
      </c>
      <c r="D13719" s="33">
        <v>43853</v>
      </c>
    </row>
    <row r="13720" spans="1:4" x14ac:dyDescent="0.2">
      <c r="A13720" t="s">
        <v>297</v>
      </c>
      <c r="B13720" t="s">
        <v>143</v>
      </c>
      <c r="C13720" s="44">
        <v>0</v>
      </c>
      <c r="D13720" s="33">
        <v>43854</v>
      </c>
    </row>
    <row r="13721" spans="1:4" x14ac:dyDescent="0.2">
      <c r="A13721" t="s">
        <v>297</v>
      </c>
      <c r="B13721" t="s">
        <v>143</v>
      </c>
      <c r="C13721" s="44">
        <v>0</v>
      </c>
      <c r="D13721" s="33">
        <v>43855</v>
      </c>
    </row>
    <row r="13722" spans="1:4" x14ac:dyDescent="0.2">
      <c r="A13722" t="s">
        <v>297</v>
      </c>
      <c r="B13722" t="s">
        <v>143</v>
      </c>
      <c r="C13722" s="44">
        <v>0</v>
      </c>
      <c r="D13722" s="33">
        <v>43856</v>
      </c>
    </row>
    <row r="13723" spans="1:4" x14ac:dyDescent="0.2">
      <c r="A13723" t="s">
        <v>297</v>
      </c>
      <c r="B13723" t="s">
        <v>143</v>
      </c>
      <c r="C13723" s="44">
        <v>0</v>
      </c>
      <c r="D13723" s="33">
        <v>43857</v>
      </c>
    </row>
    <row r="13724" spans="1:4" x14ac:dyDescent="0.2">
      <c r="A13724" t="s">
        <v>297</v>
      </c>
      <c r="B13724" t="s">
        <v>143</v>
      </c>
      <c r="C13724" s="44">
        <v>0</v>
      </c>
      <c r="D13724" s="33">
        <v>43858</v>
      </c>
    </row>
    <row r="13725" spans="1:4" x14ac:dyDescent="0.2">
      <c r="A13725" t="s">
        <v>297</v>
      </c>
      <c r="B13725" t="s">
        <v>143</v>
      </c>
      <c r="C13725" s="44">
        <v>0</v>
      </c>
      <c r="D13725" s="33">
        <v>43859</v>
      </c>
    </row>
    <row r="13726" spans="1:4" x14ac:dyDescent="0.2">
      <c r="A13726" t="s">
        <v>297</v>
      </c>
      <c r="B13726" t="s">
        <v>143</v>
      </c>
      <c r="C13726" s="44">
        <v>0</v>
      </c>
      <c r="D13726" s="33">
        <v>43860</v>
      </c>
    </row>
    <row r="13727" spans="1:4" x14ac:dyDescent="0.2">
      <c r="A13727" t="s">
        <v>297</v>
      </c>
      <c r="B13727" t="s">
        <v>143</v>
      </c>
      <c r="C13727" s="44">
        <v>0</v>
      </c>
      <c r="D13727" s="33">
        <v>43861</v>
      </c>
    </row>
    <row r="13728" spans="1:4" x14ac:dyDescent="0.2">
      <c r="A13728" t="s">
        <v>297</v>
      </c>
      <c r="B13728" t="s">
        <v>143</v>
      </c>
      <c r="C13728" s="44">
        <v>0</v>
      </c>
      <c r="D13728" s="33">
        <v>43862</v>
      </c>
    </row>
    <row r="13729" spans="1:4" x14ac:dyDescent="0.2">
      <c r="A13729" t="s">
        <v>297</v>
      </c>
      <c r="B13729" t="s">
        <v>143</v>
      </c>
      <c r="C13729" s="44">
        <v>0</v>
      </c>
      <c r="D13729" s="33">
        <v>43863</v>
      </c>
    </row>
    <row r="13730" spans="1:4" x14ac:dyDescent="0.2">
      <c r="A13730" t="s">
        <v>297</v>
      </c>
      <c r="B13730" t="s">
        <v>143</v>
      </c>
      <c r="C13730" s="44">
        <v>0</v>
      </c>
      <c r="D13730" s="33">
        <v>43864</v>
      </c>
    </row>
    <row r="13731" spans="1:4" x14ac:dyDescent="0.2">
      <c r="A13731" t="s">
        <v>297</v>
      </c>
      <c r="B13731" t="s">
        <v>143</v>
      </c>
      <c r="C13731" s="44">
        <v>0</v>
      </c>
      <c r="D13731" s="33">
        <v>43865</v>
      </c>
    </row>
    <row r="13732" spans="1:4" x14ac:dyDescent="0.2">
      <c r="A13732" t="s">
        <v>297</v>
      </c>
      <c r="B13732" t="s">
        <v>143</v>
      </c>
      <c r="C13732" s="44">
        <v>0</v>
      </c>
      <c r="D13732" s="33">
        <v>43866</v>
      </c>
    </row>
    <row r="13733" spans="1:4" x14ac:dyDescent="0.2">
      <c r="A13733" t="s">
        <v>297</v>
      </c>
      <c r="B13733" t="s">
        <v>143</v>
      </c>
      <c r="C13733" s="44">
        <v>0</v>
      </c>
      <c r="D13733" s="33">
        <v>43867</v>
      </c>
    </row>
    <row r="13734" spans="1:4" x14ac:dyDescent="0.2">
      <c r="A13734" t="s">
        <v>297</v>
      </c>
      <c r="B13734" t="s">
        <v>143</v>
      </c>
      <c r="C13734" s="44">
        <v>0</v>
      </c>
      <c r="D13734" s="33">
        <v>43868</v>
      </c>
    </row>
    <row r="13735" spans="1:4" x14ac:dyDescent="0.2">
      <c r="A13735" t="s">
        <v>297</v>
      </c>
      <c r="B13735" t="s">
        <v>143</v>
      </c>
      <c r="C13735" s="44">
        <v>0</v>
      </c>
      <c r="D13735" s="33">
        <v>43869</v>
      </c>
    </row>
    <row r="13736" spans="1:4" x14ac:dyDescent="0.2">
      <c r="A13736" t="s">
        <v>297</v>
      </c>
      <c r="B13736" t="s">
        <v>143</v>
      </c>
      <c r="C13736" s="44">
        <v>0</v>
      </c>
      <c r="D13736" s="33">
        <v>43870</v>
      </c>
    </row>
    <row r="13737" spans="1:4" x14ac:dyDescent="0.2">
      <c r="A13737" t="s">
        <v>297</v>
      </c>
      <c r="B13737" t="s">
        <v>143</v>
      </c>
      <c r="C13737" s="44">
        <v>0</v>
      </c>
      <c r="D13737" s="33">
        <v>43871</v>
      </c>
    </row>
    <row r="13738" spans="1:4" x14ac:dyDescent="0.2">
      <c r="A13738" t="s">
        <v>297</v>
      </c>
      <c r="B13738" t="s">
        <v>143</v>
      </c>
      <c r="C13738" s="44">
        <v>0</v>
      </c>
      <c r="D13738" s="33">
        <v>43872</v>
      </c>
    </row>
    <row r="13739" spans="1:4" x14ac:dyDescent="0.2">
      <c r="A13739" t="s">
        <v>297</v>
      </c>
      <c r="B13739" t="s">
        <v>143</v>
      </c>
      <c r="C13739" s="44">
        <v>0</v>
      </c>
      <c r="D13739" s="33">
        <v>43873</v>
      </c>
    </row>
    <row r="13740" spans="1:4" x14ac:dyDescent="0.2">
      <c r="A13740" t="s">
        <v>297</v>
      </c>
      <c r="B13740" t="s">
        <v>143</v>
      </c>
      <c r="C13740" s="44">
        <v>0</v>
      </c>
      <c r="D13740" s="33">
        <v>43874</v>
      </c>
    </row>
    <row r="13741" spans="1:4" x14ac:dyDescent="0.2">
      <c r="A13741" t="s">
        <v>297</v>
      </c>
      <c r="B13741" t="s">
        <v>143</v>
      </c>
      <c r="C13741" s="44">
        <v>0</v>
      </c>
      <c r="D13741" s="33">
        <v>43875</v>
      </c>
    </row>
    <row r="13742" spans="1:4" x14ac:dyDescent="0.2">
      <c r="A13742" t="s">
        <v>297</v>
      </c>
      <c r="B13742" t="s">
        <v>143</v>
      </c>
      <c r="C13742" s="44">
        <v>0</v>
      </c>
      <c r="D13742" s="33">
        <v>43876</v>
      </c>
    </row>
    <row r="13743" spans="1:4" x14ac:dyDescent="0.2">
      <c r="A13743" t="s">
        <v>297</v>
      </c>
      <c r="B13743" t="s">
        <v>143</v>
      </c>
      <c r="C13743" s="44">
        <v>0</v>
      </c>
      <c r="D13743" s="33">
        <v>43877</v>
      </c>
    </row>
    <row r="13744" spans="1:4" x14ac:dyDescent="0.2">
      <c r="A13744" t="s">
        <v>297</v>
      </c>
      <c r="B13744" t="s">
        <v>143</v>
      </c>
      <c r="C13744" s="44">
        <v>0</v>
      </c>
      <c r="D13744" s="33">
        <v>43878</v>
      </c>
    </row>
    <row r="13745" spans="1:4" x14ac:dyDescent="0.2">
      <c r="A13745" t="s">
        <v>297</v>
      </c>
      <c r="B13745" t="s">
        <v>143</v>
      </c>
      <c r="C13745" s="44">
        <v>0</v>
      </c>
      <c r="D13745" s="33">
        <v>43879</v>
      </c>
    </row>
    <row r="13746" spans="1:4" x14ac:dyDescent="0.2">
      <c r="A13746" t="s">
        <v>297</v>
      </c>
      <c r="B13746" t="s">
        <v>143</v>
      </c>
      <c r="C13746" s="44">
        <v>0</v>
      </c>
      <c r="D13746" s="33">
        <v>43880</v>
      </c>
    </row>
    <row r="13747" spans="1:4" x14ac:dyDescent="0.2">
      <c r="A13747" t="s">
        <v>297</v>
      </c>
      <c r="B13747" t="s">
        <v>143</v>
      </c>
      <c r="C13747" s="44">
        <v>0</v>
      </c>
      <c r="D13747" s="33">
        <v>43881</v>
      </c>
    </row>
    <row r="13748" spans="1:4" x14ac:dyDescent="0.2">
      <c r="A13748" t="s">
        <v>297</v>
      </c>
      <c r="B13748" t="s">
        <v>143</v>
      </c>
      <c r="C13748" s="44">
        <v>0</v>
      </c>
      <c r="D13748" s="33">
        <v>43882</v>
      </c>
    </row>
    <row r="13749" spans="1:4" x14ac:dyDescent="0.2">
      <c r="A13749" t="s">
        <v>297</v>
      </c>
      <c r="B13749" t="s">
        <v>143</v>
      </c>
      <c r="C13749" s="44">
        <v>0</v>
      </c>
      <c r="D13749" s="33">
        <v>43883</v>
      </c>
    </row>
    <row r="13750" spans="1:4" x14ac:dyDescent="0.2">
      <c r="A13750" t="s">
        <v>297</v>
      </c>
      <c r="B13750" t="s">
        <v>143</v>
      </c>
      <c r="C13750" s="44">
        <v>0</v>
      </c>
      <c r="D13750" s="33">
        <v>43884</v>
      </c>
    </row>
    <row r="13751" spans="1:4" x14ac:dyDescent="0.2">
      <c r="A13751" t="s">
        <v>297</v>
      </c>
      <c r="B13751" t="s">
        <v>143</v>
      </c>
      <c r="C13751" s="44">
        <v>0</v>
      </c>
      <c r="D13751" s="33">
        <v>43885</v>
      </c>
    </row>
    <row r="13752" spans="1:4" x14ac:dyDescent="0.2">
      <c r="A13752" t="s">
        <v>297</v>
      </c>
      <c r="B13752" t="s">
        <v>143</v>
      </c>
      <c r="C13752" s="44">
        <v>0</v>
      </c>
      <c r="D13752" s="33">
        <v>43886</v>
      </c>
    </row>
    <row r="13753" spans="1:4" x14ac:dyDescent="0.2">
      <c r="A13753" t="s">
        <v>297</v>
      </c>
      <c r="B13753" t="s">
        <v>143</v>
      </c>
      <c r="C13753" s="44">
        <v>0</v>
      </c>
      <c r="D13753" s="33">
        <v>43887</v>
      </c>
    </row>
    <row r="13754" spans="1:4" x14ac:dyDescent="0.2">
      <c r="A13754" t="s">
        <v>297</v>
      </c>
      <c r="B13754" t="s">
        <v>143</v>
      </c>
      <c r="C13754" s="44">
        <v>0</v>
      </c>
      <c r="D13754" s="33">
        <v>43888</v>
      </c>
    </row>
    <row r="13755" spans="1:4" x14ac:dyDescent="0.2">
      <c r="A13755" t="s">
        <v>297</v>
      </c>
      <c r="B13755" t="s">
        <v>143</v>
      </c>
      <c r="C13755" s="44">
        <v>0</v>
      </c>
      <c r="D13755" s="33">
        <v>43889</v>
      </c>
    </row>
    <row r="13756" spans="1:4" x14ac:dyDescent="0.2">
      <c r="A13756" t="s">
        <v>297</v>
      </c>
      <c r="B13756" t="s">
        <v>143</v>
      </c>
      <c r="C13756" s="44">
        <v>0</v>
      </c>
      <c r="D13756" s="33">
        <v>43890</v>
      </c>
    </row>
    <row r="13757" spans="1:4" x14ac:dyDescent="0.2">
      <c r="A13757" t="s">
        <v>297</v>
      </c>
      <c r="B13757" t="s">
        <v>143</v>
      </c>
      <c r="C13757" s="44">
        <v>0</v>
      </c>
      <c r="D13757" s="33">
        <v>43891</v>
      </c>
    </row>
    <row r="13758" spans="1:4" x14ac:dyDescent="0.2">
      <c r="A13758" t="s">
        <v>297</v>
      </c>
      <c r="B13758" t="s">
        <v>143</v>
      </c>
      <c r="C13758" s="44">
        <v>0</v>
      </c>
      <c r="D13758" s="33">
        <v>43892</v>
      </c>
    </row>
    <row r="13759" spans="1:4" x14ac:dyDescent="0.2">
      <c r="A13759" t="s">
        <v>297</v>
      </c>
      <c r="B13759" t="s">
        <v>143</v>
      </c>
      <c r="C13759" s="44">
        <v>0</v>
      </c>
      <c r="D13759" s="33">
        <v>43893</v>
      </c>
    </row>
    <row r="13760" spans="1:4" x14ac:dyDescent="0.2">
      <c r="A13760" t="s">
        <v>297</v>
      </c>
      <c r="B13760" t="s">
        <v>143</v>
      </c>
      <c r="C13760" s="44">
        <v>0</v>
      </c>
      <c r="D13760" s="33">
        <v>43894</v>
      </c>
    </row>
    <row r="13761" spans="1:4" x14ac:dyDescent="0.2">
      <c r="A13761" t="s">
        <v>297</v>
      </c>
      <c r="B13761" t="s">
        <v>143</v>
      </c>
      <c r="C13761" s="44">
        <v>0</v>
      </c>
      <c r="D13761" s="33">
        <v>43895</v>
      </c>
    </row>
    <row r="13762" spans="1:4" x14ac:dyDescent="0.2">
      <c r="A13762" t="s">
        <v>297</v>
      </c>
      <c r="B13762" t="s">
        <v>143</v>
      </c>
      <c r="C13762" s="44">
        <v>0</v>
      </c>
      <c r="D13762" s="33">
        <v>43896</v>
      </c>
    </row>
    <row r="13763" spans="1:4" x14ac:dyDescent="0.2">
      <c r="A13763" t="s">
        <v>297</v>
      </c>
      <c r="B13763" t="s">
        <v>143</v>
      </c>
      <c r="C13763" s="44">
        <v>0</v>
      </c>
      <c r="D13763" s="33">
        <v>43897</v>
      </c>
    </row>
    <row r="13764" spans="1:4" x14ac:dyDescent="0.2">
      <c r="A13764" t="s">
        <v>297</v>
      </c>
      <c r="B13764" t="s">
        <v>143</v>
      </c>
      <c r="C13764" s="44">
        <v>0</v>
      </c>
      <c r="D13764" s="33">
        <v>43898</v>
      </c>
    </row>
    <row r="13765" spans="1:4" x14ac:dyDescent="0.2">
      <c r="A13765" t="s">
        <v>297</v>
      </c>
      <c r="B13765" t="s">
        <v>143</v>
      </c>
      <c r="C13765" s="44">
        <v>1</v>
      </c>
      <c r="D13765" s="33">
        <v>43899</v>
      </c>
    </row>
    <row r="13766" spans="1:4" x14ac:dyDescent="0.2">
      <c r="A13766" t="s">
        <v>297</v>
      </c>
      <c r="B13766" t="s">
        <v>143</v>
      </c>
      <c r="C13766" s="44">
        <v>0</v>
      </c>
      <c r="D13766" s="33">
        <v>43900</v>
      </c>
    </row>
    <row r="13767" spans="1:4" x14ac:dyDescent="0.2">
      <c r="A13767" t="s">
        <v>297</v>
      </c>
      <c r="B13767" t="s">
        <v>143</v>
      </c>
      <c r="C13767" s="44">
        <v>0</v>
      </c>
      <c r="D13767" s="33">
        <v>43901</v>
      </c>
    </row>
    <row r="13768" spans="1:4" x14ac:dyDescent="0.2">
      <c r="A13768" t="s">
        <v>297</v>
      </c>
      <c r="B13768" t="s">
        <v>143</v>
      </c>
      <c r="C13768" s="44">
        <v>0</v>
      </c>
      <c r="D13768" s="33">
        <v>43902</v>
      </c>
    </row>
    <row r="13769" spans="1:4" x14ac:dyDescent="0.2">
      <c r="A13769" t="s">
        <v>297</v>
      </c>
      <c r="B13769" t="s">
        <v>143</v>
      </c>
      <c r="C13769" s="44">
        <v>0</v>
      </c>
      <c r="D13769" s="33">
        <v>43903</v>
      </c>
    </row>
    <row r="13770" spans="1:4" x14ac:dyDescent="0.2">
      <c r="A13770" t="s">
        <v>297</v>
      </c>
      <c r="B13770" t="s">
        <v>143</v>
      </c>
      <c r="C13770" s="44">
        <v>0</v>
      </c>
      <c r="D13770" s="33">
        <v>43904</v>
      </c>
    </row>
    <row r="13771" spans="1:4" x14ac:dyDescent="0.2">
      <c r="A13771" t="s">
        <v>297</v>
      </c>
      <c r="B13771" t="s">
        <v>143</v>
      </c>
      <c r="C13771" s="44">
        <v>0</v>
      </c>
      <c r="D13771" s="33">
        <v>43905</v>
      </c>
    </row>
    <row r="13772" spans="1:4" x14ac:dyDescent="0.2">
      <c r="A13772" t="s">
        <v>298</v>
      </c>
      <c r="B13772" t="s">
        <v>143</v>
      </c>
      <c r="C13772" s="44">
        <v>0</v>
      </c>
      <c r="D13772" s="33">
        <v>43852</v>
      </c>
    </row>
    <row r="13773" spans="1:4" x14ac:dyDescent="0.2">
      <c r="A13773" t="s">
        <v>298</v>
      </c>
      <c r="B13773" t="s">
        <v>143</v>
      </c>
      <c r="C13773" s="44">
        <v>0</v>
      </c>
      <c r="D13773" s="33">
        <v>43853</v>
      </c>
    </row>
    <row r="13774" spans="1:4" x14ac:dyDescent="0.2">
      <c r="A13774" t="s">
        <v>298</v>
      </c>
      <c r="B13774" t="s">
        <v>143</v>
      </c>
      <c r="C13774" s="44">
        <v>0</v>
      </c>
      <c r="D13774" s="33">
        <v>43854</v>
      </c>
    </row>
    <row r="13775" spans="1:4" x14ac:dyDescent="0.2">
      <c r="A13775" t="s">
        <v>298</v>
      </c>
      <c r="B13775" t="s">
        <v>143</v>
      </c>
      <c r="C13775" s="44">
        <v>0</v>
      </c>
      <c r="D13775" s="33">
        <v>43855</v>
      </c>
    </row>
    <row r="13776" spans="1:4" x14ac:dyDescent="0.2">
      <c r="A13776" t="s">
        <v>298</v>
      </c>
      <c r="B13776" t="s">
        <v>143</v>
      </c>
      <c r="C13776" s="44">
        <v>0</v>
      </c>
      <c r="D13776" s="33">
        <v>43856</v>
      </c>
    </row>
    <row r="13777" spans="1:4" x14ac:dyDescent="0.2">
      <c r="A13777" t="s">
        <v>298</v>
      </c>
      <c r="B13777" t="s">
        <v>143</v>
      </c>
      <c r="C13777" s="44">
        <v>0</v>
      </c>
      <c r="D13777" s="33">
        <v>43857</v>
      </c>
    </row>
    <row r="13778" spans="1:4" x14ac:dyDescent="0.2">
      <c r="A13778" t="s">
        <v>298</v>
      </c>
      <c r="B13778" t="s">
        <v>143</v>
      </c>
      <c r="C13778" s="44">
        <v>0</v>
      </c>
      <c r="D13778" s="33">
        <v>43858</v>
      </c>
    </row>
    <row r="13779" spans="1:4" x14ac:dyDescent="0.2">
      <c r="A13779" t="s">
        <v>298</v>
      </c>
      <c r="B13779" t="s">
        <v>143</v>
      </c>
      <c r="C13779" s="44">
        <v>0</v>
      </c>
      <c r="D13779" s="33">
        <v>43859</v>
      </c>
    </row>
    <row r="13780" spans="1:4" x14ac:dyDescent="0.2">
      <c r="A13780" t="s">
        <v>298</v>
      </c>
      <c r="B13780" t="s">
        <v>143</v>
      </c>
      <c r="C13780" s="44">
        <v>0</v>
      </c>
      <c r="D13780" s="33">
        <v>43860</v>
      </c>
    </row>
    <row r="13781" spans="1:4" x14ac:dyDescent="0.2">
      <c r="A13781" t="s">
        <v>298</v>
      </c>
      <c r="B13781" t="s">
        <v>143</v>
      </c>
      <c r="C13781" s="44">
        <v>0</v>
      </c>
      <c r="D13781" s="33">
        <v>43861</v>
      </c>
    </row>
    <row r="13782" spans="1:4" x14ac:dyDescent="0.2">
      <c r="A13782" t="s">
        <v>298</v>
      </c>
      <c r="B13782" t="s">
        <v>143</v>
      </c>
      <c r="C13782" s="44">
        <v>0</v>
      </c>
      <c r="D13782" s="33">
        <v>43862</v>
      </c>
    </row>
    <row r="13783" spans="1:4" x14ac:dyDescent="0.2">
      <c r="A13783" t="s">
        <v>298</v>
      </c>
      <c r="B13783" t="s">
        <v>143</v>
      </c>
      <c r="C13783" s="44">
        <v>0</v>
      </c>
      <c r="D13783" s="33">
        <v>43863</v>
      </c>
    </row>
    <row r="13784" spans="1:4" x14ac:dyDescent="0.2">
      <c r="A13784" t="s">
        <v>298</v>
      </c>
      <c r="B13784" t="s">
        <v>143</v>
      </c>
      <c r="C13784" s="44">
        <v>0</v>
      </c>
      <c r="D13784" s="33">
        <v>43864</v>
      </c>
    </row>
    <row r="13785" spans="1:4" x14ac:dyDescent="0.2">
      <c r="A13785" t="s">
        <v>298</v>
      </c>
      <c r="B13785" t="s">
        <v>143</v>
      </c>
      <c r="C13785" s="44">
        <v>0</v>
      </c>
      <c r="D13785" s="33">
        <v>43865</v>
      </c>
    </row>
    <row r="13786" spans="1:4" x14ac:dyDescent="0.2">
      <c r="A13786" t="s">
        <v>298</v>
      </c>
      <c r="B13786" t="s">
        <v>143</v>
      </c>
      <c r="C13786" s="44">
        <v>0</v>
      </c>
      <c r="D13786" s="33">
        <v>43866</v>
      </c>
    </row>
    <row r="13787" spans="1:4" x14ac:dyDescent="0.2">
      <c r="A13787" t="s">
        <v>298</v>
      </c>
      <c r="B13787" t="s">
        <v>143</v>
      </c>
      <c r="C13787" s="44">
        <v>0</v>
      </c>
      <c r="D13787" s="33">
        <v>43867</v>
      </c>
    </row>
    <row r="13788" spans="1:4" x14ac:dyDescent="0.2">
      <c r="A13788" t="s">
        <v>298</v>
      </c>
      <c r="B13788" t="s">
        <v>143</v>
      </c>
      <c r="C13788" s="44">
        <v>0</v>
      </c>
      <c r="D13788" s="33">
        <v>43868</v>
      </c>
    </row>
    <row r="13789" spans="1:4" x14ac:dyDescent="0.2">
      <c r="A13789" t="s">
        <v>298</v>
      </c>
      <c r="B13789" t="s">
        <v>143</v>
      </c>
      <c r="C13789" s="44">
        <v>0</v>
      </c>
      <c r="D13789" s="33">
        <v>43869</v>
      </c>
    </row>
    <row r="13790" spans="1:4" x14ac:dyDescent="0.2">
      <c r="A13790" t="s">
        <v>298</v>
      </c>
      <c r="B13790" t="s">
        <v>143</v>
      </c>
      <c r="C13790" s="44">
        <v>0</v>
      </c>
      <c r="D13790" s="33">
        <v>43870</v>
      </c>
    </row>
    <row r="13791" spans="1:4" x14ac:dyDescent="0.2">
      <c r="A13791" t="s">
        <v>298</v>
      </c>
      <c r="B13791" t="s">
        <v>143</v>
      </c>
      <c r="C13791" s="44">
        <v>0</v>
      </c>
      <c r="D13791" s="33">
        <v>43871</v>
      </c>
    </row>
    <row r="13792" spans="1:4" x14ac:dyDescent="0.2">
      <c r="A13792" t="s">
        <v>298</v>
      </c>
      <c r="B13792" t="s">
        <v>143</v>
      </c>
      <c r="C13792" s="44">
        <v>0</v>
      </c>
      <c r="D13792" s="33">
        <v>43872</v>
      </c>
    </row>
    <row r="13793" spans="1:4" x14ac:dyDescent="0.2">
      <c r="A13793" t="s">
        <v>298</v>
      </c>
      <c r="B13793" t="s">
        <v>143</v>
      </c>
      <c r="C13793" s="44">
        <v>0</v>
      </c>
      <c r="D13793" s="33">
        <v>43873</v>
      </c>
    </row>
    <row r="13794" spans="1:4" x14ac:dyDescent="0.2">
      <c r="A13794" t="s">
        <v>298</v>
      </c>
      <c r="B13794" t="s">
        <v>143</v>
      </c>
      <c r="C13794" s="44">
        <v>0</v>
      </c>
      <c r="D13794" s="33">
        <v>43874</v>
      </c>
    </row>
    <row r="13795" spans="1:4" x14ac:dyDescent="0.2">
      <c r="A13795" t="s">
        <v>298</v>
      </c>
      <c r="B13795" t="s">
        <v>143</v>
      </c>
      <c r="C13795" s="44">
        <v>0</v>
      </c>
      <c r="D13795" s="33">
        <v>43875</v>
      </c>
    </row>
    <row r="13796" spans="1:4" x14ac:dyDescent="0.2">
      <c r="A13796" t="s">
        <v>298</v>
      </c>
      <c r="B13796" t="s">
        <v>143</v>
      </c>
      <c r="C13796" s="44">
        <v>0</v>
      </c>
      <c r="D13796" s="33">
        <v>43876</v>
      </c>
    </row>
    <row r="13797" spans="1:4" x14ac:dyDescent="0.2">
      <c r="A13797" t="s">
        <v>298</v>
      </c>
      <c r="B13797" t="s">
        <v>143</v>
      </c>
      <c r="C13797" s="44">
        <v>0</v>
      </c>
      <c r="D13797" s="33">
        <v>43877</v>
      </c>
    </row>
    <row r="13798" spans="1:4" x14ac:dyDescent="0.2">
      <c r="A13798" t="s">
        <v>298</v>
      </c>
      <c r="B13798" t="s">
        <v>143</v>
      </c>
      <c r="C13798" s="44">
        <v>0</v>
      </c>
      <c r="D13798" s="33">
        <v>43878</v>
      </c>
    </row>
    <row r="13799" spans="1:4" x14ac:dyDescent="0.2">
      <c r="A13799" t="s">
        <v>298</v>
      </c>
      <c r="B13799" t="s">
        <v>143</v>
      </c>
      <c r="C13799" s="44">
        <v>0</v>
      </c>
      <c r="D13799" s="33">
        <v>43879</v>
      </c>
    </row>
    <row r="13800" spans="1:4" x14ac:dyDescent="0.2">
      <c r="A13800" t="s">
        <v>298</v>
      </c>
      <c r="B13800" t="s">
        <v>143</v>
      </c>
      <c r="C13800" s="44">
        <v>0</v>
      </c>
      <c r="D13800" s="33">
        <v>43880</v>
      </c>
    </row>
    <row r="13801" spans="1:4" x14ac:dyDescent="0.2">
      <c r="A13801" t="s">
        <v>298</v>
      </c>
      <c r="B13801" t="s">
        <v>143</v>
      </c>
      <c r="C13801" s="44">
        <v>0</v>
      </c>
      <c r="D13801" s="33">
        <v>43881</v>
      </c>
    </row>
    <row r="13802" spans="1:4" x14ac:dyDescent="0.2">
      <c r="A13802" t="s">
        <v>298</v>
      </c>
      <c r="B13802" t="s">
        <v>143</v>
      </c>
      <c r="C13802" s="44">
        <v>0</v>
      </c>
      <c r="D13802" s="33">
        <v>43882</v>
      </c>
    </row>
    <row r="13803" spans="1:4" x14ac:dyDescent="0.2">
      <c r="A13803" t="s">
        <v>298</v>
      </c>
      <c r="B13803" t="s">
        <v>143</v>
      </c>
      <c r="C13803" s="44">
        <v>0</v>
      </c>
      <c r="D13803" s="33">
        <v>43883</v>
      </c>
    </row>
    <row r="13804" spans="1:4" x14ac:dyDescent="0.2">
      <c r="A13804" t="s">
        <v>298</v>
      </c>
      <c r="B13804" t="s">
        <v>143</v>
      </c>
      <c r="C13804" s="44">
        <v>0</v>
      </c>
      <c r="D13804" s="33">
        <v>43884</v>
      </c>
    </row>
    <row r="13805" spans="1:4" x14ac:dyDescent="0.2">
      <c r="A13805" t="s">
        <v>298</v>
      </c>
      <c r="B13805" t="s">
        <v>143</v>
      </c>
      <c r="C13805" s="44">
        <v>0</v>
      </c>
      <c r="D13805" s="33">
        <v>43885</v>
      </c>
    </row>
    <row r="13806" spans="1:4" x14ac:dyDescent="0.2">
      <c r="A13806" t="s">
        <v>298</v>
      </c>
      <c r="B13806" t="s">
        <v>143</v>
      </c>
      <c r="C13806" s="44">
        <v>0</v>
      </c>
      <c r="D13806" s="33">
        <v>43886</v>
      </c>
    </row>
    <row r="13807" spans="1:4" x14ac:dyDescent="0.2">
      <c r="A13807" t="s">
        <v>298</v>
      </c>
      <c r="B13807" t="s">
        <v>143</v>
      </c>
      <c r="C13807" s="44">
        <v>0</v>
      </c>
      <c r="D13807" s="33">
        <v>43887</v>
      </c>
    </row>
    <row r="13808" spans="1:4" x14ac:dyDescent="0.2">
      <c r="A13808" t="s">
        <v>298</v>
      </c>
      <c r="B13808" t="s">
        <v>143</v>
      </c>
      <c r="C13808" s="44">
        <v>0</v>
      </c>
      <c r="D13808" s="33">
        <v>43888</v>
      </c>
    </row>
    <row r="13809" spans="1:4" x14ac:dyDescent="0.2">
      <c r="A13809" t="s">
        <v>298</v>
      </c>
      <c r="B13809" t="s">
        <v>143</v>
      </c>
      <c r="C13809" s="44">
        <v>0</v>
      </c>
      <c r="D13809" s="33">
        <v>43889</v>
      </c>
    </row>
    <row r="13810" spans="1:4" x14ac:dyDescent="0.2">
      <c r="A13810" t="s">
        <v>298</v>
      </c>
      <c r="B13810" t="s">
        <v>143</v>
      </c>
      <c r="C13810" s="44">
        <v>0</v>
      </c>
      <c r="D13810" s="33">
        <v>43890</v>
      </c>
    </row>
    <row r="13811" spans="1:4" x14ac:dyDescent="0.2">
      <c r="A13811" t="s">
        <v>298</v>
      </c>
      <c r="B13811" t="s">
        <v>143</v>
      </c>
      <c r="C13811" s="44">
        <v>0</v>
      </c>
      <c r="D13811" s="33">
        <v>43891</v>
      </c>
    </row>
    <row r="13812" spans="1:4" x14ac:dyDescent="0.2">
      <c r="A13812" t="s">
        <v>298</v>
      </c>
      <c r="B13812" t="s">
        <v>143</v>
      </c>
      <c r="C13812" s="44">
        <v>0</v>
      </c>
      <c r="D13812" s="33">
        <v>43892</v>
      </c>
    </row>
    <row r="13813" spans="1:4" x14ac:dyDescent="0.2">
      <c r="A13813" t="s">
        <v>298</v>
      </c>
      <c r="B13813" t="s">
        <v>143</v>
      </c>
      <c r="C13813" s="44">
        <v>0</v>
      </c>
      <c r="D13813" s="33">
        <v>43893</v>
      </c>
    </row>
    <row r="13814" spans="1:4" x14ac:dyDescent="0.2">
      <c r="A13814" t="s">
        <v>298</v>
      </c>
      <c r="B13814" t="s">
        <v>143</v>
      </c>
      <c r="C13814" s="44">
        <v>0</v>
      </c>
      <c r="D13814" s="33">
        <v>43894</v>
      </c>
    </row>
    <row r="13815" spans="1:4" x14ac:dyDescent="0.2">
      <c r="A13815" t="s">
        <v>298</v>
      </c>
      <c r="B13815" t="s">
        <v>143</v>
      </c>
      <c r="C13815" s="44">
        <v>0</v>
      </c>
      <c r="D13815" s="33">
        <v>43895</v>
      </c>
    </row>
    <row r="13816" spans="1:4" x14ac:dyDescent="0.2">
      <c r="A13816" t="s">
        <v>298</v>
      </c>
      <c r="B13816" t="s">
        <v>143</v>
      </c>
      <c r="C13816" s="44">
        <v>0</v>
      </c>
      <c r="D13816" s="33">
        <v>43896</v>
      </c>
    </row>
    <row r="13817" spans="1:4" x14ac:dyDescent="0.2">
      <c r="A13817" t="s">
        <v>298</v>
      </c>
      <c r="B13817" t="s">
        <v>143</v>
      </c>
      <c r="C13817" s="44">
        <v>0</v>
      </c>
      <c r="D13817" s="33">
        <v>43897</v>
      </c>
    </row>
    <row r="13818" spans="1:4" x14ac:dyDescent="0.2">
      <c r="A13818" t="s">
        <v>298</v>
      </c>
      <c r="B13818" t="s">
        <v>143</v>
      </c>
      <c r="C13818" s="44">
        <v>0</v>
      </c>
      <c r="D13818" s="33">
        <v>43898</v>
      </c>
    </row>
    <row r="13819" spans="1:4" x14ac:dyDescent="0.2">
      <c r="A13819" t="s">
        <v>298</v>
      </c>
      <c r="B13819" t="s">
        <v>143</v>
      </c>
      <c r="C13819" s="44">
        <v>1</v>
      </c>
      <c r="D13819" s="33">
        <v>43899</v>
      </c>
    </row>
    <row r="13820" spans="1:4" x14ac:dyDescent="0.2">
      <c r="A13820" t="s">
        <v>298</v>
      </c>
      <c r="B13820" t="s">
        <v>143</v>
      </c>
      <c r="C13820" s="44">
        <v>0</v>
      </c>
      <c r="D13820" s="33">
        <v>43900</v>
      </c>
    </row>
    <row r="13821" spans="1:4" x14ac:dyDescent="0.2">
      <c r="A13821" t="s">
        <v>298</v>
      </c>
      <c r="B13821" t="s">
        <v>143</v>
      </c>
      <c r="C13821" s="44">
        <v>0</v>
      </c>
      <c r="D13821" s="33">
        <v>43901</v>
      </c>
    </row>
    <row r="13822" spans="1:4" x14ac:dyDescent="0.2">
      <c r="A13822" t="s">
        <v>298</v>
      </c>
      <c r="B13822" t="s">
        <v>143</v>
      </c>
      <c r="C13822" s="44">
        <v>0</v>
      </c>
      <c r="D13822" s="33">
        <v>43902</v>
      </c>
    </row>
    <row r="13823" spans="1:4" x14ac:dyDescent="0.2">
      <c r="A13823" t="s">
        <v>298</v>
      </c>
      <c r="B13823" t="s">
        <v>143</v>
      </c>
      <c r="C13823" s="44">
        <v>0</v>
      </c>
      <c r="D13823" s="33">
        <v>43903</v>
      </c>
    </row>
    <row r="13824" spans="1:4" x14ac:dyDescent="0.2">
      <c r="A13824" t="s">
        <v>298</v>
      </c>
      <c r="B13824" t="s">
        <v>143</v>
      </c>
      <c r="C13824" s="44">
        <v>0</v>
      </c>
      <c r="D13824" s="33">
        <v>43904</v>
      </c>
    </row>
    <row r="13825" spans="1:4" x14ac:dyDescent="0.2">
      <c r="A13825" t="s">
        <v>298</v>
      </c>
      <c r="B13825" t="s">
        <v>143</v>
      </c>
      <c r="C13825" s="44">
        <v>0</v>
      </c>
      <c r="D13825" s="33">
        <v>43905</v>
      </c>
    </row>
    <row r="13826" spans="1:4" x14ac:dyDescent="0.2">
      <c r="A13826" t="s">
        <v>299</v>
      </c>
      <c r="B13826" t="s">
        <v>143</v>
      </c>
      <c r="C13826" s="44">
        <v>0</v>
      </c>
      <c r="D13826" s="33">
        <v>43852</v>
      </c>
    </row>
    <row r="13827" spans="1:4" x14ac:dyDescent="0.2">
      <c r="A13827" t="s">
        <v>299</v>
      </c>
      <c r="B13827" t="s">
        <v>143</v>
      </c>
      <c r="C13827" s="44">
        <v>0</v>
      </c>
      <c r="D13827" s="33">
        <v>43853</v>
      </c>
    </row>
    <row r="13828" spans="1:4" x14ac:dyDescent="0.2">
      <c r="A13828" t="s">
        <v>299</v>
      </c>
      <c r="B13828" t="s">
        <v>143</v>
      </c>
      <c r="C13828" s="44">
        <v>0</v>
      </c>
      <c r="D13828" s="33">
        <v>43854</v>
      </c>
    </row>
    <row r="13829" spans="1:4" x14ac:dyDescent="0.2">
      <c r="A13829" t="s">
        <v>299</v>
      </c>
      <c r="B13829" t="s">
        <v>143</v>
      </c>
      <c r="C13829" s="44">
        <v>0</v>
      </c>
      <c r="D13829" s="33">
        <v>43855</v>
      </c>
    </row>
    <row r="13830" spans="1:4" x14ac:dyDescent="0.2">
      <c r="A13830" t="s">
        <v>299</v>
      </c>
      <c r="B13830" t="s">
        <v>143</v>
      </c>
      <c r="C13830" s="44">
        <v>0</v>
      </c>
      <c r="D13830" s="33">
        <v>43856</v>
      </c>
    </row>
    <row r="13831" spans="1:4" x14ac:dyDescent="0.2">
      <c r="A13831" t="s">
        <v>299</v>
      </c>
      <c r="B13831" t="s">
        <v>143</v>
      </c>
      <c r="C13831" s="44">
        <v>0</v>
      </c>
      <c r="D13831" s="33">
        <v>43857</v>
      </c>
    </row>
    <row r="13832" spans="1:4" x14ac:dyDescent="0.2">
      <c r="A13832" t="s">
        <v>299</v>
      </c>
      <c r="B13832" t="s">
        <v>143</v>
      </c>
      <c r="C13832" s="44">
        <v>0</v>
      </c>
      <c r="D13832" s="33">
        <v>43858</v>
      </c>
    </row>
    <row r="13833" spans="1:4" x14ac:dyDescent="0.2">
      <c r="A13833" t="s">
        <v>299</v>
      </c>
      <c r="B13833" t="s">
        <v>143</v>
      </c>
      <c r="C13833" s="44">
        <v>0</v>
      </c>
      <c r="D13833" s="33">
        <v>43859</v>
      </c>
    </row>
    <row r="13834" spans="1:4" x14ac:dyDescent="0.2">
      <c r="A13834" t="s">
        <v>299</v>
      </c>
      <c r="B13834" t="s">
        <v>143</v>
      </c>
      <c r="C13834" s="44">
        <v>0</v>
      </c>
      <c r="D13834" s="33">
        <v>43860</v>
      </c>
    </row>
    <row r="13835" spans="1:4" x14ac:dyDescent="0.2">
      <c r="A13835" t="s">
        <v>299</v>
      </c>
      <c r="B13835" t="s">
        <v>143</v>
      </c>
      <c r="C13835" s="44">
        <v>0</v>
      </c>
      <c r="D13835" s="33">
        <v>43861</v>
      </c>
    </row>
    <row r="13836" spans="1:4" x14ac:dyDescent="0.2">
      <c r="A13836" t="s">
        <v>299</v>
      </c>
      <c r="B13836" t="s">
        <v>143</v>
      </c>
      <c r="C13836" s="44">
        <v>0</v>
      </c>
      <c r="D13836" s="33">
        <v>43862</v>
      </c>
    </row>
    <row r="13837" spans="1:4" x14ac:dyDescent="0.2">
      <c r="A13837" t="s">
        <v>299</v>
      </c>
      <c r="B13837" t="s">
        <v>143</v>
      </c>
      <c r="C13837" s="44">
        <v>0</v>
      </c>
      <c r="D13837" s="33">
        <v>43863</v>
      </c>
    </row>
    <row r="13838" spans="1:4" x14ac:dyDescent="0.2">
      <c r="A13838" t="s">
        <v>299</v>
      </c>
      <c r="B13838" t="s">
        <v>143</v>
      </c>
      <c r="C13838" s="44">
        <v>0</v>
      </c>
      <c r="D13838" s="33">
        <v>43864</v>
      </c>
    </row>
    <row r="13839" spans="1:4" x14ac:dyDescent="0.2">
      <c r="A13839" t="s">
        <v>299</v>
      </c>
      <c r="B13839" t="s">
        <v>143</v>
      </c>
      <c r="C13839" s="44">
        <v>0</v>
      </c>
      <c r="D13839" s="33">
        <v>43865</v>
      </c>
    </row>
    <row r="13840" spans="1:4" x14ac:dyDescent="0.2">
      <c r="A13840" t="s">
        <v>299</v>
      </c>
      <c r="B13840" t="s">
        <v>143</v>
      </c>
      <c r="C13840" s="44">
        <v>0</v>
      </c>
      <c r="D13840" s="33">
        <v>43866</v>
      </c>
    </row>
    <row r="13841" spans="1:4" x14ac:dyDescent="0.2">
      <c r="A13841" t="s">
        <v>299</v>
      </c>
      <c r="B13841" t="s">
        <v>143</v>
      </c>
      <c r="C13841" s="44">
        <v>0</v>
      </c>
      <c r="D13841" s="33">
        <v>43867</v>
      </c>
    </row>
    <row r="13842" spans="1:4" x14ac:dyDescent="0.2">
      <c r="A13842" t="s">
        <v>299</v>
      </c>
      <c r="B13842" t="s">
        <v>143</v>
      </c>
      <c r="C13842" s="44">
        <v>0</v>
      </c>
      <c r="D13842" s="33">
        <v>43868</v>
      </c>
    </row>
    <row r="13843" spans="1:4" x14ac:dyDescent="0.2">
      <c r="A13843" t="s">
        <v>299</v>
      </c>
      <c r="B13843" t="s">
        <v>143</v>
      </c>
      <c r="C13843" s="44">
        <v>0</v>
      </c>
      <c r="D13843" s="33">
        <v>43869</v>
      </c>
    </row>
    <row r="13844" spans="1:4" x14ac:dyDescent="0.2">
      <c r="A13844" t="s">
        <v>299</v>
      </c>
      <c r="B13844" t="s">
        <v>143</v>
      </c>
      <c r="C13844" s="44">
        <v>0</v>
      </c>
      <c r="D13844" s="33">
        <v>43870</v>
      </c>
    </row>
    <row r="13845" spans="1:4" x14ac:dyDescent="0.2">
      <c r="A13845" t="s">
        <v>299</v>
      </c>
      <c r="B13845" t="s">
        <v>143</v>
      </c>
      <c r="C13845" s="44">
        <v>0</v>
      </c>
      <c r="D13845" s="33">
        <v>43871</v>
      </c>
    </row>
    <row r="13846" spans="1:4" x14ac:dyDescent="0.2">
      <c r="A13846" t="s">
        <v>299</v>
      </c>
      <c r="B13846" t="s">
        <v>143</v>
      </c>
      <c r="C13846" s="44">
        <v>0</v>
      </c>
      <c r="D13846" s="33">
        <v>43872</v>
      </c>
    </row>
    <row r="13847" spans="1:4" x14ac:dyDescent="0.2">
      <c r="A13847" t="s">
        <v>299</v>
      </c>
      <c r="B13847" t="s">
        <v>143</v>
      </c>
      <c r="C13847" s="44">
        <v>0</v>
      </c>
      <c r="D13847" s="33">
        <v>43873</v>
      </c>
    </row>
    <row r="13848" spans="1:4" x14ac:dyDescent="0.2">
      <c r="A13848" t="s">
        <v>299</v>
      </c>
      <c r="B13848" t="s">
        <v>143</v>
      </c>
      <c r="C13848" s="44">
        <v>0</v>
      </c>
      <c r="D13848" s="33">
        <v>43874</v>
      </c>
    </row>
    <row r="13849" spans="1:4" x14ac:dyDescent="0.2">
      <c r="A13849" t="s">
        <v>299</v>
      </c>
      <c r="B13849" t="s">
        <v>143</v>
      </c>
      <c r="C13849" s="44">
        <v>0</v>
      </c>
      <c r="D13849" s="33">
        <v>43875</v>
      </c>
    </row>
    <row r="13850" spans="1:4" x14ac:dyDescent="0.2">
      <c r="A13850" t="s">
        <v>299</v>
      </c>
      <c r="B13850" t="s">
        <v>143</v>
      </c>
      <c r="C13850" s="44">
        <v>0</v>
      </c>
      <c r="D13850" s="33">
        <v>43876</v>
      </c>
    </row>
    <row r="13851" spans="1:4" x14ac:dyDescent="0.2">
      <c r="A13851" t="s">
        <v>299</v>
      </c>
      <c r="B13851" t="s">
        <v>143</v>
      </c>
      <c r="C13851" s="44">
        <v>0</v>
      </c>
      <c r="D13851" s="33">
        <v>43877</v>
      </c>
    </row>
    <row r="13852" spans="1:4" x14ac:dyDescent="0.2">
      <c r="A13852" t="s">
        <v>299</v>
      </c>
      <c r="B13852" t="s">
        <v>143</v>
      </c>
      <c r="C13852" s="44">
        <v>0</v>
      </c>
      <c r="D13852" s="33">
        <v>43878</v>
      </c>
    </row>
    <row r="13853" spans="1:4" x14ac:dyDescent="0.2">
      <c r="A13853" t="s">
        <v>299</v>
      </c>
      <c r="B13853" t="s">
        <v>143</v>
      </c>
      <c r="C13853" s="44">
        <v>0</v>
      </c>
      <c r="D13853" s="33">
        <v>43879</v>
      </c>
    </row>
    <row r="13854" spans="1:4" x14ac:dyDescent="0.2">
      <c r="A13854" t="s">
        <v>299</v>
      </c>
      <c r="B13854" t="s">
        <v>143</v>
      </c>
      <c r="C13854" s="44">
        <v>0</v>
      </c>
      <c r="D13854" s="33">
        <v>43880</v>
      </c>
    </row>
    <row r="13855" spans="1:4" x14ac:dyDescent="0.2">
      <c r="A13855" t="s">
        <v>299</v>
      </c>
      <c r="B13855" t="s">
        <v>143</v>
      </c>
      <c r="C13855" s="44">
        <v>0</v>
      </c>
      <c r="D13855" s="33">
        <v>43881</v>
      </c>
    </row>
    <row r="13856" spans="1:4" x14ac:dyDescent="0.2">
      <c r="A13856" t="s">
        <v>299</v>
      </c>
      <c r="B13856" t="s">
        <v>143</v>
      </c>
      <c r="C13856" s="44">
        <v>0</v>
      </c>
      <c r="D13856" s="33">
        <v>43882</v>
      </c>
    </row>
    <row r="13857" spans="1:4" x14ac:dyDescent="0.2">
      <c r="A13857" t="s">
        <v>299</v>
      </c>
      <c r="B13857" t="s">
        <v>143</v>
      </c>
      <c r="C13857" s="44">
        <v>0</v>
      </c>
      <c r="D13857" s="33">
        <v>43883</v>
      </c>
    </row>
    <row r="13858" spans="1:4" x14ac:dyDescent="0.2">
      <c r="A13858" t="s">
        <v>299</v>
      </c>
      <c r="B13858" t="s">
        <v>143</v>
      </c>
      <c r="C13858" s="44">
        <v>0</v>
      </c>
      <c r="D13858" s="33">
        <v>43884</v>
      </c>
    </row>
    <row r="13859" spans="1:4" x14ac:dyDescent="0.2">
      <c r="A13859" t="s">
        <v>299</v>
      </c>
      <c r="B13859" t="s">
        <v>143</v>
      </c>
      <c r="C13859" s="44">
        <v>0</v>
      </c>
      <c r="D13859" s="33">
        <v>43885</v>
      </c>
    </row>
    <row r="13860" spans="1:4" x14ac:dyDescent="0.2">
      <c r="A13860" t="s">
        <v>299</v>
      </c>
      <c r="B13860" t="s">
        <v>143</v>
      </c>
      <c r="C13860" s="44">
        <v>0</v>
      </c>
      <c r="D13860" s="33">
        <v>43886</v>
      </c>
    </row>
    <row r="13861" spans="1:4" x14ac:dyDescent="0.2">
      <c r="A13861" t="s">
        <v>299</v>
      </c>
      <c r="B13861" t="s">
        <v>143</v>
      </c>
      <c r="C13861" s="44">
        <v>0</v>
      </c>
      <c r="D13861" s="33">
        <v>43887</v>
      </c>
    </row>
    <row r="13862" spans="1:4" x14ac:dyDescent="0.2">
      <c r="A13862" t="s">
        <v>299</v>
      </c>
      <c r="B13862" t="s">
        <v>143</v>
      </c>
      <c r="C13862" s="44">
        <v>0</v>
      </c>
      <c r="D13862" s="33">
        <v>43888</v>
      </c>
    </row>
    <row r="13863" spans="1:4" x14ac:dyDescent="0.2">
      <c r="A13863" t="s">
        <v>299</v>
      </c>
      <c r="B13863" t="s">
        <v>143</v>
      </c>
      <c r="C13863" s="44">
        <v>0</v>
      </c>
      <c r="D13863" s="33">
        <v>43889</v>
      </c>
    </row>
    <row r="13864" spans="1:4" x14ac:dyDescent="0.2">
      <c r="A13864" t="s">
        <v>299</v>
      </c>
      <c r="B13864" t="s">
        <v>143</v>
      </c>
      <c r="C13864" s="44">
        <v>0</v>
      </c>
      <c r="D13864" s="33">
        <v>43890</v>
      </c>
    </row>
    <row r="13865" spans="1:4" x14ac:dyDescent="0.2">
      <c r="A13865" t="s">
        <v>299</v>
      </c>
      <c r="B13865" t="s">
        <v>143</v>
      </c>
      <c r="C13865" s="44">
        <v>0</v>
      </c>
      <c r="D13865" s="33">
        <v>43891</v>
      </c>
    </row>
    <row r="13866" spans="1:4" x14ac:dyDescent="0.2">
      <c r="A13866" t="s">
        <v>299</v>
      </c>
      <c r="B13866" t="s">
        <v>143</v>
      </c>
      <c r="C13866" s="44">
        <v>0</v>
      </c>
      <c r="D13866" s="33">
        <v>43892</v>
      </c>
    </row>
    <row r="13867" spans="1:4" x14ac:dyDescent="0.2">
      <c r="A13867" t="s">
        <v>299</v>
      </c>
      <c r="B13867" t="s">
        <v>143</v>
      </c>
      <c r="C13867" s="44">
        <v>0</v>
      </c>
      <c r="D13867" s="33">
        <v>43893</v>
      </c>
    </row>
    <row r="13868" spans="1:4" x14ac:dyDescent="0.2">
      <c r="A13868" t="s">
        <v>299</v>
      </c>
      <c r="B13868" t="s">
        <v>143</v>
      </c>
      <c r="C13868" s="44">
        <v>0</v>
      </c>
      <c r="D13868" s="33">
        <v>43894</v>
      </c>
    </row>
    <row r="13869" spans="1:4" x14ac:dyDescent="0.2">
      <c r="A13869" t="s">
        <v>299</v>
      </c>
      <c r="B13869" t="s">
        <v>143</v>
      </c>
      <c r="C13869" s="44">
        <v>0</v>
      </c>
      <c r="D13869" s="33">
        <v>43895</v>
      </c>
    </row>
    <row r="13870" spans="1:4" x14ac:dyDescent="0.2">
      <c r="A13870" t="s">
        <v>299</v>
      </c>
      <c r="B13870" t="s">
        <v>143</v>
      </c>
      <c r="C13870" s="44">
        <v>0</v>
      </c>
      <c r="D13870" s="33">
        <v>43896</v>
      </c>
    </row>
    <row r="13871" spans="1:4" x14ac:dyDescent="0.2">
      <c r="A13871" t="s">
        <v>299</v>
      </c>
      <c r="B13871" t="s">
        <v>143</v>
      </c>
      <c r="C13871" s="44">
        <v>0</v>
      </c>
      <c r="D13871" s="33">
        <v>43897</v>
      </c>
    </row>
    <row r="13872" spans="1:4" x14ac:dyDescent="0.2">
      <c r="A13872" t="s">
        <v>299</v>
      </c>
      <c r="B13872" t="s">
        <v>143</v>
      </c>
      <c r="C13872" s="44">
        <v>0</v>
      </c>
      <c r="D13872" s="33">
        <v>43898</v>
      </c>
    </row>
    <row r="13873" spans="1:4" x14ac:dyDescent="0.2">
      <c r="A13873" t="s">
        <v>299</v>
      </c>
      <c r="B13873" t="s">
        <v>143</v>
      </c>
      <c r="C13873" s="44">
        <v>1</v>
      </c>
      <c r="D13873" s="33">
        <v>43899</v>
      </c>
    </row>
    <row r="13874" spans="1:4" x14ac:dyDescent="0.2">
      <c r="A13874" t="s">
        <v>299</v>
      </c>
      <c r="B13874" t="s">
        <v>143</v>
      </c>
      <c r="C13874" s="44">
        <v>0</v>
      </c>
      <c r="D13874" s="33">
        <v>43900</v>
      </c>
    </row>
    <row r="13875" spans="1:4" x14ac:dyDescent="0.2">
      <c r="A13875" t="s">
        <v>299</v>
      </c>
      <c r="B13875" t="s">
        <v>143</v>
      </c>
      <c r="C13875" s="44">
        <v>0</v>
      </c>
      <c r="D13875" s="33">
        <v>43901</v>
      </c>
    </row>
    <row r="13876" spans="1:4" x14ac:dyDescent="0.2">
      <c r="A13876" t="s">
        <v>299</v>
      </c>
      <c r="B13876" t="s">
        <v>143</v>
      </c>
      <c r="C13876" s="44">
        <v>0</v>
      </c>
      <c r="D13876" s="33">
        <v>43902</v>
      </c>
    </row>
    <row r="13877" spans="1:4" x14ac:dyDescent="0.2">
      <c r="A13877" t="s">
        <v>299</v>
      </c>
      <c r="B13877" t="s">
        <v>143</v>
      </c>
      <c r="C13877" s="44">
        <v>0</v>
      </c>
      <c r="D13877" s="33">
        <v>43903</v>
      </c>
    </row>
    <row r="13878" spans="1:4" x14ac:dyDescent="0.2">
      <c r="A13878" t="s">
        <v>299</v>
      </c>
      <c r="B13878" t="s">
        <v>143</v>
      </c>
      <c r="C13878" s="44">
        <v>0</v>
      </c>
      <c r="D13878" s="33">
        <v>43904</v>
      </c>
    </row>
    <row r="13879" spans="1:4" x14ac:dyDescent="0.2">
      <c r="A13879" t="s">
        <v>299</v>
      </c>
      <c r="B13879" t="s">
        <v>143</v>
      </c>
      <c r="C13879" s="44">
        <v>0</v>
      </c>
      <c r="D13879" s="33">
        <v>43905</v>
      </c>
    </row>
    <row r="13880" spans="1:4" x14ac:dyDescent="0.2">
      <c r="A13880" t="s">
        <v>300</v>
      </c>
      <c r="B13880" t="s">
        <v>143</v>
      </c>
      <c r="C13880" s="44">
        <v>0</v>
      </c>
      <c r="D13880" s="33">
        <v>43852</v>
      </c>
    </row>
    <row r="13881" spans="1:4" x14ac:dyDescent="0.2">
      <c r="A13881" t="s">
        <v>300</v>
      </c>
      <c r="B13881" t="s">
        <v>143</v>
      </c>
      <c r="C13881" s="44">
        <v>0</v>
      </c>
      <c r="D13881" s="33">
        <v>43853</v>
      </c>
    </row>
    <row r="13882" spans="1:4" x14ac:dyDescent="0.2">
      <c r="A13882" t="s">
        <v>300</v>
      </c>
      <c r="B13882" t="s">
        <v>143</v>
      </c>
      <c r="C13882" s="44">
        <v>0</v>
      </c>
      <c r="D13882" s="33">
        <v>43854</v>
      </c>
    </row>
    <row r="13883" spans="1:4" x14ac:dyDescent="0.2">
      <c r="A13883" t="s">
        <v>300</v>
      </c>
      <c r="B13883" t="s">
        <v>143</v>
      </c>
      <c r="C13883" s="44">
        <v>0</v>
      </c>
      <c r="D13883" s="33">
        <v>43855</v>
      </c>
    </row>
    <row r="13884" spans="1:4" x14ac:dyDescent="0.2">
      <c r="A13884" t="s">
        <v>300</v>
      </c>
      <c r="B13884" t="s">
        <v>143</v>
      </c>
      <c r="C13884" s="44">
        <v>0</v>
      </c>
      <c r="D13884" s="33">
        <v>43856</v>
      </c>
    </row>
    <row r="13885" spans="1:4" x14ac:dyDescent="0.2">
      <c r="A13885" t="s">
        <v>300</v>
      </c>
      <c r="B13885" t="s">
        <v>143</v>
      </c>
      <c r="C13885" s="44">
        <v>0</v>
      </c>
      <c r="D13885" s="33">
        <v>43857</v>
      </c>
    </row>
    <row r="13886" spans="1:4" x14ac:dyDescent="0.2">
      <c r="A13886" t="s">
        <v>300</v>
      </c>
      <c r="B13886" t="s">
        <v>143</v>
      </c>
      <c r="C13886" s="44">
        <v>0</v>
      </c>
      <c r="D13886" s="33">
        <v>43858</v>
      </c>
    </row>
    <row r="13887" spans="1:4" x14ac:dyDescent="0.2">
      <c r="A13887" t="s">
        <v>300</v>
      </c>
      <c r="B13887" t="s">
        <v>143</v>
      </c>
      <c r="C13887" s="44">
        <v>0</v>
      </c>
      <c r="D13887" s="33">
        <v>43859</v>
      </c>
    </row>
    <row r="13888" spans="1:4" x14ac:dyDescent="0.2">
      <c r="A13888" t="s">
        <v>300</v>
      </c>
      <c r="B13888" t="s">
        <v>143</v>
      </c>
      <c r="C13888" s="44">
        <v>0</v>
      </c>
      <c r="D13888" s="33">
        <v>43860</v>
      </c>
    </row>
    <row r="13889" spans="1:4" x14ac:dyDescent="0.2">
      <c r="A13889" t="s">
        <v>300</v>
      </c>
      <c r="B13889" t="s">
        <v>143</v>
      </c>
      <c r="C13889" s="44">
        <v>0</v>
      </c>
      <c r="D13889" s="33">
        <v>43861</v>
      </c>
    </row>
    <row r="13890" spans="1:4" x14ac:dyDescent="0.2">
      <c r="A13890" t="s">
        <v>300</v>
      </c>
      <c r="B13890" t="s">
        <v>143</v>
      </c>
      <c r="C13890" s="44">
        <v>0</v>
      </c>
      <c r="D13890" s="33">
        <v>43862</v>
      </c>
    </row>
    <row r="13891" spans="1:4" x14ac:dyDescent="0.2">
      <c r="A13891" t="s">
        <v>300</v>
      </c>
      <c r="B13891" t="s">
        <v>143</v>
      </c>
      <c r="C13891" s="44">
        <v>0</v>
      </c>
      <c r="D13891" s="33">
        <v>43863</v>
      </c>
    </row>
    <row r="13892" spans="1:4" x14ac:dyDescent="0.2">
      <c r="A13892" t="s">
        <v>300</v>
      </c>
      <c r="B13892" t="s">
        <v>143</v>
      </c>
      <c r="C13892" s="44">
        <v>0</v>
      </c>
      <c r="D13892" s="33">
        <v>43864</v>
      </c>
    </row>
    <row r="13893" spans="1:4" x14ac:dyDescent="0.2">
      <c r="A13893" t="s">
        <v>300</v>
      </c>
      <c r="B13893" t="s">
        <v>143</v>
      </c>
      <c r="C13893" s="44">
        <v>0</v>
      </c>
      <c r="D13893" s="33">
        <v>43865</v>
      </c>
    </row>
    <row r="13894" spans="1:4" x14ac:dyDescent="0.2">
      <c r="A13894" t="s">
        <v>300</v>
      </c>
      <c r="B13894" t="s">
        <v>143</v>
      </c>
      <c r="C13894" s="44">
        <v>0</v>
      </c>
      <c r="D13894" s="33">
        <v>43866</v>
      </c>
    </row>
    <row r="13895" spans="1:4" x14ac:dyDescent="0.2">
      <c r="A13895" t="s">
        <v>300</v>
      </c>
      <c r="B13895" t="s">
        <v>143</v>
      </c>
      <c r="C13895" s="44">
        <v>0</v>
      </c>
      <c r="D13895" s="33">
        <v>43867</v>
      </c>
    </row>
    <row r="13896" spans="1:4" x14ac:dyDescent="0.2">
      <c r="A13896" t="s">
        <v>300</v>
      </c>
      <c r="B13896" t="s">
        <v>143</v>
      </c>
      <c r="C13896" s="44">
        <v>0</v>
      </c>
      <c r="D13896" s="33">
        <v>43868</v>
      </c>
    </row>
    <row r="13897" spans="1:4" x14ac:dyDescent="0.2">
      <c r="A13897" t="s">
        <v>300</v>
      </c>
      <c r="B13897" t="s">
        <v>143</v>
      </c>
      <c r="C13897" s="44">
        <v>0</v>
      </c>
      <c r="D13897" s="33">
        <v>43869</v>
      </c>
    </row>
    <row r="13898" spans="1:4" x14ac:dyDescent="0.2">
      <c r="A13898" t="s">
        <v>300</v>
      </c>
      <c r="B13898" t="s">
        <v>143</v>
      </c>
      <c r="C13898" s="44">
        <v>0</v>
      </c>
      <c r="D13898" s="33">
        <v>43870</v>
      </c>
    </row>
    <row r="13899" spans="1:4" x14ac:dyDescent="0.2">
      <c r="A13899" t="s">
        <v>300</v>
      </c>
      <c r="B13899" t="s">
        <v>143</v>
      </c>
      <c r="C13899" s="44">
        <v>0</v>
      </c>
      <c r="D13899" s="33">
        <v>43871</v>
      </c>
    </row>
    <row r="13900" spans="1:4" x14ac:dyDescent="0.2">
      <c r="A13900" t="s">
        <v>300</v>
      </c>
      <c r="B13900" t="s">
        <v>143</v>
      </c>
      <c r="C13900" s="44">
        <v>0</v>
      </c>
      <c r="D13900" s="33">
        <v>43872</v>
      </c>
    </row>
    <row r="13901" spans="1:4" x14ac:dyDescent="0.2">
      <c r="A13901" t="s">
        <v>300</v>
      </c>
      <c r="B13901" t="s">
        <v>143</v>
      </c>
      <c r="C13901" s="44">
        <v>0</v>
      </c>
      <c r="D13901" s="33">
        <v>43873</v>
      </c>
    </row>
    <row r="13902" spans="1:4" x14ac:dyDescent="0.2">
      <c r="A13902" t="s">
        <v>300</v>
      </c>
      <c r="B13902" t="s">
        <v>143</v>
      </c>
      <c r="C13902" s="44">
        <v>0</v>
      </c>
      <c r="D13902" s="33">
        <v>43874</v>
      </c>
    </row>
    <row r="13903" spans="1:4" x14ac:dyDescent="0.2">
      <c r="A13903" t="s">
        <v>300</v>
      </c>
      <c r="B13903" t="s">
        <v>143</v>
      </c>
      <c r="C13903" s="44">
        <v>0</v>
      </c>
      <c r="D13903" s="33">
        <v>43875</v>
      </c>
    </row>
    <row r="13904" spans="1:4" x14ac:dyDescent="0.2">
      <c r="A13904" t="s">
        <v>300</v>
      </c>
      <c r="B13904" t="s">
        <v>143</v>
      </c>
      <c r="C13904" s="44">
        <v>0</v>
      </c>
      <c r="D13904" s="33">
        <v>43876</v>
      </c>
    </row>
    <row r="13905" spans="1:4" x14ac:dyDescent="0.2">
      <c r="A13905" t="s">
        <v>300</v>
      </c>
      <c r="B13905" t="s">
        <v>143</v>
      </c>
      <c r="C13905" s="44">
        <v>0</v>
      </c>
      <c r="D13905" s="33">
        <v>43877</v>
      </c>
    </row>
    <row r="13906" spans="1:4" x14ac:dyDescent="0.2">
      <c r="A13906" t="s">
        <v>300</v>
      </c>
      <c r="B13906" t="s">
        <v>143</v>
      </c>
      <c r="C13906" s="44">
        <v>0</v>
      </c>
      <c r="D13906" s="33">
        <v>43878</v>
      </c>
    </row>
    <row r="13907" spans="1:4" x14ac:dyDescent="0.2">
      <c r="A13907" t="s">
        <v>300</v>
      </c>
      <c r="B13907" t="s">
        <v>143</v>
      </c>
      <c r="C13907" s="44">
        <v>0</v>
      </c>
      <c r="D13907" s="33">
        <v>43879</v>
      </c>
    </row>
    <row r="13908" spans="1:4" x14ac:dyDescent="0.2">
      <c r="A13908" t="s">
        <v>300</v>
      </c>
      <c r="B13908" t="s">
        <v>143</v>
      </c>
      <c r="C13908" s="44">
        <v>0</v>
      </c>
      <c r="D13908" s="33">
        <v>43880</v>
      </c>
    </row>
    <row r="13909" spans="1:4" x14ac:dyDescent="0.2">
      <c r="A13909" t="s">
        <v>300</v>
      </c>
      <c r="B13909" t="s">
        <v>143</v>
      </c>
      <c r="C13909" s="44">
        <v>0</v>
      </c>
      <c r="D13909" s="33">
        <v>43881</v>
      </c>
    </row>
    <row r="13910" spans="1:4" x14ac:dyDescent="0.2">
      <c r="A13910" t="s">
        <v>300</v>
      </c>
      <c r="B13910" t="s">
        <v>143</v>
      </c>
      <c r="C13910" s="44">
        <v>0</v>
      </c>
      <c r="D13910" s="33">
        <v>43882</v>
      </c>
    </row>
    <row r="13911" spans="1:4" x14ac:dyDescent="0.2">
      <c r="A13911" t="s">
        <v>300</v>
      </c>
      <c r="B13911" t="s">
        <v>143</v>
      </c>
      <c r="C13911" s="44">
        <v>0</v>
      </c>
      <c r="D13911" s="33">
        <v>43883</v>
      </c>
    </row>
    <row r="13912" spans="1:4" x14ac:dyDescent="0.2">
      <c r="A13912" t="s">
        <v>300</v>
      </c>
      <c r="B13912" t="s">
        <v>143</v>
      </c>
      <c r="C13912" s="44">
        <v>0</v>
      </c>
      <c r="D13912" s="33">
        <v>43884</v>
      </c>
    </row>
    <row r="13913" spans="1:4" x14ac:dyDescent="0.2">
      <c r="A13913" t="s">
        <v>300</v>
      </c>
      <c r="B13913" t="s">
        <v>143</v>
      </c>
      <c r="C13913" s="44">
        <v>0</v>
      </c>
      <c r="D13913" s="33">
        <v>43885</v>
      </c>
    </row>
    <row r="13914" spans="1:4" x14ac:dyDescent="0.2">
      <c r="A13914" t="s">
        <v>300</v>
      </c>
      <c r="B13914" t="s">
        <v>143</v>
      </c>
      <c r="C13914" s="44">
        <v>0</v>
      </c>
      <c r="D13914" s="33">
        <v>43886</v>
      </c>
    </row>
    <row r="13915" spans="1:4" x14ac:dyDescent="0.2">
      <c r="A13915" t="s">
        <v>300</v>
      </c>
      <c r="B13915" t="s">
        <v>143</v>
      </c>
      <c r="C13915" s="44">
        <v>0</v>
      </c>
      <c r="D13915" s="33">
        <v>43887</v>
      </c>
    </row>
    <row r="13916" spans="1:4" x14ac:dyDescent="0.2">
      <c r="A13916" t="s">
        <v>300</v>
      </c>
      <c r="B13916" t="s">
        <v>143</v>
      </c>
      <c r="C13916" s="44">
        <v>0</v>
      </c>
      <c r="D13916" s="33">
        <v>43888</v>
      </c>
    </row>
    <row r="13917" spans="1:4" x14ac:dyDescent="0.2">
      <c r="A13917" t="s">
        <v>300</v>
      </c>
      <c r="B13917" t="s">
        <v>143</v>
      </c>
      <c r="C13917" s="44">
        <v>0</v>
      </c>
      <c r="D13917" s="33">
        <v>43889</v>
      </c>
    </row>
    <row r="13918" spans="1:4" x14ac:dyDescent="0.2">
      <c r="A13918" t="s">
        <v>300</v>
      </c>
      <c r="B13918" t="s">
        <v>143</v>
      </c>
      <c r="C13918" s="44">
        <v>0</v>
      </c>
      <c r="D13918" s="33">
        <v>43890</v>
      </c>
    </row>
    <row r="13919" spans="1:4" x14ac:dyDescent="0.2">
      <c r="A13919" t="s">
        <v>300</v>
      </c>
      <c r="B13919" t="s">
        <v>143</v>
      </c>
      <c r="C13919" s="44">
        <v>0</v>
      </c>
      <c r="D13919" s="33">
        <v>43891</v>
      </c>
    </row>
    <row r="13920" spans="1:4" x14ac:dyDescent="0.2">
      <c r="A13920" t="s">
        <v>300</v>
      </c>
      <c r="B13920" t="s">
        <v>143</v>
      </c>
      <c r="C13920" s="44">
        <v>0</v>
      </c>
      <c r="D13920" s="33">
        <v>43892</v>
      </c>
    </row>
    <row r="13921" spans="1:4" x14ac:dyDescent="0.2">
      <c r="A13921" t="s">
        <v>300</v>
      </c>
      <c r="B13921" t="s">
        <v>143</v>
      </c>
      <c r="C13921" s="44">
        <v>0</v>
      </c>
      <c r="D13921" s="33">
        <v>43893</v>
      </c>
    </row>
    <row r="13922" spans="1:4" x14ac:dyDescent="0.2">
      <c r="A13922" t="s">
        <v>300</v>
      </c>
      <c r="B13922" t="s">
        <v>143</v>
      </c>
      <c r="C13922" s="44">
        <v>0</v>
      </c>
      <c r="D13922" s="33">
        <v>43894</v>
      </c>
    </row>
    <row r="13923" spans="1:4" x14ac:dyDescent="0.2">
      <c r="A13923" t="s">
        <v>300</v>
      </c>
      <c r="B13923" t="s">
        <v>143</v>
      </c>
      <c r="C13923" s="44">
        <v>0</v>
      </c>
      <c r="D13923" s="33">
        <v>43895</v>
      </c>
    </row>
    <row r="13924" spans="1:4" x14ac:dyDescent="0.2">
      <c r="A13924" t="s">
        <v>300</v>
      </c>
      <c r="B13924" t="s">
        <v>143</v>
      </c>
      <c r="C13924" s="44">
        <v>0</v>
      </c>
      <c r="D13924" s="33">
        <v>43896</v>
      </c>
    </row>
    <row r="13925" spans="1:4" x14ac:dyDescent="0.2">
      <c r="A13925" t="s">
        <v>300</v>
      </c>
      <c r="B13925" t="s">
        <v>143</v>
      </c>
      <c r="C13925" s="44">
        <v>0</v>
      </c>
      <c r="D13925" s="33">
        <v>43897</v>
      </c>
    </row>
    <row r="13926" spans="1:4" x14ac:dyDescent="0.2">
      <c r="A13926" t="s">
        <v>300</v>
      </c>
      <c r="B13926" t="s">
        <v>143</v>
      </c>
      <c r="C13926" s="44">
        <v>0</v>
      </c>
      <c r="D13926" s="33">
        <v>43898</v>
      </c>
    </row>
    <row r="13927" spans="1:4" x14ac:dyDescent="0.2">
      <c r="A13927" t="s">
        <v>300</v>
      </c>
      <c r="B13927" t="s">
        <v>143</v>
      </c>
      <c r="C13927" s="44">
        <v>1</v>
      </c>
      <c r="D13927" s="33">
        <v>43899</v>
      </c>
    </row>
    <row r="13928" spans="1:4" x14ac:dyDescent="0.2">
      <c r="A13928" t="s">
        <v>300</v>
      </c>
      <c r="B13928" t="s">
        <v>143</v>
      </c>
      <c r="C13928" s="44">
        <v>0</v>
      </c>
      <c r="D13928" s="33">
        <v>43900</v>
      </c>
    </row>
    <row r="13929" spans="1:4" x14ac:dyDescent="0.2">
      <c r="A13929" t="s">
        <v>300</v>
      </c>
      <c r="B13929" t="s">
        <v>143</v>
      </c>
      <c r="C13929" s="44">
        <v>0</v>
      </c>
      <c r="D13929" s="33">
        <v>43901</v>
      </c>
    </row>
    <row r="13930" spans="1:4" x14ac:dyDescent="0.2">
      <c r="A13930" t="s">
        <v>300</v>
      </c>
      <c r="B13930" t="s">
        <v>143</v>
      </c>
      <c r="C13930" s="44">
        <v>0</v>
      </c>
      <c r="D13930" s="33">
        <v>43902</v>
      </c>
    </row>
    <row r="13931" spans="1:4" x14ac:dyDescent="0.2">
      <c r="A13931" t="s">
        <v>300</v>
      </c>
      <c r="B13931" t="s">
        <v>143</v>
      </c>
      <c r="C13931" s="44">
        <v>0</v>
      </c>
      <c r="D13931" s="33">
        <v>43903</v>
      </c>
    </row>
    <row r="13932" spans="1:4" x14ac:dyDescent="0.2">
      <c r="A13932" t="s">
        <v>300</v>
      </c>
      <c r="B13932" t="s">
        <v>143</v>
      </c>
      <c r="C13932" s="44">
        <v>0</v>
      </c>
      <c r="D13932" s="33">
        <v>43904</v>
      </c>
    </row>
    <row r="13933" spans="1:4" x14ac:dyDescent="0.2">
      <c r="A13933" t="s">
        <v>300</v>
      </c>
      <c r="B13933" t="s">
        <v>143</v>
      </c>
      <c r="C13933" s="44">
        <v>0</v>
      </c>
      <c r="D13933" s="33">
        <v>43905</v>
      </c>
    </row>
    <row r="13934" spans="1:4" x14ac:dyDescent="0.2">
      <c r="A13934" t="s">
        <v>301</v>
      </c>
      <c r="B13934" t="s">
        <v>143</v>
      </c>
      <c r="C13934" s="44">
        <v>0</v>
      </c>
      <c r="D13934" s="33">
        <v>43852</v>
      </c>
    </row>
    <row r="13935" spans="1:4" x14ac:dyDescent="0.2">
      <c r="A13935" t="s">
        <v>301</v>
      </c>
      <c r="B13935" t="s">
        <v>143</v>
      </c>
      <c r="C13935" s="44">
        <v>0</v>
      </c>
      <c r="D13935" s="33">
        <v>43853</v>
      </c>
    </row>
    <row r="13936" spans="1:4" x14ac:dyDescent="0.2">
      <c r="A13936" t="s">
        <v>301</v>
      </c>
      <c r="B13936" t="s">
        <v>143</v>
      </c>
      <c r="C13936" s="44">
        <v>0</v>
      </c>
      <c r="D13936" s="33">
        <v>43854</v>
      </c>
    </row>
    <row r="13937" spans="1:4" x14ac:dyDescent="0.2">
      <c r="A13937" t="s">
        <v>301</v>
      </c>
      <c r="B13937" t="s">
        <v>143</v>
      </c>
      <c r="C13937" s="44">
        <v>0</v>
      </c>
      <c r="D13937" s="33">
        <v>43855</v>
      </c>
    </row>
    <row r="13938" spans="1:4" x14ac:dyDescent="0.2">
      <c r="A13938" t="s">
        <v>301</v>
      </c>
      <c r="B13938" t="s">
        <v>143</v>
      </c>
      <c r="C13938" s="44">
        <v>0</v>
      </c>
      <c r="D13938" s="33">
        <v>43856</v>
      </c>
    </row>
    <row r="13939" spans="1:4" x14ac:dyDescent="0.2">
      <c r="A13939" t="s">
        <v>301</v>
      </c>
      <c r="B13939" t="s">
        <v>143</v>
      </c>
      <c r="C13939" s="44">
        <v>0</v>
      </c>
      <c r="D13939" s="33">
        <v>43857</v>
      </c>
    </row>
    <row r="13940" spans="1:4" x14ac:dyDescent="0.2">
      <c r="A13940" t="s">
        <v>301</v>
      </c>
      <c r="B13940" t="s">
        <v>143</v>
      </c>
      <c r="C13940" s="44">
        <v>0</v>
      </c>
      <c r="D13940" s="33">
        <v>43858</v>
      </c>
    </row>
    <row r="13941" spans="1:4" x14ac:dyDescent="0.2">
      <c r="A13941" t="s">
        <v>301</v>
      </c>
      <c r="B13941" t="s">
        <v>143</v>
      </c>
      <c r="C13941" s="44">
        <v>0</v>
      </c>
      <c r="D13941" s="33">
        <v>43859</v>
      </c>
    </row>
    <row r="13942" spans="1:4" x14ac:dyDescent="0.2">
      <c r="A13942" t="s">
        <v>301</v>
      </c>
      <c r="B13942" t="s">
        <v>143</v>
      </c>
      <c r="C13942" s="44">
        <v>0</v>
      </c>
      <c r="D13942" s="33">
        <v>43860</v>
      </c>
    </row>
    <row r="13943" spans="1:4" x14ac:dyDescent="0.2">
      <c r="A13943" t="s">
        <v>301</v>
      </c>
      <c r="B13943" t="s">
        <v>143</v>
      </c>
      <c r="C13943" s="44">
        <v>0</v>
      </c>
      <c r="D13943" s="33">
        <v>43861</v>
      </c>
    </row>
    <row r="13944" spans="1:4" x14ac:dyDescent="0.2">
      <c r="A13944" t="s">
        <v>301</v>
      </c>
      <c r="B13944" t="s">
        <v>143</v>
      </c>
      <c r="C13944" s="44">
        <v>0</v>
      </c>
      <c r="D13944" s="33">
        <v>43862</v>
      </c>
    </row>
    <row r="13945" spans="1:4" x14ac:dyDescent="0.2">
      <c r="A13945" t="s">
        <v>301</v>
      </c>
      <c r="B13945" t="s">
        <v>143</v>
      </c>
      <c r="C13945" s="44">
        <v>0</v>
      </c>
      <c r="D13945" s="33">
        <v>43863</v>
      </c>
    </row>
    <row r="13946" spans="1:4" x14ac:dyDescent="0.2">
      <c r="A13946" t="s">
        <v>301</v>
      </c>
      <c r="B13946" t="s">
        <v>143</v>
      </c>
      <c r="C13946" s="44">
        <v>0</v>
      </c>
      <c r="D13946" s="33">
        <v>43864</v>
      </c>
    </row>
    <row r="13947" spans="1:4" x14ac:dyDescent="0.2">
      <c r="A13947" t="s">
        <v>301</v>
      </c>
      <c r="B13947" t="s">
        <v>143</v>
      </c>
      <c r="C13947" s="44">
        <v>0</v>
      </c>
      <c r="D13947" s="33">
        <v>43865</v>
      </c>
    </row>
    <row r="13948" spans="1:4" x14ac:dyDescent="0.2">
      <c r="A13948" t="s">
        <v>301</v>
      </c>
      <c r="B13948" t="s">
        <v>143</v>
      </c>
      <c r="C13948" s="44">
        <v>0</v>
      </c>
      <c r="D13948" s="33">
        <v>43866</v>
      </c>
    </row>
    <row r="13949" spans="1:4" x14ac:dyDescent="0.2">
      <c r="A13949" t="s">
        <v>301</v>
      </c>
      <c r="B13949" t="s">
        <v>143</v>
      </c>
      <c r="C13949" s="44">
        <v>0</v>
      </c>
      <c r="D13949" s="33">
        <v>43867</v>
      </c>
    </row>
    <row r="13950" spans="1:4" x14ac:dyDescent="0.2">
      <c r="A13950" t="s">
        <v>301</v>
      </c>
      <c r="B13950" t="s">
        <v>143</v>
      </c>
      <c r="C13950" s="44">
        <v>0</v>
      </c>
      <c r="D13950" s="33">
        <v>43868</v>
      </c>
    </row>
    <row r="13951" spans="1:4" x14ac:dyDescent="0.2">
      <c r="A13951" t="s">
        <v>301</v>
      </c>
      <c r="B13951" t="s">
        <v>143</v>
      </c>
      <c r="C13951" s="44">
        <v>0</v>
      </c>
      <c r="D13951" s="33">
        <v>43869</v>
      </c>
    </row>
    <row r="13952" spans="1:4" x14ac:dyDescent="0.2">
      <c r="A13952" t="s">
        <v>301</v>
      </c>
      <c r="B13952" t="s">
        <v>143</v>
      </c>
      <c r="C13952" s="44">
        <v>0</v>
      </c>
      <c r="D13952" s="33">
        <v>43870</v>
      </c>
    </row>
    <row r="13953" spans="1:4" x14ac:dyDescent="0.2">
      <c r="A13953" t="s">
        <v>301</v>
      </c>
      <c r="B13953" t="s">
        <v>143</v>
      </c>
      <c r="C13953" s="44">
        <v>0</v>
      </c>
      <c r="D13953" s="33">
        <v>43871</v>
      </c>
    </row>
    <row r="13954" spans="1:4" x14ac:dyDescent="0.2">
      <c r="A13954" t="s">
        <v>301</v>
      </c>
      <c r="B13954" t="s">
        <v>143</v>
      </c>
      <c r="C13954" s="44">
        <v>0</v>
      </c>
      <c r="D13954" s="33">
        <v>43872</v>
      </c>
    </row>
    <row r="13955" spans="1:4" x14ac:dyDescent="0.2">
      <c r="A13955" t="s">
        <v>301</v>
      </c>
      <c r="B13955" t="s">
        <v>143</v>
      </c>
      <c r="C13955" s="44">
        <v>0</v>
      </c>
      <c r="D13955" s="33">
        <v>43873</v>
      </c>
    </row>
    <row r="13956" spans="1:4" x14ac:dyDescent="0.2">
      <c r="A13956" t="s">
        <v>301</v>
      </c>
      <c r="B13956" t="s">
        <v>143</v>
      </c>
      <c r="C13956" s="44">
        <v>0</v>
      </c>
      <c r="D13956" s="33">
        <v>43874</v>
      </c>
    </row>
    <row r="13957" spans="1:4" x14ac:dyDescent="0.2">
      <c r="A13957" t="s">
        <v>301</v>
      </c>
      <c r="B13957" t="s">
        <v>143</v>
      </c>
      <c r="C13957" s="44">
        <v>0</v>
      </c>
      <c r="D13957" s="33">
        <v>43875</v>
      </c>
    </row>
    <row r="13958" spans="1:4" x14ac:dyDescent="0.2">
      <c r="A13958" t="s">
        <v>301</v>
      </c>
      <c r="B13958" t="s">
        <v>143</v>
      </c>
      <c r="C13958" s="44">
        <v>0</v>
      </c>
      <c r="D13958" s="33">
        <v>43876</v>
      </c>
    </row>
    <row r="13959" spans="1:4" x14ac:dyDescent="0.2">
      <c r="A13959" t="s">
        <v>301</v>
      </c>
      <c r="B13959" t="s">
        <v>143</v>
      </c>
      <c r="C13959" s="44">
        <v>0</v>
      </c>
      <c r="D13959" s="33">
        <v>43877</v>
      </c>
    </row>
    <row r="13960" spans="1:4" x14ac:dyDescent="0.2">
      <c r="A13960" t="s">
        <v>301</v>
      </c>
      <c r="B13960" t="s">
        <v>143</v>
      </c>
      <c r="C13960" s="44">
        <v>0</v>
      </c>
      <c r="D13960" s="33">
        <v>43878</v>
      </c>
    </row>
    <row r="13961" spans="1:4" x14ac:dyDescent="0.2">
      <c r="A13961" t="s">
        <v>301</v>
      </c>
      <c r="B13961" t="s">
        <v>143</v>
      </c>
      <c r="C13961" s="44">
        <v>0</v>
      </c>
      <c r="D13961" s="33">
        <v>43879</v>
      </c>
    </row>
    <row r="13962" spans="1:4" x14ac:dyDescent="0.2">
      <c r="A13962" t="s">
        <v>301</v>
      </c>
      <c r="B13962" t="s">
        <v>143</v>
      </c>
      <c r="C13962" s="44">
        <v>0</v>
      </c>
      <c r="D13962" s="33">
        <v>43880</v>
      </c>
    </row>
    <row r="13963" spans="1:4" x14ac:dyDescent="0.2">
      <c r="A13963" t="s">
        <v>301</v>
      </c>
      <c r="B13963" t="s">
        <v>143</v>
      </c>
      <c r="C13963" s="44">
        <v>0</v>
      </c>
      <c r="D13963" s="33">
        <v>43881</v>
      </c>
    </row>
    <row r="13964" spans="1:4" x14ac:dyDescent="0.2">
      <c r="A13964" t="s">
        <v>301</v>
      </c>
      <c r="B13964" t="s">
        <v>143</v>
      </c>
      <c r="C13964" s="44">
        <v>0</v>
      </c>
      <c r="D13964" s="33">
        <v>43882</v>
      </c>
    </row>
    <row r="13965" spans="1:4" x14ac:dyDescent="0.2">
      <c r="A13965" t="s">
        <v>301</v>
      </c>
      <c r="B13965" t="s">
        <v>143</v>
      </c>
      <c r="C13965" s="44">
        <v>0</v>
      </c>
      <c r="D13965" s="33">
        <v>43883</v>
      </c>
    </row>
    <row r="13966" spans="1:4" x14ac:dyDescent="0.2">
      <c r="A13966" t="s">
        <v>301</v>
      </c>
      <c r="B13966" t="s">
        <v>143</v>
      </c>
      <c r="C13966" s="44">
        <v>0</v>
      </c>
      <c r="D13966" s="33">
        <v>43884</v>
      </c>
    </row>
    <row r="13967" spans="1:4" x14ac:dyDescent="0.2">
      <c r="A13967" t="s">
        <v>301</v>
      </c>
      <c r="B13967" t="s">
        <v>143</v>
      </c>
      <c r="C13967" s="44">
        <v>0</v>
      </c>
      <c r="D13967" s="33">
        <v>43885</v>
      </c>
    </row>
    <row r="13968" spans="1:4" x14ac:dyDescent="0.2">
      <c r="A13968" t="s">
        <v>301</v>
      </c>
      <c r="B13968" t="s">
        <v>143</v>
      </c>
      <c r="C13968" s="44">
        <v>0</v>
      </c>
      <c r="D13968" s="33">
        <v>43886</v>
      </c>
    </row>
    <row r="13969" spans="1:4" x14ac:dyDescent="0.2">
      <c r="A13969" t="s">
        <v>301</v>
      </c>
      <c r="B13969" t="s">
        <v>143</v>
      </c>
      <c r="C13969" s="44">
        <v>0</v>
      </c>
      <c r="D13969" s="33">
        <v>43887</v>
      </c>
    </row>
    <row r="13970" spans="1:4" x14ac:dyDescent="0.2">
      <c r="A13970" t="s">
        <v>301</v>
      </c>
      <c r="B13970" t="s">
        <v>143</v>
      </c>
      <c r="C13970" s="44">
        <v>0</v>
      </c>
      <c r="D13970" s="33">
        <v>43888</v>
      </c>
    </row>
    <row r="13971" spans="1:4" x14ac:dyDescent="0.2">
      <c r="A13971" t="s">
        <v>301</v>
      </c>
      <c r="B13971" t="s">
        <v>143</v>
      </c>
      <c r="C13971" s="44">
        <v>0</v>
      </c>
      <c r="D13971" s="33">
        <v>43889</v>
      </c>
    </row>
    <row r="13972" spans="1:4" x14ac:dyDescent="0.2">
      <c r="A13972" t="s">
        <v>301</v>
      </c>
      <c r="B13972" t="s">
        <v>143</v>
      </c>
      <c r="C13972" s="44">
        <v>0</v>
      </c>
      <c r="D13972" s="33">
        <v>43890</v>
      </c>
    </row>
    <row r="13973" spans="1:4" x14ac:dyDescent="0.2">
      <c r="A13973" t="s">
        <v>301</v>
      </c>
      <c r="B13973" t="s">
        <v>143</v>
      </c>
      <c r="C13973" s="44">
        <v>0</v>
      </c>
      <c r="D13973" s="33">
        <v>43891</v>
      </c>
    </row>
    <row r="13974" spans="1:4" x14ac:dyDescent="0.2">
      <c r="A13974" t="s">
        <v>301</v>
      </c>
      <c r="B13974" t="s">
        <v>143</v>
      </c>
      <c r="C13974" s="44">
        <v>0</v>
      </c>
      <c r="D13974" s="33">
        <v>43892</v>
      </c>
    </row>
    <row r="13975" spans="1:4" x14ac:dyDescent="0.2">
      <c r="A13975" t="s">
        <v>301</v>
      </c>
      <c r="B13975" t="s">
        <v>143</v>
      </c>
      <c r="C13975" s="44">
        <v>0</v>
      </c>
      <c r="D13975" s="33">
        <v>43893</v>
      </c>
    </row>
    <row r="13976" spans="1:4" x14ac:dyDescent="0.2">
      <c r="A13976" t="s">
        <v>301</v>
      </c>
      <c r="B13976" t="s">
        <v>143</v>
      </c>
      <c r="C13976" s="44">
        <v>0</v>
      </c>
      <c r="D13976" s="33">
        <v>43894</v>
      </c>
    </row>
    <row r="13977" spans="1:4" x14ac:dyDescent="0.2">
      <c r="A13977" t="s">
        <v>301</v>
      </c>
      <c r="B13977" t="s">
        <v>143</v>
      </c>
      <c r="C13977" s="44">
        <v>0</v>
      </c>
      <c r="D13977" s="33">
        <v>43895</v>
      </c>
    </row>
    <row r="13978" spans="1:4" x14ac:dyDescent="0.2">
      <c r="A13978" t="s">
        <v>301</v>
      </c>
      <c r="B13978" t="s">
        <v>143</v>
      </c>
      <c r="C13978" s="44">
        <v>0</v>
      </c>
      <c r="D13978" s="33">
        <v>43896</v>
      </c>
    </row>
    <row r="13979" spans="1:4" x14ac:dyDescent="0.2">
      <c r="A13979" t="s">
        <v>301</v>
      </c>
      <c r="B13979" t="s">
        <v>143</v>
      </c>
      <c r="C13979" s="44">
        <v>0</v>
      </c>
      <c r="D13979" s="33">
        <v>43897</v>
      </c>
    </row>
    <row r="13980" spans="1:4" x14ac:dyDescent="0.2">
      <c r="A13980" t="s">
        <v>301</v>
      </c>
      <c r="B13980" t="s">
        <v>143</v>
      </c>
      <c r="C13980" s="44">
        <v>0</v>
      </c>
      <c r="D13980" s="33">
        <v>43898</v>
      </c>
    </row>
    <row r="13981" spans="1:4" x14ac:dyDescent="0.2">
      <c r="A13981" t="s">
        <v>301</v>
      </c>
      <c r="B13981" t="s">
        <v>143</v>
      </c>
      <c r="C13981" s="44">
        <v>2</v>
      </c>
      <c r="D13981" s="33">
        <v>43899</v>
      </c>
    </row>
    <row r="13982" spans="1:4" x14ac:dyDescent="0.2">
      <c r="A13982" t="s">
        <v>301</v>
      </c>
      <c r="B13982" t="s">
        <v>143</v>
      </c>
      <c r="C13982" s="44">
        <v>0</v>
      </c>
      <c r="D13982" s="33">
        <v>43900</v>
      </c>
    </row>
    <row r="13983" spans="1:4" x14ac:dyDescent="0.2">
      <c r="A13983" t="s">
        <v>301</v>
      </c>
      <c r="B13983" t="s">
        <v>143</v>
      </c>
      <c r="C13983" s="44">
        <v>0</v>
      </c>
      <c r="D13983" s="33">
        <v>43901</v>
      </c>
    </row>
    <row r="13984" spans="1:4" x14ac:dyDescent="0.2">
      <c r="A13984" t="s">
        <v>301</v>
      </c>
      <c r="B13984" t="s">
        <v>143</v>
      </c>
      <c r="C13984" s="44">
        <v>0</v>
      </c>
      <c r="D13984" s="33">
        <v>43902</v>
      </c>
    </row>
    <row r="13985" spans="1:4" x14ac:dyDescent="0.2">
      <c r="A13985" t="s">
        <v>301</v>
      </c>
      <c r="B13985" t="s">
        <v>143</v>
      </c>
      <c r="C13985" s="44">
        <v>0</v>
      </c>
      <c r="D13985" s="33">
        <v>43903</v>
      </c>
    </row>
    <row r="13986" spans="1:4" x14ac:dyDescent="0.2">
      <c r="A13986" t="s">
        <v>301</v>
      </c>
      <c r="B13986" t="s">
        <v>143</v>
      </c>
      <c r="C13986" s="44">
        <v>0</v>
      </c>
      <c r="D13986" s="33">
        <v>43904</v>
      </c>
    </row>
    <row r="13987" spans="1:4" x14ac:dyDescent="0.2">
      <c r="A13987" t="s">
        <v>301</v>
      </c>
      <c r="B13987" t="s">
        <v>143</v>
      </c>
      <c r="C13987" s="44">
        <v>0</v>
      </c>
      <c r="D13987" s="33">
        <v>43905</v>
      </c>
    </row>
    <row r="13988" spans="1:4" x14ac:dyDescent="0.2">
      <c r="A13988" t="s">
        <v>302</v>
      </c>
      <c r="B13988" t="s">
        <v>143</v>
      </c>
      <c r="C13988" s="44">
        <v>0</v>
      </c>
      <c r="D13988" s="33">
        <v>43852</v>
      </c>
    </row>
    <row r="13989" spans="1:4" x14ac:dyDescent="0.2">
      <c r="A13989" t="s">
        <v>302</v>
      </c>
      <c r="B13989" t="s">
        <v>143</v>
      </c>
      <c r="C13989" s="44">
        <v>0</v>
      </c>
      <c r="D13989" s="33">
        <v>43853</v>
      </c>
    </row>
    <row r="13990" spans="1:4" x14ac:dyDescent="0.2">
      <c r="A13990" t="s">
        <v>302</v>
      </c>
      <c r="B13990" t="s">
        <v>143</v>
      </c>
      <c r="C13990" s="44">
        <v>0</v>
      </c>
      <c r="D13990" s="33">
        <v>43854</v>
      </c>
    </row>
    <row r="13991" spans="1:4" x14ac:dyDescent="0.2">
      <c r="A13991" t="s">
        <v>302</v>
      </c>
      <c r="B13991" t="s">
        <v>143</v>
      </c>
      <c r="C13991" s="44">
        <v>0</v>
      </c>
      <c r="D13991" s="33">
        <v>43855</v>
      </c>
    </row>
    <row r="13992" spans="1:4" x14ac:dyDescent="0.2">
      <c r="A13992" t="s">
        <v>302</v>
      </c>
      <c r="B13992" t="s">
        <v>143</v>
      </c>
      <c r="C13992" s="44">
        <v>0</v>
      </c>
      <c r="D13992" s="33">
        <v>43856</v>
      </c>
    </row>
    <row r="13993" spans="1:4" x14ac:dyDescent="0.2">
      <c r="A13993" t="s">
        <v>302</v>
      </c>
      <c r="B13993" t="s">
        <v>143</v>
      </c>
      <c r="C13993" s="44">
        <v>0</v>
      </c>
      <c r="D13993" s="33">
        <v>43857</v>
      </c>
    </row>
    <row r="13994" spans="1:4" x14ac:dyDescent="0.2">
      <c r="A13994" t="s">
        <v>302</v>
      </c>
      <c r="B13994" t="s">
        <v>143</v>
      </c>
      <c r="C13994" s="44">
        <v>0</v>
      </c>
      <c r="D13994" s="33">
        <v>43858</v>
      </c>
    </row>
    <row r="13995" spans="1:4" x14ac:dyDescent="0.2">
      <c r="A13995" t="s">
        <v>302</v>
      </c>
      <c r="B13995" t="s">
        <v>143</v>
      </c>
      <c r="C13995" s="44">
        <v>0</v>
      </c>
      <c r="D13995" s="33">
        <v>43859</v>
      </c>
    </row>
    <row r="13996" spans="1:4" x14ac:dyDescent="0.2">
      <c r="A13996" t="s">
        <v>302</v>
      </c>
      <c r="B13996" t="s">
        <v>143</v>
      </c>
      <c r="C13996" s="44">
        <v>0</v>
      </c>
      <c r="D13996" s="33">
        <v>43860</v>
      </c>
    </row>
    <row r="13997" spans="1:4" x14ac:dyDescent="0.2">
      <c r="A13997" t="s">
        <v>302</v>
      </c>
      <c r="B13997" t="s">
        <v>143</v>
      </c>
      <c r="C13997" s="44">
        <v>0</v>
      </c>
      <c r="D13997" s="33">
        <v>43861</v>
      </c>
    </row>
    <row r="13998" spans="1:4" x14ac:dyDescent="0.2">
      <c r="A13998" t="s">
        <v>302</v>
      </c>
      <c r="B13998" t="s">
        <v>143</v>
      </c>
      <c r="C13998" s="44">
        <v>0</v>
      </c>
      <c r="D13998" s="33">
        <v>43862</v>
      </c>
    </row>
    <row r="13999" spans="1:4" x14ac:dyDescent="0.2">
      <c r="A13999" t="s">
        <v>302</v>
      </c>
      <c r="B13999" t="s">
        <v>143</v>
      </c>
      <c r="C13999" s="44">
        <v>0</v>
      </c>
      <c r="D13999" s="33">
        <v>43863</v>
      </c>
    </row>
    <row r="14000" spans="1:4" x14ac:dyDescent="0.2">
      <c r="A14000" t="s">
        <v>302</v>
      </c>
      <c r="B14000" t="s">
        <v>143</v>
      </c>
      <c r="C14000" s="44">
        <v>0</v>
      </c>
      <c r="D14000" s="33">
        <v>43864</v>
      </c>
    </row>
    <row r="14001" spans="1:4" x14ac:dyDescent="0.2">
      <c r="A14001" t="s">
        <v>302</v>
      </c>
      <c r="B14001" t="s">
        <v>143</v>
      </c>
      <c r="C14001" s="44">
        <v>0</v>
      </c>
      <c r="D14001" s="33">
        <v>43865</v>
      </c>
    </row>
    <row r="14002" spans="1:4" x14ac:dyDescent="0.2">
      <c r="A14002" t="s">
        <v>302</v>
      </c>
      <c r="B14002" t="s">
        <v>143</v>
      </c>
      <c r="C14002" s="44">
        <v>0</v>
      </c>
      <c r="D14002" s="33">
        <v>43866</v>
      </c>
    </row>
    <row r="14003" spans="1:4" x14ac:dyDescent="0.2">
      <c r="A14003" t="s">
        <v>302</v>
      </c>
      <c r="B14003" t="s">
        <v>143</v>
      </c>
      <c r="C14003" s="44">
        <v>0</v>
      </c>
      <c r="D14003" s="33">
        <v>43867</v>
      </c>
    </row>
    <row r="14004" spans="1:4" x14ac:dyDescent="0.2">
      <c r="A14004" t="s">
        <v>302</v>
      </c>
      <c r="B14004" t="s">
        <v>143</v>
      </c>
      <c r="C14004" s="44">
        <v>0</v>
      </c>
      <c r="D14004" s="33">
        <v>43868</v>
      </c>
    </row>
    <row r="14005" spans="1:4" x14ac:dyDescent="0.2">
      <c r="A14005" t="s">
        <v>302</v>
      </c>
      <c r="B14005" t="s">
        <v>143</v>
      </c>
      <c r="C14005" s="44">
        <v>0</v>
      </c>
      <c r="D14005" s="33">
        <v>43869</v>
      </c>
    </row>
    <row r="14006" spans="1:4" x14ac:dyDescent="0.2">
      <c r="A14006" t="s">
        <v>302</v>
      </c>
      <c r="B14006" t="s">
        <v>143</v>
      </c>
      <c r="C14006" s="44">
        <v>0</v>
      </c>
      <c r="D14006" s="33">
        <v>43870</v>
      </c>
    </row>
    <row r="14007" spans="1:4" x14ac:dyDescent="0.2">
      <c r="A14007" t="s">
        <v>302</v>
      </c>
      <c r="B14007" t="s">
        <v>143</v>
      </c>
      <c r="C14007" s="44">
        <v>0</v>
      </c>
      <c r="D14007" s="33">
        <v>43871</v>
      </c>
    </row>
    <row r="14008" spans="1:4" x14ac:dyDescent="0.2">
      <c r="A14008" t="s">
        <v>302</v>
      </c>
      <c r="B14008" t="s">
        <v>143</v>
      </c>
      <c r="C14008" s="44">
        <v>0</v>
      </c>
      <c r="D14008" s="33">
        <v>43872</v>
      </c>
    </row>
    <row r="14009" spans="1:4" x14ac:dyDescent="0.2">
      <c r="A14009" t="s">
        <v>302</v>
      </c>
      <c r="B14009" t="s">
        <v>143</v>
      </c>
      <c r="C14009" s="44">
        <v>0</v>
      </c>
      <c r="D14009" s="33">
        <v>43873</v>
      </c>
    </row>
    <row r="14010" spans="1:4" x14ac:dyDescent="0.2">
      <c r="A14010" t="s">
        <v>302</v>
      </c>
      <c r="B14010" t="s">
        <v>143</v>
      </c>
      <c r="C14010" s="44">
        <v>0</v>
      </c>
      <c r="D14010" s="33">
        <v>43874</v>
      </c>
    </row>
    <row r="14011" spans="1:4" x14ac:dyDescent="0.2">
      <c r="A14011" t="s">
        <v>302</v>
      </c>
      <c r="B14011" t="s">
        <v>143</v>
      </c>
      <c r="C14011" s="44">
        <v>0</v>
      </c>
      <c r="D14011" s="33">
        <v>43875</v>
      </c>
    </row>
    <row r="14012" spans="1:4" x14ac:dyDescent="0.2">
      <c r="A14012" t="s">
        <v>302</v>
      </c>
      <c r="B14012" t="s">
        <v>143</v>
      </c>
      <c r="C14012" s="44">
        <v>0</v>
      </c>
      <c r="D14012" s="33">
        <v>43876</v>
      </c>
    </row>
    <row r="14013" spans="1:4" x14ac:dyDescent="0.2">
      <c r="A14013" t="s">
        <v>302</v>
      </c>
      <c r="B14013" t="s">
        <v>143</v>
      </c>
      <c r="C14013" s="44">
        <v>0</v>
      </c>
      <c r="D14013" s="33">
        <v>43877</v>
      </c>
    </row>
    <row r="14014" spans="1:4" x14ac:dyDescent="0.2">
      <c r="A14014" t="s">
        <v>302</v>
      </c>
      <c r="B14014" t="s">
        <v>143</v>
      </c>
      <c r="C14014" s="44">
        <v>0</v>
      </c>
      <c r="D14014" s="33">
        <v>43878</v>
      </c>
    </row>
    <row r="14015" spans="1:4" x14ac:dyDescent="0.2">
      <c r="A14015" t="s">
        <v>302</v>
      </c>
      <c r="B14015" t="s">
        <v>143</v>
      </c>
      <c r="C14015" s="44">
        <v>0</v>
      </c>
      <c r="D14015" s="33">
        <v>43879</v>
      </c>
    </row>
    <row r="14016" spans="1:4" x14ac:dyDescent="0.2">
      <c r="A14016" t="s">
        <v>302</v>
      </c>
      <c r="B14016" t="s">
        <v>143</v>
      </c>
      <c r="C14016" s="44">
        <v>0</v>
      </c>
      <c r="D14016" s="33">
        <v>43880</v>
      </c>
    </row>
    <row r="14017" spans="1:4" x14ac:dyDescent="0.2">
      <c r="A14017" t="s">
        <v>302</v>
      </c>
      <c r="B14017" t="s">
        <v>143</v>
      </c>
      <c r="C14017" s="44">
        <v>0</v>
      </c>
      <c r="D14017" s="33">
        <v>43881</v>
      </c>
    </row>
    <row r="14018" spans="1:4" x14ac:dyDescent="0.2">
      <c r="A14018" t="s">
        <v>302</v>
      </c>
      <c r="B14018" t="s">
        <v>143</v>
      </c>
      <c r="C14018" s="44">
        <v>0</v>
      </c>
      <c r="D14018" s="33">
        <v>43882</v>
      </c>
    </row>
    <row r="14019" spans="1:4" x14ac:dyDescent="0.2">
      <c r="A14019" t="s">
        <v>302</v>
      </c>
      <c r="B14019" t="s">
        <v>143</v>
      </c>
      <c r="C14019" s="44">
        <v>0</v>
      </c>
      <c r="D14019" s="33">
        <v>43883</v>
      </c>
    </row>
    <row r="14020" spans="1:4" x14ac:dyDescent="0.2">
      <c r="A14020" t="s">
        <v>302</v>
      </c>
      <c r="B14020" t="s">
        <v>143</v>
      </c>
      <c r="C14020" s="44">
        <v>0</v>
      </c>
      <c r="D14020" s="33">
        <v>43884</v>
      </c>
    </row>
    <row r="14021" spans="1:4" x14ac:dyDescent="0.2">
      <c r="A14021" t="s">
        <v>302</v>
      </c>
      <c r="B14021" t="s">
        <v>143</v>
      </c>
      <c r="C14021" s="44">
        <v>0</v>
      </c>
      <c r="D14021" s="33">
        <v>43885</v>
      </c>
    </row>
    <row r="14022" spans="1:4" x14ac:dyDescent="0.2">
      <c r="A14022" t="s">
        <v>302</v>
      </c>
      <c r="B14022" t="s">
        <v>143</v>
      </c>
      <c r="C14022" s="44">
        <v>0</v>
      </c>
      <c r="D14022" s="33">
        <v>43886</v>
      </c>
    </row>
    <row r="14023" spans="1:4" x14ac:dyDescent="0.2">
      <c r="A14023" t="s">
        <v>302</v>
      </c>
      <c r="B14023" t="s">
        <v>143</v>
      </c>
      <c r="C14023" s="44">
        <v>0</v>
      </c>
      <c r="D14023" s="33">
        <v>43887</v>
      </c>
    </row>
    <row r="14024" spans="1:4" x14ac:dyDescent="0.2">
      <c r="A14024" t="s">
        <v>302</v>
      </c>
      <c r="B14024" t="s">
        <v>143</v>
      </c>
      <c r="C14024" s="44">
        <v>0</v>
      </c>
      <c r="D14024" s="33">
        <v>43888</v>
      </c>
    </row>
    <row r="14025" spans="1:4" x14ac:dyDescent="0.2">
      <c r="A14025" t="s">
        <v>302</v>
      </c>
      <c r="B14025" t="s">
        <v>143</v>
      </c>
      <c r="C14025" s="44">
        <v>0</v>
      </c>
      <c r="D14025" s="33">
        <v>43889</v>
      </c>
    </row>
    <row r="14026" spans="1:4" x14ac:dyDescent="0.2">
      <c r="A14026" t="s">
        <v>302</v>
      </c>
      <c r="B14026" t="s">
        <v>143</v>
      </c>
      <c r="C14026" s="44">
        <v>0</v>
      </c>
      <c r="D14026" s="33">
        <v>43890</v>
      </c>
    </row>
    <row r="14027" spans="1:4" x14ac:dyDescent="0.2">
      <c r="A14027" t="s">
        <v>302</v>
      </c>
      <c r="B14027" t="s">
        <v>143</v>
      </c>
      <c r="C14027" s="44">
        <v>0</v>
      </c>
      <c r="D14027" s="33">
        <v>43891</v>
      </c>
    </row>
    <row r="14028" spans="1:4" x14ac:dyDescent="0.2">
      <c r="A14028" t="s">
        <v>302</v>
      </c>
      <c r="B14028" t="s">
        <v>143</v>
      </c>
      <c r="C14028" s="44">
        <v>0</v>
      </c>
      <c r="D14028" s="33">
        <v>43892</v>
      </c>
    </row>
    <row r="14029" spans="1:4" x14ac:dyDescent="0.2">
      <c r="A14029" t="s">
        <v>302</v>
      </c>
      <c r="B14029" t="s">
        <v>143</v>
      </c>
      <c r="C14029" s="44">
        <v>0</v>
      </c>
      <c r="D14029" s="33">
        <v>43893</v>
      </c>
    </row>
    <row r="14030" spans="1:4" x14ac:dyDescent="0.2">
      <c r="A14030" t="s">
        <v>302</v>
      </c>
      <c r="B14030" t="s">
        <v>143</v>
      </c>
      <c r="C14030" s="44">
        <v>0</v>
      </c>
      <c r="D14030" s="33">
        <v>43894</v>
      </c>
    </row>
    <row r="14031" spans="1:4" x14ac:dyDescent="0.2">
      <c r="A14031" t="s">
        <v>302</v>
      </c>
      <c r="B14031" t="s">
        <v>143</v>
      </c>
      <c r="C14031" s="44">
        <v>0</v>
      </c>
      <c r="D14031" s="33">
        <v>43895</v>
      </c>
    </row>
    <row r="14032" spans="1:4" x14ac:dyDescent="0.2">
      <c r="A14032" t="s">
        <v>302</v>
      </c>
      <c r="B14032" t="s">
        <v>143</v>
      </c>
      <c r="C14032" s="44">
        <v>0</v>
      </c>
      <c r="D14032" s="33">
        <v>43896</v>
      </c>
    </row>
    <row r="14033" spans="1:4" x14ac:dyDescent="0.2">
      <c r="A14033" t="s">
        <v>302</v>
      </c>
      <c r="B14033" t="s">
        <v>143</v>
      </c>
      <c r="C14033" s="44">
        <v>0</v>
      </c>
      <c r="D14033" s="33">
        <v>43897</v>
      </c>
    </row>
    <row r="14034" spans="1:4" x14ac:dyDescent="0.2">
      <c r="A14034" t="s">
        <v>302</v>
      </c>
      <c r="B14034" t="s">
        <v>143</v>
      </c>
      <c r="C14034" s="44">
        <v>0</v>
      </c>
      <c r="D14034" s="33">
        <v>43898</v>
      </c>
    </row>
    <row r="14035" spans="1:4" x14ac:dyDescent="0.2">
      <c r="A14035" t="s">
        <v>302</v>
      </c>
      <c r="B14035" t="s">
        <v>143</v>
      </c>
      <c r="C14035" s="44">
        <v>3</v>
      </c>
      <c r="D14035" s="33">
        <v>43899</v>
      </c>
    </row>
    <row r="14036" spans="1:4" x14ac:dyDescent="0.2">
      <c r="A14036" t="s">
        <v>302</v>
      </c>
      <c r="B14036" t="s">
        <v>143</v>
      </c>
      <c r="C14036" s="44">
        <v>0</v>
      </c>
      <c r="D14036" s="33">
        <v>43900</v>
      </c>
    </row>
    <row r="14037" spans="1:4" x14ac:dyDescent="0.2">
      <c r="A14037" t="s">
        <v>302</v>
      </c>
      <c r="B14037" t="s">
        <v>143</v>
      </c>
      <c r="C14037" s="44">
        <v>0</v>
      </c>
      <c r="D14037" s="33">
        <v>43901</v>
      </c>
    </row>
    <row r="14038" spans="1:4" x14ac:dyDescent="0.2">
      <c r="A14038" t="s">
        <v>302</v>
      </c>
      <c r="B14038" t="s">
        <v>143</v>
      </c>
      <c r="C14038" s="44">
        <v>0</v>
      </c>
      <c r="D14038" s="33">
        <v>43902</v>
      </c>
    </row>
    <row r="14039" spans="1:4" x14ac:dyDescent="0.2">
      <c r="A14039" t="s">
        <v>302</v>
      </c>
      <c r="B14039" t="s">
        <v>143</v>
      </c>
      <c r="C14039" s="44">
        <v>0</v>
      </c>
      <c r="D14039" s="33">
        <v>43903</v>
      </c>
    </row>
    <row r="14040" spans="1:4" x14ac:dyDescent="0.2">
      <c r="A14040" t="s">
        <v>302</v>
      </c>
      <c r="B14040" t="s">
        <v>143</v>
      </c>
      <c r="C14040" s="44">
        <v>0</v>
      </c>
      <c r="D14040" s="33">
        <v>43904</v>
      </c>
    </row>
    <row r="14041" spans="1:4" x14ac:dyDescent="0.2">
      <c r="A14041" t="s">
        <v>302</v>
      </c>
      <c r="B14041" t="s">
        <v>143</v>
      </c>
      <c r="C14041" s="44">
        <v>0</v>
      </c>
      <c r="D14041" s="33">
        <v>43905</v>
      </c>
    </row>
    <row r="14042" spans="1:4" x14ac:dyDescent="0.2">
      <c r="A14042" t="s">
        <v>303</v>
      </c>
      <c r="B14042" t="s">
        <v>143</v>
      </c>
      <c r="C14042" s="44">
        <v>0</v>
      </c>
      <c r="D14042" s="33">
        <v>43852</v>
      </c>
    </row>
    <row r="14043" spans="1:4" x14ac:dyDescent="0.2">
      <c r="A14043" t="s">
        <v>303</v>
      </c>
      <c r="B14043" t="s">
        <v>143</v>
      </c>
      <c r="C14043" s="44">
        <v>0</v>
      </c>
      <c r="D14043" s="33">
        <v>43853</v>
      </c>
    </row>
    <row r="14044" spans="1:4" x14ac:dyDescent="0.2">
      <c r="A14044" t="s">
        <v>303</v>
      </c>
      <c r="B14044" t="s">
        <v>143</v>
      </c>
      <c r="C14044" s="44">
        <v>0</v>
      </c>
      <c r="D14044" s="33">
        <v>43854</v>
      </c>
    </row>
    <row r="14045" spans="1:4" x14ac:dyDescent="0.2">
      <c r="A14045" t="s">
        <v>303</v>
      </c>
      <c r="B14045" t="s">
        <v>143</v>
      </c>
      <c r="C14045" s="44">
        <v>0</v>
      </c>
      <c r="D14045" s="33">
        <v>43855</v>
      </c>
    </row>
    <row r="14046" spans="1:4" x14ac:dyDescent="0.2">
      <c r="A14046" t="s">
        <v>303</v>
      </c>
      <c r="B14046" t="s">
        <v>143</v>
      </c>
      <c r="C14046" s="44">
        <v>0</v>
      </c>
      <c r="D14046" s="33">
        <v>43856</v>
      </c>
    </row>
    <row r="14047" spans="1:4" x14ac:dyDescent="0.2">
      <c r="A14047" t="s">
        <v>303</v>
      </c>
      <c r="B14047" t="s">
        <v>143</v>
      </c>
      <c r="C14047" s="44">
        <v>0</v>
      </c>
      <c r="D14047" s="33">
        <v>43857</v>
      </c>
    </row>
    <row r="14048" spans="1:4" x14ac:dyDescent="0.2">
      <c r="A14048" t="s">
        <v>303</v>
      </c>
      <c r="B14048" t="s">
        <v>143</v>
      </c>
      <c r="C14048" s="44">
        <v>0</v>
      </c>
      <c r="D14048" s="33">
        <v>43858</v>
      </c>
    </row>
    <row r="14049" spans="1:4" x14ac:dyDescent="0.2">
      <c r="A14049" t="s">
        <v>303</v>
      </c>
      <c r="B14049" t="s">
        <v>143</v>
      </c>
      <c r="C14049" s="44">
        <v>0</v>
      </c>
      <c r="D14049" s="33">
        <v>43859</v>
      </c>
    </row>
    <row r="14050" spans="1:4" x14ac:dyDescent="0.2">
      <c r="A14050" t="s">
        <v>303</v>
      </c>
      <c r="B14050" t="s">
        <v>143</v>
      </c>
      <c r="C14050" s="44">
        <v>0</v>
      </c>
      <c r="D14050" s="33">
        <v>43860</v>
      </c>
    </row>
    <row r="14051" spans="1:4" x14ac:dyDescent="0.2">
      <c r="A14051" t="s">
        <v>303</v>
      </c>
      <c r="B14051" t="s">
        <v>143</v>
      </c>
      <c r="C14051" s="44">
        <v>0</v>
      </c>
      <c r="D14051" s="33">
        <v>43861</v>
      </c>
    </row>
    <row r="14052" spans="1:4" x14ac:dyDescent="0.2">
      <c r="A14052" t="s">
        <v>303</v>
      </c>
      <c r="B14052" t="s">
        <v>143</v>
      </c>
      <c r="C14052" s="44">
        <v>0</v>
      </c>
      <c r="D14052" s="33">
        <v>43862</v>
      </c>
    </row>
    <row r="14053" spans="1:4" x14ac:dyDescent="0.2">
      <c r="A14053" t="s">
        <v>303</v>
      </c>
      <c r="B14053" t="s">
        <v>143</v>
      </c>
      <c r="C14053" s="44">
        <v>0</v>
      </c>
      <c r="D14053" s="33">
        <v>43863</v>
      </c>
    </row>
    <row r="14054" spans="1:4" x14ac:dyDescent="0.2">
      <c r="A14054" t="s">
        <v>303</v>
      </c>
      <c r="B14054" t="s">
        <v>143</v>
      </c>
      <c r="C14054" s="44">
        <v>0</v>
      </c>
      <c r="D14054" s="33">
        <v>43864</v>
      </c>
    </row>
    <row r="14055" spans="1:4" x14ac:dyDescent="0.2">
      <c r="A14055" t="s">
        <v>303</v>
      </c>
      <c r="B14055" t="s">
        <v>143</v>
      </c>
      <c r="C14055" s="44">
        <v>0</v>
      </c>
      <c r="D14055" s="33">
        <v>43865</v>
      </c>
    </row>
    <row r="14056" spans="1:4" x14ac:dyDescent="0.2">
      <c r="A14056" t="s">
        <v>303</v>
      </c>
      <c r="B14056" t="s">
        <v>143</v>
      </c>
      <c r="C14056" s="44">
        <v>0</v>
      </c>
      <c r="D14056" s="33">
        <v>43866</v>
      </c>
    </row>
    <row r="14057" spans="1:4" x14ac:dyDescent="0.2">
      <c r="A14057" t="s">
        <v>303</v>
      </c>
      <c r="B14057" t="s">
        <v>143</v>
      </c>
      <c r="C14057" s="44">
        <v>0</v>
      </c>
      <c r="D14057" s="33">
        <v>43867</v>
      </c>
    </row>
    <row r="14058" spans="1:4" x14ac:dyDescent="0.2">
      <c r="A14058" t="s">
        <v>303</v>
      </c>
      <c r="B14058" t="s">
        <v>143</v>
      </c>
      <c r="C14058" s="44">
        <v>0</v>
      </c>
      <c r="D14058" s="33">
        <v>43868</v>
      </c>
    </row>
    <row r="14059" spans="1:4" x14ac:dyDescent="0.2">
      <c r="A14059" t="s">
        <v>303</v>
      </c>
      <c r="B14059" t="s">
        <v>143</v>
      </c>
      <c r="C14059" s="44">
        <v>0</v>
      </c>
      <c r="D14059" s="33">
        <v>43869</v>
      </c>
    </row>
    <row r="14060" spans="1:4" x14ac:dyDescent="0.2">
      <c r="A14060" t="s">
        <v>303</v>
      </c>
      <c r="B14060" t="s">
        <v>143</v>
      </c>
      <c r="C14060" s="44">
        <v>0</v>
      </c>
      <c r="D14060" s="33">
        <v>43870</v>
      </c>
    </row>
    <row r="14061" spans="1:4" x14ac:dyDescent="0.2">
      <c r="A14061" t="s">
        <v>303</v>
      </c>
      <c r="B14061" t="s">
        <v>143</v>
      </c>
      <c r="C14061" s="44">
        <v>0</v>
      </c>
      <c r="D14061" s="33">
        <v>43871</v>
      </c>
    </row>
    <row r="14062" spans="1:4" x14ac:dyDescent="0.2">
      <c r="A14062" t="s">
        <v>303</v>
      </c>
      <c r="B14062" t="s">
        <v>143</v>
      </c>
      <c r="C14062" s="44">
        <v>0</v>
      </c>
      <c r="D14062" s="33">
        <v>43872</v>
      </c>
    </row>
    <row r="14063" spans="1:4" x14ac:dyDescent="0.2">
      <c r="A14063" t="s">
        <v>303</v>
      </c>
      <c r="B14063" t="s">
        <v>143</v>
      </c>
      <c r="C14063" s="44">
        <v>0</v>
      </c>
      <c r="D14063" s="33">
        <v>43873</v>
      </c>
    </row>
    <row r="14064" spans="1:4" x14ac:dyDescent="0.2">
      <c r="A14064" t="s">
        <v>303</v>
      </c>
      <c r="B14064" t="s">
        <v>143</v>
      </c>
      <c r="C14064" s="44">
        <v>0</v>
      </c>
      <c r="D14064" s="33">
        <v>43874</v>
      </c>
    </row>
    <row r="14065" spans="1:4" x14ac:dyDescent="0.2">
      <c r="A14065" t="s">
        <v>303</v>
      </c>
      <c r="B14065" t="s">
        <v>143</v>
      </c>
      <c r="C14065" s="44">
        <v>0</v>
      </c>
      <c r="D14065" s="33">
        <v>43875</v>
      </c>
    </row>
    <row r="14066" spans="1:4" x14ac:dyDescent="0.2">
      <c r="A14066" t="s">
        <v>303</v>
      </c>
      <c r="B14066" t="s">
        <v>143</v>
      </c>
      <c r="C14066" s="44">
        <v>0</v>
      </c>
      <c r="D14066" s="33">
        <v>43876</v>
      </c>
    </row>
    <row r="14067" spans="1:4" x14ac:dyDescent="0.2">
      <c r="A14067" t="s">
        <v>303</v>
      </c>
      <c r="B14067" t="s">
        <v>143</v>
      </c>
      <c r="C14067" s="44">
        <v>0</v>
      </c>
      <c r="D14067" s="33">
        <v>43877</v>
      </c>
    </row>
    <row r="14068" spans="1:4" x14ac:dyDescent="0.2">
      <c r="A14068" t="s">
        <v>303</v>
      </c>
      <c r="B14068" t="s">
        <v>143</v>
      </c>
      <c r="C14068" s="44">
        <v>0</v>
      </c>
      <c r="D14068" s="33">
        <v>43878</v>
      </c>
    </row>
    <row r="14069" spans="1:4" x14ac:dyDescent="0.2">
      <c r="A14069" t="s">
        <v>303</v>
      </c>
      <c r="B14069" t="s">
        <v>143</v>
      </c>
      <c r="C14069" s="44">
        <v>0</v>
      </c>
      <c r="D14069" s="33">
        <v>43879</v>
      </c>
    </row>
    <row r="14070" spans="1:4" x14ac:dyDescent="0.2">
      <c r="A14070" t="s">
        <v>303</v>
      </c>
      <c r="B14070" t="s">
        <v>143</v>
      </c>
      <c r="C14070" s="44">
        <v>0</v>
      </c>
      <c r="D14070" s="33">
        <v>43880</v>
      </c>
    </row>
    <row r="14071" spans="1:4" x14ac:dyDescent="0.2">
      <c r="A14071" t="s">
        <v>303</v>
      </c>
      <c r="B14071" t="s">
        <v>143</v>
      </c>
      <c r="C14071" s="44">
        <v>0</v>
      </c>
      <c r="D14071" s="33">
        <v>43881</v>
      </c>
    </row>
    <row r="14072" spans="1:4" x14ac:dyDescent="0.2">
      <c r="A14072" t="s">
        <v>303</v>
      </c>
      <c r="B14072" t="s">
        <v>143</v>
      </c>
      <c r="C14072" s="44">
        <v>0</v>
      </c>
      <c r="D14072" s="33">
        <v>43882</v>
      </c>
    </row>
    <row r="14073" spans="1:4" x14ac:dyDescent="0.2">
      <c r="A14073" t="s">
        <v>303</v>
      </c>
      <c r="B14073" t="s">
        <v>143</v>
      </c>
      <c r="C14073" s="44">
        <v>0</v>
      </c>
      <c r="D14073" s="33">
        <v>43883</v>
      </c>
    </row>
    <row r="14074" spans="1:4" x14ac:dyDescent="0.2">
      <c r="A14074" t="s">
        <v>303</v>
      </c>
      <c r="B14074" t="s">
        <v>143</v>
      </c>
      <c r="C14074" s="44">
        <v>0</v>
      </c>
      <c r="D14074" s="33">
        <v>43884</v>
      </c>
    </row>
    <row r="14075" spans="1:4" x14ac:dyDescent="0.2">
      <c r="A14075" t="s">
        <v>303</v>
      </c>
      <c r="B14075" t="s">
        <v>143</v>
      </c>
      <c r="C14075" s="44">
        <v>0</v>
      </c>
      <c r="D14075" s="33">
        <v>43885</v>
      </c>
    </row>
    <row r="14076" spans="1:4" x14ac:dyDescent="0.2">
      <c r="A14076" t="s">
        <v>303</v>
      </c>
      <c r="B14076" t="s">
        <v>143</v>
      </c>
      <c r="C14076" s="44">
        <v>0</v>
      </c>
      <c r="D14076" s="33">
        <v>43886</v>
      </c>
    </row>
    <row r="14077" spans="1:4" x14ac:dyDescent="0.2">
      <c r="A14077" t="s">
        <v>303</v>
      </c>
      <c r="B14077" t="s">
        <v>143</v>
      </c>
      <c r="C14077" s="44">
        <v>0</v>
      </c>
      <c r="D14077" s="33">
        <v>43887</v>
      </c>
    </row>
    <row r="14078" spans="1:4" x14ac:dyDescent="0.2">
      <c r="A14078" t="s">
        <v>303</v>
      </c>
      <c r="B14078" t="s">
        <v>143</v>
      </c>
      <c r="C14078" s="44">
        <v>0</v>
      </c>
      <c r="D14078" s="33">
        <v>43888</v>
      </c>
    </row>
    <row r="14079" spans="1:4" x14ac:dyDescent="0.2">
      <c r="A14079" t="s">
        <v>303</v>
      </c>
      <c r="B14079" t="s">
        <v>143</v>
      </c>
      <c r="C14079" s="44">
        <v>0</v>
      </c>
      <c r="D14079" s="33">
        <v>43889</v>
      </c>
    </row>
    <row r="14080" spans="1:4" x14ac:dyDescent="0.2">
      <c r="A14080" t="s">
        <v>303</v>
      </c>
      <c r="B14080" t="s">
        <v>143</v>
      </c>
      <c r="C14080" s="44">
        <v>0</v>
      </c>
      <c r="D14080" s="33">
        <v>43890</v>
      </c>
    </row>
    <row r="14081" spans="1:4" x14ac:dyDescent="0.2">
      <c r="A14081" t="s">
        <v>303</v>
      </c>
      <c r="B14081" t="s">
        <v>143</v>
      </c>
      <c r="C14081" s="44">
        <v>0</v>
      </c>
      <c r="D14081" s="33">
        <v>43891</v>
      </c>
    </row>
    <row r="14082" spans="1:4" x14ac:dyDescent="0.2">
      <c r="A14082" t="s">
        <v>303</v>
      </c>
      <c r="B14082" t="s">
        <v>143</v>
      </c>
      <c r="C14082" s="44">
        <v>0</v>
      </c>
      <c r="D14082" s="33">
        <v>43892</v>
      </c>
    </row>
    <row r="14083" spans="1:4" x14ac:dyDescent="0.2">
      <c r="A14083" t="s">
        <v>303</v>
      </c>
      <c r="B14083" t="s">
        <v>143</v>
      </c>
      <c r="C14083" s="44">
        <v>0</v>
      </c>
      <c r="D14083" s="33">
        <v>43893</v>
      </c>
    </row>
    <row r="14084" spans="1:4" x14ac:dyDescent="0.2">
      <c r="A14084" t="s">
        <v>303</v>
      </c>
      <c r="B14084" t="s">
        <v>143</v>
      </c>
      <c r="C14084" s="44">
        <v>0</v>
      </c>
      <c r="D14084" s="33">
        <v>43894</v>
      </c>
    </row>
    <row r="14085" spans="1:4" x14ac:dyDescent="0.2">
      <c r="A14085" t="s">
        <v>303</v>
      </c>
      <c r="B14085" t="s">
        <v>143</v>
      </c>
      <c r="C14085" s="44">
        <v>0</v>
      </c>
      <c r="D14085" s="33">
        <v>43895</v>
      </c>
    </row>
    <row r="14086" spans="1:4" x14ac:dyDescent="0.2">
      <c r="A14086" t="s">
        <v>303</v>
      </c>
      <c r="B14086" t="s">
        <v>143</v>
      </c>
      <c r="C14086" s="44">
        <v>0</v>
      </c>
      <c r="D14086" s="33">
        <v>43896</v>
      </c>
    </row>
    <row r="14087" spans="1:4" x14ac:dyDescent="0.2">
      <c r="A14087" t="s">
        <v>303</v>
      </c>
      <c r="B14087" t="s">
        <v>143</v>
      </c>
      <c r="C14087" s="44">
        <v>0</v>
      </c>
      <c r="D14087" s="33">
        <v>43897</v>
      </c>
    </row>
    <row r="14088" spans="1:4" x14ac:dyDescent="0.2">
      <c r="A14088" t="s">
        <v>303</v>
      </c>
      <c r="B14088" t="s">
        <v>143</v>
      </c>
      <c r="C14088" s="44">
        <v>1</v>
      </c>
      <c r="D14088" s="33">
        <v>43898</v>
      </c>
    </row>
    <row r="14089" spans="1:4" x14ac:dyDescent="0.2">
      <c r="A14089" t="s">
        <v>303</v>
      </c>
      <c r="B14089" t="s">
        <v>143</v>
      </c>
      <c r="C14089" s="44">
        <v>1</v>
      </c>
      <c r="D14089" s="33">
        <v>43899</v>
      </c>
    </row>
    <row r="14090" spans="1:4" x14ac:dyDescent="0.2">
      <c r="A14090" t="s">
        <v>303</v>
      </c>
      <c r="B14090" t="s">
        <v>143</v>
      </c>
      <c r="C14090" s="44">
        <v>0</v>
      </c>
      <c r="D14090" s="33">
        <v>43900</v>
      </c>
    </row>
    <row r="14091" spans="1:4" x14ac:dyDescent="0.2">
      <c r="A14091" t="s">
        <v>303</v>
      </c>
      <c r="B14091" t="s">
        <v>143</v>
      </c>
      <c r="C14091" s="44">
        <v>0</v>
      </c>
      <c r="D14091" s="33">
        <v>43901</v>
      </c>
    </row>
    <row r="14092" spans="1:4" x14ac:dyDescent="0.2">
      <c r="A14092" t="s">
        <v>303</v>
      </c>
      <c r="B14092" t="s">
        <v>143</v>
      </c>
      <c r="C14092" s="44">
        <v>0</v>
      </c>
      <c r="D14092" s="33">
        <v>43902</v>
      </c>
    </row>
    <row r="14093" spans="1:4" x14ac:dyDescent="0.2">
      <c r="A14093" t="s">
        <v>303</v>
      </c>
      <c r="B14093" t="s">
        <v>143</v>
      </c>
      <c r="C14093" s="44">
        <v>0</v>
      </c>
      <c r="D14093" s="33">
        <v>43903</v>
      </c>
    </row>
    <row r="14094" spans="1:4" x14ac:dyDescent="0.2">
      <c r="A14094" t="s">
        <v>303</v>
      </c>
      <c r="B14094" t="s">
        <v>143</v>
      </c>
      <c r="C14094" s="44">
        <v>0</v>
      </c>
      <c r="D14094" s="33">
        <v>43904</v>
      </c>
    </row>
    <row r="14095" spans="1:4" x14ac:dyDescent="0.2">
      <c r="A14095" t="s">
        <v>303</v>
      </c>
      <c r="B14095" t="s">
        <v>143</v>
      </c>
      <c r="C14095" s="44">
        <v>0</v>
      </c>
      <c r="D14095" s="33">
        <v>43905</v>
      </c>
    </row>
    <row r="14096" spans="1:4" x14ac:dyDescent="0.2">
      <c r="A14096" t="s">
        <v>304</v>
      </c>
      <c r="B14096" t="s">
        <v>143</v>
      </c>
      <c r="C14096" s="44">
        <v>0</v>
      </c>
      <c r="D14096" s="33">
        <v>43852</v>
      </c>
    </row>
    <row r="14097" spans="1:4" x14ac:dyDescent="0.2">
      <c r="A14097" t="s">
        <v>304</v>
      </c>
      <c r="B14097" t="s">
        <v>143</v>
      </c>
      <c r="C14097" s="44">
        <v>0</v>
      </c>
      <c r="D14097" s="33">
        <v>43853</v>
      </c>
    </row>
    <row r="14098" spans="1:4" x14ac:dyDescent="0.2">
      <c r="A14098" t="s">
        <v>304</v>
      </c>
      <c r="B14098" t="s">
        <v>143</v>
      </c>
      <c r="C14098" s="44">
        <v>0</v>
      </c>
      <c r="D14098" s="33">
        <v>43854</v>
      </c>
    </row>
    <row r="14099" spans="1:4" x14ac:dyDescent="0.2">
      <c r="A14099" t="s">
        <v>304</v>
      </c>
      <c r="B14099" t="s">
        <v>143</v>
      </c>
      <c r="C14099" s="44">
        <v>0</v>
      </c>
      <c r="D14099" s="33">
        <v>43855</v>
      </c>
    </row>
    <row r="14100" spans="1:4" x14ac:dyDescent="0.2">
      <c r="A14100" t="s">
        <v>304</v>
      </c>
      <c r="B14100" t="s">
        <v>143</v>
      </c>
      <c r="C14100" s="44">
        <v>0</v>
      </c>
      <c r="D14100" s="33">
        <v>43856</v>
      </c>
    </row>
    <row r="14101" spans="1:4" x14ac:dyDescent="0.2">
      <c r="A14101" t="s">
        <v>304</v>
      </c>
      <c r="B14101" t="s">
        <v>143</v>
      </c>
      <c r="C14101" s="44">
        <v>0</v>
      </c>
      <c r="D14101" s="33">
        <v>43857</v>
      </c>
    </row>
    <row r="14102" spans="1:4" x14ac:dyDescent="0.2">
      <c r="A14102" t="s">
        <v>304</v>
      </c>
      <c r="B14102" t="s">
        <v>143</v>
      </c>
      <c r="C14102" s="44">
        <v>0</v>
      </c>
      <c r="D14102" s="33">
        <v>43858</v>
      </c>
    </row>
    <row r="14103" spans="1:4" x14ac:dyDescent="0.2">
      <c r="A14103" t="s">
        <v>304</v>
      </c>
      <c r="B14103" t="s">
        <v>143</v>
      </c>
      <c r="C14103" s="44">
        <v>0</v>
      </c>
      <c r="D14103" s="33">
        <v>43859</v>
      </c>
    </row>
    <row r="14104" spans="1:4" x14ac:dyDescent="0.2">
      <c r="A14104" t="s">
        <v>304</v>
      </c>
      <c r="B14104" t="s">
        <v>143</v>
      </c>
      <c r="C14104" s="44">
        <v>0</v>
      </c>
      <c r="D14104" s="33">
        <v>43860</v>
      </c>
    </row>
    <row r="14105" spans="1:4" x14ac:dyDescent="0.2">
      <c r="A14105" t="s">
        <v>304</v>
      </c>
      <c r="B14105" t="s">
        <v>143</v>
      </c>
      <c r="C14105" s="44">
        <v>0</v>
      </c>
      <c r="D14105" s="33">
        <v>43861</v>
      </c>
    </row>
    <row r="14106" spans="1:4" x14ac:dyDescent="0.2">
      <c r="A14106" t="s">
        <v>304</v>
      </c>
      <c r="B14106" t="s">
        <v>143</v>
      </c>
      <c r="C14106" s="44">
        <v>0</v>
      </c>
      <c r="D14106" s="33">
        <v>43862</v>
      </c>
    </row>
    <row r="14107" spans="1:4" x14ac:dyDescent="0.2">
      <c r="A14107" t="s">
        <v>304</v>
      </c>
      <c r="B14107" t="s">
        <v>143</v>
      </c>
      <c r="C14107" s="44">
        <v>0</v>
      </c>
      <c r="D14107" s="33">
        <v>43863</v>
      </c>
    </row>
    <row r="14108" spans="1:4" x14ac:dyDescent="0.2">
      <c r="A14108" t="s">
        <v>304</v>
      </c>
      <c r="B14108" t="s">
        <v>143</v>
      </c>
      <c r="C14108" s="44">
        <v>0</v>
      </c>
      <c r="D14108" s="33">
        <v>43864</v>
      </c>
    </row>
    <row r="14109" spans="1:4" x14ac:dyDescent="0.2">
      <c r="A14109" t="s">
        <v>304</v>
      </c>
      <c r="B14109" t="s">
        <v>143</v>
      </c>
      <c r="C14109" s="44">
        <v>0</v>
      </c>
      <c r="D14109" s="33">
        <v>43865</v>
      </c>
    </row>
    <row r="14110" spans="1:4" x14ac:dyDescent="0.2">
      <c r="A14110" t="s">
        <v>304</v>
      </c>
      <c r="B14110" t="s">
        <v>143</v>
      </c>
      <c r="C14110" s="44">
        <v>0</v>
      </c>
      <c r="D14110" s="33">
        <v>43866</v>
      </c>
    </row>
    <row r="14111" spans="1:4" x14ac:dyDescent="0.2">
      <c r="A14111" t="s">
        <v>304</v>
      </c>
      <c r="B14111" t="s">
        <v>143</v>
      </c>
      <c r="C14111" s="44">
        <v>0</v>
      </c>
      <c r="D14111" s="33">
        <v>43867</v>
      </c>
    </row>
    <row r="14112" spans="1:4" x14ac:dyDescent="0.2">
      <c r="A14112" t="s">
        <v>304</v>
      </c>
      <c r="B14112" t="s">
        <v>143</v>
      </c>
      <c r="C14112" s="44">
        <v>0</v>
      </c>
      <c r="D14112" s="33">
        <v>43868</v>
      </c>
    </row>
    <row r="14113" spans="1:4" x14ac:dyDescent="0.2">
      <c r="A14113" t="s">
        <v>304</v>
      </c>
      <c r="B14113" t="s">
        <v>143</v>
      </c>
      <c r="C14113" s="44">
        <v>0</v>
      </c>
      <c r="D14113" s="33">
        <v>43869</v>
      </c>
    </row>
    <row r="14114" spans="1:4" x14ac:dyDescent="0.2">
      <c r="A14114" t="s">
        <v>304</v>
      </c>
      <c r="B14114" t="s">
        <v>143</v>
      </c>
      <c r="C14114" s="44">
        <v>0</v>
      </c>
      <c r="D14114" s="33">
        <v>43870</v>
      </c>
    </row>
    <row r="14115" spans="1:4" x14ac:dyDescent="0.2">
      <c r="A14115" t="s">
        <v>304</v>
      </c>
      <c r="B14115" t="s">
        <v>143</v>
      </c>
      <c r="C14115" s="44">
        <v>0</v>
      </c>
      <c r="D14115" s="33">
        <v>43871</v>
      </c>
    </row>
    <row r="14116" spans="1:4" x14ac:dyDescent="0.2">
      <c r="A14116" t="s">
        <v>304</v>
      </c>
      <c r="B14116" t="s">
        <v>143</v>
      </c>
      <c r="C14116" s="44">
        <v>0</v>
      </c>
      <c r="D14116" s="33">
        <v>43872</v>
      </c>
    </row>
    <row r="14117" spans="1:4" x14ac:dyDescent="0.2">
      <c r="A14117" t="s">
        <v>304</v>
      </c>
      <c r="B14117" t="s">
        <v>143</v>
      </c>
      <c r="C14117" s="44">
        <v>0</v>
      </c>
      <c r="D14117" s="33">
        <v>43873</v>
      </c>
    </row>
    <row r="14118" spans="1:4" x14ac:dyDescent="0.2">
      <c r="A14118" t="s">
        <v>304</v>
      </c>
      <c r="B14118" t="s">
        <v>143</v>
      </c>
      <c r="C14118" s="44">
        <v>0</v>
      </c>
      <c r="D14118" s="33">
        <v>43874</v>
      </c>
    </row>
    <row r="14119" spans="1:4" x14ac:dyDescent="0.2">
      <c r="A14119" t="s">
        <v>304</v>
      </c>
      <c r="B14119" t="s">
        <v>143</v>
      </c>
      <c r="C14119" s="44">
        <v>0</v>
      </c>
      <c r="D14119" s="33">
        <v>43875</v>
      </c>
    </row>
    <row r="14120" spans="1:4" x14ac:dyDescent="0.2">
      <c r="A14120" t="s">
        <v>304</v>
      </c>
      <c r="B14120" t="s">
        <v>143</v>
      </c>
      <c r="C14120" s="44">
        <v>0</v>
      </c>
      <c r="D14120" s="33">
        <v>43876</v>
      </c>
    </row>
    <row r="14121" spans="1:4" x14ac:dyDescent="0.2">
      <c r="A14121" t="s">
        <v>304</v>
      </c>
      <c r="B14121" t="s">
        <v>143</v>
      </c>
      <c r="C14121" s="44">
        <v>0</v>
      </c>
      <c r="D14121" s="33">
        <v>43877</v>
      </c>
    </row>
    <row r="14122" spans="1:4" x14ac:dyDescent="0.2">
      <c r="A14122" t="s">
        <v>304</v>
      </c>
      <c r="B14122" t="s">
        <v>143</v>
      </c>
      <c r="C14122" s="44">
        <v>0</v>
      </c>
      <c r="D14122" s="33">
        <v>43878</v>
      </c>
    </row>
    <row r="14123" spans="1:4" x14ac:dyDescent="0.2">
      <c r="A14123" t="s">
        <v>304</v>
      </c>
      <c r="B14123" t="s">
        <v>143</v>
      </c>
      <c r="C14123" s="44">
        <v>0</v>
      </c>
      <c r="D14123" s="33">
        <v>43879</v>
      </c>
    </row>
    <row r="14124" spans="1:4" x14ac:dyDescent="0.2">
      <c r="A14124" t="s">
        <v>304</v>
      </c>
      <c r="B14124" t="s">
        <v>143</v>
      </c>
      <c r="C14124" s="44">
        <v>0</v>
      </c>
      <c r="D14124" s="33">
        <v>43880</v>
      </c>
    </row>
    <row r="14125" spans="1:4" x14ac:dyDescent="0.2">
      <c r="A14125" t="s">
        <v>304</v>
      </c>
      <c r="B14125" t="s">
        <v>143</v>
      </c>
      <c r="C14125" s="44">
        <v>0</v>
      </c>
      <c r="D14125" s="33">
        <v>43881</v>
      </c>
    </row>
    <row r="14126" spans="1:4" x14ac:dyDescent="0.2">
      <c r="A14126" t="s">
        <v>304</v>
      </c>
      <c r="B14126" t="s">
        <v>143</v>
      </c>
      <c r="C14126" s="44">
        <v>0</v>
      </c>
      <c r="D14126" s="33">
        <v>43882</v>
      </c>
    </row>
    <row r="14127" spans="1:4" x14ac:dyDescent="0.2">
      <c r="A14127" t="s">
        <v>304</v>
      </c>
      <c r="B14127" t="s">
        <v>143</v>
      </c>
      <c r="C14127" s="44">
        <v>0</v>
      </c>
      <c r="D14127" s="33">
        <v>43883</v>
      </c>
    </row>
    <row r="14128" spans="1:4" x14ac:dyDescent="0.2">
      <c r="A14128" t="s">
        <v>304</v>
      </c>
      <c r="B14128" t="s">
        <v>143</v>
      </c>
      <c r="C14128" s="44">
        <v>0</v>
      </c>
      <c r="D14128" s="33">
        <v>43884</v>
      </c>
    </row>
    <row r="14129" spans="1:4" x14ac:dyDescent="0.2">
      <c r="A14129" t="s">
        <v>304</v>
      </c>
      <c r="B14129" t="s">
        <v>143</v>
      </c>
      <c r="C14129" s="44">
        <v>0</v>
      </c>
      <c r="D14129" s="33">
        <v>43885</v>
      </c>
    </row>
    <row r="14130" spans="1:4" x14ac:dyDescent="0.2">
      <c r="A14130" t="s">
        <v>304</v>
      </c>
      <c r="B14130" t="s">
        <v>143</v>
      </c>
      <c r="C14130" s="44">
        <v>0</v>
      </c>
      <c r="D14130" s="33">
        <v>43886</v>
      </c>
    </row>
    <row r="14131" spans="1:4" x14ac:dyDescent="0.2">
      <c r="A14131" t="s">
        <v>304</v>
      </c>
      <c r="B14131" t="s">
        <v>143</v>
      </c>
      <c r="C14131" s="44">
        <v>0</v>
      </c>
      <c r="D14131" s="33">
        <v>43887</v>
      </c>
    </row>
    <row r="14132" spans="1:4" x14ac:dyDescent="0.2">
      <c r="A14132" t="s">
        <v>304</v>
      </c>
      <c r="B14132" t="s">
        <v>143</v>
      </c>
      <c r="C14132" s="44">
        <v>0</v>
      </c>
      <c r="D14132" s="33">
        <v>43888</v>
      </c>
    </row>
    <row r="14133" spans="1:4" x14ac:dyDescent="0.2">
      <c r="A14133" t="s">
        <v>304</v>
      </c>
      <c r="B14133" t="s">
        <v>143</v>
      </c>
      <c r="C14133" s="44">
        <v>0</v>
      </c>
      <c r="D14133" s="33">
        <v>43889</v>
      </c>
    </row>
    <row r="14134" spans="1:4" x14ac:dyDescent="0.2">
      <c r="A14134" t="s">
        <v>304</v>
      </c>
      <c r="B14134" t="s">
        <v>143</v>
      </c>
      <c r="C14134" s="44">
        <v>0</v>
      </c>
      <c r="D14134" s="33">
        <v>43890</v>
      </c>
    </row>
    <row r="14135" spans="1:4" x14ac:dyDescent="0.2">
      <c r="A14135" t="s">
        <v>304</v>
      </c>
      <c r="B14135" t="s">
        <v>143</v>
      </c>
      <c r="C14135" s="44">
        <v>0</v>
      </c>
      <c r="D14135" s="33">
        <v>43891</v>
      </c>
    </row>
    <row r="14136" spans="1:4" x14ac:dyDescent="0.2">
      <c r="A14136" t="s">
        <v>304</v>
      </c>
      <c r="B14136" t="s">
        <v>143</v>
      </c>
      <c r="C14136" s="44">
        <v>0</v>
      </c>
      <c r="D14136" s="33">
        <v>43892</v>
      </c>
    </row>
    <row r="14137" spans="1:4" x14ac:dyDescent="0.2">
      <c r="A14137" t="s">
        <v>304</v>
      </c>
      <c r="B14137" t="s">
        <v>143</v>
      </c>
      <c r="C14137" s="44">
        <v>0</v>
      </c>
      <c r="D14137" s="33">
        <v>43893</v>
      </c>
    </row>
    <row r="14138" spans="1:4" x14ac:dyDescent="0.2">
      <c r="A14138" t="s">
        <v>304</v>
      </c>
      <c r="B14138" t="s">
        <v>143</v>
      </c>
      <c r="C14138" s="44">
        <v>0</v>
      </c>
      <c r="D14138" s="33">
        <v>43894</v>
      </c>
    </row>
    <row r="14139" spans="1:4" x14ac:dyDescent="0.2">
      <c r="A14139" t="s">
        <v>304</v>
      </c>
      <c r="B14139" t="s">
        <v>143</v>
      </c>
      <c r="C14139" s="44">
        <v>0</v>
      </c>
      <c r="D14139" s="33">
        <v>43895</v>
      </c>
    </row>
    <row r="14140" spans="1:4" x14ac:dyDescent="0.2">
      <c r="A14140" t="s">
        <v>304</v>
      </c>
      <c r="B14140" t="s">
        <v>143</v>
      </c>
      <c r="C14140" s="44">
        <v>0</v>
      </c>
      <c r="D14140" s="33">
        <v>43896</v>
      </c>
    </row>
    <row r="14141" spans="1:4" x14ac:dyDescent="0.2">
      <c r="A14141" t="s">
        <v>304</v>
      </c>
      <c r="B14141" t="s">
        <v>143</v>
      </c>
      <c r="C14141" s="44">
        <v>0</v>
      </c>
      <c r="D14141" s="33">
        <v>43897</v>
      </c>
    </row>
    <row r="14142" spans="1:4" x14ac:dyDescent="0.2">
      <c r="A14142" t="s">
        <v>304</v>
      </c>
      <c r="B14142" t="s">
        <v>143</v>
      </c>
      <c r="C14142" s="44">
        <v>1</v>
      </c>
      <c r="D14142" s="33">
        <v>43898</v>
      </c>
    </row>
    <row r="14143" spans="1:4" x14ac:dyDescent="0.2">
      <c r="A14143" t="s">
        <v>304</v>
      </c>
      <c r="B14143" t="s">
        <v>143</v>
      </c>
      <c r="C14143" s="44">
        <v>1</v>
      </c>
      <c r="D14143" s="33">
        <v>43899</v>
      </c>
    </row>
    <row r="14144" spans="1:4" x14ac:dyDescent="0.2">
      <c r="A14144" t="s">
        <v>304</v>
      </c>
      <c r="B14144" t="s">
        <v>143</v>
      </c>
      <c r="C14144" s="44">
        <v>0</v>
      </c>
      <c r="D14144" s="33">
        <v>43900</v>
      </c>
    </row>
    <row r="14145" spans="1:4" x14ac:dyDescent="0.2">
      <c r="A14145" t="s">
        <v>304</v>
      </c>
      <c r="B14145" t="s">
        <v>143</v>
      </c>
      <c r="C14145" s="44">
        <v>0</v>
      </c>
      <c r="D14145" s="33">
        <v>43901</v>
      </c>
    </row>
    <row r="14146" spans="1:4" x14ac:dyDescent="0.2">
      <c r="A14146" t="s">
        <v>304</v>
      </c>
      <c r="B14146" t="s">
        <v>143</v>
      </c>
      <c r="C14146" s="44">
        <v>0</v>
      </c>
      <c r="D14146" s="33">
        <v>43902</v>
      </c>
    </row>
    <row r="14147" spans="1:4" x14ac:dyDescent="0.2">
      <c r="A14147" t="s">
        <v>304</v>
      </c>
      <c r="B14147" t="s">
        <v>143</v>
      </c>
      <c r="C14147" s="44">
        <v>0</v>
      </c>
      <c r="D14147" s="33">
        <v>43903</v>
      </c>
    </row>
    <row r="14148" spans="1:4" x14ac:dyDescent="0.2">
      <c r="A14148" t="s">
        <v>304</v>
      </c>
      <c r="B14148" t="s">
        <v>143</v>
      </c>
      <c r="C14148" s="44">
        <v>0</v>
      </c>
      <c r="D14148" s="33">
        <v>43904</v>
      </c>
    </row>
    <row r="14149" spans="1:4" x14ac:dyDescent="0.2">
      <c r="A14149" t="s">
        <v>304</v>
      </c>
      <c r="B14149" t="s">
        <v>143</v>
      </c>
      <c r="C14149" s="44">
        <v>0</v>
      </c>
      <c r="D14149" s="33">
        <v>43905</v>
      </c>
    </row>
    <row r="14150" spans="1:4" x14ac:dyDescent="0.2">
      <c r="A14150" t="s">
        <v>305</v>
      </c>
      <c r="B14150" t="s">
        <v>143</v>
      </c>
      <c r="C14150" s="44">
        <v>0</v>
      </c>
      <c r="D14150" s="33">
        <v>43852</v>
      </c>
    </row>
    <row r="14151" spans="1:4" x14ac:dyDescent="0.2">
      <c r="A14151" t="s">
        <v>305</v>
      </c>
      <c r="B14151" t="s">
        <v>143</v>
      </c>
      <c r="C14151" s="44">
        <v>0</v>
      </c>
      <c r="D14151" s="33">
        <v>43853</v>
      </c>
    </row>
    <row r="14152" spans="1:4" x14ac:dyDescent="0.2">
      <c r="A14152" t="s">
        <v>305</v>
      </c>
      <c r="B14152" t="s">
        <v>143</v>
      </c>
      <c r="C14152" s="44">
        <v>0</v>
      </c>
      <c r="D14152" s="33">
        <v>43854</v>
      </c>
    </row>
    <row r="14153" spans="1:4" x14ac:dyDescent="0.2">
      <c r="A14153" t="s">
        <v>305</v>
      </c>
      <c r="B14153" t="s">
        <v>143</v>
      </c>
      <c r="C14153" s="44">
        <v>0</v>
      </c>
      <c r="D14153" s="33">
        <v>43855</v>
      </c>
    </row>
    <row r="14154" spans="1:4" x14ac:dyDescent="0.2">
      <c r="A14154" t="s">
        <v>305</v>
      </c>
      <c r="B14154" t="s">
        <v>143</v>
      </c>
      <c r="C14154" s="44">
        <v>0</v>
      </c>
      <c r="D14154" s="33">
        <v>43856</v>
      </c>
    </row>
    <row r="14155" spans="1:4" x14ac:dyDescent="0.2">
      <c r="A14155" t="s">
        <v>305</v>
      </c>
      <c r="B14155" t="s">
        <v>143</v>
      </c>
      <c r="C14155" s="44">
        <v>0</v>
      </c>
      <c r="D14155" s="33">
        <v>43857</v>
      </c>
    </row>
    <row r="14156" spans="1:4" x14ac:dyDescent="0.2">
      <c r="A14156" t="s">
        <v>305</v>
      </c>
      <c r="B14156" t="s">
        <v>143</v>
      </c>
      <c r="C14156" s="44">
        <v>0</v>
      </c>
      <c r="D14156" s="33">
        <v>43858</v>
      </c>
    </row>
    <row r="14157" spans="1:4" x14ac:dyDescent="0.2">
      <c r="A14157" t="s">
        <v>305</v>
      </c>
      <c r="B14157" t="s">
        <v>143</v>
      </c>
      <c r="C14157" s="44">
        <v>0</v>
      </c>
      <c r="D14157" s="33">
        <v>43859</v>
      </c>
    </row>
    <row r="14158" spans="1:4" x14ac:dyDescent="0.2">
      <c r="A14158" t="s">
        <v>305</v>
      </c>
      <c r="B14158" t="s">
        <v>143</v>
      </c>
      <c r="C14158" s="44">
        <v>0</v>
      </c>
      <c r="D14158" s="33">
        <v>43860</v>
      </c>
    </row>
    <row r="14159" spans="1:4" x14ac:dyDescent="0.2">
      <c r="A14159" t="s">
        <v>305</v>
      </c>
      <c r="B14159" t="s">
        <v>143</v>
      </c>
      <c r="C14159" s="44">
        <v>0</v>
      </c>
      <c r="D14159" s="33">
        <v>43861</v>
      </c>
    </row>
    <row r="14160" spans="1:4" x14ac:dyDescent="0.2">
      <c r="A14160" t="s">
        <v>305</v>
      </c>
      <c r="B14160" t="s">
        <v>143</v>
      </c>
      <c r="C14160" s="44">
        <v>0</v>
      </c>
      <c r="D14160" s="33">
        <v>43862</v>
      </c>
    </row>
    <row r="14161" spans="1:4" x14ac:dyDescent="0.2">
      <c r="A14161" t="s">
        <v>305</v>
      </c>
      <c r="B14161" t="s">
        <v>143</v>
      </c>
      <c r="C14161" s="44">
        <v>0</v>
      </c>
      <c r="D14161" s="33">
        <v>43863</v>
      </c>
    </row>
    <row r="14162" spans="1:4" x14ac:dyDescent="0.2">
      <c r="A14162" t="s">
        <v>305</v>
      </c>
      <c r="B14162" t="s">
        <v>143</v>
      </c>
      <c r="C14162" s="44">
        <v>0</v>
      </c>
      <c r="D14162" s="33">
        <v>43864</v>
      </c>
    </row>
    <row r="14163" spans="1:4" x14ac:dyDescent="0.2">
      <c r="A14163" t="s">
        <v>305</v>
      </c>
      <c r="B14163" t="s">
        <v>143</v>
      </c>
      <c r="C14163" s="44">
        <v>0</v>
      </c>
      <c r="D14163" s="33">
        <v>43865</v>
      </c>
    </row>
    <row r="14164" spans="1:4" x14ac:dyDescent="0.2">
      <c r="A14164" t="s">
        <v>305</v>
      </c>
      <c r="B14164" t="s">
        <v>143</v>
      </c>
      <c r="C14164" s="44">
        <v>0</v>
      </c>
      <c r="D14164" s="33">
        <v>43866</v>
      </c>
    </row>
    <row r="14165" spans="1:4" x14ac:dyDescent="0.2">
      <c r="A14165" t="s">
        <v>305</v>
      </c>
      <c r="B14165" t="s">
        <v>143</v>
      </c>
      <c r="C14165" s="44">
        <v>0</v>
      </c>
      <c r="D14165" s="33">
        <v>43867</v>
      </c>
    </row>
    <row r="14166" spans="1:4" x14ac:dyDescent="0.2">
      <c r="A14166" t="s">
        <v>305</v>
      </c>
      <c r="B14166" t="s">
        <v>143</v>
      </c>
      <c r="C14166" s="44">
        <v>0</v>
      </c>
      <c r="D14166" s="33">
        <v>43868</v>
      </c>
    </row>
    <row r="14167" spans="1:4" x14ac:dyDescent="0.2">
      <c r="A14167" t="s">
        <v>305</v>
      </c>
      <c r="B14167" t="s">
        <v>143</v>
      </c>
      <c r="C14167" s="44">
        <v>0</v>
      </c>
      <c r="D14167" s="33">
        <v>43869</v>
      </c>
    </row>
    <row r="14168" spans="1:4" x14ac:dyDescent="0.2">
      <c r="A14168" t="s">
        <v>305</v>
      </c>
      <c r="B14168" t="s">
        <v>143</v>
      </c>
      <c r="C14168" s="44">
        <v>0</v>
      </c>
      <c r="D14168" s="33">
        <v>43870</v>
      </c>
    </row>
    <row r="14169" spans="1:4" x14ac:dyDescent="0.2">
      <c r="A14169" t="s">
        <v>305</v>
      </c>
      <c r="B14169" t="s">
        <v>143</v>
      </c>
      <c r="C14169" s="44">
        <v>0</v>
      </c>
      <c r="D14169" s="33">
        <v>43871</v>
      </c>
    </row>
    <row r="14170" spans="1:4" x14ac:dyDescent="0.2">
      <c r="A14170" t="s">
        <v>305</v>
      </c>
      <c r="B14170" t="s">
        <v>143</v>
      </c>
      <c r="C14170" s="44">
        <v>0</v>
      </c>
      <c r="D14170" s="33">
        <v>43872</v>
      </c>
    </row>
    <row r="14171" spans="1:4" x14ac:dyDescent="0.2">
      <c r="A14171" t="s">
        <v>305</v>
      </c>
      <c r="B14171" t="s">
        <v>143</v>
      </c>
      <c r="C14171" s="44">
        <v>0</v>
      </c>
      <c r="D14171" s="33">
        <v>43873</v>
      </c>
    </row>
    <row r="14172" spans="1:4" x14ac:dyDescent="0.2">
      <c r="A14172" t="s">
        <v>305</v>
      </c>
      <c r="B14172" t="s">
        <v>143</v>
      </c>
      <c r="C14172" s="44">
        <v>0</v>
      </c>
      <c r="D14172" s="33">
        <v>43874</v>
      </c>
    </row>
    <row r="14173" spans="1:4" x14ac:dyDescent="0.2">
      <c r="A14173" t="s">
        <v>305</v>
      </c>
      <c r="B14173" t="s">
        <v>143</v>
      </c>
      <c r="C14173" s="44">
        <v>0</v>
      </c>
      <c r="D14173" s="33">
        <v>43875</v>
      </c>
    </row>
    <row r="14174" spans="1:4" x14ac:dyDescent="0.2">
      <c r="A14174" t="s">
        <v>305</v>
      </c>
      <c r="B14174" t="s">
        <v>143</v>
      </c>
      <c r="C14174" s="44">
        <v>0</v>
      </c>
      <c r="D14174" s="33">
        <v>43876</v>
      </c>
    </row>
    <row r="14175" spans="1:4" x14ac:dyDescent="0.2">
      <c r="A14175" t="s">
        <v>305</v>
      </c>
      <c r="B14175" t="s">
        <v>143</v>
      </c>
      <c r="C14175" s="44">
        <v>0</v>
      </c>
      <c r="D14175" s="33">
        <v>43877</v>
      </c>
    </row>
    <row r="14176" spans="1:4" x14ac:dyDescent="0.2">
      <c r="A14176" t="s">
        <v>305</v>
      </c>
      <c r="B14176" t="s">
        <v>143</v>
      </c>
      <c r="C14176" s="44">
        <v>0</v>
      </c>
      <c r="D14176" s="33">
        <v>43878</v>
      </c>
    </row>
    <row r="14177" spans="1:4" x14ac:dyDescent="0.2">
      <c r="A14177" t="s">
        <v>305</v>
      </c>
      <c r="B14177" t="s">
        <v>143</v>
      </c>
      <c r="C14177" s="44">
        <v>0</v>
      </c>
      <c r="D14177" s="33">
        <v>43879</v>
      </c>
    </row>
    <row r="14178" spans="1:4" x14ac:dyDescent="0.2">
      <c r="A14178" t="s">
        <v>305</v>
      </c>
      <c r="B14178" t="s">
        <v>143</v>
      </c>
      <c r="C14178" s="44">
        <v>0</v>
      </c>
      <c r="D14178" s="33">
        <v>43880</v>
      </c>
    </row>
    <row r="14179" spans="1:4" x14ac:dyDescent="0.2">
      <c r="A14179" t="s">
        <v>305</v>
      </c>
      <c r="B14179" t="s">
        <v>143</v>
      </c>
      <c r="C14179" s="44">
        <v>0</v>
      </c>
      <c r="D14179" s="33">
        <v>43881</v>
      </c>
    </row>
    <row r="14180" spans="1:4" x14ac:dyDescent="0.2">
      <c r="A14180" t="s">
        <v>305</v>
      </c>
      <c r="B14180" t="s">
        <v>143</v>
      </c>
      <c r="C14180" s="44">
        <v>0</v>
      </c>
      <c r="D14180" s="33">
        <v>43882</v>
      </c>
    </row>
    <row r="14181" spans="1:4" x14ac:dyDescent="0.2">
      <c r="A14181" t="s">
        <v>305</v>
      </c>
      <c r="B14181" t="s">
        <v>143</v>
      </c>
      <c r="C14181" s="44">
        <v>0</v>
      </c>
      <c r="D14181" s="33">
        <v>43883</v>
      </c>
    </row>
    <row r="14182" spans="1:4" x14ac:dyDescent="0.2">
      <c r="A14182" t="s">
        <v>305</v>
      </c>
      <c r="B14182" t="s">
        <v>143</v>
      </c>
      <c r="C14182" s="44">
        <v>0</v>
      </c>
      <c r="D14182" s="33">
        <v>43884</v>
      </c>
    </row>
    <row r="14183" spans="1:4" x14ac:dyDescent="0.2">
      <c r="A14183" t="s">
        <v>305</v>
      </c>
      <c r="B14183" t="s">
        <v>143</v>
      </c>
      <c r="C14183" s="44">
        <v>0</v>
      </c>
      <c r="D14183" s="33">
        <v>43885</v>
      </c>
    </row>
    <row r="14184" spans="1:4" x14ac:dyDescent="0.2">
      <c r="A14184" t="s">
        <v>305</v>
      </c>
      <c r="B14184" t="s">
        <v>143</v>
      </c>
      <c r="C14184" s="44">
        <v>0</v>
      </c>
      <c r="D14184" s="33">
        <v>43886</v>
      </c>
    </row>
    <row r="14185" spans="1:4" x14ac:dyDescent="0.2">
      <c r="A14185" t="s">
        <v>305</v>
      </c>
      <c r="B14185" t="s">
        <v>143</v>
      </c>
      <c r="C14185" s="44">
        <v>0</v>
      </c>
      <c r="D14185" s="33">
        <v>43887</v>
      </c>
    </row>
    <row r="14186" spans="1:4" x14ac:dyDescent="0.2">
      <c r="A14186" t="s">
        <v>305</v>
      </c>
      <c r="B14186" t="s">
        <v>143</v>
      </c>
      <c r="C14186" s="44">
        <v>0</v>
      </c>
      <c r="D14186" s="33">
        <v>43888</v>
      </c>
    </row>
    <row r="14187" spans="1:4" x14ac:dyDescent="0.2">
      <c r="A14187" t="s">
        <v>305</v>
      </c>
      <c r="B14187" t="s">
        <v>143</v>
      </c>
      <c r="C14187" s="44">
        <v>0</v>
      </c>
      <c r="D14187" s="33">
        <v>43889</v>
      </c>
    </row>
    <row r="14188" spans="1:4" x14ac:dyDescent="0.2">
      <c r="A14188" t="s">
        <v>305</v>
      </c>
      <c r="B14188" t="s">
        <v>143</v>
      </c>
      <c r="C14188" s="44">
        <v>0</v>
      </c>
      <c r="D14188" s="33">
        <v>43890</v>
      </c>
    </row>
    <row r="14189" spans="1:4" x14ac:dyDescent="0.2">
      <c r="A14189" t="s">
        <v>305</v>
      </c>
      <c r="B14189" t="s">
        <v>143</v>
      </c>
      <c r="C14189" s="44">
        <v>0</v>
      </c>
      <c r="D14189" s="33">
        <v>43891</v>
      </c>
    </row>
    <row r="14190" spans="1:4" x14ac:dyDescent="0.2">
      <c r="A14190" t="s">
        <v>305</v>
      </c>
      <c r="B14190" t="s">
        <v>143</v>
      </c>
      <c r="C14190" s="44">
        <v>0</v>
      </c>
      <c r="D14190" s="33">
        <v>43892</v>
      </c>
    </row>
    <row r="14191" spans="1:4" x14ac:dyDescent="0.2">
      <c r="A14191" t="s">
        <v>305</v>
      </c>
      <c r="B14191" t="s">
        <v>143</v>
      </c>
      <c r="C14191" s="44">
        <v>0</v>
      </c>
      <c r="D14191" s="33">
        <v>43893</v>
      </c>
    </row>
    <row r="14192" spans="1:4" x14ac:dyDescent="0.2">
      <c r="A14192" t="s">
        <v>305</v>
      </c>
      <c r="B14192" t="s">
        <v>143</v>
      </c>
      <c r="C14192" s="44">
        <v>0</v>
      </c>
      <c r="D14192" s="33">
        <v>43894</v>
      </c>
    </row>
    <row r="14193" spans="1:4" x14ac:dyDescent="0.2">
      <c r="A14193" t="s">
        <v>305</v>
      </c>
      <c r="B14193" t="s">
        <v>143</v>
      </c>
      <c r="C14193" s="44">
        <v>0</v>
      </c>
      <c r="D14193" s="33">
        <v>43895</v>
      </c>
    </row>
    <row r="14194" spans="1:4" x14ac:dyDescent="0.2">
      <c r="A14194" t="s">
        <v>305</v>
      </c>
      <c r="B14194" t="s">
        <v>143</v>
      </c>
      <c r="C14194" s="44">
        <v>0</v>
      </c>
      <c r="D14194" s="33">
        <v>43896</v>
      </c>
    </row>
    <row r="14195" spans="1:4" x14ac:dyDescent="0.2">
      <c r="A14195" t="s">
        <v>305</v>
      </c>
      <c r="B14195" t="s">
        <v>143</v>
      </c>
      <c r="C14195" s="44">
        <v>0</v>
      </c>
      <c r="D14195" s="33">
        <v>43897</v>
      </c>
    </row>
    <row r="14196" spans="1:4" x14ac:dyDescent="0.2">
      <c r="A14196" t="s">
        <v>305</v>
      </c>
      <c r="B14196" t="s">
        <v>143</v>
      </c>
      <c r="C14196" s="44">
        <v>1</v>
      </c>
      <c r="D14196" s="33">
        <v>43898</v>
      </c>
    </row>
    <row r="14197" spans="1:4" x14ac:dyDescent="0.2">
      <c r="A14197" t="s">
        <v>305</v>
      </c>
      <c r="B14197" t="s">
        <v>143</v>
      </c>
      <c r="C14197" s="44">
        <v>1</v>
      </c>
      <c r="D14197" s="33">
        <v>43899</v>
      </c>
    </row>
    <row r="14198" spans="1:4" x14ac:dyDescent="0.2">
      <c r="A14198" t="s">
        <v>305</v>
      </c>
      <c r="B14198" t="s">
        <v>143</v>
      </c>
      <c r="C14198" s="44">
        <v>0</v>
      </c>
      <c r="D14198" s="33">
        <v>43900</v>
      </c>
    </row>
    <row r="14199" spans="1:4" x14ac:dyDescent="0.2">
      <c r="A14199" t="s">
        <v>305</v>
      </c>
      <c r="B14199" t="s">
        <v>143</v>
      </c>
      <c r="C14199" s="44">
        <v>0</v>
      </c>
      <c r="D14199" s="33">
        <v>43901</v>
      </c>
    </row>
    <row r="14200" spans="1:4" x14ac:dyDescent="0.2">
      <c r="A14200" t="s">
        <v>305</v>
      </c>
      <c r="B14200" t="s">
        <v>143</v>
      </c>
      <c r="C14200" s="44">
        <v>0</v>
      </c>
      <c r="D14200" s="33">
        <v>43902</v>
      </c>
    </row>
    <row r="14201" spans="1:4" x14ac:dyDescent="0.2">
      <c r="A14201" t="s">
        <v>305</v>
      </c>
      <c r="B14201" t="s">
        <v>143</v>
      </c>
      <c r="C14201" s="44">
        <v>0</v>
      </c>
      <c r="D14201" s="33">
        <v>43903</v>
      </c>
    </row>
    <row r="14202" spans="1:4" x14ac:dyDescent="0.2">
      <c r="A14202" t="s">
        <v>305</v>
      </c>
      <c r="B14202" t="s">
        <v>143</v>
      </c>
      <c r="C14202" s="44">
        <v>0</v>
      </c>
      <c r="D14202" s="33">
        <v>43904</v>
      </c>
    </row>
    <row r="14203" spans="1:4" x14ac:dyDescent="0.2">
      <c r="A14203" t="s">
        <v>305</v>
      </c>
      <c r="B14203" t="s">
        <v>143</v>
      </c>
      <c r="C14203" s="44">
        <v>0</v>
      </c>
      <c r="D14203" s="33">
        <v>43905</v>
      </c>
    </row>
    <row r="14204" spans="1:4" x14ac:dyDescent="0.2">
      <c r="A14204" t="s">
        <v>306</v>
      </c>
      <c r="B14204" t="s">
        <v>143</v>
      </c>
      <c r="C14204" s="44">
        <v>0</v>
      </c>
      <c r="D14204" s="33">
        <v>43852</v>
      </c>
    </row>
    <row r="14205" spans="1:4" x14ac:dyDescent="0.2">
      <c r="A14205" t="s">
        <v>306</v>
      </c>
      <c r="B14205" t="s">
        <v>143</v>
      </c>
      <c r="C14205" s="44">
        <v>0</v>
      </c>
      <c r="D14205" s="33">
        <v>43853</v>
      </c>
    </row>
    <row r="14206" spans="1:4" x14ac:dyDescent="0.2">
      <c r="A14206" t="s">
        <v>306</v>
      </c>
      <c r="B14206" t="s">
        <v>143</v>
      </c>
      <c r="C14206" s="44">
        <v>0</v>
      </c>
      <c r="D14206" s="33">
        <v>43854</v>
      </c>
    </row>
    <row r="14207" spans="1:4" x14ac:dyDescent="0.2">
      <c r="A14207" t="s">
        <v>306</v>
      </c>
      <c r="B14207" t="s">
        <v>143</v>
      </c>
      <c r="C14207" s="44">
        <v>0</v>
      </c>
      <c r="D14207" s="33">
        <v>43855</v>
      </c>
    </row>
    <row r="14208" spans="1:4" x14ac:dyDescent="0.2">
      <c r="A14208" t="s">
        <v>306</v>
      </c>
      <c r="B14208" t="s">
        <v>143</v>
      </c>
      <c r="C14208" s="44">
        <v>0</v>
      </c>
      <c r="D14208" s="33">
        <v>43856</v>
      </c>
    </row>
    <row r="14209" spans="1:4" x14ac:dyDescent="0.2">
      <c r="A14209" t="s">
        <v>306</v>
      </c>
      <c r="B14209" t="s">
        <v>143</v>
      </c>
      <c r="C14209" s="44">
        <v>0</v>
      </c>
      <c r="D14209" s="33">
        <v>43857</v>
      </c>
    </row>
    <row r="14210" spans="1:4" x14ac:dyDescent="0.2">
      <c r="A14210" t="s">
        <v>306</v>
      </c>
      <c r="B14210" t="s">
        <v>143</v>
      </c>
      <c r="C14210" s="44">
        <v>0</v>
      </c>
      <c r="D14210" s="33">
        <v>43858</v>
      </c>
    </row>
    <row r="14211" spans="1:4" x14ac:dyDescent="0.2">
      <c r="A14211" t="s">
        <v>306</v>
      </c>
      <c r="B14211" t="s">
        <v>143</v>
      </c>
      <c r="C14211" s="44">
        <v>0</v>
      </c>
      <c r="D14211" s="33">
        <v>43859</v>
      </c>
    </row>
    <row r="14212" spans="1:4" x14ac:dyDescent="0.2">
      <c r="A14212" t="s">
        <v>306</v>
      </c>
      <c r="B14212" t="s">
        <v>143</v>
      </c>
      <c r="C14212" s="44">
        <v>0</v>
      </c>
      <c r="D14212" s="33">
        <v>43860</v>
      </c>
    </row>
    <row r="14213" spans="1:4" x14ac:dyDescent="0.2">
      <c r="A14213" t="s">
        <v>306</v>
      </c>
      <c r="B14213" t="s">
        <v>143</v>
      </c>
      <c r="C14213" s="44">
        <v>0</v>
      </c>
      <c r="D14213" s="33">
        <v>43861</v>
      </c>
    </row>
    <row r="14214" spans="1:4" x14ac:dyDescent="0.2">
      <c r="A14214" t="s">
        <v>306</v>
      </c>
      <c r="B14214" t="s">
        <v>143</v>
      </c>
      <c r="C14214" s="44">
        <v>0</v>
      </c>
      <c r="D14214" s="33">
        <v>43862</v>
      </c>
    </row>
    <row r="14215" spans="1:4" x14ac:dyDescent="0.2">
      <c r="A14215" t="s">
        <v>306</v>
      </c>
      <c r="B14215" t="s">
        <v>143</v>
      </c>
      <c r="C14215" s="44">
        <v>0</v>
      </c>
      <c r="D14215" s="33">
        <v>43863</v>
      </c>
    </row>
    <row r="14216" spans="1:4" x14ac:dyDescent="0.2">
      <c r="A14216" t="s">
        <v>306</v>
      </c>
      <c r="B14216" t="s">
        <v>143</v>
      </c>
      <c r="C14216" s="44">
        <v>0</v>
      </c>
      <c r="D14216" s="33">
        <v>43864</v>
      </c>
    </row>
    <row r="14217" spans="1:4" x14ac:dyDescent="0.2">
      <c r="A14217" t="s">
        <v>306</v>
      </c>
      <c r="B14217" t="s">
        <v>143</v>
      </c>
      <c r="C14217" s="44">
        <v>0</v>
      </c>
      <c r="D14217" s="33">
        <v>43865</v>
      </c>
    </row>
    <row r="14218" spans="1:4" x14ac:dyDescent="0.2">
      <c r="A14218" t="s">
        <v>306</v>
      </c>
      <c r="B14218" t="s">
        <v>143</v>
      </c>
      <c r="C14218" s="44">
        <v>0</v>
      </c>
      <c r="D14218" s="33">
        <v>43866</v>
      </c>
    </row>
    <row r="14219" spans="1:4" x14ac:dyDescent="0.2">
      <c r="A14219" t="s">
        <v>306</v>
      </c>
      <c r="B14219" t="s">
        <v>143</v>
      </c>
      <c r="C14219" s="44">
        <v>0</v>
      </c>
      <c r="D14219" s="33">
        <v>43867</v>
      </c>
    </row>
    <row r="14220" spans="1:4" x14ac:dyDescent="0.2">
      <c r="A14220" t="s">
        <v>306</v>
      </c>
      <c r="B14220" t="s">
        <v>143</v>
      </c>
      <c r="C14220" s="44">
        <v>0</v>
      </c>
      <c r="D14220" s="33">
        <v>43868</v>
      </c>
    </row>
    <row r="14221" spans="1:4" x14ac:dyDescent="0.2">
      <c r="A14221" t="s">
        <v>306</v>
      </c>
      <c r="B14221" t="s">
        <v>143</v>
      </c>
      <c r="C14221" s="44">
        <v>0</v>
      </c>
      <c r="D14221" s="33">
        <v>43869</v>
      </c>
    </row>
    <row r="14222" spans="1:4" x14ac:dyDescent="0.2">
      <c r="A14222" t="s">
        <v>306</v>
      </c>
      <c r="B14222" t="s">
        <v>143</v>
      </c>
      <c r="C14222" s="44">
        <v>0</v>
      </c>
      <c r="D14222" s="33">
        <v>43870</v>
      </c>
    </row>
    <row r="14223" spans="1:4" x14ac:dyDescent="0.2">
      <c r="A14223" t="s">
        <v>306</v>
      </c>
      <c r="B14223" t="s">
        <v>143</v>
      </c>
      <c r="C14223" s="44">
        <v>0</v>
      </c>
      <c r="D14223" s="33">
        <v>43871</v>
      </c>
    </row>
    <row r="14224" spans="1:4" x14ac:dyDescent="0.2">
      <c r="A14224" t="s">
        <v>306</v>
      </c>
      <c r="B14224" t="s">
        <v>143</v>
      </c>
      <c r="C14224" s="44">
        <v>0</v>
      </c>
      <c r="D14224" s="33">
        <v>43872</v>
      </c>
    </row>
    <row r="14225" spans="1:4" x14ac:dyDescent="0.2">
      <c r="A14225" t="s">
        <v>306</v>
      </c>
      <c r="B14225" t="s">
        <v>143</v>
      </c>
      <c r="C14225" s="44">
        <v>0</v>
      </c>
      <c r="D14225" s="33">
        <v>43873</v>
      </c>
    </row>
    <row r="14226" spans="1:4" x14ac:dyDescent="0.2">
      <c r="A14226" t="s">
        <v>306</v>
      </c>
      <c r="B14226" t="s">
        <v>143</v>
      </c>
      <c r="C14226" s="44">
        <v>0</v>
      </c>
      <c r="D14226" s="33">
        <v>43874</v>
      </c>
    </row>
    <row r="14227" spans="1:4" x14ac:dyDescent="0.2">
      <c r="A14227" t="s">
        <v>306</v>
      </c>
      <c r="B14227" t="s">
        <v>143</v>
      </c>
      <c r="C14227" s="44">
        <v>0</v>
      </c>
      <c r="D14227" s="33">
        <v>43875</v>
      </c>
    </row>
    <row r="14228" spans="1:4" x14ac:dyDescent="0.2">
      <c r="A14228" t="s">
        <v>306</v>
      </c>
      <c r="B14228" t="s">
        <v>143</v>
      </c>
      <c r="C14228" s="44">
        <v>0</v>
      </c>
      <c r="D14228" s="33">
        <v>43876</v>
      </c>
    </row>
    <row r="14229" spans="1:4" x14ac:dyDescent="0.2">
      <c r="A14229" t="s">
        <v>306</v>
      </c>
      <c r="B14229" t="s">
        <v>143</v>
      </c>
      <c r="C14229" s="44">
        <v>0</v>
      </c>
      <c r="D14229" s="33">
        <v>43877</v>
      </c>
    </row>
    <row r="14230" spans="1:4" x14ac:dyDescent="0.2">
      <c r="A14230" t="s">
        <v>306</v>
      </c>
      <c r="B14230" t="s">
        <v>143</v>
      </c>
      <c r="C14230" s="44">
        <v>0</v>
      </c>
      <c r="D14230" s="33">
        <v>43878</v>
      </c>
    </row>
    <row r="14231" spans="1:4" x14ac:dyDescent="0.2">
      <c r="A14231" t="s">
        <v>306</v>
      </c>
      <c r="B14231" t="s">
        <v>143</v>
      </c>
      <c r="C14231" s="44">
        <v>0</v>
      </c>
      <c r="D14231" s="33">
        <v>43879</v>
      </c>
    </row>
    <row r="14232" spans="1:4" x14ac:dyDescent="0.2">
      <c r="A14232" t="s">
        <v>306</v>
      </c>
      <c r="B14232" t="s">
        <v>143</v>
      </c>
      <c r="C14232" s="44">
        <v>0</v>
      </c>
      <c r="D14232" s="33">
        <v>43880</v>
      </c>
    </row>
    <row r="14233" spans="1:4" x14ac:dyDescent="0.2">
      <c r="A14233" t="s">
        <v>306</v>
      </c>
      <c r="B14233" t="s">
        <v>143</v>
      </c>
      <c r="C14233" s="44">
        <v>0</v>
      </c>
      <c r="D14233" s="33">
        <v>43881</v>
      </c>
    </row>
    <row r="14234" spans="1:4" x14ac:dyDescent="0.2">
      <c r="A14234" t="s">
        <v>306</v>
      </c>
      <c r="B14234" t="s">
        <v>143</v>
      </c>
      <c r="C14234" s="44">
        <v>0</v>
      </c>
      <c r="D14234" s="33">
        <v>43882</v>
      </c>
    </row>
    <row r="14235" spans="1:4" x14ac:dyDescent="0.2">
      <c r="A14235" t="s">
        <v>306</v>
      </c>
      <c r="B14235" t="s">
        <v>143</v>
      </c>
      <c r="C14235" s="44">
        <v>0</v>
      </c>
      <c r="D14235" s="33">
        <v>43883</v>
      </c>
    </row>
    <row r="14236" spans="1:4" x14ac:dyDescent="0.2">
      <c r="A14236" t="s">
        <v>306</v>
      </c>
      <c r="B14236" t="s">
        <v>143</v>
      </c>
      <c r="C14236" s="44">
        <v>0</v>
      </c>
      <c r="D14236" s="33">
        <v>43884</v>
      </c>
    </row>
    <row r="14237" spans="1:4" x14ac:dyDescent="0.2">
      <c r="A14237" t="s">
        <v>306</v>
      </c>
      <c r="B14237" t="s">
        <v>143</v>
      </c>
      <c r="C14237" s="44">
        <v>0</v>
      </c>
      <c r="D14237" s="33">
        <v>43885</v>
      </c>
    </row>
    <row r="14238" spans="1:4" x14ac:dyDescent="0.2">
      <c r="A14238" t="s">
        <v>306</v>
      </c>
      <c r="B14238" t="s">
        <v>143</v>
      </c>
      <c r="C14238" s="44">
        <v>0</v>
      </c>
      <c r="D14238" s="33">
        <v>43886</v>
      </c>
    </row>
    <row r="14239" spans="1:4" x14ac:dyDescent="0.2">
      <c r="A14239" t="s">
        <v>306</v>
      </c>
      <c r="B14239" t="s">
        <v>143</v>
      </c>
      <c r="C14239" s="44">
        <v>0</v>
      </c>
      <c r="D14239" s="33">
        <v>43887</v>
      </c>
    </row>
    <row r="14240" spans="1:4" x14ac:dyDescent="0.2">
      <c r="A14240" t="s">
        <v>306</v>
      </c>
      <c r="B14240" t="s">
        <v>143</v>
      </c>
      <c r="C14240" s="44">
        <v>0</v>
      </c>
      <c r="D14240" s="33">
        <v>43888</v>
      </c>
    </row>
    <row r="14241" spans="1:4" x14ac:dyDescent="0.2">
      <c r="A14241" t="s">
        <v>306</v>
      </c>
      <c r="B14241" t="s">
        <v>143</v>
      </c>
      <c r="C14241" s="44">
        <v>0</v>
      </c>
      <c r="D14241" s="33">
        <v>43889</v>
      </c>
    </row>
    <row r="14242" spans="1:4" x14ac:dyDescent="0.2">
      <c r="A14242" t="s">
        <v>306</v>
      </c>
      <c r="B14242" t="s">
        <v>143</v>
      </c>
      <c r="C14242" s="44">
        <v>0</v>
      </c>
      <c r="D14242" s="33">
        <v>43890</v>
      </c>
    </row>
    <row r="14243" spans="1:4" x14ac:dyDescent="0.2">
      <c r="A14243" t="s">
        <v>306</v>
      </c>
      <c r="B14243" t="s">
        <v>143</v>
      </c>
      <c r="C14243" s="44">
        <v>0</v>
      </c>
      <c r="D14243" s="33">
        <v>43891</v>
      </c>
    </row>
    <row r="14244" spans="1:4" x14ac:dyDescent="0.2">
      <c r="A14244" t="s">
        <v>306</v>
      </c>
      <c r="B14244" t="s">
        <v>143</v>
      </c>
      <c r="C14244" s="44">
        <v>0</v>
      </c>
      <c r="D14244" s="33">
        <v>43892</v>
      </c>
    </row>
    <row r="14245" spans="1:4" x14ac:dyDescent="0.2">
      <c r="A14245" t="s">
        <v>306</v>
      </c>
      <c r="B14245" t="s">
        <v>143</v>
      </c>
      <c r="C14245" s="44">
        <v>0</v>
      </c>
      <c r="D14245" s="33">
        <v>43893</v>
      </c>
    </row>
    <row r="14246" spans="1:4" x14ac:dyDescent="0.2">
      <c r="A14246" t="s">
        <v>306</v>
      </c>
      <c r="B14246" t="s">
        <v>143</v>
      </c>
      <c r="C14246" s="44">
        <v>0</v>
      </c>
      <c r="D14246" s="33">
        <v>43894</v>
      </c>
    </row>
    <row r="14247" spans="1:4" x14ac:dyDescent="0.2">
      <c r="A14247" t="s">
        <v>306</v>
      </c>
      <c r="B14247" t="s">
        <v>143</v>
      </c>
      <c r="C14247" s="44">
        <v>0</v>
      </c>
      <c r="D14247" s="33">
        <v>43895</v>
      </c>
    </row>
    <row r="14248" spans="1:4" x14ac:dyDescent="0.2">
      <c r="A14248" t="s">
        <v>306</v>
      </c>
      <c r="B14248" t="s">
        <v>143</v>
      </c>
      <c r="C14248" s="44">
        <v>0</v>
      </c>
      <c r="D14248" s="33">
        <v>43896</v>
      </c>
    </row>
    <row r="14249" spans="1:4" x14ac:dyDescent="0.2">
      <c r="A14249" t="s">
        <v>306</v>
      </c>
      <c r="B14249" t="s">
        <v>143</v>
      </c>
      <c r="C14249" s="44">
        <v>0</v>
      </c>
      <c r="D14249" s="33">
        <v>43897</v>
      </c>
    </row>
    <row r="14250" spans="1:4" x14ac:dyDescent="0.2">
      <c r="A14250" t="s">
        <v>306</v>
      </c>
      <c r="B14250" t="s">
        <v>143</v>
      </c>
      <c r="C14250" s="44">
        <v>1</v>
      </c>
      <c r="D14250" s="33">
        <v>43898</v>
      </c>
    </row>
    <row r="14251" spans="1:4" x14ac:dyDescent="0.2">
      <c r="A14251" t="s">
        <v>306</v>
      </c>
      <c r="B14251" t="s">
        <v>143</v>
      </c>
      <c r="C14251" s="44">
        <v>1</v>
      </c>
      <c r="D14251" s="33">
        <v>43899</v>
      </c>
    </row>
    <row r="14252" spans="1:4" x14ac:dyDescent="0.2">
      <c r="A14252" t="s">
        <v>306</v>
      </c>
      <c r="B14252" t="s">
        <v>143</v>
      </c>
      <c r="C14252" s="44">
        <v>0</v>
      </c>
      <c r="D14252" s="33">
        <v>43900</v>
      </c>
    </row>
    <row r="14253" spans="1:4" x14ac:dyDescent="0.2">
      <c r="A14253" t="s">
        <v>306</v>
      </c>
      <c r="B14253" t="s">
        <v>143</v>
      </c>
      <c r="C14253" s="44">
        <v>0</v>
      </c>
      <c r="D14253" s="33">
        <v>43901</v>
      </c>
    </row>
    <row r="14254" spans="1:4" x14ac:dyDescent="0.2">
      <c r="A14254" t="s">
        <v>306</v>
      </c>
      <c r="B14254" t="s">
        <v>143</v>
      </c>
      <c r="C14254" s="44">
        <v>0</v>
      </c>
      <c r="D14254" s="33">
        <v>43902</v>
      </c>
    </row>
    <row r="14255" spans="1:4" x14ac:dyDescent="0.2">
      <c r="A14255" t="s">
        <v>306</v>
      </c>
      <c r="B14255" t="s">
        <v>143</v>
      </c>
      <c r="C14255" s="44">
        <v>0</v>
      </c>
      <c r="D14255" s="33">
        <v>43903</v>
      </c>
    </row>
    <row r="14256" spans="1:4" x14ac:dyDescent="0.2">
      <c r="A14256" t="s">
        <v>306</v>
      </c>
      <c r="B14256" t="s">
        <v>143</v>
      </c>
      <c r="C14256" s="44">
        <v>0</v>
      </c>
      <c r="D14256" s="33">
        <v>43904</v>
      </c>
    </row>
    <row r="14257" spans="1:4" x14ac:dyDescent="0.2">
      <c r="A14257" t="s">
        <v>306</v>
      </c>
      <c r="B14257" t="s">
        <v>143</v>
      </c>
      <c r="C14257" s="44">
        <v>0</v>
      </c>
      <c r="D14257" s="33">
        <v>43905</v>
      </c>
    </row>
    <row r="14258" spans="1:4" x14ac:dyDescent="0.2">
      <c r="A14258" t="s">
        <v>307</v>
      </c>
      <c r="B14258" t="s">
        <v>143</v>
      </c>
      <c r="C14258" s="44">
        <v>0</v>
      </c>
      <c r="D14258" s="33">
        <v>43852</v>
      </c>
    </row>
    <row r="14259" spans="1:4" x14ac:dyDescent="0.2">
      <c r="A14259" t="s">
        <v>307</v>
      </c>
      <c r="B14259" t="s">
        <v>143</v>
      </c>
      <c r="C14259" s="44">
        <v>0</v>
      </c>
      <c r="D14259" s="33">
        <v>43853</v>
      </c>
    </row>
    <row r="14260" spans="1:4" x14ac:dyDescent="0.2">
      <c r="A14260" t="s">
        <v>307</v>
      </c>
      <c r="B14260" t="s">
        <v>143</v>
      </c>
      <c r="C14260" s="44">
        <v>0</v>
      </c>
      <c r="D14260" s="33">
        <v>43854</v>
      </c>
    </row>
    <row r="14261" spans="1:4" x14ac:dyDescent="0.2">
      <c r="A14261" t="s">
        <v>307</v>
      </c>
      <c r="B14261" t="s">
        <v>143</v>
      </c>
      <c r="C14261" s="44">
        <v>0</v>
      </c>
      <c r="D14261" s="33">
        <v>43855</v>
      </c>
    </row>
    <row r="14262" spans="1:4" x14ac:dyDescent="0.2">
      <c r="A14262" t="s">
        <v>307</v>
      </c>
      <c r="B14262" t="s">
        <v>143</v>
      </c>
      <c r="C14262" s="44">
        <v>0</v>
      </c>
      <c r="D14262" s="33">
        <v>43856</v>
      </c>
    </row>
    <row r="14263" spans="1:4" x14ac:dyDescent="0.2">
      <c r="A14263" t="s">
        <v>307</v>
      </c>
      <c r="B14263" t="s">
        <v>143</v>
      </c>
      <c r="C14263" s="44">
        <v>0</v>
      </c>
      <c r="D14263" s="33">
        <v>43857</v>
      </c>
    </row>
    <row r="14264" spans="1:4" x14ac:dyDescent="0.2">
      <c r="A14264" t="s">
        <v>307</v>
      </c>
      <c r="B14264" t="s">
        <v>143</v>
      </c>
      <c r="C14264" s="44">
        <v>0</v>
      </c>
      <c r="D14264" s="33">
        <v>43858</v>
      </c>
    </row>
    <row r="14265" spans="1:4" x14ac:dyDescent="0.2">
      <c r="A14265" t="s">
        <v>307</v>
      </c>
      <c r="B14265" t="s">
        <v>143</v>
      </c>
      <c r="C14265" s="44">
        <v>0</v>
      </c>
      <c r="D14265" s="33">
        <v>43859</v>
      </c>
    </row>
    <row r="14266" spans="1:4" x14ac:dyDescent="0.2">
      <c r="A14266" t="s">
        <v>307</v>
      </c>
      <c r="B14266" t="s">
        <v>143</v>
      </c>
      <c r="C14266" s="44">
        <v>0</v>
      </c>
      <c r="D14266" s="33">
        <v>43860</v>
      </c>
    </row>
    <row r="14267" spans="1:4" x14ac:dyDescent="0.2">
      <c r="A14267" t="s">
        <v>307</v>
      </c>
      <c r="B14267" t="s">
        <v>143</v>
      </c>
      <c r="C14267" s="44">
        <v>0</v>
      </c>
      <c r="D14267" s="33">
        <v>43861</v>
      </c>
    </row>
    <row r="14268" spans="1:4" x14ac:dyDescent="0.2">
      <c r="A14268" t="s">
        <v>307</v>
      </c>
      <c r="B14268" t="s">
        <v>143</v>
      </c>
      <c r="C14268" s="44">
        <v>0</v>
      </c>
      <c r="D14268" s="33">
        <v>43862</v>
      </c>
    </row>
    <row r="14269" spans="1:4" x14ac:dyDescent="0.2">
      <c r="A14269" t="s">
        <v>307</v>
      </c>
      <c r="B14269" t="s">
        <v>143</v>
      </c>
      <c r="C14269" s="44">
        <v>0</v>
      </c>
      <c r="D14269" s="33">
        <v>43863</v>
      </c>
    </row>
    <row r="14270" spans="1:4" x14ac:dyDescent="0.2">
      <c r="A14270" t="s">
        <v>307</v>
      </c>
      <c r="B14270" t="s">
        <v>143</v>
      </c>
      <c r="C14270" s="44">
        <v>0</v>
      </c>
      <c r="D14270" s="33">
        <v>43864</v>
      </c>
    </row>
    <row r="14271" spans="1:4" x14ac:dyDescent="0.2">
      <c r="A14271" t="s">
        <v>307</v>
      </c>
      <c r="B14271" t="s">
        <v>143</v>
      </c>
      <c r="C14271" s="44">
        <v>0</v>
      </c>
      <c r="D14271" s="33">
        <v>43865</v>
      </c>
    </row>
    <row r="14272" spans="1:4" x14ac:dyDescent="0.2">
      <c r="A14272" t="s">
        <v>307</v>
      </c>
      <c r="B14272" t="s">
        <v>143</v>
      </c>
      <c r="C14272" s="44">
        <v>0</v>
      </c>
      <c r="D14272" s="33">
        <v>43866</v>
      </c>
    </row>
    <row r="14273" spans="1:4" x14ac:dyDescent="0.2">
      <c r="A14273" t="s">
        <v>307</v>
      </c>
      <c r="B14273" t="s">
        <v>143</v>
      </c>
      <c r="C14273" s="44">
        <v>0</v>
      </c>
      <c r="D14273" s="33">
        <v>43867</v>
      </c>
    </row>
    <row r="14274" spans="1:4" x14ac:dyDescent="0.2">
      <c r="A14274" t="s">
        <v>307</v>
      </c>
      <c r="B14274" t="s">
        <v>143</v>
      </c>
      <c r="C14274" s="44">
        <v>0</v>
      </c>
      <c r="D14274" s="33">
        <v>43868</v>
      </c>
    </row>
    <row r="14275" spans="1:4" x14ac:dyDescent="0.2">
      <c r="A14275" t="s">
        <v>307</v>
      </c>
      <c r="B14275" t="s">
        <v>143</v>
      </c>
      <c r="C14275" s="44">
        <v>0</v>
      </c>
      <c r="D14275" s="33">
        <v>43869</v>
      </c>
    </row>
    <row r="14276" spans="1:4" x14ac:dyDescent="0.2">
      <c r="A14276" t="s">
        <v>307</v>
      </c>
      <c r="B14276" t="s">
        <v>143</v>
      </c>
      <c r="C14276" s="44">
        <v>0</v>
      </c>
      <c r="D14276" s="33">
        <v>43870</v>
      </c>
    </row>
    <row r="14277" spans="1:4" x14ac:dyDescent="0.2">
      <c r="A14277" t="s">
        <v>307</v>
      </c>
      <c r="B14277" t="s">
        <v>143</v>
      </c>
      <c r="C14277" s="44">
        <v>0</v>
      </c>
      <c r="D14277" s="33">
        <v>43871</v>
      </c>
    </row>
    <row r="14278" spans="1:4" x14ac:dyDescent="0.2">
      <c r="A14278" t="s">
        <v>307</v>
      </c>
      <c r="B14278" t="s">
        <v>143</v>
      </c>
      <c r="C14278" s="44">
        <v>0</v>
      </c>
      <c r="D14278" s="33">
        <v>43872</v>
      </c>
    </row>
    <row r="14279" spans="1:4" x14ac:dyDescent="0.2">
      <c r="A14279" t="s">
        <v>307</v>
      </c>
      <c r="B14279" t="s">
        <v>143</v>
      </c>
      <c r="C14279" s="44">
        <v>0</v>
      </c>
      <c r="D14279" s="33">
        <v>43873</v>
      </c>
    </row>
    <row r="14280" spans="1:4" x14ac:dyDescent="0.2">
      <c r="A14280" t="s">
        <v>307</v>
      </c>
      <c r="B14280" t="s">
        <v>143</v>
      </c>
      <c r="C14280" s="44">
        <v>0</v>
      </c>
      <c r="D14280" s="33">
        <v>43874</v>
      </c>
    </row>
    <row r="14281" spans="1:4" x14ac:dyDescent="0.2">
      <c r="A14281" t="s">
        <v>307</v>
      </c>
      <c r="B14281" t="s">
        <v>143</v>
      </c>
      <c r="C14281" s="44">
        <v>0</v>
      </c>
      <c r="D14281" s="33">
        <v>43875</v>
      </c>
    </row>
    <row r="14282" spans="1:4" x14ac:dyDescent="0.2">
      <c r="A14282" t="s">
        <v>307</v>
      </c>
      <c r="B14282" t="s">
        <v>143</v>
      </c>
      <c r="C14282" s="44">
        <v>0</v>
      </c>
      <c r="D14282" s="33">
        <v>43876</v>
      </c>
    </row>
    <row r="14283" spans="1:4" x14ac:dyDescent="0.2">
      <c r="A14283" t="s">
        <v>307</v>
      </c>
      <c r="B14283" t="s">
        <v>143</v>
      </c>
      <c r="C14283" s="44">
        <v>0</v>
      </c>
      <c r="D14283" s="33">
        <v>43877</v>
      </c>
    </row>
    <row r="14284" spans="1:4" x14ac:dyDescent="0.2">
      <c r="A14284" t="s">
        <v>307</v>
      </c>
      <c r="B14284" t="s">
        <v>143</v>
      </c>
      <c r="C14284" s="44">
        <v>0</v>
      </c>
      <c r="D14284" s="33">
        <v>43878</v>
      </c>
    </row>
    <row r="14285" spans="1:4" x14ac:dyDescent="0.2">
      <c r="A14285" t="s">
        <v>307</v>
      </c>
      <c r="B14285" t="s">
        <v>143</v>
      </c>
      <c r="C14285" s="44">
        <v>0</v>
      </c>
      <c r="D14285" s="33">
        <v>43879</v>
      </c>
    </row>
    <row r="14286" spans="1:4" x14ac:dyDescent="0.2">
      <c r="A14286" t="s">
        <v>307</v>
      </c>
      <c r="B14286" t="s">
        <v>143</v>
      </c>
      <c r="C14286" s="44">
        <v>0</v>
      </c>
      <c r="D14286" s="33">
        <v>43880</v>
      </c>
    </row>
    <row r="14287" spans="1:4" x14ac:dyDescent="0.2">
      <c r="A14287" t="s">
        <v>307</v>
      </c>
      <c r="B14287" t="s">
        <v>143</v>
      </c>
      <c r="C14287" s="44">
        <v>0</v>
      </c>
      <c r="D14287" s="33">
        <v>43881</v>
      </c>
    </row>
    <row r="14288" spans="1:4" x14ac:dyDescent="0.2">
      <c r="A14288" t="s">
        <v>307</v>
      </c>
      <c r="B14288" t="s">
        <v>143</v>
      </c>
      <c r="C14288" s="44">
        <v>0</v>
      </c>
      <c r="D14288" s="33">
        <v>43882</v>
      </c>
    </row>
    <row r="14289" spans="1:4" x14ac:dyDescent="0.2">
      <c r="A14289" t="s">
        <v>307</v>
      </c>
      <c r="B14289" t="s">
        <v>143</v>
      </c>
      <c r="C14289" s="44">
        <v>0</v>
      </c>
      <c r="D14289" s="33">
        <v>43883</v>
      </c>
    </row>
    <row r="14290" spans="1:4" x14ac:dyDescent="0.2">
      <c r="A14290" t="s">
        <v>307</v>
      </c>
      <c r="B14290" t="s">
        <v>143</v>
      </c>
      <c r="C14290" s="44">
        <v>0</v>
      </c>
      <c r="D14290" s="33">
        <v>43884</v>
      </c>
    </row>
    <row r="14291" spans="1:4" x14ac:dyDescent="0.2">
      <c r="A14291" t="s">
        <v>307</v>
      </c>
      <c r="B14291" t="s">
        <v>143</v>
      </c>
      <c r="C14291" s="44">
        <v>0</v>
      </c>
      <c r="D14291" s="33">
        <v>43885</v>
      </c>
    </row>
    <row r="14292" spans="1:4" x14ac:dyDescent="0.2">
      <c r="A14292" t="s">
        <v>307</v>
      </c>
      <c r="B14292" t="s">
        <v>143</v>
      </c>
      <c r="C14292" s="44">
        <v>0</v>
      </c>
      <c r="D14292" s="33">
        <v>43886</v>
      </c>
    </row>
    <row r="14293" spans="1:4" x14ac:dyDescent="0.2">
      <c r="A14293" t="s">
        <v>307</v>
      </c>
      <c r="B14293" t="s">
        <v>143</v>
      </c>
      <c r="C14293" s="44">
        <v>0</v>
      </c>
      <c r="D14293" s="33">
        <v>43887</v>
      </c>
    </row>
    <row r="14294" spans="1:4" x14ac:dyDescent="0.2">
      <c r="A14294" t="s">
        <v>307</v>
      </c>
      <c r="B14294" t="s">
        <v>143</v>
      </c>
      <c r="C14294" s="44">
        <v>0</v>
      </c>
      <c r="D14294" s="33">
        <v>43888</v>
      </c>
    </row>
    <row r="14295" spans="1:4" x14ac:dyDescent="0.2">
      <c r="A14295" t="s">
        <v>307</v>
      </c>
      <c r="B14295" t="s">
        <v>143</v>
      </c>
      <c r="C14295" s="44">
        <v>0</v>
      </c>
      <c r="D14295" s="33">
        <v>43889</v>
      </c>
    </row>
    <row r="14296" spans="1:4" x14ac:dyDescent="0.2">
      <c r="A14296" t="s">
        <v>307</v>
      </c>
      <c r="B14296" t="s">
        <v>143</v>
      </c>
      <c r="C14296" s="44">
        <v>0</v>
      </c>
      <c r="D14296" s="33">
        <v>43890</v>
      </c>
    </row>
    <row r="14297" spans="1:4" x14ac:dyDescent="0.2">
      <c r="A14297" t="s">
        <v>307</v>
      </c>
      <c r="B14297" t="s">
        <v>143</v>
      </c>
      <c r="C14297" s="44">
        <v>0</v>
      </c>
      <c r="D14297" s="33">
        <v>43891</v>
      </c>
    </row>
    <row r="14298" spans="1:4" x14ac:dyDescent="0.2">
      <c r="A14298" t="s">
        <v>307</v>
      </c>
      <c r="B14298" t="s">
        <v>143</v>
      </c>
      <c r="C14298" s="44">
        <v>0</v>
      </c>
      <c r="D14298" s="33">
        <v>43892</v>
      </c>
    </row>
    <row r="14299" spans="1:4" x14ac:dyDescent="0.2">
      <c r="A14299" t="s">
        <v>307</v>
      </c>
      <c r="B14299" t="s">
        <v>143</v>
      </c>
      <c r="C14299" s="44">
        <v>0</v>
      </c>
      <c r="D14299" s="33">
        <v>43893</v>
      </c>
    </row>
    <row r="14300" spans="1:4" x14ac:dyDescent="0.2">
      <c r="A14300" t="s">
        <v>307</v>
      </c>
      <c r="B14300" t="s">
        <v>143</v>
      </c>
      <c r="C14300" s="44">
        <v>0</v>
      </c>
      <c r="D14300" s="33">
        <v>43894</v>
      </c>
    </row>
    <row r="14301" spans="1:4" x14ac:dyDescent="0.2">
      <c r="A14301" t="s">
        <v>307</v>
      </c>
      <c r="B14301" t="s">
        <v>143</v>
      </c>
      <c r="C14301" s="44">
        <v>0</v>
      </c>
      <c r="D14301" s="33">
        <v>43895</v>
      </c>
    </row>
    <row r="14302" spans="1:4" x14ac:dyDescent="0.2">
      <c r="A14302" t="s">
        <v>307</v>
      </c>
      <c r="B14302" t="s">
        <v>143</v>
      </c>
      <c r="C14302" s="44">
        <v>0</v>
      </c>
      <c r="D14302" s="33">
        <v>43896</v>
      </c>
    </row>
    <row r="14303" spans="1:4" x14ac:dyDescent="0.2">
      <c r="A14303" t="s">
        <v>307</v>
      </c>
      <c r="B14303" t="s">
        <v>143</v>
      </c>
      <c r="C14303" s="44">
        <v>0</v>
      </c>
      <c r="D14303" s="33">
        <v>43897</v>
      </c>
    </row>
    <row r="14304" spans="1:4" x14ac:dyDescent="0.2">
      <c r="A14304" t="s">
        <v>307</v>
      </c>
      <c r="B14304" t="s">
        <v>143</v>
      </c>
      <c r="C14304" s="44">
        <v>1</v>
      </c>
      <c r="D14304" s="33">
        <v>43898</v>
      </c>
    </row>
    <row r="14305" spans="1:4" x14ac:dyDescent="0.2">
      <c r="A14305" t="s">
        <v>307</v>
      </c>
      <c r="B14305" t="s">
        <v>143</v>
      </c>
      <c r="C14305" s="44">
        <v>1</v>
      </c>
      <c r="D14305" s="33">
        <v>43899</v>
      </c>
    </row>
    <row r="14306" spans="1:4" x14ac:dyDescent="0.2">
      <c r="A14306" t="s">
        <v>307</v>
      </c>
      <c r="B14306" t="s">
        <v>143</v>
      </c>
      <c r="C14306" s="44">
        <v>0</v>
      </c>
      <c r="D14306" s="33">
        <v>43900</v>
      </c>
    </row>
    <row r="14307" spans="1:4" x14ac:dyDescent="0.2">
      <c r="A14307" t="s">
        <v>307</v>
      </c>
      <c r="B14307" t="s">
        <v>143</v>
      </c>
      <c r="C14307" s="44">
        <v>0</v>
      </c>
      <c r="D14307" s="33">
        <v>43901</v>
      </c>
    </row>
    <row r="14308" spans="1:4" x14ac:dyDescent="0.2">
      <c r="A14308" t="s">
        <v>307</v>
      </c>
      <c r="B14308" t="s">
        <v>143</v>
      </c>
      <c r="C14308" s="44">
        <v>0</v>
      </c>
      <c r="D14308" s="33">
        <v>43902</v>
      </c>
    </row>
    <row r="14309" spans="1:4" x14ac:dyDescent="0.2">
      <c r="A14309" t="s">
        <v>307</v>
      </c>
      <c r="B14309" t="s">
        <v>143</v>
      </c>
      <c r="C14309" s="44">
        <v>0</v>
      </c>
      <c r="D14309" s="33">
        <v>43903</v>
      </c>
    </row>
    <row r="14310" spans="1:4" x14ac:dyDescent="0.2">
      <c r="A14310" t="s">
        <v>307</v>
      </c>
      <c r="B14310" t="s">
        <v>143</v>
      </c>
      <c r="C14310" s="44">
        <v>0</v>
      </c>
      <c r="D14310" s="33">
        <v>43904</v>
      </c>
    </row>
    <row r="14311" spans="1:4" x14ac:dyDescent="0.2">
      <c r="A14311" t="s">
        <v>307</v>
      </c>
      <c r="B14311" t="s">
        <v>143</v>
      </c>
      <c r="C14311" s="44">
        <v>0</v>
      </c>
      <c r="D14311" s="33">
        <v>43905</v>
      </c>
    </row>
    <row r="14312" spans="1:4" x14ac:dyDescent="0.2">
      <c r="A14312" t="s">
        <v>308</v>
      </c>
      <c r="B14312" t="s">
        <v>143</v>
      </c>
      <c r="C14312" s="44">
        <v>0</v>
      </c>
      <c r="D14312" s="33">
        <v>43852</v>
      </c>
    </row>
    <row r="14313" spans="1:4" x14ac:dyDescent="0.2">
      <c r="A14313" t="s">
        <v>308</v>
      </c>
      <c r="B14313" t="s">
        <v>143</v>
      </c>
      <c r="C14313" s="44">
        <v>0</v>
      </c>
      <c r="D14313" s="33">
        <v>43853</v>
      </c>
    </row>
    <row r="14314" spans="1:4" x14ac:dyDescent="0.2">
      <c r="A14314" t="s">
        <v>308</v>
      </c>
      <c r="B14314" t="s">
        <v>143</v>
      </c>
      <c r="C14314" s="44">
        <v>0</v>
      </c>
      <c r="D14314" s="33">
        <v>43854</v>
      </c>
    </row>
    <row r="14315" spans="1:4" x14ac:dyDescent="0.2">
      <c r="A14315" t="s">
        <v>308</v>
      </c>
      <c r="B14315" t="s">
        <v>143</v>
      </c>
      <c r="C14315" s="44">
        <v>0</v>
      </c>
      <c r="D14315" s="33">
        <v>43855</v>
      </c>
    </row>
    <row r="14316" spans="1:4" x14ac:dyDescent="0.2">
      <c r="A14316" t="s">
        <v>308</v>
      </c>
      <c r="B14316" t="s">
        <v>143</v>
      </c>
      <c r="C14316" s="44">
        <v>0</v>
      </c>
      <c r="D14316" s="33">
        <v>43856</v>
      </c>
    </row>
    <row r="14317" spans="1:4" x14ac:dyDescent="0.2">
      <c r="A14317" t="s">
        <v>308</v>
      </c>
      <c r="B14317" t="s">
        <v>143</v>
      </c>
      <c r="C14317" s="44">
        <v>0</v>
      </c>
      <c r="D14317" s="33">
        <v>43857</v>
      </c>
    </row>
    <row r="14318" spans="1:4" x14ac:dyDescent="0.2">
      <c r="A14318" t="s">
        <v>308</v>
      </c>
      <c r="B14318" t="s">
        <v>143</v>
      </c>
      <c r="C14318" s="44">
        <v>0</v>
      </c>
      <c r="D14318" s="33">
        <v>43858</v>
      </c>
    </row>
    <row r="14319" spans="1:4" x14ac:dyDescent="0.2">
      <c r="A14319" t="s">
        <v>308</v>
      </c>
      <c r="B14319" t="s">
        <v>143</v>
      </c>
      <c r="C14319" s="44">
        <v>0</v>
      </c>
      <c r="D14319" s="33">
        <v>43859</v>
      </c>
    </row>
    <row r="14320" spans="1:4" x14ac:dyDescent="0.2">
      <c r="A14320" t="s">
        <v>308</v>
      </c>
      <c r="B14320" t="s">
        <v>143</v>
      </c>
      <c r="C14320" s="44">
        <v>0</v>
      </c>
      <c r="D14320" s="33">
        <v>43860</v>
      </c>
    </row>
    <row r="14321" spans="1:4" x14ac:dyDescent="0.2">
      <c r="A14321" t="s">
        <v>308</v>
      </c>
      <c r="B14321" t="s">
        <v>143</v>
      </c>
      <c r="C14321" s="44">
        <v>0</v>
      </c>
      <c r="D14321" s="33">
        <v>43861</v>
      </c>
    </row>
    <row r="14322" spans="1:4" x14ac:dyDescent="0.2">
      <c r="A14322" t="s">
        <v>308</v>
      </c>
      <c r="B14322" t="s">
        <v>143</v>
      </c>
      <c r="C14322" s="44">
        <v>0</v>
      </c>
      <c r="D14322" s="33">
        <v>43862</v>
      </c>
    </row>
    <row r="14323" spans="1:4" x14ac:dyDescent="0.2">
      <c r="A14323" t="s">
        <v>308</v>
      </c>
      <c r="B14323" t="s">
        <v>143</v>
      </c>
      <c r="C14323" s="44">
        <v>0</v>
      </c>
      <c r="D14323" s="33">
        <v>43863</v>
      </c>
    </row>
    <row r="14324" spans="1:4" x14ac:dyDescent="0.2">
      <c r="A14324" t="s">
        <v>308</v>
      </c>
      <c r="B14324" t="s">
        <v>143</v>
      </c>
      <c r="C14324" s="44">
        <v>0</v>
      </c>
      <c r="D14324" s="33">
        <v>43864</v>
      </c>
    </row>
    <row r="14325" spans="1:4" x14ac:dyDescent="0.2">
      <c r="A14325" t="s">
        <v>308</v>
      </c>
      <c r="B14325" t="s">
        <v>143</v>
      </c>
      <c r="C14325" s="44">
        <v>0</v>
      </c>
      <c r="D14325" s="33">
        <v>43865</v>
      </c>
    </row>
    <row r="14326" spans="1:4" x14ac:dyDescent="0.2">
      <c r="A14326" t="s">
        <v>308</v>
      </c>
      <c r="B14326" t="s">
        <v>143</v>
      </c>
      <c r="C14326" s="44">
        <v>0</v>
      </c>
      <c r="D14326" s="33">
        <v>43866</v>
      </c>
    </row>
    <row r="14327" spans="1:4" x14ac:dyDescent="0.2">
      <c r="A14327" t="s">
        <v>308</v>
      </c>
      <c r="B14327" t="s">
        <v>143</v>
      </c>
      <c r="C14327" s="44">
        <v>0</v>
      </c>
      <c r="D14327" s="33">
        <v>43867</v>
      </c>
    </row>
    <row r="14328" spans="1:4" x14ac:dyDescent="0.2">
      <c r="A14328" t="s">
        <v>308</v>
      </c>
      <c r="B14328" t="s">
        <v>143</v>
      </c>
      <c r="C14328" s="44">
        <v>0</v>
      </c>
      <c r="D14328" s="33">
        <v>43868</v>
      </c>
    </row>
    <row r="14329" spans="1:4" x14ac:dyDescent="0.2">
      <c r="A14329" t="s">
        <v>308</v>
      </c>
      <c r="B14329" t="s">
        <v>143</v>
      </c>
      <c r="C14329" s="44">
        <v>0</v>
      </c>
      <c r="D14329" s="33">
        <v>43869</v>
      </c>
    </row>
    <row r="14330" spans="1:4" x14ac:dyDescent="0.2">
      <c r="A14330" t="s">
        <v>308</v>
      </c>
      <c r="B14330" t="s">
        <v>143</v>
      </c>
      <c r="C14330" s="44">
        <v>0</v>
      </c>
      <c r="D14330" s="33">
        <v>43870</v>
      </c>
    </row>
    <row r="14331" spans="1:4" x14ac:dyDescent="0.2">
      <c r="A14331" t="s">
        <v>308</v>
      </c>
      <c r="B14331" t="s">
        <v>143</v>
      </c>
      <c r="C14331" s="44">
        <v>0</v>
      </c>
      <c r="D14331" s="33">
        <v>43871</v>
      </c>
    </row>
    <row r="14332" spans="1:4" x14ac:dyDescent="0.2">
      <c r="A14332" t="s">
        <v>308</v>
      </c>
      <c r="B14332" t="s">
        <v>143</v>
      </c>
      <c r="C14332" s="44">
        <v>0</v>
      </c>
      <c r="D14332" s="33">
        <v>43872</v>
      </c>
    </row>
    <row r="14333" spans="1:4" x14ac:dyDescent="0.2">
      <c r="A14333" t="s">
        <v>308</v>
      </c>
      <c r="B14333" t="s">
        <v>143</v>
      </c>
      <c r="C14333" s="44">
        <v>0</v>
      </c>
      <c r="D14333" s="33">
        <v>43873</v>
      </c>
    </row>
    <row r="14334" spans="1:4" x14ac:dyDescent="0.2">
      <c r="A14334" t="s">
        <v>308</v>
      </c>
      <c r="B14334" t="s">
        <v>143</v>
      </c>
      <c r="C14334" s="44">
        <v>0</v>
      </c>
      <c r="D14334" s="33">
        <v>43874</v>
      </c>
    </row>
    <row r="14335" spans="1:4" x14ac:dyDescent="0.2">
      <c r="A14335" t="s">
        <v>308</v>
      </c>
      <c r="B14335" t="s">
        <v>143</v>
      </c>
      <c r="C14335" s="44">
        <v>0</v>
      </c>
      <c r="D14335" s="33">
        <v>43875</v>
      </c>
    </row>
    <row r="14336" spans="1:4" x14ac:dyDescent="0.2">
      <c r="A14336" t="s">
        <v>308</v>
      </c>
      <c r="B14336" t="s">
        <v>143</v>
      </c>
      <c r="C14336" s="44">
        <v>0</v>
      </c>
      <c r="D14336" s="33">
        <v>43876</v>
      </c>
    </row>
    <row r="14337" spans="1:4" x14ac:dyDescent="0.2">
      <c r="A14337" t="s">
        <v>308</v>
      </c>
      <c r="B14337" t="s">
        <v>143</v>
      </c>
      <c r="C14337" s="44">
        <v>0</v>
      </c>
      <c r="D14337" s="33">
        <v>43877</v>
      </c>
    </row>
    <row r="14338" spans="1:4" x14ac:dyDescent="0.2">
      <c r="A14338" t="s">
        <v>308</v>
      </c>
      <c r="B14338" t="s">
        <v>143</v>
      </c>
      <c r="C14338" s="44">
        <v>0</v>
      </c>
      <c r="D14338" s="33">
        <v>43878</v>
      </c>
    </row>
    <row r="14339" spans="1:4" x14ac:dyDescent="0.2">
      <c r="A14339" t="s">
        <v>308</v>
      </c>
      <c r="B14339" t="s">
        <v>143</v>
      </c>
      <c r="C14339" s="44">
        <v>0</v>
      </c>
      <c r="D14339" s="33">
        <v>43879</v>
      </c>
    </row>
    <row r="14340" spans="1:4" x14ac:dyDescent="0.2">
      <c r="A14340" t="s">
        <v>308</v>
      </c>
      <c r="B14340" t="s">
        <v>143</v>
      </c>
      <c r="C14340" s="44">
        <v>0</v>
      </c>
      <c r="D14340" s="33">
        <v>43880</v>
      </c>
    </row>
    <row r="14341" spans="1:4" x14ac:dyDescent="0.2">
      <c r="A14341" t="s">
        <v>308</v>
      </c>
      <c r="B14341" t="s">
        <v>143</v>
      </c>
      <c r="C14341" s="44">
        <v>0</v>
      </c>
      <c r="D14341" s="33">
        <v>43881</v>
      </c>
    </row>
    <row r="14342" spans="1:4" x14ac:dyDescent="0.2">
      <c r="A14342" t="s">
        <v>308</v>
      </c>
      <c r="B14342" t="s">
        <v>143</v>
      </c>
      <c r="C14342" s="44">
        <v>0</v>
      </c>
      <c r="D14342" s="33">
        <v>43882</v>
      </c>
    </row>
    <row r="14343" spans="1:4" x14ac:dyDescent="0.2">
      <c r="A14343" t="s">
        <v>308</v>
      </c>
      <c r="B14343" t="s">
        <v>143</v>
      </c>
      <c r="C14343" s="44">
        <v>0</v>
      </c>
      <c r="D14343" s="33">
        <v>43883</v>
      </c>
    </row>
    <row r="14344" spans="1:4" x14ac:dyDescent="0.2">
      <c r="A14344" t="s">
        <v>308</v>
      </c>
      <c r="B14344" t="s">
        <v>143</v>
      </c>
      <c r="C14344" s="44">
        <v>0</v>
      </c>
      <c r="D14344" s="33">
        <v>43884</v>
      </c>
    </row>
    <row r="14345" spans="1:4" x14ac:dyDescent="0.2">
      <c r="A14345" t="s">
        <v>308</v>
      </c>
      <c r="B14345" t="s">
        <v>143</v>
      </c>
      <c r="C14345" s="44">
        <v>0</v>
      </c>
      <c r="D14345" s="33">
        <v>43885</v>
      </c>
    </row>
    <row r="14346" spans="1:4" x14ac:dyDescent="0.2">
      <c r="A14346" t="s">
        <v>308</v>
      </c>
      <c r="B14346" t="s">
        <v>143</v>
      </c>
      <c r="C14346" s="44">
        <v>0</v>
      </c>
      <c r="D14346" s="33">
        <v>43886</v>
      </c>
    </row>
    <row r="14347" spans="1:4" x14ac:dyDescent="0.2">
      <c r="A14347" t="s">
        <v>308</v>
      </c>
      <c r="B14347" t="s">
        <v>143</v>
      </c>
      <c r="C14347" s="44">
        <v>0</v>
      </c>
      <c r="D14347" s="33">
        <v>43887</v>
      </c>
    </row>
    <row r="14348" spans="1:4" x14ac:dyDescent="0.2">
      <c r="A14348" t="s">
        <v>308</v>
      </c>
      <c r="B14348" t="s">
        <v>143</v>
      </c>
      <c r="C14348" s="44">
        <v>0</v>
      </c>
      <c r="D14348" s="33">
        <v>43888</v>
      </c>
    </row>
    <row r="14349" spans="1:4" x14ac:dyDescent="0.2">
      <c r="A14349" t="s">
        <v>308</v>
      </c>
      <c r="B14349" t="s">
        <v>143</v>
      </c>
      <c r="C14349" s="44">
        <v>0</v>
      </c>
      <c r="D14349" s="33">
        <v>43889</v>
      </c>
    </row>
    <row r="14350" spans="1:4" x14ac:dyDescent="0.2">
      <c r="A14350" t="s">
        <v>308</v>
      </c>
      <c r="B14350" t="s">
        <v>143</v>
      </c>
      <c r="C14350" s="44">
        <v>0</v>
      </c>
      <c r="D14350" s="33">
        <v>43890</v>
      </c>
    </row>
    <row r="14351" spans="1:4" x14ac:dyDescent="0.2">
      <c r="A14351" t="s">
        <v>308</v>
      </c>
      <c r="B14351" t="s">
        <v>143</v>
      </c>
      <c r="C14351" s="44">
        <v>0</v>
      </c>
      <c r="D14351" s="33">
        <v>43891</v>
      </c>
    </row>
    <row r="14352" spans="1:4" x14ac:dyDescent="0.2">
      <c r="A14352" t="s">
        <v>308</v>
      </c>
      <c r="B14352" t="s">
        <v>143</v>
      </c>
      <c r="C14352" s="44">
        <v>0</v>
      </c>
      <c r="D14352" s="33">
        <v>43892</v>
      </c>
    </row>
    <row r="14353" spans="1:4" x14ac:dyDescent="0.2">
      <c r="A14353" t="s">
        <v>308</v>
      </c>
      <c r="B14353" t="s">
        <v>143</v>
      </c>
      <c r="C14353" s="44">
        <v>0</v>
      </c>
      <c r="D14353" s="33">
        <v>43893</v>
      </c>
    </row>
    <row r="14354" spans="1:4" x14ac:dyDescent="0.2">
      <c r="A14354" t="s">
        <v>308</v>
      </c>
      <c r="B14354" t="s">
        <v>143</v>
      </c>
      <c r="C14354" s="44">
        <v>0</v>
      </c>
      <c r="D14354" s="33">
        <v>43894</v>
      </c>
    </row>
    <row r="14355" spans="1:4" x14ac:dyDescent="0.2">
      <c r="A14355" t="s">
        <v>308</v>
      </c>
      <c r="B14355" t="s">
        <v>143</v>
      </c>
      <c r="C14355" s="44">
        <v>0</v>
      </c>
      <c r="D14355" s="33">
        <v>43895</v>
      </c>
    </row>
    <row r="14356" spans="1:4" x14ac:dyDescent="0.2">
      <c r="A14356" t="s">
        <v>308</v>
      </c>
      <c r="B14356" t="s">
        <v>143</v>
      </c>
      <c r="C14356" s="44">
        <v>0</v>
      </c>
      <c r="D14356" s="33">
        <v>43896</v>
      </c>
    </row>
    <row r="14357" spans="1:4" x14ac:dyDescent="0.2">
      <c r="A14357" t="s">
        <v>308</v>
      </c>
      <c r="B14357" t="s">
        <v>143</v>
      </c>
      <c r="C14357" s="44">
        <v>0</v>
      </c>
      <c r="D14357" s="33">
        <v>43897</v>
      </c>
    </row>
    <row r="14358" spans="1:4" x14ac:dyDescent="0.2">
      <c r="A14358" t="s">
        <v>308</v>
      </c>
      <c r="B14358" t="s">
        <v>143</v>
      </c>
      <c r="C14358" s="44">
        <v>1</v>
      </c>
      <c r="D14358" s="33">
        <v>43898</v>
      </c>
    </row>
    <row r="14359" spans="1:4" x14ac:dyDescent="0.2">
      <c r="A14359" t="s">
        <v>308</v>
      </c>
      <c r="B14359" t="s">
        <v>143</v>
      </c>
      <c r="C14359" s="44">
        <v>2</v>
      </c>
      <c r="D14359" s="33">
        <v>43899</v>
      </c>
    </row>
    <row r="14360" spans="1:4" x14ac:dyDescent="0.2">
      <c r="A14360" t="s">
        <v>308</v>
      </c>
      <c r="B14360" t="s">
        <v>143</v>
      </c>
      <c r="C14360" s="44">
        <v>0</v>
      </c>
      <c r="D14360" s="33">
        <v>43900</v>
      </c>
    </row>
    <row r="14361" spans="1:4" x14ac:dyDescent="0.2">
      <c r="A14361" t="s">
        <v>308</v>
      </c>
      <c r="B14361" t="s">
        <v>143</v>
      </c>
      <c r="C14361" s="44">
        <v>0</v>
      </c>
      <c r="D14361" s="33">
        <v>43901</v>
      </c>
    </row>
    <row r="14362" spans="1:4" x14ac:dyDescent="0.2">
      <c r="A14362" t="s">
        <v>308</v>
      </c>
      <c r="B14362" t="s">
        <v>143</v>
      </c>
      <c r="C14362" s="44">
        <v>0</v>
      </c>
      <c r="D14362" s="33">
        <v>43902</v>
      </c>
    </row>
    <row r="14363" spans="1:4" x14ac:dyDescent="0.2">
      <c r="A14363" t="s">
        <v>308</v>
      </c>
      <c r="B14363" t="s">
        <v>143</v>
      </c>
      <c r="C14363" s="44">
        <v>0</v>
      </c>
      <c r="D14363" s="33">
        <v>43903</v>
      </c>
    </row>
    <row r="14364" spans="1:4" x14ac:dyDescent="0.2">
      <c r="A14364" t="s">
        <v>308</v>
      </c>
      <c r="B14364" t="s">
        <v>143</v>
      </c>
      <c r="C14364" s="44">
        <v>0</v>
      </c>
      <c r="D14364" s="33">
        <v>43904</v>
      </c>
    </row>
    <row r="14365" spans="1:4" x14ac:dyDescent="0.2">
      <c r="A14365" t="s">
        <v>308</v>
      </c>
      <c r="B14365" t="s">
        <v>143</v>
      </c>
      <c r="C14365" s="44">
        <v>0</v>
      </c>
      <c r="D14365" s="33">
        <v>43905</v>
      </c>
    </row>
    <row r="14366" spans="1:4" x14ac:dyDescent="0.2">
      <c r="A14366" t="s">
        <v>309</v>
      </c>
      <c r="B14366" t="s">
        <v>143</v>
      </c>
      <c r="C14366" s="44">
        <v>0</v>
      </c>
      <c r="D14366" s="33">
        <v>43852</v>
      </c>
    </row>
    <row r="14367" spans="1:4" x14ac:dyDescent="0.2">
      <c r="A14367" t="s">
        <v>309</v>
      </c>
      <c r="B14367" t="s">
        <v>143</v>
      </c>
      <c r="C14367" s="44">
        <v>0</v>
      </c>
      <c r="D14367" s="33">
        <v>43853</v>
      </c>
    </row>
    <row r="14368" spans="1:4" x14ac:dyDescent="0.2">
      <c r="A14368" t="s">
        <v>309</v>
      </c>
      <c r="B14368" t="s">
        <v>143</v>
      </c>
      <c r="C14368" s="44">
        <v>0</v>
      </c>
      <c r="D14368" s="33">
        <v>43854</v>
      </c>
    </row>
    <row r="14369" spans="1:4" x14ac:dyDescent="0.2">
      <c r="A14369" t="s">
        <v>309</v>
      </c>
      <c r="B14369" t="s">
        <v>143</v>
      </c>
      <c r="C14369" s="44">
        <v>0</v>
      </c>
      <c r="D14369" s="33">
        <v>43855</v>
      </c>
    </row>
    <row r="14370" spans="1:4" x14ac:dyDescent="0.2">
      <c r="A14370" t="s">
        <v>309</v>
      </c>
      <c r="B14370" t="s">
        <v>143</v>
      </c>
      <c r="C14370" s="44">
        <v>0</v>
      </c>
      <c r="D14370" s="33">
        <v>43856</v>
      </c>
    </row>
    <row r="14371" spans="1:4" x14ac:dyDescent="0.2">
      <c r="A14371" t="s">
        <v>309</v>
      </c>
      <c r="B14371" t="s">
        <v>143</v>
      </c>
      <c r="C14371" s="44">
        <v>0</v>
      </c>
      <c r="D14371" s="33">
        <v>43857</v>
      </c>
    </row>
    <row r="14372" spans="1:4" x14ac:dyDescent="0.2">
      <c r="A14372" t="s">
        <v>309</v>
      </c>
      <c r="B14372" t="s">
        <v>143</v>
      </c>
      <c r="C14372" s="44">
        <v>0</v>
      </c>
      <c r="D14372" s="33">
        <v>43858</v>
      </c>
    </row>
    <row r="14373" spans="1:4" x14ac:dyDescent="0.2">
      <c r="A14373" t="s">
        <v>309</v>
      </c>
      <c r="B14373" t="s">
        <v>143</v>
      </c>
      <c r="C14373" s="44">
        <v>0</v>
      </c>
      <c r="D14373" s="33">
        <v>43859</v>
      </c>
    </row>
    <row r="14374" spans="1:4" x14ac:dyDescent="0.2">
      <c r="A14374" t="s">
        <v>309</v>
      </c>
      <c r="B14374" t="s">
        <v>143</v>
      </c>
      <c r="C14374" s="44">
        <v>0</v>
      </c>
      <c r="D14374" s="33">
        <v>43860</v>
      </c>
    </row>
    <row r="14375" spans="1:4" x14ac:dyDescent="0.2">
      <c r="A14375" t="s">
        <v>309</v>
      </c>
      <c r="B14375" t="s">
        <v>143</v>
      </c>
      <c r="C14375" s="44">
        <v>0</v>
      </c>
      <c r="D14375" s="33">
        <v>43861</v>
      </c>
    </row>
    <row r="14376" spans="1:4" x14ac:dyDescent="0.2">
      <c r="A14376" t="s">
        <v>309</v>
      </c>
      <c r="B14376" t="s">
        <v>143</v>
      </c>
      <c r="C14376" s="44">
        <v>0</v>
      </c>
      <c r="D14376" s="33">
        <v>43862</v>
      </c>
    </row>
    <row r="14377" spans="1:4" x14ac:dyDescent="0.2">
      <c r="A14377" t="s">
        <v>309</v>
      </c>
      <c r="B14377" t="s">
        <v>143</v>
      </c>
      <c r="C14377" s="44">
        <v>0</v>
      </c>
      <c r="D14377" s="33">
        <v>43863</v>
      </c>
    </row>
    <row r="14378" spans="1:4" x14ac:dyDescent="0.2">
      <c r="A14378" t="s">
        <v>309</v>
      </c>
      <c r="B14378" t="s">
        <v>143</v>
      </c>
      <c r="C14378" s="44">
        <v>0</v>
      </c>
      <c r="D14378" s="33">
        <v>43864</v>
      </c>
    </row>
    <row r="14379" spans="1:4" x14ac:dyDescent="0.2">
      <c r="A14379" t="s">
        <v>309</v>
      </c>
      <c r="B14379" t="s">
        <v>143</v>
      </c>
      <c r="C14379" s="44">
        <v>0</v>
      </c>
      <c r="D14379" s="33">
        <v>43865</v>
      </c>
    </row>
    <row r="14380" spans="1:4" x14ac:dyDescent="0.2">
      <c r="A14380" t="s">
        <v>309</v>
      </c>
      <c r="B14380" t="s">
        <v>143</v>
      </c>
      <c r="C14380" s="44">
        <v>0</v>
      </c>
      <c r="D14380" s="33">
        <v>43866</v>
      </c>
    </row>
    <row r="14381" spans="1:4" x14ac:dyDescent="0.2">
      <c r="A14381" t="s">
        <v>309</v>
      </c>
      <c r="B14381" t="s">
        <v>143</v>
      </c>
      <c r="C14381" s="44">
        <v>0</v>
      </c>
      <c r="D14381" s="33">
        <v>43867</v>
      </c>
    </row>
    <row r="14382" spans="1:4" x14ac:dyDescent="0.2">
      <c r="A14382" t="s">
        <v>309</v>
      </c>
      <c r="B14382" t="s">
        <v>143</v>
      </c>
      <c r="C14382" s="44">
        <v>0</v>
      </c>
      <c r="D14382" s="33">
        <v>43868</v>
      </c>
    </row>
    <row r="14383" spans="1:4" x14ac:dyDescent="0.2">
      <c r="A14383" t="s">
        <v>309</v>
      </c>
      <c r="B14383" t="s">
        <v>143</v>
      </c>
      <c r="C14383" s="44">
        <v>0</v>
      </c>
      <c r="D14383" s="33">
        <v>43869</v>
      </c>
    </row>
    <row r="14384" spans="1:4" x14ac:dyDescent="0.2">
      <c r="A14384" t="s">
        <v>309</v>
      </c>
      <c r="B14384" t="s">
        <v>143</v>
      </c>
      <c r="C14384" s="44">
        <v>0</v>
      </c>
      <c r="D14384" s="33">
        <v>43870</v>
      </c>
    </row>
    <row r="14385" spans="1:4" x14ac:dyDescent="0.2">
      <c r="A14385" t="s">
        <v>309</v>
      </c>
      <c r="B14385" t="s">
        <v>143</v>
      </c>
      <c r="C14385" s="44">
        <v>0</v>
      </c>
      <c r="D14385" s="33">
        <v>43871</v>
      </c>
    </row>
    <row r="14386" spans="1:4" x14ac:dyDescent="0.2">
      <c r="A14386" t="s">
        <v>309</v>
      </c>
      <c r="B14386" t="s">
        <v>143</v>
      </c>
      <c r="C14386" s="44">
        <v>0</v>
      </c>
      <c r="D14386" s="33">
        <v>43872</v>
      </c>
    </row>
    <row r="14387" spans="1:4" x14ac:dyDescent="0.2">
      <c r="A14387" t="s">
        <v>309</v>
      </c>
      <c r="B14387" t="s">
        <v>143</v>
      </c>
      <c r="C14387" s="44">
        <v>0</v>
      </c>
      <c r="D14387" s="33">
        <v>43873</v>
      </c>
    </row>
    <row r="14388" spans="1:4" x14ac:dyDescent="0.2">
      <c r="A14388" t="s">
        <v>309</v>
      </c>
      <c r="B14388" t="s">
        <v>143</v>
      </c>
      <c r="C14388" s="44">
        <v>0</v>
      </c>
      <c r="D14388" s="33">
        <v>43874</v>
      </c>
    </row>
    <row r="14389" spans="1:4" x14ac:dyDescent="0.2">
      <c r="A14389" t="s">
        <v>309</v>
      </c>
      <c r="B14389" t="s">
        <v>143</v>
      </c>
      <c r="C14389" s="44">
        <v>0</v>
      </c>
      <c r="D14389" s="33">
        <v>43875</v>
      </c>
    </row>
    <row r="14390" spans="1:4" x14ac:dyDescent="0.2">
      <c r="A14390" t="s">
        <v>309</v>
      </c>
      <c r="B14390" t="s">
        <v>143</v>
      </c>
      <c r="C14390" s="44">
        <v>0</v>
      </c>
      <c r="D14390" s="33">
        <v>43876</v>
      </c>
    </row>
    <row r="14391" spans="1:4" x14ac:dyDescent="0.2">
      <c r="A14391" t="s">
        <v>309</v>
      </c>
      <c r="B14391" t="s">
        <v>143</v>
      </c>
      <c r="C14391" s="44">
        <v>0</v>
      </c>
      <c r="D14391" s="33">
        <v>43877</v>
      </c>
    </row>
    <row r="14392" spans="1:4" x14ac:dyDescent="0.2">
      <c r="A14392" t="s">
        <v>309</v>
      </c>
      <c r="B14392" t="s">
        <v>143</v>
      </c>
      <c r="C14392" s="44">
        <v>0</v>
      </c>
      <c r="D14392" s="33">
        <v>43878</v>
      </c>
    </row>
    <row r="14393" spans="1:4" x14ac:dyDescent="0.2">
      <c r="A14393" t="s">
        <v>309</v>
      </c>
      <c r="B14393" t="s">
        <v>143</v>
      </c>
      <c r="C14393" s="44">
        <v>0</v>
      </c>
      <c r="D14393" s="33">
        <v>43879</v>
      </c>
    </row>
    <row r="14394" spans="1:4" x14ac:dyDescent="0.2">
      <c r="A14394" t="s">
        <v>309</v>
      </c>
      <c r="B14394" t="s">
        <v>143</v>
      </c>
      <c r="C14394" s="44">
        <v>0</v>
      </c>
      <c r="D14394" s="33">
        <v>43880</v>
      </c>
    </row>
    <row r="14395" spans="1:4" x14ac:dyDescent="0.2">
      <c r="A14395" t="s">
        <v>309</v>
      </c>
      <c r="B14395" t="s">
        <v>143</v>
      </c>
      <c r="C14395" s="44">
        <v>0</v>
      </c>
      <c r="D14395" s="33">
        <v>43881</v>
      </c>
    </row>
    <row r="14396" spans="1:4" x14ac:dyDescent="0.2">
      <c r="A14396" t="s">
        <v>309</v>
      </c>
      <c r="B14396" t="s">
        <v>143</v>
      </c>
      <c r="C14396" s="44">
        <v>0</v>
      </c>
      <c r="D14396" s="33">
        <v>43882</v>
      </c>
    </row>
    <row r="14397" spans="1:4" x14ac:dyDescent="0.2">
      <c r="A14397" t="s">
        <v>309</v>
      </c>
      <c r="B14397" t="s">
        <v>143</v>
      </c>
      <c r="C14397" s="44">
        <v>0</v>
      </c>
      <c r="D14397" s="33">
        <v>43883</v>
      </c>
    </row>
    <row r="14398" spans="1:4" x14ac:dyDescent="0.2">
      <c r="A14398" t="s">
        <v>309</v>
      </c>
      <c r="B14398" t="s">
        <v>143</v>
      </c>
      <c r="C14398" s="44">
        <v>0</v>
      </c>
      <c r="D14398" s="33">
        <v>43884</v>
      </c>
    </row>
    <row r="14399" spans="1:4" x14ac:dyDescent="0.2">
      <c r="A14399" t="s">
        <v>309</v>
      </c>
      <c r="B14399" t="s">
        <v>143</v>
      </c>
      <c r="C14399" s="44">
        <v>0</v>
      </c>
      <c r="D14399" s="33">
        <v>43885</v>
      </c>
    </row>
    <row r="14400" spans="1:4" x14ac:dyDescent="0.2">
      <c r="A14400" t="s">
        <v>309</v>
      </c>
      <c r="B14400" t="s">
        <v>143</v>
      </c>
      <c r="C14400" s="44">
        <v>0</v>
      </c>
      <c r="D14400" s="33">
        <v>43886</v>
      </c>
    </row>
    <row r="14401" spans="1:4" x14ac:dyDescent="0.2">
      <c r="A14401" t="s">
        <v>309</v>
      </c>
      <c r="B14401" t="s">
        <v>143</v>
      </c>
      <c r="C14401" s="44">
        <v>0</v>
      </c>
      <c r="D14401" s="33">
        <v>43887</v>
      </c>
    </row>
    <row r="14402" spans="1:4" x14ac:dyDescent="0.2">
      <c r="A14402" t="s">
        <v>309</v>
      </c>
      <c r="B14402" t="s">
        <v>143</v>
      </c>
      <c r="C14402" s="44">
        <v>0</v>
      </c>
      <c r="D14402" s="33">
        <v>43888</v>
      </c>
    </row>
    <row r="14403" spans="1:4" x14ac:dyDescent="0.2">
      <c r="A14403" t="s">
        <v>309</v>
      </c>
      <c r="B14403" t="s">
        <v>143</v>
      </c>
      <c r="C14403" s="44">
        <v>0</v>
      </c>
      <c r="D14403" s="33">
        <v>43889</v>
      </c>
    </row>
    <row r="14404" spans="1:4" x14ac:dyDescent="0.2">
      <c r="A14404" t="s">
        <v>309</v>
      </c>
      <c r="B14404" t="s">
        <v>143</v>
      </c>
      <c r="C14404" s="44">
        <v>0</v>
      </c>
      <c r="D14404" s="33">
        <v>43890</v>
      </c>
    </row>
    <row r="14405" spans="1:4" x14ac:dyDescent="0.2">
      <c r="A14405" t="s">
        <v>309</v>
      </c>
      <c r="B14405" t="s">
        <v>143</v>
      </c>
      <c r="C14405" s="44">
        <v>0</v>
      </c>
      <c r="D14405" s="33">
        <v>43891</v>
      </c>
    </row>
    <row r="14406" spans="1:4" x14ac:dyDescent="0.2">
      <c r="A14406" t="s">
        <v>309</v>
      </c>
      <c r="B14406" t="s">
        <v>143</v>
      </c>
      <c r="C14406" s="44">
        <v>0</v>
      </c>
      <c r="D14406" s="33">
        <v>43892</v>
      </c>
    </row>
    <row r="14407" spans="1:4" x14ac:dyDescent="0.2">
      <c r="A14407" t="s">
        <v>309</v>
      </c>
      <c r="B14407" t="s">
        <v>143</v>
      </c>
      <c r="C14407" s="44">
        <v>0</v>
      </c>
      <c r="D14407" s="33">
        <v>43893</v>
      </c>
    </row>
    <row r="14408" spans="1:4" x14ac:dyDescent="0.2">
      <c r="A14408" t="s">
        <v>309</v>
      </c>
      <c r="B14408" t="s">
        <v>143</v>
      </c>
      <c r="C14408" s="44">
        <v>0</v>
      </c>
      <c r="D14408" s="33">
        <v>43894</v>
      </c>
    </row>
    <row r="14409" spans="1:4" x14ac:dyDescent="0.2">
      <c r="A14409" t="s">
        <v>309</v>
      </c>
      <c r="B14409" t="s">
        <v>143</v>
      </c>
      <c r="C14409" s="44">
        <v>0</v>
      </c>
      <c r="D14409" s="33">
        <v>43895</v>
      </c>
    </row>
    <row r="14410" spans="1:4" x14ac:dyDescent="0.2">
      <c r="A14410" t="s">
        <v>309</v>
      </c>
      <c r="B14410" t="s">
        <v>143</v>
      </c>
      <c r="C14410" s="44">
        <v>0</v>
      </c>
      <c r="D14410" s="33">
        <v>43896</v>
      </c>
    </row>
    <row r="14411" spans="1:4" x14ac:dyDescent="0.2">
      <c r="A14411" t="s">
        <v>309</v>
      </c>
      <c r="B14411" t="s">
        <v>143</v>
      </c>
      <c r="C14411" s="44">
        <v>0</v>
      </c>
      <c r="D14411" s="33">
        <v>43897</v>
      </c>
    </row>
    <row r="14412" spans="1:4" x14ac:dyDescent="0.2">
      <c r="A14412" t="s">
        <v>309</v>
      </c>
      <c r="B14412" t="s">
        <v>143</v>
      </c>
      <c r="C14412" s="44">
        <v>1</v>
      </c>
      <c r="D14412" s="33">
        <v>43898</v>
      </c>
    </row>
    <row r="14413" spans="1:4" x14ac:dyDescent="0.2">
      <c r="A14413" t="s">
        <v>309</v>
      </c>
      <c r="B14413" t="s">
        <v>143</v>
      </c>
      <c r="C14413" s="44">
        <v>1</v>
      </c>
      <c r="D14413" s="33">
        <v>43899</v>
      </c>
    </row>
    <row r="14414" spans="1:4" x14ac:dyDescent="0.2">
      <c r="A14414" t="s">
        <v>309</v>
      </c>
      <c r="B14414" t="s">
        <v>143</v>
      </c>
      <c r="C14414" s="44">
        <v>0</v>
      </c>
      <c r="D14414" s="33">
        <v>43900</v>
      </c>
    </row>
    <row r="14415" spans="1:4" x14ac:dyDescent="0.2">
      <c r="A14415" t="s">
        <v>309</v>
      </c>
      <c r="B14415" t="s">
        <v>143</v>
      </c>
      <c r="C14415" s="44">
        <v>0</v>
      </c>
      <c r="D14415" s="33">
        <v>43901</v>
      </c>
    </row>
    <row r="14416" spans="1:4" x14ac:dyDescent="0.2">
      <c r="A14416" t="s">
        <v>309</v>
      </c>
      <c r="B14416" t="s">
        <v>143</v>
      </c>
      <c r="C14416" s="44">
        <v>0</v>
      </c>
      <c r="D14416" s="33">
        <v>43902</v>
      </c>
    </row>
    <row r="14417" spans="1:4" x14ac:dyDescent="0.2">
      <c r="A14417" t="s">
        <v>309</v>
      </c>
      <c r="B14417" t="s">
        <v>143</v>
      </c>
      <c r="C14417" s="44">
        <v>0</v>
      </c>
      <c r="D14417" s="33">
        <v>43903</v>
      </c>
    </row>
    <row r="14418" spans="1:4" x14ac:dyDescent="0.2">
      <c r="A14418" t="s">
        <v>309</v>
      </c>
      <c r="B14418" t="s">
        <v>143</v>
      </c>
      <c r="C14418" s="44">
        <v>0</v>
      </c>
      <c r="D14418" s="33">
        <v>43904</v>
      </c>
    </row>
    <row r="14419" spans="1:4" x14ac:dyDescent="0.2">
      <c r="A14419" t="s">
        <v>309</v>
      </c>
      <c r="B14419" t="s">
        <v>143</v>
      </c>
      <c r="C14419" s="44">
        <v>0</v>
      </c>
      <c r="D14419" s="33">
        <v>43905</v>
      </c>
    </row>
    <row r="14420" spans="1:4" x14ac:dyDescent="0.2">
      <c r="A14420" t="s">
        <v>310</v>
      </c>
      <c r="B14420" t="s">
        <v>143</v>
      </c>
      <c r="C14420" s="44">
        <v>0</v>
      </c>
      <c r="D14420" s="33">
        <v>43852</v>
      </c>
    </row>
    <row r="14421" spans="1:4" x14ac:dyDescent="0.2">
      <c r="A14421" t="s">
        <v>310</v>
      </c>
      <c r="B14421" t="s">
        <v>143</v>
      </c>
      <c r="C14421" s="44">
        <v>0</v>
      </c>
      <c r="D14421" s="33">
        <v>43853</v>
      </c>
    </row>
    <row r="14422" spans="1:4" x14ac:dyDescent="0.2">
      <c r="A14422" t="s">
        <v>310</v>
      </c>
      <c r="B14422" t="s">
        <v>143</v>
      </c>
      <c r="C14422" s="44">
        <v>0</v>
      </c>
      <c r="D14422" s="33">
        <v>43854</v>
      </c>
    </row>
    <row r="14423" spans="1:4" x14ac:dyDescent="0.2">
      <c r="A14423" t="s">
        <v>310</v>
      </c>
      <c r="B14423" t="s">
        <v>143</v>
      </c>
      <c r="C14423" s="44">
        <v>0</v>
      </c>
      <c r="D14423" s="33">
        <v>43855</v>
      </c>
    </row>
    <row r="14424" spans="1:4" x14ac:dyDescent="0.2">
      <c r="A14424" t="s">
        <v>310</v>
      </c>
      <c r="B14424" t="s">
        <v>143</v>
      </c>
      <c r="C14424" s="44">
        <v>0</v>
      </c>
      <c r="D14424" s="33">
        <v>43856</v>
      </c>
    </row>
    <row r="14425" spans="1:4" x14ac:dyDescent="0.2">
      <c r="A14425" t="s">
        <v>310</v>
      </c>
      <c r="B14425" t="s">
        <v>143</v>
      </c>
      <c r="C14425" s="44">
        <v>0</v>
      </c>
      <c r="D14425" s="33">
        <v>43857</v>
      </c>
    </row>
    <row r="14426" spans="1:4" x14ac:dyDescent="0.2">
      <c r="A14426" t="s">
        <v>310</v>
      </c>
      <c r="B14426" t="s">
        <v>143</v>
      </c>
      <c r="C14426" s="44">
        <v>0</v>
      </c>
      <c r="D14426" s="33">
        <v>43858</v>
      </c>
    </row>
    <row r="14427" spans="1:4" x14ac:dyDescent="0.2">
      <c r="A14427" t="s">
        <v>310</v>
      </c>
      <c r="B14427" t="s">
        <v>143</v>
      </c>
      <c r="C14427" s="44">
        <v>0</v>
      </c>
      <c r="D14427" s="33">
        <v>43859</v>
      </c>
    </row>
    <row r="14428" spans="1:4" x14ac:dyDescent="0.2">
      <c r="A14428" t="s">
        <v>310</v>
      </c>
      <c r="B14428" t="s">
        <v>143</v>
      </c>
      <c r="C14428" s="44">
        <v>0</v>
      </c>
      <c r="D14428" s="33">
        <v>43860</v>
      </c>
    </row>
    <row r="14429" spans="1:4" x14ac:dyDescent="0.2">
      <c r="A14429" t="s">
        <v>310</v>
      </c>
      <c r="B14429" t="s">
        <v>143</v>
      </c>
      <c r="C14429" s="44">
        <v>0</v>
      </c>
      <c r="D14429" s="33">
        <v>43861</v>
      </c>
    </row>
    <row r="14430" spans="1:4" x14ac:dyDescent="0.2">
      <c r="A14430" t="s">
        <v>310</v>
      </c>
      <c r="B14430" t="s">
        <v>143</v>
      </c>
      <c r="C14430" s="44">
        <v>0</v>
      </c>
      <c r="D14430" s="33">
        <v>43862</v>
      </c>
    </row>
    <row r="14431" spans="1:4" x14ac:dyDescent="0.2">
      <c r="A14431" t="s">
        <v>310</v>
      </c>
      <c r="B14431" t="s">
        <v>143</v>
      </c>
      <c r="C14431" s="44">
        <v>0</v>
      </c>
      <c r="D14431" s="33">
        <v>43863</v>
      </c>
    </row>
    <row r="14432" spans="1:4" x14ac:dyDescent="0.2">
      <c r="A14432" t="s">
        <v>310</v>
      </c>
      <c r="B14432" t="s">
        <v>143</v>
      </c>
      <c r="C14432" s="44">
        <v>0</v>
      </c>
      <c r="D14432" s="33">
        <v>43864</v>
      </c>
    </row>
    <row r="14433" spans="1:4" x14ac:dyDescent="0.2">
      <c r="A14433" t="s">
        <v>310</v>
      </c>
      <c r="B14433" t="s">
        <v>143</v>
      </c>
      <c r="C14433" s="44">
        <v>0</v>
      </c>
      <c r="D14433" s="33">
        <v>43865</v>
      </c>
    </row>
    <row r="14434" spans="1:4" x14ac:dyDescent="0.2">
      <c r="A14434" t="s">
        <v>310</v>
      </c>
      <c r="B14434" t="s">
        <v>143</v>
      </c>
      <c r="C14434" s="44">
        <v>0</v>
      </c>
      <c r="D14434" s="33">
        <v>43866</v>
      </c>
    </row>
    <row r="14435" spans="1:4" x14ac:dyDescent="0.2">
      <c r="A14435" t="s">
        <v>310</v>
      </c>
      <c r="B14435" t="s">
        <v>143</v>
      </c>
      <c r="C14435" s="44">
        <v>0</v>
      </c>
      <c r="D14435" s="33">
        <v>43867</v>
      </c>
    </row>
    <row r="14436" spans="1:4" x14ac:dyDescent="0.2">
      <c r="A14436" t="s">
        <v>310</v>
      </c>
      <c r="B14436" t="s">
        <v>143</v>
      </c>
      <c r="C14436" s="44">
        <v>0</v>
      </c>
      <c r="D14436" s="33">
        <v>43868</v>
      </c>
    </row>
    <row r="14437" spans="1:4" x14ac:dyDescent="0.2">
      <c r="A14437" t="s">
        <v>310</v>
      </c>
      <c r="B14437" t="s">
        <v>143</v>
      </c>
      <c r="C14437" s="44">
        <v>0</v>
      </c>
      <c r="D14437" s="33">
        <v>43869</v>
      </c>
    </row>
    <row r="14438" spans="1:4" x14ac:dyDescent="0.2">
      <c r="A14438" t="s">
        <v>310</v>
      </c>
      <c r="B14438" t="s">
        <v>143</v>
      </c>
      <c r="C14438" s="44">
        <v>0</v>
      </c>
      <c r="D14438" s="33">
        <v>43870</v>
      </c>
    </row>
    <row r="14439" spans="1:4" x14ac:dyDescent="0.2">
      <c r="A14439" t="s">
        <v>310</v>
      </c>
      <c r="B14439" t="s">
        <v>143</v>
      </c>
      <c r="C14439" s="44">
        <v>0</v>
      </c>
      <c r="D14439" s="33">
        <v>43871</v>
      </c>
    </row>
    <row r="14440" spans="1:4" x14ac:dyDescent="0.2">
      <c r="A14440" t="s">
        <v>310</v>
      </c>
      <c r="B14440" t="s">
        <v>143</v>
      </c>
      <c r="C14440" s="44">
        <v>0</v>
      </c>
      <c r="D14440" s="33">
        <v>43872</v>
      </c>
    </row>
    <row r="14441" spans="1:4" x14ac:dyDescent="0.2">
      <c r="A14441" t="s">
        <v>310</v>
      </c>
      <c r="B14441" t="s">
        <v>143</v>
      </c>
      <c r="C14441" s="44">
        <v>0</v>
      </c>
      <c r="D14441" s="33">
        <v>43873</v>
      </c>
    </row>
    <row r="14442" spans="1:4" x14ac:dyDescent="0.2">
      <c r="A14442" t="s">
        <v>310</v>
      </c>
      <c r="B14442" t="s">
        <v>143</v>
      </c>
      <c r="C14442" s="44">
        <v>0</v>
      </c>
      <c r="D14442" s="33">
        <v>43874</v>
      </c>
    </row>
    <row r="14443" spans="1:4" x14ac:dyDescent="0.2">
      <c r="A14443" t="s">
        <v>310</v>
      </c>
      <c r="B14443" t="s">
        <v>143</v>
      </c>
      <c r="C14443" s="44">
        <v>0</v>
      </c>
      <c r="D14443" s="33">
        <v>43875</v>
      </c>
    </row>
    <row r="14444" spans="1:4" x14ac:dyDescent="0.2">
      <c r="A14444" t="s">
        <v>310</v>
      </c>
      <c r="B14444" t="s">
        <v>143</v>
      </c>
      <c r="C14444" s="44">
        <v>0</v>
      </c>
      <c r="D14444" s="33">
        <v>43876</v>
      </c>
    </row>
    <row r="14445" spans="1:4" x14ac:dyDescent="0.2">
      <c r="A14445" t="s">
        <v>310</v>
      </c>
      <c r="B14445" t="s">
        <v>143</v>
      </c>
      <c r="C14445" s="44">
        <v>0</v>
      </c>
      <c r="D14445" s="33">
        <v>43877</v>
      </c>
    </row>
    <row r="14446" spans="1:4" x14ac:dyDescent="0.2">
      <c r="A14446" t="s">
        <v>310</v>
      </c>
      <c r="B14446" t="s">
        <v>143</v>
      </c>
      <c r="C14446" s="44">
        <v>0</v>
      </c>
      <c r="D14446" s="33">
        <v>43878</v>
      </c>
    </row>
    <row r="14447" spans="1:4" x14ac:dyDescent="0.2">
      <c r="A14447" t="s">
        <v>310</v>
      </c>
      <c r="B14447" t="s">
        <v>143</v>
      </c>
      <c r="C14447" s="44">
        <v>0</v>
      </c>
      <c r="D14447" s="33">
        <v>43879</v>
      </c>
    </row>
    <row r="14448" spans="1:4" x14ac:dyDescent="0.2">
      <c r="A14448" t="s">
        <v>310</v>
      </c>
      <c r="B14448" t="s">
        <v>143</v>
      </c>
      <c r="C14448" s="44">
        <v>0</v>
      </c>
      <c r="D14448" s="33">
        <v>43880</v>
      </c>
    </row>
    <row r="14449" spans="1:4" x14ac:dyDescent="0.2">
      <c r="A14449" t="s">
        <v>310</v>
      </c>
      <c r="B14449" t="s">
        <v>143</v>
      </c>
      <c r="C14449" s="44">
        <v>0</v>
      </c>
      <c r="D14449" s="33">
        <v>43881</v>
      </c>
    </row>
    <row r="14450" spans="1:4" x14ac:dyDescent="0.2">
      <c r="A14450" t="s">
        <v>310</v>
      </c>
      <c r="B14450" t="s">
        <v>143</v>
      </c>
      <c r="C14450" s="44">
        <v>0</v>
      </c>
      <c r="D14450" s="33">
        <v>43882</v>
      </c>
    </row>
    <row r="14451" spans="1:4" x14ac:dyDescent="0.2">
      <c r="A14451" t="s">
        <v>310</v>
      </c>
      <c r="B14451" t="s">
        <v>143</v>
      </c>
      <c r="C14451" s="44">
        <v>0</v>
      </c>
      <c r="D14451" s="33">
        <v>43883</v>
      </c>
    </row>
    <row r="14452" spans="1:4" x14ac:dyDescent="0.2">
      <c r="A14452" t="s">
        <v>310</v>
      </c>
      <c r="B14452" t="s">
        <v>143</v>
      </c>
      <c r="C14452" s="44">
        <v>0</v>
      </c>
      <c r="D14452" s="33">
        <v>43884</v>
      </c>
    </row>
    <row r="14453" spans="1:4" x14ac:dyDescent="0.2">
      <c r="A14453" t="s">
        <v>310</v>
      </c>
      <c r="B14453" t="s">
        <v>143</v>
      </c>
      <c r="C14453" s="44">
        <v>0</v>
      </c>
      <c r="D14453" s="33">
        <v>43885</v>
      </c>
    </row>
    <row r="14454" spans="1:4" x14ac:dyDescent="0.2">
      <c r="A14454" t="s">
        <v>310</v>
      </c>
      <c r="B14454" t="s">
        <v>143</v>
      </c>
      <c r="C14454" s="44">
        <v>0</v>
      </c>
      <c r="D14454" s="33">
        <v>43886</v>
      </c>
    </row>
    <row r="14455" spans="1:4" x14ac:dyDescent="0.2">
      <c r="A14455" t="s">
        <v>310</v>
      </c>
      <c r="B14455" t="s">
        <v>143</v>
      </c>
      <c r="C14455" s="44">
        <v>0</v>
      </c>
      <c r="D14455" s="33">
        <v>43887</v>
      </c>
    </row>
    <row r="14456" spans="1:4" x14ac:dyDescent="0.2">
      <c r="A14456" t="s">
        <v>310</v>
      </c>
      <c r="B14456" t="s">
        <v>143</v>
      </c>
      <c r="C14456" s="44">
        <v>0</v>
      </c>
      <c r="D14456" s="33">
        <v>43888</v>
      </c>
    </row>
    <row r="14457" spans="1:4" x14ac:dyDescent="0.2">
      <c r="A14457" t="s">
        <v>310</v>
      </c>
      <c r="B14457" t="s">
        <v>143</v>
      </c>
      <c r="C14457" s="44">
        <v>0</v>
      </c>
      <c r="D14457" s="33">
        <v>43889</v>
      </c>
    </row>
    <row r="14458" spans="1:4" x14ac:dyDescent="0.2">
      <c r="A14458" t="s">
        <v>310</v>
      </c>
      <c r="B14458" t="s">
        <v>143</v>
      </c>
      <c r="C14458" s="44">
        <v>0</v>
      </c>
      <c r="D14458" s="33">
        <v>43890</v>
      </c>
    </row>
    <row r="14459" spans="1:4" x14ac:dyDescent="0.2">
      <c r="A14459" t="s">
        <v>310</v>
      </c>
      <c r="B14459" t="s">
        <v>143</v>
      </c>
      <c r="C14459" s="44">
        <v>0</v>
      </c>
      <c r="D14459" s="33">
        <v>43891</v>
      </c>
    </row>
    <row r="14460" spans="1:4" x14ac:dyDescent="0.2">
      <c r="A14460" t="s">
        <v>310</v>
      </c>
      <c r="B14460" t="s">
        <v>143</v>
      </c>
      <c r="C14460" s="44">
        <v>0</v>
      </c>
      <c r="D14460" s="33">
        <v>43892</v>
      </c>
    </row>
    <row r="14461" spans="1:4" x14ac:dyDescent="0.2">
      <c r="A14461" t="s">
        <v>310</v>
      </c>
      <c r="B14461" t="s">
        <v>143</v>
      </c>
      <c r="C14461" s="44">
        <v>0</v>
      </c>
      <c r="D14461" s="33">
        <v>43893</v>
      </c>
    </row>
    <row r="14462" spans="1:4" x14ac:dyDescent="0.2">
      <c r="A14462" t="s">
        <v>310</v>
      </c>
      <c r="B14462" t="s">
        <v>143</v>
      </c>
      <c r="C14462" s="44">
        <v>0</v>
      </c>
      <c r="D14462" s="33">
        <v>43894</v>
      </c>
    </row>
    <row r="14463" spans="1:4" x14ac:dyDescent="0.2">
      <c r="A14463" t="s">
        <v>310</v>
      </c>
      <c r="B14463" t="s">
        <v>143</v>
      </c>
      <c r="C14463" s="44">
        <v>0</v>
      </c>
      <c r="D14463" s="33">
        <v>43895</v>
      </c>
    </row>
    <row r="14464" spans="1:4" x14ac:dyDescent="0.2">
      <c r="A14464" t="s">
        <v>310</v>
      </c>
      <c r="B14464" t="s">
        <v>143</v>
      </c>
      <c r="C14464" s="44">
        <v>0</v>
      </c>
      <c r="D14464" s="33">
        <v>43896</v>
      </c>
    </row>
    <row r="14465" spans="1:4" x14ac:dyDescent="0.2">
      <c r="A14465" t="s">
        <v>310</v>
      </c>
      <c r="B14465" t="s">
        <v>143</v>
      </c>
      <c r="C14465" s="44">
        <v>0</v>
      </c>
      <c r="D14465" s="33">
        <v>43897</v>
      </c>
    </row>
    <row r="14466" spans="1:4" x14ac:dyDescent="0.2">
      <c r="A14466" t="s">
        <v>310</v>
      </c>
      <c r="B14466" t="s">
        <v>143</v>
      </c>
      <c r="C14466" s="44">
        <v>1</v>
      </c>
      <c r="D14466" s="33">
        <v>43898</v>
      </c>
    </row>
    <row r="14467" spans="1:4" x14ac:dyDescent="0.2">
      <c r="A14467" t="s">
        <v>310</v>
      </c>
      <c r="B14467" t="s">
        <v>143</v>
      </c>
      <c r="C14467" s="44">
        <v>1</v>
      </c>
      <c r="D14467" s="33">
        <v>43899</v>
      </c>
    </row>
    <row r="14468" spans="1:4" x14ac:dyDescent="0.2">
      <c r="A14468" t="s">
        <v>310</v>
      </c>
      <c r="B14468" t="s">
        <v>143</v>
      </c>
      <c r="C14468" s="44">
        <v>0</v>
      </c>
      <c r="D14468" s="33">
        <v>43900</v>
      </c>
    </row>
    <row r="14469" spans="1:4" x14ac:dyDescent="0.2">
      <c r="A14469" t="s">
        <v>310</v>
      </c>
      <c r="B14469" t="s">
        <v>143</v>
      </c>
      <c r="C14469" s="44">
        <v>0</v>
      </c>
      <c r="D14469" s="33">
        <v>43901</v>
      </c>
    </row>
    <row r="14470" spans="1:4" x14ac:dyDescent="0.2">
      <c r="A14470" t="s">
        <v>310</v>
      </c>
      <c r="B14470" t="s">
        <v>143</v>
      </c>
      <c r="C14470" s="44">
        <v>0</v>
      </c>
      <c r="D14470" s="33">
        <v>43902</v>
      </c>
    </row>
    <row r="14471" spans="1:4" x14ac:dyDescent="0.2">
      <c r="A14471" t="s">
        <v>310</v>
      </c>
      <c r="B14471" t="s">
        <v>143</v>
      </c>
      <c r="C14471" s="44">
        <v>0</v>
      </c>
      <c r="D14471" s="33">
        <v>43903</v>
      </c>
    </row>
    <row r="14472" spans="1:4" x14ac:dyDescent="0.2">
      <c r="A14472" t="s">
        <v>310</v>
      </c>
      <c r="B14472" t="s">
        <v>143</v>
      </c>
      <c r="C14472" s="44">
        <v>0</v>
      </c>
      <c r="D14472" s="33">
        <v>43904</v>
      </c>
    </row>
    <row r="14473" spans="1:4" x14ac:dyDescent="0.2">
      <c r="A14473" t="s">
        <v>310</v>
      </c>
      <c r="B14473" t="s">
        <v>143</v>
      </c>
      <c r="C14473" s="44">
        <v>0</v>
      </c>
      <c r="D14473" s="33">
        <v>43905</v>
      </c>
    </row>
    <row r="14474" spans="1:4" x14ac:dyDescent="0.2">
      <c r="A14474" t="s">
        <v>311</v>
      </c>
      <c r="B14474" t="s">
        <v>143</v>
      </c>
      <c r="C14474" s="44">
        <v>0</v>
      </c>
      <c r="D14474" s="33">
        <v>43852</v>
      </c>
    </row>
    <row r="14475" spans="1:4" x14ac:dyDescent="0.2">
      <c r="A14475" t="s">
        <v>311</v>
      </c>
      <c r="B14475" t="s">
        <v>143</v>
      </c>
      <c r="C14475" s="44">
        <v>0</v>
      </c>
      <c r="D14475" s="33">
        <v>43853</v>
      </c>
    </row>
    <row r="14476" spans="1:4" x14ac:dyDescent="0.2">
      <c r="A14476" t="s">
        <v>311</v>
      </c>
      <c r="B14476" t="s">
        <v>143</v>
      </c>
      <c r="C14476" s="44">
        <v>0</v>
      </c>
      <c r="D14476" s="33">
        <v>43854</v>
      </c>
    </row>
    <row r="14477" spans="1:4" x14ac:dyDescent="0.2">
      <c r="A14477" t="s">
        <v>311</v>
      </c>
      <c r="B14477" t="s">
        <v>143</v>
      </c>
      <c r="C14477" s="44">
        <v>0</v>
      </c>
      <c r="D14477" s="33">
        <v>43855</v>
      </c>
    </row>
    <row r="14478" spans="1:4" x14ac:dyDescent="0.2">
      <c r="A14478" t="s">
        <v>311</v>
      </c>
      <c r="B14478" t="s">
        <v>143</v>
      </c>
      <c r="C14478" s="44">
        <v>0</v>
      </c>
      <c r="D14478" s="33">
        <v>43856</v>
      </c>
    </row>
    <row r="14479" spans="1:4" x14ac:dyDescent="0.2">
      <c r="A14479" t="s">
        <v>311</v>
      </c>
      <c r="B14479" t="s">
        <v>143</v>
      </c>
      <c r="C14479" s="44">
        <v>0</v>
      </c>
      <c r="D14479" s="33">
        <v>43857</v>
      </c>
    </row>
    <row r="14480" spans="1:4" x14ac:dyDescent="0.2">
      <c r="A14480" t="s">
        <v>311</v>
      </c>
      <c r="B14480" t="s">
        <v>143</v>
      </c>
      <c r="C14480" s="44">
        <v>0</v>
      </c>
      <c r="D14480" s="33">
        <v>43858</v>
      </c>
    </row>
    <row r="14481" spans="1:4" x14ac:dyDescent="0.2">
      <c r="A14481" t="s">
        <v>311</v>
      </c>
      <c r="B14481" t="s">
        <v>143</v>
      </c>
      <c r="C14481" s="44">
        <v>0</v>
      </c>
      <c r="D14481" s="33">
        <v>43859</v>
      </c>
    </row>
    <row r="14482" spans="1:4" x14ac:dyDescent="0.2">
      <c r="A14482" t="s">
        <v>311</v>
      </c>
      <c r="B14482" t="s">
        <v>143</v>
      </c>
      <c r="C14482" s="44">
        <v>0</v>
      </c>
      <c r="D14482" s="33">
        <v>43860</v>
      </c>
    </row>
    <row r="14483" spans="1:4" x14ac:dyDescent="0.2">
      <c r="A14483" t="s">
        <v>311</v>
      </c>
      <c r="B14483" t="s">
        <v>143</v>
      </c>
      <c r="C14483" s="44">
        <v>0</v>
      </c>
      <c r="D14483" s="33">
        <v>43861</v>
      </c>
    </row>
    <row r="14484" spans="1:4" x14ac:dyDescent="0.2">
      <c r="A14484" t="s">
        <v>311</v>
      </c>
      <c r="B14484" t="s">
        <v>143</v>
      </c>
      <c r="C14484" s="44">
        <v>0</v>
      </c>
      <c r="D14484" s="33">
        <v>43862</v>
      </c>
    </row>
    <row r="14485" spans="1:4" x14ac:dyDescent="0.2">
      <c r="A14485" t="s">
        <v>311</v>
      </c>
      <c r="B14485" t="s">
        <v>143</v>
      </c>
      <c r="C14485" s="44">
        <v>0</v>
      </c>
      <c r="D14485" s="33">
        <v>43863</v>
      </c>
    </row>
    <row r="14486" spans="1:4" x14ac:dyDescent="0.2">
      <c r="A14486" t="s">
        <v>311</v>
      </c>
      <c r="B14486" t="s">
        <v>143</v>
      </c>
      <c r="C14486" s="44">
        <v>0</v>
      </c>
      <c r="D14486" s="33">
        <v>43864</v>
      </c>
    </row>
    <row r="14487" spans="1:4" x14ac:dyDescent="0.2">
      <c r="A14487" t="s">
        <v>311</v>
      </c>
      <c r="B14487" t="s">
        <v>143</v>
      </c>
      <c r="C14487" s="44">
        <v>0</v>
      </c>
      <c r="D14487" s="33">
        <v>43865</v>
      </c>
    </row>
    <row r="14488" spans="1:4" x14ac:dyDescent="0.2">
      <c r="A14488" t="s">
        <v>311</v>
      </c>
      <c r="B14488" t="s">
        <v>143</v>
      </c>
      <c r="C14488" s="44">
        <v>0</v>
      </c>
      <c r="D14488" s="33">
        <v>43866</v>
      </c>
    </row>
    <row r="14489" spans="1:4" x14ac:dyDescent="0.2">
      <c r="A14489" t="s">
        <v>311</v>
      </c>
      <c r="B14489" t="s">
        <v>143</v>
      </c>
      <c r="C14489" s="44">
        <v>0</v>
      </c>
      <c r="D14489" s="33">
        <v>43867</v>
      </c>
    </row>
    <row r="14490" spans="1:4" x14ac:dyDescent="0.2">
      <c r="A14490" t="s">
        <v>311</v>
      </c>
      <c r="B14490" t="s">
        <v>143</v>
      </c>
      <c r="C14490" s="44">
        <v>0</v>
      </c>
      <c r="D14490" s="33">
        <v>43868</v>
      </c>
    </row>
    <row r="14491" spans="1:4" x14ac:dyDescent="0.2">
      <c r="A14491" t="s">
        <v>311</v>
      </c>
      <c r="B14491" t="s">
        <v>143</v>
      </c>
      <c r="C14491" s="44">
        <v>0</v>
      </c>
      <c r="D14491" s="33">
        <v>43869</v>
      </c>
    </row>
    <row r="14492" spans="1:4" x14ac:dyDescent="0.2">
      <c r="A14492" t="s">
        <v>311</v>
      </c>
      <c r="B14492" t="s">
        <v>143</v>
      </c>
      <c r="C14492" s="44">
        <v>0</v>
      </c>
      <c r="D14492" s="33">
        <v>43870</v>
      </c>
    </row>
    <row r="14493" spans="1:4" x14ac:dyDescent="0.2">
      <c r="A14493" t="s">
        <v>311</v>
      </c>
      <c r="B14493" t="s">
        <v>143</v>
      </c>
      <c r="C14493" s="44">
        <v>0</v>
      </c>
      <c r="D14493" s="33">
        <v>43871</v>
      </c>
    </row>
    <row r="14494" spans="1:4" x14ac:dyDescent="0.2">
      <c r="A14494" t="s">
        <v>311</v>
      </c>
      <c r="B14494" t="s">
        <v>143</v>
      </c>
      <c r="C14494" s="44">
        <v>0</v>
      </c>
      <c r="D14494" s="33">
        <v>43872</v>
      </c>
    </row>
    <row r="14495" spans="1:4" x14ac:dyDescent="0.2">
      <c r="A14495" t="s">
        <v>311</v>
      </c>
      <c r="B14495" t="s">
        <v>143</v>
      </c>
      <c r="C14495" s="44">
        <v>0</v>
      </c>
      <c r="D14495" s="33">
        <v>43873</v>
      </c>
    </row>
    <row r="14496" spans="1:4" x14ac:dyDescent="0.2">
      <c r="A14496" t="s">
        <v>311</v>
      </c>
      <c r="B14496" t="s">
        <v>143</v>
      </c>
      <c r="C14496" s="44">
        <v>0</v>
      </c>
      <c r="D14496" s="33">
        <v>43874</v>
      </c>
    </row>
    <row r="14497" spans="1:4" x14ac:dyDescent="0.2">
      <c r="A14497" t="s">
        <v>311</v>
      </c>
      <c r="B14497" t="s">
        <v>143</v>
      </c>
      <c r="C14497" s="44">
        <v>0</v>
      </c>
      <c r="D14497" s="33">
        <v>43875</v>
      </c>
    </row>
    <row r="14498" spans="1:4" x14ac:dyDescent="0.2">
      <c r="A14498" t="s">
        <v>311</v>
      </c>
      <c r="B14498" t="s">
        <v>143</v>
      </c>
      <c r="C14498" s="44">
        <v>0</v>
      </c>
      <c r="D14498" s="33">
        <v>43876</v>
      </c>
    </row>
    <row r="14499" spans="1:4" x14ac:dyDescent="0.2">
      <c r="A14499" t="s">
        <v>311</v>
      </c>
      <c r="B14499" t="s">
        <v>143</v>
      </c>
      <c r="C14499" s="44">
        <v>0</v>
      </c>
      <c r="D14499" s="33">
        <v>43877</v>
      </c>
    </row>
    <row r="14500" spans="1:4" x14ac:dyDescent="0.2">
      <c r="A14500" t="s">
        <v>311</v>
      </c>
      <c r="B14500" t="s">
        <v>143</v>
      </c>
      <c r="C14500" s="44">
        <v>0</v>
      </c>
      <c r="D14500" s="33">
        <v>43878</v>
      </c>
    </row>
    <row r="14501" spans="1:4" x14ac:dyDescent="0.2">
      <c r="A14501" t="s">
        <v>311</v>
      </c>
      <c r="B14501" t="s">
        <v>143</v>
      </c>
      <c r="C14501" s="44">
        <v>0</v>
      </c>
      <c r="D14501" s="33">
        <v>43879</v>
      </c>
    </row>
    <row r="14502" spans="1:4" x14ac:dyDescent="0.2">
      <c r="A14502" t="s">
        <v>311</v>
      </c>
      <c r="B14502" t="s">
        <v>143</v>
      </c>
      <c r="C14502" s="44">
        <v>0</v>
      </c>
      <c r="D14502" s="33">
        <v>43880</v>
      </c>
    </row>
    <row r="14503" spans="1:4" x14ac:dyDescent="0.2">
      <c r="A14503" t="s">
        <v>311</v>
      </c>
      <c r="B14503" t="s">
        <v>143</v>
      </c>
      <c r="C14503" s="44">
        <v>0</v>
      </c>
      <c r="D14503" s="33">
        <v>43881</v>
      </c>
    </row>
    <row r="14504" spans="1:4" x14ac:dyDescent="0.2">
      <c r="A14504" t="s">
        <v>311</v>
      </c>
      <c r="B14504" t="s">
        <v>143</v>
      </c>
      <c r="C14504" s="44">
        <v>0</v>
      </c>
      <c r="D14504" s="33">
        <v>43882</v>
      </c>
    </row>
    <row r="14505" spans="1:4" x14ac:dyDescent="0.2">
      <c r="A14505" t="s">
        <v>311</v>
      </c>
      <c r="B14505" t="s">
        <v>143</v>
      </c>
      <c r="C14505" s="44">
        <v>0</v>
      </c>
      <c r="D14505" s="33">
        <v>43883</v>
      </c>
    </row>
    <row r="14506" spans="1:4" x14ac:dyDescent="0.2">
      <c r="A14506" t="s">
        <v>311</v>
      </c>
      <c r="B14506" t="s">
        <v>143</v>
      </c>
      <c r="C14506" s="44">
        <v>0</v>
      </c>
      <c r="D14506" s="33">
        <v>43884</v>
      </c>
    </row>
    <row r="14507" spans="1:4" x14ac:dyDescent="0.2">
      <c r="A14507" t="s">
        <v>311</v>
      </c>
      <c r="B14507" t="s">
        <v>143</v>
      </c>
      <c r="C14507" s="44">
        <v>0</v>
      </c>
      <c r="D14507" s="33">
        <v>43885</v>
      </c>
    </row>
    <row r="14508" spans="1:4" x14ac:dyDescent="0.2">
      <c r="A14508" t="s">
        <v>311</v>
      </c>
      <c r="B14508" t="s">
        <v>143</v>
      </c>
      <c r="C14508" s="44">
        <v>0</v>
      </c>
      <c r="D14508" s="33">
        <v>43886</v>
      </c>
    </row>
    <row r="14509" spans="1:4" x14ac:dyDescent="0.2">
      <c r="A14509" t="s">
        <v>311</v>
      </c>
      <c r="B14509" t="s">
        <v>143</v>
      </c>
      <c r="C14509" s="44">
        <v>0</v>
      </c>
      <c r="D14509" s="33">
        <v>43887</v>
      </c>
    </row>
    <row r="14510" spans="1:4" x14ac:dyDescent="0.2">
      <c r="A14510" t="s">
        <v>311</v>
      </c>
      <c r="B14510" t="s">
        <v>143</v>
      </c>
      <c r="C14510" s="44">
        <v>0</v>
      </c>
      <c r="D14510" s="33">
        <v>43888</v>
      </c>
    </row>
    <row r="14511" spans="1:4" x14ac:dyDescent="0.2">
      <c r="A14511" t="s">
        <v>311</v>
      </c>
      <c r="B14511" t="s">
        <v>143</v>
      </c>
      <c r="C14511" s="44">
        <v>0</v>
      </c>
      <c r="D14511" s="33">
        <v>43889</v>
      </c>
    </row>
    <row r="14512" spans="1:4" x14ac:dyDescent="0.2">
      <c r="A14512" t="s">
        <v>311</v>
      </c>
      <c r="B14512" t="s">
        <v>143</v>
      </c>
      <c r="C14512" s="44">
        <v>0</v>
      </c>
      <c r="D14512" s="33">
        <v>43890</v>
      </c>
    </row>
    <row r="14513" spans="1:4" x14ac:dyDescent="0.2">
      <c r="A14513" t="s">
        <v>311</v>
      </c>
      <c r="B14513" t="s">
        <v>143</v>
      </c>
      <c r="C14513" s="44">
        <v>0</v>
      </c>
      <c r="D14513" s="33">
        <v>43891</v>
      </c>
    </row>
    <row r="14514" spans="1:4" x14ac:dyDescent="0.2">
      <c r="A14514" t="s">
        <v>311</v>
      </c>
      <c r="B14514" t="s">
        <v>143</v>
      </c>
      <c r="C14514" s="44">
        <v>0</v>
      </c>
      <c r="D14514" s="33">
        <v>43892</v>
      </c>
    </row>
    <row r="14515" spans="1:4" x14ac:dyDescent="0.2">
      <c r="A14515" t="s">
        <v>311</v>
      </c>
      <c r="B14515" t="s">
        <v>143</v>
      </c>
      <c r="C14515" s="44">
        <v>0</v>
      </c>
      <c r="D14515" s="33">
        <v>43893</v>
      </c>
    </row>
    <row r="14516" spans="1:4" x14ac:dyDescent="0.2">
      <c r="A14516" t="s">
        <v>311</v>
      </c>
      <c r="B14516" t="s">
        <v>143</v>
      </c>
      <c r="C14516" s="44">
        <v>0</v>
      </c>
      <c r="D14516" s="33">
        <v>43894</v>
      </c>
    </row>
    <row r="14517" spans="1:4" x14ac:dyDescent="0.2">
      <c r="A14517" t="s">
        <v>311</v>
      </c>
      <c r="B14517" t="s">
        <v>143</v>
      </c>
      <c r="C14517" s="44">
        <v>0</v>
      </c>
      <c r="D14517" s="33">
        <v>43895</v>
      </c>
    </row>
    <row r="14518" spans="1:4" x14ac:dyDescent="0.2">
      <c r="A14518" t="s">
        <v>311</v>
      </c>
      <c r="B14518" t="s">
        <v>143</v>
      </c>
      <c r="C14518" s="44">
        <v>0</v>
      </c>
      <c r="D14518" s="33">
        <v>43896</v>
      </c>
    </row>
    <row r="14519" spans="1:4" x14ac:dyDescent="0.2">
      <c r="A14519" t="s">
        <v>311</v>
      </c>
      <c r="B14519" t="s">
        <v>143</v>
      </c>
      <c r="C14519" s="44">
        <v>0</v>
      </c>
      <c r="D14519" s="33">
        <v>43897</v>
      </c>
    </row>
    <row r="14520" spans="1:4" x14ac:dyDescent="0.2">
      <c r="A14520" t="s">
        <v>311</v>
      </c>
      <c r="B14520" t="s">
        <v>143</v>
      </c>
      <c r="C14520" s="44">
        <v>1</v>
      </c>
      <c r="D14520" s="33">
        <v>43898</v>
      </c>
    </row>
    <row r="14521" spans="1:4" x14ac:dyDescent="0.2">
      <c r="A14521" t="s">
        <v>311</v>
      </c>
      <c r="B14521" t="s">
        <v>143</v>
      </c>
      <c r="C14521" s="44">
        <v>1</v>
      </c>
      <c r="D14521" s="33">
        <v>43899</v>
      </c>
    </row>
    <row r="14522" spans="1:4" x14ac:dyDescent="0.2">
      <c r="A14522" t="s">
        <v>311</v>
      </c>
      <c r="B14522" t="s">
        <v>143</v>
      </c>
      <c r="C14522" s="44">
        <v>0</v>
      </c>
      <c r="D14522" s="33">
        <v>43900</v>
      </c>
    </row>
    <row r="14523" spans="1:4" x14ac:dyDescent="0.2">
      <c r="A14523" t="s">
        <v>311</v>
      </c>
      <c r="B14523" t="s">
        <v>143</v>
      </c>
      <c r="C14523" s="44">
        <v>0</v>
      </c>
      <c r="D14523" s="33">
        <v>43901</v>
      </c>
    </row>
    <row r="14524" spans="1:4" x14ac:dyDescent="0.2">
      <c r="A14524" t="s">
        <v>311</v>
      </c>
      <c r="B14524" t="s">
        <v>143</v>
      </c>
      <c r="C14524" s="44">
        <v>0</v>
      </c>
      <c r="D14524" s="33">
        <v>43902</v>
      </c>
    </row>
    <row r="14525" spans="1:4" x14ac:dyDescent="0.2">
      <c r="A14525" t="s">
        <v>311</v>
      </c>
      <c r="B14525" t="s">
        <v>143</v>
      </c>
      <c r="C14525" s="44">
        <v>0</v>
      </c>
      <c r="D14525" s="33">
        <v>43903</v>
      </c>
    </row>
    <row r="14526" spans="1:4" x14ac:dyDescent="0.2">
      <c r="A14526" t="s">
        <v>311</v>
      </c>
      <c r="B14526" t="s">
        <v>143</v>
      </c>
      <c r="C14526" s="44">
        <v>0</v>
      </c>
      <c r="D14526" s="33">
        <v>43904</v>
      </c>
    </row>
    <row r="14527" spans="1:4" x14ac:dyDescent="0.2">
      <c r="A14527" t="s">
        <v>311</v>
      </c>
      <c r="B14527" t="s">
        <v>143</v>
      </c>
      <c r="C14527" s="44">
        <v>0</v>
      </c>
      <c r="D14527" s="33">
        <v>43905</v>
      </c>
    </row>
    <row r="14528" spans="1:4" x14ac:dyDescent="0.2">
      <c r="A14528" t="s">
        <v>312</v>
      </c>
      <c r="B14528" t="s">
        <v>143</v>
      </c>
      <c r="C14528" s="44">
        <v>0</v>
      </c>
      <c r="D14528" s="33">
        <v>43852</v>
      </c>
    </row>
    <row r="14529" spans="1:4" x14ac:dyDescent="0.2">
      <c r="A14529" t="s">
        <v>312</v>
      </c>
      <c r="B14529" t="s">
        <v>143</v>
      </c>
      <c r="C14529" s="44">
        <v>0</v>
      </c>
      <c r="D14529" s="33">
        <v>43853</v>
      </c>
    </row>
    <row r="14530" spans="1:4" x14ac:dyDescent="0.2">
      <c r="A14530" t="s">
        <v>312</v>
      </c>
      <c r="B14530" t="s">
        <v>143</v>
      </c>
      <c r="C14530" s="44">
        <v>0</v>
      </c>
      <c r="D14530" s="33">
        <v>43854</v>
      </c>
    </row>
    <row r="14531" spans="1:4" x14ac:dyDescent="0.2">
      <c r="A14531" t="s">
        <v>312</v>
      </c>
      <c r="B14531" t="s">
        <v>143</v>
      </c>
      <c r="C14531" s="44">
        <v>0</v>
      </c>
      <c r="D14531" s="33">
        <v>43855</v>
      </c>
    </row>
    <row r="14532" spans="1:4" x14ac:dyDescent="0.2">
      <c r="A14532" t="s">
        <v>312</v>
      </c>
      <c r="B14532" t="s">
        <v>143</v>
      </c>
      <c r="C14532" s="44">
        <v>0</v>
      </c>
      <c r="D14532" s="33">
        <v>43856</v>
      </c>
    </row>
    <row r="14533" spans="1:4" x14ac:dyDescent="0.2">
      <c r="A14533" t="s">
        <v>312</v>
      </c>
      <c r="B14533" t="s">
        <v>143</v>
      </c>
      <c r="C14533" s="44">
        <v>0</v>
      </c>
      <c r="D14533" s="33">
        <v>43857</v>
      </c>
    </row>
    <row r="14534" spans="1:4" x14ac:dyDescent="0.2">
      <c r="A14534" t="s">
        <v>312</v>
      </c>
      <c r="B14534" t="s">
        <v>143</v>
      </c>
      <c r="C14534" s="44">
        <v>0</v>
      </c>
      <c r="D14534" s="33">
        <v>43858</v>
      </c>
    </row>
    <row r="14535" spans="1:4" x14ac:dyDescent="0.2">
      <c r="A14535" t="s">
        <v>312</v>
      </c>
      <c r="B14535" t="s">
        <v>143</v>
      </c>
      <c r="C14535" s="44">
        <v>0</v>
      </c>
      <c r="D14535" s="33">
        <v>43859</v>
      </c>
    </row>
    <row r="14536" spans="1:4" x14ac:dyDescent="0.2">
      <c r="A14536" t="s">
        <v>312</v>
      </c>
      <c r="B14536" t="s">
        <v>143</v>
      </c>
      <c r="C14536" s="44">
        <v>0</v>
      </c>
      <c r="D14536" s="33">
        <v>43860</v>
      </c>
    </row>
    <row r="14537" spans="1:4" x14ac:dyDescent="0.2">
      <c r="A14537" t="s">
        <v>312</v>
      </c>
      <c r="B14537" t="s">
        <v>143</v>
      </c>
      <c r="C14537" s="44">
        <v>0</v>
      </c>
      <c r="D14537" s="33">
        <v>43861</v>
      </c>
    </row>
    <row r="14538" spans="1:4" x14ac:dyDescent="0.2">
      <c r="A14538" t="s">
        <v>312</v>
      </c>
      <c r="B14538" t="s">
        <v>143</v>
      </c>
      <c r="C14538" s="44">
        <v>0</v>
      </c>
      <c r="D14538" s="33">
        <v>43862</v>
      </c>
    </row>
    <row r="14539" spans="1:4" x14ac:dyDescent="0.2">
      <c r="A14539" t="s">
        <v>312</v>
      </c>
      <c r="B14539" t="s">
        <v>143</v>
      </c>
      <c r="C14539" s="44">
        <v>0</v>
      </c>
      <c r="D14539" s="33">
        <v>43863</v>
      </c>
    </row>
    <row r="14540" spans="1:4" x14ac:dyDescent="0.2">
      <c r="A14540" t="s">
        <v>312</v>
      </c>
      <c r="B14540" t="s">
        <v>143</v>
      </c>
      <c r="C14540" s="44">
        <v>0</v>
      </c>
      <c r="D14540" s="33">
        <v>43864</v>
      </c>
    </row>
    <row r="14541" spans="1:4" x14ac:dyDescent="0.2">
      <c r="A14541" t="s">
        <v>312</v>
      </c>
      <c r="B14541" t="s">
        <v>143</v>
      </c>
      <c r="C14541" s="44">
        <v>0</v>
      </c>
      <c r="D14541" s="33">
        <v>43865</v>
      </c>
    </row>
    <row r="14542" spans="1:4" x14ac:dyDescent="0.2">
      <c r="A14542" t="s">
        <v>312</v>
      </c>
      <c r="B14542" t="s">
        <v>143</v>
      </c>
      <c r="C14542" s="44">
        <v>0</v>
      </c>
      <c r="D14542" s="33">
        <v>43866</v>
      </c>
    </row>
    <row r="14543" spans="1:4" x14ac:dyDescent="0.2">
      <c r="A14543" t="s">
        <v>312</v>
      </c>
      <c r="B14543" t="s">
        <v>143</v>
      </c>
      <c r="C14543" s="44">
        <v>0</v>
      </c>
      <c r="D14543" s="33">
        <v>43867</v>
      </c>
    </row>
    <row r="14544" spans="1:4" x14ac:dyDescent="0.2">
      <c r="A14544" t="s">
        <v>312</v>
      </c>
      <c r="B14544" t="s">
        <v>143</v>
      </c>
      <c r="C14544" s="44">
        <v>0</v>
      </c>
      <c r="D14544" s="33">
        <v>43868</v>
      </c>
    </row>
    <row r="14545" spans="1:4" x14ac:dyDescent="0.2">
      <c r="A14545" t="s">
        <v>312</v>
      </c>
      <c r="B14545" t="s">
        <v>143</v>
      </c>
      <c r="C14545" s="44">
        <v>0</v>
      </c>
      <c r="D14545" s="33">
        <v>43869</v>
      </c>
    </row>
    <row r="14546" spans="1:4" x14ac:dyDescent="0.2">
      <c r="A14546" t="s">
        <v>312</v>
      </c>
      <c r="B14546" t="s">
        <v>143</v>
      </c>
      <c r="C14546" s="44">
        <v>0</v>
      </c>
      <c r="D14546" s="33">
        <v>43870</v>
      </c>
    </row>
    <row r="14547" spans="1:4" x14ac:dyDescent="0.2">
      <c r="A14547" t="s">
        <v>312</v>
      </c>
      <c r="B14547" t="s">
        <v>143</v>
      </c>
      <c r="C14547" s="44">
        <v>0</v>
      </c>
      <c r="D14547" s="33">
        <v>43871</v>
      </c>
    </row>
    <row r="14548" spans="1:4" x14ac:dyDescent="0.2">
      <c r="A14548" t="s">
        <v>312</v>
      </c>
      <c r="B14548" t="s">
        <v>143</v>
      </c>
      <c r="C14548" s="44">
        <v>0</v>
      </c>
      <c r="D14548" s="33">
        <v>43872</v>
      </c>
    </row>
    <row r="14549" spans="1:4" x14ac:dyDescent="0.2">
      <c r="A14549" t="s">
        <v>312</v>
      </c>
      <c r="B14549" t="s">
        <v>143</v>
      </c>
      <c r="C14549" s="44">
        <v>0</v>
      </c>
      <c r="D14549" s="33">
        <v>43873</v>
      </c>
    </row>
    <row r="14550" spans="1:4" x14ac:dyDescent="0.2">
      <c r="A14550" t="s">
        <v>312</v>
      </c>
      <c r="B14550" t="s">
        <v>143</v>
      </c>
      <c r="C14550" s="44">
        <v>0</v>
      </c>
      <c r="D14550" s="33">
        <v>43874</v>
      </c>
    </row>
    <row r="14551" spans="1:4" x14ac:dyDescent="0.2">
      <c r="A14551" t="s">
        <v>312</v>
      </c>
      <c r="B14551" t="s">
        <v>143</v>
      </c>
      <c r="C14551" s="44">
        <v>0</v>
      </c>
      <c r="D14551" s="33">
        <v>43875</v>
      </c>
    </row>
    <row r="14552" spans="1:4" x14ac:dyDescent="0.2">
      <c r="A14552" t="s">
        <v>312</v>
      </c>
      <c r="B14552" t="s">
        <v>143</v>
      </c>
      <c r="C14552" s="44">
        <v>0</v>
      </c>
      <c r="D14552" s="33">
        <v>43876</v>
      </c>
    </row>
    <row r="14553" spans="1:4" x14ac:dyDescent="0.2">
      <c r="A14553" t="s">
        <v>312</v>
      </c>
      <c r="B14553" t="s">
        <v>143</v>
      </c>
      <c r="C14553" s="44">
        <v>0</v>
      </c>
      <c r="D14553" s="33">
        <v>43877</v>
      </c>
    </row>
    <row r="14554" spans="1:4" x14ac:dyDescent="0.2">
      <c r="A14554" t="s">
        <v>312</v>
      </c>
      <c r="B14554" t="s">
        <v>143</v>
      </c>
      <c r="C14554" s="44">
        <v>0</v>
      </c>
      <c r="D14554" s="33">
        <v>43878</v>
      </c>
    </row>
    <row r="14555" spans="1:4" x14ac:dyDescent="0.2">
      <c r="A14555" t="s">
        <v>312</v>
      </c>
      <c r="B14555" t="s">
        <v>143</v>
      </c>
      <c r="C14555" s="44">
        <v>0</v>
      </c>
      <c r="D14555" s="33">
        <v>43879</v>
      </c>
    </row>
    <row r="14556" spans="1:4" x14ac:dyDescent="0.2">
      <c r="A14556" t="s">
        <v>312</v>
      </c>
      <c r="B14556" t="s">
        <v>143</v>
      </c>
      <c r="C14556" s="44">
        <v>0</v>
      </c>
      <c r="D14556" s="33">
        <v>43880</v>
      </c>
    </row>
    <row r="14557" spans="1:4" x14ac:dyDescent="0.2">
      <c r="A14557" t="s">
        <v>312</v>
      </c>
      <c r="B14557" t="s">
        <v>143</v>
      </c>
      <c r="C14557" s="44">
        <v>0</v>
      </c>
      <c r="D14557" s="33">
        <v>43881</v>
      </c>
    </row>
    <row r="14558" spans="1:4" x14ac:dyDescent="0.2">
      <c r="A14558" t="s">
        <v>312</v>
      </c>
      <c r="B14558" t="s">
        <v>143</v>
      </c>
      <c r="C14558" s="44">
        <v>0</v>
      </c>
      <c r="D14558" s="33">
        <v>43882</v>
      </c>
    </row>
    <row r="14559" spans="1:4" x14ac:dyDescent="0.2">
      <c r="A14559" t="s">
        <v>312</v>
      </c>
      <c r="B14559" t="s">
        <v>143</v>
      </c>
      <c r="C14559" s="44">
        <v>0</v>
      </c>
      <c r="D14559" s="33">
        <v>43883</v>
      </c>
    </row>
    <row r="14560" spans="1:4" x14ac:dyDescent="0.2">
      <c r="A14560" t="s">
        <v>312</v>
      </c>
      <c r="B14560" t="s">
        <v>143</v>
      </c>
      <c r="C14560" s="44">
        <v>0</v>
      </c>
      <c r="D14560" s="33">
        <v>43884</v>
      </c>
    </row>
    <row r="14561" spans="1:4" x14ac:dyDescent="0.2">
      <c r="A14561" t="s">
        <v>312</v>
      </c>
      <c r="B14561" t="s">
        <v>143</v>
      </c>
      <c r="C14561" s="44">
        <v>0</v>
      </c>
      <c r="D14561" s="33">
        <v>43885</v>
      </c>
    </row>
    <row r="14562" spans="1:4" x14ac:dyDescent="0.2">
      <c r="A14562" t="s">
        <v>312</v>
      </c>
      <c r="B14562" t="s">
        <v>143</v>
      </c>
      <c r="C14562" s="44">
        <v>0</v>
      </c>
      <c r="D14562" s="33">
        <v>43886</v>
      </c>
    </row>
    <row r="14563" spans="1:4" x14ac:dyDescent="0.2">
      <c r="A14563" t="s">
        <v>312</v>
      </c>
      <c r="B14563" t="s">
        <v>143</v>
      </c>
      <c r="C14563" s="44">
        <v>0</v>
      </c>
      <c r="D14563" s="33">
        <v>43887</v>
      </c>
    </row>
    <row r="14564" spans="1:4" x14ac:dyDescent="0.2">
      <c r="A14564" t="s">
        <v>312</v>
      </c>
      <c r="B14564" t="s">
        <v>143</v>
      </c>
      <c r="C14564" s="44">
        <v>0</v>
      </c>
      <c r="D14564" s="33">
        <v>43888</v>
      </c>
    </row>
    <row r="14565" spans="1:4" x14ac:dyDescent="0.2">
      <c r="A14565" t="s">
        <v>312</v>
      </c>
      <c r="B14565" t="s">
        <v>143</v>
      </c>
      <c r="C14565" s="44">
        <v>0</v>
      </c>
      <c r="D14565" s="33">
        <v>43889</v>
      </c>
    </row>
    <row r="14566" spans="1:4" x14ac:dyDescent="0.2">
      <c r="A14566" t="s">
        <v>312</v>
      </c>
      <c r="B14566" t="s">
        <v>143</v>
      </c>
      <c r="C14566" s="44">
        <v>0</v>
      </c>
      <c r="D14566" s="33">
        <v>43890</v>
      </c>
    </row>
    <row r="14567" spans="1:4" x14ac:dyDescent="0.2">
      <c r="A14567" t="s">
        <v>312</v>
      </c>
      <c r="B14567" t="s">
        <v>143</v>
      </c>
      <c r="C14567" s="44">
        <v>0</v>
      </c>
      <c r="D14567" s="33">
        <v>43891</v>
      </c>
    </row>
    <row r="14568" spans="1:4" x14ac:dyDescent="0.2">
      <c r="A14568" t="s">
        <v>312</v>
      </c>
      <c r="B14568" t="s">
        <v>143</v>
      </c>
      <c r="C14568" s="44">
        <v>0</v>
      </c>
      <c r="D14568" s="33">
        <v>43892</v>
      </c>
    </row>
    <row r="14569" spans="1:4" x14ac:dyDescent="0.2">
      <c r="A14569" t="s">
        <v>312</v>
      </c>
      <c r="B14569" t="s">
        <v>143</v>
      </c>
      <c r="C14569" s="44">
        <v>0</v>
      </c>
      <c r="D14569" s="33">
        <v>43893</v>
      </c>
    </row>
    <row r="14570" spans="1:4" x14ac:dyDescent="0.2">
      <c r="A14570" t="s">
        <v>312</v>
      </c>
      <c r="B14570" t="s">
        <v>143</v>
      </c>
      <c r="C14570" s="44">
        <v>0</v>
      </c>
      <c r="D14570" s="33">
        <v>43894</v>
      </c>
    </row>
    <row r="14571" spans="1:4" x14ac:dyDescent="0.2">
      <c r="A14571" t="s">
        <v>312</v>
      </c>
      <c r="B14571" t="s">
        <v>143</v>
      </c>
      <c r="C14571" s="44">
        <v>0</v>
      </c>
      <c r="D14571" s="33">
        <v>43895</v>
      </c>
    </row>
    <row r="14572" spans="1:4" x14ac:dyDescent="0.2">
      <c r="A14572" t="s">
        <v>312</v>
      </c>
      <c r="B14572" t="s">
        <v>143</v>
      </c>
      <c r="C14572" s="44">
        <v>0</v>
      </c>
      <c r="D14572" s="33">
        <v>43896</v>
      </c>
    </row>
    <row r="14573" spans="1:4" x14ac:dyDescent="0.2">
      <c r="A14573" t="s">
        <v>312</v>
      </c>
      <c r="B14573" t="s">
        <v>143</v>
      </c>
      <c r="C14573" s="44">
        <v>0</v>
      </c>
      <c r="D14573" s="33">
        <v>43897</v>
      </c>
    </row>
    <row r="14574" spans="1:4" x14ac:dyDescent="0.2">
      <c r="A14574" t="s">
        <v>312</v>
      </c>
      <c r="B14574" t="s">
        <v>143</v>
      </c>
      <c r="C14574" s="44">
        <v>1</v>
      </c>
      <c r="D14574" s="33">
        <v>43898</v>
      </c>
    </row>
    <row r="14575" spans="1:4" x14ac:dyDescent="0.2">
      <c r="A14575" t="s">
        <v>312</v>
      </c>
      <c r="B14575" t="s">
        <v>143</v>
      </c>
      <c r="C14575" s="44">
        <v>2</v>
      </c>
      <c r="D14575" s="33">
        <v>43899</v>
      </c>
    </row>
    <row r="14576" spans="1:4" x14ac:dyDescent="0.2">
      <c r="A14576" t="s">
        <v>312</v>
      </c>
      <c r="B14576" t="s">
        <v>143</v>
      </c>
      <c r="C14576" s="44">
        <v>0</v>
      </c>
      <c r="D14576" s="33">
        <v>43900</v>
      </c>
    </row>
    <row r="14577" spans="1:4" x14ac:dyDescent="0.2">
      <c r="A14577" t="s">
        <v>312</v>
      </c>
      <c r="B14577" t="s">
        <v>143</v>
      </c>
      <c r="C14577" s="44">
        <v>0</v>
      </c>
      <c r="D14577" s="33">
        <v>43901</v>
      </c>
    </row>
    <row r="14578" spans="1:4" x14ac:dyDescent="0.2">
      <c r="A14578" t="s">
        <v>312</v>
      </c>
      <c r="B14578" t="s">
        <v>143</v>
      </c>
      <c r="C14578" s="44">
        <v>0</v>
      </c>
      <c r="D14578" s="33">
        <v>43902</v>
      </c>
    </row>
    <row r="14579" spans="1:4" x14ac:dyDescent="0.2">
      <c r="A14579" t="s">
        <v>312</v>
      </c>
      <c r="B14579" t="s">
        <v>143</v>
      </c>
      <c r="C14579" s="44">
        <v>0</v>
      </c>
      <c r="D14579" s="33">
        <v>43903</v>
      </c>
    </row>
    <row r="14580" spans="1:4" x14ac:dyDescent="0.2">
      <c r="A14580" t="s">
        <v>312</v>
      </c>
      <c r="B14580" t="s">
        <v>143</v>
      </c>
      <c r="C14580" s="44">
        <v>0</v>
      </c>
      <c r="D14580" s="33">
        <v>43904</v>
      </c>
    </row>
    <row r="14581" spans="1:4" x14ac:dyDescent="0.2">
      <c r="A14581" t="s">
        <v>312</v>
      </c>
      <c r="B14581" t="s">
        <v>143</v>
      </c>
      <c r="C14581" s="44">
        <v>0</v>
      </c>
      <c r="D14581" s="33">
        <v>43905</v>
      </c>
    </row>
    <row r="14582" spans="1:4" x14ac:dyDescent="0.2">
      <c r="A14582" t="s">
        <v>313</v>
      </c>
      <c r="B14582" t="s">
        <v>143</v>
      </c>
      <c r="C14582" s="44">
        <v>0</v>
      </c>
      <c r="D14582" s="33">
        <v>43852</v>
      </c>
    </row>
    <row r="14583" spans="1:4" x14ac:dyDescent="0.2">
      <c r="A14583" t="s">
        <v>313</v>
      </c>
      <c r="B14583" t="s">
        <v>143</v>
      </c>
      <c r="C14583" s="44">
        <v>0</v>
      </c>
      <c r="D14583" s="33">
        <v>43853</v>
      </c>
    </row>
    <row r="14584" spans="1:4" x14ac:dyDescent="0.2">
      <c r="A14584" t="s">
        <v>313</v>
      </c>
      <c r="B14584" t="s">
        <v>143</v>
      </c>
      <c r="C14584" s="44">
        <v>0</v>
      </c>
      <c r="D14584" s="33">
        <v>43854</v>
      </c>
    </row>
    <row r="14585" spans="1:4" x14ac:dyDescent="0.2">
      <c r="A14585" t="s">
        <v>313</v>
      </c>
      <c r="B14585" t="s">
        <v>143</v>
      </c>
      <c r="C14585" s="44">
        <v>0</v>
      </c>
      <c r="D14585" s="33">
        <v>43855</v>
      </c>
    </row>
    <row r="14586" spans="1:4" x14ac:dyDescent="0.2">
      <c r="A14586" t="s">
        <v>313</v>
      </c>
      <c r="B14586" t="s">
        <v>143</v>
      </c>
      <c r="C14586" s="44">
        <v>0</v>
      </c>
      <c r="D14586" s="33">
        <v>43856</v>
      </c>
    </row>
    <row r="14587" spans="1:4" x14ac:dyDescent="0.2">
      <c r="A14587" t="s">
        <v>313</v>
      </c>
      <c r="B14587" t="s">
        <v>143</v>
      </c>
      <c r="C14587" s="44">
        <v>0</v>
      </c>
      <c r="D14587" s="33">
        <v>43857</v>
      </c>
    </row>
    <row r="14588" spans="1:4" x14ac:dyDescent="0.2">
      <c r="A14588" t="s">
        <v>313</v>
      </c>
      <c r="B14588" t="s">
        <v>143</v>
      </c>
      <c r="C14588" s="44">
        <v>0</v>
      </c>
      <c r="D14588" s="33">
        <v>43858</v>
      </c>
    </row>
    <row r="14589" spans="1:4" x14ac:dyDescent="0.2">
      <c r="A14589" t="s">
        <v>313</v>
      </c>
      <c r="B14589" t="s">
        <v>143</v>
      </c>
      <c r="C14589" s="44">
        <v>0</v>
      </c>
      <c r="D14589" s="33">
        <v>43859</v>
      </c>
    </row>
    <row r="14590" spans="1:4" x14ac:dyDescent="0.2">
      <c r="A14590" t="s">
        <v>313</v>
      </c>
      <c r="B14590" t="s">
        <v>143</v>
      </c>
      <c r="C14590" s="44">
        <v>0</v>
      </c>
      <c r="D14590" s="33">
        <v>43860</v>
      </c>
    </row>
    <row r="14591" spans="1:4" x14ac:dyDescent="0.2">
      <c r="A14591" t="s">
        <v>313</v>
      </c>
      <c r="B14591" t="s">
        <v>143</v>
      </c>
      <c r="C14591" s="44">
        <v>0</v>
      </c>
      <c r="D14591" s="33">
        <v>43861</v>
      </c>
    </row>
    <row r="14592" spans="1:4" x14ac:dyDescent="0.2">
      <c r="A14592" t="s">
        <v>313</v>
      </c>
      <c r="B14592" t="s">
        <v>143</v>
      </c>
      <c r="C14592" s="44">
        <v>0</v>
      </c>
      <c r="D14592" s="33">
        <v>43862</v>
      </c>
    </row>
    <row r="14593" spans="1:4" x14ac:dyDescent="0.2">
      <c r="A14593" t="s">
        <v>313</v>
      </c>
      <c r="B14593" t="s">
        <v>143</v>
      </c>
      <c r="C14593" s="44">
        <v>0</v>
      </c>
      <c r="D14593" s="33">
        <v>43863</v>
      </c>
    </row>
    <row r="14594" spans="1:4" x14ac:dyDescent="0.2">
      <c r="A14594" t="s">
        <v>313</v>
      </c>
      <c r="B14594" t="s">
        <v>143</v>
      </c>
      <c r="C14594" s="44">
        <v>0</v>
      </c>
      <c r="D14594" s="33">
        <v>43864</v>
      </c>
    </row>
    <row r="14595" spans="1:4" x14ac:dyDescent="0.2">
      <c r="A14595" t="s">
        <v>313</v>
      </c>
      <c r="B14595" t="s">
        <v>143</v>
      </c>
      <c r="C14595" s="44">
        <v>0</v>
      </c>
      <c r="D14595" s="33">
        <v>43865</v>
      </c>
    </row>
    <row r="14596" spans="1:4" x14ac:dyDescent="0.2">
      <c r="A14596" t="s">
        <v>313</v>
      </c>
      <c r="B14596" t="s">
        <v>143</v>
      </c>
      <c r="C14596" s="44">
        <v>0</v>
      </c>
      <c r="D14596" s="33">
        <v>43866</v>
      </c>
    </row>
    <row r="14597" spans="1:4" x14ac:dyDescent="0.2">
      <c r="A14597" t="s">
        <v>313</v>
      </c>
      <c r="B14597" t="s">
        <v>143</v>
      </c>
      <c r="C14597" s="44">
        <v>0</v>
      </c>
      <c r="D14597" s="33">
        <v>43867</v>
      </c>
    </row>
    <row r="14598" spans="1:4" x14ac:dyDescent="0.2">
      <c r="A14598" t="s">
        <v>313</v>
      </c>
      <c r="B14598" t="s">
        <v>143</v>
      </c>
      <c r="C14598" s="44">
        <v>0</v>
      </c>
      <c r="D14598" s="33">
        <v>43868</v>
      </c>
    </row>
    <row r="14599" spans="1:4" x14ac:dyDescent="0.2">
      <c r="A14599" t="s">
        <v>313</v>
      </c>
      <c r="B14599" t="s">
        <v>143</v>
      </c>
      <c r="C14599" s="44">
        <v>0</v>
      </c>
      <c r="D14599" s="33">
        <v>43869</v>
      </c>
    </row>
    <row r="14600" spans="1:4" x14ac:dyDescent="0.2">
      <c r="A14600" t="s">
        <v>313</v>
      </c>
      <c r="B14600" t="s">
        <v>143</v>
      </c>
      <c r="C14600" s="44">
        <v>0</v>
      </c>
      <c r="D14600" s="33">
        <v>43870</v>
      </c>
    </row>
    <row r="14601" spans="1:4" x14ac:dyDescent="0.2">
      <c r="A14601" t="s">
        <v>313</v>
      </c>
      <c r="B14601" t="s">
        <v>143</v>
      </c>
      <c r="C14601" s="44">
        <v>0</v>
      </c>
      <c r="D14601" s="33">
        <v>43871</v>
      </c>
    </row>
    <row r="14602" spans="1:4" x14ac:dyDescent="0.2">
      <c r="A14602" t="s">
        <v>313</v>
      </c>
      <c r="B14602" t="s">
        <v>143</v>
      </c>
      <c r="C14602" s="44">
        <v>0</v>
      </c>
      <c r="D14602" s="33">
        <v>43872</v>
      </c>
    </row>
    <row r="14603" spans="1:4" x14ac:dyDescent="0.2">
      <c r="A14603" t="s">
        <v>313</v>
      </c>
      <c r="B14603" t="s">
        <v>143</v>
      </c>
      <c r="C14603" s="44">
        <v>0</v>
      </c>
      <c r="D14603" s="33">
        <v>43873</v>
      </c>
    </row>
    <row r="14604" spans="1:4" x14ac:dyDescent="0.2">
      <c r="A14604" t="s">
        <v>313</v>
      </c>
      <c r="B14604" t="s">
        <v>143</v>
      </c>
      <c r="C14604" s="44">
        <v>0</v>
      </c>
      <c r="D14604" s="33">
        <v>43874</v>
      </c>
    </row>
    <row r="14605" spans="1:4" x14ac:dyDescent="0.2">
      <c r="A14605" t="s">
        <v>313</v>
      </c>
      <c r="B14605" t="s">
        <v>143</v>
      </c>
      <c r="C14605" s="44">
        <v>0</v>
      </c>
      <c r="D14605" s="33">
        <v>43875</v>
      </c>
    </row>
    <row r="14606" spans="1:4" x14ac:dyDescent="0.2">
      <c r="A14606" t="s">
        <v>313</v>
      </c>
      <c r="B14606" t="s">
        <v>143</v>
      </c>
      <c r="C14606" s="44">
        <v>0</v>
      </c>
      <c r="D14606" s="33">
        <v>43876</v>
      </c>
    </row>
    <row r="14607" spans="1:4" x14ac:dyDescent="0.2">
      <c r="A14607" t="s">
        <v>313</v>
      </c>
      <c r="B14607" t="s">
        <v>143</v>
      </c>
      <c r="C14607" s="44">
        <v>0</v>
      </c>
      <c r="D14607" s="33">
        <v>43877</v>
      </c>
    </row>
    <row r="14608" spans="1:4" x14ac:dyDescent="0.2">
      <c r="A14608" t="s">
        <v>313</v>
      </c>
      <c r="B14608" t="s">
        <v>143</v>
      </c>
      <c r="C14608" s="44">
        <v>0</v>
      </c>
      <c r="D14608" s="33">
        <v>43878</v>
      </c>
    </row>
    <row r="14609" spans="1:4" x14ac:dyDescent="0.2">
      <c r="A14609" t="s">
        <v>313</v>
      </c>
      <c r="B14609" t="s">
        <v>143</v>
      </c>
      <c r="C14609" s="44">
        <v>0</v>
      </c>
      <c r="D14609" s="33">
        <v>43879</v>
      </c>
    </row>
    <row r="14610" spans="1:4" x14ac:dyDescent="0.2">
      <c r="A14610" t="s">
        <v>313</v>
      </c>
      <c r="B14610" t="s">
        <v>143</v>
      </c>
      <c r="C14610" s="44">
        <v>0</v>
      </c>
      <c r="D14610" s="33">
        <v>43880</v>
      </c>
    </row>
    <row r="14611" spans="1:4" x14ac:dyDescent="0.2">
      <c r="A14611" t="s">
        <v>313</v>
      </c>
      <c r="B14611" t="s">
        <v>143</v>
      </c>
      <c r="C14611" s="44">
        <v>0</v>
      </c>
      <c r="D14611" s="33">
        <v>43881</v>
      </c>
    </row>
    <row r="14612" spans="1:4" x14ac:dyDescent="0.2">
      <c r="A14612" t="s">
        <v>313</v>
      </c>
      <c r="B14612" t="s">
        <v>143</v>
      </c>
      <c r="C14612" s="44">
        <v>0</v>
      </c>
      <c r="D14612" s="33">
        <v>43882</v>
      </c>
    </row>
    <row r="14613" spans="1:4" x14ac:dyDescent="0.2">
      <c r="A14613" t="s">
        <v>313</v>
      </c>
      <c r="B14613" t="s">
        <v>143</v>
      </c>
      <c r="C14613" s="44">
        <v>0</v>
      </c>
      <c r="D14613" s="33">
        <v>43883</v>
      </c>
    </row>
    <row r="14614" spans="1:4" x14ac:dyDescent="0.2">
      <c r="A14614" t="s">
        <v>313</v>
      </c>
      <c r="B14614" t="s">
        <v>143</v>
      </c>
      <c r="C14614" s="44">
        <v>0</v>
      </c>
      <c r="D14614" s="33">
        <v>43884</v>
      </c>
    </row>
    <row r="14615" spans="1:4" x14ac:dyDescent="0.2">
      <c r="A14615" t="s">
        <v>313</v>
      </c>
      <c r="B14615" t="s">
        <v>143</v>
      </c>
      <c r="C14615" s="44">
        <v>0</v>
      </c>
      <c r="D14615" s="33">
        <v>43885</v>
      </c>
    </row>
    <row r="14616" spans="1:4" x14ac:dyDescent="0.2">
      <c r="A14616" t="s">
        <v>313</v>
      </c>
      <c r="B14616" t="s">
        <v>143</v>
      </c>
      <c r="C14616" s="44">
        <v>0</v>
      </c>
      <c r="D14616" s="33">
        <v>43886</v>
      </c>
    </row>
    <row r="14617" spans="1:4" x14ac:dyDescent="0.2">
      <c r="A14617" t="s">
        <v>313</v>
      </c>
      <c r="B14617" t="s">
        <v>143</v>
      </c>
      <c r="C14617" s="44">
        <v>0</v>
      </c>
      <c r="D14617" s="33">
        <v>43887</v>
      </c>
    </row>
    <row r="14618" spans="1:4" x14ac:dyDescent="0.2">
      <c r="A14618" t="s">
        <v>313</v>
      </c>
      <c r="B14618" t="s">
        <v>143</v>
      </c>
      <c r="C14618" s="44">
        <v>0</v>
      </c>
      <c r="D14618" s="33">
        <v>43888</v>
      </c>
    </row>
    <row r="14619" spans="1:4" x14ac:dyDescent="0.2">
      <c r="A14619" t="s">
        <v>313</v>
      </c>
      <c r="B14619" t="s">
        <v>143</v>
      </c>
      <c r="C14619" s="44">
        <v>0</v>
      </c>
      <c r="D14619" s="33">
        <v>43889</v>
      </c>
    </row>
    <row r="14620" spans="1:4" x14ac:dyDescent="0.2">
      <c r="A14620" t="s">
        <v>313</v>
      </c>
      <c r="B14620" t="s">
        <v>143</v>
      </c>
      <c r="C14620" s="44">
        <v>0</v>
      </c>
      <c r="D14620" s="33">
        <v>43890</v>
      </c>
    </row>
    <row r="14621" spans="1:4" x14ac:dyDescent="0.2">
      <c r="A14621" t="s">
        <v>313</v>
      </c>
      <c r="B14621" t="s">
        <v>143</v>
      </c>
      <c r="C14621" s="44">
        <v>0</v>
      </c>
      <c r="D14621" s="33">
        <v>43891</v>
      </c>
    </row>
    <row r="14622" spans="1:4" x14ac:dyDescent="0.2">
      <c r="A14622" t="s">
        <v>313</v>
      </c>
      <c r="B14622" t="s">
        <v>143</v>
      </c>
      <c r="C14622" s="44">
        <v>0</v>
      </c>
      <c r="D14622" s="33">
        <v>43892</v>
      </c>
    </row>
    <row r="14623" spans="1:4" x14ac:dyDescent="0.2">
      <c r="A14623" t="s">
        <v>313</v>
      </c>
      <c r="B14623" t="s">
        <v>143</v>
      </c>
      <c r="C14623" s="44">
        <v>0</v>
      </c>
      <c r="D14623" s="33">
        <v>43893</v>
      </c>
    </row>
    <row r="14624" spans="1:4" x14ac:dyDescent="0.2">
      <c r="A14624" t="s">
        <v>313</v>
      </c>
      <c r="B14624" t="s">
        <v>143</v>
      </c>
      <c r="C14624" s="44">
        <v>0</v>
      </c>
      <c r="D14624" s="33">
        <v>43894</v>
      </c>
    </row>
    <row r="14625" spans="1:4" x14ac:dyDescent="0.2">
      <c r="A14625" t="s">
        <v>313</v>
      </c>
      <c r="B14625" t="s">
        <v>143</v>
      </c>
      <c r="C14625" s="44">
        <v>0</v>
      </c>
      <c r="D14625" s="33">
        <v>43895</v>
      </c>
    </row>
    <row r="14626" spans="1:4" x14ac:dyDescent="0.2">
      <c r="A14626" t="s">
        <v>313</v>
      </c>
      <c r="B14626" t="s">
        <v>143</v>
      </c>
      <c r="C14626" s="44">
        <v>0</v>
      </c>
      <c r="D14626" s="33">
        <v>43896</v>
      </c>
    </row>
    <row r="14627" spans="1:4" x14ac:dyDescent="0.2">
      <c r="A14627" t="s">
        <v>313</v>
      </c>
      <c r="B14627" t="s">
        <v>143</v>
      </c>
      <c r="C14627" s="44">
        <v>0</v>
      </c>
      <c r="D14627" s="33">
        <v>43897</v>
      </c>
    </row>
    <row r="14628" spans="1:4" x14ac:dyDescent="0.2">
      <c r="A14628" t="s">
        <v>313</v>
      </c>
      <c r="B14628" t="s">
        <v>143</v>
      </c>
      <c r="C14628" s="44">
        <v>1</v>
      </c>
      <c r="D14628" s="33">
        <v>43898</v>
      </c>
    </row>
    <row r="14629" spans="1:4" x14ac:dyDescent="0.2">
      <c r="A14629" t="s">
        <v>313</v>
      </c>
      <c r="B14629" t="s">
        <v>143</v>
      </c>
      <c r="C14629" s="44">
        <v>1</v>
      </c>
      <c r="D14629" s="33">
        <v>43899</v>
      </c>
    </row>
    <row r="14630" spans="1:4" x14ac:dyDescent="0.2">
      <c r="A14630" t="s">
        <v>313</v>
      </c>
      <c r="B14630" t="s">
        <v>143</v>
      </c>
      <c r="C14630" s="44">
        <v>0</v>
      </c>
      <c r="D14630" s="33">
        <v>43900</v>
      </c>
    </row>
    <row r="14631" spans="1:4" x14ac:dyDescent="0.2">
      <c r="A14631" t="s">
        <v>313</v>
      </c>
      <c r="B14631" t="s">
        <v>143</v>
      </c>
      <c r="C14631" s="44">
        <v>0</v>
      </c>
      <c r="D14631" s="33">
        <v>43901</v>
      </c>
    </row>
    <row r="14632" spans="1:4" x14ac:dyDescent="0.2">
      <c r="A14632" t="s">
        <v>313</v>
      </c>
      <c r="B14632" t="s">
        <v>143</v>
      </c>
      <c r="C14632" s="44">
        <v>0</v>
      </c>
      <c r="D14632" s="33">
        <v>43902</v>
      </c>
    </row>
    <row r="14633" spans="1:4" x14ac:dyDescent="0.2">
      <c r="A14633" t="s">
        <v>313</v>
      </c>
      <c r="B14633" t="s">
        <v>143</v>
      </c>
      <c r="C14633" s="44">
        <v>0</v>
      </c>
      <c r="D14633" s="33">
        <v>43903</v>
      </c>
    </row>
    <row r="14634" spans="1:4" x14ac:dyDescent="0.2">
      <c r="A14634" t="s">
        <v>313</v>
      </c>
      <c r="B14634" t="s">
        <v>143</v>
      </c>
      <c r="C14634" s="44">
        <v>0</v>
      </c>
      <c r="D14634" s="33">
        <v>43904</v>
      </c>
    </row>
    <row r="14635" spans="1:4" x14ac:dyDescent="0.2">
      <c r="A14635" t="s">
        <v>313</v>
      </c>
      <c r="B14635" t="s">
        <v>143</v>
      </c>
      <c r="C14635" s="44">
        <v>0</v>
      </c>
      <c r="D14635" s="33">
        <v>43905</v>
      </c>
    </row>
    <row r="14636" spans="1:4" x14ac:dyDescent="0.2">
      <c r="A14636" t="s">
        <v>314</v>
      </c>
      <c r="B14636" t="s">
        <v>143</v>
      </c>
      <c r="C14636" s="44">
        <v>0</v>
      </c>
      <c r="D14636" s="33">
        <v>43852</v>
      </c>
    </row>
    <row r="14637" spans="1:4" x14ac:dyDescent="0.2">
      <c r="A14637" t="s">
        <v>314</v>
      </c>
      <c r="B14637" t="s">
        <v>143</v>
      </c>
      <c r="C14637" s="44">
        <v>0</v>
      </c>
      <c r="D14637" s="33">
        <v>43853</v>
      </c>
    </row>
    <row r="14638" spans="1:4" x14ac:dyDescent="0.2">
      <c r="A14638" t="s">
        <v>314</v>
      </c>
      <c r="B14638" t="s">
        <v>143</v>
      </c>
      <c r="C14638" s="44">
        <v>0</v>
      </c>
      <c r="D14638" s="33">
        <v>43854</v>
      </c>
    </row>
    <row r="14639" spans="1:4" x14ac:dyDescent="0.2">
      <c r="A14639" t="s">
        <v>314</v>
      </c>
      <c r="B14639" t="s">
        <v>143</v>
      </c>
      <c r="C14639" s="44">
        <v>0</v>
      </c>
      <c r="D14639" s="33">
        <v>43855</v>
      </c>
    </row>
    <row r="14640" spans="1:4" x14ac:dyDescent="0.2">
      <c r="A14640" t="s">
        <v>314</v>
      </c>
      <c r="B14640" t="s">
        <v>143</v>
      </c>
      <c r="C14640" s="44">
        <v>0</v>
      </c>
      <c r="D14640" s="33">
        <v>43856</v>
      </c>
    </row>
    <row r="14641" spans="1:4" x14ac:dyDescent="0.2">
      <c r="A14641" t="s">
        <v>314</v>
      </c>
      <c r="B14641" t="s">
        <v>143</v>
      </c>
      <c r="C14641" s="44">
        <v>0</v>
      </c>
      <c r="D14641" s="33">
        <v>43857</v>
      </c>
    </row>
    <row r="14642" spans="1:4" x14ac:dyDescent="0.2">
      <c r="A14642" t="s">
        <v>314</v>
      </c>
      <c r="B14642" t="s">
        <v>143</v>
      </c>
      <c r="C14642" s="44">
        <v>0</v>
      </c>
      <c r="D14642" s="33">
        <v>43858</v>
      </c>
    </row>
    <row r="14643" spans="1:4" x14ac:dyDescent="0.2">
      <c r="A14643" t="s">
        <v>314</v>
      </c>
      <c r="B14643" t="s">
        <v>143</v>
      </c>
      <c r="C14643" s="44">
        <v>0</v>
      </c>
      <c r="D14643" s="33">
        <v>43859</v>
      </c>
    </row>
    <row r="14644" spans="1:4" x14ac:dyDescent="0.2">
      <c r="A14644" t="s">
        <v>314</v>
      </c>
      <c r="B14644" t="s">
        <v>143</v>
      </c>
      <c r="C14644" s="44">
        <v>0</v>
      </c>
      <c r="D14644" s="33">
        <v>43860</v>
      </c>
    </row>
    <row r="14645" spans="1:4" x14ac:dyDescent="0.2">
      <c r="A14645" t="s">
        <v>314</v>
      </c>
      <c r="B14645" t="s">
        <v>143</v>
      </c>
      <c r="C14645" s="44">
        <v>0</v>
      </c>
      <c r="D14645" s="33">
        <v>43861</v>
      </c>
    </row>
    <row r="14646" spans="1:4" x14ac:dyDescent="0.2">
      <c r="A14646" t="s">
        <v>314</v>
      </c>
      <c r="B14646" t="s">
        <v>143</v>
      </c>
      <c r="C14646" s="44">
        <v>0</v>
      </c>
      <c r="D14646" s="33">
        <v>43862</v>
      </c>
    </row>
    <row r="14647" spans="1:4" x14ac:dyDescent="0.2">
      <c r="A14647" t="s">
        <v>314</v>
      </c>
      <c r="B14647" t="s">
        <v>143</v>
      </c>
      <c r="C14647" s="44">
        <v>0</v>
      </c>
      <c r="D14647" s="33">
        <v>43863</v>
      </c>
    </row>
    <row r="14648" spans="1:4" x14ac:dyDescent="0.2">
      <c r="A14648" t="s">
        <v>314</v>
      </c>
      <c r="B14648" t="s">
        <v>143</v>
      </c>
      <c r="C14648" s="44">
        <v>0</v>
      </c>
      <c r="D14648" s="33">
        <v>43864</v>
      </c>
    </row>
    <row r="14649" spans="1:4" x14ac:dyDescent="0.2">
      <c r="A14649" t="s">
        <v>314</v>
      </c>
      <c r="B14649" t="s">
        <v>143</v>
      </c>
      <c r="C14649" s="44">
        <v>0</v>
      </c>
      <c r="D14649" s="33">
        <v>43865</v>
      </c>
    </row>
    <row r="14650" spans="1:4" x14ac:dyDescent="0.2">
      <c r="A14650" t="s">
        <v>314</v>
      </c>
      <c r="B14650" t="s">
        <v>143</v>
      </c>
      <c r="C14650" s="44">
        <v>0</v>
      </c>
      <c r="D14650" s="33">
        <v>43866</v>
      </c>
    </row>
    <row r="14651" spans="1:4" x14ac:dyDescent="0.2">
      <c r="A14651" t="s">
        <v>314</v>
      </c>
      <c r="B14651" t="s">
        <v>143</v>
      </c>
      <c r="C14651" s="44">
        <v>0</v>
      </c>
      <c r="D14651" s="33">
        <v>43867</v>
      </c>
    </row>
    <row r="14652" spans="1:4" x14ac:dyDescent="0.2">
      <c r="A14652" t="s">
        <v>314</v>
      </c>
      <c r="B14652" t="s">
        <v>143</v>
      </c>
      <c r="C14652" s="44">
        <v>0</v>
      </c>
      <c r="D14652" s="33">
        <v>43868</v>
      </c>
    </row>
    <row r="14653" spans="1:4" x14ac:dyDescent="0.2">
      <c r="A14653" t="s">
        <v>314</v>
      </c>
      <c r="B14653" t="s">
        <v>143</v>
      </c>
      <c r="C14653" s="44">
        <v>0</v>
      </c>
      <c r="D14653" s="33">
        <v>43869</v>
      </c>
    </row>
    <row r="14654" spans="1:4" x14ac:dyDescent="0.2">
      <c r="A14654" t="s">
        <v>314</v>
      </c>
      <c r="B14654" t="s">
        <v>143</v>
      </c>
      <c r="C14654" s="44">
        <v>0</v>
      </c>
      <c r="D14654" s="33">
        <v>43870</v>
      </c>
    </row>
    <row r="14655" spans="1:4" x14ac:dyDescent="0.2">
      <c r="A14655" t="s">
        <v>314</v>
      </c>
      <c r="B14655" t="s">
        <v>143</v>
      </c>
      <c r="C14655" s="44">
        <v>0</v>
      </c>
      <c r="D14655" s="33">
        <v>43871</v>
      </c>
    </row>
    <row r="14656" spans="1:4" x14ac:dyDescent="0.2">
      <c r="A14656" t="s">
        <v>314</v>
      </c>
      <c r="B14656" t="s">
        <v>143</v>
      </c>
      <c r="C14656" s="44">
        <v>0</v>
      </c>
      <c r="D14656" s="33">
        <v>43872</v>
      </c>
    </row>
    <row r="14657" spans="1:4" x14ac:dyDescent="0.2">
      <c r="A14657" t="s">
        <v>314</v>
      </c>
      <c r="B14657" t="s">
        <v>143</v>
      </c>
      <c r="C14657" s="44">
        <v>0</v>
      </c>
      <c r="D14657" s="33">
        <v>43873</v>
      </c>
    </row>
    <row r="14658" spans="1:4" x14ac:dyDescent="0.2">
      <c r="A14658" t="s">
        <v>314</v>
      </c>
      <c r="B14658" t="s">
        <v>143</v>
      </c>
      <c r="C14658" s="44">
        <v>0</v>
      </c>
      <c r="D14658" s="33">
        <v>43874</v>
      </c>
    </row>
    <row r="14659" spans="1:4" x14ac:dyDescent="0.2">
      <c r="A14659" t="s">
        <v>314</v>
      </c>
      <c r="B14659" t="s">
        <v>143</v>
      </c>
      <c r="C14659" s="44">
        <v>0</v>
      </c>
      <c r="D14659" s="33">
        <v>43875</v>
      </c>
    </row>
    <row r="14660" spans="1:4" x14ac:dyDescent="0.2">
      <c r="A14660" t="s">
        <v>314</v>
      </c>
      <c r="B14660" t="s">
        <v>143</v>
      </c>
      <c r="C14660" s="44">
        <v>0</v>
      </c>
      <c r="D14660" s="33">
        <v>43876</v>
      </c>
    </row>
    <row r="14661" spans="1:4" x14ac:dyDescent="0.2">
      <c r="A14661" t="s">
        <v>314</v>
      </c>
      <c r="B14661" t="s">
        <v>143</v>
      </c>
      <c r="C14661" s="44">
        <v>0</v>
      </c>
      <c r="D14661" s="33">
        <v>43877</v>
      </c>
    </row>
    <row r="14662" spans="1:4" x14ac:dyDescent="0.2">
      <c r="A14662" t="s">
        <v>314</v>
      </c>
      <c r="B14662" t="s">
        <v>143</v>
      </c>
      <c r="C14662" s="44">
        <v>0</v>
      </c>
      <c r="D14662" s="33">
        <v>43878</v>
      </c>
    </row>
    <row r="14663" spans="1:4" x14ac:dyDescent="0.2">
      <c r="A14663" t="s">
        <v>314</v>
      </c>
      <c r="B14663" t="s">
        <v>143</v>
      </c>
      <c r="C14663" s="44">
        <v>0</v>
      </c>
      <c r="D14663" s="33">
        <v>43879</v>
      </c>
    </row>
    <row r="14664" spans="1:4" x14ac:dyDescent="0.2">
      <c r="A14664" t="s">
        <v>314</v>
      </c>
      <c r="B14664" t="s">
        <v>143</v>
      </c>
      <c r="C14664" s="44">
        <v>0</v>
      </c>
      <c r="D14664" s="33">
        <v>43880</v>
      </c>
    </row>
    <row r="14665" spans="1:4" x14ac:dyDescent="0.2">
      <c r="A14665" t="s">
        <v>314</v>
      </c>
      <c r="B14665" t="s">
        <v>143</v>
      </c>
      <c r="C14665" s="44">
        <v>0</v>
      </c>
      <c r="D14665" s="33">
        <v>43881</v>
      </c>
    </row>
    <row r="14666" spans="1:4" x14ac:dyDescent="0.2">
      <c r="A14666" t="s">
        <v>314</v>
      </c>
      <c r="B14666" t="s">
        <v>143</v>
      </c>
      <c r="C14666" s="44">
        <v>0</v>
      </c>
      <c r="D14666" s="33">
        <v>43882</v>
      </c>
    </row>
    <row r="14667" spans="1:4" x14ac:dyDescent="0.2">
      <c r="A14667" t="s">
        <v>314</v>
      </c>
      <c r="B14667" t="s">
        <v>143</v>
      </c>
      <c r="C14667" s="44">
        <v>0</v>
      </c>
      <c r="D14667" s="33">
        <v>43883</v>
      </c>
    </row>
    <row r="14668" spans="1:4" x14ac:dyDescent="0.2">
      <c r="A14668" t="s">
        <v>314</v>
      </c>
      <c r="B14668" t="s">
        <v>143</v>
      </c>
      <c r="C14668" s="44">
        <v>0</v>
      </c>
      <c r="D14668" s="33">
        <v>43884</v>
      </c>
    </row>
    <row r="14669" spans="1:4" x14ac:dyDescent="0.2">
      <c r="A14669" t="s">
        <v>314</v>
      </c>
      <c r="B14669" t="s">
        <v>143</v>
      </c>
      <c r="C14669" s="44">
        <v>0</v>
      </c>
      <c r="D14669" s="33">
        <v>43885</v>
      </c>
    </row>
    <row r="14670" spans="1:4" x14ac:dyDescent="0.2">
      <c r="A14670" t="s">
        <v>314</v>
      </c>
      <c r="B14670" t="s">
        <v>143</v>
      </c>
      <c r="C14670" s="44">
        <v>0</v>
      </c>
      <c r="D14670" s="33">
        <v>43886</v>
      </c>
    </row>
    <row r="14671" spans="1:4" x14ac:dyDescent="0.2">
      <c r="A14671" t="s">
        <v>314</v>
      </c>
      <c r="B14671" t="s">
        <v>143</v>
      </c>
      <c r="C14671" s="44">
        <v>0</v>
      </c>
      <c r="D14671" s="33">
        <v>43887</v>
      </c>
    </row>
    <row r="14672" spans="1:4" x14ac:dyDescent="0.2">
      <c r="A14672" t="s">
        <v>314</v>
      </c>
      <c r="B14672" t="s">
        <v>143</v>
      </c>
      <c r="C14672" s="44">
        <v>0</v>
      </c>
      <c r="D14672" s="33">
        <v>43888</v>
      </c>
    </row>
    <row r="14673" spans="1:4" x14ac:dyDescent="0.2">
      <c r="A14673" t="s">
        <v>314</v>
      </c>
      <c r="B14673" t="s">
        <v>143</v>
      </c>
      <c r="C14673" s="44">
        <v>0</v>
      </c>
      <c r="D14673" s="33">
        <v>43889</v>
      </c>
    </row>
    <row r="14674" spans="1:4" x14ac:dyDescent="0.2">
      <c r="A14674" t="s">
        <v>314</v>
      </c>
      <c r="B14674" t="s">
        <v>143</v>
      </c>
      <c r="C14674" s="44">
        <v>0</v>
      </c>
      <c r="D14674" s="33">
        <v>43890</v>
      </c>
    </row>
    <row r="14675" spans="1:4" x14ac:dyDescent="0.2">
      <c r="A14675" t="s">
        <v>314</v>
      </c>
      <c r="B14675" t="s">
        <v>143</v>
      </c>
      <c r="C14675" s="44">
        <v>0</v>
      </c>
      <c r="D14675" s="33">
        <v>43891</v>
      </c>
    </row>
    <row r="14676" spans="1:4" x14ac:dyDescent="0.2">
      <c r="A14676" t="s">
        <v>314</v>
      </c>
      <c r="B14676" t="s">
        <v>143</v>
      </c>
      <c r="C14676" s="44">
        <v>0</v>
      </c>
      <c r="D14676" s="33">
        <v>43892</v>
      </c>
    </row>
    <row r="14677" spans="1:4" x14ac:dyDescent="0.2">
      <c r="A14677" t="s">
        <v>314</v>
      </c>
      <c r="B14677" t="s">
        <v>143</v>
      </c>
      <c r="C14677" s="44">
        <v>0</v>
      </c>
      <c r="D14677" s="33">
        <v>43893</v>
      </c>
    </row>
    <row r="14678" spans="1:4" x14ac:dyDescent="0.2">
      <c r="A14678" t="s">
        <v>314</v>
      </c>
      <c r="B14678" t="s">
        <v>143</v>
      </c>
      <c r="C14678" s="44">
        <v>0</v>
      </c>
      <c r="D14678" s="33">
        <v>43894</v>
      </c>
    </row>
    <row r="14679" spans="1:4" x14ac:dyDescent="0.2">
      <c r="A14679" t="s">
        <v>314</v>
      </c>
      <c r="B14679" t="s">
        <v>143</v>
      </c>
      <c r="C14679" s="44">
        <v>0</v>
      </c>
      <c r="D14679" s="33">
        <v>43895</v>
      </c>
    </row>
    <row r="14680" spans="1:4" x14ac:dyDescent="0.2">
      <c r="A14680" t="s">
        <v>314</v>
      </c>
      <c r="B14680" t="s">
        <v>143</v>
      </c>
      <c r="C14680" s="44">
        <v>0</v>
      </c>
      <c r="D14680" s="33">
        <v>43896</v>
      </c>
    </row>
    <row r="14681" spans="1:4" x14ac:dyDescent="0.2">
      <c r="A14681" t="s">
        <v>314</v>
      </c>
      <c r="B14681" t="s">
        <v>143</v>
      </c>
      <c r="C14681" s="44">
        <v>0</v>
      </c>
      <c r="D14681" s="33">
        <v>43897</v>
      </c>
    </row>
    <row r="14682" spans="1:4" x14ac:dyDescent="0.2">
      <c r="A14682" t="s">
        <v>314</v>
      </c>
      <c r="B14682" t="s">
        <v>143</v>
      </c>
      <c r="C14682" s="44">
        <v>1</v>
      </c>
      <c r="D14682" s="33">
        <v>43898</v>
      </c>
    </row>
    <row r="14683" spans="1:4" x14ac:dyDescent="0.2">
      <c r="A14683" t="s">
        <v>314</v>
      </c>
      <c r="B14683" t="s">
        <v>143</v>
      </c>
      <c r="C14683" s="44">
        <v>1</v>
      </c>
      <c r="D14683" s="33">
        <v>43899</v>
      </c>
    </row>
    <row r="14684" spans="1:4" x14ac:dyDescent="0.2">
      <c r="A14684" t="s">
        <v>314</v>
      </c>
      <c r="B14684" t="s">
        <v>143</v>
      </c>
      <c r="C14684" s="44">
        <v>0</v>
      </c>
      <c r="D14684" s="33">
        <v>43900</v>
      </c>
    </row>
    <row r="14685" spans="1:4" x14ac:dyDescent="0.2">
      <c r="A14685" t="s">
        <v>314</v>
      </c>
      <c r="B14685" t="s">
        <v>143</v>
      </c>
      <c r="C14685" s="44">
        <v>0</v>
      </c>
      <c r="D14685" s="33">
        <v>43901</v>
      </c>
    </row>
    <row r="14686" spans="1:4" x14ac:dyDescent="0.2">
      <c r="A14686" t="s">
        <v>314</v>
      </c>
      <c r="B14686" t="s">
        <v>143</v>
      </c>
      <c r="C14686" s="44">
        <v>0</v>
      </c>
      <c r="D14686" s="33">
        <v>43902</v>
      </c>
    </row>
    <row r="14687" spans="1:4" x14ac:dyDescent="0.2">
      <c r="A14687" t="s">
        <v>314</v>
      </c>
      <c r="B14687" t="s">
        <v>143</v>
      </c>
      <c r="C14687" s="44">
        <v>0</v>
      </c>
      <c r="D14687" s="33">
        <v>43903</v>
      </c>
    </row>
    <row r="14688" spans="1:4" x14ac:dyDescent="0.2">
      <c r="A14688" t="s">
        <v>314</v>
      </c>
      <c r="B14688" t="s">
        <v>143</v>
      </c>
      <c r="C14688" s="44">
        <v>0</v>
      </c>
      <c r="D14688" s="33">
        <v>43904</v>
      </c>
    </row>
    <row r="14689" spans="1:4" x14ac:dyDescent="0.2">
      <c r="A14689" t="s">
        <v>314</v>
      </c>
      <c r="B14689" t="s">
        <v>143</v>
      </c>
      <c r="C14689" s="44">
        <v>0</v>
      </c>
      <c r="D14689" s="33">
        <v>43905</v>
      </c>
    </row>
    <row r="14690" spans="1:4" x14ac:dyDescent="0.2">
      <c r="A14690" t="s">
        <v>315</v>
      </c>
      <c r="B14690" t="s">
        <v>143</v>
      </c>
      <c r="C14690" s="44">
        <v>0</v>
      </c>
      <c r="D14690" s="33">
        <v>43852</v>
      </c>
    </row>
    <row r="14691" spans="1:4" x14ac:dyDescent="0.2">
      <c r="A14691" t="s">
        <v>315</v>
      </c>
      <c r="B14691" t="s">
        <v>143</v>
      </c>
      <c r="C14691" s="44">
        <v>0</v>
      </c>
      <c r="D14691" s="33">
        <v>43853</v>
      </c>
    </row>
    <row r="14692" spans="1:4" x14ac:dyDescent="0.2">
      <c r="A14692" t="s">
        <v>315</v>
      </c>
      <c r="B14692" t="s">
        <v>143</v>
      </c>
      <c r="C14692" s="44">
        <v>0</v>
      </c>
      <c r="D14692" s="33">
        <v>43854</v>
      </c>
    </row>
    <row r="14693" spans="1:4" x14ac:dyDescent="0.2">
      <c r="A14693" t="s">
        <v>315</v>
      </c>
      <c r="B14693" t="s">
        <v>143</v>
      </c>
      <c r="C14693" s="44">
        <v>0</v>
      </c>
      <c r="D14693" s="33">
        <v>43855</v>
      </c>
    </row>
    <row r="14694" spans="1:4" x14ac:dyDescent="0.2">
      <c r="A14694" t="s">
        <v>315</v>
      </c>
      <c r="B14694" t="s">
        <v>143</v>
      </c>
      <c r="C14694" s="44">
        <v>0</v>
      </c>
      <c r="D14694" s="33">
        <v>43856</v>
      </c>
    </row>
    <row r="14695" spans="1:4" x14ac:dyDescent="0.2">
      <c r="A14695" t="s">
        <v>315</v>
      </c>
      <c r="B14695" t="s">
        <v>143</v>
      </c>
      <c r="C14695" s="44">
        <v>0</v>
      </c>
      <c r="D14695" s="33">
        <v>43857</v>
      </c>
    </row>
    <row r="14696" spans="1:4" x14ac:dyDescent="0.2">
      <c r="A14696" t="s">
        <v>315</v>
      </c>
      <c r="B14696" t="s">
        <v>143</v>
      </c>
      <c r="C14696" s="44">
        <v>0</v>
      </c>
      <c r="D14696" s="33">
        <v>43858</v>
      </c>
    </row>
    <row r="14697" spans="1:4" x14ac:dyDescent="0.2">
      <c r="A14697" t="s">
        <v>315</v>
      </c>
      <c r="B14697" t="s">
        <v>143</v>
      </c>
      <c r="C14697" s="44">
        <v>0</v>
      </c>
      <c r="D14697" s="33">
        <v>43859</v>
      </c>
    </row>
    <row r="14698" spans="1:4" x14ac:dyDescent="0.2">
      <c r="A14698" t="s">
        <v>315</v>
      </c>
      <c r="B14698" t="s">
        <v>143</v>
      </c>
      <c r="C14698" s="44">
        <v>0</v>
      </c>
      <c r="D14698" s="33">
        <v>43860</v>
      </c>
    </row>
    <row r="14699" spans="1:4" x14ac:dyDescent="0.2">
      <c r="A14699" t="s">
        <v>315</v>
      </c>
      <c r="B14699" t="s">
        <v>143</v>
      </c>
      <c r="C14699" s="44">
        <v>0</v>
      </c>
      <c r="D14699" s="33">
        <v>43861</v>
      </c>
    </row>
    <row r="14700" spans="1:4" x14ac:dyDescent="0.2">
      <c r="A14700" t="s">
        <v>315</v>
      </c>
      <c r="B14700" t="s">
        <v>143</v>
      </c>
      <c r="C14700" s="44">
        <v>0</v>
      </c>
      <c r="D14700" s="33">
        <v>43862</v>
      </c>
    </row>
    <row r="14701" spans="1:4" x14ac:dyDescent="0.2">
      <c r="A14701" t="s">
        <v>315</v>
      </c>
      <c r="B14701" t="s">
        <v>143</v>
      </c>
      <c r="C14701" s="44">
        <v>0</v>
      </c>
      <c r="D14701" s="33">
        <v>43863</v>
      </c>
    </row>
    <row r="14702" spans="1:4" x14ac:dyDescent="0.2">
      <c r="A14702" t="s">
        <v>315</v>
      </c>
      <c r="B14702" t="s">
        <v>143</v>
      </c>
      <c r="C14702" s="44">
        <v>0</v>
      </c>
      <c r="D14702" s="33">
        <v>43864</v>
      </c>
    </row>
    <row r="14703" spans="1:4" x14ac:dyDescent="0.2">
      <c r="A14703" t="s">
        <v>315</v>
      </c>
      <c r="B14703" t="s">
        <v>143</v>
      </c>
      <c r="C14703" s="44">
        <v>0</v>
      </c>
      <c r="D14703" s="33">
        <v>43865</v>
      </c>
    </row>
    <row r="14704" spans="1:4" x14ac:dyDescent="0.2">
      <c r="A14704" t="s">
        <v>315</v>
      </c>
      <c r="B14704" t="s">
        <v>143</v>
      </c>
      <c r="C14704" s="44">
        <v>0</v>
      </c>
      <c r="D14704" s="33">
        <v>43866</v>
      </c>
    </row>
    <row r="14705" spans="1:4" x14ac:dyDescent="0.2">
      <c r="A14705" t="s">
        <v>315</v>
      </c>
      <c r="B14705" t="s">
        <v>143</v>
      </c>
      <c r="C14705" s="44">
        <v>0</v>
      </c>
      <c r="D14705" s="33">
        <v>43867</v>
      </c>
    </row>
    <row r="14706" spans="1:4" x14ac:dyDescent="0.2">
      <c r="A14706" t="s">
        <v>315</v>
      </c>
      <c r="B14706" t="s">
        <v>143</v>
      </c>
      <c r="C14706" s="44">
        <v>0</v>
      </c>
      <c r="D14706" s="33">
        <v>43868</v>
      </c>
    </row>
    <row r="14707" spans="1:4" x14ac:dyDescent="0.2">
      <c r="A14707" t="s">
        <v>315</v>
      </c>
      <c r="B14707" t="s">
        <v>143</v>
      </c>
      <c r="C14707" s="44">
        <v>0</v>
      </c>
      <c r="D14707" s="33">
        <v>43869</v>
      </c>
    </row>
    <row r="14708" spans="1:4" x14ac:dyDescent="0.2">
      <c r="A14708" t="s">
        <v>315</v>
      </c>
      <c r="B14708" t="s">
        <v>143</v>
      </c>
      <c r="C14708" s="44">
        <v>0</v>
      </c>
      <c r="D14708" s="33">
        <v>43870</v>
      </c>
    </row>
    <row r="14709" spans="1:4" x14ac:dyDescent="0.2">
      <c r="A14709" t="s">
        <v>315</v>
      </c>
      <c r="B14709" t="s">
        <v>143</v>
      </c>
      <c r="C14709" s="44">
        <v>0</v>
      </c>
      <c r="D14709" s="33">
        <v>43871</v>
      </c>
    </row>
    <row r="14710" spans="1:4" x14ac:dyDescent="0.2">
      <c r="A14710" t="s">
        <v>315</v>
      </c>
      <c r="B14710" t="s">
        <v>143</v>
      </c>
      <c r="C14710" s="44">
        <v>0</v>
      </c>
      <c r="D14710" s="33">
        <v>43872</v>
      </c>
    </row>
    <row r="14711" spans="1:4" x14ac:dyDescent="0.2">
      <c r="A14711" t="s">
        <v>315</v>
      </c>
      <c r="B14711" t="s">
        <v>143</v>
      </c>
      <c r="C14711" s="44">
        <v>0</v>
      </c>
      <c r="D14711" s="33">
        <v>43873</v>
      </c>
    </row>
    <row r="14712" spans="1:4" x14ac:dyDescent="0.2">
      <c r="A14712" t="s">
        <v>315</v>
      </c>
      <c r="B14712" t="s">
        <v>143</v>
      </c>
      <c r="C14712" s="44">
        <v>0</v>
      </c>
      <c r="D14712" s="33">
        <v>43874</v>
      </c>
    </row>
    <row r="14713" spans="1:4" x14ac:dyDescent="0.2">
      <c r="A14713" t="s">
        <v>315</v>
      </c>
      <c r="B14713" t="s">
        <v>143</v>
      </c>
      <c r="C14713" s="44">
        <v>0</v>
      </c>
      <c r="D14713" s="33">
        <v>43875</v>
      </c>
    </row>
    <row r="14714" spans="1:4" x14ac:dyDescent="0.2">
      <c r="A14714" t="s">
        <v>315</v>
      </c>
      <c r="B14714" t="s">
        <v>143</v>
      </c>
      <c r="C14714" s="44">
        <v>0</v>
      </c>
      <c r="D14714" s="33">
        <v>43876</v>
      </c>
    </row>
    <row r="14715" spans="1:4" x14ac:dyDescent="0.2">
      <c r="A14715" t="s">
        <v>315</v>
      </c>
      <c r="B14715" t="s">
        <v>143</v>
      </c>
      <c r="C14715" s="44">
        <v>0</v>
      </c>
      <c r="D14715" s="33">
        <v>43877</v>
      </c>
    </row>
    <row r="14716" spans="1:4" x14ac:dyDescent="0.2">
      <c r="A14716" t="s">
        <v>315</v>
      </c>
      <c r="B14716" t="s">
        <v>143</v>
      </c>
      <c r="C14716" s="44">
        <v>0</v>
      </c>
      <c r="D14716" s="33">
        <v>43878</v>
      </c>
    </row>
    <row r="14717" spans="1:4" x14ac:dyDescent="0.2">
      <c r="A14717" t="s">
        <v>315</v>
      </c>
      <c r="B14717" t="s">
        <v>143</v>
      </c>
      <c r="C14717" s="44">
        <v>0</v>
      </c>
      <c r="D14717" s="33">
        <v>43879</v>
      </c>
    </row>
    <row r="14718" spans="1:4" x14ac:dyDescent="0.2">
      <c r="A14718" t="s">
        <v>315</v>
      </c>
      <c r="B14718" t="s">
        <v>143</v>
      </c>
      <c r="C14718" s="44">
        <v>0</v>
      </c>
      <c r="D14718" s="33">
        <v>43880</v>
      </c>
    </row>
    <row r="14719" spans="1:4" x14ac:dyDescent="0.2">
      <c r="A14719" t="s">
        <v>315</v>
      </c>
      <c r="B14719" t="s">
        <v>143</v>
      </c>
      <c r="C14719" s="44">
        <v>0</v>
      </c>
      <c r="D14719" s="33">
        <v>43881</v>
      </c>
    </row>
    <row r="14720" spans="1:4" x14ac:dyDescent="0.2">
      <c r="A14720" t="s">
        <v>315</v>
      </c>
      <c r="B14720" t="s">
        <v>143</v>
      </c>
      <c r="C14720" s="44">
        <v>0</v>
      </c>
      <c r="D14720" s="33">
        <v>43882</v>
      </c>
    </row>
    <row r="14721" spans="1:4" x14ac:dyDescent="0.2">
      <c r="A14721" t="s">
        <v>315</v>
      </c>
      <c r="B14721" t="s">
        <v>143</v>
      </c>
      <c r="C14721" s="44">
        <v>0</v>
      </c>
      <c r="D14721" s="33">
        <v>43883</v>
      </c>
    </row>
    <row r="14722" spans="1:4" x14ac:dyDescent="0.2">
      <c r="A14722" t="s">
        <v>315</v>
      </c>
      <c r="B14722" t="s">
        <v>143</v>
      </c>
      <c r="C14722" s="44">
        <v>0</v>
      </c>
      <c r="D14722" s="33">
        <v>43884</v>
      </c>
    </row>
    <row r="14723" spans="1:4" x14ac:dyDescent="0.2">
      <c r="A14723" t="s">
        <v>315</v>
      </c>
      <c r="B14723" t="s">
        <v>143</v>
      </c>
      <c r="C14723" s="44">
        <v>0</v>
      </c>
      <c r="D14723" s="33">
        <v>43885</v>
      </c>
    </row>
    <row r="14724" spans="1:4" x14ac:dyDescent="0.2">
      <c r="A14724" t="s">
        <v>315</v>
      </c>
      <c r="B14724" t="s">
        <v>143</v>
      </c>
      <c r="C14724" s="44">
        <v>0</v>
      </c>
      <c r="D14724" s="33">
        <v>43886</v>
      </c>
    </row>
    <row r="14725" spans="1:4" x14ac:dyDescent="0.2">
      <c r="A14725" t="s">
        <v>315</v>
      </c>
      <c r="B14725" t="s">
        <v>143</v>
      </c>
      <c r="C14725" s="44">
        <v>0</v>
      </c>
      <c r="D14725" s="33">
        <v>43887</v>
      </c>
    </row>
    <row r="14726" spans="1:4" x14ac:dyDescent="0.2">
      <c r="A14726" t="s">
        <v>315</v>
      </c>
      <c r="B14726" t="s">
        <v>143</v>
      </c>
      <c r="C14726" s="44">
        <v>0</v>
      </c>
      <c r="D14726" s="33">
        <v>43888</v>
      </c>
    </row>
    <row r="14727" spans="1:4" x14ac:dyDescent="0.2">
      <c r="A14727" t="s">
        <v>315</v>
      </c>
      <c r="B14727" t="s">
        <v>143</v>
      </c>
      <c r="C14727" s="44">
        <v>0</v>
      </c>
      <c r="D14727" s="33">
        <v>43889</v>
      </c>
    </row>
    <row r="14728" spans="1:4" x14ac:dyDescent="0.2">
      <c r="A14728" t="s">
        <v>315</v>
      </c>
      <c r="B14728" t="s">
        <v>143</v>
      </c>
      <c r="C14728" s="44">
        <v>0</v>
      </c>
      <c r="D14728" s="33">
        <v>43890</v>
      </c>
    </row>
    <row r="14729" spans="1:4" x14ac:dyDescent="0.2">
      <c r="A14729" t="s">
        <v>315</v>
      </c>
      <c r="B14729" t="s">
        <v>143</v>
      </c>
      <c r="C14729" s="44">
        <v>0</v>
      </c>
      <c r="D14729" s="33">
        <v>43891</v>
      </c>
    </row>
    <row r="14730" spans="1:4" x14ac:dyDescent="0.2">
      <c r="A14730" t="s">
        <v>315</v>
      </c>
      <c r="B14730" t="s">
        <v>143</v>
      </c>
      <c r="C14730" s="44">
        <v>0</v>
      </c>
      <c r="D14730" s="33">
        <v>43892</v>
      </c>
    </row>
    <row r="14731" spans="1:4" x14ac:dyDescent="0.2">
      <c r="A14731" t="s">
        <v>315</v>
      </c>
      <c r="B14731" t="s">
        <v>143</v>
      </c>
      <c r="C14731" s="44">
        <v>0</v>
      </c>
      <c r="D14731" s="33">
        <v>43893</v>
      </c>
    </row>
    <row r="14732" spans="1:4" x14ac:dyDescent="0.2">
      <c r="A14732" t="s">
        <v>315</v>
      </c>
      <c r="B14732" t="s">
        <v>143</v>
      </c>
      <c r="C14732" s="44">
        <v>0</v>
      </c>
      <c r="D14732" s="33">
        <v>43894</v>
      </c>
    </row>
    <row r="14733" spans="1:4" x14ac:dyDescent="0.2">
      <c r="A14733" t="s">
        <v>315</v>
      </c>
      <c r="B14733" t="s">
        <v>143</v>
      </c>
      <c r="C14733" s="44">
        <v>0</v>
      </c>
      <c r="D14733" s="33">
        <v>43895</v>
      </c>
    </row>
    <row r="14734" spans="1:4" x14ac:dyDescent="0.2">
      <c r="A14734" t="s">
        <v>315</v>
      </c>
      <c r="B14734" t="s">
        <v>143</v>
      </c>
      <c r="C14734" s="44">
        <v>1</v>
      </c>
      <c r="D14734" s="33">
        <v>43896</v>
      </c>
    </row>
    <row r="14735" spans="1:4" x14ac:dyDescent="0.2">
      <c r="A14735" t="s">
        <v>315</v>
      </c>
      <c r="B14735" t="s">
        <v>143</v>
      </c>
      <c r="C14735" s="44">
        <v>1</v>
      </c>
      <c r="D14735" s="33">
        <v>43897</v>
      </c>
    </row>
    <row r="14736" spans="1:4" x14ac:dyDescent="0.2">
      <c r="A14736" t="s">
        <v>315</v>
      </c>
      <c r="B14736" t="s">
        <v>143</v>
      </c>
      <c r="C14736" s="44">
        <v>1</v>
      </c>
      <c r="D14736" s="33">
        <v>43898</v>
      </c>
    </row>
    <row r="14737" spans="1:4" x14ac:dyDescent="0.2">
      <c r="A14737" t="s">
        <v>315</v>
      </c>
      <c r="B14737" t="s">
        <v>143</v>
      </c>
      <c r="C14737" s="44">
        <v>1</v>
      </c>
      <c r="D14737" s="33">
        <v>43899</v>
      </c>
    </row>
    <row r="14738" spans="1:4" x14ac:dyDescent="0.2">
      <c r="A14738" t="s">
        <v>315</v>
      </c>
      <c r="B14738" t="s">
        <v>143</v>
      </c>
      <c r="C14738" s="44">
        <v>0</v>
      </c>
      <c r="D14738" s="33">
        <v>43900</v>
      </c>
    </row>
    <row r="14739" spans="1:4" x14ac:dyDescent="0.2">
      <c r="A14739" t="s">
        <v>315</v>
      </c>
      <c r="B14739" t="s">
        <v>143</v>
      </c>
      <c r="C14739" s="44">
        <v>0</v>
      </c>
      <c r="D14739" s="33">
        <v>43901</v>
      </c>
    </row>
    <row r="14740" spans="1:4" x14ac:dyDescent="0.2">
      <c r="A14740" t="s">
        <v>315</v>
      </c>
      <c r="B14740" t="s">
        <v>143</v>
      </c>
      <c r="C14740" s="44">
        <v>0</v>
      </c>
      <c r="D14740" s="33">
        <v>43902</v>
      </c>
    </row>
    <row r="14741" spans="1:4" x14ac:dyDescent="0.2">
      <c r="A14741" t="s">
        <v>315</v>
      </c>
      <c r="B14741" t="s">
        <v>143</v>
      </c>
      <c r="C14741" s="44">
        <v>0</v>
      </c>
      <c r="D14741" s="33">
        <v>43903</v>
      </c>
    </row>
    <row r="14742" spans="1:4" x14ac:dyDescent="0.2">
      <c r="A14742" t="s">
        <v>315</v>
      </c>
      <c r="B14742" t="s">
        <v>143</v>
      </c>
      <c r="C14742" s="44">
        <v>0</v>
      </c>
      <c r="D14742" s="33">
        <v>43904</v>
      </c>
    </row>
    <row r="14743" spans="1:4" x14ac:dyDescent="0.2">
      <c r="A14743" t="s">
        <v>315</v>
      </c>
      <c r="B14743" t="s">
        <v>143</v>
      </c>
      <c r="C14743" s="44">
        <v>0</v>
      </c>
      <c r="D14743" s="33">
        <v>43905</v>
      </c>
    </row>
    <row r="14744" spans="1:4" x14ac:dyDescent="0.2">
      <c r="A14744" t="s">
        <v>316</v>
      </c>
      <c r="B14744" t="s">
        <v>143</v>
      </c>
      <c r="C14744" s="44">
        <v>0</v>
      </c>
      <c r="D14744" s="33">
        <v>43852</v>
      </c>
    </row>
    <row r="14745" spans="1:4" x14ac:dyDescent="0.2">
      <c r="A14745" t="s">
        <v>316</v>
      </c>
      <c r="B14745" t="s">
        <v>143</v>
      </c>
      <c r="C14745" s="44">
        <v>0</v>
      </c>
      <c r="D14745" s="33">
        <v>43853</v>
      </c>
    </row>
    <row r="14746" spans="1:4" x14ac:dyDescent="0.2">
      <c r="A14746" t="s">
        <v>316</v>
      </c>
      <c r="B14746" t="s">
        <v>143</v>
      </c>
      <c r="C14746" s="44">
        <v>0</v>
      </c>
      <c r="D14746" s="33">
        <v>43854</v>
      </c>
    </row>
    <row r="14747" spans="1:4" x14ac:dyDescent="0.2">
      <c r="A14747" t="s">
        <v>316</v>
      </c>
      <c r="B14747" t="s">
        <v>143</v>
      </c>
      <c r="C14747" s="44">
        <v>0</v>
      </c>
      <c r="D14747" s="33">
        <v>43855</v>
      </c>
    </row>
    <row r="14748" spans="1:4" x14ac:dyDescent="0.2">
      <c r="A14748" t="s">
        <v>316</v>
      </c>
      <c r="B14748" t="s">
        <v>143</v>
      </c>
      <c r="C14748" s="44">
        <v>0</v>
      </c>
      <c r="D14748" s="33">
        <v>43856</v>
      </c>
    </row>
    <row r="14749" spans="1:4" x14ac:dyDescent="0.2">
      <c r="A14749" t="s">
        <v>316</v>
      </c>
      <c r="B14749" t="s">
        <v>143</v>
      </c>
      <c r="C14749" s="44">
        <v>0</v>
      </c>
      <c r="D14749" s="33">
        <v>43857</v>
      </c>
    </row>
    <row r="14750" spans="1:4" x14ac:dyDescent="0.2">
      <c r="A14750" t="s">
        <v>316</v>
      </c>
      <c r="B14750" t="s">
        <v>143</v>
      </c>
      <c r="C14750" s="44">
        <v>0</v>
      </c>
      <c r="D14750" s="33">
        <v>43858</v>
      </c>
    </row>
    <row r="14751" spans="1:4" x14ac:dyDescent="0.2">
      <c r="A14751" t="s">
        <v>316</v>
      </c>
      <c r="B14751" t="s">
        <v>143</v>
      </c>
      <c r="C14751" s="44">
        <v>0</v>
      </c>
      <c r="D14751" s="33">
        <v>43859</v>
      </c>
    </row>
    <row r="14752" spans="1:4" x14ac:dyDescent="0.2">
      <c r="A14752" t="s">
        <v>316</v>
      </c>
      <c r="B14752" t="s">
        <v>143</v>
      </c>
      <c r="C14752" s="44">
        <v>0</v>
      </c>
      <c r="D14752" s="33">
        <v>43860</v>
      </c>
    </row>
    <row r="14753" spans="1:4" x14ac:dyDescent="0.2">
      <c r="A14753" t="s">
        <v>316</v>
      </c>
      <c r="B14753" t="s">
        <v>143</v>
      </c>
      <c r="C14753" s="44">
        <v>0</v>
      </c>
      <c r="D14753" s="33">
        <v>43861</v>
      </c>
    </row>
    <row r="14754" spans="1:4" x14ac:dyDescent="0.2">
      <c r="A14754" t="s">
        <v>316</v>
      </c>
      <c r="B14754" t="s">
        <v>143</v>
      </c>
      <c r="C14754" s="44">
        <v>0</v>
      </c>
      <c r="D14754" s="33">
        <v>43862</v>
      </c>
    </row>
    <row r="14755" spans="1:4" x14ac:dyDescent="0.2">
      <c r="A14755" t="s">
        <v>316</v>
      </c>
      <c r="B14755" t="s">
        <v>143</v>
      </c>
      <c r="C14755" s="44">
        <v>0</v>
      </c>
      <c r="D14755" s="33">
        <v>43863</v>
      </c>
    </row>
    <row r="14756" spans="1:4" x14ac:dyDescent="0.2">
      <c r="A14756" t="s">
        <v>316</v>
      </c>
      <c r="B14756" t="s">
        <v>143</v>
      </c>
      <c r="C14756" s="44">
        <v>0</v>
      </c>
      <c r="D14756" s="33">
        <v>43864</v>
      </c>
    </row>
    <row r="14757" spans="1:4" x14ac:dyDescent="0.2">
      <c r="A14757" t="s">
        <v>316</v>
      </c>
      <c r="B14757" t="s">
        <v>143</v>
      </c>
      <c r="C14757" s="44">
        <v>0</v>
      </c>
      <c r="D14757" s="33">
        <v>43865</v>
      </c>
    </row>
    <row r="14758" spans="1:4" x14ac:dyDescent="0.2">
      <c r="A14758" t="s">
        <v>316</v>
      </c>
      <c r="B14758" t="s">
        <v>143</v>
      </c>
      <c r="C14758" s="44">
        <v>0</v>
      </c>
      <c r="D14758" s="33">
        <v>43866</v>
      </c>
    </row>
    <row r="14759" spans="1:4" x14ac:dyDescent="0.2">
      <c r="A14759" t="s">
        <v>316</v>
      </c>
      <c r="B14759" t="s">
        <v>143</v>
      </c>
      <c r="C14759" s="44">
        <v>0</v>
      </c>
      <c r="D14759" s="33">
        <v>43867</v>
      </c>
    </row>
    <row r="14760" spans="1:4" x14ac:dyDescent="0.2">
      <c r="A14760" t="s">
        <v>316</v>
      </c>
      <c r="B14760" t="s">
        <v>143</v>
      </c>
      <c r="C14760" s="44">
        <v>0</v>
      </c>
      <c r="D14760" s="33">
        <v>43868</v>
      </c>
    </row>
    <row r="14761" spans="1:4" x14ac:dyDescent="0.2">
      <c r="A14761" t="s">
        <v>316</v>
      </c>
      <c r="B14761" t="s">
        <v>143</v>
      </c>
      <c r="C14761" s="44">
        <v>0</v>
      </c>
      <c r="D14761" s="33">
        <v>43869</v>
      </c>
    </row>
    <row r="14762" spans="1:4" x14ac:dyDescent="0.2">
      <c r="A14762" t="s">
        <v>316</v>
      </c>
      <c r="B14762" t="s">
        <v>143</v>
      </c>
      <c r="C14762" s="44">
        <v>0</v>
      </c>
      <c r="D14762" s="33">
        <v>43870</v>
      </c>
    </row>
    <row r="14763" spans="1:4" x14ac:dyDescent="0.2">
      <c r="A14763" t="s">
        <v>316</v>
      </c>
      <c r="B14763" t="s">
        <v>143</v>
      </c>
      <c r="C14763" s="44">
        <v>0</v>
      </c>
      <c r="D14763" s="33">
        <v>43871</v>
      </c>
    </row>
    <row r="14764" spans="1:4" x14ac:dyDescent="0.2">
      <c r="A14764" t="s">
        <v>316</v>
      </c>
      <c r="B14764" t="s">
        <v>143</v>
      </c>
      <c r="C14764" s="44">
        <v>0</v>
      </c>
      <c r="D14764" s="33">
        <v>43872</v>
      </c>
    </row>
    <row r="14765" spans="1:4" x14ac:dyDescent="0.2">
      <c r="A14765" t="s">
        <v>316</v>
      </c>
      <c r="B14765" t="s">
        <v>143</v>
      </c>
      <c r="C14765" s="44">
        <v>0</v>
      </c>
      <c r="D14765" s="33">
        <v>43873</v>
      </c>
    </row>
    <row r="14766" spans="1:4" x14ac:dyDescent="0.2">
      <c r="A14766" t="s">
        <v>316</v>
      </c>
      <c r="B14766" t="s">
        <v>143</v>
      </c>
      <c r="C14766" s="44">
        <v>0</v>
      </c>
      <c r="D14766" s="33">
        <v>43874</v>
      </c>
    </row>
    <row r="14767" spans="1:4" x14ac:dyDescent="0.2">
      <c r="A14767" t="s">
        <v>316</v>
      </c>
      <c r="B14767" t="s">
        <v>143</v>
      </c>
      <c r="C14767" s="44">
        <v>0</v>
      </c>
      <c r="D14767" s="33">
        <v>43875</v>
      </c>
    </row>
    <row r="14768" spans="1:4" x14ac:dyDescent="0.2">
      <c r="A14768" t="s">
        <v>316</v>
      </c>
      <c r="B14768" t="s">
        <v>143</v>
      </c>
      <c r="C14768" s="44">
        <v>0</v>
      </c>
      <c r="D14768" s="33">
        <v>43876</v>
      </c>
    </row>
    <row r="14769" spans="1:4" x14ac:dyDescent="0.2">
      <c r="A14769" t="s">
        <v>316</v>
      </c>
      <c r="B14769" t="s">
        <v>143</v>
      </c>
      <c r="C14769" s="44">
        <v>0</v>
      </c>
      <c r="D14769" s="33">
        <v>43877</v>
      </c>
    </row>
    <row r="14770" spans="1:4" x14ac:dyDescent="0.2">
      <c r="A14770" t="s">
        <v>316</v>
      </c>
      <c r="B14770" t="s">
        <v>143</v>
      </c>
      <c r="C14770" s="44">
        <v>0</v>
      </c>
      <c r="D14770" s="33">
        <v>43878</v>
      </c>
    </row>
    <row r="14771" spans="1:4" x14ac:dyDescent="0.2">
      <c r="A14771" t="s">
        <v>316</v>
      </c>
      <c r="B14771" t="s">
        <v>143</v>
      </c>
      <c r="C14771" s="44">
        <v>0</v>
      </c>
      <c r="D14771" s="33">
        <v>43879</v>
      </c>
    </row>
    <row r="14772" spans="1:4" x14ac:dyDescent="0.2">
      <c r="A14772" t="s">
        <v>316</v>
      </c>
      <c r="B14772" t="s">
        <v>143</v>
      </c>
      <c r="C14772" s="44">
        <v>0</v>
      </c>
      <c r="D14772" s="33">
        <v>43880</v>
      </c>
    </row>
    <row r="14773" spans="1:4" x14ac:dyDescent="0.2">
      <c r="A14773" t="s">
        <v>316</v>
      </c>
      <c r="B14773" t="s">
        <v>143</v>
      </c>
      <c r="C14773" s="44">
        <v>0</v>
      </c>
      <c r="D14773" s="33">
        <v>43881</v>
      </c>
    </row>
    <row r="14774" spans="1:4" x14ac:dyDescent="0.2">
      <c r="A14774" t="s">
        <v>316</v>
      </c>
      <c r="B14774" t="s">
        <v>143</v>
      </c>
      <c r="C14774" s="44">
        <v>0</v>
      </c>
      <c r="D14774" s="33">
        <v>43882</v>
      </c>
    </row>
    <row r="14775" spans="1:4" x14ac:dyDescent="0.2">
      <c r="A14775" t="s">
        <v>316</v>
      </c>
      <c r="B14775" t="s">
        <v>143</v>
      </c>
      <c r="C14775" s="44">
        <v>0</v>
      </c>
      <c r="D14775" s="33">
        <v>43883</v>
      </c>
    </row>
    <row r="14776" spans="1:4" x14ac:dyDescent="0.2">
      <c r="A14776" t="s">
        <v>316</v>
      </c>
      <c r="B14776" t="s">
        <v>143</v>
      </c>
      <c r="C14776" s="44">
        <v>0</v>
      </c>
      <c r="D14776" s="33">
        <v>43884</v>
      </c>
    </row>
    <row r="14777" spans="1:4" x14ac:dyDescent="0.2">
      <c r="A14777" t="s">
        <v>316</v>
      </c>
      <c r="B14777" t="s">
        <v>143</v>
      </c>
      <c r="C14777" s="44">
        <v>0</v>
      </c>
      <c r="D14777" s="33">
        <v>43885</v>
      </c>
    </row>
    <row r="14778" spans="1:4" x14ac:dyDescent="0.2">
      <c r="A14778" t="s">
        <v>316</v>
      </c>
      <c r="B14778" t="s">
        <v>143</v>
      </c>
      <c r="C14778" s="44">
        <v>0</v>
      </c>
      <c r="D14778" s="33">
        <v>43886</v>
      </c>
    </row>
    <row r="14779" spans="1:4" x14ac:dyDescent="0.2">
      <c r="A14779" t="s">
        <v>316</v>
      </c>
      <c r="B14779" t="s">
        <v>143</v>
      </c>
      <c r="C14779" s="44">
        <v>0</v>
      </c>
      <c r="D14779" s="33">
        <v>43887</v>
      </c>
    </row>
    <row r="14780" spans="1:4" x14ac:dyDescent="0.2">
      <c r="A14780" t="s">
        <v>316</v>
      </c>
      <c r="B14780" t="s">
        <v>143</v>
      </c>
      <c r="C14780" s="44">
        <v>0</v>
      </c>
      <c r="D14780" s="33">
        <v>43888</v>
      </c>
    </row>
    <row r="14781" spans="1:4" x14ac:dyDescent="0.2">
      <c r="A14781" t="s">
        <v>316</v>
      </c>
      <c r="B14781" t="s">
        <v>143</v>
      </c>
      <c r="C14781" s="44">
        <v>0</v>
      </c>
      <c r="D14781" s="33">
        <v>43889</v>
      </c>
    </row>
    <row r="14782" spans="1:4" x14ac:dyDescent="0.2">
      <c r="A14782" t="s">
        <v>316</v>
      </c>
      <c r="B14782" t="s">
        <v>143</v>
      </c>
      <c r="C14782" s="44">
        <v>0</v>
      </c>
      <c r="D14782" s="33">
        <v>43890</v>
      </c>
    </row>
    <row r="14783" spans="1:4" x14ac:dyDescent="0.2">
      <c r="A14783" t="s">
        <v>316</v>
      </c>
      <c r="B14783" t="s">
        <v>143</v>
      </c>
      <c r="C14783" s="44">
        <v>0</v>
      </c>
      <c r="D14783" s="33">
        <v>43891</v>
      </c>
    </row>
    <row r="14784" spans="1:4" x14ac:dyDescent="0.2">
      <c r="A14784" t="s">
        <v>316</v>
      </c>
      <c r="B14784" t="s">
        <v>143</v>
      </c>
      <c r="C14784" s="44">
        <v>0</v>
      </c>
      <c r="D14784" s="33">
        <v>43892</v>
      </c>
    </row>
    <row r="14785" spans="1:4" x14ac:dyDescent="0.2">
      <c r="A14785" t="s">
        <v>316</v>
      </c>
      <c r="B14785" t="s">
        <v>143</v>
      </c>
      <c r="C14785" s="44">
        <v>0</v>
      </c>
      <c r="D14785" s="33">
        <v>43893</v>
      </c>
    </row>
    <row r="14786" spans="1:4" x14ac:dyDescent="0.2">
      <c r="A14786" t="s">
        <v>316</v>
      </c>
      <c r="B14786" t="s">
        <v>143</v>
      </c>
      <c r="C14786" s="44">
        <v>0</v>
      </c>
      <c r="D14786" s="33">
        <v>43894</v>
      </c>
    </row>
    <row r="14787" spans="1:4" x14ac:dyDescent="0.2">
      <c r="A14787" t="s">
        <v>316</v>
      </c>
      <c r="B14787" t="s">
        <v>143</v>
      </c>
      <c r="C14787" s="44">
        <v>0</v>
      </c>
      <c r="D14787" s="33">
        <v>43895</v>
      </c>
    </row>
    <row r="14788" spans="1:4" x14ac:dyDescent="0.2">
      <c r="A14788" t="s">
        <v>316</v>
      </c>
      <c r="B14788" t="s">
        <v>143</v>
      </c>
      <c r="C14788" s="44">
        <v>0</v>
      </c>
      <c r="D14788" s="33">
        <v>43896</v>
      </c>
    </row>
    <row r="14789" spans="1:4" x14ac:dyDescent="0.2">
      <c r="A14789" t="s">
        <v>316</v>
      </c>
      <c r="B14789" t="s">
        <v>143</v>
      </c>
      <c r="C14789" s="44">
        <v>0</v>
      </c>
      <c r="D14789" s="33">
        <v>43897</v>
      </c>
    </row>
    <row r="14790" spans="1:4" x14ac:dyDescent="0.2">
      <c r="A14790" t="s">
        <v>316</v>
      </c>
      <c r="B14790" t="s">
        <v>143</v>
      </c>
      <c r="C14790" s="44">
        <v>1</v>
      </c>
      <c r="D14790" s="33">
        <v>43898</v>
      </c>
    </row>
    <row r="14791" spans="1:4" x14ac:dyDescent="0.2">
      <c r="A14791" t="s">
        <v>316</v>
      </c>
      <c r="B14791" t="s">
        <v>143</v>
      </c>
      <c r="C14791" s="44">
        <v>1</v>
      </c>
      <c r="D14791" s="33">
        <v>43899</v>
      </c>
    </row>
    <row r="14792" spans="1:4" x14ac:dyDescent="0.2">
      <c r="A14792" t="s">
        <v>316</v>
      </c>
      <c r="B14792" t="s">
        <v>143</v>
      </c>
      <c r="C14792" s="44">
        <v>0</v>
      </c>
      <c r="D14792" s="33">
        <v>43900</v>
      </c>
    </row>
    <row r="14793" spans="1:4" x14ac:dyDescent="0.2">
      <c r="A14793" t="s">
        <v>316</v>
      </c>
      <c r="B14793" t="s">
        <v>143</v>
      </c>
      <c r="C14793" s="44">
        <v>0</v>
      </c>
      <c r="D14793" s="33">
        <v>43901</v>
      </c>
    </row>
    <row r="14794" spans="1:4" x14ac:dyDescent="0.2">
      <c r="A14794" t="s">
        <v>316</v>
      </c>
      <c r="B14794" t="s">
        <v>143</v>
      </c>
      <c r="C14794" s="44">
        <v>0</v>
      </c>
      <c r="D14794" s="33">
        <v>43902</v>
      </c>
    </row>
    <row r="14795" spans="1:4" x14ac:dyDescent="0.2">
      <c r="A14795" t="s">
        <v>316</v>
      </c>
      <c r="B14795" t="s">
        <v>143</v>
      </c>
      <c r="C14795" s="44">
        <v>0</v>
      </c>
      <c r="D14795" s="33">
        <v>43903</v>
      </c>
    </row>
    <row r="14796" spans="1:4" x14ac:dyDescent="0.2">
      <c r="A14796" t="s">
        <v>316</v>
      </c>
      <c r="B14796" t="s">
        <v>143</v>
      </c>
      <c r="C14796" s="44">
        <v>0</v>
      </c>
      <c r="D14796" s="33">
        <v>43904</v>
      </c>
    </row>
    <row r="14797" spans="1:4" x14ac:dyDescent="0.2">
      <c r="A14797" t="s">
        <v>316</v>
      </c>
      <c r="B14797" t="s">
        <v>143</v>
      </c>
      <c r="C14797" s="44">
        <v>0</v>
      </c>
      <c r="D14797" s="33">
        <v>43905</v>
      </c>
    </row>
    <row r="14798" spans="1:4" x14ac:dyDescent="0.2">
      <c r="A14798" t="s">
        <v>317</v>
      </c>
      <c r="B14798" t="s">
        <v>143</v>
      </c>
      <c r="C14798" s="44">
        <v>0</v>
      </c>
      <c r="D14798" s="33">
        <v>43852</v>
      </c>
    </row>
    <row r="14799" spans="1:4" x14ac:dyDescent="0.2">
      <c r="A14799" t="s">
        <v>317</v>
      </c>
      <c r="B14799" t="s">
        <v>143</v>
      </c>
      <c r="C14799" s="44">
        <v>0</v>
      </c>
      <c r="D14799" s="33">
        <v>43853</v>
      </c>
    </row>
    <row r="14800" spans="1:4" x14ac:dyDescent="0.2">
      <c r="A14800" t="s">
        <v>317</v>
      </c>
      <c r="B14800" t="s">
        <v>143</v>
      </c>
      <c r="C14800" s="44">
        <v>0</v>
      </c>
      <c r="D14800" s="33">
        <v>43854</v>
      </c>
    </row>
    <row r="14801" spans="1:4" x14ac:dyDescent="0.2">
      <c r="A14801" t="s">
        <v>317</v>
      </c>
      <c r="B14801" t="s">
        <v>143</v>
      </c>
      <c r="C14801" s="44">
        <v>0</v>
      </c>
      <c r="D14801" s="33">
        <v>43855</v>
      </c>
    </row>
    <row r="14802" spans="1:4" x14ac:dyDescent="0.2">
      <c r="A14802" t="s">
        <v>317</v>
      </c>
      <c r="B14802" t="s">
        <v>143</v>
      </c>
      <c r="C14802" s="44">
        <v>0</v>
      </c>
      <c r="D14802" s="33">
        <v>43856</v>
      </c>
    </row>
    <row r="14803" spans="1:4" x14ac:dyDescent="0.2">
      <c r="A14803" t="s">
        <v>317</v>
      </c>
      <c r="B14803" t="s">
        <v>143</v>
      </c>
      <c r="C14803" s="44">
        <v>0</v>
      </c>
      <c r="D14803" s="33">
        <v>43857</v>
      </c>
    </row>
    <row r="14804" spans="1:4" x14ac:dyDescent="0.2">
      <c r="A14804" t="s">
        <v>317</v>
      </c>
      <c r="B14804" t="s">
        <v>143</v>
      </c>
      <c r="C14804" s="44">
        <v>0</v>
      </c>
      <c r="D14804" s="33">
        <v>43858</v>
      </c>
    </row>
    <row r="14805" spans="1:4" x14ac:dyDescent="0.2">
      <c r="A14805" t="s">
        <v>317</v>
      </c>
      <c r="B14805" t="s">
        <v>143</v>
      </c>
      <c r="C14805" s="44">
        <v>0</v>
      </c>
      <c r="D14805" s="33">
        <v>43859</v>
      </c>
    </row>
    <row r="14806" spans="1:4" x14ac:dyDescent="0.2">
      <c r="A14806" t="s">
        <v>317</v>
      </c>
      <c r="B14806" t="s">
        <v>143</v>
      </c>
      <c r="C14806" s="44">
        <v>0</v>
      </c>
      <c r="D14806" s="33">
        <v>43860</v>
      </c>
    </row>
    <row r="14807" spans="1:4" x14ac:dyDescent="0.2">
      <c r="A14807" t="s">
        <v>317</v>
      </c>
      <c r="B14807" t="s">
        <v>143</v>
      </c>
      <c r="C14807" s="44">
        <v>0</v>
      </c>
      <c r="D14807" s="33">
        <v>43861</v>
      </c>
    </row>
    <row r="14808" spans="1:4" x14ac:dyDescent="0.2">
      <c r="A14808" t="s">
        <v>317</v>
      </c>
      <c r="B14808" t="s">
        <v>143</v>
      </c>
      <c r="C14808" s="44">
        <v>0</v>
      </c>
      <c r="D14808" s="33">
        <v>43862</v>
      </c>
    </row>
    <row r="14809" spans="1:4" x14ac:dyDescent="0.2">
      <c r="A14809" t="s">
        <v>317</v>
      </c>
      <c r="B14809" t="s">
        <v>143</v>
      </c>
      <c r="C14809" s="44">
        <v>0</v>
      </c>
      <c r="D14809" s="33">
        <v>43863</v>
      </c>
    </row>
    <row r="14810" spans="1:4" x14ac:dyDescent="0.2">
      <c r="A14810" t="s">
        <v>317</v>
      </c>
      <c r="B14810" t="s">
        <v>143</v>
      </c>
      <c r="C14810" s="44">
        <v>0</v>
      </c>
      <c r="D14810" s="33">
        <v>43864</v>
      </c>
    </row>
    <row r="14811" spans="1:4" x14ac:dyDescent="0.2">
      <c r="A14811" t="s">
        <v>317</v>
      </c>
      <c r="B14811" t="s">
        <v>143</v>
      </c>
      <c r="C14811" s="44">
        <v>0</v>
      </c>
      <c r="D14811" s="33">
        <v>43865</v>
      </c>
    </row>
    <row r="14812" spans="1:4" x14ac:dyDescent="0.2">
      <c r="A14812" t="s">
        <v>317</v>
      </c>
      <c r="B14812" t="s">
        <v>143</v>
      </c>
      <c r="C14812" s="44">
        <v>0</v>
      </c>
      <c r="D14812" s="33">
        <v>43866</v>
      </c>
    </row>
    <row r="14813" spans="1:4" x14ac:dyDescent="0.2">
      <c r="A14813" t="s">
        <v>317</v>
      </c>
      <c r="B14813" t="s">
        <v>143</v>
      </c>
      <c r="C14813" s="44">
        <v>0</v>
      </c>
      <c r="D14813" s="33">
        <v>43867</v>
      </c>
    </row>
    <row r="14814" spans="1:4" x14ac:dyDescent="0.2">
      <c r="A14814" t="s">
        <v>317</v>
      </c>
      <c r="B14814" t="s">
        <v>143</v>
      </c>
      <c r="C14814" s="44">
        <v>0</v>
      </c>
      <c r="D14814" s="33">
        <v>43868</v>
      </c>
    </row>
    <row r="14815" spans="1:4" x14ac:dyDescent="0.2">
      <c r="A14815" t="s">
        <v>317</v>
      </c>
      <c r="B14815" t="s">
        <v>143</v>
      </c>
      <c r="C14815" s="44">
        <v>0</v>
      </c>
      <c r="D14815" s="33">
        <v>43869</v>
      </c>
    </row>
    <row r="14816" spans="1:4" x14ac:dyDescent="0.2">
      <c r="A14816" t="s">
        <v>317</v>
      </c>
      <c r="B14816" t="s">
        <v>143</v>
      </c>
      <c r="C14816" s="44">
        <v>0</v>
      </c>
      <c r="D14816" s="33">
        <v>43870</v>
      </c>
    </row>
    <row r="14817" spans="1:4" x14ac:dyDescent="0.2">
      <c r="A14817" t="s">
        <v>317</v>
      </c>
      <c r="B14817" t="s">
        <v>143</v>
      </c>
      <c r="C14817" s="44">
        <v>0</v>
      </c>
      <c r="D14817" s="33">
        <v>43871</v>
      </c>
    </row>
    <row r="14818" spans="1:4" x14ac:dyDescent="0.2">
      <c r="A14818" t="s">
        <v>317</v>
      </c>
      <c r="B14818" t="s">
        <v>143</v>
      </c>
      <c r="C14818" s="44">
        <v>0</v>
      </c>
      <c r="D14818" s="33">
        <v>43872</v>
      </c>
    </row>
    <row r="14819" spans="1:4" x14ac:dyDescent="0.2">
      <c r="A14819" t="s">
        <v>317</v>
      </c>
      <c r="B14819" t="s">
        <v>143</v>
      </c>
      <c r="C14819" s="44">
        <v>0</v>
      </c>
      <c r="D14819" s="33">
        <v>43873</v>
      </c>
    </row>
    <row r="14820" spans="1:4" x14ac:dyDescent="0.2">
      <c r="A14820" t="s">
        <v>317</v>
      </c>
      <c r="B14820" t="s">
        <v>143</v>
      </c>
      <c r="C14820" s="44">
        <v>0</v>
      </c>
      <c r="D14820" s="33">
        <v>43874</v>
      </c>
    </row>
    <row r="14821" spans="1:4" x14ac:dyDescent="0.2">
      <c r="A14821" t="s">
        <v>317</v>
      </c>
      <c r="B14821" t="s">
        <v>143</v>
      </c>
      <c r="C14821" s="44">
        <v>0</v>
      </c>
      <c r="D14821" s="33">
        <v>43875</v>
      </c>
    </row>
    <row r="14822" spans="1:4" x14ac:dyDescent="0.2">
      <c r="A14822" t="s">
        <v>317</v>
      </c>
      <c r="B14822" t="s">
        <v>143</v>
      </c>
      <c r="C14822" s="44">
        <v>0</v>
      </c>
      <c r="D14822" s="33">
        <v>43876</v>
      </c>
    </row>
    <row r="14823" spans="1:4" x14ac:dyDescent="0.2">
      <c r="A14823" t="s">
        <v>317</v>
      </c>
      <c r="B14823" t="s">
        <v>143</v>
      </c>
      <c r="C14823" s="44">
        <v>0</v>
      </c>
      <c r="D14823" s="33">
        <v>43877</v>
      </c>
    </row>
    <row r="14824" spans="1:4" x14ac:dyDescent="0.2">
      <c r="A14824" t="s">
        <v>317</v>
      </c>
      <c r="B14824" t="s">
        <v>143</v>
      </c>
      <c r="C14824" s="44">
        <v>0</v>
      </c>
      <c r="D14824" s="33">
        <v>43878</v>
      </c>
    </row>
    <row r="14825" spans="1:4" x14ac:dyDescent="0.2">
      <c r="A14825" t="s">
        <v>317</v>
      </c>
      <c r="B14825" t="s">
        <v>143</v>
      </c>
      <c r="C14825" s="44">
        <v>0</v>
      </c>
      <c r="D14825" s="33">
        <v>43879</v>
      </c>
    </row>
    <row r="14826" spans="1:4" x14ac:dyDescent="0.2">
      <c r="A14826" t="s">
        <v>317</v>
      </c>
      <c r="B14826" t="s">
        <v>143</v>
      </c>
      <c r="C14826" s="44">
        <v>0</v>
      </c>
      <c r="D14826" s="33">
        <v>43880</v>
      </c>
    </row>
    <row r="14827" spans="1:4" x14ac:dyDescent="0.2">
      <c r="A14827" t="s">
        <v>317</v>
      </c>
      <c r="B14827" t="s">
        <v>143</v>
      </c>
      <c r="C14827" s="44">
        <v>0</v>
      </c>
      <c r="D14827" s="33">
        <v>43881</v>
      </c>
    </row>
    <row r="14828" spans="1:4" x14ac:dyDescent="0.2">
      <c r="A14828" t="s">
        <v>317</v>
      </c>
      <c r="B14828" t="s">
        <v>143</v>
      </c>
      <c r="C14828" s="44">
        <v>0</v>
      </c>
      <c r="D14828" s="33">
        <v>43882</v>
      </c>
    </row>
    <row r="14829" spans="1:4" x14ac:dyDescent="0.2">
      <c r="A14829" t="s">
        <v>317</v>
      </c>
      <c r="B14829" t="s">
        <v>143</v>
      </c>
      <c r="C14829" s="44">
        <v>0</v>
      </c>
      <c r="D14829" s="33">
        <v>43883</v>
      </c>
    </row>
    <row r="14830" spans="1:4" x14ac:dyDescent="0.2">
      <c r="A14830" t="s">
        <v>317</v>
      </c>
      <c r="B14830" t="s">
        <v>143</v>
      </c>
      <c r="C14830" s="44">
        <v>0</v>
      </c>
      <c r="D14830" s="33">
        <v>43884</v>
      </c>
    </row>
    <row r="14831" spans="1:4" x14ac:dyDescent="0.2">
      <c r="A14831" t="s">
        <v>317</v>
      </c>
      <c r="B14831" t="s">
        <v>143</v>
      </c>
      <c r="C14831" s="44">
        <v>0</v>
      </c>
      <c r="D14831" s="33">
        <v>43885</v>
      </c>
    </row>
    <row r="14832" spans="1:4" x14ac:dyDescent="0.2">
      <c r="A14832" t="s">
        <v>317</v>
      </c>
      <c r="B14832" t="s">
        <v>143</v>
      </c>
      <c r="C14832" s="44">
        <v>0</v>
      </c>
      <c r="D14832" s="33">
        <v>43886</v>
      </c>
    </row>
    <row r="14833" spans="1:4" x14ac:dyDescent="0.2">
      <c r="A14833" t="s">
        <v>317</v>
      </c>
      <c r="B14833" t="s">
        <v>143</v>
      </c>
      <c r="C14833" s="44">
        <v>0</v>
      </c>
      <c r="D14833" s="33">
        <v>43887</v>
      </c>
    </row>
    <row r="14834" spans="1:4" x14ac:dyDescent="0.2">
      <c r="A14834" t="s">
        <v>317</v>
      </c>
      <c r="B14834" t="s">
        <v>143</v>
      </c>
      <c r="C14834" s="44">
        <v>0</v>
      </c>
      <c r="D14834" s="33">
        <v>43888</v>
      </c>
    </row>
    <row r="14835" spans="1:4" x14ac:dyDescent="0.2">
      <c r="A14835" t="s">
        <v>317</v>
      </c>
      <c r="B14835" t="s">
        <v>143</v>
      </c>
      <c r="C14835" s="44">
        <v>0</v>
      </c>
      <c r="D14835" s="33">
        <v>43889</v>
      </c>
    </row>
    <row r="14836" spans="1:4" x14ac:dyDescent="0.2">
      <c r="A14836" t="s">
        <v>317</v>
      </c>
      <c r="B14836" t="s">
        <v>143</v>
      </c>
      <c r="C14836" s="44">
        <v>0</v>
      </c>
      <c r="D14836" s="33">
        <v>43890</v>
      </c>
    </row>
    <row r="14837" spans="1:4" x14ac:dyDescent="0.2">
      <c r="A14837" t="s">
        <v>317</v>
      </c>
      <c r="B14837" t="s">
        <v>143</v>
      </c>
      <c r="C14837" s="44">
        <v>0</v>
      </c>
      <c r="D14837" s="33">
        <v>43891</v>
      </c>
    </row>
    <row r="14838" spans="1:4" x14ac:dyDescent="0.2">
      <c r="A14838" t="s">
        <v>317</v>
      </c>
      <c r="B14838" t="s">
        <v>143</v>
      </c>
      <c r="C14838" s="44">
        <v>0</v>
      </c>
      <c r="D14838" s="33">
        <v>43892</v>
      </c>
    </row>
    <row r="14839" spans="1:4" x14ac:dyDescent="0.2">
      <c r="A14839" t="s">
        <v>317</v>
      </c>
      <c r="B14839" t="s">
        <v>143</v>
      </c>
      <c r="C14839" s="44">
        <v>0</v>
      </c>
      <c r="D14839" s="33">
        <v>43893</v>
      </c>
    </row>
    <row r="14840" spans="1:4" x14ac:dyDescent="0.2">
      <c r="A14840" t="s">
        <v>317</v>
      </c>
      <c r="B14840" t="s">
        <v>143</v>
      </c>
      <c r="C14840" s="44">
        <v>0</v>
      </c>
      <c r="D14840" s="33">
        <v>43894</v>
      </c>
    </row>
    <row r="14841" spans="1:4" x14ac:dyDescent="0.2">
      <c r="A14841" t="s">
        <v>317</v>
      </c>
      <c r="B14841" t="s">
        <v>143</v>
      </c>
      <c r="C14841" s="44">
        <v>0</v>
      </c>
      <c r="D14841" s="33">
        <v>43895</v>
      </c>
    </row>
    <row r="14842" spans="1:4" x14ac:dyDescent="0.2">
      <c r="A14842" t="s">
        <v>317</v>
      </c>
      <c r="B14842" t="s">
        <v>143</v>
      </c>
      <c r="C14842" s="44">
        <v>0</v>
      </c>
      <c r="D14842" s="33">
        <v>43896</v>
      </c>
    </row>
    <row r="14843" spans="1:4" x14ac:dyDescent="0.2">
      <c r="A14843" t="s">
        <v>317</v>
      </c>
      <c r="B14843" t="s">
        <v>143</v>
      </c>
      <c r="C14843" s="44">
        <v>0</v>
      </c>
      <c r="D14843" s="33">
        <v>43897</v>
      </c>
    </row>
    <row r="14844" spans="1:4" x14ac:dyDescent="0.2">
      <c r="A14844" t="s">
        <v>317</v>
      </c>
      <c r="B14844" t="s">
        <v>143</v>
      </c>
      <c r="C14844" s="44">
        <v>1</v>
      </c>
      <c r="D14844" s="33">
        <v>43898</v>
      </c>
    </row>
    <row r="14845" spans="1:4" x14ac:dyDescent="0.2">
      <c r="A14845" t="s">
        <v>317</v>
      </c>
      <c r="B14845" t="s">
        <v>143</v>
      </c>
      <c r="C14845" s="44">
        <v>1</v>
      </c>
      <c r="D14845" s="33">
        <v>43899</v>
      </c>
    </row>
    <row r="14846" spans="1:4" x14ac:dyDescent="0.2">
      <c r="A14846" t="s">
        <v>317</v>
      </c>
      <c r="B14846" t="s">
        <v>143</v>
      </c>
      <c r="C14846" s="44">
        <v>0</v>
      </c>
      <c r="D14846" s="33">
        <v>43900</v>
      </c>
    </row>
    <row r="14847" spans="1:4" x14ac:dyDescent="0.2">
      <c r="A14847" t="s">
        <v>317</v>
      </c>
      <c r="B14847" t="s">
        <v>143</v>
      </c>
      <c r="C14847" s="44">
        <v>0</v>
      </c>
      <c r="D14847" s="33">
        <v>43901</v>
      </c>
    </row>
    <row r="14848" spans="1:4" x14ac:dyDescent="0.2">
      <c r="A14848" t="s">
        <v>317</v>
      </c>
      <c r="B14848" t="s">
        <v>143</v>
      </c>
      <c r="C14848" s="44">
        <v>0</v>
      </c>
      <c r="D14848" s="33">
        <v>43902</v>
      </c>
    </row>
    <row r="14849" spans="1:4" x14ac:dyDescent="0.2">
      <c r="A14849" t="s">
        <v>317</v>
      </c>
      <c r="B14849" t="s">
        <v>143</v>
      </c>
      <c r="C14849" s="44">
        <v>0</v>
      </c>
      <c r="D14849" s="33">
        <v>43903</v>
      </c>
    </row>
    <row r="14850" spans="1:4" x14ac:dyDescent="0.2">
      <c r="A14850" t="s">
        <v>317</v>
      </c>
      <c r="B14850" t="s">
        <v>143</v>
      </c>
      <c r="C14850" s="44">
        <v>0</v>
      </c>
      <c r="D14850" s="33">
        <v>43904</v>
      </c>
    </row>
    <row r="14851" spans="1:4" x14ac:dyDescent="0.2">
      <c r="A14851" t="s">
        <v>317</v>
      </c>
      <c r="B14851" t="s">
        <v>143</v>
      </c>
      <c r="C14851" s="44">
        <v>0</v>
      </c>
      <c r="D14851" s="33">
        <v>43905</v>
      </c>
    </row>
    <row r="14852" spans="1:4" x14ac:dyDescent="0.2">
      <c r="A14852" t="s">
        <v>318</v>
      </c>
      <c r="B14852" t="s">
        <v>143</v>
      </c>
      <c r="C14852" s="44">
        <v>0</v>
      </c>
      <c r="D14852" s="33">
        <v>43852</v>
      </c>
    </row>
    <row r="14853" spans="1:4" x14ac:dyDescent="0.2">
      <c r="A14853" t="s">
        <v>318</v>
      </c>
      <c r="B14853" t="s">
        <v>143</v>
      </c>
      <c r="C14853" s="44">
        <v>0</v>
      </c>
      <c r="D14853" s="33">
        <v>43853</v>
      </c>
    </row>
    <row r="14854" spans="1:4" x14ac:dyDescent="0.2">
      <c r="A14854" t="s">
        <v>318</v>
      </c>
      <c r="B14854" t="s">
        <v>143</v>
      </c>
      <c r="C14854" s="44">
        <v>0</v>
      </c>
      <c r="D14854" s="33">
        <v>43854</v>
      </c>
    </row>
    <row r="14855" spans="1:4" x14ac:dyDescent="0.2">
      <c r="A14855" t="s">
        <v>318</v>
      </c>
      <c r="B14855" t="s">
        <v>143</v>
      </c>
      <c r="C14855" s="44">
        <v>0</v>
      </c>
      <c r="D14855" s="33">
        <v>43855</v>
      </c>
    </row>
    <row r="14856" spans="1:4" x14ac:dyDescent="0.2">
      <c r="A14856" t="s">
        <v>318</v>
      </c>
      <c r="B14856" t="s">
        <v>143</v>
      </c>
      <c r="C14856" s="44">
        <v>0</v>
      </c>
      <c r="D14856" s="33">
        <v>43856</v>
      </c>
    </row>
    <row r="14857" spans="1:4" x14ac:dyDescent="0.2">
      <c r="A14857" t="s">
        <v>318</v>
      </c>
      <c r="B14857" t="s">
        <v>143</v>
      </c>
      <c r="C14857" s="44">
        <v>0</v>
      </c>
      <c r="D14857" s="33">
        <v>43857</v>
      </c>
    </row>
    <row r="14858" spans="1:4" x14ac:dyDescent="0.2">
      <c r="A14858" t="s">
        <v>318</v>
      </c>
      <c r="B14858" t="s">
        <v>143</v>
      </c>
      <c r="C14858" s="44">
        <v>0</v>
      </c>
      <c r="D14858" s="33">
        <v>43858</v>
      </c>
    </row>
    <row r="14859" spans="1:4" x14ac:dyDescent="0.2">
      <c r="A14859" t="s">
        <v>318</v>
      </c>
      <c r="B14859" t="s">
        <v>143</v>
      </c>
      <c r="C14859" s="44">
        <v>0</v>
      </c>
      <c r="D14859" s="33">
        <v>43859</v>
      </c>
    </row>
    <row r="14860" spans="1:4" x14ac:dyDescent="0.2">
      <c r="A14860" t="s">
        <v>318</v>
      </c>
      <c r="B14860" t="s">
        <v>143</v>
      </c>
      <c r="C14860" s="44">
        <v>0</v>
      </c>
      <c r="D14860" s="33">
        <v>43860</v>
      </c>
    </row>
    <row r="14861" spans="1:4" x14ac:dyDescent="0.2">
      <c r="A14861" t="s">
        <v>318</v>
      </c>
      <c r="B14861" t="s">
        <v>143</v>
      </c>
      <c r="C14861" s="44">
        <v>0</v>
      </c>
      <c r="D14861" s="33">
        <v>43861</v>
      </c>
    </row>
    <row r="14862" spans="1:4" x14ac:dyDescent="0.2">
      <c r="A14862" t="s">
        <v>318</v>
      </c>
      <c r="B14862" t="s">
        <v>143</v>
      </c>
      <c r="C14862" s="44">
        <v>0</v>
      </c>
      <c r="D14862" s="33">
        <v>43862</v>
      </c>
    </row>
    <row r="14863" spans="1:4" x14ac:dyDescent="0.2">
      <c r="A14863" t="s">
        <v>318</v>
      </c>
      <c r="B14863" t="s">
        <v>143</v>
      </c>
      <c r="C14863" s="44">
        <v>0</v>
      </c>
      <c r="D14863" s="33">
        <v>43863</v>
      </c>
    </row>
    <row r="14864" spans="1:4" x14ac:dyDescent="0.2">
      <c r="A14864" t="s">
        <v>318</v>
      </c>
      <c r="B14864" t="s">
        <v>143</v>
      </c>
      <c r="C14864" s="44">
        <v>0</v>
      </c>
      <c r="D14864" s="33">
        <v>43864</v>
      </c>
    </row>
    <row r="14865" spans="1:4" x14ac:dyDescent="0.2">
      <c r="A14865" t="s">
        <v>318</v>
      </c>
      <c r="B14865" t="s">
        <v>143</v>
      </c>
      <c r="C14865" s="44">
        <v>0</v>
      </c>
      <c r="D14865" s="33">
        <v>43865</v>
      </c>
    </row>
    <row r="14866" spans="1:4" x14ac:dyDescent="0.2">
      <c r="A14866" t="s">
        <v>318</v>
      </c>
      <c r="B14866" t="s">
        <v>143</v>
      </c>
      <c r="C14866" s="44">
        <v>0</v>
      </c>
      <c r="D14866" s="33">
        <v>43866</v>
      </c>
    </row>
    <row r="14867" spans="1:4" x14ac:dyDescent="0.2">
      <c r="A14867" t="s">
        <v>318</v>
      </c>
      <c r="B14867" t="s">
        <v>143</v>
      </c>
      <c r="C14867" s="44">
        <v>0</v>
      </c>
      <c r="D14867" s="33">
        <v>43867</v>
      </c>
    </row>
    <row r="14868" spans="1:4" x14ac:dyDescent="0.2">
      <c r="A14868" t="s">
        <v>318</v>
      </c>
      <c r="B14868" t="s">
        <v>143</v>
      </c>
      <c r="C14868" s="44">
        <v>0</v>
      </c>
      <c r="D14868" s="33">
        <v>43868</v>
      </c>
    </row>
    <row r="14869" spans="1:4" x14ac:dyDescent="0.2">
      <c r="A14869" t="s">
        <v>318</v>
      </c>
      <c r="B14869" t="s">
        <v>143</v>
      </c>
      <c r="C14869" s="44">
        <v>0</v>
      </c>
      <c r="D14869" s="33">
        <v>43869</v>
      </c>
    </row>
    <row r="14870" spans="1:4" x14ac:dyDescent="0.2">
      <c r="A14870" t="s">
        <v>318</v>
      </c>
      <c r="B14870" t="s">
        <v>143</v>
      </c>
      <c r="C14870" s="44">
        <v>0</v>
      </c>
      <c r="D14870" s="33">
        <v>43870</v>
      </c>
    </row>
    <row r="14871" spans="1:4" x14ac:dyDescent="0.2">
      <c r="A14871" t="s">
        <v>318</v>
      </c>
      <c r="B14871" t="s">
        <v>143</v>
      </c>
      <c r="C14871" s="44">
        <v>0</v>
      </c>
      <c r="D14871" s="33">
        <v>43871</v>
      </c>
    </row>
    <row r="14872" spans="1:4" x14ac:dyDescent="0.2">
      <c r="A14872" t="s">
        <v>318</v>
      </c>
      <c r="B14872" t="s">
        <v>143</v>
      </c>
      <c r="C14872" s="44">
        <v>0</v>
      </c>
      <c r="D14872" s="33">
        <v>43872</v>
      </c>
    </row>
    <row r="14873" spans="1:4" x14ac:dyDescent="0.2">
      <c r="A14873" t="s">
        <v>318</v>
      </c>
      <c r="B14873" t="s">
        <v>143</v>
      </c>
      <c r="C14873" s="44">
        <v>0</v>
      </c>
      <c r="D14873" s="33">
        <v>43873</v>
      </c>
    </row>
    <row r="14874" spans="1:4" x14ac:dyDescent="0.2">
      <c r="A14874" t="s">
        <v>318</v>
      </c>
      <c r="B14874" t="s">
        <v>143</v>
      </c>
      <c r="C14874" s="44">
        <v>0</v>
      </c>
      <c r="D14874" s="33">
        <v>43874</v>
      </c>
    </row>
    <row r="14875" spans="1:4" x14ac:dyDescent="0.2">
      <c r="A14875" t="s">
        <v>318</v>
      </c>
      <c r="B14875" t="s">
        <v>143</v>
      </c>
      <c r="C14875" s="44">
        <v>0</v>
      </c>
      <c r="D14875" s="33">
        <v>43875</v>
      </c>
    </row>
    <row r="14876" spans="1:4" x14ac:dyDescent="0.2">
      <c r="A14876" t="s">
        <v>318</v>
      </c>
      <c r="B14876" t="s">
        <v>143</v>
      </c>
      <c r="C14876" s="44">
        <v>0</v>
      </c>
      <c r="D14876" s="33">
        <v>43876</v>
      </c>
    </row>
    <row r="14877" spans="1:4" x14ac:dyDescent="0.2">
      <c r="A14877" t="s">
        <v>318</v>
      </c>
      <c r="B14877" t="s">
        <v>143</v>
      </c>
      <c r="C14877" s="44">
        <v>0</v>
      </c>
      <c r="D14877" s="33">
        <v>43877</v>
      </c>
    </row>
    <row r="14878" spans="1:4" x14ac:dyDescent="0.2">
      <c r="A14878" t="s">
        <v>318</v>
      </c>
      <c r="B14878" t="s">
        <v>143</v>
      </c>
      <c r="C14878" s="44">
        <v>0</v>
      </c>
      <c r="D14878" s="33">
        <v>43878</v>
      </c>
    </row>
    <row r="14879" spans="1:4" x14ac:dyDescent="0.2">
      <c r="A14879" t="s">
        <v>318</v>
      </c>
      <c r="B14879" t="s">
        <v>143</v>
      </c>
      <c r="C14879" s="44">
        <v>0</v>
      </c>
      <c r="D14879" s="33">
        <v>43879</v>
      </c>
    </row>
    <row r="14880" spans="1:4" x14ac:dyDescent="0.2">
      <c r="A14880" t="s">
        <v>318</v>
      </c>
      <c r="B14880" t="s">
        <v>143</v>
      </c>
      <c r="C14880" s="44">
        <v>0</v>
      </c>
      <c r="D14880" s="33">
        <v>43880</v>
      </c>
    </row>
    <row r="14881" spans="1:4" x14ac:dyDescent="0.2">
      <c r="A14881" t="s">
        <v>318</v>
      </c>
      <c r="B14881" t="s">
        <v>143</v>
      </c>
      <c r="C14881" s="44">
        <v>0</v>
      </c>
      <c r="D14881" s="33">
        <v>43881</v>
      </c>
    </row>
    <row r="14882" spans="1:4" x14ac:dyDescent="0.2">
      <c r="A14882" t="s">
        <v>318</v>
      </c>
      <c r="B14882" t="s">
        <v>143</v>
      </c>
      <c r="C14882" s="44">
        <v>0</v>
      </c>
      <c r="D14882" s="33">
        <v>43882</v>
      </c>
    </row>
    <row r="14883" spans="1:4" x14ac:dyDescent="0.2">
      <c r="A14883" t="s">
        <v>318</v>
      </c>
      <c r="B14883" t="s">
        <v>143</v>
      </c>
      <c r="C14883" s="44">
        <v>0</v>
      </c>
      <c r="D14883" s="33">
        <v>43883</v>
      </c>
    </row>
    <row r="14884" spans="1:4" x14ac:dyDescent="0.2">
      <c r="A14884" t="s">
        <v>318</v>
      </c>
      <c r="B14884" t="s">
        <v>143</v>
      </c>
      <c r="C14884" s="44">
        <v>0</v>
      </c>
      <c r="D14884" s="33">
        <v>43884</v>
      </c>
    </row>
    <row r="14885" spans="1:4" x14ac:dyDescent="0.2">
      <c r="A14885" t="s">
        <v>318</v>
      </c>
      <c r="B14885" t="s">
        <v>143</v>
      </c>
      <c r="C14885" s="44">
        <v>0</v>
      </c>
      <c r="D14885" s="33">
        <v>43885</v>
      </c>
    </row>
    <row r="14886" spans="1:4" x14ac:dyDescent="0.2">
      <c r="A14886" t="s">
        <v>318</v>
      </c>
      <c r="B14886" t="s">
        <v>143</v>
      </c>
      <c r="C14886" s="44">
        <v>0</v>
      </c>
      <c r="D14886" s="33">
        <v>43886</v>
      </c>
    </row>
    <row r="14887" spans="1:4" x14ac:dyDescent="0.2">
      <c r="A14887" t="s">
        <v>318</v>
      </c>
      <c r="B14887" t="s">
        <v>143</v>
      </c>
      <c r="C14887" s="44">
        <v>0</v>
      </c>
      <c r="D14887" s="33">
        <v>43887</v>
      </c>
    </row>
    <row r="14888" spans="1:4" x14ac:dyDescent="0.2">
      <c r="A14888" t="s">
        <v>318</v>
      </c>
      <c r="B14888" t="s">
        <v>143</v>
      </c>
      <c r="C14888" s="44">
        <v>0</v>
      </c>
      <c r="D14888" s="33">
        <v>43888</v>
      </c>
    </row>
    <row r="14889" spans="1:4" x14ac:dyDescent="0.2">
      <c r="A14889" t="s">
        <v>318</v>
      </c>
      <c r="B14889" t="s">
        <v>143</v>
      </c>
      <c r="C14889" s="44">
        <v>0</v>
      </c>
      <c r="D14889" s="33">
        <v>43889</v>
      </c>
    </row>
    <row r="14890" spans="1:4" x14ac:dyDescent="0.2">
      <c r="A14890" t="s">
        <v>318</v>
      </c>
      <c r="B14890" t="s">
        <v>143</v>
      </c>
      <c r="C14890" s="44">
        <v>0</v>
      </c>
      <c r="D14890" s="33">
        <v>43890</v>
      </c>
    </row>
    <row r="14891" spans="1:4" x14ac:dyDescent="0.2">
      <c r="A14891" t="s">
        <v>318</v>
      </c>
      <c r="B14891" t="s">
        <v>143</v>
      </c>
      <c r="C14891" s="44">
        <v>0</v>
      </c>
      <c r="D14891" s="33">
        <v>43891</v>
      </c>
    </row>
    <row r="14892" spans="1:4" x14ac:dyDescent="0.2">
      <c r="A14892" t="s">
        <v>318</v>
      </c>
      <c r="B14892" t="s">
        <v>143</v>
      </c>
      <c r="C14892" s="44">
        <v>0</v>
      </c>
      <c r="D14892" s="33">
        <v>43892</v>
      </c>
    </row>
    <row r="14893" spans="1:4" x14ac:dyDescent="0.2">
      <c r="A14893" t="s">
        <v>318</v>
      </c>
      <c r="B14893" t="s">
        <v>143</v>
      </c>
      <c r="C14893" s="44">
        <v>0</v>
      </c>
      <c r="D14893" s="33">
        <v>43893</v>
      </c>
    </row>
    <row r="14894" spans="1:4" x14ac:dyDescent="0.2">
      <c r="A14894" t="s">
        <v>318</v>
      </c>
      <c r="B14894" t="s">
        <v>143</v>
      </c>
      <c r="C14894" s="44">
        <v>0</v>
      </c>
      <c r="D14894" s="33">
        <v>43894</v>
      </c>
    </row>
    <row r="14895" spans="1:4" x14ac:dyDescent="0.2">
      <c r="A14895" t="s">
        <v>318</v>
      </c>
      <c r="B14895" t="s">
        <v>143</v>
      </c>
      <c r="C14895" s="44">
        <v>0</v>
      </c>
      <c r="D14895" s="33">
        <v>43895</v>
      </c>
    </row>
    <row r="14896" spans="1:4" x14ac:dyDescent="0.2">
      <c r="A14896" t="s">
        <v>318</v>
      </c>
      <c r="B14896" t="s">
        <v>143</v>
      </c>
      <c r="C14896" s="44">
        <v>0</v>
      </c>
      <c r="D14896" s="33">
        <v>43896</v>
      </c>
    </row>
    <row r="14897" spans="1:4" x14ac:dyDescent="0.2">
      <c r="A14897" t="s">
        <v>318</v>
      </c>
      <c r="B14897" t="s">
        <v>143</v>
      </c>
      <c r="C14897" s="44">
        <v>0</v>
      </c>
      <c r="D14897" s="33">
        <v>43897</v>
      </c>
    </row>
    <row r="14898" spans="1:4" x14ac:dyDescent="0.2">
      <c r="A14898" t="s">
        <v>318</v>
      </c>
      <c r="B14898" t="s">
        <v>143</v>
      </c>
      <c r="C14898" s="44">
        <v>1</v>
      </c>
      <c r="D14898" s="33">
        <v>43898</v>
      </c>
    </row>
    <row r="14899" spans="1:4" x14ac:dyDescent="0.2">
      <c r="A14899" t="s">
        <v>318</v>
      </c>
      <c r="B14899" t="s">
        <v>143</v>
      </c>
      <c r="C14899" s="44">
        <v>1</v>
      </c>
      <c r="D14899" s="33">
        <v>43899</v>
      </c>
    </row>
    <row r="14900" spans="1:4" x14ac:dyDescent="0.2">
      <c r="A14900" t="s">
        <v>318</v>
      </c>
      <c r="B14900" t="s">
        <v>143</v>
      </c>
      <c r="C14900" s="44">
        <v>0</v>
      </c>
      <c r="D14900" s="33">
        <v>43900</v>
      </c>
    </row>
    <row r="14901" spans="1:4" x14ac:dyDescent="0.2">
      <c r="A14901" t="s">
        <v>318</v>
      </c>
      <c r="B14901" t="s">
        <v>143</v>
      </c>
      <c r="C14901" s="44">
        <v>0</v>
      </c>
      <c r="D14901" s="33">
        <v>43901</v>
      </c>
    </row>
    <row r="14902" spans="1:4" x14ac:dyDescent="0.2">
      <c r="A14902" t="s">
        <v>318</v>
      </c>
      <c r="B14902" t="s">
        <v>143</v>
      </c>
      <c r="C14902" s="44">
        <v>0</v>
      </c>
      <c r="D14902" s="33">
        <v>43902</v>
      </c>
    </row>
    <row r="14903" spans="1:4" x14ac:dyDescent="0.2">
      <c r="A14903" t="s">
        <v>318</v>
      </c>
      <c r="B14903" t="s">
        <v>143</v>
      </c>
      <c r="C14903" s="44">
        <v>0</v>
      </c>
      <c r="D14903" s="33">
        <v>43903</v>
      </c>
    </row>
    <row r="14904" spans="1:4" x14ac:dyDescent="0.2">
      <c r="A14904" t="s">
        <v>318</v>
      </c>
      <c r="B14904" t="s">
        <v>143</v>
      </c>
      <c r="C14904" s="44">
        <v>0</v>
      </c>
      <c r="D14904" s="33">
        <v>43904</v>
      </c>
    </row>
    <row r="14905" spans="1:4" x14ac:dyDescent="0.2">
      <c r="A14905" t="s">
        <v>318</v>
      </c>
      <c r="B14905" t="s">
        <v>143</v>
      </c>
      <c r="C14905" s="44">
        <v>0</v>
      </c>
      <c r="D14905" s="33">
        <v>43905</v>
      </c>
    </row>
    <row r="14906" spans="1:4" x14ac:dyDescent="0.2">
      <c r="A14906" t="s">
        <v>319</v>
      </c>
      <c r="B14906" t="s">
        <v>143</v>
      </c>
      <c r="C14906" s="44">
        <v>0</v>
      </c>
      <c r="D14906" s="33">
        <v>43852</v>
      </c>
    </row>
    <row r="14907" spans="1:4" x14ac:dyDescent="0.2">
      <c r="A14907" t="s">
        <v>319</v>
      </c>
      <c r="B14907" t="s">
        <v>143</v>
      </c>
      <c r="C14907" s="44">
        <v>0</v>
      </c>
      <c r="D14907" s="33">
        <v>43853</v>
      </c>
    </row>
    <row r="14908" spans="1:4" x14ac:dyDescent="0.2">
      <c r="A14908" t="s">
        <v>319</v>
      </c>
      <c r="B14908" t="s">
        <v>143</v>
      </c>
      <c r="C14908" s="44">
        <v>0</v>
      </c>
      <c r="D14908" s="33">
        <v>43854</v>
      </c>
    </row>
    <row r="14909" spans="1:4" x14ac:dyDescent="0.2">
      <c r="A14909" t="s">
        <v>319</v>
      </c>
      <c r="B14909" t="s">
        <v>143</v>
      </c>
      <c r="C14909" s="44">
        <v>0</v>
      </c>
      <c r="D14909" s="33">
        <v>43855</v>
      </c>
    </row>
    <row r="14910" spans="1:4" x14ac:dyDescent="0.2">
      <c r="A14910" t="s">
        <v>319</v>
      </c>
      <c r="B14910" t="s">
        <v>143</v>
      </c>
      <c r="C14910" s="44">
        <v>0</v>
      </c>
      <c r="D14910" s="33">
        <v>43856</v>
      </c>
    </row>
    <row r="14911" spans="1:4" x14ac:dyDescent="0.2">
      <c r="A14911" t="s">
        <v>319</v>
      </c>
      <c r="B14911" t="s">
        <v>143</v>
      </c>
      <c r="C14911" s="44">
        <v>0</v>
      </c>
      <c r="D14911" s="33">
        <v>43857</v>
      </c>
    </row>
    <row r="14912" spans="1:4" x14ac:dyDescent="0.2">
      <c r="A14912" t="s">
        <v>319</v>
      </c>
      <c r="B14912" t="s">
        <v>143</v>
      </c>
      <c r="C14912" s="44">
        <v>0</v>
      </c>
      <c r="D14912" s="33">
        <v>43858</v>
      </c>
    </row>
    <row r="14913" spans="1:4" x14ac:dyDescent="0.2">
      <c r="A14913" t="s">
        <v>319</v>
      </c>
      <c r="B14913" t="s">
        <v>143</v>
      </c>
      <c r="C14913" s="44">
        <v>0</v>
      </c>
      <c r="D14913" s="33">
        <v>43859</v>
      </c>
    </row>
    <row r="14914" spans="1:4" x14ac:dyDescent="0.2">
      <c r="A14914" t="s">
        <v>319</v>
      </c>
      <c r="B14914" t="s">
        <v>143</v>
      </c>
      <c r="C14914" s="44">
        <v>0</v>
      </c>
      <c r="D14914" s="33">
        <v>43860</v>
      </c>
    </row>
    <row r="14915" spans="1:4" x14ac:dyDescent="0.2">
      <c r="A14915" t="s">
        <v>319</v>
      </c>
      <c r="B14915" t="s">
        <v>143</v>
      </c>
      <c r="C14915" s="44">
        <v>0</v>
      </c>
      <c r="D14915" s="33">
        <v>43861</v>
      </c>
    </row>
    <row r="14916" spans="1:4" x14ac:dyDescent="0.2">
      <c r="A14916" t="s">
        <v>319</v>
      </c>
      <c r="B14916" t="s">
        <v>143</v>
      </c>
      <c r="C14916" s="44">
        <v>0</v>
      </c>
      <c r="D14916" s="33">
        <v>43862</v>
      </c>
    </row>
    <row r="14917" spans="1:4" x14ac:dyDescent="0.2">
      <c r="A14917" t="s">
        <v>319</v>
      </c>
      <c r="B14917" t="s">
        <v>143</v>
      </c>
      <c r="C14917" s="44">
        <v>0</v>
      </c>
      <c r="D14917" s="33">
        <v>43863</v>
      </c>
    </row>
    <row r="14918" spans="1:4" x14ac:dyDescent="0.2">
      <c r="A14918" t="s">
        <v>319</v>
      </c>
      <c r="B14918" t="s">
        <v>143</v>
      </c>
      <c r="C14918" s="44">
        <v>0</v>
      </c>
      <c r="D14918" s="33">
        <v>43864</v>
      </c>
    </row>
    <row r="14919" spans="1:4" x14ac:dyDescent="0.2">
      <c r="A14919" t="s">
        <v>319</v>
      </c>
      <c r="B14919" t="s">
        <v>143</v>
      </c>
      <c r="C14919" s="44">
        <v>0</v>
      </c>
      <c r="D14919" s="33">
        <v>43865</v>
      </c>
    </row>
    <row r="14920" spans="1:4" x14ac:dyDescent="0.2">
      <c r="A14920" t="s">
        <v>319</v>
      </c>
      <c r="B14920" t="s">
        <v>143</v>
      </c>
      <c r="C14920" s="44">
        <v>0</v>
      </c>
      <c r="D14920" s="33">
        <v>43866</v>
      </c>
    </row>
    <row r="14921" spans="1:4" x14ac:dyDescent="0.2">
      <c r="A14921" t="s">
        <v>319</v>
      </c>
      <c r="B14921" t="s">
        <v>143</v>
      </c>
      <c r="C14921" s="44">
        <v>0</v>
      </c>
      <c r="D14921" s="33">
        <v>43867</v>
      </c>
    </row>
    <row r="14922" spans="1:4" x14ac:dyDescent="0.2">
      <c r="A14922" t="s">
        <v>319</v>
      </c>
      <c r="B14922" t="s">
        <v>143</v>
      </c>
      <c r="C14922" s="44">
        <v>0</v>
      </c>
      <c r="D14922" s="33">
        <v>43868</v>
      </c>
    </row>
    <row r="14923" spans="1:4" x14ac:dyDescent="0.2">
      <c r="A14923" t="s">
        <v>319</v>
      </c>
      <c r="B14923" t="s">
        <v>143</v>
      </c>
      <c r="C14923" s="44">
        <v>0</v>
      </c>
      <c r="D14923" s="33">
        <v>43869</v>
      </c>
    </row>
    <row r="14924" spans="1:4" x14ac:dyDescent="0.2">
      <c r="A14924" t="s">
        <v>319</v>
      </c>
      <c r="B14924" t="s">
        <v>143</v>
      </c>
      <c r="C14924" s="44">
        <v>0</v>
      </c>
      <c r="D14924" s="33">
        <v>43870</v>
      </c>
    </row>
    <row r="14925" spans="1:4" x14ac:dyDescent="0.2">
      <c r="A14925" t="s">
        <v>319</v>
      </c>
      <c r="B14925" t="s">
        <v>143</v>
      </c>
      <c r="C14925" s="44">
        <v>0</v>
      </c>
      <c r="D14925" s="33">
        <v>43871</v>
      </c>
    </row>
    <row r="14926" spans="1:4" x14ac:dyDescent="0.2">
      <c r="A14926" t="s">
        <v>319</v>
      </c>
      <c r="B14926" t="s">
        <v>143</v>
      </c>
      <c r="C14926" s="44">
        <v>0</v>
      </c>
      <c r="D14926" s="33">
        <v>43872</v>
      </c>
    </row>
    <row r="14927" spans="1:4" x14ac:dyDescent="0.2">
      <c r="A14927" t="s">
        <v>319</v>
      </c>
      <c r="B14927" t="s">
        <v>143</v>
      </c>
      <c r="C14927" s="44">
        <v>0</v>
      </c>
      <c r="D14927" s="33">
        <v>43873</v>
      </c>
    </row>
    <row r="14928" spans="1:4" x14ac:dyDescent="0.2">
      <c r="A14928" t="s">
        <v>319</v>
      </c>
      <c r="B14928" t="s">
        <v>143</v>
      </c>
      <c r="C14928" s="44">
        <v>0</v>
      </c>
      <c r="D14928" s="33">
        <v>43874</v>
      </c>
    </row>
    <row r="14929" spans="1:4" x14ac:dyDescent="0.2">
      <c r="A14929" t="s">
        <v>319</v>
      </c>
      <c r="B14929" t="s">
        <v>143</v>
      </c>
      <c r="C14929" s="44">
        <v>0</v>
      </c>
      <c r="D14929" s="33">
        <v>43875</v>
      </c>
    </row>
    <row r="14930" spans="1:4" x14ac:dyDescent="0.2">
      <c r="A14930" t="s">
        <v>319</v>
      </c>
      <c r="B14930" t="s">
        <v>143</v>
      </c>
      <c r="C14930" s="44">
        <v>0</v>
      </c>
      <c r="D14930" s="33">
        <v>43876</v>
      </c>
    </row>
    <row r="14931" spans="1:4" x14ac:dyDescent="0.2">
      <c r="A14931" t="s">
        <v>319</v>
      </c>
      <c r="B14931" t="s">
        <v>143</v>
      </c>
      <c r="C14931" s="44">
        <v>0</v>
      </c>
      <c r="D14931" s="33">
        <v>43877</v>
      </c>
    </row>
    <row r="14932" spans="1:4" x14ac:dyDescent="0.2">
      <c r="A14932" t="s">
        <v>319</v>
      </c>
      <c r="B14932" t="s">
        <v>143</v>
      </c>
      <c r="C14932" s="44">
        <v>0</v>
      </c>
      <c r="D14932" s="33">
        <v>43878</v>
      </c>
    </row>
    <row r="14933" spans="1:4" x14ac:dyDescent="0.2">
      <c r="A14933" t="s">
        <v>319</v>
      </c>
      <c r="B14933" t="s">
        <v>143</v>
      </c>
      <c r="C14933" s="44">
        <v>0</v>
      </c>
      <c r="D14933" s="33">
        <v>43879</v>
      </c>
    </row>
    <row r="14934" spans="1:4" x14ac:dyDescent="0.2">
      <c r="A14934" t="s">
        <v>319</v>
      </c>
      <c r="B14934" t="s">
        <v>143</v>
      </c>
      <c r="C14934" s="44">
        <v>0</v>
      </c>
      <c r="D14934" s="33">
        <v>43880</v>
      </c>
    </row>
    <row r="14935" spans="1:4" x14ac:dyDescent="0.2">
      <c r="A14935" t="s">
        <v>319</v>
      </c>
      <c r="B14935" t="s">
        <v>143</v>
      </c>
      <c r="C14935" s="44">
        <v>0</v>
      </c>
      <c r="D14935" s="33">
        <v>43881</v>
      </c>
    </row>
    <row r="14936" spans="1:4" x14ac:dyDescent="0.2">
      <c r="A14936" t="s">
        <v>319</v>
      </c>
      <c r="B14936" t="s">
        <v>143</v>
      </c>
      <c r="C14936" s="44">
        <v>0</v>
      </c>
      <c r="D14936" s="33">
        <v>43882</v>
      </c>
    </row>
    <row r="14937" spans="1:4" x14ac:dyDescent="0.2">
      <c r="A14937" t="s">
        <v>319</v>
      </c>
      <c r="B14937" t="s">
        <v>143</v>
      </c>
      <c r="C14937" s="44">
        <v>0</v>
      </c>
      <c r="D14937" s="33">
        <v>43883</v>
      </c>
    </row>
    <row r="14938" spans="1:4" x14ac:dyDescent="0.2">
      <c r="A14938" t="s">
        <v>319</v>
      </c>
      <c r="B14938" t="s">
        <v>143</v>
      </c>
      <c r="C14938" s="44">
        <v>0</v>
      </c>
      <c r="D14938" s="33">
        <v>43884</v>
      </c>
    </row>
    <row r="14939" spans="1:4" x14ac:dyDescent="0.2">
      <c r="A14939" t="s">
        <v>319</v>
      </c>
      <c r="B14939" t="s">
        <v>143</v>
      </c>
      <c r="C14939" s="44">
        <v>0</v>
      </c>
      <c r="D14939" s="33">
        <v>43885</v>
      </c>
    </row>
    <row r="14940" spans="1:4" x14ac:dyDescent="0.2">
      <c r="A14940" t="s">
        <v>319</v>
      </c>
      <c r="B14940" t="s">
        <v>143</v>
      </c>
      <c r="C14940" s="44">
        <v>0</v>
      </c>
      <c r="D14940" s="33">
        <v>43886</v>
      </c>
    </row>
    <row r="14941" spans="1:4" x14ac:dyDescent="0.2">
      <c r="A14941" t="s">
        <v>319</v>
      </c>
      <c r="B14941" t="s">
        <v>143</v>
      </c>
      <c r="C14941" s="44">
        <v>0</v>
      </c>
      <c r="D14941" s="33">
        <v>43887</v>
      </c>
    </row>
    <row r="14942" spans="1:4" x14ac:dyDescent="0.2">
      <c r="A14942" t="s">
        <v>319</v>
      </c>
      <c r="B14942" t="s">
        <v>143</v>
      </c>
      <c r="C14942" s="44">
        <v>0</v>
      </c>
      <c r="D14942" s="33">
        <v>43888</v>
      </c>
    </row>
    <row r="14943" spans="1:4" x14ac:dyDescent="0.2">
      <c r="A14943" t="s">
        <v>319</v>
      </c>
      <c r="B14943" t="s">
        <v>143</v>
      </c>
      <c r="C14943" s="44">
        <v>0</v>
      </c>
      <c r="D14943" s="33">
        <v>43889</v>
      </c>
    </row>
    <row r="14944" spans="1:4" x14ac:dyDescent="0.2">
      <c r="A14944" t="s">
        <v>319</v>
      </c>
      <c r="B14944" t="s">
        <v>143</v>
      </c>
      <c r="C14944" s="44">
        <v>0</v>
      </c>
      <c r="D14944" s="33">
        <v>43890</v>
      </c>
    </row>
    <row r="14945" spans="1:4" x14ac:dyDescent="0.2">
      <c r="A14945" t="s">
        <v>319</v>
      </c>
      <c r="B14945" t="s">
        <v>143</v>
      </c>
      <c r="C14945" s="44">
        <v>0</v>
      </c>
      <c r="D14945" s="33">
        <v>43891</v>
      </c>
    </row>
    <row r="14946" spans="1:4" x14ac:dyDescent="0.2">
      <c r="A14946" t="s">
        <v>319</v>
      </c>
      <c r="B14946" t="s">
        <v>143</v>
      </c>
      <c r="C14946" s="44">
        <v>0</v>
      </c>
      <c r="D14946" s="33">
        <v>43892</v>
      </c>
    </row>
    <row r="14947" spans="1:4" x14ac:dyDescent="0.2">
      <c r="A14947" t="s">
        <v>319</v>
      </c>
      <c r="B14947" t="s">
        <v>143</v>
      </c>
      <c r="C14947" s="44">
        <v>0</v>
      </c>
      <c r="D14947" s="33">
        <v>43893</v>
      </c>
    </row>
    <row r="14948" spans="1:4" x14ac:dyDescent="0.2">
      <c r="A14948" t="s">
        <v>319</v>
      </c>
      <c r="B14948" t="s">
        <v>143</v>
      </c>
      <c r="C14948" s="44">
        <v>0</v>
      </c>
      <c r="D14948" s="33">
        <v>43894</v>
      </c>
    </row>
    <row r="14949" spans="1:4" x14ac:dyDescent="0.2">
      <c r="A14949" t="s">
        <v>319</v>
      </c>
      <c r="B14949" t="s">
        <v>143</v>
      </c>
      <c r="C14949" s="44">
        <v>0</v>
      </c>
      <c r="D14949" s="33">
        <v>43895</v>
      </c>
    </row>
    <row r="14950" spans="1:4" x14ac:dyDescent="0.2">
      <c r="A14950" t="s">
        <v>319</v>
      </c>
      <c r="B14950" t="s">
        <v>143</v>
      </c>
      <c r="C14950" s="44">
        <v>0</v>
      </c>
      <c r="D14950" s="33">
        <v>43896</v>
      </c>
    </row>
    <row r="14951" spans="1:4" x14ac:dyDescent="0.2">
      <c r="A14951" t="s">
        <v>319</v>
      </c>
      <c r="B14951" t="s">
        <v>143</v>
      </c>
      <c r="C14951" s="44">
        <v>0</v>
      </c>
      <c r="D14951" s="33">
        <v>43897</v>
      </c>
    </row>
    <row r="14952" spans="1:4" x14ac:dyDescent="0.2">
      <c r="A14952" t="s">
        <v>319</v>
      </c>
      <c r="B14952" t="s">
        <v>143</v>
      </c>
      <c r="C14952" s="44">
        <v>1</v>
      </c>
      <c r="D14952" s="33">
        <v>43898</v>
      </c>
    </row>
    <row r="14953" spans="1:4" x14ac:dyDescent="0.2">
      <c r="A14953" t="s">
        <v>319</v>
      </c>
      <c r="B14953" t="s">
        <v>143</v>
      </c>
      <c r="C14953" s="44">
        <v>1</v>
      </c>
      <c r="D14953" s="33">
        <v>43899</v>
      </c>
    </row>
    <row r="14954" spans="1:4" x14ac:dyDescent="0.2">
      <c r="A14954" t="s">
        <v>319</v>
      </c>
      <c r="B14954" t="s">
        <v>143</v>
      </c>
      <c r="C14954" s="44">
        <v>0</v>
      </c>
      <c r="D14954" s="33">
        <v>43900</v>
      </c>
    </row>
    <row r="14955" spans="1:4" x14ac:dyDescent="0.2">
      <c r="A14955" t="s">
        <v>319</v>
      </c>
      <c r="B14955" t="s">
        <v>143</v>
      </c>
      <c r="C14955" s="44">
        <v>0</v>
      </c>
      <c r="D14955" s="33">
        <v>43901</v>
      </c>
    </row>
    <row r="14956" spans="1:4" x14ac:dyDescent="0.2">
      <c r="A14956" t="s">
        <v>319</v>
      </c>
      <c r="B14956" t="s">
        <v>143</v>
      </c>
      <c r="C14956" s="44">
        <v>0</v>
      </c>
      <c r="D14956" s="33">
        <v>43902</v>
      </c>
    </row>
    <row r="14957" spans="1:4" x14ac:dyDescent="0.2">
      <c r="A14957" t="s">
        <v>319</v>
      </c>
      <c r="B14957" t="s">
        <v>143</v>
      </c>
      <c r="C14957" s="44">
        <v>0</v>
      </c>
      <c r="D14957" s="33">
        <v>43903</v>
      </c>
    </row>
    <row r="14958" spans="1:4" x14ac:dyDescent="0.2">
      <c r="A14958" t="s">
        <v>319</v>
      </c>
      <c r="B14958" t="s">
        <v>143</v>
      </c>
      <c r="C14958" s="44">
        <v>0</v>
      </c>
      <c r="D14958" s="33">
        <v>43904</v>
      </c>
    </row>
    <row r="14959" spans="1:4" x14ac:dyDescent="0.2">
      <c r="A14959" t="s">
        <v>319</v>
      </c>
      <c r="B14959" t="s">
        <v>143</v>
      </c>
      <c r="C14959" s="44">
        <v>0</v>
      </c>
      <c r="D14959" s="33">
        <v>43905</v>
      </c>
    </row>
    <row r="14960" spans="1:4" x14ac:dyDescent="0.2">
      <c r="A14960" t="s">
        <v>320</v>
      </c>
      <c r="B14960" t="s">
        <v>143</v>
      </c>
      <c r="C14960" s="44">
        <v>0</v>
      </c>
      <c r="D14960" s="33">
        <v>43852</v>
      </c>
    </row>
    <row r="14961" spans="1:4" x14ac:dyDescent="0.2">
      <c r="A14961" t="s">
        <v>320</v>
      </c>
      <c r="B14961" t="s">
        <v>143</v>
      </c>
      <c r="C14961" s="44">
        <v>0</v>
      </c>
      <c r="D14961" s="33">
        <v>43853</v>
      </c>
    </row>
    <row r="14962" spans="1:4" x14ac:dyDescent="0.2">
      <c r="A14962" t="s">
        <v>320</v>
      </c>
      <c r="B14962" t="s">
        <v>143</v>
      </c>
      <c r="C14962" s="44">
        <v>0</v>
      </c>
      <c r="D14962" s="33">
        <v>43854</v>
      </c>
    </row>
    <row r="14963" spans="1:4" x14ac:dyDescent="0.2">
      <c r="A14963" t="s">
        <v>320</v>
      </c>
      <c r="B14963" t="s">
        <v>143</v>
      </c>
      <c r="C14963" s="44">
        <v>0</v>
      </c>
      <c r="D14963" s="33">
        <v>43855</v>
      </c>
    </row>
    <row r="14964" spans="1:4" x14ac:dyDescent="0.2">
      <c r="A14964" t="s">
        <v>320</v>
      </c>
      <c r="B14964" t="s">
        <v>143</v>
      </c>
      <c r="C14964" s="44">
        <v>0</v>
      </c>
      <c r="D14964" s="33">
        <v>43856</v>
      </c>
    </row>
    <row r="14965" spans="1:4" x14ac:dyDescent="0.2">
      <c r="A14965" t="s">
        <v>320</v>
      </c>
      <c r="B14965" t="s">
        <v>143</v>
      </c>
      <c r="C14965" s="44">
        <v>0</v>
      </c>
      <c r="D14965" s="33">
        <v>43857</v>
      </c>
    </row>
    <row r="14966" spans="1:4" x14ac:dyDescent="0.2">
      <c r="A14966" t="s">
        <v>320</v>
      </c>
      <c r="B14966" t="s">
        <v>143</v>
      </c>
      <c r="C14966" s="44">
        <v>0</v>
      </c>
      <c r="D14966" s="33">
        <v>43858</v>
      </c>
    </row>
    <row r="14967" spans="1:4" x14ac:dyDescent="0.2">
      <c r="A14967" t="s">
        <v>320</v>
      </c>
      <c r="B14967" t="s">
        <v>143</v>
      </c>
      <c r="C14967" s="44">
        <v>0</v>
      </c>
      <c r="D14967" s="33">
        <v>43859</v>
      </c>
    </row>
    <row r="14968" spans="1:4" x14ac:dyDescent="0.2">
      <c r="A14968" t="s">
        <v>320</v>
      </c>
      <c r="B14968" t="s">
        <v>143</v>
      </c>
      <c r="C14968" s="44">
        <v>0</v>
      </c>
      <c r="D14968" s="33">
        <v>43860</v>
      </c>
    </row>
    <row r="14969" spans="1:4" x14ac:dyDescent="0.2">
      <c r="A14969" t="s">
        <v>320</v>
      </c>
      <c r="B14969" t="s">
        <v>143</v>
      </c>
      <c r="C14969" s="44">
        <v>0</v>
      </c>
      <c r="D14969" s="33">
        <v>43861</v>
      </c>
    </row>
    <row r="14970" spans="1:4" x14ac:dyDescent="0.2">
      <c r="A14970" t="s">
        <v>320</v>
      </c>
      <c r="B14970" t="s">
        <v>143</v>
      </c>
      <c r="C14970" s="44">
        <v>0</v>
      </c>
      <c r="D14970" s="33">
        <v>43862</v>
      </c>
    </row>
    <row r="14971" spans="1:4" x14ac:dyDescent="0.2">
      <c r="A14971" t="s">
        <v>320</v>
      </c>
      <c r="B14971" t="s">
        <v>143</v>
      </c>
      <c r="C14971" s="44">
        <v>0</v>
      </c>
      <c r="D14971" s="33">
        <v>43863</v>
      </c>
    </row>
    <row r="14972" spans="1:4" x14ac:dyDescent="0.2">
      <c r="A14972" t="s">
        <v>320</v>
      </c>
      <c r="B14972" t="s">
        <v>143</v>
      </c>
      <c r="C14972" s="44">
        <v>0</v>
      </c>
      <c r="D14972" s="33">
        <v>43864</v>
      </c>
    </row>
    <row r="14973" spans="1:4" x14ac:dyDescent="0.2">
      <c r="A14973" t="s">
        <v>320</v>
      </c>
      <c r="B14973" t="s">
        <v>143</v>
      </c>
      <c r="C14973" s="44">
        <v>0</v>
      </c>
      <c r="D14973" s="33">
        <v>43865</v>
      </c>
    </row>
    <row r="14974" spans="1:4" x14ac:dyDescent="0.2">
      <c r="A14974" t="s">
        <v>320</v>
      </c>
      <c r="B14974" t="s">
        <v>143</v>
      </c>
      <c r="C14974" s="44">
        <v>0</v>
      </c>
      <c r="D14974" s="33">
        <v>43866</v>
      </c>
    </row>
    <row r="14975" spans="1:4" x14ac:dyDescent="0.2">
      <c r="A14975" t="s">
        <v>320</v>
      </c>
      <c r="B14975" t="s">
        <v>143</v>
      </c>
      <c r="C14975" s="44">
        <v>0</v>
      </c>
      <c r="D14975" s="33">
        <v>43867</v>
      </c>
    </row>
    <row r="14976" spans="1:4" x14ac:dyDescent="0.2">
      <c r="A14976" t="s">
        <v>320</v>
      </c>
      <c r="B14976" t="s">
        <v>143</v>
      </c>
      <c r="C14976" s="44">
        <v>0</v>
      </c>
      <c r="D14976" s="33">
        <v>43868</v>
      </c>
    </row>
    <row r="14977" spans="1:4" x14ac:dyDescent="0.2">
      <c r="A14977" t="s">
        <v>320</v>
      </c>
      <c r="B14977" t="s">
        <v>143</v>
      </c>
      <c r="C14977" s="44">
        <v>0</v>
      </c>
      <c r="D14977" s="33">
        <v>43869</v>
      </c>
    </row>
    <row r="14978" spans="1:4" x14ac:dyDescent="0.2">
      <c r="A14978" t="s">
        <v>320</v>
      </c>
      <c r="B14978" t="s">
        <v>143</v>
      </c>
      <c r="C14978" s="44">
        <v>0</v>
      </c>
      <c r="D14978" s="33">
        <v>43870</v>
      </c>
    </row>
    <row r="14979" spans="1:4" x14ac:dyDescent="0.2">
      <c r="A14979" t="s">
        <v>320</v>
      </c>
      <c r="B14979" t="s">
        <v>143</v>
      </c>
      <c r="C14979" s="44">
        <v>0</v>
      </c>
      <c r="D14979" s="33">
        <v>43871</v>
      </c>
    </row>
    <row r="14980" spans="1:4" x14ac:dyDescent="0.2">
      <c r="A14980" t="s">
        <v>320</v>
      </c>
      <c r="B14980" t="s">
        <v>143</v>
      </c>
      <c r="C14980" s="44">
        <v>0</v>
      </c>
      <c r="D14980" s="33">
        <v>43872</v>
      </c>
    </row>
    <row r="14981" spans="1:4" x14ac:dyDescent="0.2">
      <c r="A14981" t="s">
        <v>320</v>
      </c>
      <c r="B14981" t="s">
        <v>143</v>
      </c>
      <c r="C14981" s="44">
        <v>0</v>
      </c>
      <c r="D14981" s="33">
        <v>43873</v>
      </c>
    </row>
    <row r="14982" spans="1:4" x14ac:dyDescent="0.2">
      <c r="A14982" t="s">
        <v>320</v>
      </c>
      <c r="B14982" t="s">
        <v>143</v>
      </c>
      <c r="C14982" s="44">
        <v>0</v>
      </c>
      <c r="D14982" s="33">
        <v>43874</v>
      </c>
    </row>
    <row r="14983" spans="1:4" x14ac:dyDescent="0.2">
      <c r="A14983" t="s">
        <v>320</v>
      </c>
      <c r="B14983" t="s">
        <v>143</v>
      </c>
      <c r="C14983" s="44">
        <v>0</v>
      </c>
      <c r="D14983" s="33">
        <v>43875</v>
      </c>
    </row>
    <row r="14984" spans="1:4" x14ac:dyDescent="0.2">
      <c r="A14984" t="s">
        <v>320</v>
      </c>
      <c r="B14984" t="s">
        <v>143</v>
      </c>
      <c r="C14984" s="44">
        <v>0</v>
      </c>
      <c r="D14984" s="33">
        <v>43876</v>
      </c>
    </row>
    <row r="14985" spans="1:4" x14ac:dyDescent="0.2">
      <c r="A14985" t="s">
        <v>320</v>
      </c>
      <c r="B14985" t="s">
        <v>143</v>
      </c>
      <c r="C14985" s="44">
        <v>0</v>
      </c>
      <c r="D14985" s="33">
        <v>43877</v>
      </c>
    </row>
    <row r="14986" spans="1:4" x14ac:dyDescent="0.2">
      <c r="A14986" t="s">
        <v>320</v>
      </c>
      <c r="B14986" t="s">
        <v>143</v>
      </c>
      <c r="C14986" s="44">
        <v>0</v>
      </c>
      <c r="D14986" s="33">
        <v>43878</v>
      </c>
    </row>
    <row r="14987" spans="1:4" x14ac:dyDescent="0.2">
      <c r="A14987" t="s">
        <v>320</v>
      </c>
      <c r="B14987" t="s">
        <v>143</v>
      </c>
      <c r="C14987" s="44">
        <v>0</v>
      </c>
      <c r="D14987" s="33">
        <v>43879</v>
      </c>
    </row>
    <row r="14988" spans="1:4" x14ac:dyDescent="0.2">
      <c r="A14988" t="s">
        <v>320</v>
      </c>
      <c r="B14988" t="s">
        <v>143</v>
      </c>
      <c r="C14988" s="44">
        <v>0</v>
      </c>
      <c r="D14988" s="33">
        <v>43880</v>
      </c>
    </row>
    <row r="14989" spans="1:4" x14ac:dyDescent="0.2">
      <c r="A14989" t="s">
        <v>320</v>
      </c>
      <c r="B14989" t="s">
        <v>143</v>
      </c>
      <c r="C14989" s="44">
        <v>0</v>
      </c>
      <c r="D14989" s="33">
        <v>43881</v>
      </c>
    </row>
    <row r="14990" spans="1:4" x14ac:dyDescent="0.2">
      <c r="A14990" t="s">
        <v>320</v>
      </c>
      <c r="B14990" t="s">
        <v>143</v>
      </c>
      <c r="C14990" s="44">
        <v>0</v>
      </c>
      <c r="D14990" s="33">
        <v>43882</v>
      </c>
    </row>
    <row r="14991" spans="1:4" x14ac:dyDescent="0.2">
      <c r="A14991" t="s">
        <v>320</v>
      </c>
      <c r="B14991" t="s">
        <v>143</v>
      </c>
      <c r="C14991" s="44">
        <v>0</v>
      </c>
      <c r="D14991" s="33">
        <v>43883</v>
      </c>
    </row>
    <row r="14992" spans="1:4" x14ac:dyDescent="0.2">
      <c r="A14992" t="s">
        <v>320</v>
      </c>
      <c r="B14992" t="s">
        <v>143</v>
      </c>
      <c r="C14992" s="44">
        <v>0</v>
      </c>
      <c r="D14992" s="33">
        <v>43884</v>
      </c>
    </row>
    <row r="14993" spans="1:4" x14ac:dyDescent="0.2">
      <c r="A14993" t="s">
        <v>320</v>
      </c>
      <c r="B14993" t="s">
        <v>143</v>
      </c>
      <c r="C14993" s="44">
        <v>0</v>
      </c>
      <c r="D14993" s="33">
        <v>43885</v>
      </c>
    </row>
    <row r="14994" spans="1:4" x14ac:dyDescent="0.2">
      <c r="A14994" t="s">
        <v>320</v>
      </c>
      <c r="B14994" t="s">
        <v>143</v>
      </c>
      <c r="C14994" s="44">
        <v>0</v>
      </c>
      <c r="D14994" s="33">
        <v>43886</v>
      </c>
    </row>
    <row r="14995" spans="1:4" x14ac:dyDescent="0.2">
      <c r="A14995" t="s">
        <v>320</v>
      </c>
      <c r="B14995" t="s">
        <v>143</v>
      </c>
      <c r="C14995" s="44">
        <v>0</v>
      </c>
      <c r="D14995" s="33">
        <v>43887</v>
      </c>
    </row>
    <row r="14996" spans="1:4" x14ac:dyDescent="0.2">
      <c r="A14996" t="s">
        <v>320</v>
      </c>
      <c r="B14996" t="s">
        <v>143</v>
      </c>
      <c r="C14996" s="44">
        <v>0</v>
      </c>
      <c r="D14996" s="33">
        <v>43888</v>
      </c>
    </row>
    <row r="14997" spans="1:4" x14ac:dyDescent="0.2">
      <c r="A14997" t="s">
        <v>320</v>
      </c>
      <c r="B14997" t="s">
        <v>143</v>
      </c>
      <c r="C14997" s="44">
        <v>0</v>
      </c>
      <c r="D14997" s="33">
        <v>43889</v>
      </c>
    </row>
    <row r="14998" spans="1:4" x14ac:dyDescent="0.2">
      <c r="A14998" t="s">
        <v>320</v>
      </c>
      <c r="B14998" t="s">
        <v>143</v>
      </c>
      <c r="C14998" s="44">
        <v>0</v>
      </c>
      <c r="D14998" s="33">
        <v>43890</v>
      </c>
    </row>
    <row r="14999" spans="1:4" x14ac:dyDescent="0.2">
      <c r="A14999" t="s">
        <v>320</v>
      </c>
      <c r="B14999" t="s">
        <v>143</v>
      </c>
      <c r="C14999" s="44">
        <v>0</v>
      </c>
      <c r="D14999" s="33">
        <v>43891</v>
      </c>
    </row>
    <row r="15000" spans="1:4" x14ac:dyDescent="0.2">
      <c r="A15000" t="s">
        <v>320</v>
      </c>
      <c r="B15000" t="s">
        <v>143</v>
      </c>
      <c r="C15000" s="44">
        <v>0</v>
      </c>
      <c r="D15000" s="33">
        <v>43892</v>
      </c>
    </row>
    <row r="15001" spans="1:4" x14ac:dyDescent="0.2">
      <c r="A15001" t="s">
        <v>320</v>
      </c>
      <c r="B15001" t="s">
        <v>143</v>
      </c>
      <c r="C15001" s="44">
        <v>0</v>
      </c>
      <c r="D15001" s="33">
        <v>43893</v>
      </c>
    </row>
    <row r="15002" spans="1:4" x14ac:dyDescent="0.2">
      <c r="A15002" t="s">
        <v>320</v>
      </c>
      <c r="B15002" t="s">
        <v>143</v>
      </c>
      <c r="C15002" s="44">
        <v>0</v>
      </c>
      <c r="D15002" s="33">
        <v>43894</v>
      </c>
    </row>
    <row r="15003" spans="1:4" x14ac:dyDescent="0.2">
      <c r="A15003" t="s">
        <v>320</v>
      </c>
      <c r="B15003" t="s">
        <v>143</v>
      </c>
      <c r="C15003" s="44">
        <v>0</v>
      </c>
      <c r="D15003" s="33">
        <v>43895</v>
      </c>
    </row>
    <row r="15004" spans="1:4" x14ac:dyDescent="0.2">
      <c r="A15004" t="s">
        <v>320</v>
      </c>
      <c r="B15004" t="s">
        <v>143</v>
      </c>
      <c r="C15004" s="44">
        <v>0</v>
      </c>
      <c r="D15004" s="33">
        <v>43896</v>
      </c>
    </row>
    <row r="15005" spans="1:4" x14ac:dyDescent="0.2">
      <c r="A15005" t="s">
        <v>320</v>
      </c>
      <c r="B15005" t="s">
        <v>143</v>
      </c>
      <c r="C15005" s="44">
        <v>0</v>
      </c>
      <c r="D15005" s="33">
        <v>43897</v>
      </c>
    </row>
    <row r="15006" spans="1:4" x14ac:dyDescent="0.2">
      <c r="A15006" t="s">
        <v>320</v>
      </c>
      <c r="B15006" t="s">
        <v>143</v>
      </c>
      <c r="C15006" s="44">
        <v>1</v>
      </c>
      <c r="D15006" s="33">
        <v>43898</v>
      </c>
    </row>
    <row r="15007" spans="1:4" x14ac:dyDescent="0.2">
      <c r="A15007" t="s">
        <v>320</v>
      </c>
      <c r="B15007" t="s">
        <v>143</v>
      </c>
      <c r="C15007" s="44">
        <v>1</v>
      </c>
      <c r="D15007" s="33">
        <v>43899</v>
      </c>
    </row>
    <row r="15008" spans="1:4" x14ac:dyDescent="0.2">
      <c r="A15008" t="s">
        <v>320</v>
      </c>
      <c r="B15008" t="s">
        <v>143</v>
      </c>
      <c r="C15008" s="44">
        <v>0</v>
      </c>
      <c r="D15008" s="33">
        <v>43900</v>
      </c>
    </row>
    <row r="15009" spans="1:4" x14ac:dyDescent="0.2">
      <c r="A15009" t="s">
        <v>320</v>
      </c>
      <c r="B15009" t="s">
        <v>143</v>
      </c>
      <c r="C15009" s="44">
        <v>0</v>
      </c>
      <c r="D15009" s="33">
        <v>43901</v>
      </c>
    </row>
    <row r="15010" spans="1:4" x14ac:dyDescent="0.2">
      <c r="A15010" t="s">
        <v>320</v>
      </c>
      <c r="B15010" t="s">
        <v>143</v>
      </c>
      <c r="C15010" s="44">
        <v>0</v>
      </c>
      <c r="D15010" s="33">
        <v>43902</v>
      </c>
    </row>
    <row r="15011" spans="1:4" x14ac:dyDescent="0.2">
      <c r="A15011" t="s">
        <v>320</v>
      </c>
      <c r="B15011" t="s">
        <v>143</v>
      </c>
      <c r="C15011" s="44">
        <v>0</v>
      </c>
      <c r="D15011" s="33">
        <v>43903</v>
      </c>
    </row>
    <row r="15012" spans="1:4" x14ac:dyDescent="0.2">
      <c r="A15012" t="s">
        <v>320</v>
      </c>
      <c r="B15012" t="s">
        <v>143</v>
      </c>
      <c r="C15012" s="44">
        <v>0</v>
      </c>
      <c r="D15012" s="33">
        <v>43904</v>
      </c>
    </row>
    <row r="15013" spans="1:4" x14ac:dyDescent="0.2">
      <c r="A15013" t="s">
        <v>320</v>
      </c>
      <c r="B15013" t="s">
        <v>143</v>
      </c>
      <c r="C15013" s="44">
        <v>0</v>
      </c>
      <c r="D15013" s="33">
        <v>43905</v>
      </c>
    </row>
    <row r="15014" spans="1:4" x14ac:dyDescent="0.2">
      <c r="A15014" t="s">
        <v>321</v>
      </c>
      <c r="B15014" t="s">
        <v>143</v>
      </c>
      <c r="C15014" s="44">
        <v>0</v>
      </c>
      <c r="D15014" s="33">
        <v>43852</v>
      </c>
    </row>
    <row r="15015" spans="1:4" x14ac:dyDescent="0.2">
      <c r="A15015" t="s">
        <v>321</v>
      </c>
      <c r="B15015" t="s">
        <v>143</v>
      </c>
      <c r="C15015" s="44">
        <v>0</v>
      </c>
      <c r="D15015" s="33">
        <v>43853</v>
      </c>
    </row>
    <row r="15016" spans="1:4" x14ac:dyDescent="0.2">
      <c r="A15016" t="s">
        <v>321</v>
      </c>
      <c r="B15016" t="s">
        <v>143</v>
      </c>
      <c r="C15016" s="44">
        <v>0</v>
      </c>
      <c r="D15016" s="33">
        <v>43854</v>
      </c>
    </row>
    <row r="15017" spans="1:4" x14ac:dyDescent="0.2">
      <c r="A15017" t="s">
        <v>321</v>
      </c>
      <c r="B15017" t="s">
        <v>143</v>
      </c>
      <c r="C15017" s="44">
        <v>0</v>
      </c>
      <c r="D15017" s="33">
        <v>43855</v>
      </c>
    </row>
    <row r="15018" spans="1:4" x14ac:dyDescent="0.2">
      <c r="A15018" t="s">
        <v>321</v>
      </c>
      <c r="B15018" t="s">
        <v>143</v>
      </c>
      <c r="C15018" s="44">
        <v>0</v>
      </c>
      <c r="D15018" s="33">
        <v>43856</v>
      </c>
    </row>
    <row r="15019" spans="1:4" x14ac:dyDescent="0.2">
      <c r="A15019" t="s">
        <v>321</v>
      </c>
      <c r="B15019" t="s">
        <v>143</v>
      </c>
      <c r="C15019" s="44">
        <v>0</v>
      </c>
      <c r="D15019" s="33">
        <v>43857</v>
      </c>
    </row>
    <row r="15020" spans="1:4" x14ac:dyDescent="0.2">
      <c r="A15020" t="s">
        <v>321</v>
      </c>
      <c r="B15020" t="s">
        <v>143</v>
      </c>
      <c r="C15020" s="44">
        <v>0</v>
      </c>
      <c r="D15020" s="33">
        <v>43858</v>
      </c>
    </row>
    <row r="15021" spans="1:4" x14ac:dyDescent="0.2">
      <c r="A15021" t="s">
        <v>321</v>
      </c>
      <c r="B15021" t="s">
        <v>143</v>
      </c>
      <c r="C15021" s="44">
        <v>0</v>
      </c>
      <c r="D15021" s="33">
        <v>43859</v>
      </c>
    </row>
    <row r="15022" spans="1:4" x14ac:dyDescent="0.2">
      <c r="A15022" t="s">
        <v>321</v>
      </c>
      <c r="B15022" t="s">
        <v>143</v>
      </c>
      <c r="C15022" s="44">
        <v>0</v>
      </c>
      <c r="D15022" s="33">
        <v>43860</v>
      </c>
    </row>
    <row r="15023" spans="1:4" x14ac:dyDescent="0.2">
      <c r="A15023" t="s">
        <v>321</v>
      </c>
      <c r="B15023" t="s">
        <v>143</v>
      </c>
      <c r="C15023" s="44">
        <v>0</v>
      </c>
      <c r="D15023" s="33">
        <v>43861</v>
      </c>
    </row>
    <row r="15024" spans="1:4" x14ac:dyDescent="0.2">
      <c r="A15024" t="s">
        <v>321</v>
      </c>
      <c r="B15024" t="s">
        <v>143</v>
      </c>
      <c r="C15024" s="44">
        <v>0</v>
      </c>
      <c r="D15024" s="33">
        <v>43862</v>
      </c>
    </row>
    <row r="15025" spans="1:4" x14ac:dyDescent="0.2">
      <c r="A15025" t="s">
        <v>321</v>
      </c>
      <c r="B15025" t="s">
        <v>143</v>
      </c>
      <c r="C15025" s="44">
        <v>0</v>
      </c>
      <c r="D15025" s="33">
        <v>43863</v>
      </c>
    </row>
    <row r="15026" spans="1:4" x14ac:dyDescent="0.2">
      <c r="A15026" t="s">
        <v>321</v>
      </c>
      <c r="B15026" t="s">
        <v>143</v>
      </c>
      <c r="C15026" s="44">
        <v>0</v>
      </c>
      <c r="D15026" s="33">
        <v>43864</v>
      </c>
    </row>
    <row r="15027" spans="1:4" x14ac:dyDescent="0.2">
      <c r="A15027" t="s">
        <v>321</v>
      </c>
      <c r="B15027" t="s">
        <v>143</v>
      </c>
      <c r="C15027" s="44">
        <v>0</v>
      </c>
      <c r="D15027" s="33">
        <v>43865</v>
      </c>
    </row>
    <row r="15028" spans="1:4" x14ac:dyDescent="0.2">
      <c r="A15028" t="s">
        <v>321</v>
      </c>
      <c r="B15028" t="s">
        <v>143</v>
      </c>
      <c r="C15028" s="44">
        <v>0</v>
      </c>
      <c r="D15028" s="33">
        <v>43866</v>
      </c>
    </row>
    <row r="15029" spans="1:4" x14ac:dyDescent="0.2">
      <c r="A15029" t="s">
        <v>321</v>
      </c>
      <c r="B15029" t="s">
        <v>143</v>
      </c>
      <c r="C15029" s="44">
        <v>0</v>
      </c>
      <c r="D15029" s="33">
        <v>43867</v>
      </c>
    </row>
    <row r="15030" spans="1:4" x14ac:dyDescent="0.2">
      <c r="A15030" t="s">
        <v>321</v>
      </c>
      <c r="B15030" t="s">
        <v>143</v>
      </c>
      <c r="C15030" s="44">
        <v>0</v>
      </c>
      <c r="D15030" s="33">
        <v>43868</v>
      </c>
    </row>
    <row r="15031" spans="1:4" x14ac:dyDescent="0.2">
      <c r="A15031" t="s">
        <v>321</v>
      </c>
      <c r="B15031" t="s">
        <v>143</v>
      </c>
      <c r="C15031" s="44">
        <v>0</v>
      </c>
      <c r="D15031" s="33">
        <v>43869</v>
      </c>
    </row>
    <row r="15032" spans="1:4" x14ac:dyDescent="0.2">
      <c r="A15032" t="s">
        <v>321</v>
      </c>
      <c r="B15032" t="s">
        <v>143</v>
      </c>
      <c r="C15032" s="44">
        <v>0</v>
      </c>
      <c r="D15032" s="33">
        <v>43870</v>
      </c>
    </row>
    <row r="15033" spans="1:4" x14ac:dyDescent="0.2">
      <c r="A15033" t="s">
        <v>321</v>
      </c>
      <c r="B15033" t="s">
        <v>143</v>
      </c>
      <c r="C15033" s="44">
        <v>0</v>
      </c>
      <c r="D15033" s="33">
        <v>43871</v>
      </c>
    </row>
    <row r="15034" spans="1:4" x14ac:dyDescent="0.2">
      <c r="A15034" t="s">
        <v>321</v>
      </c>
      <c r="B15034" t="s">
        <v>143</v>
      </c>
      <c r="C15034" s="44">
        <v>0</v>
      </c>
      <c r="D15034" s="33">
        <v>43872</v>
      </c>
    </row>
    <row r="15035" spans="1:4" x14ac:dyDescent="0.2">
      <c r="A15035" t="s">
        <v>321</v>
      </c>
      <c r="B15035" t="s">
        <v>143</v>
      </c>
      <c r="C15035" s="44">
        <v>0</v>
      </c>
      <c r="D15035" s="33">
        <v>43873</v>
      </c>
    </row>
    <row r="15036" spans="1:4" x14ac:dyDescent="0.2">
      <c r="A15036" t="s">
        <v>321</v>
      </c>
      <c r="B15036" t="s">
        <v>143</v>
      </c>
      <c r="C15036" s="44">
        <v>0</v>
      </c>
      <c r="D15036" s="33">
        <v>43874</v>
      </c>
    </row>
    <row r="15037" spans="1:4" x14ac:dyDescent="0.2">
      <c r="A15037" t="s">
        <v>321</v>
      </c>
      <c r="B15037" t="s">
        <v>143</v>
      </c>
      <c r="C15037" s="44">
        <v>0</v>
      </c>
      <c r="D15037" s="33">
        <v>43875</v>
      </c>
    </row>
    <row r="15038" spans="1:4" x14ac:dyDescent="0.2">
      <c r="A15038" t="s">
        <v>321</v>
      </c>
      <c r="B15038" t="s">
        <v>143</v>
      </c>
      <c r="C15038" s="44">
        <v>0</v>
      </c>
      <c r="D15038" s="33">
        <v>43876</v>
      </c>
    </row>
    <row r="15039" spans="1:4" x14ac:dyDescent="0.2">
      <c r="A15039" t="s">
        <v>321</v>
      </c>
      <c r="B15039" t="s">
        <v>143</v>
      </c>
      <c r="C15039" s="44">
        <v>0</v>
      </c>
      <c r="D15039" s="33">
        <v>43877</v>
      </c>
    </row>
    <row r="15040" spans="1:4" x14ac:dyDescent="0.2">
      <c r="A15040" t="s">
        <v>321</v>
      </c>
      <c r="B15040" t="s">
        <v>143</v>
      </c>
      <c r="C15040" s="44">
        <v>0</v>
      </c>
      <c r="D15040" s="33">
        <v>43878</v>
      </c>
    </row>
    <row r="15041" spans="1:4" x14ac:dyDescent="0.2">
      <c r="A15041" t="s">
        <v>321</v>
      </c>
      <c r="B15041" t="s">
        <v>143</v>
      </c>
      <c r="C15041" s="44">
        <v>0</v>
      </c>
      <c r="D15041" s="33">
        <v>43879</v>
      </c>
    </row>
    <row r="15042" spans="1:4" x14ac:dyDescent="0.2">
      <c r="A15042" t="s">
        <v>321</v>
      </c>
      <c r="B15042" t="s">
        <v>143</v>
      </c>
      <c r="C15042" s="44">
        <v>0</v>
      </c>
      <c r="D15042" s="33">
        <v>43880</v>
      </c>
    </row>
    <row r="15043" spans="1:4" x14ac:dyDescent="0.2">
      <c r="A15043" t="s">
        <v>321</v>
      </c>
      <c r="B15043" t="s">
        <v>143</v>
      </c>
      <c r="C15043" s="44">
        <v>0</v>
      </c>
      <c r="D15043" s="33">
        <v>43881</v>
      </c>
    </row>
    <row r="15044" spans="1:4" x14ac:dyDescent="0.2">
      <c r="A15044" t="s">
        <v>321</v>
      </c>
      <c r="B15044" t="s">
        <v>143</v>
      </c>
      <c r="C15044" s="44">
        <v>0</v>
      </c>
      <c r="D15044" s="33">
        <v>43882</v>
      </c>
    </row>
    <row r="15045" spans="1:4" x14ac:dyDescent="0.2">
      <c r="A15045" t="s">
        <v>321</v>
      </c>
      <c r="B15045" t="s">
        <v>143</v>
      </c>
      <c r="C15045" s="44">
        <v>0</v>
      </c>
      <c r="D15045" s="33">
        <v>43883</v>
      </c>
    </row>
    <row r="15046" spans="1:4" x14ac:dyDescent="0.2">
      <c r="A15046" t="s">
        <v>321</v>
      </c>
      <c r="B15046" t="s">
        <v>143</v>
      </c>
      <c r="C15046" s="44">
        <v>0</v>
      </c>
      <c r="D15046" s="33">
        <v>43884</v>
      </c>
    </row>
    <row r="15047" spans="1:4" x14ac:dyDescent="0.2">
      <c r="A15047" t="s">
        <v>321</v>
      </c>
      <c r="B15047" t="s">
        <v>143</v>
      </c>
      <c r="C15047" s="44">
        <v>0</v>
      </c>
      <c r="D15047" s="33">
        <v>43885</v>
      </c>
    </row>
    <row r="15048" spans="1:4" x14ac:dyDescent="0.2">
      <c r="A15048" t="s">
        <v>321</v>
      </c>
      <c r="B15048" t="s">
        <v>143</v>
      </c>
      <c r="C15048" s="44">
        <v>0</v>
      </c>
      <c r="D15048" s="33">
        <v>43886</v>
      </c>
    </row>
    <row r="15049" spans="1:4" x14ac:dyDescent="0.2">
      <c r="A15049" t="s">
        <v>321</v>
      </c>
      <c r="B15049" t="s">
        <v>143</v>
      </c>
      <c r="C15049" s="44">
        <v>0</v>
      </c>
      <c r="D15049" s="33">
        <v>43887</v>
      </c>
    </row>
    <row r="15050" spans="1:4" x14ac:dyDescent="0.2">
      <c r="A15050" t="s">
        <v>321</v>
      </c>
      <c r="B15050" t="s">
        <v>143</v>
      </c>
      <c r="C15050" s="44">
        <v>0</v>
      </c>
      <c r="D15050" s="33">
        <v>43888</v>
      </c>
    </row>
    <row r="15051" spans="1:4" x14ac:dyDescent="0.2">
      <c r="A15051" t="s">
        <v>321</v>
      </c>
      <c r="B15051" t="s">
        <v>143</v>
      </c>
      <c r="C15051" s="44">
        <v>0</v>
      </c>
      <c r="D15051" s="33">
        <v>43889</v>
      </c>
    </row>
    <row r="15052" spans="1:4" x14ac:dyDescent="0.2">
      <c r="A15052" t="s">
        <v>321</v>
      </c>
      <c r="B15052" t="s">
        <v>143</v>
      </c>
      <c r="C15052" s="44">
        <v>0</v>
      </c>
      <c r="D15052" s="33">
        <v>43890</v>
      </c>
    </row>
    <row r="15053" spans="1:4" x14ac:dyDescent="0.2">
      <c r="A15053" t="s">
        <v>321</v>
      </c>
      <c r="B15053" t="s">
        <v>143</v>
      </c>
      <c r="C15053" s="44">
        <v>0</v>
      </c>
      <c r="D15053" s="33">
        <v>43891</v>
      </c>
    </row>
    <row r="15054" spans="1:4" x14ac:dyDescent="0.2">
      <c r="A15054" t="s">
        <v>321</v>
      </c>
      <c r="B15054" t="s">
        <v>143</v>
      </c>
      <c r="C15054" s="44">
        <v>0</v>
      </c>
      <c r="D15054" s="33">
        <v>43892</v>
      </c>
    </row>
    <row r="15055" spans="1:4" x14ac:dyDescent="0.2">
      <c r="A15055" t="s">
        <v>321</v>
      </c>
      <c r="B15055" t="s">
        <v>143</v>
      </c>
      <c r="C15055" s="44">
        <v>0</v>
      </c>
      <c r="D15055" s="33">
        <v>43893</v>
      </c>
    </row>
    <row r="15056" spans="1:4" x14ac:dyDescent="0.2">
      <c r="A15056" t="s">
        <v>321</v>
      </c>
      <c r="B15056" t="s">
        <v>143</v>
      </c>
      <c r="C15056" s="44">
        <v>0</v>
      </c>
      <c r="D15056" s="33">
        <v>43894</v>
      </c>
    </row>
    <row r="15057" spans="1:4" x14ac:dyDescent="0.2">
      <c r="A15057" t="s">
        <v>321</v>
      </c>
      <c r="B15057" t="s">
        <v>143</v>
      </c>
      <c r="C15057" s="44">
        <v>0</v>
      </c>
      <c r="D15057" s="33">
        <v>43895</v>
      </c>
    </row>
    <row r="15058" spans="1:4" x14ac:dyDescent="0.2">
      <c r="A15058" t="s">
        <v>321</v>
      </c>
      <c r="B15058" t="s">
        <v>143</v>
      </c>
      <c r="C15058" s="44">
        <v>0</v>
      </c>
      <c r="D15058" s="33">
        <v>43896</v>
      </c>
    </row>
    <row r="15059" spans="1:4" x14ac:dyDescent="0.2">
      <c r="A15059" t="s">
        <v>321</v>
      </c>
      <c r="B15059" t="s">
        <v>143</v>
      </c>
      <c r="C15059" s="44">
        <v>0</v>
      </c>
      <c r="D15059" s="33">
        <v>43897</v>
      </c>
    </row>
    <row r="15060" spans="1:4" x14ac:dyDescent="0.2">
      <c r="A15060" t="s">
        <v>321</v>
      </c>
      <c r="B15060" t="s">
        <v>143</v>
      </c>
      <c r="C15060" s="44">
        <v>1</v>
      </c>
      <c r="D15060" s="33">
        <v>43898</v>
      </c>
    </row>
    <row r="15061" spans="1:4" x14ac:dyDescent="0.2">
      <c r="A15061" t="s">
        <v>321</v>
      </c>
      <c r="B15061" t="s">
        <v>143</v>
      </c>
      <c r="C15061" s="44">
        <v>1</v>
      </c>
      <c r="D15061" s="33">
        <v>43899</v>
      </c>
    </row>
    <row r="15062" spans="1:4" x14ac:dyDescent="0.2">
      <c r="A15062" t="s">
        <v>321</v>
      </c>
      <c r="B15062" t="s">
        <v>143</v>
      </c>
      <c r="C15062" s="44">
        <v>0</v>
      </c>
      <c r="D15062" s="33">
        <v>43900</v>
      </c>
    </row>
    <row r="15063" spans="1:4" x14ac:dyDescent="0.2">
      <c r="A15063" t="s">
        <v>321</v>
      </c>
      <c r="B15063" t="s">
        <v>143</v>
      </c>
      <c r="C15063" s="44">
        <v>0</v>
      </c>
      <c r="D15063" s="33">
        <v>43901</v>
      </c>
    </row>
    <row r="15064" spans="1:4" x14ac:dyDescent="0.2">
      <c r="A15064" t="s">
        <v>321</v>
      </c>
      <c r="B15064" t="s">
        <v>143</v>
      </c>
      <c r="C15064" s="44">
        <v>0</v>
      </c>
      <c r="D15064" s="33">
        <v>43902</v>
      </c>
    </row>
    <row r="15065" spans="1:4" x14ac:dyDescent="0.2">
      <c r="A15065" t="s">
        <v>321</v>
      </c>
      <c r="B15065" t="s">
        <v>143</v>
      </c>
      <c r="C15065" s="44">
        <v>0</v>
      </c>
      <c r="D15065" s="33">
        <v>43903</v>
      </c>
    </row>
    <row r="15066" spans="1:4" x14ac:dyDescent="0.2">
      <c r="A15066" t="s">
        <v>321</v>
      </c>
      <c r="B15066" t="s">
        <v>143</v>
      </c>
      <c r="C15066" s="44">
        <v>0</v>
      </c>
      <c r="D15066" s="33">
        <v>43904</v>
      </c>
    </row>
    <row r="15067" spans="1:4" x14ac:dyDescent="0.2">
      <c r="A15067" t="s">
        <v>321</v>
      </c>
      <c r="B15067" t="s">
        <v>143</v>
      </c>
      <c r="C15067" s="44">
        <v>0</v>
      </c>
      <c r="D15067" s="33">
        <v>43905</v>
      </c>
    </row>
    <row r="15068" spans="1:4" x14ac:dyDescent="0.2">
      <c r="A15068" t="s">
        <v>322</v>
      </c>
      <c r="B15068" t="s">
        <v>143</v>
      </c>
      <c r="C15068" s="44">
        <v>0</v>
      </c>
      <c r="D15068" s="33">
        <v>43852</v>
      </c>
    </row>
    <row r="15069" spans="1:4" x14ac:dyDescent="0.2">
      <c r="A15069" t="s">
        <v>322</v>
      </c>
      <c r="B15069" t="s">
        <v>143</v>
      </c>
      <c r="C15069" s="44">
        <v>0</v>
      </c>
      <c r="D15069" s="33">
        <v>43853</v>
      </c>
    </row>
    <row r="15070" spans="1:4" x14ac:dyDescent="0.2">
      <c r="A15070" t="s">
        <v>322</v>
      </c>
      <c r="B15070" t="s">
        <v>143</v>
      </c>
      <c r="C15070" s="44">
        <v>0</v>
      </c>
      <c r="D15070" s="33">
        <v>43854</v>
      </c>
    </row>
    <row r="15071" spans="1:4" x14ac:dyDescent="0.2">
      <c r="A15071" t="s">
        <v>322</v>
      </c>
      <c r="B15071" t="s">
        <v>143</v>
      </c>
      <c r="C15071" s="44">
        <v>0</v>
      </c>
      <c r="D15071" s="33">
        <v>43855</v>
      </c>
    </row>
    <row r="15072" spans="1:4" x14ac:dyDescent="0.2">
      <c r="A15072" t="s">
        <v>322</v>
      </c>
      <c r="B15072" t="s">
        <v>143</v>
      </c>
      <c r="C15072" s="44">
        <v>0</v>
      </c>
      <c r="D15072" s="33">
        <v>43856</v>
      </c>
    </row>
    <row r="15073" spans="1:4" x14ac:dyDescent="0.2">
      <c r="A15073" t="s">
        <v>322</v>
      </c>
      <c r="B15073" t="s">
        <v>143</v>
      </c>
      <c r="C15073" s="44">
        <v>0</v>
      </c>
      <c r="D15073" s="33">
        <v>43857</v>
      </c>
    </row>
    <row r="15074" spans="1:4" x14ac:dyDescent="0.2">
      <c r="A15074" t="s">
        <v>322</v>
      </c>
      <c r="B15074" t="s">
        <v>143</v>
      </c>
      <c r="C15074" s="44">
        <v>0</v>
      </c>
      <c r="D15074" s="33">
        <v>43858</v>
      </c>
    </row>
    <row r="15075" spans="1:4" x14ac:dyDescent="0.2">
      <c r="A15075" t="s">
        <v>322</v>
      </c>
      <c r="B15075" t="s">
        <v>143</v>
      </c>
      <c r="C15075" s="44">
        <v>0</v>
      </c>
      <c r="D15075" s="33">
        <v>43859</v>
      </c>
    </row>
    <row r="15076" spans="1:4" x14ac:dyDescent="0.2">
      <c r="A15076" t="s">
        <v>322</v>
      </c>
      <c r="B15076" t="s">
        <v>143</v>
      </c>
      <c r="C15076" s="44">
        <v>0</v>
      </c>
      <c r="D15076" s="33">
        <v>43860</v>
      </c>
    </row>
    <row r="15077" spans="1:4" x14ac:dyDescent="0.2">
      <c r="A15077" t="s">
        <v>322</v>
      </c>
      <c r="B15077" t="s">
        <v>143</v>
      </c>
      <c r="C15077" s="44">
        <v>0</v>
      </c>
      <c r="D15077" s="33">
        <v>43861</v>
      </c>
    </row>
    <row r="15078" spans="1:4" x14ac:dyDescent="0.2">
      <c r="A15078" t="s">
        <v>322</v>
      </c>
      <c r="B15078" t="s">
        <v>143</v>
      </c>
      <c r="C15078" s="44">
        <v>0</v>
      </c>
      <c r="D15078" s="33">
        <v>43862</v>
      </c>
    </row>
    <row r="15079" spans="1:4" x14ac:dyDescent="0.2">
      <c r="A15079" t="s">
        <v>322</v>
      </c>
      <c r="B15079" t="s">
        <v>143</v>
      </c>
      <c r="C15079" s="44">
        <v>0</v>
      </c>
      <c r="D15079" s="33">
        <v>43863</v>
      </c>
    </row>
    <row r="15080" spans="1:4" x14ac:dyDescent="0.2">
      <c r="A15080" t="s">
        <v>322</v>
      </c>
      <c r="B15080" t="s">
        <v>143</v>
      </c>
      <c r="C15080" s="44">
        <v>0</v>
      </c>
      <c r="D15080" s="33">
        <v>43864</v>
      </c>
    </row>
    <row r="15081" spans="1:4" x14ac:dyDescent="0.2">
      <c r="A15081" t="s">
        <v>322</v>
      </c>
      <c r="B15081" t="s">
        <v>143</v>
      </c>
      <c r="C15081" s="44">
        <v>0</v>
      </c>
      <c r="D15081" s="33">
        <v>43865</v>
      </c>
    </row>
    <row r="15082" spans="1:4" x14ac:dyDescent="0.2">
      <c r="A15082" t="s">
        <v>322</v>
      </c>
      <c r="B15082" t="s">
        <v>143</v>
      </c>
      <c r="C15082" s="44">
        <v>0</v>
      </c>
      <c r="D15082" s="33">
        <v>43866</v>
      </c>
    </row>
    <row r="15083" spans="1:4" x14ac:dyDescent="0.2">
      <c r="A15083" t="s">
        <v>322</v>
      </c>
      <c r="B15083" t="s">
        <v>143</v>
      </c>
      <c r="C15083" s="44">
        <v>0</v>
      </c>
      <c r="D15083" s="33">
        <v>43867</v>
      </c>
    </row>
    <row r="15084" spans="1:4" x14ac:dyDescent="0.2">
      <c r="A15084" t="s">
        <v>322</v>
      </c>
      <c r="B15084" t="s">
        <v>143</v>
      </c>
      <c r="C15084" s="44">
        <v>0</v>
      </c>
      <c r="D15084" s="33">
        <v>43868</v>
      </c>
    </row>
    <row r="15085" spans="1:4" x14ac:dyDescent="0.2">
      <c r="A15085" t="s">
        <v>322</v>
      </c>
      <c r="B15085" t="s">
        <v>143</v>
      </c>
      <c r="C15085" s="44">
        <v>0</v>
      </c>
      <c r="D15085" s="33">
        <v>43869</v>
      </c>
    </row>
    <row r="15086" spans="1:4" x14ac:dyDescent="0.2">
      <c r="A15086" t="s">
        <v>322</v>
      </c>
      <c r="B15086" t="s">
        <v>143</v>
      </c>
      <c r="C15086" s="44">
        <v>0</v>
      </c>
      <c r="D15086" s="33">
        <v>43870</v>
      </c>
    </row>
    <row r="15087" spans="1:4" x14ac:dyDescent="0.2">
      <c r="A15087" t="s">
        <v>322</v>
      </c>
      <c r="B15087" t="s">
        <v>143</v>
      </c>
      <c r="C15087" s="44">
        <v>0</v>
      </c>
      <c r="D15087" s="33">
        <v>43871</v>
      </c>
    </row>
    <row r="15088" spans="1:4" x14ac:dyDescent="0.2">
      <c r="A15088" t="s">
        <v>322</v>
      </c>
      <c r="B15088" t="s">
        <v>143</v>
      </c>
      <c r="C15088" s="44">
        <v>0</v>
      </c>
      <c r="D15088" s="33">
        <v>43872</v>
      </c>
    </row>
    <row r="15089" spans="1:4" x14ac:dyDescent="0.2">
      <c r="A15089" t="s">
        <v>322</v>
      </c>
      <c r="B15089" t="s">
        <v>143</v>
      </c>
      <c r="C15089" s="44">
        <v>0</v>
      </c>
      <c r="D15089" s="33">
        <v>43873</v>
      </c>
    </row>
    <row r="15090" spans="1:4" x14ac:dyDescent="0.2">
      <c r="A15090" t="s">
        <v>322</v>
      </c>
      <c r="B15090" t="s">
        <v>143</v>
      </c>
      <c r="C15090" s="44">
        <v>0</v>
      </c>
      <c r="D15090" s="33">
        <v>43874</v>
      </c>
    </row>
    <row r="15091" spans="1:4" x14ac:dyDescent="0.2">
      <c r="A15091" t="s">
        <v>322</v>
      </c>
      <c r="B15091" t="s">
        <v>143</v>
      </c>
      <c r="C15091" s="44">
        <v>0</v>
      </c>
      <c r="D15091" s="33">
        <v>43875</v>
      </c>
    </row>
    <row r="15092" spans="1:4" x14ac:dyDescent="0.2">
      <c r="A15092" t="s">
        <v>322</v>
      </c>
      <c r="B15092" t="s">
        <v>143</v>
      </c>
      <c r="C15092" s="44">
        <v>0</v>
      </c>
      <c r="D15092" s="33">
        <v>43876</v>
      </c>
    </row>
    <row r="15093" spans="1:4" x14ac:dyDescent="0.2">
      <c r="A15093" t="s">
        <v>322</v>
      </c>
      <c r="B15093" t="s">
        <v>143</v>
      </c>
      <c r="C15093" s="44">
        <v>0</v>
      </c>
      <c r="D15093" s="33">
        <v>43877</v>
      </c>
    </row>
    <row r="15094" spans="1:4" x14ac:dyDescent="0.2">
      <c r="A15094" t="s">
        <v>322</v>
      </c>
      <c r="B15094" t="s">
        <v>143</v>
      </c>
      <c r="C15094" s="44">
        <v>0</v>
      </c>
      <c r="D15094" s="33">
        <v>43878</v>
      </c>
    </row>
    <row r="15095" spans="1:4" x14ac:dyDescent="0.2">
      <c r="A15095" t="s">
        <v>322</v>
      </c>
      <c r="B15095" t="s">
        <v>143</v>
      </c>
      <c r="C15095" s="44">
        <v>0</v>
      </c>
      <c r="D15095" s="33">
        <v>43879</v>
      </c>
    </row>
    <row r="15096" spans="1:4" x14ac:dyDescent="0.2">
      <c r="A15096" t="s">
        <v>322</v>
      </c>
      <c r="B15096" t="s">
        <v>143</v>
      </c>
      <c r="C15096" s="44">
        <v>0</v>
      </c>
      <c r="D15096" s="33">
        <v>43880</v>
      </c>
    </row>
    <row r="15097" spans="1:4" x14ac:dyDescent="0.2">
      <c r="A15097" t="s">
        <v>322</v>
      </c>
      <c r="B15097" t="s">
        <v>143</v>
      </c>
      <c r="C15097" s="44">
        <v>0</v>
      </c>
      <c r="D15097" s="33">
        <v>43881</v>
      </c>
    </row>
    <row r="15098" spans="1:4" x14ac:dyDescent="0.2">
      <c r="A15098" t="s">
        <v>322</v>
      </c>
      <c r="B15098" t="s">
        <v>143</v>
      </c>
      <c r="C15098" s="44">
        <v>0</v>
      </c>
      <c r="D15098" s="33">
        <v>43882</v>
      </c>
    </row>
    <row r="15099" spans="1:4" x14ac:dyDescent="0.2">
      <c r="A15099" t="s">
        <v>322</v>
      </c>
      <c r="B15099" t="s">
        <v>143</v>
      </c>
      <c r="C15099" s="44">
        <v>0</v>
      </c>
      <c r="D15099" s="33">
        <v>43883</v>
      </c>
    </row>
    <row r="15100" spans="1:4" x14ac:dyDescent="0.2">
      <c r="A15100" t="s">
        <v>322</v>
      </c>
      <c r="B15100" t="s">
        <v>143</v>
      </c>
      <c r="C15100" s="44">
        <v>0</v>
      </c>
      <c r="D15100" s="33">
        <v>43884</v>
      </c>
    </row>
    <row r="15101" spans="1:4" x14ac:dyDescent="0.2">
      <c r="A15101" t="s">
        <v>322</v>
      </c>
      <c r="B15101" t="s">
        <v>143</v>
      </c>
      <c r="C15101" s="44">
        <v>0</v>
      </c>
      <c r="D15101" s="33">
        <v>43885</v>
      </c>
    </row>
    <row r="15102" spans="1:4" x14ac:dyDescent="0.2">
      <c r="A15102" t="s">
        <v>322</v>
      </c>
      <c r="B15102" t="s">
        <v>143</v>
      </c>
      <c r="C15102" s="44">
        <v>0</v>
      </c>
      <c r="D15102" s="33">
        <v>43886</v>
      </c>
    </row>
    <row r="15103" spans="1:4" x14ac:dyDescent="0.2">
      <c r="A15103" t="s">
        <v>322</v>
      </c>
      <c r="B15103" t="s">
        <v>143</v>
      </c>
      <c r="C15103" s="44">
        <v>0</v>
      </c>
      <c r="D15103" s="33">
        <v>43887</v>
      </c>
    </row>
    <row r="15104" spans="1:4" x14ac:dyDescent="0.2">
      <c r="A15104" t="s">
        <v>322</v>
      </c>
      <c r="B15104" t="s">
        <v>143</v>
      </c>
      <c r="C15104" s="44">
        <v>0</v>
      </c>
      <c r="D15104" s="33">
        <v>43888</v>
      </c>
    </row>
    <row r="15105" spans="1:4" x14ac:dyDescent="0.2">
      <c r="A15105" t="s">
        <v>322</v>
      </c>
      <c r="B15105" t="s">
        <v>143</v>
      </c>
      <c r="C15105" s="44">
        <v>0</v>
      </c>
      <c r="D15105" s="33">
        <v>43889</v>
      </c>
    </row>
    <row r="15106" spans="1:4" x14ac:dyDescent="0.2">
      <c r="A15106" t="s">
        <v>322</v>
      </c>
      <c r="B15106" t="s">
        <v>143</v>
      </c>
      <c r="C15106" s="44">
        <v>0</v>
      </c>
      <c r="D15106" s="33">
        <v>43890</v>
      </c>
    </row>
    <row r="15107" spans="1:4" x14ac:dyDescent="0.2">
      <c r="A15107" t="s">
        <v>322</v>
      </c>
      <c r="B15107" t="s">
        <v>143</v>
      </c>
      <c r="C15107" s="44">
        <v>0</v>
      </c>
      <c r="D15107" s="33">
        <v>43891</v>
      </c>
    </row>
    <row r="15108" spans="1:4" x14ac:dyDescent="0.2">
      <c r="A15108" t="s">
        <v>322</v>
      </c>
      <c r="B15108" t="s">
        <v>143</v>
      </c>
      <c r="C15108" s="44">
        <v>0</v>
      </c>
      <c r="D15108" s="33">
        <v>43892</v>
      </c>
    </row>
    <row r="15109" spans="1:4" x14ac:dyDescent="0.2">
      <c r="A15109" t="s">
        <v>322</v>
      </c>
      <c r="B15109" t="s">
        <v>143</v>
      </c>
      <c r="C15109" s="44">
        <v>0</v>
      </c>
      <c r="D15109" s="33">
        <v>43893</v>
      </c>
    </row>
    <row r="15110" spans="1:4" x14ac:dyDescent="0.2">
      <c r="A15110" t="s">
        <v>322</v>
      </c>
      <c r="B15110" t="s">
        <v>143</v>
      </c>
      <c r="C15110" s="44">
        <v>0</v>
      </c>
      <c r="D15110" s="33">
        <v>43894</v>
      </c>
    </row>
    <row r="15111" spans="1:4" x14ac:dyDescent="0.2">
      <c r="A15111" t="s">
        <v>322</v>
      </c>
      <c r="B15111" t="s">
        <v>143</v>
      </c>
      <c r="C15111" s="44">
        <v>0</v>
      </c>
      <c r="D15111" s="33">
        <v>43895</v>
      </c>
    </row>
    <row r="15112" spans="1:4" x14ac:dyDescent="0.2">
      <c r="A15112" t="s">
        <v>322</v>
      </c>
      <c r="B15112" t="s">
        <v>143</v>
      </c>
      <c r="C15112" s="44">
        <v>0</v>
      </c>
      <c r="D15112" s="33">
        <v>43896</v>
      </c>
    </row>
    <row r="15113" spans="1:4" x14ac:dyDescent="0.2">
      <c r="A15113" t="s">
        <v>322</v>
      </c>
      <c r="B15113" t="s">
        <v>143</v>
      </c>
      <c r="C15113" s="44">
        <v>0</v>
      </c>
      <c r="D15113" s="33">
        <v>43897</v>
      </c>
    </row>
    <row r="15114" spans="1:4" x14ac:dyDescent="0.2">
      <c r="A15114" t="s">
        <v>322</v>
      </c>
      <c r="B15114" t="s">
        <v>143</v>
      </c>
      <c r="C15114" s="44">
        <v>2</v>
      </c>
      <c r="D15114" s="33">
        <v>43898</v>
      </c>
    </row>
    <row r="15115" spans="1:4" x14ac:dyDescent="0.2">
      <c r="A15115" t="s">
        <v>322</v>
      </c>
      <c r="B15115" t="s">
        <v>143</v>
      </c>
      <c r="C15115" s="44">
        <v>2</v>
      </c>
      <c r="D15115" s="33">
        <v>43899</v>
      </c>
    </row>
    <row r="15116" spans="1:4" x14ac:dyDescent="0.2">
      <c r="A15116" t="s">
        <v>322</v>
      </c>
      <c r="B15116" t="s">
        <v>143</v>
      </c>
      <c r="C15116" s="44">
        <v>0</v>
      </c>
      <c r="D15116" s="33">
        <v>43900</v>
      </c>
    </row>
    <row r="15117" spans="1:4" x14ac:dyDescent="0.2">
      <c r="A15117" t="s">
        <v>322</v>
      </c>
      <c r="B15117" t="s">
        <v>143</v>
      </c>
      <c r="C15117" s="44">
        <v>0</v>
      </c>
      <c r="D15117" s="33">
        <v>43901</v>
      </c>
    </row>
    <row r="15118" spans="1:4" x14ac:dyDescent="0.2">
      <c r="A15118" t="s">
        <v>322</v>
      </c>
      <c r="B15118" t="s">
        <v>143</v>
      </c>
      <c r="C15118" s="44">
        <v>0</v>
      </c>
      <c r="D15118" s="33">
        <v>43902</v>
      </c>
    </row>
    <row r="15119" spans="1:4" x14ac:dyDescent="0.2">
      <c r="A15119" t="s">
        <v>322</v>
      </c>
      <c r="B15119" t="s">
        <v>143</v>
      </c>
      <c r="C15119" s="44">
        <v>0</v>
      </c>
      <c r="D15119" s="33">
        <v>43903</v>
      </c>
    </row>
    <row r="15120" spans="1:4" x14ac:dyDescent="0.2">
      <c r="A15120" t="s">
        <v>322</v>
      </c>
      <c r="B15120" t="s">
        <v>143</v>
      </c>
      <c r="C15120" s="44">
        <v>0</v>
      </c>
      <c r="D15120" s="33">
        <v>43904</v>
      </c>
    </row>
    <row r="15121" spans="1:4" x14ac:dyDescent="0.2">
      <c r="A15121" t="s">
        <v>322</v>
      </c>
      <c r="B15121" t="s">
        <v>143</v>
      </c>
      <c r="C15121" s="44">
        <v>0</v>
      </c>
      <c r="D15121" s="33">
        <v>43905</v>
      </c>
    </row>
    <row r="15122" spans="1:4" x14ac:dyDescent="0.2">
      <c r="A15122" t="s">
        <v>323</v>
      </c>
      <c r="B15122" t="s">
        <v>143</v>
      </c>
      <c r="C15122" s="44">
        <v>0</v>
      </c>
      <c r="D15122" s="33">
        <v>43852</v>
      </c>
    </row>
    <row r="15123" spans="1:4" x14ac:dyDescent="0.2">
      <c r="A15123" t="s">
        <v>323</v>
      </c>
      <c r="B15123" t="s">
        <v>143</v>
      </c>
      <c r="C15123" s="44">
        <v>0</v>
      </c>
      <c r="D15123" s="33">
        <v>43853</v>
      </c>
    </row>
    <row r="15124" spans="1:4" x14ac:dyDescent="0.2">
      <c r="A15124" t="s">
        <v>323</v>
      </c>
      <c r="B15124" t="s">
        <v>143</v>
      </c>
      <c r="C15124" s="44">
        <v>0</v>
      </c>
      <c r="D15124" s="33">
        <v>43854</v>
      </c>
    </row>
    <row r="15125" spans="1:4" x14ac:dyDescent="0.2">
      <c r="A15125" t="s">
        <v>323</v>
      </c>
      <c r="B15125" t="s">
        <v>143</v>
      </c>
      <c r="C15125" s="44">
        <v>0</v>
      </c>
      <c r="D15125" s="33">
        <v>43855</v>
      </c>
    </row>
    <row r="15126" spans="1:4" x14ac:dyDescent="0.2">
      <c r="A15126" t="s">
        <v>323</v>
      </c>
      <c r="B15126" t="s">
        <v>143</v>
      </c>
      <c r="C15126" s="44">
        <v>0</v>
      </c>
      <c r="D15126" s="33">
        <v>43856</v>
      </c>
    </row>
    <row r="15127" spans="1:4" x14ac:dyDescent="0.2">
      <c r="A15127" t="s">
        <v>323</v>
      </c>
      <c r="B15127" t="s">
        <v>143</v>
      </c>
      <c r="C15127" s="44">
        <v>0</v>
      </c>
      <c r="D15127" s="33">
        <v>43857</v>
      </c>
    </row>
    <row r="15128" spans="1:4" x14ac:dyDescent="0.2">
      <c r="A15128" t="s">
        <v>323</v>
      </c>
      <c r="B15128" t="s">
        <v>143</v>
      </c>
      <c r="C15128" s="44">
        <v>0</v>
      </c>
      <c r="D15128" s="33">
        <v>43858</v>
      </c>
    </row>
    <row r="15129" spans="1:4" x14ac:dyDescent="0.2">
      <c r="A15129" t="s">
        <v>323</v>
      </c>
      <c r="B15129" t="s">
        <v>143</v>
      </c>
      <c r="C15129" s="44">
        <v>0</v>
      </c>
      <c r="D15129" s="33">
        <v>43859</v>
      </c>
    </row>
    <row r="15130" spans="1:4" x14ac:dyDescent="0.2">
      <c r="A15130" t="s">
        <v>323</v>
      </c>
      <c r="B15130" t="s">
        <v>143</v>
      </c>
      <c r="C15130" s="44">
        <v>0</v>
      </c>
      <c r="D15130" s="33">
        <v>43860</v>
      </c>
    </row>
    <row r="15131" spans="1:4" x14ac:dyDescent="0.2">
      <c r="A15131" t="s">
        <v>323</v>
      </c>
      <c r="B15131" t="s">
        <v>143</v>
      </c>
      <c r="C15131" s="44">
        <v>0</v>
      </c>
      <c r="D15131" s="33">
        <v>43861</v>
      </c>
    </row>
    <row r="15132" spans="1:4" x14ac:dyDescent="0.2">
      <c r="A15132" t="s">
        <v>323</v>
      </c>
      <c r="B15132" t="s">
        <v>143</v>
      </c>
      <c r="C15132" s="44">
        <v>0</v>
      </c>
      <c r="D15132" s="33">
        <v>43862</v>
      </c>
    </row>
    <row r="15133" spans="1:4" x14ac:dyDescent="0.2">
      <c r="A15133" t="s">
        <v>323</v>
      </c>
      <c r="B15133" t="s">
        <v>143</v>
      </c>
      <c r="C15133" s="44">
        <v>0</v>
      </c>
      <c r="D15133" s="33">
        <v>43863</v>
      </c>
    </row>
    <row r="15134" spans="1:4" x14ac:dyDescent="0.2">
      <c r="A15134" t="s">
        <v>323</v>
      </c>
      <c r="B15134" t="s">
        <v>143</v>
      </c>
      <c r="C15134" s="44">
        <v>0</v>
      </c>
      <c r="D15134" s="33">
        <v>43864</v>
      </c>
    </row>
    <row r="15135" spans="1:4" x14ac:dyDescent="0.2">
      <c r="A15135" t="s">
        <v>323</v>
      </c>
      <c r="B15135" t="s">
        <v>143</v>
      </c>
      <c r="C15135" s="44">
        <v>0</v>
      </c>
      <c r="D15135" s="33">
        <v>43865</v>
      </c>
    </row>
    <row r="15136" spans="1:4" x14ac:dyDescent="0.2">
      <c r="A15136" t="s">
        <v>323</v>
      </c>
      <c r="B15136" t="s">
        <v>143</v>
      </c>
      <c r="C15136" s="44">
        <v>0</v>
      </c>
      <c r="D15136" s="33">
        <v>43866</v>
      </c>
    </row>
    <row r="15137" spans="1:4" x14ac:dyDescent="0.2">
      <c r="A15137" t="s">
        <v>323</v>
      </c>
      <c r="B15137" t="s">
        <v>143</v>
      </c>
      <c r="C15137" s="44">
        <v>0</v>
      </c>
      <c r="D15137" s="33">
        <v>43867</v>
      </c>
    </row>
    <row r="15138" spans="1:4" x14ac:dyDescent="0.2">
      <c r="A15138" t="s">
        <v>323</v>
      </c>
      <c r="B15138" t="s">
        <v>143</v>
      </c>
      <c r="C15138" s="44">
        <v>0</v>
      </c>
      <c r="D15138" s="33">
        <v>43868</v>
      </c>
    </row>
    <row r="15139" spans="1:4" x14ac:dyDescent="0.2">
      <c r="A15139" t="s">
        <v>323</v>
      </c>
      <c r="B15139" t="s">
        <v>143</v>
      </c>
      <c r="C15139" s="44">
        <v>0</v>
      </c>
      <c r="D15139" s="33">
        <v>43869</v>
      </c>
    </row>
    <row r="15140" spans="1:4" x14ac:dyDescent="0.2">
      <c r="A15140" t="s">
        <v>323</v>
      </c>
      <c r="B15140" t="s">
        <v>143</v>
      </c>
      <c r="C15140" s="44">
        <v>0</v>
      </c>
      <c r="D15140" s="33">
        <v>43870</v>
      </c>
    </row>
    <row r="15141" spans="1:4" x14ac:dyDescent="0.2">
      <c r="A15141" t="s">
        <v>323</v>
      </c>
      <c r="B15141" t="s">
        <v>143</v>
      </c>
      <c r="C15141" s="44">
        <v>0</v>
      </c>
      <c r="D15141" s="33">
        <v>43871</v>
      </c>
    </row>
    <row r="15142" spans="1:4" x14ac:dyDescent="0.2">
      <c r="A15142" t="s">
        <v>323</v>
      </c>
      <c r="B15142" t="s">
        <v>143</v>
      </c>
      <c r="C15142" s="44">
        <v>0</v>
      </c>
      <c r="D15142" s="33">
        <v>43872</v>
      </c>
    </row>
    <row r="15143" spans="1:4" x14ac:dyDescent="0.2">
      <c r="A15143" t="s">
        <v>323</v>
      </c>
      <c r="B15143" t="s">
        <v>143</v>
      </c>
      <c r="C15143" s="44">
        <v>0</v>
      </c>
      <c r="D15143" s="33">
        <v>43873</v>
      </c>
    </row>
    <row r="15144" spans="1:4" x14ac:dyDescent="0.2">
      <c r="A15144" t="s">
        <v>323</v>
      </c>
      <c r="B15144" t="s">
        <v>143</v>
      </c>
      <c r="C15144" s="44">
        <v>0</v>
      </c>
      <c r="D15144" s="33">
        <v>43874</v>
      </c>
    </row>
    <row r="15145" spans="1:4" x14ac:dyDescent="0.2">
      <c r="A15145" t="s">
        <v>323</v>
      </c>
      <c r="B15145" t="s">
        <v>143</v>
      </c>
      <c r="C15145" s="44">
        <v>0</v>
      </c>
      <c r="D15145" s="33">
        <v>43875</v>
      </c>
    </row>
    <row r="15146" spans="1:4" x14ac:dyDescent="0.2">
      <c r="A15146" t="s">
        <v>323</v>
      </c>
      <c r="B15146" t="s">
        <v>143</v>
      </c>
      <c r="C15146" s="44">
        <v>0</v>
      </c>
      <c r="D15146" s="33">
        <v>43876</v>
      </c>
    </row>
    <row r="15147" spans="1:4" x14ac:dyDescent="0.2">
      <c r="A15147" t="s">
        <v>323</v>
      </c>
      <c r="B15147" t="s">
        <v>143</v>
      </c>
      <c r="C15147" s="44">
        <v>0</v>
      </c>
      <c r="D15147" s="33">
        <v>43877</v>
      </c>
    </row>
    <row r="15148" spans="1:4" x14ac:dyDescent="0.2">
      <c r="A15148" t="s">
        <v>323</v>
      </c>
      <c r="B15148" t="s">
        <v>143</v>
      </c>
      <c r="C15148" s="44">
        <v>0</v>
      </c>
      <c r="D15148" s="33">
        <v>43878</v>
      </c>
    </row>
    <row r="15149" spans="1:4" x14ac:dyDescent="0.2">
      <c r="A15149" t="s">
        <v>323</v>
      </c>
      <c r="B15149" t="s">
        <v>143</v>
      </c>
      <c r="C15149" s="44">
        <v>0</v>
      </c>
      <c r="D15149" s="33">
        <v>43879</v>
      </c>
    </row>
    <row r="15150" spans="1:4" x14ac:dyDescent="0.2">
      <c r="A15150" t="s">
        <v>323</v>
      </c>
      <c r="B15150" t="s">
        <v>143</v>
      </c>
      <c r="C15150" s="44">
        <v>0</v>
      </c>
      <c r="D15150" s="33">
        <v>43880</v>
      </c>
    </row>
    <row r="15151" spans="1:4" x14ac:dyDescent="0.2">
      <c r="A15151" t="s">
        <v>323</v>
      </c>
      <c r="B15151" t="s">
        <v>143</v>
      </c>
      <c r="C15151" s="44">
        <v>0</v>
      </c>
      <c r="D15151" s="33">
        <v>43881</v>
      </c>
    </row>
    <row r="15152" spans="1:4" x14ac:dyDescent="0.2">
      <c r="A15152" t="s">
        <v>323</v>
      </c>
      <c r="B15152" t="s">
        <v>143</v>
      </c>
      <c r="C15152" s="44">
        <v>0</v>
      </c>
      <c r="D15152" s="33">
        <v>43882</v>
      </c>
    </row>
    <row r="15153" spans="1:4" x14ac:dyDescent="0.2">
      <c r="A15153" t="s">
        <v>323</v>
      </c>
      <c r="B15153" t="s">
        <v>143</v>
      </c>
      <c r="C15153" s="44">
        <v>0</v>
      </c>
      <c r="D15153" s="33">
        <v>43883</v>
      </c>
    </row>
    <row r="15154" spans="1:4" x14ac:dyDescent="0.2">
      <c r="A15154" t="s">
        <v>323</v>
      </c>
      <c r="B15154" t="s">
        <v>143</v>
      </c>
      <c r="C15154" s="44">
        <v>0</v>
      </c>
      <c r="D15154" s="33">
        <v>43884</v>
      </c>
    </row>
    <row r="15155" spans="1:4" x14ac:dyDescent="0.2">
      <c r="A15155" t="s">
        <v>323</v>
      </c>
      <c r="B15155" t="s">
        <v>143</v>
      </c>
      <c r="C15155" s="44">
        <v>0</v>
      </c>
      <c r="D15155" s="33">
        <v>43885</v>
      </c>
    </row>
    <row r="15156" spans="1:4" x14ac:dyDescent="0.2">
      <c r="A15156" t="s">
        <v>323</v>
      </c>
      <c r="B15156" t="s">
        <v>143</v>
      </c>
      <c r="C15156" s="44">
        <v>0</v>
      </c>
      <c r="D15156" s="33">
        <v>43886</v>
      </c>
    </row>
    <row r="15157" spans="1:4" x14ac:dyDescent="0.2">
      <c r="A15157" t="s">
        <v>323</v>
      </c>
      <c r="B15157" t="s">
        <v>143</v>
      </c>
      <c r="C15157" s="44">
        <v>0</v>
      </c>
      <c r="D15157" s="33">
        <v>43887</v>
      </c>
    </row>
    <row r="15158" spans="1:4" x14ac:dyDescent="0.2">
      <c r="A15158" t="s">
        <v>323</v>
      </c>
      <c r="B15158" t="s">
        <v>143</v>
      </c>
      <c r="C15158" s="44">
        <v>0</v>
      </c>
      <c r="D15158" s="33">
        <v>43888</v>
      </c>
    </row>
    <row r="15159" spans="1:4" x14ac:dyDescent="0.2">
      <c r="A15159" t="s">
        <v>323</v>
      </c>
      <c r="B15159" t="s">
        <v>143</v>
      </c>
      <c r="C15159" s="44">
        <v>0</v>
      </c>
      <c r="D15159" s="33">
        <v>43889</v>
      </c>
    </row>
    <row r="15160" spans="1:4" x14ac:dyDescent="0.2">
      <c r="A15160" t="s">
        <v>323</v>
      </c>
      <c r="B15160" t="s">
        <v>143</v>
      </c>
      <c r="C15160" s="44">
        <v>0</v>
      </c>
      <c r="D15160" s="33">
        <v>43890</v>
      </c>
    </row>
    <row r="15161" spans="1:4" x14ac:dyDescent="0.2">
      <c r="A15161" t="s">
        <v>323</v>
      </c>
      <c r="B15161" t="s">
        <v>143</v>
      </c>
      <c r="C15161" s="44">
        <v>0</v>
      </c>
      <c r="D15161" s="33">
        <v>43891</v>
      </c>
    </row>
    <row r="15162" spans="1:4" x14ac:dyDescent="0.2">
      <c r="A15162" t="s">
        <v>323</v>
      </c>
      <c r="B15162" t="s">
        <v>143</v>
      </c>
      <c r="C15162" s="44">
        <v>0</v>
      </c>
      <c r="D15162" s="33">
        <v>43892</v>
      </c>
    </row>
    <row r="15163" spans="1:4" x14ac:dyDescent="0.2">
      <c r="A15163" t="s">
        <v>323</v>
      </c>
      <c r="B15163" t="s">
        <v>143</v>
      </c>
      <c r="C15163" s="44">
        <v>0</v>
      </c>
      <c r="D15163" s="33">
        <v>43893</v>
      </c>
    </row>
    <row r="15164" spans="1:4" x14ac:dyDescent="0.2">
      <c r="A15164" t="s">
        <v>323</v>
      </c>
      <c r="B15164" t="s">
        <v>143</v>
      </c>
      <c r="C15164" s="44">
        <v>0</v>
      </c>
      <c r="D15164" s="33">
        <v>43894</v>
      </c>
    </row>
    <row r="15165" spans="1:4" x14ac:dyDescent="0.2">
      <c r="A15165" t="s">
        <v>323</v>
      </c>
      <c r="B15165" t="s">
        <v>143</v>
      </c>
      <c r="C15165" s="44">
        <v>0</v>
      </c>
      <c r="D15165" s="33">
        <v>43895</v>
      </c>
    </row>
    <row r="15166" spans="1:4" x14ac:dyDescent="0.2">
      <c r="A15166" t="s">
        <v>323</v>
      </c>
      <c r="B15166" t="s">
        <v>143</v>
      </c>
      <c r="C15166" s="44">
        <v>0</v>
      </c>
      <c r="D15166" s="33">
        <v>43896</v>
      </c>
    </row>
    <row r="15167" spans="1:4" x14ac:dyDescent="0.2">
      <c r="A15167" t="s">
        <v>323</v>
      </c>
      <c r="B15167" t="s">
        <v>143</v>
      </c>
      <c r="C15167" s="44">
        <v>0</v>
      </c>
      <c r="D15167" s="33">
        <v>43897</v>
      </c>
    </row>
    <row r="15168" spans="1:4" x14ac:dyDescent="0.2">
      <c r="A15168" t="s">
        <v>323</v>
      </c>
      <c r="B15168" t="s">
        <v>143</v>
      </c>
      <c r="C15168" s="44">
        <v>1</v>
      </c>
      <c r="D15168" s="33">
        <v>43898</v>
      </c>
    </row>
    <row r="15169" spans="1:4" x14ac:dyDescent="0.2">
      <c r="A15169" t="s">
        <v>323</v>
      </c>
      <c r="B15169" t="s">
        <v>143</v>
      </c>
      <c r="C15169" s="44">
        <v>1</v>
      </c>
      <c r="D15169" s="33">
        <v>43899</v>
      </c>
    </row>
    <row r="15170" spans="1:4" x14ac:dyDescent="0.2">
      <c r="A15170" t="s">
        <v>323</v>
      </c>
      <c r="B15170" t="s">
        <v>143</v>
      </c>
      <c r="C15170" s="44">
        <v>0</v>
      </c>
      <c r="D15170" s="33">
        <v>43900</v>
      </c>
    </row>
    <row r="15171" spans="1:4" x14ac:dyDescent="0.2">
      <c r="A15171" t="s">
        <v>323</v>
      </c>
      <c r="B15171" t="s">
        <v>143</v>
      </c>
      <c r="C15171" s="44">
        <v>0</v>
      </c>
      <c r="D15171" s="33">
        <v>43901</v>
      </c>
    </row>
    <row r="15172" spans="1:4" x14ac:dyDescent="0.2">
      <c r="A15172" t="s">
        <v>323</v>
      </c>
      <c r="B15172" t="s">
        <v>143</v>
      </c>
      <c r="C15172" s="44">
        <v>0</v>
      </c>
      <c r="D15172" s="33">
        <v>43902</v>
      </c>
    </row>
    <row r="15173" spans="1:4" x14ac:dyDescent="0.2">
      <c r="A15173" t="s">
        <v>323</v>
      </c>
      <c r="B15173" t="s">
        <v>143</v>
      </c>
      <c r="C15173" s="44">
        <v>0</v>
      </c>
      <c r="D15173" s="33">
        <v>43903</v>
      </c>
    </row>
    <row r="15174" spans="1:4" x14ac:dyDescent="0.2">
      <c r="A15174" t="s">
        <v>323</v>
      </c>
      <c r="B15174" t="s">
        <v>143</v>
      </c>
      <c r="C15174" s="44">
        <v>0</v>
      </c>
      <c r="D15174" s="33">
        <v>43904</v>
      </c>
    </row>
    <row r="15175" spans="1:4" x14ac:dyDescent="0.2">
      <c r="A15175" t="s">
        <v>323</v>
      </c>
      <c r="B15175" t="s">
        <v>143</v>
      </c>
      <c r="C15175" s="44">
        <v>0</v>
      </c>
      <c r="D15175" s="33">
        <v>43905</v>
      </c>
    </row>
    <row r="15176" spans="1:4" x14ac:dyDescent="0.2">
      <c r="A15176" t="s">
        <v>324</v>
      </c>
      <c r="B15176" t="s">
        <v>143</v>
      </c>
      <c r="C15176" s="44">
        <v>0</v>
      </c>
      <c r="D15176" s="33">
        <v>43852</v>
      </c>
    </row>
    <row r="15177" spans="1:4" x14ac:dyDescent="0.2">
      <c r="A15177" t="s">
        <v>324</v>
      </c>
      <c r="B15177" t="s">
        <v>143</v>
      </c>
      <c r="C15177" s="44">
        <v>0</v>
      </c>
      <c r="D15177" s="33">
        <v>43853</v>
      </c>
    </row>
    <row r="15178" spans="1:4" x14ac:dyDescent="0.2">
      <c r="A15178" t="s">
        <v>324</v>
      </c>
      <c r="B15178" t="s">
        <v>143</v>
      </c>
      <c r="C15178" s="44">
        <v>0</v>
      </c>
      <c r="D15178" s="33">
        <v>43854</v>
      </c>
    </row>
    <row r="15179" spans="1:4" x14ac:dyDescent="0.2">
      <c r="A15179" t="s">
        <v>324</v>
      </c>
      <c r="B15179" t="s">
        <v>143</v>
      </c>
      <c r="C15179" s="44">
        <v>0</v>
      </c>
      <c r="D15179" s="33">
        <v>43855</v>
      </c>
    </row>
    <row r="15180" spans="1:4" x14ac:dyDescent="0.2">
      <c r="A15180" t="s">
        <v>324</v>
      </c>
      <c r="B15180" t="s">
        <v>143</v>
      </c>
      <c r="C15180" s="44">
        <v>0</v>
      </c>
      <c r="D15180" s="33">
        <v>43856</v>
      </c>
    </row>
    <row r="15181" spans="1:4" x14ac:dyDescent="0.2">
      <c r="A15181" t="s">
        <v>324</v>
      </c>
      <c r="B15181" t="s">
        <v>143</v>
      </c>
      <c r="C15181" s="44">
        <v>0</v>
      </c>
      <c r="D15181" s="33">
        <v>43857</v>
      </c>
    </row>
    <row r="15182" spans="1:4" x14ac:dyDescent="0.2">
      <c r="A15182" t="s">
        <v>324</v>
      </c>
      <c r="B15182" t="s">
        <v>143</v>
      </c>
      <c r="C15182" s="44">
        <v>0</v>
      </c>
      <c r="D15182" s="33">
        <v>43858</v>
      </c>
    </row>
    <row r="15183" spans="1:4" x14ac:dyDescent="0.2">
      <c r="A15183" t="s">
        <v>324</v>
      </c>
      <c r="B15183" t="s">
        <v>143</v>
      </c>
      <c r="C15183" s="44">
        <v>0</v>
      </c>
      <c r="D15183" s="33">
        <v>43859</v>
      </c>
    </row>
    <row r="15184" spans="1:4" x14ac:dyDescent="0.2">
      <c r="A15184" t="s">
        <v>324</v>
      </c>
      <c r="B15184" t="s">
        <v>143</v>
      </c>
      <c r="C15184" s="44">
        <v>0</v>
      </c>
      <c r="D15184" s="33">
        <v>43860</v>
      </c>
    </row>
    <row r="15185" spans="1:4" x14ac:dyDescent="0.2">
      <c r="A15185" t="s">
        <v>324</v>
      </c>
      <c r="B15185" t="s">
        <v>143</v>
      </c>
      <c r="C15185" s="44">
        <v>0</v>
      </c>
      <c r="D15185" s="33">
        <v>43861</v>
      </c>
    </row>
    <row r="15186" spans="1:4" x14ac:dyDescent="0.2">
      <c r="A15186" t="s">
        <v>324</v>
      </c>
      <c r="B15186" t="s">
        <v>143</v>
      </c>
      <c r="C15186" s="44">
        <v>0</v>
      </c>
      <c r="D15186" s="33">
        <v>43862</v>
      </c>
    </row>
    <row r="15187" spans="1:4" x14ac:dyDescent="0.2">
      <c r="A15187" t="s">
        <v>324</v>
      </c>
      <c r="B15187" t="s">
        <v>143</v>
      </c>
      <c r="C15187" s="44">
        <v>0</v>
      </c>
      <c r="D15187" s="33">
        <v>43863</v>
      </c>
    </row>
    <row r="15188" spans="1:4" x14ac:dyDescent="0.2">
      <c r="A15188" t="s">
        <v>324</v>
      </c>
      <c r="B15188" t="s">
        <v>143</v>
      </c>
      <c r="C15188" s="44">
        <v>0</v>
      </c>
      <c r="D15188" s="33">
        <v>43864</v>
      </c>
    </row>
    <row r="15189" spans="1:4" x14ac:dyDescent="0.2">
      <c r="A15189" t="s">
        <v>324</v>
      </c>
      <c r="B15189" t="s">
        <v>143</v>
      </c>
      <c r="C15189" s="44">
        <v>0</v>
      </c>
      <c r="D15189" s="33">
        <v>43865</v>
      </c>
    </row>
    <row r="15190" spans="1:4" x14ac:dyDescent="0.2">
      <c r="A15190" t="s">
        <v>324</v>
      </c>
      <c r="B15190" t="s">
        <v>143</v>
      </c>
      <c r="C15190" s="44">
        <v>0</v>
      </c>
      <c r="D15190" s="33">
        <v>43866</v>
      </c>
    </row>
    <row r="15191" spans="1:4" x14ac:dyDescent="0.2">
      <c r="A15191" t="s">
        <v>324</v>
      </c>
      <c r="B15191" t="s">
        <v>143</v>
      </c>
      <c r="C15191" s="44">
        <v>0</v>
      </c>
      <c r="D15191" s="33">
        <v>43867</v>
      </c>
    </row>
    <row r="15192" spans="1:4" x14ac:dyDescent="0.2">
      <c r="A15192" t="s">
        <v>324</v>
      </c>
      <c r="B15192" t="s">
        <v>143</v>
      </c>
      <c r="C15192" s="44">
        <v>0</v>
      </c>
      <c r="D15192" s="33">
        <v>43868</v>
      </c>
    </row>
    <row r="15193" spans="1:4" x14ac:dyDescent="0.2">
      <c r="A15193" t="s">
        <v>324</v>
      </c>
      <c r="B15193" t="s">
        <v>143</v>
      </c>
      <c r="C15193" s="44">
        <v>0</v>
      </c>
      <c r="D15193" s="33">
        <v>43869</v>
      </c>
    </row>
    <row r="15194" spans="1:4" x14ac:dyDescent="0.2">
      <c r="A15194" t="s">
        <v>324</v>
      </c>
      <c r="B15194" t="s">
        <v>143</v>
      </c>
      <c r="C15194" s="44">
        <v>0</v>
      </c>
      <c r="D15194" s="33">
        <v>43870</v>
      </c>
    </row>
    <row r="15195" spans="1:4" x14ac:dyDescent="0.2">
      <c r="A15195" t="s">
        <v>324</v>
      </c>
      <c r="B15195" t="s">
        <v>143</v>
      </c>
      <c r="C15195" s="44">
        <v>0</v>
      </c>
      <c r="D15195" s="33">
        <v>43871</v>
      </c>
    </row>
    <row r="15196" spans="1:4" x14ac:dyDescent="0.2">
      <c r="A15196" t="s">
        <v>324</v>
      </c>
      <c r="B15196" t="s">
        <v>143</v>
      </c>
      <c r="C15196" s="44">
        <v>0</v>
      </c>
      <c r="D15196" s="33">
        <v>43872</v>
      </c>
    </row>
    <row r="15197" spans="1:4" x14ac:dyDescent="0.2">
      <c r="A15197" t="s">
        <v>324</v>
      </c>
      <c r="B15197" t="s">
        <v>143</v>
      </c>
      <c r="C15197" s="44">
        <v>0</v>
      </c>
      <c r="D15197" s="33">
        <v>43873</v>
      </c>
    </row>
    <row r="15198" spans="1:4" x14ac:dyDescent="0.2">
      <c r="A15198" t="s">
        <v>324</v>
      </c>
      <c r="B15198" t="s">
        <v>143</v>
      </c>
      <c r="C15198" s="44">
        <v>0</v>
      </c>
      <c r="D15198" s="33">
        <v>43874</v>
      </c>
    </row>
    <row r="15199" spans="1:4" x14ac:dyDescent="0.2">
      <c r="A15199" t="s">
        <v>324</v>
      </c>
      <c r="B15199" t="s">
        <v>143</v>
      </c>
      <c r="C15199" s="44">
        <v>0</v>
      </c>
      <c r="D15199" s="33">
        <v>43875</v>
      </c>
    </row>
    <row r="15200" spans="1:4" x14ac:dyDescent="0.2">
      <c r="A15200" t="s">
        <v>324</v>
      </c>
      <c r="B15200" t="s">
        <v>143</v>
      </c>
      <c r="C15200" s="44">
        <v>0</v>
      </c>
      <c r="D15200" s="33">
        <v>43876</v>
      </c>
    </row>
    <row r="15201" spans="1:4" x14ac:dyDescent="0.2">
      <c r="A15201" t="s">
        <v>324</v>
      </c>
      <c r="B15201" t="s">
        <v>143</v>
      </c>
      <c r="C15201" s="44">
        <v>0</v>
      </c>
      <c r="D15201" s="33">
        <v>43877</v>
      </c>
    </row>
    <row r="15202" spans="1:4" x14ac:dyDescent="0.2">
      <c r="A15202" t="s">
        <v>324</v>
      </c>
      <c r="B15202" t="s">
        <v>143</v>
      </c>
      <c r="C15202" s="44">
        <v>0</v>
      </c>
      <c r="D15202" s="33">
        <v>43878</v>
      </c>
    </row>
    <row r="15203" spans="1:4" x14ac:dyDescent="0.2">
      <c r="A15203" t="s">
        <v>324</v>
      </c>
      <c r="B15203" t="s">
        <v>143</v>
      </c>
      <c r="C15203" s="44">
        <v>0</v>
      </c>
      <c r="D15203" s="33">
        <v>43879</v>
      </c>
    </row>
    <row r="15204" spans="1:4" x14ac:dyDescent="0.2">
      <c r="A15204" t="s">
        <v>324</v>
      </c>
      <c r="B15204" t="s">
        <v>143</v>
      </c>
      <c r="C15204" s="44">
        <v>0</v>
      </c>
      <c r="D15204" s="33">
        <v>43880</v>
      </c>
    </row>
    <row r="15205" spans="1:4" x14ac:dyDescent="0.2">
      <c r="A15205" t="s">
        <v>324</v>
      </c>
      <c r="B15205" t="s">
        <v>143</v>
      </c>
      <c r="C15205" s="44">
        <v>0</v>
      </c>
      <c r="D15205" s="33">
        <v>43881</v>
      </c>
    </row>
    <row r="15206" spans="1:4" x14ac:dyDescent="0.2">
      <c r="A15206" t="s">
        <v>324</v>
      </c>
      <c r="B15206" t="s">
        <v>143</v>
      </c>
      <c r="C15206" s="44">
        <v>0</v>
      </c>
      <c r="D15206" s="33">
        <v>43882</v>
      </c>
    </row>
    <row r="15207" spans="1:4" x14ac:dyDescent="0.2">
      <c r="A15207" t="s">
        <v>324</v>
      </c>
      <c r="B15207" t="s">
        <v>143</v>
      </c>
      <c r="C15207" s="44">
        <v>0</v>
      </c>
      <c r="D15207" s="33">
        <v>43883</v>
      </c>
    </row>
    <row r="15208" spans="1:4" x14ac:dyDescent="0.2">
      <c r="A15208" t="s">
        <v>324</v>
      </c>
      <c r="B15208" t="s">
        <v>143</v>
      </c>
      <c r="C15208" s="44">
        <v>0</v>
      </c>
      <c r="D15208" s="33">
        <v>43884</v>
      </c>
    </row>
    <row r="15209" spans="1:4" x14ac:dyDescent="0.2">
      <c r="A15209" t="s">
        <v>324</v>
      </c>
      <c r="B15209" t="s">
        <v>143</v>
      </c>
      <c r="C15209" s="44">
        <v>0</v>
      </c>
      <c r="D15209" s="33">
        <v>43885</v>
      </c>
    </row>
    <row r="15210" spans="1:4" x14ac:dyDescent="0.2">
      <c r="A15210" t="s">
        <v>324</v>
      </c>
      <c r="B15210" t="s">
        <v>143</v>
      </c>
      <c r="C15210" s="44">
        <v>0</v>
      </c>
      <c r="D15210" s="33">
        <v>43886</v>
      </c>
    </row>
    <row r="15211" spans="1:4" x14ac:dyDescent="0.2">
      <c r="A15211" t="s">
        <v>324</v>
      </c>
      <c r="B15211" t="s">
        <v>143</v>
      </c>
      <c r="C15211" s="44">
        <v>0</v>
      </c>
      <c r="D15211" s="33">
        <v>43887</v>
      </c>
    </row>
    <row r="15212" spans="1:4" x14ac:dyDescent="0.2">
      <c r="A15212" t="s">
        <v>324</v>
      </c>
      <c r="B15212" t="s">
        <v>143</v>
      </c>
      <c r="C15212" s="44">
        <v>0</v>
      </c>
      <c r="D15212" s="33">
        <v>43888</v>
      </c>
    </row>
    <row r="15213" spans="1:4" x14ac:dyDescent="0.2">
      <c r="A15213" t="s">
        <v>324</v>
      </c>
      <c r="B15213" t="s">
        <v>143</v>
      </c>
      <c r="C15213" s="44">
        <v>0</v>
      </c>
      <c r="D15213" s="33">
        <v>43889</v>
      </c>
    </row>
    <row r="15214" spans="1:4" x14ac:dyDescent="0.2">
      <c r="A15214" t="s">
        <v>324</v>
      </c>
      <c r="B15214" t="s">
        <v>143</v>
      </c>
      <c r="C15214" s="44">
        <v>0</v>
      </c>
      <c r="D15214" s="33">
        <v>43890</v>
      </c>
    </row>
    <row r="15215" spans="1:4" x14ac:dyDescent="0.2">
      <c r="A15215" t="s">
        <v>324</v>
      </c>
      <c r="B15215" t="s">
        <v>143</v>
      </c>
      <c r="C15215" s="44">
        <v>0</v>
      </c>
      <c r="D15215" s="33">
        <v>43891</v>
      </c>
    </row>
    <row r="15216" spans="1:4" x14ac:dyDescent="0.2">
      <c r="A15216" t="s">
        <v>324</v>
      </c>
      <c r="B15216" t="s">
        <v>143</v>
      </c>
      <c r="C15216" s="44">
        <v>0</v>
      </c>
      <c r="D15216" s="33">
        <v>43892</v>
      </c>
    </row>
    <row r="15217" spans="1:4" x14ac:dyDescent="0.2">
      <c r="A15217" t="s">
        <v>324</v>
      </c>
      <c r="B15217" t="s">
        <v>143</v>
      </c>
      <c r="C15217" s="44">
        <v>0</v>
      </c>
      <c r="D15217" s="33">
        <v>43893</v>
      </c>
    </row>
    <row r="15218" spans="1:4" x14ac:dyDescent="0.2">
      <c r="A15218" t="s">
        <v>324</v>
      </c>
      <c r="B15218" t="s">
        <v>143</v>
      </c>
      <c r="C15218" s="44">
        <v>0</v>
      </c>
      <c r="D15218" s="33">
        <v>43894</v>
      </c>
    </row>
    <row r="15219" spans="1:4" x14ac:dyDescent="0.2">
      <c r="A15219" t="s">
        <v>324</v>
      </c>
      <c r="B15219" t="s">
        <v>143</v>
      </c>
      <c r="C15219" s="44">
        <v>0</v>
      </c>
      <c r="D15219" s="33">
        <v>43895</v>
      </c>
    </row>
    <row r="15220" spans="1:4" x14ac:dyDescent="0.2">
      <c r="A15220" t="s">
        <v>324</v>
      </c>
      <c r="B15220" t="s">
        <v>143</v>
      </c>
      <c r="C15220" s="44">
        <v>0</v>
      </c>
      <c r="D15220" s="33">
        <v>43896</v>
      </c>
    </row>
    <row r="15221" spans="1:4" x14ac:dyDescent="0.2">
      <c r="A15221" t="s">
        <v>324</v>
      </c>
      <c r="B15221" t="s">
        <v>143</v>
      </c>
      <c r="C15221" s="44">
        <v>0</v>
      </c>
      <c r="D15221" s="33">
        <v>43897</v>
      </c>
    </row>
    <row r="15222" spans="1:4" x14ac:dyDescent="0.2">
      <c r="A15222" t="s">
        <v>324</v>
      </c>
      <c r="B15222" t="s">
        <v>143</v>
      </c>
      <c r="C15222" s="44">
        <v>2</v>
      </c>
      <c r="D15222" s="33">
        <v>43898</v>
      </c>
    </row>
    <row r="15223" spans="1:4" x14ac:dyDescent="0.2">
      <c r="A15223" t="s">
        <v>324</v>
      </c>
      <c r="B15223" t="s">
        <v>143</v>
      </c>
      <c r="C15223" s="44">
        <v>2</v>
      </c>
      <c r="D15223" s="33">
        <v>43899</v>
      </c>
    </row>
    <row r="15224" spans="1:4" x14ac:dyDescent="0.2">
      <c r="A15224" t="s">
        <v>324</v>
      </c>
      <c r="B15224" t="s">
        <v>143</v>
      </c>
      <c r="C15224" s="44">
        <v>0</v>
      </c>
      <c r="D15224" s="33">
        <v>43900</v>
      </c>
    </row>
    <row r="15225" spans="1:4" x14ac:dyDescent="0.2">
      <c r="A15225" t="s">
        <v>324</v>
      </c>
      <c r="B15225" t="s">
        <v>143</v>
      </c>
      <c r="C15225" s="44">
        <v>0</v>
      </c>
      <c r="D15225" s="33">
        <v>43901</v>
      </c>
    </row>
    <row r="15226" spans="1:4" x14ac:dyDescent="0.2">
      <c r="A15226" t="s">
        <v>324</v>
      </c>
      <c r="B15226" t="s">
        <v>143</v>
      </c>
      <c r="C15226" s="44">
        <v>0</v>
      </c>
      <c r="D15226" s="33">
        <v>43902</v>
      </c>
    </row>
    <row r="15227" spans="1:4" x14ac:dyDescent="0.2">
      <c r="A15227" t="s">
        <v>324</v>
      </c>
      <c r="B15227" t="s">
        <v>143</v>
      </c>
      <c r="C15227" s="44">
        <v>0</v>
      </c>
      <c r="D15227" s="33">
        <v>43903</v>
      </c>
    </row>
    <row r="15228" spans="1:4" x14ac:dyDescent="0.2">
      <c r="A15228" t="s">
        <v>324</v>
      </c>
      <c r="B15228" t="s">
        <v>143</v>
      </c>
      <c r="C15228" s="44">
        <v>0</v>
      </c>
      <c r="D15228" s="33">
        <v>43904</v>
      </c>
    </row>
    <row r="15229" spans="1:4" x14ac:dyDescent="0.2">
      <c r="A15229" t="s">
        <v>324</v>
      </c>
      <c r="B15229" t="s">
        <v>143</v>
      </c>
      <c r="C15229" s="44">
        <v>0</v>
      </c>
      <c r="D15229" s="33">
        <v>43905</v>
      </c>
    </row>
    <row r="15230" spans="1:4" x14ac:dyDescent="0.2">
      <c r="A15230" t="s">
        <v>325</v>
      </c>
      <c r="B15230" t="s">
        <v>143</v>
      </c>
      <c r="C15230" s="44">
        <v>0</v>
      </c>
      <c r="D15230" s="33">
        <v>43852</v>
      </c>
    </row>
    <row r="15231" spans="1:4" x14ac:dyDescent="0.2">
      <c r="A15231" t="s">
        <v>325</v>
      </c>
      <c r="B15231" t="s">
        <v>143</v>
      </c>
      <c r="C15231" s="44">
        <v>0</v>
      </c>
      <c r="D15231" s="33">
        <v>43853</v>
      </c>
    </row>
    <row r="15232" spans="1:4" x14ac:dyDescent="0.2">
      <c r="A15232" t="s">
        <v>325</v>
      </c>
      <c r="B15232" t="s">
        <v>143</v>
      </c>
      <c r="C15232" s="44">
        <v>0</v>
      </c>
      <c r="D15232" s="33">
        <v>43854</v>
      </c>
    </row>
    <row r="15233" spans="1:4" x14ac:dyDescent="0.2">
      <c r="A15233" t="s">
        <v>325</v>
      </c>
      <c r="B15233" t="s">
        <v>143</v>
      </c>
      <c r="C15233" s="44">
        <v>0</v>
      </c>
      <c r="D15233" s="33">
        <v>43855</v>
      </c>
    </row>
    <row r="15234" spans="1:4" x14ac:dyDescent="0.2">
      <c r="A15234" t="s">
        <v>325</v>
      </c>
      <c r="B15234" t="s">
        <v>143</v>
      </c>
      <c r="C15234" s="44">
        <v>0</v>
      </c>
      <c r="D15234" s="33">
        <v>43856</v>
      </c>
    </row>
    <row r="15235" spans="1:4" x14ac:dyDescent="0.2">
      <c r="A15235" t="s">
        <v>325</v>
      </c>
      <c r="B15235" t="s">
        <v>143</v>
      </c>
      <c r="C15235" s="44">
        <v>0</v>
      </c>
      <c r="D15235" s="33">
        <v>43857</v>
      </c>
    </row>
    <row r="15236" spans="1:4" x14ac:dyDescent="0.2">
      <c r="A15236" t="s">
        <v>325</v>
      </c>
      <c r="B15236" t="s">
        <v>143</v>
      </c>
      <c r="C15236" s="44">
        <v>0</v>
      </c>
      <c r="D15236" s="33">
        <v>43858</v>
      </c>
    </row>
    <row r="15237" spans="1:4" x14ac:dyDescent="0.2">
      <c r="A15237" t="s">
        <v>325</v>
      </c>
      <c r="B15237" t="s">
        <v>143</v>
      </c>
      <c r="C15237" s="44">
        <v>0</v>
      </c>
      <c r="D15237" s="33">
        <v>43859</v>
      </c>
    </row>
    <row r="15238" spans="1:4" x14ac:dyDescent="0.2">
      <c r="A15238" t="s">
        <v>325</v>
      </c>
      <c r="B15238" t="s">
        <v>143</v>
      </c>
      <c r="C15238" s="44">
        <v>0</v>
      </c>
      <c r="D15238" s="33">
        <v>43860</v>
      </c>
    </row>
    <row r="15239" spans="1:4" x14ac:dyDescent="0.2">
      <c r="A15239" t="s">
        <v>325</v>
      </c>
      <c r="B15239" t="s">
        <v>143</v>
      </c>
      <c r="C15239" s="44">
        <v>0</v>
      </c>
      <c r="D15239" s="33">
        <v>43861</v>
      </c>
    </row>
    <row r="15240" spans="1:4" x14ac:dyDescent="0.2">
      <c r="A15240" t="s">
        <v>325</v>
      </c>
      <c r="B15240" t="s">
        <v>143</v>
      </c>
      <c r="C15240" s="44">
        <v>0</v>
      </c>
      <c r="D15240" s="33">
        <v>43862</v>
      </c>
    </row>
    <row r="15241" spans="1:4" x14ac:dyDescent="0.2">
      <c r="A15241" t="s">
        <v>325</v>
      </c>
      <c r="B15241" t="s">
        <v>143</v>
      </c>
      <c r="C15241" s="44">
        <v>0</v>
      </c>
      <c r="D15241" s="33">
        <v>43863</v>
      </c>
    </row>
    <row r="15242" spans="1:4" x14ac:dyDescent="0.2">
      <c r="A15242" t="s">
        <v>325</v>
      </c>
      <c r="B15242" t="s">
        <v>143</v>
      </c>
      <c r="C15242" s="44">
        <v>0</v>
      </c>
      <c r="D15242" s="33">
        <v>43864</v>
      </c>
    </row>
    <row r="15243" spans="1:4" x14ac:dyDescent="0.2">
      <c r="A15243" t="s">
        <v>325</v>
      </c>
      <c r="B15243" t="s">
        <v>143</v>
      </c>
      <c r="C15243" s="44">
        <v>0</v>
      </c>
      <c r="D15243" s="33">
        <v>43865</v>
      </c>
    </row>
    <row r="15244" spans="1:4" x14ac:dyDescent="0.2">
      <c r="A15244" t="s">
        <v>325</v>
      </c>
      <c r="B15244" t="s">
        <v>143</v>
      </c>
      <c r="C15244" s="44">
        <v>0</v>
      </c>
      <c r="D15244" s="33">
        <v>43866</v>
      </c>
    </row>
    <row r="15245" spans="1:4" x14ac:dyDescent="0.2">
      <c r="A15245" t="s">
        <v>325</v>
      </c>
      <c r="B15245" t="s">
        <v>143</v>
      </c>
      <c r="C15245" s="44">
        <v>0</v>
      </c>
      <c r="D15245" s="33">
        <v>43867</v>
      </c>
    </row>
    <row r="15246" spans="1:4" x14ac:dyDescent="0.2">
      <c r="A15246" t="s">
        <v>325</v>
      </c>
      <c r="B15246" t="s">
        <v>143</v>
      </c>
      <c r="C15246" s="44">
        <v>0</v>
      </c>
      <c r="D15246" s="33">
        <v>43868</v>
      </c>
    </row>
    <row r="15247" spans="1:4" x14ac:dyDescent="0.2">
      <c r="A15247" t="s">
        <v>325</v>
      </c>
      <c r="B15247" t="s">
        <v>143</v>
      </c>
      <c r="C15247" s="44">
        <v>0</v>
      </c>
      <c r="D15247" s="33">
        <v>43869</v>
      </c>
    </row>
    <row r="15248" spans="1:4" x14ac:dyDescent="0.2">
      <c r="A15248" t="s">
        <v>325</v>
      </c>
      <c r="B15248" t="s">
        <v>143</v>
      </c>
      <c r="C15248" s="44">
        <v>0</v>
      </c>
      <c r="D15248" s="33">
        <v>43870</v>
      </c>
    </row>
    <row r="15249" spans="1:4" x14ac:dyDescent="0.2">
      <c r="A15249" t="s">
        <v>325</v>
      </c>
      <c r="B15249" t="s">
        <v>143</v>
      </c>
      <c r="C15249" s="44">
        <v>0</v>
      </c>
      <c r="D15249" s="33">
        <v>43871</v>
      </c>
    </row>
    <row r="15250" spans="1:4" x14ac:dyDescent="0.2">
      <c r="A15250" t="s">
        <v>325</v>
      </c>
      <c r="B15250" t="s">
        <v>143</v>
      </c>
      <c r="C15250" s="44">
        <v>0</v>
      </c>
      <c r="D15250" s="33">
        <v>43872</v>
      </c>
    </row>
    <row r="15251" spans="1:4" x14ac:dyDescent="0.2">
      <c r="A15251" t="s">
        <v>325</v>
      </c>
      <c r="B15251" t="s">
        <v>143</v>
      </c>
      <c r="C15251" s="44">
        <v>0</v>
      </c>
      <c r="D15251" s="33">
        <v>43873</v>
      </c>
    </row>
    <row r="15252" spans="1:4" x14ac:dyDescent="0.2">
      <c r="A15252" t="s">
        <v>325</v>
      </c>
      <c r="B15252" t="s">
        <v>143</v>
      </c>
      <c r="C15252" s="44">
        <v>0</v>
      </c>
      <c r="D15252" s="33">
        <v>43874</v>
      </c>
    </row>
    <row r="15253" spans="1:4" x14ac:dyDescent="0.2">
      <c r="A15253" t="s">
        <v>325</v>
      </c>
      <c r="B15253" t="s">
        <v>143</v>
      </c>
      <c r="C15253" s="44">
        <v>0</v>
      </c>
      <c r="D15253" s="33">
        <v>43875</v>
      </c>
    </row>
    <row r="15254" spans="1:4" x14ac:dyDescent="0.2">
      <c r="A15254" t="s">
        <v>325</v>
      </c>
      <c r="B15254" t="s">
        <v>143</v>
      </c>
      <c r="C15254" s="44">
        <v>0</v>
      </c>
      <c r="D15254" s="33">
        <v>43876</v>
      </c>
    </row>
    <row r="15255" spans="1:4" x14ac:dyDescent="0.2">
      <c r="A15255" t="s">
        <v>325</v>
      </c>
      <c r="B15255" t="s">
        <v>143</v>
      </c>
      <c r="C15255" s="44">
        <v>0</v>
      </c>
      <c r="D15255" s="33">
        <v>43877</v>
      </c>
    </row>
    <row r="15256" spans="1:4" x14ac:dyDescent="0.2">
      <c r="A15256" t="s">
        <v>325</v>
      </c>
      <c r="B15256" t="s">
        <v>143</v>
      </c>
      <c r="C15256" s="44">
        <v>0</v>
      </c>
      <c r="D15256" s="33">
        <v>43878</v>
      </c>
    </row>
    <row r="15257" spans="1:4" x14ac:dyDescent="0.2">
      <c r="A15257" t="s">
        <v>325</v>
      </c>
      <c r="B15257" t="s">
        <v>143</v>
      </c>
      <c r="C15257" s="44">
        <v>0</v>
      </c>
      <c r="D15257" s="33">
        <v>43879</v>
      </c>
    </row>
    <row r="15258" spans="1:4" x14ac:dyDescent="0.2">
      <c r="A15258" t="s">
        <v>325</v>
      </c>
      <c r="B15258" t="s">
        <v>143</v>
      </c>
      <c r="C15258" s="44">
        <v>0</v>
      </c>
      <c r="D15258" s="33">
        <v>43880</v>
      </c>
    </row>
    <row r="15259" spans="1:4" x14ac:dyDescent="0.2">
      <c r="A15259" t="s">
        <v>325</v>
      </c>
      <c r="B15259" t="s">
        <v>143</v>
      </c>
      <c r="C15259" s="44">
        <v>0</v>
      </c>
      <c r="D15259" s="33">
        <v>43881</v>
      </c>
    </row>
    <row r="15260" spans="1:4" x14ac:dyDescent="0.2">
      <c r="A15260" t="s">
        <v>325</v>
      </c>
      <c r="B15260" t="s">
        <v>143</v>
      </c>
      <c r="C15260" s="44">
        <v>0</v>
      </c>
      <c r="D15260" s="33">
        <v>43882</v>
      </c>
    </row>
    <row r="15261" spans="1:4" x14ac:dyDescent="0.2">
      <c r="A15261" t="s">
        <v>325</v>
      </c>
      <c r="B15261" t="s">
        <v>143</v>
      </c>
      <c r="C15261" s="44">
        <v>0</v>
      </c>
      <c r="D15261" s="33">
        <v>43883</v>
      </c>
    </row>
    <row r="15262" spans="1:4" x14ac:dyDescent="0.2">
      <c r="A15262" t="s">
        <v>325</v>
      </c>
      <c r="B15262" t="s">
        <v>143</v>
      </c>
      <c r="C15262" s="44">
        <v>0</v>
      </c>
      <c r="D15262" s="33">
        <v>43884</v>
      </c>
    </row>
    <row r="15263" spans="1:4" x14ac:dyDescent="0.2">
      <c r="A15263" t="s">
        <v>325</v>
      </c>
      <c r="B15263" t="s">
        <v>143</v>
      </c>
      <c r="C15263" s="44">
        <v>0</v>
      </c>
      <c r="D15263" s="33">
        <v>43885</v>
      </c>
    </row>
    <row r="15264" spans="1:4" x14ac:dyDescent="0.2">
      <c r="A15264" t="s">
        <v>325</v>
      </c>
      <c r="B15264" t="s">
        <v>143</v>
      </c>
      <c r="C15264" s="44">
        <v>0</v>
      </c>
      <c r="D15264" s="33">
        <v>43886</v>
      </c>
    </row>
    <row r="15265" spans="1:4" x14ac:dyDescent="0.2">
      <c r="A15265" t="s">
        <v>325</v>
      </c>
      <c r="B15265" t="s">
        <v>143</v>
      </c>
      <c r="C15265" s="44">
        <v>0</v>
      </c>
      <c r="D15265" s="33">
        <v>43887</v>
      </c>
    </row>
    <row r="15266" spans="1:4" x14ac:dyDescent="0.2">
      <c r="A15266" t="s">
        <v>325</v>
      </c>
      <c r="B15266" t="s">
        <v>143</v>
      </c>
      <c r="C15266" s="44">
        <v>0</v>
      </c>
      <c r="D15266" s="33">
        <v>43888</v>
      </c>
    </row>
    <row r="15267" spans="1:4" x14ac:dyDescent="0.2">
      <c r="A15267" t="s">
        <v>325</v>
      </c>
      <c r="B15267" t="s">
        <v>143</v>
      </c>
      <c r="C15267" s="44">
        <v>0</v>
      </c>
      <c r="D15267" s="33">
        <v>43889</v>
      </c>
    </row>
    <row r="15268" spans="1:4" x14ac:dyDescent="0.2">
      <c r="A15268" t="s">
        <v>325</v>
      </c>
      <c r="B15268" t="s">
        <v>143</v>
      </c>
      <c r="C15268" s="44">
        <v>0</v>
      </c>
      <c r="D15268" s="33">
        <v>43890</v>
      </c>
    </row>
    <row r="15269" spans="1:4" x14ac:dyDescent="0.2">
      <c r="A15269" t="s">
        <v>325</v>
      </c>
      <c r="B15269" t="s">
        <v>143</v>
      </c>
      <c r="C15269" s="44">
        <v>0</v>
      </c>
      <c r="D15269" s="33">
        <v>43891</v>
      </c>
    </row>
    <row r="15270" spans="1:4" x14ac:dyDescent="0.2">
      <c r="A15270" t="s">
        <v>325</v>
      </c>
      <c r="B15270" t="s">
        <v>143</v>
      </c>
      <c r="C15270" s="44">
        <v>0</v>
      </c>
      <c r="D15270" s="33">
        <v>43892</v>
      </c>
    </row>
    <row r="15271" spans="1:4" x14ac:dyDescent="0.2">
      <c r="A15271" t="s">
        <v>325</v>
      </c>
      <c r="B15271" t="s">
        <v>143</v>
      </c>
      <c r="C15271" s="44">
        <v>0</v>
      </c>
      <c r="D15271" s="33">
        <v>43893</v>
      </c>
    </row>
    <row r="15272" spans="1:4" x14ac:dyDescent="0.2">
      <c r="A15272" t="s">
        <v>325</v>
      </c>
      <c r="B15272" t="s">
        <v>143</v>
      </c>
      <c r="C15272" s="44">
        <v>0</v>
      </c>
      <c r="D15272" s="33">
        <v>43894</v>
      </c>
    </row>
    <row r="15273" spans="1:4" x14ac:dyDescent="0.2">
      <c r="A15273" t="s">
        <v>325</v>
      </c>
      <c r="B15273" t="s">
        <v>143</v>
      </c>
      <c r="C15273" s="44">
        <v>0</v>
      </c>
      <c r="D15273" s="33">
        <v>43895</v>
      </c>
    </row>
    <row r="15274" spans="1:4" x14ac:dyDescent="0.2">
      <c r="A15274" t="s">
        <v>325</v>
      </c>
      <c r="B15274" t="s">
        <v>143</v>
      </c>
      <c r="C15274" s="44">
        <v>0</v>
      </c>
      <c r="D15274" s="33">
        <v>43896</v>
      </c>
    </row>
    <row r="15275" spans="1:4" x14ac:dyDescent="0.2">
      <c r="A15275" t="s">
        <v>325</v>
      </c>
      <c r="B15275" t="s">
        <v>143</v>
      </c>
      <c r="C15275" s="44">
        <v>0</v>
      </c>
      <c r="D15275" s="33">
        <v>43897</v>
      </c>
    </row>
    <row r="15276" spans="1:4" x14ac:dyDescent="0.2">
      <c r="A15276" t="s">
        <v>325</v>
      </c>
      <c r="B15276" t="s">
        <v>143</v>
      </c>
      <c r="C15276" s="44">
        <v>4</v>
      </c>
      <c r="D15276" s="33">
        <v>43898</v>
      </c>
    </row>
    <row r="15277" spans="1:4" x14ac:dyDescent="0.2">
      <c r="A15277" t="s">
        <v>325</v>
      </c>
      <c r="B15277" t="s">
        <v>143</v>
      </c>
      <c r="C15277" s="44">
        <v>5</v>
      </c>
      <c r="D15277" s="33">
        <v>43899</v>
      </c>
    </row>
    <row r="15278" spans="1:4" x14ac:dyDescent="0.2">
      <c r="A15278" t="s">
        <v>325</v>
      </c>
      <c r="B15278" t="s">
        <v>143</v>
      </c>
      <c r="C15278" s="44">
        <v>0</v>
      </c>
      <c r="D15278" s="33">
        <v>43900</v>
      </c>
    </row>
    <row r="15279" spans="1:4" x14ac:dyDescent="0.2">
      <c r="A15279" t="s">
        <v>325</v>
      </c>
      <c r="B15279" t="s">
        <v>143</v>
      </c>
      <c r="C15279" s="44">
        <v>0</v>
      </c>
      <c r="D15279" s="33">
        <v>43901</v>
      </c>
    </row>
    <row r="15280" spans="1:4" x14ac:dyDescent="0.2">
      <c r="A15280" t="s">
        <v>325</v>
      </c>
      <c r="B15280" t="s">
        <v>143</v>
      </c>
      <c r="C15280" s="44">
        <v>0</v>
      </c>
      <c r="D15280" s="33">
        <v>43902</v>
      </c>
    </row>
    <row r="15281" spans="1:4" x14ac:dyDescent="0.2">
      <c r="A15281" t="s">
        <v>325</v>
      </c>
      <c r="B15281" t="s">
        <v>143</v>
      </c>
      <c r="C15281" s="44">
        <v>0</v>
      </c>
      <c r="D15281" s="33">
        <v>43903</v>
      </c>
    </row>
    <row r="15282" spans="1:4" x14ac:dyDescent="0.2">
      <c r="A15282" t="s">
        <v>325</v>
      </c>
      <c r="B15282" t="s">
        <v>143</v>
      </c>
      <c r="C15282" s="44">
        <v>0</v>
      </c>
      <c r="D15282" s="33">
        <v>43904</v>
      </c>
    </row>
    <row r="15283" spans="1:4" x14ac:dyDescent="0.2">
      <c r="A15283" t="s">
        <v>325</v>
      </c>
      <c r="B15283" t="s">
        <v>143</v>
      </c>
      <c r="C15283" s="44">
        <v>0</v>
      </c>
      <c r="D15283" s="33">
        <v>43905</v>
      </c>
    </row>
    <row r="15284" spans="1:4" x14ac:dyDescent="0.2">
      <c r="A15284" t="s">
        <v>326</v>
      </c>
      <c r="B15284" t="s">
        <v>143</v>
      </c>
      <c r="C15284" s="44">
        <v>0</v>
      </c>
      <c r="D15284" s="33">
        <v>43852</v>
      </c>
    </row>
    <row r="15285" spans="1:4" x14ac:dyDescent="0.2">
      <c r="A15285" t="s">
        <v>326</v>
      </c>
      <c r="B15285" t="s">
        <v>143</v>
      </c>
      <c r="C15285" s="44">
        <v>0</v>
      </c>
      <c r="D15285" s="33">
        <v>43853</v>
      </c>
    </row>
    <row r="15286" spans="1:4" x14ac:dyDescent="0.2">
      <c r="A15286" t="s">
        <v>326</v>
      </c>
      <c r="B15286" t="s">
        <v>143</v>
      </c>
      <c r="C15286" s="44">
        <v>0</v>
      </c>
      <c r="D15286" s="33">
        <v>43854</v>
      </c>
    </row>
    <row r="15287" spans="1:4" x14ac:dyDescent="0.2">
      <c r="A15287" t="s">
        <v>326</v>
      </c>
      <c r="B15287" t="s">
        <v>143</v>
      </c>
      <c r="C15287" s="44">
        <v>0</v>
      </c>
      <c r="D15287" s="33">
        <v>43855</v>
      </c>
    </row>
    <row r="15288" spans="1:4" x14ac:dyDescent="0.2">
      <c r="A15288" t="s">
        <v>326</v>
      </c>
      <c r="B15288" t="s">
        <v>143</v>
      </c>
      <c r="C15288" s="44">
        <v>0</v>
      </c>
      <c r="D15288" s="33">
        <v>43856</v>
      </c>
    </row>
    <row r="15289" spans="1:4" x14ac:dyDescent="0.2">
      <c r="A15289" t="s">
        <v>326</v>
      </c>
      <c r="B15289" t="s">
        <v>143</v>
      </c>
      <c r="C15289" s="44">
        <v>0</v>
      </c>
      <c r="D15289" s="33">
        <v>43857</v>
      </c>
    </row>
    <row r="15290" spans="1:4" x14ac:dyDescent="0.2">
      <c r="A15290" t="s">
        <v>326</v>
      </c>
      <c r="B15290" t="s">
        <v>143</v>
      </c>
      <c r="C15290" s="44">
        <v>0</v>
      </c>
      <c r="D15290" s="33">
        <v>43858</v>
      </c>
    </row>
    <row r="15291" spans="1:4" x14ac:dyDescent="0.2">
      <c r="A15291" t="s">
        <v>326</v>
      </c>
      <c r="B15291" t="s">
        <v>143</v>
      </c>
      <c r="C15291" s="44">
        <v>0</v>
      </c>
      <c r="D15291" s="33">
        <v>43859</v>
      </c>
    </row>
    <row r="15292" spans="1:4" x14ac:dyDescent="0.2">
      <c r="A15292" t="s">
        <v>326</v>
      </c>
      <c r="B15292" t="s">
        <v>143</v>
      </c>
      <c r="C15292" s="44">
        <v>0</v>
      </c>
      <c r="D15292" s="33">
        <v>43860</v>
      </c>
    </row>
    <row r="15293" spans="1:4" x14ac:dyDescent="0.2">
      <c r="A15293" t="s">
        <v>326</v>
      </c>
      <c r="B15293" t="s">
        <v>143</v>
      </c>
      <c r="C15293" s="44">
        <v>0</v>
      </c>
      <c r="D15293" s="33">
        <v>43861</v>
      </c>
    </row>
    <row r="15294" spans="1:4" x14ac:dyDescent="0.2">
      <c r="A15294" t="s">
        <v>326</v>
      </c>
      <c r="B15294" t="s">
        <v>143</v>
      </c>
      <c r="C15294" s="44">
        <v>0</v>
      </c>
      <c r="D15294" s="33">
        <v>43862</v>
      </c>
    </row>
    <row r="15295" spans="1:4" x14ac:dyDescent="0.2">
      <c r="A15295" t="s">
        <v>326</v>
      </c>
      <c r="B15295" t="s">
        <v>143</v>
      </c>
      <c r="C15295" s="44">
        <v>0</v>
      </c>
      <c r="D15295" s="33">
        <v>43863</v>
      </c>
    </row>
    <row r="15296" spans="1:4" x14ac:dyDescent="0.2">
      <c r="A15296" t="s">
        <v>326</v>
      </c>
      <c r="B15296" t="s">
        <v>143</v>
      </c>
      <c r="C15296" s="44">
        <v>0</v>
      </c>
      <c r="D15296" s="33">
        <v>43864</v>
      </c>
    </row>
    <row r="15297" spans="1:4" x14ac:dyDescent="0.2">
      <c r="A15297" t="s">
        <v>326</v>
      </c>
      <c r="B15297" t="s">
        <v>143</v>
      </c>
      <c r="C15297" s="44">
        <v>0</v>
      </c>
      <c r="D15297" s="33">
        <v>43865</v>
      </c>
    </row>
    <row r="15298" spans="1:4" x14ac:dyDescent="0.2">
      <c r="A15298" t="s">
        <v>326</v>
      </c>
      <c r="B15298" t="s">
        <v>143</v>
      </c>
      <c r="C15298" s="44">
        <v>0</v>
      </c>
      <c r="D15298" s="33">
        <v>43866</v>
      </c>
    </row>
    <row r="15299" spans="1:4" x14ac:dyDescent="0.2">
      <c r="A15299" t="s">
        <v>326</v>
      </c>
      <c r="B15299" t="s">
        <v>143</v>
      </c>
      <c r="C15299" s="44">
        <v>0</v>
      </c>
      <c r="D15299" s="33">
        <v>43867</v>
      </c>
    </row>
    <row r="15300" spans="1:4" x14ac:dyDescent="0.2">
      <c r="A15300" t="s">
        <v>326</v>
      </c>
      <c r="B15300" t="s">
        <v>143</v>
      </c>
      <c r="C15300" s="44">
        <v>0</v>
      </c>
      <c r="D15300" s="33">
        <v>43868</v>
      </c>
    </row>
    <row r="15301" spans="1:4" x14ac:dyDescent="0.2">
      <c r="A15301" t="s">
        <v>326</v>
      </c>
      <c r="B15301" t="s">
        <v>143</v>
      </c>
      <c r="C15301" s="44">
        <v>0</v>
      </c>
      <c r="D15301" s="33">
        <v>43869</v>
      </c>
    </row>
    <row r="15302" spans="1:4" x14ac:dyDescent="0.2">
      <c r="A15302" t="s">
        <v>326</v>
      </c>
      <c r="B15302" t="s">
        <v>143</v>
      </c>
      <c r="C15302" s="44">
        <v>0</v>
      </c>
      <c r="D15302" s="33">
        <v>43870</v>
      </c>
    </row>
    <row r="15303" spans="1:4" x14ac:dyDescent="0.2">
      <c r="A15303" t="s">
        <v>326</v>
      </c>
      <c r="B15303" t="s">
        <v>143</v>
      </c>
      <c r="C15303" s="44">
        <v>0</v>
      </c>
      <c r="D15303" s="33">
        <v>43871</v>
      </c>
    </row>
    <row r="15304" spans="1:4" x14ac:dyDescent="0.2">
      <c r="A15304" t="s">
        <v>326</v>
      </c>
      <c r="B15304" t="s">
        <v>143</v>
      </c>
      <c r="C15304" s="44">
        <v>0</v>
      </c>
      <c r="D15304" s="33">
        <v>43872</v>
      </c>
    </row>
    <row r="15305" spans="1:4" x14ac:dyDescent="0.2">
      <c r="A15305" t="s">
        <v>326</v>
      </c>
      <c r="B15305" t="s">
        <v>143</v>
      </c>
      <c r="C15305" s="44">
        <v>0</v>
      </c>
      <c r="D15305" s="33">
        <v>43873</v>
      </c>
    </row>
    <row r="15306" spans="1:4" x14ac:dyDescent="0.2">
      <c r="A15306" t="s">
        <v>326</v>
      </c>
      <c r="B15306" t="s">
        <v>143</v>
      </c>
      <c r="C15306" s="44">
        <v>0</v>
      </c>
      <c r="D15306" s="33">
        <v>43874</v>
      </c>
    </row>
    <row r="15307" spans="1:4" x14ac:dyDescent="0.2">
      <c r="A15307" t="s">
        <v>326</v>
      </c>
      <c r="B15307" t="s">
        <v>143</v>
      </c>
      <c r="C15307" s="44">
        <v>0</v>
      </c>
      <c r="D15307" s="33">
        <v>43875</v>
      </c>
    </row>
    <row r="15308" spans="1:4" x14ac:dyDescent="0.2">
      <c r="A15308" t="s">
        <v>326</v>
      </c>
      <c r="B15308" t="s">
        <v>143</v>
      </c>
      <c r="C15308" s="44">
        <v>0</v>
      </c>
      <c r="D15308" s="33">
        <v>43876</v>
      </c>
    </row>
    <row r="15309" spans="1:4" x14ac:dyDescent="0.2">
      <c r="A15309" t="s">
        <v>326</v>
      </c>
      <c r="B15309" t="s">
        <v>143</v>
      </c>
      <c r="C15309" s="44">
        <v>0</v>
      </c>
      <c r="D15309" s="33">
        <v>43877</v>
      </c>
    </row>
    <row r="15310" spans="1:4" x14ac:dyDescent="0.2">
      <c r="A15310" t="s">
        <v>326</v>
      </c>
      <c r="B15310" t="s">
        <v>143</v>
      </c>
      <c r="C15310" s="44">
        <v>0</v>
      </c>
      <c r="D15310" s="33">
        <v>43878</v>
      </c>
    </row>
    <row r="15311" spans="1:4" x14ac:dyDescent="0.2">
      <c r="A15311" t="s">
        <v>326</v>
      </c>
      <c r="B15311" t="s">
        <v>143</v>
      </c>
      <c r="C15311" s="44">
        <v>0</v>
      </c>
      <c r="D15311" s="33">
        <v>43879</v>
      </c>
    </row>
    <row r="15312" spans="1:4" x14ac:dyDescent="0.2">
      <c r="A15312" t="s">
        <v>326</v>
      </c>
      <c r="B15312" t="s">
        <v>143</v>
      </c>
      <c r="C15312" s="44">
        <v>0</v>
      </c>
      <c r="D15312" s="33">
        <v>43880</v>
      </c>
    </row>
    <row r="15313" spans="1:4" x14ac:dyDescent="0.2">
      <c r="A15313" t="s">
        <v>326</v>
      </c>
      <c r="B15313" t="s">
        <v>143</v>
      </c>
      <c r="C15313" s="44">
        <v>0</v>
      </c>
      <c r="D15313" s="33">
        <v>43881</v>
      </c>
    </row>
    <row r="15314" spans="1:4" x14ac:dyDescent="0.2">
      <c r="A15314" t="s">
        <v>326</v>
      </c>
      <c r="B15314" t="s">
        <v>143</v>
      </c>
      <c r="C15314" s="44">
        <v>0</v>
      </c>
      <c r="D15314" s="33">
        <v>43882</v>
      </c>
    </row>
    <row r="15315" spans="1:4" x14ac:dyDescent="0.2">
      <c r="A15315" t="s">
        <v>326</v>
      </c>
      <c r="B15315" t="s">
        <v>143</v>
      </c>
      <c r="C15315" s="44">
        <v>0</v>
      </c>
      <c r="D15315" s="33">
        <v>43883</v>
      </c>
    </row>
    <row r="15316" spans="1:4" x14ac:dyDescent="0.2">
      <c r="A15316" t="s">
        <v>326</v>
      </c>
      <c r="B15316" t="s">
        <v>143</v>
      </c>
      <c r="C15316" s="44">
        <v>0</v>
      </c>
      <c r="D15316" s="33">
        <v>43884</v>
      </c>
    </row>
    <row r="15317" spans="1:4" x14ac:dyDescent="0.2">
      <c r="A15317" t="s">
        <v>326</v>
      </c>
      <c r="B15317" t="s">
        <v>143</v>
      </c>
      <c r="C15317" s="44">
        <v>0</v>
      </c>
      <c r="D15317" s="33">
        <v>43885</v>
      </c>
    </row>
    <row r="15318" spans="1:4" x14ac:dyDescent="0.2">
      <c r="A15318" t="s">
        <v>326</v>
      </c>
      <c r="B15318" t="s">
        <v>143</v>
      </c>
      <c r="C15318" s="44">
        <v>0</v>
      </c>
      <c r="D15318" s="33">
        <v>43886</v>
      </c>
    </row>
    <row r="15319" spans="1:4" x14ac:dyDescent="0.2">
      <c r="A15319" t="s">
        <v>326</v>
      </c>
      <c r="B15319" t="s">
        <v>143</v>
      </c>
      <c r="C15319" s="44">
        <v>0</v>
      </c>
      <c r="D15319" s="33">
        <v>43887</v>
      </c>
    </row>
    <row r="15320" spans="1:4" x14ac:dyDescent="0.2">
      <c r="A15320" t="s">
        <v>326</v>
      </c>
      <c r="B15320" t="s">
        <v>143</v>
      </c>
      <c r="C15320" s="44">
        <v>0</v>
      </c>
      <c r="D15320" s="33">
        <v>43888</v>
      </c>
    </row>
    <row r="15321" spans="1:4" x14ac:dyDescent="0.2">
      <c r="A15321" t="s">
        <v>326</v>
      </c>
      <c r="B15321" t="s">
        <v>143</v>
      </c>
      <c r="C15321" s="44">
        <v>0</v>
      </c>
      <c r="D15321" s="33">
        <v>43889</v>
      </c>
    </row>
    <row r="15322" spans="1:4" x14ac:dyDescent="0.2">
      <c r="A15322" t="s">
        <v>326</v>
      </c>
      <c r="B15322" t="s">
        <v>143</v>
      </c>
      <c r="C15322" s="44">
        <v>0</v>
      </c>
      <c r="D15322" s="33">
        <v>43890</v>
      </c>
    </row>
    <row r="15323" spans="1:4" x14ac:dyDescent="0.2">
      <c r="A15323" t="s">
        <v>326</v>
      </c>
      <c r="B15323" t="s">
        <v>143</v>
      </c>
      <c r="C15323" s="44">
        <v>0</v>
      </c>
      <c r="D15323" s="33">
        <v>43891</v>
      </c>
    </row>
    <row r="15324" spans="1:4" x14ac:dyDescent="0.2">
      <c r="A15324" t="s">
        <v>326</v>
      </c>
      <c r="B15324" t="s">
        <v>143</v>
      </c>
      <c r="C15324" s="44">
        <v>0</v>
      </c>
      <c r="D15324" s="33">
        <v>43892</v>
      </c>
    </row>
    <row r="15325" spans="1:4" x14ac:dyDescent="0.2">
      <c r="A15325" t="s">
        <v>326</v>
      </c>
      <c r="B15325" t="s">
        <v>143</v>
      </c>
      <c r="C15325" s="44">
        <v>1</v>
      </c>
      <c r="D15325" s="33">
        <v>43893</v>
      </c>
    </row>
    <row r="15326" spans="1:4" x14ac:dyDescent="0.2">
      <c r="A15326" t="s">
        <v>326</v>
      </c>
      <c r="B15326" t="s">
        <v>143</v>
      </c>
      <c r="C15326" s="44">
        <v>1</v>
      </c>
      <c r="D15326" s="33">
        <v>43894</v>
      </c>
    </row>
    <row r="15327" spans="1:4" x14ac:dyDescent="0.2">
      <c r="A15327" t="s">
        <v>326</v>
      </c>
      <c r="B15327" t="s">
        <v>143</v>
      </c>
      <c r="C15327" s="44">
        <v>1</v>
      </c>
      <c r="D15327" s="33">
        <v>43895</v>
      </c>
    </row>
    <row r="15328" spans="1:4" x14ac:dyDescent="0.2">
      <c r="A15328" t="s">
        <v>326</v>
      </c>
      <c r="B15328" t="s">
        <v>143</v>
      </c>
      <c r="C15328" s="44">
        <v>1</v>
      </c>
      <c r="D15328" s="33">
        <v>43896</v>
      </c>
    </row>
    <row r="15329" spans="1:4" x14ac:dyDescent="0.2">
      <c r="A15329" t="s">
        <v>326</v>
      </c>
      <c r="B15329" t="s">
        <v>143</v>
      </c>
      <c r="C15329" s="44">
        <v>2</v>
      </c>
      <c r="D15329" s="33">
        <v>43897</v>
      </c>
    </row>
    <row r="15330" spans="1:4" x14ac:dyDescent="0.2">
      <c r="A15330" t="s">
        <v>326</v>
      </c>
      <c r="B15330" t="s">
        <v>143</v>
      </c>
      <c r="C15330" s="44">
        <v>2</v>
      </c>
      <c r="D15330" s="33">
        <v>43898</v>
      </c>
    </row>
    <row r="15331" spans="1:4" x14ac:dyDescent="0.2">
      <c r="A15331" t="s">
        <v>326</v>
      </c>
      <c r="B15331" t="s">
        <v>143</v>
      </c>
      <c r="C15331" s="44">
        <v>2</v>
      </c>
      <c r="D15331" s="33">
        <v>43899</v>
      </c>
    </row>
    <row r="15332" spans="1:4" x14ac:dyDescent="0.2">
      <c r="A15332" t="s">
        <v>326</v>
      </c>
      <c r="B15332" t="s">
        <v>143</v>
      </c>
      <c r="C15332" s="44">
        <v>0</v>
      </c>
      <c r="D15332" s="33">
        <v>43900</v>
      </c>
    </row>
    <row r="15333" spans="1:4" x14ac:dyDescent="0.2">
      <c r="A15333" t="s">
        <v>326</v>
      </c>
      <c r="B15333" t="s">
        <v>143</v>
      </c>
      <c r="C15333" s="44">
        <v>0</v>
      </c>
      <c r="D15333" s="33">
        <v>43901</v>
      </c>
    </row>
    <row r="15334" spans="1:4" x14ac:dyDescent="0.2">
      <c r="A15334" t="s">
        <v>326</v>
      </c>
      <c r="B15334" t="s">
        <v>143</v>
      </c>
      <c r="C15334" s="44">
        <v>0</v>
      </c>
      <c r="D15334" s="33">
        <v>43902</v>
      </c>
    </row>
    <row r="15335" spans="1:4" x14ac:dyDescent="0.2">
      <c r="A15335" t="s">
        <v>326</v>
      </c>
      <c r="B15335" t="s">
        <v>143</v>
      </c>
      <c r="C15335" s="44">
        <v>0</v>
      </c>
      <c r="D15335" s="33">
        <v>43903</v>
      </c>
    </row>
    <row r="15336" spans="1:4" x14ac:dyDescent="0.2">
      <c r="A15336" t="s">
        <v>326</v>
      </c>
      <c r="B15336" t="s">
        <v>143</v>
      </c>
      <c r="C15336" s="44">
        <v>0</v>
      </c>
      <c r="D15336" s="33">
        <v>43904</v>
      </c>
    </row>
    <row r="15337" spans="1:4" x14ac:dyDescent="0.2">
      <c r="A15337" t="s">
        <v>326</v>
      </c>
      <c r="B15337" t="s">
        <v>143</v>
      </c>
      <c r="C15337" s="44">
        <v>0</v>
      </c>
      <c r="D15337" s="33">
        <v>43905</v>
      </c>
    </row>
    <row r="15338" spans="1:4" x14ac:dyDescent="0.2">
      <c r="A15338" t="s">
        <v>327</v>
      </c>
      <c r="B15338" t="s">
        <v>143</v>
      </c>
      <c r="C15338" s="44">
        <v>0</v>
      </c>
      <c r="D15338" s="33">
        <v>43852</v>
      </c>
    </row>
    <row r="15339" spans="1:4" x14ac:dyDescent="0.2">
      <c r="A15339" t="s">
        <v>327</v>
      </c>
      <c r="B15339" t="s">
        <v>143</v>
      </c>
      <c r="C15339" s="44">
        <v>0</v>
      </c>
      <c r="D15339" s="33">
        <v>43853</v>
      </c>
    </row>
    <row r="15340" spans="1:4" x14ac:dyDescent="0.2">
      <c r="A15340" t="s">
        <v>327</v>
      </c>
      <c r="B15340" t="s">
        <v>143</v>
      </c>
      <c r="C15340" s="44">
        <v>0</v>
      </c>
      <c r="D15340" s="33">
        <v>43854</v>
      </c>
    </row>
    <row r="15341" spans="1:4" x14ac:dyDescent="0.2">
      <c r="A15341" t="s">
        <v>327</v>
      </c>
      <c r="B15341" t="s">
        <v>143</v>
      </c>
      <c r="C15341" s="44">
        <v>0</v>
      </c>
      <c r="D15341" s="33">
        <v>43855</v>
      </c>
    </row>
    <row r="15342" spans="1:4" x14ac:dyDescent="0.2">
      <c r="A15342" t="s">
        <v>327</v>
      </c>
      <c r="B15342" t="s">
        <v>143</v>
      </c>
      <c r="C15342" s="44">
        <v>0</v>
      </c>
      <c r="D15342" s="33">
        <v>43856</v>
      </c>
    </row>
    <row r="15343" spans="1:4" x14ac:dyDescent="0.2">
      <c r="A15343" t="s">
        <v>327</v>
      </c>
      <c r="B15343" t="s">
        <v>143</v>
      </c>
      <c r="C15343" s="44">
        <v>0</v>
      </c>
      <c r="D15343" s="33">
        <v>43857</v>
      </c>
    </row>
    <row r="15344" spans="1:4" x14ac:dyDescent="0.2">
      <c r="A15344" t="s">
        <v>327</v>
      </c>
      <c r="B15344" t="s">
        <v>143</v>
      </c>
      <c r="C15344" s="44">
        <v>0</v>
      </c>
      <c r="D15344" s="33">
        <v>43858</v>
      </c>
    </row>
    <row r="15345" spans="1:4" x14ac:dyDescent="0.2">
      <c r="A15345" t="s">
        <v>327</v>
      </c>
      <c r="B15345" t="s">
        <v>143</v>
      </c>
      <c r="C15345" s="44">
        <v>0</v>
      </c>
      <c r="D15345" s="33">
        <v>43859</v>
      </c>
    </row>
    <row r="15346" spans="1:4" x14ac:dyDescent="0.2">
      <c r="A15346" t="s">
        <v>327</v>
      </c>
      <c r="B15346" t="s">
        <v>143</v>
      </c>
      <c r="C15346" s="44">
        <v>0</v>
      </c>
      <c r="D15346" s="33">
        <v>43860</v>
      </c>
    </row>
    <row r="15347" spans="1:4" x14ac:dyDescent="0.2">
      <c r="A15347" t="s">
        <v>327</v>
      </c>
      <c r="B15347" t="s">
        <v>143</v>
      </c>
      <c r="C15347" s="44">
        <v>0</v>
      </c>
      <c r="D15347" s="33">
        <v>43861</v>
      </c>
    </row>
    <row r="15348" spans="1:4" x14ac:dyDescent="0.2">
      <c r="A15348" t="s">
        <v>327</v>
      </c>
      <c r="B15348" t="s">
        <v>143</v>
      </c>
      <c r="C15348" s="44">
        <v>0</v>
      </c>
      <c r="D15348" s="33">
        <v>43862</v>
      </c>
    </row>
    <row r="15349" spans="1:4" x14ac:dyDescent="0.2">
      <c r="A15349" t="s">
        <v>327</v>
      </c>
      <c r="B15349" t="s">
        <v>143</v>
      </c>
      <c r="C15349" s="44">
        <v>0</v>
      </c>
      <c r="D15349" s="33">
        <v>43863</v>
      </c>
    </row>
    <row r="15350" spans="1:4" x14ac:dyDescent="0.2">
      <c r="A15350" t="s">
        <v>327</v>
      </c>
      <c r="B15350" t="s">
        <v>143</v>
      </c>
      <c r="C15350" s="44">
        <v>0</v>
      </c>
      <c r="D15350" s="33">
        <v>43864</v>
      </c>
    </row>
    <row r="15351" spans="1:4" x14ac:dyDescent="0.2">
      <c r="A15351" t="s">
        <v>327</v>
      </c>
      <c r="B15351" t="s">
        <v>143</v>
      </c>
      <c r="C15351" s="44">
        <v>0</v>
      </c>
      <c r="D15351" s="33">
        <v>43865</v>
      </c>
    </row>
    <row r="15352" spans="1:4" x14ac:dyDescent="0.2">
      <c r="A15352" t="s">
        <v>327</v>
      </c>
      <c r="B15352" t="s">
        <v>143</v>
      </c>
      <c r="C15352" s="44">
        <v>0</v>
      </c>
      <c r="D15352" s="33">
        <v>43866</v>
      </c>
    </row>
    <row r="15353" spans="1:4" x14ac:dyDescent="0.2">
      <c r="A15353" t="s">
        <v>327</v>
      </c>
      <c r="B15353" t="s">
        <v>143</v>
      </c>
      <c r="C15353" s="44">
        <v>0</v>
      </c>
      <c r="D15353" s="33">
        <v>43867</v>
      </c>
    </row>
    <row r="15354" spans="1:4" x14ac:dyDescent="0.2">
      <c r="A15354" t="s">
        <v>327</v>
      </c>
      <c r="B15354" t="s">
        <v>143</v>
      </c>
      <c r="C15354" s="44">
        <v>0</v>
      </c>
      <c r="D15354" s="33">
        <v>43868</v>
      </c>
    </row>
    <row r="15355" spans="1:4" x14ac:dyDescent="0.2">
      <c r="A15355" t="s">
        <v>327</v>
      </c>
      <c r="B15355" t="s">
        <v>143</v>
      </c>
      <c r="C15355" s="44">
        <v>0</v>
      </c>
      <c r="D15355" s="33">
        <v>43869</v>
      </c>
    </row>
    <row r="15356" spans="1:4" x14ac:dyDescent="0.2">
      <c r="A15356" t="s">
        <v>327</v>
      </c>
      <c r="B15356" t="s">
        <v>143</v>
      </c>
      <c r="C15356" s="44">
        <v>0</v>
      </c>
      <c r="D15356" s="33">
        <v>43870</v>
      </c>
    </row>
    <row r="15357" spans="1:4" x14ac:dyDescent="0.2">
      <c r="A15357" t="s">
        <v>327</v>
      </c>
      <c r="B15357" t="s">
        <v>143</v>
      </c>
      <c r="C15357" s="44">
        <v>0</v>
      </c>
      <c r="D15357" s="33">
        <v>43871</v>
      </c>
    </row>
    <row r="15358" spans="1:4" x14ac:dyDescent="0.2">
      <c r="A15358" t="s">
        <v>327</v>
      </c>
      <c r="B15358" t="s">
        <v>143</v>
      </c>
      <c r="C15358" s="44">
        <v>0</v>
      </c>
      <c r="D15358" s="33">
        <v>43872</v>
      </c>
    </row>
    <row r="15359" spans="1:4" x14ac:dyDescent="0.2">
      <c r="A15359" t="s">
        <v>327</v>
      </c>
      <c r="B15359" t="s">
        <v>143</v>
      </c>
      <c r="C15359" s="44">
        <v>0</v>
      </c>
      <c r="D15359" s="33">
        <v>43873</v>
      </c>
    </row>
    <row r="15360" spans="1:4" x14ac:dyDescent="0.2">
      <c r="A15360" t="s">
        <v>327</v>
      </c>
      <c r="B15360" t="s">
        <v>143</v>
      </c>
      <c r="C15360" s="44">
        <v>0</v>
      </c>
      <c r="D15360" s="33">
        <v>43874</v>
      </c>
    </row>
    <row r="15361" spans="1:4" x14ac:dyDescent="0.2">
      <c r="A15361" t="s">
        <v>327</v>
      </c>
      <c r="B15361" t="s">
        <v>143</v>
      </c>
      <c r="C15361" s="44">
        <v>0</v>
      </c>
      <c r="D15361" s="33">
        <v>43875</v>
      </c>
    </row>
    <row r="15362" spans="1:4" x14ac:dyDescent="0.2">
      <c r="A15362" t="s">
        <v>327</v>
      </c>
      <c r="B15362" t="s">
        <v>143</v>
      </c>
      <c r="C15362" s="44">
        <v>0</v>
      </c>
      <c r="D15362" s="33">
        <v>43876</v>
      </c>
    </row>
    <row r="15363" spans="1:4" x14ac:dyDescent="0.2">
      <c r="A15363" t="s">
        <v>327</v>
      </c>
      <c r="B15363" t="s">
        <v>143</v>
      </c>
      <c r="C15363" s="44">
        <v>0</v>
      </c>
      <c r="D15363" s="33">
        <v>43877</v>
      </c>
    </row>
    <row r="15364" spans="1:4" x14ac:dyDescent="0.2">
      <c r="A15364" t="s">
        <v>327</v>
      </c>
      <c r="B15364" t="s">
        <v>143</v>
      </c>
      <c r="C15364" s="44">
        <v>0</v>
      </c>
      <c r="D15364" s="33">
        <v>43878</v>
      </c>
    </row>
    <row r="15365" spans="1:4" x14ac:dyDescent="0.2">
      <c r="A15365" t="s">
        <v>327</v>
      </c>
      <c r="B15365" t="s">
        <v>143</v>
      </c>
      <c r="C15365" s="44">
        <v>0</v>
      </c>
      <c r="D15365" s="33">
        <v>43879</v>
      </c>
    </row>
    <row r="15366" spans="1:4" x14ac:dyDescent="0.2">
      <c r="A15366" t="s">
        <v>327</v>
      </c>
      <c r="B15366" t="s">
        <v>143</v>
      </c>
      <c r="C15366" s="44">
        <v>0</v>
      </c>
      <c r="D15366" s="33">
        <v>43880</v>
      </c>
    </row>
    <row r="15367" spans="1:4" x14ac:dyDescent="0.2">
      <c r="A15367" t="s">
        <v>327</v>
      </c>
      <c r="B15367" t="s">
        <v>143</v>
      </c>
      <c r="C15367" s="44">
        <v>0</v>
      </c>
      <c r="D15367" s="33">
        <v>43881</v>
      </c>
    </row>
    <row r="15368" spans="1:4" x14ac:dyDescent="0.2">
      <c r="A15368" t="s">
        <v>327</v>
      </c>
      <c r="B15368" t="s">
        <v>143</v>
      </c>
      <c r="C15368" s="44">
        <v>0</v>
      </c>
      <c r="D15368" s="33">
        <v>43882</v>
      </c>
    </row>
    <row r="15369" spans="1:4" x14ac:dyDescent="0.2">
      <c r="A15369" t="s">
        <v>327</v>
      </c>
      <c r="B15369" t="s">
        <v>143</v>
      </c>
      <c r="C15369" s="44">
        <v>0</v>
      </c>
      <c r="D15369" s="33">
        <v>43883</v>
      </c>
    </row>
    <row r="15370" spans="1:4" x14ac:dyDescent="0.2">
      <c r="A15370" t="s">
        <v>327</v>
      </c>
      <c r="B15370" t="s">
        <v>143</v>
      </c>
      <c r="C15370" s="44">
        <v>0</v>
      </c>
      <c r="D15370" s="33">
        <v>43884</v>
      </c>
    </row>
    <row r="15371" spans="1:4" x14ac:dyDescent="0.2">
      <c r="A15371" t="s">
        <v>327</v>
      </c>
      <c r="B15371" t="s">
        <v>143</v>
      </c>
      <c r="C15371" s="44">
        <v>0</v>
      </c>
      <c r="D15371" s="33">
        <v>43885</v>
      </c>
    </row>
    <row r="15372" spans="1:4" x14ac:dyDescent="0.2">
      <c r="A15372" t="s">
        <v>327</v>
      </c>
      <c r="B15372" t="s">
        <v>143</v>
      </c>
      <c r="C15372" s="44">
        <v>0</v>
      </c>
      <c r="D15372" s="33">
        <v>43886</v>
      </c>
    </row>
    <row r="15373" spans="1:4" x14ac:dyDescent="0.2">
      <c r="A15373" t="s">
        <v>327</v>
      </c>
      <c r="B15373" t="s">
        <v>143</v>
      </c>
      <c r="C15373" s="44">
        <v>0</v>
      </c>
      <c r="D15373" s="33">
        <v>43887</v>
      </c>
    </row>
    <row r="15374" spans="1:4" x14ac:dyDescent="0.2">
      <c r="A15374" t="s">
        <v>327</v>
      </c>
      <c r="B15374" t="s">
        <v>143</v>
      </c>
      <c r="C15374" s="44">
        <v>0</v>
      </c>
      <c r="D15374" s="33">
        <v>43888</v>
      </c>
    </row>
    <row r="15375" spans="1:4" x14ac:dyDescent="0.2">
      <c r="A15375" t="s">
        <v>327</v>
      </c>
      <c r="B15375" t="s">
        <v>143</v>
      </c>
      <c r="C15375" s="44">
        <v>0</v>
      </c>
      <c r="D15375" s="33">
        <v>43889</v>
      </c>
    </row>
    <row r="15376" spans="1:4" x14ac:dyDescent="0.2">
      <c r="A15376" t="s">
        <v>327</v>
      </c>
      <c r="B15376" t="s">
        <v>143</v>
      </c>
      <c r="C15376" s="44">
        <v>0</v>
      </c>
      <c r="D15376" s="33">
        <v>43890</v>
      </c>
    </row>
    <row r="15377" spans="1:4" x14ac:dyDescent="0.2">
      <c r="A15377" t="s">
        <v>327</v>
      </c>
      <c r="B15377" t="s">
        <v>143</v>
      </c>
      <c r="C15377" s="44">
        <v>0</v>
      </c>
      <c r="D15377" s="33">
        <v>43891</v>
      </c>
    </row>
    <row r="15378" spans="1:4" x14ac:dyDescent="0.2">
      <c r="A15378" t="s">
        <v>327</v>
      </c>
      <c r="B15378" t="s">
        <v>143</v>
      </c>
      <c r="C15378" s="44">
        <v>0</v>
      </c>
      <c r="D15378" s="33">
        <v>43892</v>
      </c>
    </row>
    <row r="15379" spans="1:4" x14ac:dyDescent="0.2">
      <c r="A15379" t="s">
        <v>327</v>
      </c>
      <c r="B15379" t="s">
        <v>143</v>
      </c>
      <c r="C15379" s="44">
        <v>0</v>
      </c>
      <c r="D15379" s="33">
        <v>43893</v>
      </c>
    </row>
    <row r="15380" spans="1:4" x14ac:dyDescent="0.2">
      <c r="A15380" t="s">
        <v>327</v>
      </c>
      <c r="B15380" t="s">
        <v>143</v>
      </c>
      <c r="C15380" s="44">
        <v>0</v>
      </c>
      <c r="D15380" s="33">
        <v>43894</v>
      </c>
    </row>
    <row r="15381" spans="1:4" x14ac:dyDescent="0.2">
      <c r="A15381" t="s">
        <v>327</v>
      </c>
      <c r="B15381" t="s">
        <v>143</v>
      </c>
      <c r="C15381" s="44">
        <v>0</v>
      </c>
      <c r="D15381" s="33">
        <v>43895</v>
      </c>
    </row>
    <row r="15382" spans="1:4" x14ac:dyDescent="0.2">
      <c r="A15382" t="s">
        <v>327</v>
      </c>
      <c r="B15382" t="s">
        <v>143</v>
      </c>
      <c r="C15382" s="44">
        <v>0</v>
      </c>
      <c r="D15382" s="33">
        <v>43896</v>
      </c>
    </row>
    <row r="15383" spans="1:4" x14ac:dyDescent="0.2">
      <c r="A15383" t="s">
        <v>327</v>
      </c>
      <c r="B15383" t="s">
        <v>143</v>
      </c>
      <c r="C15383" s="44">
        <v>2</v>
      </c>
      <c r="D15383" s="33">
        <v>43897</v>
      </c>
    </row>
    <row r="15384" spans="1:4" x14ac:dyDescent="0.2">
      <c r="A15384" t="s">
        <v>327</v>
      </c>
      <c r="B15384" t="s">
        <v>143</v>
      </c>
      <c r="C15384" s="44">
        <v>2</v>
      </c>
      <c r="D15384" s="33">
        <v>43898</v>
      </c>
    </row>
    <row r="15385" spans="1:4" x14ac:dyDescent="0.2">
      <c r="A15385" t="s">
        <v>327</v>
      </c>
      <c r="B15385" t="s">
        <v>143</v>
      </c>
      <c r="C15385" s="44">
        <v>3</v>
      </c>
      <c r="D15385" s="33">
        <v>43899</v>
      </c>
    </row>
    <row r="15386" spans="1:4" x14ac:dyDescent="0.2">
      <c r="A15386" t="s">
        <v>327</v>
      </c>
      <c r="B15386" t="s">
        <v>143</v>
      </c>
      <c r="C15386" s="44">
        <v>0</v>
      </c>
      <c r="D15386" s="33">
        <v>43900</v>
      </c>
    </row>
    <row r="15387" spans="1:4" x14ac:dyDescent="0.2">
      <c r="A15387" t="s">
        <v>327</v>
      </c>
      <c r="B15387" t="s">
        <v>143</v>
      </c>
      <c r="C15387" s="44">
        <v>0</v>
      </c>
      <c r="D15387" s="33">
        <v>43901</v>
      </c>
    </row>
    <row r="15388" spans="1:4" x14ac:dyDescent="0.2">
      <c r="A15388" t="s">
        <v>327</v>
      </c>
      <c r="B15388" t="s">
        <v>143</v>
      </c>
      <c r="C15388" s="44">
        <v>0</v>
      </c>
      <c r="D15388" s="33">
        <v>43902</v>
      </c>
    </row>
    <row r="15389" spans="1:4" x14ac:dyDescent="0.2">
      <c r="A15389" t="s">
        <v>327</v>
      </c>
      <c r="B15389" t="s">
        <v>143</v>
      </c>
      <c r="C15389" s="44">
        <v>0</v>
      </c>
      <c r="D15389" s="33">
        <v>43903</v>
      </c>
    </row>
    <row r="15390" spans="1:4" x14ac:dyDescent="0.2">
      <c r="A15390" t="s">
        <v>327</v>
      </c>
      <c r="B15390" t="s">
        <v>143</v>
      </c>
      <c r="C15390" s="44">
        <v>0</v>
      </c>
      <c r="D15390" s="33">
        <v>43904</v>
      </c>
    </row>
    <row r="15391" spans="1:4" x14ac:dyDescent="0.2">
      <c r="A15391" t="s">
        <v>327</v>
      </c>
      <c r="B15391" t="s">
        <v>143</v>
      </c>
      <c r="C15391" s="44">
        <v>0</v>
      </c>
      <c r="D15391" s="33">
        <v>43905</v>
      </c>
    </row>
    <row r="15392" spans="1:4" x14ac:dyDescent="0.2">
      <c r="A15392" t="s">
        <v>328</v>
      </c>
      <c r="B15392" t="s">
        <v>143</v>
      </c>
      <c r="C15392" s="44">
        <v>0</v>
      </c>
      <c r="D15392" s="33">
        <v>43852</v>
      </c>
    </row>
    <row r="15393" spans="1:4" x14ac:dyDescent="0.2">
      <c r="A15393" t="s">
        <v>328</v>
      </c>
      <c r="B15393" t="s">
        <v>143</v>
      </c>
      <c r="C15393" s="44">
        <v>0</v>
      </c>
      <c r="D15393" s="33">
        <v>43853</v>
      </c>
    </row>
    <row r="15394" spans="1:4" x14ac:dyDescent="0.2">
      <c r="A15394" t="s">
        <v>328</v>
      </c>
      <c r="B15394" t="s">
        <v>143</v>
      </c>
      <c r="C15394" s="44">
        <v>0</v>
      </c>
      <c r="D15394" s="33">
        <v>43854</v>
      </c>
    </row>
    <row r="15395" spans="1:4" x14ac:dyDescent="0.2">
      <c r="A15395" t="s">
        <v>328</v>
      </c>
      <c r="B15395" t="s">
        <v>143</v>
      </c>
      <c r="C15395" s="44">
        <v>0</v>
      </c>
      <c r="D15395" s="33">
        <v>43855</v>
      </c>
    </row>
    <row r="15396" spans="1:4" x14ac:dyDescent="0.2">
      <c r="A15396" t="s">
        <v>328</v>
      </c>
      <c r="B15396" t="s">
        <v>143</v>
      </c>
      <c r="C15396" s="44">
        <v>0</v>
      </c>
      <c r="D15396" s="33">
        <v>43856</v>
      </c>
    </row>
    <row r="15397" spans="1:4" x14ac:dyDescent="0.2">
      <c r="A15397" t="s">
        <v>328</v>
      </c>
      <c r="B15397" t="s">
        <v>143</v>
      </c>
      <c r="C15397" s="44">
        <v>0</v>
      </c>
      <c r="D15397" s="33">
        <v>43857</v>
      </c>
    </row>
    <row r="15398" spans="1:4" x14ac:dyDescent="0.2">
      <c r="A15398" t="s">
        <v>328</v>
      </c>
      <c r="B15398" t="s">
        <v>143</v>
      </c>
      <c r="C15398" s="44">
        <v>0</v>
      </c>
      <c r="D15398" s="33">
        <v>43858</v>
      </c>
    </row>
    <row r="15399" spans="1:4" x14ac:dyDescent="0.2">
      <c r="A15399" t="s">
        <v>328</v>
      </c>
      <c r="B15399" t="s">
        <v>143</v>
      </c>
      <c r="C15399" s="44">
        <v>0</v>
      </c>
      <c r="D15399" s="33">
        <v>43859</v>
      </c>
    </row>
    <row r="15400" spans="1:4" x14ac:dyDescent="0.2">
      <c r="A15400" t="s">
        <v>328</v>
      </c>
      <c r="B15400" t="s">
        <v>143</v>
      </c>
      <c r="C15400" s="44">
        <v>0</v>
      </c>
      <c r="D15400" s="33">
        <v>43860</v>
      </c>
    </row>
    <row r="15401" spans="1:4" x14ac:dyDescent="0.2">
      <c r="A15401" t="s">
        <v>328</v>
      </c>
      <c r="B15401" t="s">
        <v>143</v>
      </c>
      <c r="C15401" s="44">
        <v>0</v>
      </c>
      <c r="D15401" s="33">
        <v>43861</v>
      </c>
    </row>
    <row r="15402" spans="1:4" x14ac:dyDescent="0.2">
      <c r="A15402" t="s">
        <v>328</v>
      </c>
      <c r="B15402" t="s">
        <v>143</v>
      </c>
      <c r="C15402" s="44">
        <v>0</v>
      </c>
      <c r="D15402" s="33">
        <v>43862</v>
      </c>
    </row>
    <row r="15403" spans="1:4" x14ac:dyDescent="0.2">
      <c r="A15403" t="s">
        <v>328</v>
      </c>
      <c r="B15403" t="s">
        <v>143</v>
      </c>
      <c r="C15403" s="44">
        <v>0</v>
      </c>
      <c r="D15403" s="33">
        <v>43863</v>
      </c>
    </row>
    <row r="15404" spans="1:4" x14ac:dyDescent="0.2">
      <c r="A15404" t="s">
        <v>328</v>
      </c>
      <c r="B15404" t="s">
        <v>143</v>
      </c>
      <c r="C15404" s="44">
        <v>0</v>
      </c>
      <c r="D15404" s="33">
        <v>43864</v>
      </c>
    </row>
    <row r="15405" spans="1:4" x14ac:dyDescent="0.2">
      <c r="A15405" t="s">
        <v>328</v>
      </c>
      <c r="B15405" t="s">
        <v>143</v>
      </c>
      <c r="C15405" s="44">
        <v>0</v>
      </c>
      <c r="D15405" s="33">
        <v>43865</v>
      </c>
    </row>
    <row r="15406" spans="1:4" x14ac:dyDescent="0.2">
      <c r="A15406" t="s">
        <v>328</v>
      </c>
      <c r="B15406" t="s">
        <v>143</v>
      </c>
      <c r="C15406" s="44">
        <v>0</v>
      </c>
      <c r="D15406" s="33">
        <v>43866</v>
      </c>
    </row>
    <row r="15407" spans="1:4" x14ac:dyDescent="0.2">
      <c r="A15407" t="s">
        <v>328</v>
      </c>
      <c r="B15407" t="s">
        <v>143</v>
      </c>
      <c r="C15407" s="44">
        <v>0</v>
      </c>
      <c r="D15407" s="33">
        <v>43867</v>
      </c>
    </row>
    <row r="15408" spans="1:4" x14ac:dyDescent="0.2">
      <c r="A15408" t="s">
        <v>328</v>
      </c>
      <c r="B15408" t="s">
        <v>143</v>
      </c>
      <c r="C15408" s="44">
        <v>0</v>
      </c>
      <c r="D15408" s="33">
        <v>43868</v>
      </c>
    </row>
    <row r="15409" spans="1:4" x14ac:dyDescent="0.2">
      <c r="A15409" t="s">
        <v>328</v>
      </c>
      <c r="B15409" t="s">
        <v>143</v>
      </c>
      <c r="C15409" s="44">
        <v>0</v>
      </c>
      <c r="D15409" s="33">
        <v>43869</v>
      </c>
    </row>
    <row r="15410" spans="1:4" x14ac:dyDescent="0.2">
      <c r="A15410" t="s">
        <v>328</v>
      </c>
      <c r="B15410" t="s">
        <v>143</v>
      </c>
      <c r="C15410" s="44">
        <v>0</v>
      </c>
      <c r="D15410" s="33">
        <v>43870</v>
      </c>
    </row>
    <row r="15411" spans="1:4" x14ac:dyDescent="0.2">
      <c r="A15411" t="s">
        <v>328</v>
      </c>
      <c r="B15411" t="s">
        <v>143</v>
      </c>
      <c r="C15411" s="44">
        <v>0</v>
      </c>
      <c r="D15411" s="33">
        <v>43871</v>
      </c>
    </row>
    <row r="15412" spans="1:4" x14ac:dyDescent="0.2">
      <c r="A15412" t="s">
        <v>328</v>
      </c>
      <c r="B15412" t="s">
        <v>143</v>
      </c>
      <c r="C15412" s="44">
        <v>0</v>
      </c>
      <c r="D15412" s="33">
        <v>43872</v>
      </c>
    </row>
    <row r="15413" spans="1:4" x14ac:dyDescent="0.2">
      <c r="A15413" t="s">
        <v>328</v>
      </c>
      <c r="B15413" t="s">
        <v>143</v>
      </c>
      <c r="C15413" s="44">
        <v>0</v>
      </c>
      <c r="D15413" s="33">
        <v>43873</v>
      </c>
    </row>
    <row r="15414" spans="1:4" x14ac:dyDescent="0.2">
      <c r="A15414" t="s">
        <v>328</v>
      </c>
      <c r="B15414" t="s">
        <v>143</v>
      </c>
      <c r="C15414" s="44">
        <v>0</v>
      </c>
      <c r="D15414" s="33">
        <v>43874</v>
      </c>
    </row>
    <row r="15415" spans="1:4" x14ac:dyDescent="0.2">
      <c r="A15415" t="s">
        <v>328</v>
      </c>
      <c r="B15415" t="s">
        <v>143</v>
      </c>
      <c r="C15415" s="44">
        <v>0</v>
      </c>
      <c r="D15415" s="33">
        <v>43875</v>
      </c>
    </row>
    <row r="15416" spans="1:4" x14ac:dyDescent="0.2">
      <c r="A15416" t="s">
        <v>328</v>
      </c>
      <c r="B15416" t="s">
        <v>143</v>
      </c>
      <c r="C15416" s="44">
        <v>0</v>
      </c>
      <c r="D15416" s="33">
        <v>43876</v>
      </c>
    </row>
    <row r="15417" spans="1:4" x14ac:dyDescent="0.2">
      <c r="A15417" t="s">
        <v>328</v>
      </c>
      <c r="B15417" t="s">
        <v>143</v>
      </c>
      <c r="C15417" s="44">
        <v>0</v>
      </c>
      <c r="D15417" s="33">
        <v>43877</v>
      </c>
    </row>
    <row r="15418" spans="1:4" x14ac:dyDescent="0.2">
      <c r="A15418" t="s">
        <v>328</v>
      </c>
      <c r="B15418" t="s">
        <v>143</v>
      </c>
      <c r="C15418" s="44">
        <v>0</v>
      </c>
      <c r="D15418" s="33">
        <v>43878</v>
      </c>
    </row>
    <row r="15419" spans="1:4" x14ac:dyDescent="0.2">
      <c r="A15419" t="s">
        <v>328</v>
      </c>
      <c r="B15419" t="s">
        <v>143</v>
      </c>
      <c r="C15419" s="44">
        <v>0</v>
      </c>
      <c r="D15419" s="33">
        <v>43879</v>
      </c>
    </row>
    <row r="15420" spans="1:4" x14ac:dyDescent="0.2">
      <c r="A15420" t="s">
        <v>328</v>
      </c>
      <c r="B15420" t="s">
        <v>143</v>
      </c>
      <c r="C15420" s="44">
        <v>0</v>
      </c>
      <c r="D15420" s="33">
        <v>43880</v>
      </c>
    </row>
    <row r="15421" spans="1:4" x14ac:dyDescent="0.2">
      <c r="A15421" t="s">
        <v>328</v>
      </c>
      <c r="B15421" t="s">
        <v>143</v>
      </c>
      <c r="C15421" s="44">
        <v>0</v>
      </c>
      <c r="D15421" s="33">
        <v>43881</v>
      </c>
    </row>
    <row r="15422" spans="1:4" x14ac:dyDescent="0.2">
      <c r="A15422" t="s">
        <v>328</v>
      </c>
      <c r="B15422" t="s">
        <v>143</v>
      </c>
      <c r="C15422" s="44">
        <v>0</v>
      </c>
      <c r="D15422" s="33">
        <v>43882</v>
      </c>
    </row>
    <row r="15423" spans="1:4" x14ac:dyDescent="0.2">
      <c r="A15423" t="s">
        <v>328</v>
      </c>
      <c r="B15423" t="s">
        <v>143</v>
      </c>
      <c r="C15423" s="44">
        <v>0</v>
      </c>
      <c r="D15423" s="33">
        <v>43883</v>
      </c>
    </row>
    <row r="15424" spans="1:4" x14ac:dyDescent="0.2">
      <c r="A15424" t="s">
        <v>328</v>
      </c>
      <c r="B15424" t="s">
        <v>143</v>
      </c>
      <c r="C15424" s="44">
        <v>0</v>
      </c>
      <c r="D15424" s="33">
        <v>43884</v>
      </c>
    </row>
    <row r="15425" spans="1:4" x14ac:dyDescent="0.2">
      <c r="A15425" t="s">
        <v>328</v>
      </c>
      <c r="B15425" t="s">
        <v>143</v>
      </c>
      <c r="C15425" s="44">
        <v>0</v>
      </c>
      <c r="D15425" s="33">
        <v>43885</v>
      </c>
    </row>
    <row r="15426" spans="1:4" x14ac:dyDescent="0.2">
      <c r="A15426" t="s">
        <v>328</v>
      </c>
      <c r="B15426" t="s">
        <v>143</v>
      </c>
      <c r="C15426" s="44">
        <v>0</v>
      </c>
      <c r="D15426" s="33">
        <v>43886</v>
      </c>
    </row>
    <row r="15427" spans="1:4" x14ac:dyDescent="0.2">
      <c r="A15427" t="s">
        <v>328</v>
      </c>
      <c r="B15427" t="s">
        <v>143</v>
      </c>
      <c r="C15427" s="44">
        <v>0</v>
      </c>
      <c r="D15427" s="33">
        <v>43887</v>
      </c>
    </row>
    <row r="15428" spans="1:4" x14ac:dyDescent="0.2">
      <c r="A15428" t="s">
        <v>328</v>
      </c>
      <c r="B15428" t="s">
        <v>143</v>
      </c>
      <c r="C15428" s="44">
        <v>0</v>
      </c>
      <c r="D15428" s="33">
        <v>43888</v>
      </c>
    </row>
    <row r="15429" spans="1:4" x14ac:dyDescent="0.2">
      <c r="A15429" t="s">
        <v>328</v>
      </c>
      <c r="B15429" t="s">
        <v>143</v>
      </c>
      <c r="C15429" s="44">
        <v>0</v>
      </c>
      <c r="D15429" s="33">
        <v>43889</v>
      </c>
    </row>
    <row r="15430" spans="1:4" x14ac:dyDescent="0.2">
      <c r="A15430" t="s">
        <v>328</v>
      </c>
      <c r="B15430" t="s">
        <v>143</v>
      </c>
      <c r="C15430" s="44">
        <v>0</v>
      </c>
      <c r="D15430" s="33">
        <v>43890</v>
      </c>
    </row>
    <row r="15431" spans="1:4" x14ac:dyDescent="0.2">
      <c r="A15431" t="s">
        <v>328</v>
      </c>
      <c r="B15431" t="s">
        <v>143</v>
      </c>
      <c r="C15431" s="44">
        <v>0</v>
      </c>
      <c r="D15431" s="33">
        <v>43891</v>
      </c>
    </row>
    <row r="15432" spans="1:4" x14ac:dyDescent="0.2">
      <c r="A15432" t="s">
        <v>328</v>
      </c>
      <c r="B15432" t="s">
        <v>143</v>
      </c>
      <c r="C15432" s="44">
        <v>0</v>
      </c>
      <c r="D15432" s="33">
        <v>43892</v>
      </c>
    </row>
    <row r="15433" spans="1:4" x14ac:dyDescent="0.2">
      <c r="A15433" t="s">
        <v>328</v>
      </c>
      <c r="B15433" t="s">
        <v>143</v>
      </c>
      <c r="C15433" s="44">
        <v>0</v>
      </c>
      <c r="D15433" s="33">
        <v>43893</v>
      </c>
    </row>
    <row r="15434" spans="1:4" x14ac:dyDescent="0.2">
      <c r="A15434" t="s">
        <v>328</v>
      </c>
      <c r="B15434" t="s">
        <v>143</v>
      </c>
      <c r="C15434" s="44">
        <v>0</v>
      </c>
      <c r="D15434" s="33">
        <v>43894</v>
      </c>
    </row>
    <row r="15435" spans="1:4" x14ac:dyDescent="0.2">
      <c r="A15435" t="s">
        <v>328</v>
      </c>
      <c r="B15435" t="s">
        <v>143</v>
      </c>
      <c r="C15435" s="44">
        <v>0</v>
      </c>
      <c r="D15435" s="33">
        <v>43895</v>
      </c>
    </row>
    <row r="15436" spans="1:4" x14ac:dyDescent="0.2">
      <c r="A15436" t="s">
        <v>328</v>
      </c>
      <c r="B15436" t="s">
        <v>143</v>
      </c>
      <c r="C15436" s="44">
        <v>0</v>
      </c>
      <c r="D15436" s="33">
        <v>43896</v>
      </c>
    </row>
    <row r="15437" spans="1:4" x14ac:dyDescent="0.2">
      <c r="A15437" t="s">
        <v>328</v>
      </c>
      <c r="B15437" t="s">
        <v>143</v>
      </c>
      <c r="C15437" s="44">
        <v>2</v>
      </c>
      <c r="D15437" s="33">
        <v>43897</v>
      </c>
    </row>
    <row r="15438" spans="1:4" x14ac:dyDescent="0.2">
      <c r="A15438" t="s">
        <v>328</v>
      </c>
      <c r="B15438" t="s">
        <v>143</v>
      </c>
      <c r="C15438" s="44">
        <v>2</v>
      </c>
      <c r="D15438" s="33">
        <v>43898</v>
      </c>
    </row>
    <row r="15439" spans="1:4" x14ac:dyDescent="0.2">
      <c r="A15439" t="s">
        <v>328</v>
      </c>
      <c r="B15439" t="s">
        <v>143</v>
      </c>
      <c r="C15439" s="44">
        <v>2</v>
      </c>
      <c r="D15439" s="33">
        <v>43899</v>
      </c>
    </row>
    <row r="15440" spans="1:4" x14ac:dyDescent="0.2">
      <c r="A15440" t="s">
        <v>328</v>
      </c>
      <c r="B15440" t="s">
        <v>143</v>
      </c>
      <c r="C15440" s="44">
        <v>0</v>
      </c>
      <c r="D15440" s="33">
        <v>43900</v>
      </c>
    </row>
    <row r="15441" spans="1:4" x14ac:dyDescent="0.2">
      <c r="A15441" t="s">
        <v>328</v>
      </c>
      <c r="B15441" t="s">
        <v>143</v>
      </c>
      <c r="C15441" s="44">
        <v>0</v>
      </c>
      <c r="D15441" s="33">
        <v>43901</v>
      </c>
    </row>
    <row r="15442" spans="1:4" x14ac:dyDescent="0.2">
      <c r="A15442" t="s">
        <v>328</v>
      </c>
      <c r="B15442" t="s">
        <v>143</v>
      </c>
      <c r="C15442" s="44">
        <v>0</v>
      </c>
      <c r="D15442" s="33">
        <v>43902</v>
      </c>
    </row>
    <row r="15443" spans="1:4" x14ac:dyDescent="0.2">
      <c r="A15443" t="s">
        <v>328</v>
      </c>
      <c r="B15443" t="s">
        <v>143</v>
      </c>
      <c r="C15443" s="44">
        <v>0</v>
      </c>
      <c r="D15443" s="33">
        <v>43903</v>
      </c>
    </row>
    <row r="15444" spans="1:4" x14ac:dyDescent="0.2">
      <c r="A15444" t="s">
        <v>328</v>
      </c>
      <c r="B15444" t="s">
        <v>143</v>
      </c>
      <c r="C15444" s="44">
        <v>0</v>
      </c>
      <c r="D15444" s="33">
        <v>43904</v>
      </c>
    </row>
    <row r="15445" spans="1:4" x14ac:dyDescent="0.2">
      <c r="A15445" t="s">
        <v>328</v>
      </c>
      <c r="B15445" t="s">
        <v>143</v>
      </c>
      <c r="C15445" s="44">
        <v>0</v>
      </c>
      <c r="D15445" s="33">
        <v>43905</v>
      </c>
    </row>
    <row r="15446" spans="1:4" x14ac:dyDescent="0.2">
      <c r="A15446" t="s">
        <v>329</v>
      </c>
      <c r="B15446" t="s">
        <v>143</v>
      </c>
      <c r="C15446" s="44">
        <v>0</v>
      </c>
      <c r="D15446" s="33">
        <v>43852</v>
      </c>
    </row>
    <row r="15447" spans="1:4" x14ac:dyDescent="0.2">
      <c r="A15447" t="s">
        <v>329</v>
      </c>
      <c r="B15447" t="s">
        <v>143</v>
      </c>
      <c r="C15447" s="44">
        <v>0</v>
      </c>
      <c r="D15447" s="33">
        <v>43853</v>
      </c>
    </row>
    <row r="15448" spans="1:4" x14ac:dyDescent="0.2">
      <c r="A15448" t="s">
        <v>329</v>
      </c>
      <c r="B15448" t="s">
        <v>143</v>
      </c>
      <c r="C15448" s="44">
        <v>0</v>
      </c>
      <c r="D15448" s="33">
        <v>43854</v>
      </c>
    </row>
    <row r="15449" spans="1:4" x14ac:dyDescent="0.2">
      <c r="A15449" t="s">
        <v>329</v>
      </c>
      <c r="B15449" t="s">
        <v>143</v>
      </c>
      <c r="C15449" s="44">
        <v>0</v>
      </c>
      <c r="D15449" s="33">
        <v>43855</v>
      </c>
    </row>
    <row r="15450" spans="1:4" x14ac:dyDescent="0.2">
      <c r="A15450" t="s">
        <v>329</v>
      </c>
      <c r="B15450" t="s">
        <v>143</v>
      </c>
      <c r="C15450" s="44">
        <v>0</v>
      </c>
      <c r="D15450" s="33">
        <v>43856</v>
      </c>
    </row>
    <row r="15451" spans="1:4" x14ac:dyDescent="0.2">
      <c r="A15451" t="s">
        <v>329</v>
      </c>
      <c r="B15451" t="s">
        <v>143</v>
      </c>
      <c r="C15451" s="44">
        <v>0</v>
      </c>
      <c r="D15451" s="33">
        <v>43857</v>
      </c>
    </row>
    <row r="15452" spans="1:4" x14ac:dyDescent="0.2">
      <c r="A15452" t="s">
        <v>329</v>
      </c>
      <c r="B15452" t="s">
        <v>143</v>
      </c>
      <c r="C15452" s="44">
        <v>0</v>
      </c>
      <c r="D15452" s="33">
        <v>43858</v>
      </c>
    </row>
    <row r="15453" spans="1:4" x14ac:dyDescent="0.2">
      <c r="A15453" t="s">
        <v>329</v>
      </c>
      <c r="B15453" t="s">
        <v>143</v>
      </c>
      <c r="C15453" s="44">
        <v>0</v>
      </c>
      <c r="D15453" s="33">
        <v>43859</v>
      </c>
    </row>
    <row r="15454" spans="1:4" x14ac:dyDescent="0.2">
      <c r="A15454" t="s">
        <v>329</v>
      </c>
      <c r="B15454" t="s">
        <v>143</v>
      </c>
      <c r="C15454" s="44">
        <v>0</v>
      </c>
      <c r="D15454" s="33">
        <v>43860</v>
      </c>
    </row>
    <row r="15455" spans="1:4" x14ac:dyDescent="0.2">
      <c r="A15455" t="s">
        <v>329</v>
      </c>
      <c r="B15455" t="s">
        <v>143</v>
      </c>
      <c r="C15455" s="44">
        <v>0</v>
      </c>
      <c r="D15455" s="33">
        <v>43861</v>
      </c>
    </row>
    <row r="15456" spans="1:4" x14ac:dyDescent="0.2">
      <c r="A15456" t="s">
        <v>329</v>
      </c>
      <c r="B15456" t="s">
        <v>143</v>
      </c>
      <c r="C15456" s="44">
        <v>0</v>
      </c>
      <c r="D15456" s="33">
        <v>43862</v>
      </c>
    </row>
    <row r="15457" spans="1:4" x14ac:dyDescent="0.2">
      <c r="A15457" t="s">
        <v>329</v>
      </c>
      <c r="B15457" t="s">
        <v>143</v>
      </c>
      <c r="C15457" s="44">
        <v>0</v>
      </c>
      <c r="D15457" s="33">
        <v>43863</v>
      </c>
    </row>
    <row r="15458" spans="1:4" x14ac:dyDescent="0.2">
      <c r="A15458" t="s">
        <v>329</v>
      </c>
      <c r="B15458" t="s">
        <v>143</v>
      </c>
      <c r="C15458" s="44">
        <v>0</v>
      </c>
      <c r="D15458" s="33">
        <v>43864</v>
      </c>
    </row>
    <row r="15459" spans="1:4" x14ac:dyDescent="0.2">
      <c r="A15459" t="s">
        <v>329</v>
      </c>
      <c r="B15459" t="s">
        <v>143</v>
      </c>
      <c r="C15459" s="44">
        <v>0</v>
      </c>
      <c r="D15459" s="33">
        <v>43865</v>
      </c>
    </row>
    <row r="15460" spans="1:4" x14ac:dyDescent="0.2">
      <c r="A15460" t="s">
        <v>329</v>
      </c>
      <c r="B15460" t="s">
        <v>143</v>
      </c>
      <c r="C15460" s="44">
        <v>0</v>
      </c>
      <c r="D15460" s="33">
        <v>43866</v>
      </c>
    </row>
    <row r="15461" spans="1:4" x14ac:dyDescent="0.2">
      <c r="A15461" t="s">
        <v>329</v>
      </c>
      <c r="B15461" t="s">
        <v>143</v>
      </c>
      <c r="C15461" s="44">
        <v>0</v>
      </c>
      <c r="D15461" s="33">
        <v>43867</v>
      </c>
    </row>
    <row r="15462" spans="1:4" x14ac:dyDescent="0.2">
      <c r="A15462" t="s">
        <v>329</v>
      </c>
      <c r="B15462" t="s">
        <v>143</v>
      </c>
      <c r="C15462" s="44">
        <v>0</v>
      </c>
      <c r="D15462" s="33">
        <v>43868</v>
      </c>
    </row>
    <row r="15463" spans="1:4" x14ac:dyDescent="0.2">
      <c r="A15463" t="s">
        <v>329</v>
      </c>
      <c r="B15463" t="s">
        <v>143</v>
      </c>
      <c r="C15463" s="44">
        <v>0</v>
      </c>
      <c r="D15463" s="33">
        <v>43869</v>
      </c>
    </row>
    <row r="15464" spans="1:4" x14ac:dyDescent="0.2">
      <c r="A15464" t="s">
        <v>329</v>
      </c>
      <c r="B15464" t="s">
        <v>143</v>
      </c>
      <c r="C15464" s="44">
        <v>0</v>
      </c>
      <c r="D15464" s="33">
        <v>43870</v>
      </c>
    </row>
    <row r="15465" spans="1:4" x14ac:dyDescent="0.2">
      <c r="A15465" t="s">
        <v>329</v>
      </c>
      <c r="B15465" t="s">
        <v>143</v>
      </c>
      <c r="C15465" s="44">
        <v>0</v>
      </c>
      <c r="D15465" s="33">
        <v>43871</v>
      </c>
    </row>
    <row r="15466" spans="1:4" x14ac:dyDescent="0.2">
      <c r="A15466" t="s">
        <v>329</v>
      </c>
      <c r="B15466" t="s">
        <v>143</v>
      </c>
      <c r="C15466" s="44">
        <v>0</v>
      </c>
      <c r="D15466" s="33">
        <v>43872</v>
      </c>
    </row>
    <row r="15467" spans="1:4" x14ac:dyDescent="0.2">
      <c r="A15467" t="s">
        <v>329</v>
      </c>
      <c r="B15467" t="s">
        <v>143</v>
      </c>
      <c r="C15467" s="44">
        <v>0</v>
      </c>
      <c r="D15467" s="33">
        <v>43873</v>
      </c>
    </row>
    <row r="15468" spans="1:4" x14ac:dyDescent="0.2">
      <c r="A15468" t="s">
        <v>329</v>
      </c>
      <c r="B15468" t="s">
        <v>143</v>
      </c>
      <c r="C15468" s="44">
        <v>0</v>
      </c>
      <c r="D15468" s="33">
        <v>43874</v>
      </c>
    </row>
    <row r="15469" spans="1:4" x14ac:dyDescent="0.2">
      <c r="A15469" t="s">
        <v>329</v>
      </c>
      <c r="B15469" t="s">
        <v>143</v>
      </c>
      <c r="C15469" s="44">
        <v>0</v>
      </c>
      <c r="D15469" s="33">
        <v>43875</v>
      </c>
    </row>
    <row r="15470" spans="1:4" x14ac:dyDescent="0.2">
      <c r="A15470" t="s">
        <v>329</v>
      </c>
      <c r="B15470" t="s">
        <v>143</v>
      </c>
      <c r="C15470" s="44">
        <v>0</v>
      </c>
      <c r="D15470" s="33">
        <v>43876</v>
      </c>
    </row>
    <row r="15471" spans="1:4" x14ac:dyDescent="0.2">
      <c r="A15471" t="s">
        <v>329</v>
      </c>
      <c r="B15471" t="s">
        <v>143</v>
      </c>
      <c r="C15471" s="44">
        <v>0</v>
      </c>
      <c r="D15471" s="33">
        <v>43877</v>
      </c>
    </row>
    <row r="15472" spans="1:4" x14ac:dyDescent="0.2">
      <c r="A15472" t="s">
        <v>329</v>
      </c>
      <c r="B15472" t="s">
        <v>143</v>
      </c>
      <c r="C15472" s="44">
        <v>0</v>
      </c>
      <c r="D15472" s="33">
        <v>43878</v>
      </c>
    </row>
    <row r="15473" spans="1:4" x14ac:dyDescent="0.2">
      <c r="A15473" t="s">
        <v>329</v>
      </c>
      <c r="B15473" t="s">
        <v>143</v>
      </c>
      <c r="C15473" s="44">
        <v>0</v>
      </c>
      <c r="D15473" s="33">
        <v>43879</v>
      </c>
    </row>
    <row r="15474" spans="1:4" x14ac:dyDescent="0.2">
      <c r="A15474" t="s">
        <v>329</v>
      </c>
      <c r="B15474" t="s">
        <v>143</v>
      </c>
      <c r="C15474" s="44">
        <v>0</v>
      </c>
      <c r="D15474" s="33">
        <v>43880</v>
      </c>
    </row>
    <row r="15475" spans="1:4" x14ac:dyDescent="0.2">
      <c r="A15475" t="s">
        <v>329</v>
      </c>
      <c r="B15475" t="s">
        <v>143</v>
      </c>
      <c r="C15475" s="44">
        <v>0</v>
      </c>
      <c r="D15475" s="33">
        <v>43881</v>
      </c>
    </row>
    <row r="15476" spans="1:4" x14ac:dyDescent="0.2">
      <c r="A15476" t="s">
        <v>329</v>
      </c>
      <c r="B15476" t="s">
        <v>143</v>
      </c>
      <c r="C15476" s="44">
        <v>0</v>
      </c>
      <c r="D15476" s="33">
        <v>43882</v>
      </c>
    </row>
    <row r="15477" spans="1:4" x14ac:dyDescent="0.2">
      <c r="A15477" t="s">
        <v>329</v>
      </c>
      <c r="B15477" t="s">
        <v>143</v>
      </c>
      <c r="C15477" s="44">
        <v>0</v>
      </c>
      <c r="D15477" s="33">
        <v>43883</v>
      </c>
    </row>
    <row r="15478" spans="1:4" x14ac:dyDescent="0.2">
      <c r="A15478" t="s">
        <v>329</v>
      </c>
      <c r="B15478" t="s">
        <v>143</v>
      </c>
      <c r="C15478" s="44">
        <v>0</v>
      </c>
      <c r="D15478" s="33">
        <v>43884</v>
      </c>
    </row>
    <row r="15479" spans="1:4" x14ac:dyDescent="0.2">
      <c r="A15479" t="s">
        <v>329</v>
      </c>
      <c r="B15479" t="s">
        <v>143</v>
      </c>
      <c r="C15479" s="44">
        <v>0</v>
      </c>
      <c r="D15479" s="33">
        <v>43885</v>
      </c>
    </row>
    <row r="15480" spans="1:4" x14ac:dyDescent="0.2">
      <c r="A15480" t="s">
        <v>329</v>
      </c>
      <c r="B15480" t="s">
        <v>143</v>
      </c>
      <c r="C15480" s="44">
        <v>0</v>
      </c>
      <c r="D15480" s="33">
        <v>43886</v>
      </c>
    </row>
    <row r="15481" spans="1:4" x14ac:dyDescent="0.2">
      <c r="A15481" t="s">
        <v>329</v>
      </c>
      <c r="B15481" t="s">
        <v>143</v>
      </c>
      <c r="C15481" s="44">
        <v>0</v>
      </c>
      <c r="D15481" s="33">
        <v>43887</v>
      </c>
    </row>
    <row r="15482" spans="1:4" x14ac:dyDescent="0.2">
      <c r="A15482" t="s">
        <v>329</v>
      </c>
      <c r="B15482" t="s">
        <v>143</v>
      </c>
      <c r="C15482" s="44">
        <v>0</v>
      </c>
      <c r="D15482" s="33">
        <v>43888</v>
      </c>
    </row>
    <row r="15483" spans="1:4" x14ac:dyDescent="0.2">
      <c r="A15483" t="s">
        <v>329</v>
      </c>
      <c r="B15483" t="s">
        <v>143</v>
      </c>
      <c r="C15483" s="44">
        <v>0</v>
      </c>
      <c r="D15483" s="33">
        <v>43889</v>
      </c>
    </row>
    <row r="15484" spans="1:4" x14ac:dyDescent="0.2">
      <c r="A15484" t="s">
        <v>329</v>
      </c>
      <c r="B15484" t="s">
        <v>143</v>
      </c>
      <c r="C15484" s="44">
        <v>0</v>
      </c>
      <c r="D15484" s="33">
        <v>43890</v>
      </c>
    </row>
    <row r="15485" spans="1:4" x14ac:dyDescent="0.2">
      <c r="A15485" t="s">
        <v>329</v>
      </c>
      <c r="B15485" t="s">
        <v>143</v>
      </c>
      <c r="C15485" s="44">
        <v>0</v>
      </c>
      <c r="D15485" s="33">
        <v>43891</v>
      </c>
    </row>
    <row r="15486" spans="1:4" x14ac:dyDescent="0.2">
      <c r="A15486" t="s">
        <v>329</v>
      </c>
      <c r="B15486" t="s">
        <v>143</v>
      </c>
      <c r="C15486" s="44">
        <v>0</v>
      </c>
      <c r="D15486" s="33">
        <v>43892</v>
      </c>
    </row>
    <row r="15487" spans="1:4" x14ac:dyDescent="0.2">
      <c r="A15487" t="s">
        <v>329</v>
      </c>
      <c r="B15487" t="s">
        <v>143</v>
      </c>
      <c r="C15487" s="44">
        <v>0</v>
      </c>
      <c r="D15487" s="33">
        <v>43893</v>
      </c>
    </row>
    <row r="15488" spans="1:4" x14ac:dyDescent="0.2">
      <c r="A15488" t="s">
        <v>329</v>
      </c>
      <c r="B15488" t="s">
        <v>143</v>
      </c>
      <c r="C15488" s="44">
        <v>0</v>
      </c>
      <c r="D15488" s="33">
        <v>43894</v>
      </c>
    </row>
    <row r="15489" spans="1:4" x14ac:dyDescent="0.2">
      <c r="A15489" t="s">
        <v>329</v>
      </c>
      <c r="B15489" t="s">
        <v>143</v>
      </c>
      <c r="C15489" s="44">
        <v>0</v>
      </c>
      <c r="D15489" s="33">
        <v>43895</v>
      </c>
    </row>
    <row r="15490" spans="1:4" x14ac:dyDescent="0.2">
      <c r="A15490" t="s">
        <v>329</v>
      </c>
      <c r="B15490" t="s">
        <v>143</v>
      </c>
      <c r="C15490" s="44">
        <v>0</v>
      </c>
      <c r="D15490" s="33">
        <v>43896</v>
      </c>
    </row>
    <row r="15491" spans="1:4" x14ac:dyDescent="0.2">
      <c r="A15491" t="s">
        <v>329</v>
      </c>
      <c r="B15491" t="s">
        <v>143</v>
      </c>
      <c r="C15491" s="44">
        <v>2</v>
      </c>
      <c r="D15491" s="33">
        <v>43897</v>
      </c>
    </row>
    <row r="15492" spans="1:4" x14ac:dyDescent="0.2">
      <c r="A15492" t="s">
        <v>329</v>
      </c>
      <c r="B15492" t="s">
        <v>143</v>
      </c>
      <c r="C15492" s="44">
        <v>2</v>
      </c>
      <c r="D15492" s="33">
        <v>43898</v>
      </c>
    </row>
    <row r="15493" spans="1:4" x14ac:dyDescent="0.2">
      <c r="A15493" t="s">
        <v>329</v>
      </c>
      <c r="B15493" t="s">
        <v>143</v>
      </c>
      <c r="C15493" s="44">
        <v>2</v>
      </c>
      <c r="D15493" s="33">
        <v>43899</v>
      </c>
    </row>
    <row r="15494" spans="1:4" x14ac:dyDescent="0.2">
      <c r="A15494" t="s">
        <v>329</v>
      </c>
      <c r="B15494" t="s">
        <v>143</v>
      </c>
      <c r="C15494" s="44">
        <v>0</v>
      </c>
      <c r="D15494" s="33">
        <v>43900</v>
      </c>
    </row>
    <row r="15495" spans="1:4" x14ac:dyDescent="0.2">
      <c r="A15495" t="s">
        <v>329</v>
      </c>
      <c r="B15495" t="s">
        <v>143</v>
      </c>
      <c r="C15495" s="44">
        <v>0</v>
      </c>
      <c r="D15495" s="33">
        <v>43901</v>
      </c>
    </row>
    <row r="15496" spans="1:4" x14ac:dyDescent="0.2">
      <c r="A15496" t="s">
        <v>329</v>
      </c>
      <c r="B15496" t="s">
        <v>143</v>
      </c>
      <c r="C15496" s="44">
        <v>0</v>
      </c>
      <c r="D15496" s="33">
        <v>43902</v>
      </c>
    </row>
    <row r="15497" spans="1:4" x14ac:dyDescent="0.2">
      <c r="A15497" t="s">
        <v>329</v>
      </c>
      <c r="B15497" t="s">
        <v>143</v>
      </c>
      <c r="C15497" s="44">
        <v>0</v>
      </c>
      <c r="D15497" s="33">
        <v>43903</v>
      </c>
    </row>
    <row r="15498" spans="1:4" x14ac:dyDescent="0.2">
      <c r="A15498" t="s">
        <v>329</v>
      </c>
      <c r="B15498" t="s">
        <v>143</v>
      </c>
      <c r="C15498" s="44">
        <v>0</v>
      </c>
      <c r="D15498" s="33">
        <v>43904</v>
      </c>
    </row>
    <row r="15499" spans="1:4" x14ac:dyDescent="0.2">
      <c r="A15499" t="s">
        <v>329</v>
      </c>
      <c r="B15499" t="s">
        <v>143</v>
      </c>
      <c r="C15499" s="44">
        <v>0</v>
      </c>
      <c r="D15499" s="33">
        <v>43905</v>
      </c>
    </row>
    <row r="15500" spans="1:4" x14ac:dyDescent="0.2">
      <c r="A15500" t="s">
        <v>330</v>
      </c>
      <c r="B15500" t="s">
        <v>143</v>
      </c>
      <c r="C15500" s="44">
        <v>0</v>
      </c>
      <c r="D15500" s="33">
        <v>43852</v>
      </c>
    </row>
    <row r="15501" spans="1:4" x14ac:dyDescent="0.2">
      <c r="A15501" t="s">
        <v>330</v>
      </c>
      <c r="B15501" t="s">
        <v>143</v>
      </c>
      <c r="C15501" s="44">
        <v>0</v>
      </c>
      <c r="D15501" s="33">
        <v>43853</v>
      </c>
    </row>
    <row r="15502" spans="1:4" x14ac:dyDescent="0.2">
      <c r="A15502" t="s">
        <v>330</v>
      </c>
      <c r="B15502" t="s">
        <v>143</v>
      </c>
      <c r="C15502" s="44">
        <v>0</v>
      </c>
      <c r="D15502" s="33">
        <v>43854</v>
      </c>
    </row>
    <row r="15503" spans="1:4" x14ac:dyDescent="0.2">
      <c r="A15503" t="s">
        <v>330</v>
      </c>
      <c r="B15503" t="s">
        <v>143</v>
      </c>
      <c r="C15503" s="44">
        <v>0</v>
      </c>
      <c r="D15503" s="33">
        <v>43855</v>
      </c>
    </row>
    <row r="15504" spans="1:4" x14ac:dyDescent="0.2">
      <c r="A15504" t="s">
        <v>330</v>
      </c>
      <c r="B15504" t="s">
        <v>143</v>
      </c>
      <c r="C15504" s="44">
        <v>0</v>
      </c>
      <c r="D15504" s="33">
        <v>43856</v>
      </c>
    </row>
    <row r="15505" spans="1:4" x14ac:dyDescent="0.2">
      <c r="A15505" t="s">
        <v>330</v>
      </c>
      <c r="B15505" t="s">
        <v>143</v>
      </c>
      <c r="C15505" s="44">
        <v>0</v>
      </c>
      <c r="D15505" s="33">
        <v>43857</v>
      </c>
    </row>
    <row r="15506" spans="1:4" x14ac:dyDescent="0.2">
      <c r="A15506" t="s">
        <v>330</v>
      </c>
      <c r="B15506" t="s">
        <v>143</v>
      </c>
      <c r="C15506" s="44">
        <v>0</v>
      </c>
      <c r="D15506" s="33">
        <v>43858</v>
      </c>
    </row>
    <row r="15507" spans="1:4" x14ac:dyDescent="0.2">
      <c r="A15507" t="s">
        <v>330</v>
      </c>
      <c r="B15507" t="s">
        <v>143</v>
      </c>
      <c r="C15507" s="44">
        <v>0</v>
      </c>
      <c r="D15507" s="33">
        <v>43859</v>
      </c>
    </row>
    <row r="15508" spans="1:4" x14ac:dyDescent="0.2">
      <c r="A15508" t="s">
        <v>330</v>
      </c>
      <c r="B15508" t="s">
        <v>143</v>
      </c>
      <c r="C15508" s="44">
        <v>0</v>
      </c>
      <c r="D15508" s="33">
        <v>43860</v>
      </c>
    </row>
    <row r="15509" spans="1:4" x14ac:dyDescent="0.2">
      <c r="A15509" t="s">
        <v>330</v>
      </c>
      <c r="B15509" t="s">
        <v>143</v>
      </c>
      <c r="C15509" s="44">
        <v>0</v>
      </c>
      <c r="D15509" s="33">
        <v>43861</v>
      </c>
    </row>
    <row r="15510" spans="1:4" x14ac:dyDescent="0.2">
      <c r="A15510" t="s">
        <v>330</v>
      </c>
      <c r="B15510" t="s">
        <v>143</v>
      </c>
      <c r="C15510" s="44">
        <v>0</v>
      </c>
      <c r="D15510" s="33">
        <v>43862</v>
      </c>
    </row>
    <row r="15511" spans="1:4" x14ac:dyDescent="0.2">
      <c r="A15511" t="s">
        <v>330</v>
      </c>
      <c r="B15511" t="s">
        <v>143</v>
      </c>
      <c r="C15511" s="44">
        <v>0</v>
      </c>
      <c r="D15511" s="33">
        <v>43863</v>
      </c>
    </row>
    <row r="15512" spans="1:4" x14ac:dyDescent="0.2">
      <c r="A15512" t="s">
        <v>330</v>
      </c>
      <c r="B15512" t="s">
        <v>143</v>
      </c>
      <c r="C15512" s="44">
        <v>0</v>
      </c>
      <c r="D15512" s="33">
        <v>43864</v>
      </c>
    </row>
    <row r="15513" spans="1:4" x14ac:dyDescent="0.2">
      <c r="A15513" t="s">
        <v>330</v>
      </c>
      <c r="B15513" t="s">
        <v>143</v>
      </c>
      <c r="C15513" s="44">
        <v>0</v>
      </c>
      <c r="D15513" s="33">
        <v>43865</v>
      </c>
    </row>
    <row r="15514" spans="1:4" x14ac:dyDescent="0.2">
      <c r="A15514" t="s">
        <v>330</v>
      </c>
      <c r="B15514" t="s">
        <v>143</v>
      </c>
      <c r="C15514" s="44">
        <v>0</v>
      </c>
      <c r="D15514" s="33">
        <v>43866</v>
      </c>
    </row>
    <row r="15515" spans="1:4" x14ac:dyDescent="0.2">
      <c r="A15515" t="s">
        <v>330</v>
      </c>
      <c r="B15515" t="s">
        <v>143</v>
      </c>
      <c r="C15515" s="44">
        <v>0</v>
      </c>
      <c r="D15515" s="33">
        <v>43867</v>
      </c>
    </row>
    <row r="15516" spans="1:4" x14ac:dyDescent="0.2">
      <c r="A15516" t="s">
        <v>330</v>
      </c>
      <c r="B15516" t="s">
        <v>143</v>
      </c>
      <c r="C15516" s="44">
        <v>0</v>
      </c>
      <c r="D15516" s="33">
        <v>43868</v>
      </c>
    </row>
    <row r="15517" spans="1:4" x14ac:dyDescent="0.2">
      <c r="A15517" t="s">
        <v>330</v>
      </c>
      <c r="B15517" t="s">
        <v>143</v>
      </c>
      <c r="C15517" s="44">
        <v>0</v>
      </c>
      <c r="D15517" s="33">
        <v>43869</v>
      </c>
    </row>
    <row r="15518" spans="1:4" x14ac:dyDescent="0.2">
      <c r="A15518" t="s">
        <v>330</v>
      </c>
      <c r="B15518" t="s">
        <v>143</v>
      </c>
      <c r="C15518" s="44">
        <v>0</v>
      </c>
      <c r="D15518" s="33">
        <v>43870</v>
      </c>
    </row>
    <row r="15519" spans="1:4" x14ac:dyDescent="0.2">
      <c r="A15519" t="s">
        <v>330</v>
      </c>
      <c r="B15519" t="s">
        <v>143</v>
      </c>
      <c r="C15519" s="44">
        <v>0</v>
      </c>
      <c r="D15519" s="33">
        <v>43871</v>
      </c>
    </row>
    <row r="15520" spans="1:4" x14ac:dyDescent="0.2">
      <c r="A15520" t="s">
        <v>330</v>
      </c>
      <c r="B15520" t="s">
        <v>143</v>
      </c>
      <c r="C15520" s="44">
        <v>0</v>
      </c>
      <c r="D15520" s="33">
        <v>43872</v>
      </c>
    </row>
    <row r="15521" spans="1:4" x14ac:dyDescent="0.2">
      <c r="A15521" t="s">
        <v>330</v>
      </c>
      <c r="B15521" t="s">
        <v>143</v>
      </c>
      <c r="C15521" s="44">
        <v>0</v>
      </c>
      <c r="D15521" s="33">
        <v>43873</v>
      </c>
    </row>
    <row r="15522" spans="1:4" x14ac:dyDescent="0.2">
      <c r="A15522" t="s">
        <v>330</v>
      </c>
      <c r="B15522" t="s">
        <v>143</v>
      </c>
      <c r="C15522" s="44">
        <v>0</v>
      </c>
      <c r="D15522" s="33">
        <v>43874</v>
      </c>
    </row>
    <row r="15523" spans="1:4" x14ac:dyDescent="0.2">
      <c r="A15523" t="s">
        <v>330</v>
      </c>
      <c r="B15523" t="s">
        <v>143</v>
      </c>
      <c r="C15523" s="44">
        <v>0</v>
      </c>
      <c r="D15523" s="33">
        <v>43875</v>
      </c>
    </row>
    <row r="15524" spans="1:4" x14ac:dyDescent="0.2">
      <c r="A15524" t="s">
        <v>330</v>
      </c>
      <c r="B15524" t="s">
        <v>143</v>
      </c>
      <c r="C15524" s="44">
        <v>0</v>
      </c>
      <c r="D15524" s="33">
        <v>43876</v>
      </c>
    </row>
    <row r="15525" spans="1:4" x14ac:dyDescent="0.2">
      <c r="A15525" t="s">
        <v>330</v>
      </c>
      <c r="B15525" t="s">
        <v>143</v>
      </c>
      <c r="C15525" s="44">
        <v>0</v>
      </c>
      <c r="D15525" s="33">
        <v>43877</v>
      </c>
    </row>
    <row r="15526" spans="1:4" x14ac:dyDescent="0.2">
      <c r="A15526" t="s">
        <v>330</v>
      </c>
      <c r="B15526" t="s">
        <v>143</v>
      </c>
      <c r="C15526" s="44">
        <v>0</v>
      </c>
      <c r="D15526" s="33">
        <v>43878</v>
      </c>
    </row>
    <row r="15527" spans="1:4" x14ac:dyDescent="0.2">
      <c r="A15527" t="s">
        <v>330</v>
      </c>
      <c r="B15527" t="s">
        <v>143</v>
      </c>
      <c r="C15527" s="44">
        <v>0</v>
      </c>
      <c r="D15527" s="33">
        <v>43879</v>
      </c>
    </row>
    <row r="15528" spans="1:4" x14ac:dyDescent="0.2">
      <c r="A15528" t="s">
        <v>330</v>
      </c>
      <c r="B15528" t="s">
        <v>143</v>
      </c>
      <c r="C15528" s="44">
        <v>0</v>
      </c>
      <c r="D15528" s="33">
        <v>43880</v>
      </c>
    </row>
    <row r="15529" spans="1:4" x14ac:dyDescent="0.2">
      <c r="A15529" t="s">
        <v>330</v>
      </c>
      <c r="B15529" t="s">
        <v>143</v>
      </c>
      <c r="C15529" s="44">
        <v>0</v>
      </c>
      <c r="D15529" s="33">
        <v>43881</v>
      </c>
    </row>
    <row r="15530" spans="1:4" x14ac:dyDescent="0.2">
      <c r="A15530" t="s">
        <v>330</v>
      </c>
      <c r="B15530" t="s">
        <v>143</v>
      </c>
      <c r="C15530" s="44">
        <v>0</v>
      </c>
      <c r="D15530" s="33">
        <v>43882</v>
      </c>
    </row>
    <row r="15531" spans="1:4" x14ac:dyDescent="0.2">
      <c r="A15531" t="s">
        <v>330</v>
      </c>
      <c r="B15531" t="s">
        <v>143</v>
      </c>
      <c r="C15531" s="44">
        <v>0</v>
      </c>
      <c r="D15531" s="33">
        <v>43883</v>
      </c>
    </row>
    <row r="15532" spans="1:4" x14ac:dyDescent="0.2">
      <c r="A15532" t="s">
        <v>330</v>
      </c>
      <c r="B15532" t="s">
        <v>143</v>
      </c>
      <c r="C15532" s="44">
        <v>0</v>
      </c>
      <c r="D15532" s="33">
        <v>43884</v>
      </c>
    </row>
    <row r="15533" spans="1:4" x14ac:dyDescent="0.2">
      <c r="A15533" t="s">
        <v>330</v>
      </c>
      <c r="B15533" t="s">
        <v>143</v>
      </c>
      <c r="C15533" s="44">
        <v>0</v>
      </c>
      <c r="D15533" s="33">
        <v>43885</v>
      </c>
    </row>
    <row r="15534" spans="1:4" x14ac:dyDescent="0.2">
      <c r="A15534" t="s">
        <v>330</v>
      </c>
      <c r="B15534" t="s">
        <v>143</v>
      </c>
      <c r="C15534" s="44">
        <v>0</v>
      </c>
      <c r="D15534" s="33">
        <v>43886</v>
      </c>
    </row>
    <row r="15535" spans="1:4" x14ac:dyDescent="0.2">
      <c r="A15535" t="s">
        <v>330</v>
      </c>
      <c r="B15535" t="s">
        <v>143</v>
      </c>
      <c r="C15535" s="44">
        <v>0</v>
      </c>
      <c r="D15535" s="33">
        <v>43887</v>
      </c>
    </row>
    <row r="15536" spans="1:4" x14ac:dyDescent="0.2">
      <c r="A15536" t="s">
        <v>330</v>
      </c>
      <c r="B15536" t="s">
        <v>143</v>
      </c>
      <c r="C15536" s="44">
        <v>0</v>
      </c>
      <c r="D15536" s="33">
        <v>43888</v>
      </c>
    </row>
    <row r="15537" spans="1:4" x14ac:dyDescent="0.2">
      <c r="A15537" t="s">
        <v>330</v>
      </c>
      <c r="B15537" t="s">
        <v>143</v>
      </c>
      <c r="C15537" s="44">
        <v>0</v>
      </c>
      <c r="D15537" s="33">
        <v>43889</v>
      </c>
    </row>
    <row r="15538" spans="1:4" x14ac:dyDescent="0.2">
      <c r="A15538" t="s">
        <v>330</v>
      </c>
      <c r="B15538" t="s">
        <v>143</v>
      </c>
      <c r="C15538" s="44">
        <v>0</v>
      </c>
      <c r="D15538" s="33">
        <v>43890</v>
      </c>
    </row>
    <row r="15539" spans="1:4" x14ac:dyDescent="0.2">
      <c r="A15539" t="s">
        <v>330</v>
      </c>
      <c r="B15539" t="s">
        <v>143</v>
      </c>
      <c r="C15539" s="44">
        <v>0</v>
      </c>
      <c r="D15539" s="33">
        <v>43891</v>
      </c>
    </row>
    <row r="15540" spans="1:4" x14ac:dyDescent="0.2">
      <c r="A15540" t="s">
        <v>330</v>
      </c>
      <c r="B15540" t="s">
        <v>143</v>
      </c>
      <c r="C15540" s="44">
        <v>0</v>
      </c>
      <c r="D15540" s="33">
        <v>43892</v>
      </c>
    </row>
    <row r="15541" spans="1:4" x14ac:dyDescent="0.2">
      <c r="A15541" t="s">
        <v>330</v>
      </c>
      <c r="B15541" t="s">
        <v>143</v>
      </c>
      <c r="C15541" s="44">
        <v>0</v>
      </c>
      <c r="D15541" s="33">
        <v>43893</v>
      </c>
    </row>
    <row r="15542" spans="1:4" x14ac:dyDescent="0.2">
      <c r="A15542" t="s">
        <v>330</v>
      </c>
      <c r="B15542" t="s">
        <v>143</v>
      </c>
      <c r="C15542" s="44">
        <v>0</v>
      </c>
      <c r="D15542" s="33">
        <v>43894</v>
      </c>
    </row>
    <row r="15543" spans="1:4" x14ac:dyDescent="0.2">
      <c r="A15543" t="s">
        <v>330</v>
      </c>
      <c r="B15543" t="s">
        <v>143</v>
      </c>
      <c r="C15543" s="44">
        <v>0</v>
      </c>
      <c r="D15543" s="33">
        <v>43895</v>
      </c>
    </row>
    <row r="15544" spans="1:4" x14ac:dyDescent="0.2">
      <c r="A15544" t="s">
        <v>330</v>
      </c>
      <c r="B15544" t="s">
        <v>143</v>
      </c>
      <c r="C15544" s="44">
        <v>0</v>
      </c>
      <c r="D15544" s="33">
        <v>43896</v>
      </c>
    </row>
    <row r="15545" spans="1:4" x14ac:dyDescent="0.2">
      <c r="A15545" t="s">
        <v>330</v>
      </c>
      <c r="B15545" t="s">
        <v>143</v>
      </c>
      <c r="C15545" s="44">
        <v>2</v>
      </c>
      <c r="D15545" s="33">
        <v>43897</v>
      </c>
    </row>
    <row r="15546" spans="1:4" x14ac:dyDescent="0.2">
      <c r="A15546" t="s">
        <v>330</v>
      </c>
      <c r="B15546" t="s">
        <v>143</v>
      </c>
      <c r="C15546" s="44">
        <v>2</v>
      </c>
      <c r="D15546" s="33">
        <v>43898</v>
      </c>
    </row>
    <row r="15547" spans="1:4" x14ac:dyDescent="0.2">
      <c r="A15547" t="s">
        <v>330</v>
      </c>
      <c r="B15547" t="s">
        <v>143</v>
      </c>
      <c r="C15547" s="44">
        <v>4</v>
      </c>
      <c r="D15547" s="33">
        <v>43899</v>
      </c>
    </row>
    <row r="15548" spans="1:4" x14ac:dyDescent="0.2">
      <c r="A15548" t="s">
        <v>330</v>
      </c>
      <c r="B15548" t="s">
        <v>143</v>
      </c>
      <c r="C15548" s="44">
        <v>0</v>
      </c>
      <c r="D15548" s="33">
        <v>43900</v>
      </c>
    </row>
    <row r="15549" spans="1:4" x14ac:dyDescent="0.2">
      <c r="A15549" t="s">
        <v>330</v>
      </c>
      <c r="B15549" t="s">
        <v>143</v>
      </c>
      <c r="C15549" s="44">
        <v>0</v>
      </c>
      <c r="D15549" s="33">
        <v>43901</v>
      </c>
    </row>
    <row r="15550" spans="1:4" x14ac:dyDescent="0.2">
      <c r="A15550" t="s">
        <v>330</v>
      </c>
      <c r="B15550" t="s">
        <v>143</v>
      </c>
      <c r="C15550" s="44">
        <v>0</v>
      </c>
      <c r="D15550" s="33">
        <v>43902</v>
      </c>
    </row>
    <row r="15551" spans="1:4" x14ac:dyDescent="0.2">
      <c r="A15551" t="s">
        <v>330</v>
      </c>
      <c r="B15551" t="s">
        <v>143</v>
      </c>
      <c r="C15551" s="44">
        <v>0</v>
      </c>
      <c r="D15551" s="33">
        <v>43903</v>
      </c>
    </row>
    <row r="15552" spans="1:4" x14ac:dyDescent="0.2">
      <c r="A15552" t="s">
        <v>330</v>
      </c>
      <c r="B15552" t="s">
        <v>143</v>
      </c>
      <c r="C15552" s="44">
        <v>0</v>
      </c>
      <c r="D15552" s="33">
        <v>43904</v>
      </c>
    </row>
    <row r="15553" spans="1:4" x14ac:dyDescent="0.2">
      <c r="A15553" t="s">
        <v>330</v>
      </c>
      <c r="B15553" t="s">
        <v>143</v>
      </c>
      <c r="C15553" s="44">
        <v>0</v>
      </c>
      <c r="D15553" s="33">
        <v>43905</v>
      </c>
    </row>
    <row r="15554" spans="1:4" x14ac:dyDescent="0.2">
      <c r="A15554" t="s">
        <v>331</v>
      </c>
      <c r="B15554" t="s">
        <v>143</v>
      </c>
      <c r="C15554" s="44">
        <v>0</v>
      </c>
      <c r="D15554" s="33">
        <v>43852</v>
      </c>
    </row>
    <row r="15555" spans="1:4" x14ac:dyDescent="0.2">
      <c r="A15555" t="s">
        <v>331</v>
      </c>
      <c r="B15555" t="s">
        <v>143</v>
      </c>
      <c r="C15555" s="44">
        <v>0</v>
      </c>
      <c r="D15555" s="33">
        <v>43853</v>
      </c>
    </row>
    <row r="15556" spans="1:4" x14ac:dyDescent="0.2">
      <c r="A15556" t="s">
        <v>331</v>
      </c>
      <c r="B15556" t="s">
        <v>143</v>
      </c>
      <c r="C15556" s="44">
        <v>0</v>
      </c>
      <c r="D15556" s="33">
        <v>43854</v>
      </c>
    </row>
    <row r="15557" spans="1:4" x14ac:dyDescent="0.2">
      <c r="A15557" t="s">
        <v>331</v>
      </c>
      <c r="B15557" t="s">
        <v>143</v>
      </c>
      <c r="C15557" s="44">
        <v>0</v>
      </c>
      <c r="D15557" s="33">
        <v>43855</v>
      </c>
    </row>
    <row r="15558" spans="1:4" x14ac:dyDescent="0.2">
      <c r="A15558" t="s">
        <v>331</v>
      </c>
      <c r="B15558" t="s">
        <v>143</v>
      </c>
      <c r="C15558" s="44">
        <v>0</v>
      </c>
      <c r="D15558" s="33">
        <v>43856</v>
      </c>
    </row>
    <row r="15559" spans="1:4" x14ac:dyDescent="0.2">
      <c r="A15559" t="s">
        <v>331</v>
      </c>
      <c r="B15559" t="s">
        <v>143</v>
      </c>
      <c r="C15559" s="44">
        <v>0</v>
      </c>
      <c r="D15559" s="33">
        <v>43857</v>
      </c>
    </row>
    <row r="15560" spans="1:4" x14ac:dyDescent="0.2">
      <c r="A15560" t="s">
        <v>331</v>
      </c>
      <c r="B15560" t="s">
        <v>143</v>
      </c>
      <c r="C15560" s="44">
        <v>0</v>
      </c>
      <c r="D15560" s="33">
        <v>43858</v>
      </c>
    </row>
    <row r="15561" spans="1:4" x14ac:dyDescent="0.2">
      <c r="A15561" t="s">
        <v>331</v>
      </c>
      <c r="B15561" t="s">
        <v>143</v>
      </c>
      <c r="C15561" s="44">
        <v>0</v>
      </c>
      <c r="D15561" s="33">
        <v>43859</v>
      </c>
    </row>
    <row r="15562" spans="1:4" x14ac:dyDescent="0.2">
      <c r="A15562" t="s">
        <v>331</v>
      </c>
      <c r="B15562" t="s">
        <v>143</v>
      </c>
      <c r="C15562" s="44">
        <v>0</v>
      </c>
      <c r="D15562" s="33">
        <v>43860</v>
      </c>
    </row>
    <row r="15563" spans="1:4" x14ac:dyDescent="0.2">
      <c r="A15563" t="s">
        <v>331</v>
      </c>
      <c r="B15563" t="s">
        <v>143</v>
      </c>
      <c r="C15563" s="44">
        <v>0</v>
      </c>
      <c r="D15563" s="33">
        <v>43861</v>
      </c>
    </row>
    <row r="15564" spans="1:4" x14ac:dyDescent="0.2">
      <c r="A15564" t="s">
        <v>331</v>
      </c>
      <c r="B15564" t="s">
        <v>143</v>
      </c>
      <c r="C15564" s="44">
        <v>0</v>
      </c>
      <c r="D15564" s="33">
        <v>43862</v>
      </c>
    </row>
    <row r="15565" spans="1:4" x14ac:dyDescent="0.2">
      <c r="A15565" t="s">
        <v>331</v>
      </c>
      <c r="B15565" t="s">
        <v>143</v>
      </c>
      <c r="C15565" s="44">
        <v>0</v>
      </c>
      <c r="D15565" s="33">
        <v>43863</v>
      </c>
    </row>
    <row r="15566" spans="1:4" x14ac:dyDescent="0.2">
      <c r="A15566" t="s">
        <v>331</v>
      </c>
      <c r="B15566" t="s">
        <v>143</v>
      </c>
      <c r="C15566" s="44">
        <v>0</v>
      </c>
      <c r="D15566" s="33">
        <v>43864</v>
      </c>
    </row>
    <row r="15567" spans="1:4" x14ac:dyDescent="0.2">
      <c r="A15567" t="s">
        <v>331</v>
      </c>
      <c r="B15567" t="s">
        <v>143</v>
      </c>
      <c r="C15567" s="44">
        <v>0</v>
      </c>
      <c r="D15567" s="33">
        <v>43865</v>
      </c>
    </row>
    <row r="15568" spans="1:4" x14ac:dyDescent="0.2">
      <c r="A15568" t="s">
        <v>331</v>
      </c>
      <c r="B15568" t="s">
        <v>143</v>
      </c>
      <c r="C15568" s="44">
        <v>0</v>
      </c>
      <c r="D15568" s="33">
        <v>43866</v>
      </c>
    </row>
    <row r="15569" spans="1:4" x14ac:dyDescent="0.2">
      <c r="A15569" t="s">
        <v>331</v>
      </c>
      <c r="B15569" t="s">
        <v>143</v>
      </c>
      <c r="C15569" s="44">
        <v>0</v>
      </c>
      <c r="D15569" s="33">
        <v>43867</v>
      </c>
    </row>
    <row r="15570" spans="1:4" x14ac:dyDescent="0.2">
      <c r="A15570" t="s">
        <v>331</v>
      </c>
      <c r="B15570" t="s">
        <v>143</v>
      </c>
      <c r="C15570" s="44">
        <v>0</v>
      </c>
      <c r="D15570" s="33">
        <v>43868</v>
      </c>
    </row>
    <row r="15571" spans="1:4" x14ac:dyDescent="0.2">
      <c r="A15571" t="s">
        <v>331</v>
      </c>
      <c r="B15571" t="s">
        <v>143</v>
      </c>
      <c r="C15571" s="44">
        <v>0</v>
      </c>
      <c r="D15571" s="33">
        <v>43869</v>
      </c>
    </row>
    <row r="15572" spans="1:4" x14ac:dyDescent="0.2">
      <c r="A15572" t="s">
        <v>331</v>
      </c>
      <c r="B15572" t="s">
        <v>143</v>
      </c>
      <c r="C15572" s="44">
        <v>0</v>
      </c>
      <c r="D15572" s="33">
        <v>43870</v>
      </c>
    </row>
    <row r="15573" spans="1:4" x14ac:dyDescent="0.2">
      <c r="A15573" t="s">
        <v>331</v>
      </c>
      <c r="B15573" t="s">
        <v>143</v>
      </c>
      <c r="C15573" s="44">
        <v>0</v>
      </c>
      <c r="D15573" s="33">
        <v>43871</v>
      </c>
    </row>
    <row r="15574" spans="1:4" x14ac:dyDescent="0.2">
      <c r="A15574" t="s">
        <v>331</v>
      </c>
      <c r="B15574" t="s">
        <v>143</v>
      </c>
      <c r="C15574" s="44">
        <v>0</v>
      </c>
      <c r="D15574" s="33">
        <v>43872</v>
      </c>
    </row>
    <row r="15575" spans="1:4" x14ac:dyDescent="0.2">
      <c r="A15575" t="s">
        <v>331</v>
      </c>
      <c r="B15575" t="s">
        <v>143</v>
      </c>
      <c r="C15575" s="44">
        <v>0</v>
      </c>
      <c r="D15575" s="33">
        <v>43873</v>
      </c>
    </row>
    <row r="15576" spans="1:4" x14ac:dyDescent="0.2">
      <c r="A15576" t="s">
        <v>331</v>
      </c>
      <c r="B15576" t="s">
        <v>143</v>
      </c>
      <c r="C15576" s="44">
        <v>0</v>
      </c>
      <c r="D15576" s="33">
        <v>43874</v>
      </c>
    </row>
    <row r="15577" spans="1:4" x14ac:dyDescent="0.2">
      <c r="A15577" t="s">
        <v>331</v>
      </c>
      <c r="B15577" t="s">
        <v>143</v>
      </c>
      <c r="C15577" s="44">
        <v>0</v>
      </c>
      <c r="D15577" s="33">
        <v>43875</v>
      </c>
    </row>
    <row r="15578" spans="1:4" x14ac:dyDescent="0.2">
      <c r="A15578" t="s">
        <v>331</v>
      </c>
      <c r="B15578" t="s">
        <v>143</v>
      </c>
      <c r="C15578" s="44">
        <v>0</v>
      </c>
      <c r="D15578" s="33">
        <v>43876</v>
      </c>
    </row>
    <row r="15579" spans="1:4" x14ac:dyDescent="0.2">
      <c r="A15579" t="s">
        <v>331</v>
      </c>
      <c r="B15579" t="s">
        <v>143</v>
      </c>
      <c r="C15579" s="44">
        <v>0</v>
      </c>
      <c r="D15579" s="33">
        <v>43877</v>
      </c>
    </row>
    <row r="15580" spans="1:4" x14ac:dyDescent="0.2">
      <c r="A15580" t="s">
        <v>331</v>
      </c>
      <c r="B15580" t="s">
        <v>143</v>
      </c>
      <c r="C15580" s="44">
        <v>0</v>
      </c>
      <c r="D15580" s="33">
        <v>43878</v>
      </c>
    </row>
    <row r="15581" spans="1:4" x14ac:dyDescent="0.2">
      <c r="A15581" t="s">
        <v>331</v>
      </c>
      <c r="B15581" t="s">
        <v>143</v>
      </c>
      <c r="C15581" s="44">
        <v>0</v>
      </c>
      <c r="D15581" s="33">
        <v>43879</v>
      </c>
    </row>
    <row r="15582" spans="1:4" x14ac:dyDescent="0.2">
      <c r="A15582" t="s">
        <v>331</v>
      </c>
      <c r="B15582" t="s">
        <v>143</v>
      </c>
      <c r="C15582" s="44">
        <v>0</v>
      </c>
      <c r="D15582" s="33">
        <v>43880</v>
      </c>
    </row>
    <row r="15583" spans="1:4" x14ac:dyDescent="0.2">
      <c r="A15583" t="s">
        <v>331</v>
      </c>
      <c r="B15583" t="s">
        <v>143</v>
      </c>
      <c r="C15583" s="44">
        <v>0</v>
      </c>
      <c r="D15583" s="33">
        <v>43881</v>
      </c>
    </row>
    <row r="15584" spans="1:4" x14ac:dyDescent="0.2">
      <c r="A15584" t="s">
        <v>331</v>
      </c>
      <c r="B15584" t="s">
        <v>143</v>
      </c>
      <c r="C15584" s="44">
        <v>0</v>
      </c>
      <c r="D15584" s="33">
        <v>43882</v>
      </c>
    </row>
    <row r="15585" spans="1:4" x14ac:dyDescent="0.2">
      <c r="A15585" t="s">
        <v>331</v>
      </c>
      <c r="B15585" t="s">
        <v>143</v>
      </c>
      <c r="C15585" s="44">
        <v>0</v>
      </c>
      <c r="D15585" s="33">
        <v>43883</v>
      </c>
    </row>
    <row r="15586" spans="1:4" x14ac:dyDescent="0.2">
      <c r="A15586" t="s">
        <v>331</v>
      </c>
      <c r="B15586" t="s">
        <v>143</v>
      </c>
      <c r="C15586" s="44">
        <v>0</v>
      </c>
      <c r="D15586" s="33">
        <v>43884</v>
      </c>
    </row>
    <row r="15587" spans="1:4" x14ac:dyDescent="0.2">
      <c r="A15587" t="s">
        <v>331</v>
      </c>
      <c r="B15587" t="s">
        <v>143</v>
      </c>
      <c r="C15587" s="44">
        <v>0</v>
      </c>
      <c r="D15587" s="33">
        <v>43885</v>
      </c>
    </row>
    <row r="15588" spans="1:4" x14ac:dyDescent="0.2">
      <c r="A15588" t="s">
        <v>331</v>
      </c>
      <c r="B15588" t="s">
        <v>143</v>
      </c>
      <c r="C15588" s="44">
        <v>0</v>
      </c>
      <c r="D15588" s="33">
        <v>43886</v>
      </c>
    </row>
    <row r="15589" spans="1:4" x14ac:dyDescent="0.2">
      <c r="A15589" t="s">
        <v>331</v>
      </c>
      <c r="B15589" t="s">
        <v>143</v>
      </c>
      <c r="C15589" s="44">
        <v>0</v>
      </c>
      <c r="D15589" s="33">
        <v>43887</v>
      </c>
    </row>
    <row r="15590" spans="1:4" x14ac:dyDescent="0.2">
      <c r="A15590" t="s">
        <v>331</v>
      </c>
      <c r="B15590" t="s">
        <v>143</v>
      </c>
      <c r="C15590" s="44">
        <v>0</v>
      </c>
      <c r="D15590" s="33">
        <v>43888</v>
      </c>
    </row>
    <row r="15591" spans="1:4" x14ac:dyDescent="0.2">
      <c r="A15591" t="s">
        <v>331</v>
      </c>
      <c r="B15591" t="s">
        <v>143</v>
      </c>
      <c r="C15591" s="44">
        <v>0</v>
      </c>
      <c r="D15591" s="33">
        <v>43889</v>
      </c>
    </row>
    <row r="15592" spans="1:4" x14ac:dyDescent="0.2">
      <c r="A15592" t="s">
        <v>331</v>
      </c>
      <c r="B15592" t="s">
        <v>143</v>
      </c>
      <c r="C15592" s="44">
        <v>0</v>
      </c>
      <c r="D15592" s="33">
        <v>43890</v>
      </c>
    </row>
    <row r="15593" spans="1:4" x14ac:dyDescent="0.2">
      <c r="A15593" t="s">
        <v>331</v>
      </c>
      <c r="B15593" t="s">
        <v>143</v>
      </c>
      <c r="C15593" s="44">
        <v>0</v>
      </c>
      <c r="D15593" s="33">
        <v>43891</v>
      </c>
    </row>
    <row r="15594" spans="1:4" x14ac:dyDescent="0.2">
      <c r="A15594" t="s">
        <v>331</v>
      </c>
      <c r="B15594" t="s">
        <v>143</v>
      </c>
      <c r="C15594" s="44">
        <v>0</v>
      </c>
      <c r="D15594" s="33">
        <v>43892</v>
      </c>
    </row>
    <row r="15595" spans="1:4" x14ac:dyDescent="0.2">
      <c r="A15595" t="s">
        <v>331</v>
      </c>
      <c r="B15595" t="s">
        <v>143</v>
      </c>
      <c r="C15595" s="44">
        <v>0</v>
      </c>
      <c r="D15595" s="33">
        <v>43893</v>
      </c>
    </row>
    <row r="15596" spans="1:4" x14ac:dyDescent="0.2">
      <c r="A15596" t="s">
        <v>331</v>
      </c>
      <c r="B15596" t="s">
        <v>143</v>
      </c>
      <c r="C15596" s="44">
        <v>0</v>
      </c>
      <c r="D15596" s="33">
        <v>43894</v>
      </c>
    </row>
    <row r="15597" spans="1:4" x14ac:dyDescent="0.2">
      <c r="A15597" t="s">
        <v>331</v>
      </c>
      <c r="B15597" t="s">
        <v>143</v>
      </c>
      <c r="C15597" s="44">
        <v>0</v>
      </c>
      <c r="D15597" s="33">
        <v>43895</v>
      </c>
    </row>
    <row r="15598" spans="1:4" x14ac:dyDescent="0.2">
      <c r="A15598" t="s">
        <v>331</v>
      </c>
      <c r="B15598" t="s">
        <v>143</v>
      </c>
      <c r="C15598" s="44">
        <v>0</v>
      </c>
      <c r="D15598" s="33">
        <v>43896</v>
      </c>
    </row>
    <row r="15599" spans="1:4" x14ac:dyDescent="0.2">
      <c r="A15599" t="s">
        <v>331</v>
      </c>
      <c r="B15599" t="s">
        <v>143</v>
      </c>
      <c r="C15599" s="44">
        <v>2</v>
      </c>
      <c r="D15599" s="33">
        <v>43897</v>
      </c>
    </row>
    <row r="15600" spans="1:4" x14ac:dyDescent="0.2">
      <c r="A15600" t="s">
        <v>331</v>
      </c>
      <c r="B15600" t="s">
        <v>143</v>
      </c>
      <c r="C15600" s="44">
        <v>2</v>
      </c>
      <c r="D15600" s="33">
        <v>43898</v>
      </c>
    </row>
    <row r="15601" spans="1:4" x14ac:dyDescent="0.2">
      <c r="A15601" t="s">
        <v>331</v>
      </c>
      <c r="B15601" t="s">
        <v>143</v>
      </c>
      <c r="C15601" s="44">
        <v>2</v>
      </c>
      <c r="D15601" s="33">
        <v>43899</v>
      </c>
    </row>
    <row r="15602" spans="1:4" x14ac:dyDescent="0.2">
      <c r="A15602" t="s">
        <v>331</v>
      </c>
      <c r="B15602" t="s">
        <v>143</v>
      </c>
      <c r="C15602" s="44">
        <v>0</v>
      </c>
      <c r="D15602" s="33">
        <v>43900</v>
      </c>
    </row>
    <row r="15603" spans="1:4" x14ac:dyDescent="0.2">
      <c r="A15603" t="s">
        <v>331</v>
      </c>
      <c r="B15603" t="s">
        <v>143</v>
      </c>
      <c r="C15603" s="44">
        <v>0</v>
      </c>
      <c r="D15603" s="33">
        <v>43901</v>
      </c>
    </row>
    <row r="15604" spans="1:4" x14ac:dyDescent="0.2">
      <c r="A15604" t="s">
        <v>331</v>
      </c>
      <c r="B15604" t="s">
        <v>143</v>
      </c>
      <c r="C15604" s="44">
        <v>0</v>
      </c>
      <c r="D15604" s="33">
        <v>43902</v>
      </c>
    </row>
    <row r="15605" spans="1:4" x14ac:dyDescent="0.2">
      <c r="A15605" t="s">
        <v>331</v>
      </c>
      <c r="B15605" t="s">
        <v>143</v>
      </c>
      <c r="C15605" s="44">
        <v>0</v>
      </c>
      <c r="D15605" s="33">
        <v>43903</v>
      </c>
    </row>
    <row r="15606" spans="1:4" x14ac:dyDescent="0.2">
      <c r="A15606" t="s">
        <v>331</v>
      </c>
      <c r="B15606" t="s">
        <v>143</v>
      </c>
      <c r="C15606" s="44">
        <v>0</v>
      </c>
      <c r="D15606" s="33">
        <v>43904</v>
      </c>
    </row>
    <row r="15607" spans="1:4" x14ac:dyDescent="0.2">
      <c r="A15607" t="s">
        <v>331</v>
      </c>
      <c r="B15607" t="s">
        <v>143</v>
      </c>
      <c r="C15607" s="44">
        <v>0</v>
      </c>
      <c r="D15607" s="33">
        <v>43905</v>
      </c>
    </row>
    <row r="15608" spans="1:4" x14ac:dyDescent="0.2">
      <c r="A15608" t="s">
        <v>332</v>
      </c>
      <c r="B15608" t="s">
        <v>143</v>
      </c>
      <c r="C15608" s="44">
        <v>0</v>
      </c>
      <c r="D15608" s="33">
        <v>43852</v>
      </c>
    </row>
    <row r="15609" spans="1:4" x14ac:dyDescent="0.2">
      <c r="A15609" t="s">
        <v>332</v>
      </c>
      <c r="B15609" t="s">
        <v>143</v>
      </c>
      <c r="C15609" s="44">
        <v>0</v>
      </c>
      <c r="D15609" s="33">
        <v>43853</v>
      </c>
    </row>
    <row r="15610" spans="1:4" x14ac:dyDescent="0.2">
      <c r="A15610" t="s">
        <v>332</v>
      </c>
      <c r="B15610" t="s">
        <v>143</v>
      </c>
      <c r="C15610" s="44">
        <v>0</v>
      </c>
      <c r="D15610" s="33">
        <v>43854</v>
      </c>
    </row>
    <row r="15611" spans="1:4" x14ac:dyDescent="0.2">
      <c r="A15611" t="s">
        <v>332</v>
      </c>
      <c r="B15611" t="s">
        <v>143</v>
      </c>
      <c r="C15611" s="44">
        <v>0</v>
      </c>
      <c r="D15611" s="33">
        <v>43855</v>
      </c>
    </row>
    <row r="15612" spans="1:4" x14ac:dyDescent="0.2">
      <c r="A15612" t="s">
        <v>332</v>
      </c>
      <c r="B15612" t="s">
        <v>143</v>
      </c>
      <c r="C15612" s="44">
        <v>0</v>
      </c>
      <c r="D15612" s="33">
        <v>43856</v>
      </c>
    </row>
    <row r="15613" spans="1:4" x14ac:dyDescent="0.2">
      <c r="A15613" t="s">
        <v>332</v>
      </c>
      <c r="B15613" t="s">
        <v>143</v>
      </c>
      <c r="C15613" s="44">
        <v>0</v>
      </c>
      <c r="D15613" s="33">
        <v>43857</v>
      </c>
    </row>
    <row r="15614" spans="1:4" x14ac:dyDescent="0.2">
      <c r="A15614" t="s">
        <v>332</v>
      </c>
      <c r="B15614" t="s">
        <v>143</v>
      </c>
      <c r="C15614" s="44">
        <v>0</v>
      </c>
      <c r="D15614" s="33">
        <v>43858</v>
      </c>
    </row>
    <row r="15615" spans="1:4" x14ac:dyDescent="0.2">
      <c r="A15615" t="s">
        <v>332</v>
      </c>
      <c r="B15615" t="s">
        <v>143</v>
      </c>
      <c r="C15615" s="44">
        <v>0</v>
      </c>
      <c r="D15615" s="33">
        <v>43859</v>
      </c>
    </row>
    <row r="15616" spans="1:4" x14ac:dyDescent="0.2">
      <c r="A15616" t="s">
        <v>332</v>
      </c>
      <c r="B15616" t="s">
        <v>143</v>
      </c>
      <c r="C15616" s="44">
        <v>0</v>
      </c>
      <c r="D15616" s="33">
        <v>43860</v>
      </c>
    </row>
    <row r="15617" spans="1:4" x14ac:dyDescent="0.2">
      <c r="A15617" t="s">
        <v>332</v>
      </c>
      <c r="B15617" t="s">
        <v>143</v>
      </c>
      <c r="C15617" s="44">
        <v>0</v>
      </c>
      <c r="D15617" s="33">
        <v>43861</v>
      </c>
    </row>
    <row r="15618" spans="1:4" x14ac:dyDescent="0.2">
      <c r="A15618" t="s">
        <v>332</v>
      </c>
      <c r="B15618" t="s">
        <v>143</v>
      </c>
      <c r="C15618" s="44">
        <v>0</v>
      </c>
      <c r="D15618" s="33">
        <v>43862</v>
      </c>
    </row>
    <row r="15619" spans="1:4" x14ac:dyDescent="0.2">
      <c r="A15619" t="s">
        <v>332</v>
      </c>
      <c r="B15619" t="s">
        <v>143</v>
      </c>
      <c r="C15619" s="44">
        <v>0</v>
      </c>
      <c r="D15619" s="33">
        <v>43863</v>
      </c>
    </row>
    <row r="15620" spans="1:4" x14ac:dyDescent="0.2">
      <c r="A15620" t="s">
        <v>332</v>
      </c>
      <c r="B15620" t="s">
        <v>143</v>
      </c>
      <c r="C15620" s="44">
        <v>0</v>
      </c>
      <c r="D15620" s="33">
        <v>43864</v>
      </c>
    </row>
    <row r="15621" spans="1:4" x14ac:dyDescent="0.2">
      <c r="A15621" t="s">
        <v>332</v>
      </c>
      <c r="B15621" t="s">
        <v>143</v>
      </c>
      <c r="C15621" s="44">
        <v>0</v>
      </c>
      <c r="D15621" s="33">
        <v>43865</v>
      </c>
    </row>
    <row r="15622" spans="1:4" x14ac:dyDescent="0.2">
      <c r="A15622" t="s">
        <v>332</v>
      </c>
      <c r="B15622" t="s">
        <v>143</v>
      </c>
      <c r="C15622" s="44">
        <v>0</v>
      </c>
      <c r="D15622" s="33">
        <v>43866</v>
      </c>
    </row>
    <row r="15623" spans="1:4" x14ac:dyDescent="0.2">
      <c r="A15623" t="s">
        <v>332</v>
      </c>
      <c r="B15623" t="s">
        <v>143</v>
      </c>
      <c r="C15623" s="44">
        <v>0</v>
      </c>
      <c r="D15623" s="33">
        <v>43867</v>
      </c>
    </row>
    <row r="15624" spans="1:4" x14ac:dyDescent="0.2">
      <c r="A15624" t="s">
        <v>332</v>
      </c>
      <c r="B15624" t="s">
        <v>143</v>
      </c>
      <c r="C15624" s="44">
        <v>0</v>
      </c>
      <c r="D15624" s="33">
        <v>43868</v>
      </c>
    </row>
    <row r="15625" spans="1:4" x14ac:dyDescent="0.2">
      <c r="A15625" t="s">
        <v>332</v>
      </c>
      <c r="B15625" t="s">
        <v>143</v>
      </c>
      <c r="C15625" s="44">
        <v>0</v>
      </c>
      <c r="D15625" s="33">
        <v>43869</v>
      </c>
    </row>
    <row r="15626" spans="1:4" x14ac:dyDescent="0.2">
      <c r="A15626" t="s">
        <v>332</v>
      </c>
      <c r="B15626" t="s">
        <v>143</v>
      </c>
      <c r="C15626" s="44">
        <v>0</v>
      </c>
      <c r="D15626" s="33">
        <v>43870</v>
      </c>
    </row>
    <row r="15627" spans="1:4" x14ac:dyDescent="0.2">
      <c r="A15627" t="s">
        <v>332</v>
      </c>
      <c r="B15627" t="s">
        <v>143</v>
      </c>
      <c r="C15627" s="44">
        <v>0</v>
      </c>
      <c r="D15627" s="33">
        <v>43871</v>
      </c>
    </row>
    <row r="15628" spans="1:4" x14ac:dyDescent="0.2">
      <c r="A15628" t="s">
        <v>332</v>
      </c>
      <c r="B15628" t="s">
        <v>143</v>
      </c>
      <c r="C15628" s="44">
        <v>0</v>
      </c>
      <c r="D15628" s="33">
        <v>43872</v>
      </c>
    </row>
    <row r="15629" spans="1:4" x14ac:dyDescent="0.2">
      <c r="A15629" t="s">
        <v>332</v>
      </c>
      <c r="B15629" t="s">
        <v>143</v>
      </c>
      <c r="C15629" s="44">
        <v>0</v>
      </c>
      <c r="D15629" s="33">
        <v>43873</v>
      </c>
    </row>
    <row r="15630" spans="1:4" x14ac:dyDescent="0.2">
      <c r="A15630" t="s">
        <v>332</v>
      </c>
      <c r="B15630" t="s">
        <v>143</v>
      </c>
      <c r="C15630" s="44">
        <v>0</v>
      </c>
      <c r="D15630" s="33">
        <v>43874</v>
      </c>
    </row>
    <row r="15631" spans="1:4" x14ac:dyDescent="0.2">
      <c r="A15631" t="s">
        <v>332</v>
      </c>
      <c r="B15631" t="s">
        <v>143</v>
      </c>
      <c r="C15631" s="44">
        <v>0</v>
      </c>
      <c r="D15631" s="33">
        <v>43875</v>
      </c>
    </row>
    <row r="15632" spans="1:4" x14ac:dyDescent="0.2">
      <c r="A15632" t="s">
        <v>332</v>
      </c>
      <c r="B15632" t="s">
        <v>143</v>
      </c>
      <c r="C15632" s="44">
        <v>0</v>
      </c>
      <c r="D15632" s="33">
        <v>43876</v>
      </c>
    </row>
    <row r="15633" spans="1:4" x14ac:dyDescent="0.2">
      <c r="A15633" t="s">
        <v>332</v>
      </c>
      <c r="B15633" t="s">
        <v>143</v>
      </c>
      <c r="C15633" s="44">
        <v>0</v>
      </c>
      <c r="D15633" s="33">
        <v>43877</v>
      </c>
    </row>
    <row r="15634" spans="1:4" x14ac:dyDescent="0.2">
      <c r="A15634" t="s">
        <v>332</v>
      </c>
      <c r="B15634" t="s">
        <v>143</v>
      </c>
      <c r="C15634" s="44">
        <v>0</v>
      </c>
      <c r="D15634" s="33">
        <v>43878</v>
      </c>
    </row>
    <row r="15635" spans="1:4" x14ac:dyDescent="0.2">
      <c r="A15635" t="s">
        <v>332</v>
      </c>
      <c r="B15635" t="s">
        <v>143</v>
      </c>
      <c r="C15635" s="44">
        <v>0</v>
      </c>
      <c r="D15635" s="33">
        <v>43879</v>
      </c>
    </row>
    <row r="15636" spans="1:4" x14ac:dyDescent="0.2">
      <c r="A15636" t="s">
        <v>332</v>
      </c>
      <c r="B15636" t="s">
        <v>143</v>
      </c>
      <c r="C15636" s="44">
        <v>0</v>
      </c>
      <c r="D15636" s="33">
        <v>43880</v>
      </c>
    </row>
    <row r="15637" spans="1:4" x14ac:dyDescent="0.2">
      <c r="A15637" t="s">
        <v>332</v>
      </c>
      <c r="B15637" t="s">
        <v>143</v>
      </c>
      <c r="C15637" s="44">
        <v>0</v>
      </c>
      <c r="D15637" s="33">
        <v>43881</v>
      </c>
    </row>
    <row r="15638" spans="1:4" x14ac:dyDescent="0.2">
      <c r="A15638" t="s">
        <v>332</v>
      </c>
      <c r="B15638" t="s">
        <v>143</v>
      </c>
      <c r="C15638" s="44">
        <v>0</v>
      </c>
      <c r="D15638" s="33">
        <v>43882</v>
      </c>
    </row>
    <row r="15639" spans="1:4" x14ac:dyDescent="0.2">
      <c r="A15639" t="s">
        <v>332</v>
      </c>
      <c r="B15639" t="s">
        <v>143</v>
      </c>
      <c r="C15639" s="44">
        <v>0</v>
      </c>
      <c r="D15639" s="33">
        <v>43883</v>
      </c>
    </row>
    <row r="15640" spans="1:4" x14ac:dyDescent="0.2">
      <c r="A15640" t="s">
        <v>332</v>
      </c>
      <c r="B15640" t="s">
        <v>143</v>
      </c>
      <c r="C15640" s="44">
        <v>0</v>
      </c>
      <c r="D15640" s="33">
        <v>43884</v>
      </c>
    </row>
    <row r="15641" spans="1:4" x14ac:dyDescent="0.2">
      <c r="A15641" t="s">
        <v>332</v>
      </c>
      <c r="B15641" t="s">
        <v>143</v>
      </c>
      <c r="C15641" s="44">
        <v>0</v>
      </c>
      <c r="D15641" s="33">
        <v>43885</v>
      </c>
    </row>
    <row r="15642" spans="1:4" x14ac:dyDescent="0.2">
      <c r="A15642" t="s">
        <v>332</v>
      </c>
      <c r="B15642" t="s">
        <v>143</v>
      </c>
      <c r="C15642" s="44">
        <v>0</v>
      </c>
      <c r="D15642" s="33">
        <v>43886</v>
      </c>
    </row>
    <row r="15643" spans="1:4" x14ac:dyDescent="0.2">
      <c r="A15643" t="s">
        <v>332</v>
      </c>
      <c r="B15643" t="s">
        <v>143</v>
      </c>
      <c r="C15643" s="44">
        <v>0</v>
      </c>
      <c r="D15643" s="33">
        <v>43887</v>
      </c>
    </row>
    <row r="15644" spans="1:4" x14ac:dyDescent="0.2">
      <c r="A15644" t="s">
        <v>332</v>
      </c>
      <c r="B15644" t="s">
        <v>143</v>
      </c>
      <c r="C15644" s="44">
        <v>0</v>
      </c>
      <c r="D15644" s="33">
        <v>43888</v>
      </c>
    </row>
    <row r="15645" spans="1:4" x14ac:dyDescent="0.2">
      <c r="A15645" t="s">
        <v>332</v>
      </c>
      <c r="B15645" t="s">
        <v>143</v>
      </c>
      <c r="C15645" s="44">
        <v>0</v>
      </c>
      <c r="D15645" s="33">
        <v>43889</v>
      </c>
    </row>
    <row r="15646" spans="1:4" x14ac:dyDescent="0.2">
      <c r="A15646" t="s">
        <v>332</v>
      </c>
      <c r="B15646" t="s">
        <v>143</v>
      </c>
      <c r="C15646" s="44">
        <v>0</v>
      </c>
      <c r="D15646" s="33">
        <v>43890</v>
      </c>
    </row>
    <row r="15647" spans="1:4" x14ac:dyDescent="0.2">
      <c r="A15647" t="s">
        <v>332</v>
      </c>
      <c r="B15647" t="s">
        <v>143</v>
      </c>
      <c r="C15647" s="44">
        <v>0</v>
      </c>
      <c r="D15647" s="33">
        <v>43891</v>
      </c>
    </row>
    <row r="15648" spans="1:4" x14ac:dyDescent="0.2">
      <c r="A15648" t="s">
        <v>332</v>
      </c>
      <c r="B15648" t="s">
        <v>143</v>
      </c>
      <c r="C15648" s="44">
        <v>0</v>
      </c>
      <c r="D15648" s="33">
        <v>43892</v>
      </c>
    </row>
    <row r="15649" spans="1:4" x14ac:dyDescent="0.2">
      <c r="A15649" t="s">
        <v>332</v>
      </c>
      <c r="B15649" t="s">
        <v>143</v>
      </c>
      <c r="C15649" s="44">
        <v>0</v>
      </c>
      <c r="D15649" s="33">
        <v>43893</v>
      </c>
    </row>
    <row r="15650" spans="1:4" x14ac:dyDescent="0.2">
      <c r="A15650" t="s">
        <v>332</v>
      </c>
      <c r="B15650" t="s">
        <v>143</v>
      </c>
      <c r="C15650" s="44">
        <v>0</v>
      </c>
      <c r="D15650" s="33">
        <v>43894</v>
      </c>
    </row>
    <row r="15651" spans="1:4" x14ac:dyDescent="0.2">
      <c r="A15651" t="s">
        <v>332</v>
      </c>
      <c r="B15651" t="s">
        <v>143</v>
      </c>
      <c r="C15651" s="44">
        <v>0</v>
      </c>
      <c r="D15651" s="33">
        <v>43895</v>
      </c>
    </row>
    <row r="15652" spans="1:4" x14ac:dyDescent="0.2">
      <c r="A15652" t="s">
        <v>332</v>
      </c>
      <c r="B15652" t="s">
        <v>143</v>
      </c>
      <c r="C15652" s="44">
        <v>0</v>
      </c>
      <c r="D15652" s="33">
        <v>43896</v>
      </c>
    </row>
    <row r="15653" spans="1:4" x14ac:dyDescent="0.2">
      <c r="A15653" t="s">
        <v>332</v>
      </c>
      <c r="B15653" t="s">
        <v>143</v>
      </c>
      <c r="C15653" s="44">
        <v>1</v>
      </c>
      <c r="D15653" s="33">
        <v>43897</v>
      </c>
    </row>
    <row r="15654" spans="1:4" x14ac:dyDescent="0.2">
      <c r="A15654" t="s">
        <v>332</v>
      </c>
      <c r="B15654" t="s">
        <v>143</v>
      </c>
      <c r="C15654" s="44">
        <v>1</v>
      </c>
      <c r="D15654" s="33">
        <v>43898</v>
      </c>
    </row>
    <row r="15655" spans="1:4" x14ac:dyDescent="0.2">
      <c r="A15655" t="s">
        <v>332</v>
      </c>
      <c r="B15655" t="s">
        <v>143</v>
      </c>
      <c r="C15655" s="44">
        <v>1</v>
      </c>
      <c r="D15655" s="33">
        <v>43899</v>
      </c>
    </row>
    <row r="15656" spans="1:4" x14ac:dyDescent="0.2">
      <c r="A15656" t="s">
        <v>332</v>
      </c>
      <c r="B15656" t="s">
        <v>143</v>
      </c>
      <c r="C15656" s="44">
        <v>0</v>
      </c>
      <c r="D15656" s="33">
        <v>43900</v>
      </c>
    </row>
    <row r="15657" spans="1:4" x14ac:dyDescent="0.2">
      <c r="A15657" t="s">
        <v>332</v>
      </c>
      <c r="B15657" t="s">
        <v>143</v>
      </c>
      <c r="C15657" s="44">
        <v>0</v>
      </c>
      <c r="D15657" s="33">
        <v>43901</v>
      </c>
    </row>
    <row r="15658" spans="1:4" x14ac:dyDescent="0.2">
      <c r="A15658" t="s">
        <v>332</v>
      </c>
      <c r="B15658" t="s">
        <v>143</v>
      </c>
      <c r="C15658" s="44">
        <v>0</v>
      </c>
      <c r="D15658" s="33">
        <v>43902</v>
      </c>
    </row>
    <row r="15659" spans="1:4" x14ac:dyDescent="0.2">
      <c r="A15659" t="s">
        <v>332</v>
      </c>
      <c r="B15659" t="s">
        <v>143</v>
      </c>
      <c r="C15659" s="44">
        <v>0</v>
      </c>
      <c r="D15659" s="33">
        <v>43903</v>
      </c>
    </row>
    <row r="15660" spans="1:4" x14ac:dyDescent="0.2">
      <c r="A15660" t="s">
        <v>332</v>
      </c>
      <c r="B15660" t="s">
        <v>143</v>
      </c>
      <c r="C15660" s="44">
        <v>0</v>
      </c>
      <c r="D15660" s="33">
        <v>43904</v>
      </c>
    </row>
    <row r="15661" spans="1:4" x14ac:dyDescent="0.2">
      <c r="A15661" t="s">
        <v>332</v>
      </c>
      <c r="B15661" t="s">
        <v>143</v>
      </c>
      <c r="C15661" s="44">
        <v>0</v>
      </c>
      <c r="D15661" s="33">
        <v>43905</v>
      </c>
    </row>
    <row r="15662" spans="1:4" x14ac:dyDescent="0.2">
      <c r="A15662" t="s">
        <v>333</v>
      </c>
      <c r="B15662" t="s">
        <v>143</v>
      </c>
      <c r="C15662" s="44">
        <v>0</v>
      </c>
      <c r="D15662" s="33">
        <v>43852</v>
      </c>
    </row>
    <row r="15663" spans="1:4" x14ac:dyDescent="0.2">
      <c r="A15663" t="s">
        <v>333</v>
      </c>
      <c r="B15663" t="s">
        <v>143</v>
      </c>
      <c r="C15663" s="44">
        <v>0</v>
      </c>
      <c r="D15663" s="33">
        <v>43853</v>
      </c>
    </row>
    <row r="15664" spans="1:4" x14ac:dyDescent="0.2">
      <c r="A15664" t="s">
        <v>333</v>
      </c>
      <c r="B15664" t="s">
        <v>143</v>
      </c>
      <c r="C15664" s="44">
        <v>0</v>
      </c>
      <c r="D15664" s="33">
        <v>43854</v>
      </c>
    </row>
    <row r="15665" spans="1:4" x14ac:dyDescent="0.2">
      <c r="A15665" t="s">
        <v>333</v>
      </c>
      <c r="B15665" t="s">
        <v>143</v>
      </c>
      <c r="C15665" s="44">
        <v>0</v>
      </c>
      <c r="D15665" s="33">
        <v>43855</v>
      </c>
    </row>
    <row r="15666" spans="1:4" x14ac:dyDescent="0.2">
      <c r="A15666" t="s">
        <v>333</v>
      </c>
      <c r="B15666" t="s">
        <v>143</v>
      </c>
      <c r="C15666" s="44">
        <v>0</v>
      </c>
      <c r="D15666" s="33">
        <v>43856</v>
      </c>
    </row>
    <row r="15667" spans="1:4" x14ac:dyDescent="0.2">
      <c r="A15667" t="s">
        <v>333</v>
      </c>
      <c r="B15667" t="s">
        <v>143</v>
      </c>
      <c r="C15667" s="44">
        <v>0</v>
      </c>
      <c r="D15667" s="33">
        <v>43857</v>
      </c>
    </row>
    <row r="15668" spans="1:4" x14ac:dyDescent="0.2">
      <c r="A15668" t="s">
        <v>333</v>
      </c>
      <c r="B15668" t="s">
        <v>143</v>
      </c>
      <c r="C15668" s="44">
        <v>0</v>
      </c>
      <c r="D15668" s="33">
        <v>43858</v>
      </c>
    </row>
    <row r="15669" spans="1:4" x14ac:dyDescent="0.2">
      <c r="A15669" t="s">
        <v>333</v>
      </c>
      <c r="B15669" t="s">
        <v>143</v>
      </c>
      <c r="C15669" s="44">
        <v>0</v>
      </c>
      <c r="D15669" s="33">
        <v>43859</v>
      </c>
    </row>
    <row r="15670" spans="1:4" x14ac:dyDescent="0.2">
      <c r="A15670" t="s">
        <v>333</v>
      </c>
      <c r="B15670" t="s">
        <v>143</v>
      </c>
      <c r="C15670" s="44">
        <v>0</v>
      </c>
      <c r="D15670" s="33">
        <v>43860</v>
      </c>
    </row>
    <row r="15671" spans="1:4" x14ac:dyDescent="0.2">
      <c r="A15671" t="s">
        <v>333</v>
      </c>
      <c r="B15671" t="s">
        <v>143</v>
      </c>
      <c r="C15671" s="44">
        <v>0</v>
      </c>
      <c r="D15671" s="33">
        <v>43861</v>
      </c>
    </row>
    <row r="15672" spans="1:4" x14ac:dyDescent="0.2">
      <c r="A15672" t="s">
        <v>333</v>
      </c>
      <c r="B15672" t="s">
        <v>143</v>
      </c>
      <c r="C15672" s="44">
        <v>0</v>
      </c>
      <c r="D15672" s="33">
        <v>43862</v>
      </c>
    </row>
    <row r="15673" spans="1:4" x14ac:dyDescent="0.2">
      <c r="A15673" t="s">
        <v>333</v>
      </c>
      <c r="B15673" t="s">
        <v>143</v>
      </c>
      <c r="C15673" s="44">
        <v>0</v>
      </c>
      <c r="D15673" s="33">
        <v>43863</v>
      </c>
    </row>
    <row r="15674" spans="1:4" x14ac:dyDescent="0.2">
      <c r="A15674" t="s">
        <v>333</v>
      </c>
      <c r="B15674" t="s">
        <v>143</v>
      </c>
      <c r="C15674" s="44">
        <v>0</v>
      </c>
      <c r="D15674" s="33">
        <v>43864</v>
      </c>
    </row>
    <row r="15675" spans="1:4" x14ac:dyDescent="0.2">
      <c r="A15675" t="s">
        <v>333</v>
      </c>
      <c r="B15675" t="s">
        <v>143</v>
      </c>
      <c r="C15675" s="44">
        <v>0</v>
      </c>
      <c r="D15675" s="33">
        <v>43865</v>
      </c>
    </row>
    <row r="15676" spans="1:4" x14ac:dyDescent="0.2">
      <c r="A15676" t="s">
        <v>333</v>
      </c>
      <c r="B15676" t="s">
        <v>143</v>
      </c>
      <c r="C15676" s="44">
        <v>0</v>
      </c>
      <c r="D15676" s="33">
        <v>43866</v>
      </c>
    </row>
    <row r="15677" spans="1:4" x14ac:dyDescent="0.2">
      <c r="A15677" t="s">
        <v>333</v>
      </c>
      <c r="B15677" t="s">
        <v>143</v>
      </c>
      <c r="C15677" s="44">
        <v>0</v>
      </c>
      <c r="D15677" s="33">
        <v>43867</v>
      </c>
    </row>
    <row r="15678" spans="1:4" x14ac:dyDescent="0.2">
      <c r="A15678" t="s">
        <v>333</v>
      </c>
      <c r="B15678" t="s">
        <v>143</v>
      </c>
      <c r="C15678" s="44">
        <v>0</v>
      </c>
      <c r="D15678" s="33">
        <v>43868</v>
      </c>
    </row>
    <row r="15679" spans="1:4" x14ac:dyDescent="0.2">
      <c r="A15679" t="s">
        <v>333</v>
      </c>
      <c r="B15679" t="s">
        <v>143</v>
      </c>
      <c r="C15679" s="44">
        <v>0</v>
      </c>
      <c r="D15679" s="33">
        <v>43869</v>
      </c>
    </row>
    <row r="15680" spans="1:4" x14ac:dyDescent="0.2">
      <c r="A15680" t="s">
        <v>333</v>
      </c>
      <c r="B15680" t="s">
        <v>143</v>
      </c>
      <c r="C15680" s="44">
        <v>0</v>
      </c>
      <c r="D15680" s="33">
        <v>43870</v>
      </c>
    </row>
    <row r="15681" spans="1:4" x14ac:dyDescent="0.2">
      <c r="A15681" t="s">
        <v>333</v>
      </c>
      <c r="B15681" t="s">
        <v>143</v>
      </c>
      <c r="C15681" s="44">
        <v>0</v>
      </c>
      <c r="D15681" s="33">
        <v>43871</v>
      </c>
    </row>
    <row r="15682" spans="1:4" x14ac:dyDescent="0.2">
      <c r="A15682" t="s">
        <v>333</v>
      </c>
      <c r="B15682" t="s">
        <v>143</v>
      </c>
      <c r="C15682" s="44">
        <v>0</v>
      </c>
      <c r="D15682" s="33">
        <v>43872</v>
      </c>
    </row>
    <row r="15683" spans="1:4" x14ac:dyDescent="0.2">
      <c r="A15683" t="s">
        <v>333</v>
      </c>
      <c r="B15683" t="s">
        <v>143</v>
      </c>
      <c r="C15683" s="44">
        <v>0</v>
      </c>
      <c r="D15683" s="33">
        <v>43873</v>
      </c>
    </row>
    <row r="15684" spans="1:4" x14ac:dyDescent="0.2">
      <c r="A15684" t="s">
        <v>333</v>
      </c>
      <c r="B15684" t="s">
        <v>143</v>
      </c>
      <c r="C15684" s="44">
        <v>0</v>
      </c>
      <c r="D15684" s="33">
        <v>43874</v>
      </c>
    </row>
    <row r="15685" spans="1:4" x14ac:dyDescent="0.2">
      <c r="A15685" t="s">
        <v>333</v>
      </c>
      <c r="B15685" t="s">
        <v>143</v>
      </c>
      <c r="C15685" s="44">
        <v>0</v>
      </c>
      <c r="D15685" s="33">
        <v>43875</v>
      </c>
    </row>
    <row r="15686" spans="1:4" x14ac:dyDescent="0.2">
      <c r="A15686" t="s">
        <v>333</v>
      </c>
      <c r="B15686" t="s">
        <v>143</v>
      </c>
      <c r="C15686" s="44">
        <v>0</v>
      </c>
      <c r="D15686" s="33">
        <v>43876</v>
      </c>
    </row>
    <row r="15687" spans="1:4" x14ac:dyDescent="0.2">
      <c r="A15687" t="s">
        <v>333</v>
      </c>
      <c r="B15687" t="s">
        <v>143</v>
      </c>
      <c r="C15687" s="44">
        <v>0</v>
      </c>
      <c r="D15687" s="33">
        <v>43877</v>
      </c>
    </row>
    <row r="15688" spans="1:4" x14ac:dyDescent="0.2">
      <c r="A15688" t="s">
        <v>333</v>
      </c>
      <c r="B15688" t="s">
        <v>143</v>
      </c>
      <c r="C15688" s="44">
        <v>0</v>
      </c>
      <c r="D15688" s="33">
        <v>43878</v>
      </c>
    </row>
    <row r="15689" spans="1:4" x14ac:dyDescent="0.2">
      <c r="A15689" t="s">
        <v>333</v>
      </c>
      <c r="B15689" t="s">
        <v>143</v>
      </c>
      <c r="C15689" s="44">
        <v>0</v>
      </c>
      <c r="D15689" s="33">
        <v>43879</v>
      </c>
    </row>
    <row r="15690" spans="1:4" x14ac:dyDescent="0.2">
      <c r="A15690" t="s">
        <v>333</v>
      </c>
      <c r="B15690" t="s">
        <v>143</v>
      </c>
      <c r="C15690" s="44">
        <v>0</v>
      </c>
      <c r="D15690" s="33">
        <v>43880</v>
      </c>
    </row>
    <row r="15691" spans="1:4" x14ac:dyDescent="0.2">
      <c r="A15691" t="s">
        <v>333</v>
      </c>
      <c r="B15691" t="s">
        <v>143</v>
      </c>
      <c r="C15691" s="44">
        <v>0</v>
      </c>
      <c r="D15691" s="33">
        <v>43881</v>
      </c>
    </row>
    <row r="15692" spans="1:4" x14ac:dyDescent="0.2">
      <c r="A15692" t="s">
        <v>333</v>
      </c>
      <c r="B15692" t="s">
        <v>143</v>
      </c>
      <c r="C15692" s="44">
        <v>0</v>
      </c>
      <c r="D15692" s="33">
        <v>43882</v>
      </c>
    </row>
    <row r="15693" spans="1:4" x14ac:dyDescent="0.2">
      <c r="A15693" t="s">
        <v>333</v>
      </c>
      <c r="B15693" t="s">
        <v>143</v>
      </c>
      <c r="C15693" s="44">
        <v>0</v>
      </c>
      <c r="D15693" s="33">
        <v>43883</v>
      </c>
    </row>
    <row r="15694" spans="1:4" x14ac:dyDescent="0.2">
      <c r="A15694" t="s">
        <v>333</v>
      </c>
      <c r="B15694" t="s">
        <v>143</v>
      </c>
      <c r="C15694" s="44">
        <v>0</v>
      </c>
      <c r="D15694" s="33">
        <v>43884</v>
      </c>
    </row>
    <row r="15695" spans="1:4" x14ac:dyDescent="0.2">
      <c r="A15695" t="s">
        <v>333</v>
      </c>
      <c r="B15695" t="s">
        <v>143</v>
      </c>
      <c r="C15695" s="44">
        <v>0</v>
      </c>
      <c r="D15695" s="33">
        <v>43885</v>
      </c>
    </row>
    <row r="15696" spans="1:4" x14ac:dyDescent="0.2">
      <c r="A15696" t="s">
        <v>333</v>
      </c>
      <c r="B15696" t="s">
        <v>143</v>
      </c>
      <c r="C15696" s="44">
        <v>0</v>
      </c>
      <c r="D15696" s="33">
        <v>43886</v>
      </c>
    </row>
    <row r="15697" spans="1:4" x14ac:dyDescent="0.2">
      <c r="A15697" t="s">
        <v>333</v>
      </c>
      <c r="B15697" t="s">
        <v>143</v>
      </c>
      <c r="C15697" s="44">
        <v>0</v>
      </c>
      <c r="D15697" s="33">
        <v>43887</v>
      </c>
    </row>
    <row r="15698" spans="1:4" x14ac:dyDescent="0.2">
      <c r="A15698" t="s">
        <v>333</v>
      </c>
      <c r="B15698" t="s">
        <v>143</v>
      </c>
      <c r="C15698" s="44">
        <v>0</v>
      </c>
      <c r="D15698" s="33">
        <v>43888</v>
      </c>
    </row>
    <row r="15699" spans="1:4" x14ac:dyDescent="0.2">
      <c r="A15699" t="s">
        <v>333</v>
      </c>
      <c r="B15699" t="s">
        <v>143</v>
      </c>
      <c r="C15699" s="44">
        <v>0</v>
      </c>
      <c r="D15699" s="33">
        <v>43889</v>
      </c>
    </row>
    <row r="15700" spans="1:4" x14ac:dyDescent="0.2">
      <c r="A15700" t="s">
        <v>333</v>
      </c>
      <c r="B15700" t="s">
        <v>143</v>
      </c>
      <c r="C15700" s="44">
        <v>0</v>
      </c>
      <c r="D15700" s="33">
        <v>43890</v>
      </c>
    </row>
    <row r="15701" spans="1:4" x14ac:dyDescent="0.2">
      <c r="A15701" t="s">
        <v>333</v>
      </c>
      <c r="B15701" t="s">
        <v>143</v>
      </c>
      <c r="C15701" s="44">
        <v>0</v>
      </c>
      <c r="D15701" s="33">
        <v>43891</v>
      </c>
    </row>
    <row r="15702" spans="1:4" x14ac:dyDescent="0.2">
      <c r="A15702" t="s">
        <v>333</v>
      </c>
      <c r="B15702" t="s">
        <v>143</v>
      </c>
      <c r="C15702" s="44">
        <v>0</v>
      </c>
      <c r="D15702" s="33">
        <v>43892</v>
      </c>
    </row>
    <row r="15703" spans="1:4" x14ac:dyDescent="0.2">
      <c r="A15703" t="s">
        <v>333</v>
      </c>
      <c r="B15703" t="s">
        <v>143</v>
      </c>
      <c r="C15703" s="44">
        <v>0</v>
      </c>
      <c r="D15703" s="33">
        <v>43893</v>
      </c>
    </row>
    <row r="15704" spans="1:4" x14ac:dyDescent="0.2">
      <c r="A15704" t="s">
        <v>333</v>
      </c>
      <c r="B15704" t="s">
        <v>143</v>
      </c>
      <c r="C15704" s="44">
        <v>0</v>
      </c>
      <c r="D15704" s="33">
        <v>43894</v>
      </c>
    </row>
    <row r="15705" spans="1:4" x14ac:dyDescent="0.2">
      <c r="A15705" t="s">
        <v>333</v>
      </c>
      <c r="B15705" t="s">
        <v>143</v>
      </c>
      <c r="C15705" s="44">
        <v>0</v>
      </c>
      <c r="D15705" s="33">
        <v>43895</v>
      </c>
    </row>
    <row r="15706" spans="1:4" x14ac:dyDescent="0.2">
      <c r="A15706" t="s">
        <v>333</v>
      </c>
      <c r="B15706" t="s">
        <v>143</v>
      </c>
      <c r="C15706" s="44">
        <v>0</v>
      </c>
      <c r="D15706" s="33">
        <v>43896</v>
      </c>
    </row>
    <row r="15707" spans="1:4" x14ac:dyDescent="0.2">
      <c r="A15707" t="s">
        <v>333</v>
      </c>
      <c r="B15707" t="s">
        <v>143</v>
      </c>
      <c r="C15707" s="44">
        <v>1</v>
      </c>
      <c r="D15707" s="33">
        <v>43897</v>
      </c>
    </row>
    <row r="15708" spans="1:4" x14ac:dyDescent="0.2">
      <c r="A15708" t="s">
        <v>333</v>
      </c>
      <c r="B15708" t="s">
        <v>143</v>
      </c>
      <c r="C15708" s="44">
        <v>1</v>
      </c>
      <c r="D15708" s="33">
        <v>43898</v>
      </c>
    </row>
    <row r="15709" spans="1:4" x14ac:dyDescent="0.2">
      <c r="A15709" t="s">
        <v>333</v>
      </c>
      <c r="B15709" t="s">
        <v>143</v>
      </c>
      <c r="C15709" s="44">
        <v>1</v>
      </c>
      <c r="D15709" s="33">
        <v>43899</v>
      </c>
    </row>
    <row r="15710" spans="1:4" x14ac:dyDescent="0.2">
      <c r="A15710" t="s">
        <v>333</v>
      </c>
      <c r="B15710" t="s">
        <v>143</v>
      </c>
      <c r="C15710" s="44">
        <v>0</v>
      </c>
      <c r="D15710" s="33">
        <v>43900</v>
      </c>
    </row>
    <row r="15711" spans="1:4" x14ac:dyDescent="0.2">
      <c r="A15711" t="s">
        <v>333</v>
      </c>
      <c r="B15711" t="s">
        <v>143</v>
      </c>
      <c r="C15711" s="44">
        <v>0</v>
      </c>
      <c r="D15711" s="33">
        <v>43901</v>
      </c>
    </row>
    <row r="15712" spans="1:4" x14ac:dyDescent="0.2">
      <c r="A15712" t="s">
        <v>333</v>
      </c>
      <c r="B15712" t="s">
        <v>143</v>
      </c>
      <c r="C15712" s="44">
        <v>0</v>
      </c>
      <c r="D15712" s="33">
        <v>43902</v>
      </c>
    </row>
    <row r="15713" spans="1:4" x14ac:dyDescent="0.2">
      <c r="A15713" t="s">
        <v>333</v>
      </c>
      <c r="B15713" t="s">
        <v>143</v>
      </c>
      <c r="C15713" s="44">
        <v>0</v>
      </c>
      <c r="D15713" s="33">
        <v>43903</v>
      </c>
    </row>
    <row r="15714" spans="1:4" x14ac:dyDescent="0.2">
      <c r="A15714" t="s">
        <v>333</v>
      </c>
      <c r="B15714" t="s">
        <v>143</v>
      </c>
      <c r="C15714" s="44">
        <v>0</v>
      </c>
      <c r="D15714" s="33">
        <v>43904</v>
      </c>
    </row>
    <row r="15715" spans="1:4" x14ac:dyDescent="0.2">
      <c r="A15715" t="s">
        <v>333</v>
      </c>
      <c r="B15715" t="s">
        <v>143</v>
      </c>
      <c r="C15715" s="44">
        <v>0</v>
      </c>
      <c r="D15715" s="33">
        <v>43905</v>
      </c>
    </row>
    <row r="15716" spans="1:4" x14ac:dyDescent="0.2">
      <c r="A15716" t="s">
        <v>334</v>
      </c>
      <c r="B15716" t="s">
        <v>143</v>
      </c>
      <c r="C15716" s="44">
        <v>0</v>
      </c>
      <c r="D15716" s="33">
        <v>43852</v>
      </c>
    </row>
    <row r="15717" spans="1:4" x14ac:dyDescent="0.2">
      <c r="A15717" t="s">
        <v>334</v>
      </c>
      <c r="B15717" t="s">
        <v>143</v>
      </c>
      <c r="C15717" s="44">
        <v>0</v>
      </c>
      <c r="D15717" s="33">
        <v>43853</v>
      </c>
    </row>
    <row r="15718" spans="1:4" x14ac:dyDescent="0.2">
      <c r="A15718" t="s">
        <v>334</v>
      </c>
      <c r="B15718" t="s">
        <v>143</v>
      </c>
      <c r="C15718" s="44">
        <v>0</v>
      </c>
      <c r="D15718" s="33">
        <v>43854</v>
      </c>
    </row>
    <row r="15719" spans="1:4" x14ac:dyDescent="0.2">
      <c r="A15719" t="s">
        <v>334</v>
      </c>
      <c r="B15719" t="s">
        <v>143</v>
      </c>
      <c r="C15719" s="44">
        <v>0</v>
      </c>
      <c r="D15719" s="33">
        <v>43855</v>
      </c>
    </row>
    <row r="15720" spans="1:4" x14ac:dyDescent="0.2">
      <c r="A15720" t="s">
        <v>334</v>
      </c>
      <c r="B15720" t="s">
        <v>143</v>
      </c>
      <c r="C15720" s="44">
        <v>0</v>
      </c>
      <c r="D15720" s="33">
        <v>43856</v>
      </c>
    </row>
    <row r="15721" spans="1:4" x14ac:dyDescent="0.2">
      <c r="A15721" t="s">
        <v>334</v>
      </c>
      <c r="B15721" t="s">
        <v>143</v>
      </c>
      <c r="C15721" s="44">
        <v>0</v>
      </c>
      <c r="D15721" s="33">
        <v>43857</v>
      </c>
    </row>
    <row r="15722" spans="1:4" x14ac:dyDescent="0.2">
      <c r="A15722" t="s">
        <v>334</v>
      </c>
      <c r="B15722" t="s">
        <v>143</v>
      </c>
      <c r="C15722" s="44">
        <v>0</v>
      </c>
      <c r="D15722" s="33">
        <v>43858</v>
      </c>
    </row>
    <row r="15723" spans="1:4" x14ac:dyDescent="0.2">
      <c r="A15723" t="s">
        <v>334</v>
      </c>
      <c r="B15723" t="s">
        <v>143</v>
      </c>
      <c r="C15723" s="44">
        <v>0</v>
      </c>
      <c r="D15723" s="33">
        <v>43859</v>
      </c>
    </row>
    <row r="15724" spans="1:4" x14ac:dyDescent="0.2">
      <c r="A15724" t="s">
        <v>334</v>
      </c>
      <c r="B15724" t="s">
        <v>143</v>
      </c>
      <c r="C15724" s="44">
        <v>0</v>
      </c>
      <c r="D15724" s="33">
        <v>43860</v>
      </c>
    </row>
    <row r="15725" spans="1:4" x14ac:dyDescent="0.2">
      <c r="A15725" t="s">
        <v>334</v>
      </c>
      <c r="B15725" t="s">
        <v>143</v>
      </c>
      <c r="C15725" s="44">
        <v>0</v>
      </c>
      <c r="D15725" s="33">
        <v>43861</v>
      </c>
    </row>
    <row r="15726" spans="1:4" x14ac:dyDescent="0.2">
      <c r="A15726" t="s">
        <v>334</v>
      </c>
      <c r="B15726" t="s">
        <v>143</v>
      </c>
      <c r="C15726" s="44">
        <v>0</v>
      </c>
      <c r="D15726" s="33">
        <v>43862</v>
      </c>
    </row>
    <row r="15727" spans="1:4" x14ac:dyDescent="0.2">
      <c r="A15727" t="s">
        <v>334</v>
      </c>
      <c r="B15727" t="s">
        <v>143</v>
      </c>
      <c r="C15727" s="44">
        <v>0</v>
      </c>
      <c r="D15727" s="33">
        <v>43863</v>
      </c>
    </row>
    <row r="15728" spans="1:4" x14ac:dyDescent="0.2">
      <c r="A15728" t="s">
        <v>334</v>
      </c>
      <c r="B15728" t="s">
        <v>143</v>
      </c>
      <c r="C15728" s="44">
        <v>0</v>
      </c>
      <c r="D15728" s="33">
        <v>43864</v>
      </c>
    </row>
    <row r="15729" spans="1:4" x14ac:dyDescent="0.2">
      <c r="A15729" t="s">
        <v>334</v>
      </c>
      <c r="B15729" t="s">
        <v>143</v>
      </c>
      <c r="C15729" s="44">
        <v>0</v>
      </c>
      <c r="D15729" s="33">
        <v>43865</v>
      </c>
    </row>
    <row r="15730" spans="1:4" x14ac:dyDescent="0.2">
      <c r="A15730" t="s">
        <v>334</v>
      </c>
      <c r="B15730" t="s">
        <v>143</v>
      </c>
      <c r="C15730" s="44">
        <v>0</v>
      </c>
      <c r="D15730" s="33">
        <v>43866</v>
      </c>
    </row>
    <row r="15731" spans="1:4" x14ac:dyDescent="0.2">
      <c r="A15731" t="s">
        <v>334</v>
      </c>
      <c r="B15731" t="s">
        <v>143</v>
      </c>
      <c r="C15731" s="44">
        <v>0</v>
      </c>
      <c r="D15731" s="33">
        <v>43867</v>
      </c>
    </row>
    <row r="15732" spans="1:4" x14ac:dyDescent="0.2">
      <c r="A15732" t="s">
        <v>334</v>
      </c>
      <c r="B15732" t="s">
        <v>143</v>
      </c>
      <c r="C15732" s="44">
        <v>0</v>
      </c>
      <c r="D15732" s="33">
        <v>43868</v>
      </c>
    </row>
    <row r="15733" spans="1:4" x14ac:dyDescent="0.2">
      <c r="A15733" t="s">
        <v>334</v>
      </c>
      <c r="B15733" t="s">
        <v>143</v>
      </c>
      <c r="C15733" s="44">
        <v>0</v>
      </c>
      <c r="D15733" s="33">
        <v>43869</v>
      </c>
    </row>
    <row r="15734" spans="1:4" x14ac:dyDescent="0.2">
      <c r="A15734" t="s">
        <v>334</v>
      </c>
      <c r="B15734" t="s">
        <v>143</v>
      </c>
      <c r="C15734" s="44">
        <v>0</v>
      </c>
      <c r="D15734" s="33">
        <v>43870</v>
      </c>
    </row>
    <row r="15735" spans="1:4" x14ac:dyDescent="0.2">
      <c r="A15735" t="s">
        <v>334</v>
      </c>
      <c r="B15735" t="s">
        <v>143</v>
      </c>
      <c r="C15735" s="44">
        <v>0</v>
      </c>
      <c r="D15735" s="33">
        <v>43871</v>
      </c>
    </row>
    <row r="15736" spans="1:4" x14ac:dyDescent="0.2">
      <c r="A15736" t="s">
        <v>334</v>
      </c>
      <c r="B15736" t="s">
        <v>143</v>
      </c>
      <c r="C15736" s="44">
        <v>0</v>
      </c>
      <c r="D15736" s="33">
        <v>43872</v>
      </c>
    </row>
    <row r="15737" spans="1:4" x14ac:dyDescent="0.2">
      <c r="A15737" t="s">
        <v>334</v>
      </c>
      <c r="B15737" t="s">
        <v>143</v>
      </c>
      <c r="C15737" s="44">
        <v>0</v>
      </c>
      <c r="D15737" s="33">
        <v>43873</v>
      </c>
    </row>
    <row r="15738" spans="1:4" x14ac:dyDescent="0.2">
      <c r="A15738" t="s">
        <v>334</v>
      </c>
      <c r="B15738" t="s">
        <v>143</v>
      </c>
      <c r="C15738" s="44">
        <v>0</v>
      </c>
      <c r="D15738" s="33">
        <v>43874</v>
      </c>
    </row>
    <row r="15739" spans="1:4" x14ac:dyDescent="0.2">
      <c r="A15739" t="s">
        <v>334</v>
      </c>
      <c r="B15739" t="s">
        <v>143</v>
      </c>
      <c r="C15739" s="44">
        <v>0</v>
      </c>
      <c r="D15739" s="33">
        <v>43875</v>
      </c>
    </row>
    <row r="15740" spans="1:4" x14ac:dyDescent="0.2">
      <c r="A15740" t="s">
        <v>334</v>
      </c>
      <c r="B15740" t="s">
        <v>143</v>
      </c>
      <c r="C15740" s="44">
        <v>0</v>
      </c>
      <c r="D15740" s="33">
        <v>43876</v>
      </c>
    </row>
    <row r="15741" spans="1:4" x14ac:dyDescent="0.2">
      <c r="A15741" t="s">
        <v>334</v>
      </c>
      <c r="B15741" t="s">
        <v>143</v>
      </c>
      <c r="C15741" s="44">
        <v>0</v>
      </c>
      <c r="D15741" s="33">
        <v>43877</v>
      </c>
    </row>
    <row r="15742" spans="1:4" x14ac:dyDescent="0.2">
      <c r="A15742" t="s">
        <v>334</v>
      </c>
      <c r="B15742" t="s">
        <v>143</v>
      </c>
      <c r="C15742" s="44">
        <v>0</v>
      </c>
      <c r="D15742" s="33">
        <v>43878</v>
      </c>
    </row>
    <row r="15743" spans="1:4" x14ac:dyDescent="0.2">
      <c r="A15743" t="s">
        <v>334</v>
      </c>
      <c r="B15743" t="s">
        <v>143</v>
      </c>
      <c r="C15743" s="44">
        <v>0</v>
      </c>
      <c r="D15743" s="33">
        <v>43879</v>
      </c>
    </row>
    <row r="15744" spans="1:4" x14ac:dyDescent="0.2">
      <c r="A15744" t="s">
        <v>334</v>
      </c>
      <c r="B15744" t="s">
        <v>143</v>
      </c>
      <c r="C15744" s="44">
        <v>0</v>
      </c>
      <c r="D15744" s="33">
        <v>43880</v>
      </c>
    </row>
    <row r="15745" spans="1:4" x14ac:dyDescent="0.2">
      <c r="A15745" t="s">
        <v>334</v>
      </c>
      <c r="B15745" t="s">
        <v>143</v>
      </c>
      <c r="C15745" s="44">
        <v>0</v>
      </c>
      <c r="D15745" s="33">
        <v>43881</v>
      </c>
    </row>
    <row r="15746" spans="1:4" x14ac:dyDescent="0.2">
      <c r="A15746" t="s">
        <v>334</v>
      </c>
      <c r="B15746" t="s">
        <v>143</v>
      </c>
      <c r="C15746" s="44">
        <v>0</v>
      </c>
      <c r="D15746" s="33">
        <v>43882</v>
      </c>
    </row>
    <row r="15747" spans="1:4" x14ac:dyDescent="0.2">
      <c r="A15747" t="s">
        <v>334</v>
      </c>
      <c r="B15747" t="s">
        <v>143</v>
      </c>
      <c r="C15747" s="44">
        <v>0</v>
      </c>
      <c r="D15747" s="33">
        <v>43883</v>
      </c>
    </row>
    <row r="15748" spans="1:4" x14ac:dyDescent="0.2">
      <c r="A15748" t="s">
        <v>334</v>
      </c>
      <c r="B15748" t="s">
        <v>143</v>
      </c>
      <c r="C15748" s="44">
        <v>0</v>
      </c>
      <c r="D15748" s="33">
        <v>43884</v>
      </c>
    </row>
    <row r="15749" spans="1:4" x14ac:dyDescent="0.2">
      <c r="A15749" t="s">
        <v>334</v>
      </c>
      <c r="B15749" t="s">
        <v>143</v>
      </c>
      <c r="C15749" s="44">
        <v>0</v>
      </c>
      <c r="D15749" s="33">
        <v>43885</v>
      </c>
    </row>
    <row r="15750" spans="1:4" x14ac:dyDescent="0.2">
      <c r="A15750" t="s">
        <v>334</v>
      </c>
      <c r="B15750" t="s">
        <v>143</v>
      </c>
      <c r="C15750" s="44">
        <v>0</v>
      </c>
      <c r="D15750" s="33">
        <v>43886</v>
      </c>
    </row>
    <row r="15751" spans="1:4" x14ac:dyDescent="0.2">
      <c r="A15751" t="s">
        <v>334</v>
      </c>
      <c r="B15751" t="s">
        <v>143</v>
      </c>
      <c r="C15751" s="44">
        <v>0</v>
      </c>
      <c r="D15751" s="33">
        <v>43887</v>
      </c>
    </row>
    <row r="15752" spans="1:4" x14ac:dyDescent="0.2">
      <c r="A15752" t="s">
        <v>334</v>
      </c>
      <c r="B15752" t="s">
        <v>143</v>
      </c>
      <c r="C15752" s="44">
        <v>0</v>
      </c>
      <c r="D15752" s="33">
        <v>43888</v>
      </c>
    </row>
    <row r="15753" spans="1:4" x14ac:dyDescent="0.2">
      <c r="A15753" t="s">
        <v>334</v>
      </c>
      <c r="B15753" t="s">
        <v>143</v>
      </c>
      <c r="C15753" s="44">
        <v>0</v>
      </c>
      <c r="D15753" s="33">
        <v>43889</v>
      </c>
    </row>
    <row r="15754" spans="1:4" x14ac:dyDescent="0.2">
      <c r="A15754" t="s">
        <v>334</v>
      </c>
      <c r="B15754" t="s">
        <v>143</v>
      </c>
      <c r="C15754" s="44">
        <v>0</v>
      </c>
      <c r="D15754" s="33">
        <v>43890</v>
      </c>
    </row>
    <row r="15755" spans="1:4" x14ac:dyDescent="0.2">
      <c r="A15755" t="s">
        <v>334</v>
      </c>
      <c r="B15755" t="s">
        <v>143</v>
      </c>
      <c r="C15755" s="44">
        <v>0</v>
      </c>
      <c r="D15755" s="33">
        <v>43891</v>
      </c>
    </row>
    <row r="15756" spans="1:4" x14ac:dyDescent="0.2">
      <c r="A15756" t="s">
        <v>334</v>
      </c>
      <c r="B15756" t="s">
        <v>143</v>
      </c>
      <c r="C15756" s="44">
        <v>0</v>
      </c>
      <c r="D15756" s="33">
        <v>43892</v>
      </c>
    </row>
    <row r="15757" spans="1:4" x14ac:dyDescent="0.2">
      <c r="A15757" t="s">
        <v>334</v>
      </c>
      <c r="B15757" t="s">
        <v>143</v>
      </c>
      <c r="C15757" s="44">
        <v>0</v>
      </c>
      <c r="D15757" s="33">
        <v>43893</v>
      </c>
    </row>
    <row r="15758" spans="1:4" x14ac:dyDescent="0.2">
      <c r="A15758" t="s">
        <v>334</v>
      </c>
      <c r="B15758" t="s">
        <v>143</v>
      </c>
      <c r="C15758" s="44">
        <v>0</v>
      </c>
      <c r="D15758" s="33">
        <v>43894</v>
      </c>
    </row>
    <row r="15759" spans="1:4" x14ac:dyDescent="0.2">
      <c r="A15759" t="s">
        <v>334</v>
      </c>
      <c r="B15759" t="s">
        <v>143</v>
      </c>
      <c r="C15759" s="44">
        <v>0</v>
      </c>
      <c r="D15759" s="33">
        <v>43895</v>
      </c>
    </row>
    <row r="15760" spans="1:4" x14ac:dyDescent="0.2">
      <c r="A15760" t="s">
        <v>334</v>
      </c>
      <c r="B15760" t="s">
        <v>143</v>
      </c>
      <c r="C15760" s="44">
        <v>0</v>
      </c>
      <c r="D15760" s="33">
        <v>43896</v>
      </c>
    </row>
    <row r="15761" spans="1:4" x14ac:dyDescent="0.2">
      <c r="A15761" t="s">
        <v>334</v>
      </c>
      <c r="B15761" t="s">
        <v>143</v>
      </c>
      <c r="C15761" s="44">
        <v>1</v>
      </c>
      <c r="D15761" s="33">
        <v>43897</v>
      </c>
    </row>
    <row r="15762" spans="1:4" x14ac:dyDescent="0.2">
      <c r="A15762" t="s">
        <v>334</v>
      </c>
      <c r="B15762" t="s">
        <v>143</v>
      </c>
      <c r="C15762" s="44">
        <v>1</v>
      </c>
      <c r="D15762" s="33">
        <v>43898</v>
      </c>
    </row>
    <row r="15763" spans="1:4" x14ac:dyDescent="0.2">
      <c r="A15763" t="s">
        <v>334</v>
      </c>
      <c r="B15763" t="s">
        <v>143</v>
      </c>
      <c r="C15763" s="44">
        <v>3</v>
      </c>
      <c r="D15763" s="33">
        <v>43899</v>
      </c>
    </row>
    <row r="15764" spans="1:4" x14ac:dyDescent="0.2">
      <c r="A15764" t="s">
        <v>334</v>
      </c>
      <c r="B15764" t="s">
        <v>143</v>
      </c>
      <c r="C15764" s="44">
        <v>0</v>
      </c>
      <c r="D15764" s="33">
        <v>43900</v>
      </c>
    </row>
    <row r="15765" spans="1:4" x14ac:dyDescent="0.2">
      <c r="A15765" t="s">
        <v>334</v>
      </c>
      <c r="B15765" t="s">
        <v>143</v>
      </c>
      <c r="C15765" s="44">
        <v>0</v>
      </c>
      <c r="D15765" s="33">
        <v>43901</v>
      </c>
    </row>
    <row r="15766" spans="1:4" x14ac:dyDescent="0.2">
      <c r="A15766" t="s">
        <v>334</v>
      </c>
      <c r="B15766" t="s">
        <v>143</v>
      </c>
      <c r="C15766" s="44">
        <v>0</v>
      </c>
      <c r="D15766" s="33">
        <v>43902</v>
      </c>
    </row>
    <row r="15767" spans="1:4" x14ac:dyDescent="0.2">
      <c r="A15767" t="s">
        <v>334</v>
      </c>
      <c r="B15767" t="s">
        <v>143</v>
      </c>
      <c r="C15767" s="44">
        <v>0</v>
      </c>
      <c r="D15767" s="33">
        <v>43903</v>
      </c>
    </row>
    <row r="15768" spans="1:4" x14ac:dyDescent="0.2">
      <c r="A15768" t="s">
        <v>334</v>
      </c>
      <c r="B15768" t="s">
        <v>143</v>
      </c>
      <c r="C15768" s="44">
        <v>0</v>
      </c>
      <c r="D15768" s="33">
        <v>43904</v>
      </c>
    </row>
    <row r="15769" spans="1:4" x14ac:dyDescent="0.2">
      <c r="A15769" t="s">
        <v>334</v>
      </c>
      <c r="B15769" t="s">
        <v>143</v>
      </c>
      <c r="C15769" s="44">
        <v>0</v>
      </c>
      <c r="D15769" s="33">
        <v>43905</v>
      </c>
    </row>
    <row r="15770" spans="1:4" x14ac:dyDescent="0.2">
      <c r="A15770" t="s">
        <v>335</v>
      </c>
      <c r="B15770" t="s">
        <v>143</v>
      </c>
      <c r="C15770" s="44">
        <v>0</v>
      </c>
      <c r="D15770" s="33">
        <v>43852</v>
      </c>
    </row>
    <row r="15771" spans="1:4" x14ac:dyDescent="0.2">
      <c r="A15771" t="s">
        <v>335</v>
      </c>
      <c r="B15771" t="s">
        <v>143</v>
      </c>
      <c r="C15771" s="44">
        <v>0</v>
      </c>
      <c r="D15771" s="33">
        <v>43853</v>
      </c>
    </row>
    <row r="15772" spans="1:4" x14ac:dyDescent="0.2">
      <c r="A15772" t="s">
        <v>335</v>
      </c>
      <c r="B15772" t="s">
        <v>143</v>
      </c>
      <c r="C15772" s="44">
        <v>0</v>
      </c>
      <c r="D15772" s="33">
        <v>43854</v>
      </c>
    </row>
    <row r="15773" spans="1:4" x14ac:dyDescent="0.2">
      <c r="A15773" t="s">
        <v>335</v>
      </c>
      <c r="B15773" t="s">
        <v>143</v>
      </c>
      <c r="C15773" s="44">
        <v>0</v>
      </c>
      <c r="D15773" s="33">
        <v>43855</v>
      </c>
    </row>
    <row r="15774" spans="1:4" x14ac:dyDescent="0.2">
      <c r="A15774" t="s">
        <v>335</v>
      </c>
      <c r="B15774" t="s">
        <v>143</v>
      </c>
      <c r="C15774" s="44">
        <v>0</v>
      </c>
      <c r="D15774" s="33">
        <v>43856</v>
      </c>
    </row>
    <row r="15775" spans="1:4" x14ac:dyDescent="0.2">
      <c r="A15775" t="s">
        <v>335</v>
      </c>
      <c r="B15775" t="s">
        <v>143</v>
      </c>
      <c r="C15775" s="44">
        <v>0</v>
      </c>
      <c r="D15775" s="33">
        <v>43857</v>
      </c>
    </row>
    <row r="15776" spans="1:4" x14ac:dyDescent="0.2">
      <c r="A15776" t="s">
        <v>335</v>
      </c>
      <c r="B15776" t="s">
        <v>143</v>
      </c>
      <c r="C15776" s="44">
        <v>0</v>
      </c>
      <c r="D15776" s="33">
        <v>43858</v>
      </c>
    </row>
    <row r="15777" spans="1:4" x14ac:dyDescent="0.2">
      <c r="A15777" t="s">
        <v>335</v>
      </c>
      <c r="B15777" t="s">
        <v>143</v>
      </c>
      <c r="C15777" s="44">
        <v>0</v>
      </c>
      <c r="D15777" s="33">
        <v>43859</v>
      </c>
    </row>
    <row r="15778" spans="1:4" x14ac:dyDescent="0.2">
      <c r="A15778" t="s">
        <v>335</v>
      </c>
      <c r="B15778" t="s">
        <v>143</v>
      </c>
      <c r="C15778" s="44">
        <v>0</v>
      </c>
      <c r="D15778" s="33">
        <v>43860</v>
      </c>
    </row>
    <row r="15779" spans="1:4" x14ac:dyDescent="0.2">
      <c r="A15779" t="s">
        <v>335</v>
      </c>
      <c r="B15779" t="s">
        <v>143</v>
      </c>
      <c r="C15779" s="44">
        <v>0</v>
      </c>
      <c r="D15779" s="33">
        <v>43861</v>
      </c>
    </row>
    <row r="15780" spans="1:4" x14ac:dyDescent="0.2">
      <c r="A15780" t="s">
        <v>335</v>
      </c>
      <c r="B15780" t="s">
        <v>143</v>
      </c>
      <c r="C15780" s="44">
        <v>0</v>
      </c>
      <c r="D15780" s="33">
        <v>43862</v>
      </c>
    </row>
    <row r="15781" spans="1:4" x14ac:dyDescent="0.2">
      <c r="A15781" t="s">
        <v>335</v>
      </c>
      <c r="B15781" t="s">
        <v>143</v>
      </c>
      <c r="C15781" s="44">
        <v>0</v>
      </c>
      <c r="D15781" s="33">
        <v>43863</v>
      </c>
    </row>
    <row r="15782" spans="1:4" x14ac:dyDescent="0.2">
      <c r="A15782" t="s">
        <v>335</v>
      </c>
      <c r="B15782" t="s">
        <v>143</v>
      </c>
      <c r="C15782" s="44">
        <v>0</v>
      </c>
      <c r="D15782" s="33">
        <v>43864</v>
      </c>
    </row>
    <row r="15783" spans="1:4" x14ac:dyDescent="0.2">
      <c r="A15783" t="s">
        <v>335</v>
      </c>
      <c r="B15783" t="s">
        <v>143</v>
      </c>
      <c r="C15783" s="44">
        <v>0</v>
      </c>
      <c r="D15783" s="33">
        <v>43865</v>
      </c>
    </row>
    <row r="15784" spans="1:4" x14ac:dyDescent="0.2">
      <c r="A15784" t="s">
        <v>335</v>
      </c>
      <c r="B15784" t="s">
        <v>143</v>
      </c>
      <c r="C15784" s="44">
        <v>0</v>
      </c>
      <c r="D15784" s="33">
        <v>43866</v>
      </c>
    </row>
    <row r="15785" spans="1:4" x14ac:dyDescent="0.2">
      <c r="A15785" t="s">
        <v>335</v>
      </c>
      <c r="B15785" t="s">
        <v>143</v>
      </c>
      <c r="C15785" s="44">
        <v>0</v>
      </c>
      <c r="D15785" s="33">
        <v>43867</v>
      </c>
    </row>
    <row r="15786" spans="1:4" x14ac:dyDescent="0.2">
      <c r="A15786" t="s">
        <v>335</v>
      </c>
      <c r="B15786" t="s">
        <v>143</v>
      </c>
      <c r="C15786" s="44">
        <v>0</v>
      </c>
      <c r="D15786" s="33">
        <v>43868</v>
      </c>
    </row>
    <row r="15787" spans="1:4" x14ac:dyDescent="0.2">
      <c r="A15787" t="s">
        <v>335</v>
      </c>
      <c r="B15787" t="s">
        <v>143</v>
      </c>
      <c r="C15787" s="44">
        <v>0</v>
      </c>
      <c r="D15787" s="33">
        <v>43869</v>
      </c>
    </row>
    <row r="15788" spans="1:4" x14ac:dyDescent="0.2">
      <c r="A15788" t="s">
        <v>335</v>
      </c>
      <c r="B15788" t="s">
        <v>143</v>
      </c>
      <c r="C15788" s="44">
        <v>0</v>
      </c>
      <c r="D15788" s="33">
        <v>43870</v>
      </c>
    </row>
    <row r="15789" spans="1:4" x14ac:dyDescent="0.2">
      <c r="A15789" t="s">
        <v>335</v>
      </c>
      <c r="B15789" t="s">
        <v>143</v>
      </c>
      <c r="C15789" s="44">
        <v>0</v>
      </c>
      <c r="D15789" s="33">
        <v>43871</v>
      </c>
    </row>
    <row r="15790" spans="1:4" x14ac:dyDescent="0.2">
      <c r="A15790" t="s">
        <v>335</v>
      </c>
      <c r="B15790" t="s">
        <v>143</v>
      </c>
      <c r="C15790" s="44">
        <v>0</v>
      </c>
      <c r="D15790" s="33">
        <v>43872</v>
      </c>
    </row>
    <row r="15791" spans="1:4" x14ac:dyDescent="0.2">
      <c r="A15791" t="s">
        <v>335</v>
      </c>
      <c r="B15791" t="s">
        <v>143</v>
      </c>
      <c r="C15791" s="44">
        <v>0</v>
      </c>
      <c r="D15791" s="33">
        <v>43873</v>
      </c>
    </row>
    <row r="15792" spans="1:4" x14ac:dyDescent="0.2">
      <c r="A15792" t="s">
        <v>335</v>
      </c>
      <c r="B15792" t="s">
        <v>143</v>
      </c>
      <c r="C15792" s="44">
        <v>0</v>
      </c>
      <c r="D15792" s="33">
        <v>43874</v>
      </c>
    </row>
    <row r="15793" spans="1:4" x14ac:dyDescent="0.2">
      <c r="A15793" t="s">
        <v>335</v>
      </c>
      <c r="B15793" t="s">
        <v>143</v>
      </c>
      <c r="C15793" s="44">
        <v>0</v>
      </c>
      <c r="D15793" s="33">
        <v>43875</v>
      </c>
    </row>
    <row r="15794" spans="1:4" x14ac:dyDescent="0.2">
      <c r="A15794" t="s">
        <v>335</v>
      </c>
      <c r="B15794" t="s">
        <v>143</v>
      </c>
      <c r="C15794" s="44">
        <v>0</v>
      </c>
      <c r="D15794" s="33">
        <v>43876</v>
      </c>
    </row>
    <row r="15795" spans="1:4" x14ac:dyDescent="0.2">
      <c r="A15795" t="s">
        <v>335</v>
      </c>
      <c r="B15795" t="s">
        <v>143</v>
      </c>
      <c r="C15795" s="44">
        <v>0</v>
      </c>
      <c r="D15795" s="33">
        <v>43877</v>
      </c>
    </row>
    <row r="15796" spans="1:4" x14ac:dyDescent="0.2">
      <c r="A15796" t="s">
        <v>335</v>
      </c>
      <c r="B15796" t="s">
        <v>143</v>
      </c>
      <c r="C15796" s="44">
        <v>0</v>
      </c>
      <c r="D15796" s="33">
        <v>43878</v>
      </c>
    </row>
    <row r="15797" spans="1:4" x14ac:dyDescent="0.2">
      <c r="A15797" t="s">
        <v>335</v>
      </c>
      <c r="B15797" t="s">
        <v>143</v>
      </c>
      <c r="C15797" s="44">
        <v>0</v>
      </c>
      <c r="D15797" s="33">
        <v>43879</v>
      </c>
    </row>
    <row r="15798" spans="1:4" x14ac:dyDescent="0.2">
      <c r="A15798" t="s">
        <v>335</v>
      </c>
      <c r="B15798" t="s">
        <v>143</v>
      </c>
      <c r="C15798" s="44">
        <v>0</v>
      </c>
      <c r="D15798" s="33">
        <v>43880</v>
      </c>
    </row>
    <row r="15799" spans="1:4" x14ac:dyDescent="0.2">
      <c r="A15799" t="s">
        <v>335</v>
      </c>
      <c r="B15799" t="s">
        <v>143</v>
      </c>
      <c r="C15799" s="44">
        <v>0</v>
      </c>
      <c r="D15799" s="33">
        <v>43881</v>
      </c>
    </row>
    <row r="15800" spans="1:4" x14ac:dyDescent="0.2">
      <c r="A15800" t="s">
        <v>335</v>
      </c>
      <c r="B15800" t="s">
        <v>143</v>
      </c>
      <c r="C15800" s="44">
        <v>0</v>
      </c>
      <c r="D15800" s="33">
        <v>43882</v>
      </c>
    </row>
    <row r="15801" spans="1:4" x14ac:dyDescent="0.2">
      <c r="A15801" t="s">
        <v>335</v>
      </c>
      <c r="B15801" t="s">
        <v>143</v>
      </c>
      <c r="C15801" s="44">
        <v>0</v>
      </c>
      <c r="D15801" s="33">
        <v>43883</v>
      </c>
    </row>
    <row r="15802" spans="1:4" x14ac:dyDescent="0.2">
      <c r="A15802" t="s">
        <v>335</v>
      </c>
      <c r="B15802" t="s">
        <v>143</v>
      </c>
      <c r="C15802" s="44">
        <v>0</v>
      </c>
      <c r="D15802" s="33">
        <v>43884</v>
      </c>
    </row>
    <row r="15803" spans="1:4" x14ac:dyDescent="0.2">
      <c r="A15803" t="s">
        <v>335</v>
      </c>
      <c r="B15803" t="s">
        <v>143</v>
      </c>
      <c r="C15803" s="44">
        <v>0</v>
      </c>
      <c r="D15803" s="33">
        <v>43885</v>
      </c>
    </row>
    <row r="15804" spans="1:4" x14ac:dyDescent="0.2">
      <c r="A15804" t="s">
        <v>335</v>
      </c>
      <c r="B15804" t="s">
        <v>143</v>
      </c>
      <c r="C15804" s="44">
        <v>0</v>
      </c>
      <c r="D15804" s="33">
        <v>43886</v>
      </c>
    </row>
    <row r="15805" spans="1:4" x14ac:dyDescent="0.2">
      <c r="A15805" t="s">
        <v>335</v>
      </c>
      <c r="B15805" t="s">
        <v>143</v>
      </c>
      <c r="C15805" s="44">
        <v>0</v>
      </c>
      <c r="D15805" s="33">
        <v>43887</v>
      </c>
    </row>
    <row r="15806" spans="1:4" x14ac:dyDescent="0.2">
      <c r="A15806" t="s">
        <v>335</v>
      </c>
      <c r="B15806" t="s">
        <v>143</v>
      </c>
      <c r="C15806" s="44">
        <v>0</v>
      </c>
      <c r="D15806" s="33">
        <v>43888</v>
      </c>
    </row>
    <row r="15807" spans="1:4" x14ac:dyDescent="0.2">
      <c r="A15807" t="s">
        <v>335</v>
      </c>
      <c r="B15807" t="s">
        <v>143</v>
      </c>
      <c r="C15807" s="44">
        <v>0</v>
      </c>
      <c r="D15807" s="33">
        <v>43889</v>
      </c>
    </row>
    <row r="15808" spans="1:4" x14ac:dyDescent="0.2">
      <c r="A15808" t="s">
        <v>335</v>
      </c>
      <c r="B15808" t="s">
        <v>143</v>
      </c>
      <c r="C15808" s="44">
        <v>0</v>
      </c>
      <c r="D15808" s="33">
        <v>43890</v>
      </c>
    </row>
    <row r="15809" spans="1:4" x14ac:dyDescent="0.2">
      <c r="A15809" t="s">
        <v>335</v>
      </c>
      <c r="B15809" t="s">
        <v>143</v>
      </c>
      <c r="C15809" s="44">
        <v>0</v>
      </c>
      <c r="D15809" s="33">
        <v>43891</v>
      </c>
    </row>
    <row r="15810" spans="1:4" x14ac:dyDescent="0.2">
      <c r="A15810" t="s">
        <v>335</v>
      </c>
      <c r="B15810" t="s">
        <v>143</v>
      </c>
      <c r="C15810" s="44">
        <v>0</v>
      </c>
      <c r="D15810" s="33">
        <v>43892</v>
      </c>
    </row>
    <row r="15811" spans="1:4" x14ac:dyDescent="0.2">
      <c r="A15811" t="s">
        <v>335</v>
      </c>
      <c r="B15811" t="s">
        <v>143</v>
      </c>
      <c r="C15811" s="44">
        <v>0</v>
      </c>
      <c r="D15811" s="33">
        <v>43893</v>
      </c>
    </row>
    <row r="15812" spans="1:4" x14ac:dyDescent="0.2">
      <c r="A15812" t="s">
        <v>335</v>
      </c>
      <c r="B15812" t="s">
        <v>143</v>
      </c>
      <c r="C15812" s="44">
        <v>0</v>
      </c>
      <c r="D15812" s="33">
        <v>43894</v>
      </c>
    </row>
    <row r="15813" spans="1:4" x14ac:dyDescent="0.2">
      <c r="A15813" t="s">
        <v>335</v>
      </c>
      <c r="B15813" t="s">
        <v>143</v>
      </c>
      <c r="C15813" s="44">
        <v>0</v>
      </c>
      <c r="D15813" s="33">
        <v>43895</v>
      </c>
    </row>
    <row r="15814" spans="1:4" x14ac:dyDescent="0.2">
      <c r="A15814" t="s">
        <v>335</v>
      </c>
      <c r="B15814" t="s">
        <v>143</v>
      </c>
      <c r="C15814" s="44">
        <v>0</v>
      </c>
      <c r="D15814" s="33">
        <v>43896</v>
      </c>
    </row>
    <row r="15815" spans="1:4" x14ac:dyDescent="0.2">
      <c r="A15815" t="s">
        <v>335</v>
      </c>
      <c r="B15815" t="s">
        <v>143</v>
      </c>
      <c r="C15815" s="44">
        <v>1</v>
      </c>
      <c r="D15815" s="33">
        <v>43897</v>
      </c>
    </row>
    <row r="15816" spans="1:4" x14ac:dyDescent="0.2">
      <c r="A15816" t="s">
        <v>335</v>
      </c>
      <c r="B15816" t="s">
        <v>143</v>
      </c>
      <c r="C15816" s="44">
        <v>1</v>
      </c>
      <c r="D15816" s="33">
        <v>43898</v>
      </c>
    </row>
    <row r="15817" spans="1:4" x14ac:dyDescent="0.2">
      <c r="A15817" t="s">
        <v>335</v>
      </c>
      <c r="B15817" t="s">
        <v>143</v>
      </c>
      <c r="C15817" s="44">
        <v>1</v>
      </c>
      <c r="D15817" s="33">
        <v>43899</v>
      </c>
    </row>
    <row r="15818" spans="1:4" x14ac:dyDescent="0.2">
      <c r="A15818" t="s">
        <v>335</v>
      </c>
      <c r="B15818" t="s">
        <v>143</v>
      </c>
      <c r="C15818" s="44">
        <v>0</v>
      </c>
      <c r="D15818" s="33">
        <v>43900</v>
      </c>
    </row>
    <row r="15819" spans="1:4" x14ac:dyDescent="0.2">
      <c r="A15819" t="s">
        <v>335</v>
      </c>
      <c r="B15819" t="s">
        <v>143</v>
      </c>
      <c r="C15819" s="44">
        <v>0</v>
      </c>
      <c r="D15819" s="33">
        <v>43901</v>
      </c>
    </row>
    <row r="15820" spans="1:4" x14ac:dyDescent="0.2">
      <c r="A15820" t="s">
        <v>335</v>
      </c>
      <c r="B15820" t="s">
        <v>143</v>
      </c>
      <c r="C15820" s="44">
        <v>0</v>
      </c>
      <c r="D15820" s="33">
        <v>43902</v>
      </c>
    </row>
    <row r="15821" spans="1:4" x14ac:dyDescent="0.2">
      <c r="A15821" t="s">
        <v>335</v>
      </c>
      <c r="B15821" t="s">
        <v>143</v>
      </c>
      <c r="C15821" s="44">
        <v>0</v>
      </c>
      <c r="D15821" s="33">
        <v>43903</v>
      </c>
    </row>
    <row r="15822" spans="1:4" x14ac:dyDescent="0.2">
      <c r="A15822" t="s">
        <v>335</v>
      </c>
      <c r="B15822" t="s">
        <v>143</v>
      </c>
      <c r="C15822" s="44">
        <v>0</v>
      </c>
      <c r="D15822" s="33">
        <v>43904</v>
      </c>
    </row>
    <row r="15823" spans="1:4" x14ac:dyDescent="0.2">
      <c r="A15823" t="s">
        <v>335</v>
      </c>
      <c r="B15823" t="s">
        <v>143</v>
      </c>
      <c r="C15823" s="44">
        <v>0</v>
      </c>
      <c r="D15823" s="33">
        <v>43905</v>
      </c>
    </row>
    <row r="15824" spans="1:4" x14ac:dyDescent="0.2">
      <c r="A15824" t="s">
        <v>336</v>
      </c>
      <c r="B15824" t="s">
        <v>143</v>
      </c>
      <c r="C15824" s="44">
        <v>0</v>
      </c>
      <c r="D15824" s="33">
        <v>43852</v>
      </c>
    </row>
    <row r="15825" spans="1:4" x14ac:dyDescent="0.2">
      <c r="A15825" t="s">
        <v>336</v>
      </c>
      <c r="B15825" t="s">
        <v>143</v>
      </c>
      <c r="C15825" s="44">
        <v>0</v>
      </c>
      <c r="D15825" s="33">
        <v>43853</v>
      </c>
    </row>
    <row r="15826" spans="1:4" x14ac:dyDescent="0.2">
      <c r="A15826" t="s">
        <v>336</v>
      </c>
      <c r="B15826" t="s">
        <v>143</v>
      </c>
      <c r="C15826" s="44">
        <v>0</v>
      </c>
      <c r="D15826" s="33">
        <v>43854</v>
      </c>
    </row>
    <row r="15827" spans="1:4" x14ac:dyDescent="0.2">
      <c r="A15827" t="s">
        <v>336</v>
      </c>
      <c r="B15827" t="s">
        <v>143</v>
      </c>
      <c r="C15827" s="44">
        <v>0</v>
      </c>
      <c r="D15827" s="33">
        <v>43855</v>
      </c>
    </row>
    <row r="15828" spans="1:4" x14ac:dyDescent="0.2">
      <c r="A15828" t="s">
        <v>336</v>
      </c>
      <c r="B15828" t="s">
        <v>143</v>
      </c>
      <c r="C15828" s="44">
        <v>0</v>
      </c>
      <c r="D15828" s="33">
        <v>43856</v>
      </c>
    </row>
    <row r="15829" spans="1:4" x14ac:dyDescent="0.2">
      <c r="A15829" t="s">
        <v>336</v>
      </c>
      <c r="B15829" t="s">
        <v>143</v>
      </c>
      <c r="C15829" s="44">
        <v>0</v>
      </c>
      <c r="D15829" s="33">
        <v>43857</v>
      </c>
    </row>
    <row r="15830" spans="1:4" x14ac:dyDescent="0.2">
      <c r="A15830" t="s">
        <v>336</v>
      </c>
      <c r="B15830" t="s">
        <v>143</v>
      </c>
      <c r="C15830" s="44">
        <v>0</v>
      </c>
      <c r="D15830" s="33">
        <v>43858</v>
      </c>
    </row>
    <row r="15831" spans="1:4" x14ac:dyDescent="0.2">
      <c r="A15831" t="s">
        <v>336</v>
      </c>
      <c r="B15831" t="s">
        <v>143</v>
      </c>
      <c r="C15831" s="44">
        <v>0</v>
      </c>
      <c r="D15831" s="33">
        <v>43859</v>
      </c>
    </row>
    <row r="15832" spans="1:4" x14ac:dyDescent="0.2">
      <c r="A15832" t="s">
        <v>336</v>
      </c>
      <c r="B15832" t="s">
        <v>143</v>
      </c>
      <c r="C15832" s="44">
        <v>0</v>
      </c>
      <c r="D15832" s="33">
        <v>43860</v>
      </c>
    </row>
    <row r="15833" spans="1:4" x14ac:dyDescent="0.2">
      <c r="A15833" t="s">
        <v>336</v>
      </c>
      <c r="B15833" t="s">
        <v>143</v>
      </c>
      <c r="C15833" s="44">
        <v>0</v>
      </c>
      <c r="D15833" s="33">
        <v>43861</v>
      </c>
    </row>
    <row r="15834" spans="1:4" x14ac:dyDescent="0.2">
      <c r="A15834" t="s">
        <v>336</v>
      </c>
      <c r="B15834" t="s">
        <v>143</v>
      </c>
      <c r="C15834" s="44">
        <v>0</v>
      </c>
      <c r="D15834" s="33">
        <v>43862</v>
      </c>
    </row>
    <row r="15835" spans="1:4" x14ac:dyDescent="0.2">
      <c r="A15835" t="s">
        <v>336</v>
      </c>
      <c r="B15835" t="s">
        <v>143</v>
      </c>
      <c r="C15835" s="44">
        <v>0</v>
      </c>
      <c r="D15835" s="33">
        <v>43863</v>
      </c>
    </row>
    <row r="15836" spans="1:4" x14ac:dyDescent="0.2">
      <c r="A15836" t="s">
        <v>336</v>
      </c>
      <c r="B15836" t="s">
        <v>143</v>
      </c>
      <c r="C15836" s="44">
        <v>0</v>
      </c>
      <c r="D15836" s="33">
        <v>43864</v>
      </c>
    </row>
    <row r="15837" spans="1:4" x14ac:dyDescent="0.2">
      <c r="A15837" t="s">
        <v>336</v>
      </c>
      <c r="B15837" t="s">
        <v>143</v>
      </c>
      <c r="C15837" s="44">
        <v>0</v>
      </c>
      <c r="D15837" s="33">
        <v>43865</v>
      </c>
    </row>
    <row r="15838" spans="1:4" x14ac:dyDescent="0.2">
      <c r="A15838" t="s">
        <v>336</v>
      </c>
      <c r="B15838" t="s">
        <v>143</v>
      </c>
      <c r="C15838" s="44">
        <v>0</v>
      </c>
      <c r="D15838" s="33">
        <v>43866</v>
      </c>
    </row>
    <row r="15839" spans="1:4" x14ac:dyDescent="0.2">
      <c r="A15839" t="s">
        <v>336</v>
      </c>
      <c r="B15839" t="s">
        <v>143</v>
      </c>
      <c r="C15839" s="44">
        <v>0</v>
      </c>
      <c r="D15839" s="33">
        <v>43867</v>
      </c>
    </row>
    <row r="15840" spans="1:4" x14ac:dyDescent="0.2">
      <c r="A15840" t="s">
        <v>336</v>
      </c>
      <c r="B15840" t="s">
        <v>143</v>
      </c>
      <c r="C15840" s="44">
        <v>0</v>
      </c>
      <c r="D15840" s="33">
        <v>43868</v>
      </c>
    </row>
    <row r="15841" spans="1:4" x14ac:dyDescent="0.2">
      <c r="A15841" t="s">
        <v>336</v>
      </c>
      <c r="B15841" t="s">
        <v>143</v>
      </c>
      <c r="C15841" s="44">
        <v>0</v>
      </c>
      <c r="D15841" s="33">
        <v>43869</v>
      </c>
    </row>
    <row r="15842" spans="1:4" x14ac:dyDescent="0.2">
      <c r="A15842" t="s">
        <v>336</v>
      </c>
      <c r="B15842" t="s">
        <v>143</v>
      </c>
      <c r="C15842" s="44">
        <v>0</v>
      </c>
      <c r="D15842" s="33">
        <v>43870</v>
      </c>
    </row>
    <row r="15843" spans="1:4" x14ac:dyDescent="0.2">
      <c r="A15843" t="s">
        <v>336</v>
      </c>
      <c r="B15843" t="s">
        <v>143</v>
      </c>
      <c r="C15843" s="44">
        <v>0</v>
      </c>
      <c r="D15843" s="33">
        <v>43871</v>
      </c>
    </row>
    <row r="15844" spans="1:4" x14ac:dyDescent="0.2">
      <c r="A15844" t="s">
        <v>336</v>
      </c>
      <c r="B15844" t="s">
        <v>143</v>
      </c>
      <c r="C15844" s="44">
        <v>0</v>
      </c>
      <c r="D15844" s="33">
        <v>43872</v>
      </c>
    </row>
    <row r="15845" spans="1:4" x14ac:dyDescent="0.2">
      <c r="A15845" t="s">
        <v>336</v>
      </c>
      <c r="B15845" t="s">
        <v>143</v>
      </c>
      <c r="C15845" s="44">
        <v>0</v>
      </c>
      <c r="D15845" s="33">
        <v>43873</v>
      </c>
    </row>
    <row r="15846" spans="1:4" x14ac:dyDescent="0.2">
      <c r="A15846" t="s">
        <v>336</v>
      </c>
      <c r="B15846" t="s">
        <v>143</v>
      </c>
      <c r="C15846" s="44">
        <v>0</v>
      </c>
      <c r="D15846" s="33">
        <v>43874</v>
      </c>
    </row>
    <row r="15847" spans="1:4" x14ac:dyDescent="0.2">
      <c r="A15847" t="s">
        <v>336</v>
      </c>
      <c r="B15847" t="s">
        <v>143</v>
      </c>
      <c r="C15847" s="44">
        <v>0</v>
      </c>
      <c r="D15847" s="33">
        <v>43875</v>
      </c>
    </row>
    <row r="15848" spans="1:4" x14ac:dyDescent="0.2">
      <c r="A15848" t="s">
        <v>336</v>
      </c>
      <c r="B15848" t="s">
        <v>143</v>
      </c>
      <c r="C15848" s="44">
        <v>0</v>
      </c>
      <c r="D15848" s="33">
        <v>43876</v>
      </c>
    </row>
    <row r="15849" spans="1:4" x14ac:dyDescent="0.2">
      <c r="A15849" t="s">
        <v>336</v>
      </c>
      <c r="B15849" t="s">
        <v>143</v>
      </c>
      <c r="C15849" s="44">
        <v>0</v>
      </c>
      <c r="D15849" s="33">
        <v>43877</v>
      </c>
    </row>
    <row r="15850" spans="1:4" x14ac:dyDescent="0.2">
      <c r="A15850" t="s">
        <v>336</v>
      </c>
      <c r="B15850" t="s">
        <v>143</v>
      </c>
      <c r="C15850" s="44">
        <v>0</v>
      </c>
      <c r="D15850" s="33">
        <v>43878</v>
      </c>
    </row>
    <row r="15851" spans="1:4" x14ac:dyDescent="0.2">
      <c r="A15851" t="s">
        <v>336</v>
      </c>
      <c r="B15851" t="s">
        <v>143</v>
      </c>
      <c r="C15851" s="44">
        <v>0</v>
      </c>
      <c r="D15851" s="33">
        <v>43879</v>
      </c>
    </row>
    <row r="15852" spans="1:4" x14ac:dyDescent="0.2">
      <c r="A15852" t="s">
        <v>336</v>
      </c>
      <c r="B15852" t="s">
        <v>143</v>
      </c>
      <c r="C15852" s="44">
        <v>0</v>
      </c>
      <c r="D15852" s="33">
        <v>43880</v>
      </c>
    </row>
    <row r="15853" spans="1:4" x14ac:dyDescent="0.2">
      <c r="A15853" t="s">
        <v>336</v>
      </c>
      <c r="B15853" t="s">
        <v>143</v>
      </c>
      <c r="C15853" s="44">
        <v>0</v>
      </c>
      <c r="D15853" s="33">
        <v>43881</v>
      </c>
    </row>
    <row r="15854" spans="1:4" x14ac:dyDescent="0.2">
      <c r="A15854" t="s">
        <v>336</v>
      </c>
      <c r="B15854" t="s">
        <v>143</v>
      </c>
      <c r="C15854" s="44">
        <v>0</v>
      </c>
      <c r="D15854" s="33">
        <v>43882</v>
      </c>
    </row>
    <row r="15855" spans="1:4" x14ac:dyDescent="0.2">
      <c r="A15855" t="s">
        <v>336</v>
      </c>
      <c r="B15855" t="s">
        <v>143</v>
      </c>
      <c r="C15855" s="44">
        <v>0</v>
      </c>
      <c r="D15855" s="33">
        <v>43883</v>
      </c>
    </row>
    <row r="15856" spans="1:4" x14ac:dyDescent="0.2">
      <c r="A15856" t="s">
        <v>336</v>
      </c>
      <c r="B15856" t="s">
        <v>143</v>
      </c>
      <c r="C15856" s="44">
        <v>0</v>
      </c>
      <c r="D15856" s="33">
        <v>43884</v>
      </c>
    </row>
    <row r="15857" spans="1:4" x14ac:dyDescent="0.2">
      <c r="A15857" t="s">
        <v>336</v>
      </c>
      <c r="B15857" t="s">
        <v>143</v>
      </c>
      <c r="C15857" s="44">
        <v>0</v>
      </c>
      <c r="D15857" s="33">
        <v>43885</v>
      </c>
    </row>
    <row r="15858" spans="1:4" x14ac:dyDescent="0.2">
      <c r="A15858" t="s">
        <v>336</v>
      </c>
      <c r="B15858" t="s">
        <v>143</v>
      </c>
      <c r="C15858" s="44">
        <v>0</v>
      </c>
      <c r="D15858" s="33">
        <v>43886</v>
      </c>
    </row>
    <row r="15859" spans="1:4" x14ac:dyDescent="0.2">
      <c r="A15859" t="s">
        <v>336</v>
      </c>
      <c r="B15859" t="s">
        <v>143</v>
      </c>
      <c r="C15859" s="44">
        <v>0</v>
      </c>
      <c r="D15859" s="33">
        <v>43887</v>
      </c>
    </row>
    <row r="15860" spans="1:4" x14ac:dyDescent="0.2">
      <c r="A15860" t="s">
        <v>336</v>
      </c>
      <c r="B15860" t="s">
        <v>143</v>
      </c>
      <c r="C15860" s="44">
        <v>0</v>
      </c>
      <c r="D15860" s="33">
        <v>43888</v>
      </c>
    </row>
    <row r="15861" spans="1:4" x14ac:dyDescent="0.2">
      <c r="A15861" t="s">
        <v>336</v>
      </c>
      <c r="B15861" t="s">
        <v>143</v>
      </c>
      <c r="C15861" s="44">
        <v>0</v>
      </c>
      <c r="D15861" s="33">
        <v>43889</v>
      </c>
    </row>
    <row r="15862" spans="1:4" x14ac:dyDescent="0.2">
      <c r="A15862" t="s">
        <v>336</v>
      </c>
      <c r="B15862" t="s">
        <v>143</v>
      </c>
      <c r="C15862" s="44">
        <v>0</v>
      </c>
      <c r="D15862" s="33">
        <v>43890</v>
      </c>
    </row>
    <row r="15863" spans="1:4" x14ac:dyDescent="0.2">
      <c r="A15863" t="s">
        <v>336</v>
      </c>
      <c r="B15863" t="s">
        <v>143</v>
      </c>
      <c r="C15863" s="44">
        <v>0</v>
      </c>
      <c r="D15863" s="33">
        <v>43891</v>
      </c>
    </row>
    <row r="15864" spans="1:4" x14ac:dyDescent="0.2">
      <c r="A15864" t="s">
        <v>336</v>
      </c>
      <c r="B15864" t="s">
        <v>143</v>
      </c>
      <c r="C15864" s="44">
        <v>0</v>
      </c>
      <c r="D15864" s="33">
        <v>43892</v>
      </c>
    </row>
    <row r="15865" spans="1:4" x14ac:dyDescent="0.2">
      <c r="A15865" t="s">
        <v>336</v>
      </c>
      <c r="B15865" t="s">
        <v>143</v>
      </c>
      <c r="C15865" s="44">
        <v>0</v>
      </c>
      <c r="D15865" s="33">
        <v>43893</v>
      </c>
    </row>
    <row r="15866" spans="1:4" x14ac:dyDescent="0.2">
      <c r="A15866" t="s">
        <v>336</v>
      </c>
      <c r="B15866" t="s">
        <v>143</v>
      </c>
      <c r="C15866" s="44">
        <v>0</v>
      </c>
      <c r="D15866" s="33">
        <v>43894</v>
      </c>
    </row>
    <row r="15867" spans="1:4" x14ac:dyDescent="0.2">
      <c r="A15867" t="s">
        <v>336</v>
      </c>
      <c r="B15867" t="s">
        <v>143</v>
      </c>
      <c r="C15867" s="44">
        <v>0</v>
      </c>
      <c r="D15867" s="33">
        <v>43895</v>
      </c>
    </row>
    <row r="15868" spans="1:4" x14ac:dyDescent="0.2">
      <c r="A15868" t="s">
        <v>336</v>
      </c>
      <c r="B15868" t="s">
        <v>143</v>
      </c>
      <c r="C15868" s="44">
        <v>0</v>
      </c>
      <c r="D15868" s="33">
        <v>43896</v>
      </c>
    </row>
    <row r="15869" spans="1:4" x14ac:dyDescent="0.2">
      <c r="A15869" t="s">
        <v>336</v>
      </c>
      <c r="B15869" t="s">
        <v>143</v>
      </c>
      <c r="C15869" s="44">
        <v>1</v>
      </c>
      <c r="D15869" s="33">
        <v>43897</v>
      </c>
    </row>
    <row r="15870" spans="1:4" x14ac:dyDescent="0.2">
      <c r="A15870" t="s">
        <v>336</v>
      </c>
      <c r="B15870" t="s">
        <v>143</v>
      </c>
      <c r="C15870" s="44">
        <v>1</v>
      </c>
      <c r="D15870" s="33">
        <v>43898</v>
      </c>
    </row>
    <row r="15871" spans="1:4" x14ac:dyDescent="0.2">
      <c r="A15871" t="s">
        <v>336</v>
      </c>
      <c r="B15871" t="s">
        <v>143</v>
      </c>
      <c r="C15871" s="44">
        <v>1</v>
      </c>
      <c r="D15871" s="33">
        <v>43899</v>
      </c>
    </row>
    <row r="15872" spans="1:4" x14ac:dyDescent="0.2">
      <c r="A15872" t="s">
        <v>336</v>
      </c>
      <c r="B15872" t="s">
        <v>143</v>
      </c>
      <c r="C15872" s="44">
        <v>0</v>
      </c>
      <c r="D15872" s="33">
        <v>43900</v>
      </c>
    </row>
    <row r="15873" spans="1:4" x14ac:dyDescent="0.2">
      <c r="A15873" t="s">
        <v>336</v>
      </c>
      <c r="B15873" t="s">
        <v>143</v>
      </c>
      <c r="C15873" s="44">
        <v>0</v>
      </c>
      <c r="D15873" s="33">
        <v>43901</v>
      </c>
    </row>
    <row r="15874" spans="1:4" x14ac:dyDescent="0.2">
      <c r="A15874" t="s">
        <v>336</v>
      </c>
      <c r="B15874" t="s">
        <v>143</v>
      </c>
      <c r="C15874" s="44">
        <v>0</v>
      </c>
      <c r="D15874" s="33">
        <v>43902</v>
      </c>
    </row>
    <row r="15875" spans="1:4" x14ac:dyDescent="0.2">
      <c r="A15875" t="s">
        <v>336</v>
      </c>
      <c r="B15875" t="s">
        <v>143</v>
      </c>
      <c r="C15875" s="44">
        <v>0</v>
      </c>
      <c r="D15875" s="33">
        <v>43903</v>
      </c>
    </row>
    <row r="15876" spans="1:4" x14ac:dyDescent="0.2">
      <c r="A15876" t="s">
        <v>336</v>
      </c>
      <c r="B15876" t="s">
        <v>143</v>
      </c>
      <c r="C15876" s="44">
        <v>0</v>
      </c>
      <c r="D15876" s="33">
        <v>43904</v>
      </c>
    </row>
    <row r="15877" spans="1:4" x14ac:dyDescent="0.2">
      <c r="A15877" t="s">
        <v>336</v>
      </c>
      <c r="B15877" t="s">
        <v>143</v>
      </c>
      <c r="C15877" s="44">
        <v>0</v>
      </c>
      <c r="D15877" s="33">
        <v>43905</v>
      </c>
    </row>
    <row r="15878" spans="1:4" x14ac:dyDescent="0.2">
      <c r="A15878" t="s">
        <v>337</v>
      </c>
      <c r="B15878" t="s">
        <v>143</v>
      </c>
      <c r="C15878" s="44">
        <v>0</v>
      </c>
      <c r="D15878" s="33">
        <v>43852</v>
      </c>
    </row>
    <row r="15879" spans="1:4" x14ac:dyDescent="0.2">
      <c r="A15879" t="s">
        <v>337</v>
      </c>
      <c r="B15879" t="s">
        <v>143</v>
      </c>
      <c r="C15879" s="44">
        <v>0</v>
      </c>
      <c r="D15879" s="33">
        <v>43853</v>
      </c>
    </row>
    <row r="15880" spans="1:4" x14ac:dyDescent="0.2">
      <c r="A15880" t="s">
        <v>337</v>
      </c>
      <c r="B15880" t="s">
        <v>143</v>
      </c>
      <c r="C15880" s="44">
        <v>0</v>
      </c>
      <c r="D15880" s="33">
        <v>43854</v>
      </c>
    </row>
    <row r="15881" spans="1:4" x14ac:dyDescent="0.2">
      <c r="A15881" t="s">
        <v>337</v>
      </c>
      <c r="B15881" t="s">
        <v>143</v>
      </c>
      <c r="C15881" s="44">
        <v>0</v>
      </c>
      <c r="D15881" s="33">
        <v>43855</v>
      </c>
    </row>
    <row r="15882" spans="1:4" x14ac:dyDescent="0.2">
      <c r="A15882" t="s">
        <v>337</v>
      </c>
      <c r="B15882" t="s">
        <v>143</v>
      </c>
      <c r="C15882" s="44">
        <v>0</v>
      </c>
      <c r="D15882" s="33">
        <v>43856</v>
      </c>
    </row>
    <row r="15883" spans="1:4" x14ac:dyDescent="0.2">
      <c r="A15883" t="s">
        <v>337</v>
      </c>
      <c r="B15883" t="s">
        <v>143</v>
      </c>
      <c r="C15883" s="44">
        <v>0</v>
      </c>
      <c r="D15883" s="33">
        <v>43857</v>
      </c>
    </row>
    <row r="15884" spans="1:4" x14ac:dyDescent="0.2">
      <c r="A15884" t="s">
        <v>337</v>
      </c>
      <c r="B15884" t="s">
        <v>143</v>
      </c>
      <c r="C15884" s="44">
        <v>0</v>
      </c>
      <c r="D15884" s="33">
        <v>43858</v>
      </c>
    </row>
    <row r="15885" spans="1:4" x14ac:dyDescent="0.2">
      <c r="A15885" t="s">
        <v>337</v>
      </c>
      <c r="B15885" t="s">
        <v>143</v>
      </c>
      <c r="C15885" s="44">
        <v>0</v>
      </c>
      <c r="D15885" s="33">
        <v>43859</v>
      </c>
    </row>
    <row r="15886" spans="1:4" x14ac:dyDescent="0.2">
      <c r="A15886" t="s">
        <v>337</v>
      </c>
      <c r="B15886" t="s">
        <v>143</v>
      </c>
      <c r="C15886" s="44">
        <v>0</v>
      </c>
      <c r="D15886" s="33">
        <v>43860</v>
      </c>
    </row>
    <row r="15887" spans="1:4" x14ac:dyDescent="0.2">
      <c r="A15887" t="s">
        <v>337</v>
      </c>
      <c r="B15887" t="s">
        <v>143</v>
      </c>
      <c r="C15887" s="44">
        <v>0</v>
      </c>
      <c r="D15887" s="33">
        <v>43861</v>
      </c>
    </row>
    <row r="15888" spans="1:4" x14ac:dyDescent="0.2">
      <c r="A15888" t="s">
        <v>337</v>
      </c>
      <c r="B15888" t="s">
        <v>143</v>
      </c>
      <c r="C15888" s="44">
        <v>0</v>
      </c>
      <c r="D15888" s="33">
        <v>43862</v>
      </c>
    </row>
    <row r="15889" spans="1:4" x14ac:dyDescent="0.2">
      <c r="A15889" t="s">
        <v>337</v>
      </c>
      <c r="B15889" t="s">
        <v>143</v>
      </c>
      <c r="C15889" s="44">
        <v>0</v>
      </c>
      <c r="D15889" s="33">
        <v>43863</v>
      </c>
    </row>
    <row r="15890" spans="1:4" x14ac:dyDescent="0.2">
      <c r="A15890" t="s">
        <v>337</v>
      </c>
      <c r="B15890" t="s">
        <v>143</v>
      </c>
      <c r="C15890" s="44">
        <v>0</v>
      </c>
      <c r="D15890" s="33">
        <v>43864</v>
      </c>
    </row>
    <row r="15891" spans="1:4" x14ac:dyDescent="0.2">
      <c r="A15891" t="s">
        <v>337</v>
      </c>
      <c r="B15891" t="s">
        <v>143</v>
      </c>
      <c r="C15891" s="44">
        <v>0</v>
      </c>
      <c r="D15891" s="33">
        <v>43865</v>
      </c>
    </row>
    <row r="15892" spans="1:4" x14ac:dyDescent="0.2">
      <c r="A15892" t="s">
        <v>337</v>
      </c>
      <c r="B15892" t="s">
        <v>143</v>
      </c>
      <c r="C15892" s="44">
        <v>0</v>
      </c>
      <c r="D15892" s="33">
        <v>43866</v>
      </c>
    </row>
    <row r="15893" spans="1:4" x14ac:dyDescent="0.2">
      <c r="A15893" t="s">
        <v>337</v>
      </c>
      <c r="B15893" t="s">
        <v>143</v>
      </c>
      <c r="C15893" s="44">
        <v>0</v>
      </c>
      <c r="D15893" s="33">
        <v>43867</v>
      </c>
    </row>
    <row r="15894" spans="1:4" x14ac:dyDescent="0.2">
      <c r="A15894" t="s">
        <v>337</v>
      </c>
      <c r="B15894" t="s">
        <v>143</v>
      </c>
      <c r="C15894" s="44">
        <v>0</v>
      </c>
      <c r="D15894" s="33">
        <v>43868</v>
      </c>
    </row>
    <row r="15895" spans="1:4" x14ac:dyDescent="0.2">
      <c r="A15895" t="s">
        <v>337</v>
      </c>
      <c r="B15895" t="s">
        <v>143</v>
      </c>
      <c r="C15895" s="44">
        <v>0</v>
      </c>
      <c r="D15895" s="33">
        <v>43869</v>
      </c>
    </row>
    <row r="15896" spans="1:4" x14ac:dyDescent="0.2">
      <c r="A15896" t="s">
        <v>337</v>
      </c>
      <c r="B15896" t="s">
        <v>143</v>
      </c>
      <c r="C15896" s="44">
        <v>0</v>
      </c>
      <c r="D15896" s="33">
        <v>43870</v>
      </c>
    </row>
    <row r="15897" spans="1:4" x14ac:dyDescent="0.2">
      <c r="A15897" t="s">
        <v>337</v>
      </c>
      <c r="B15897" t="s">
        <v>143</v>
      </c>
      <c r="C15897" s="44">
        <v>0</v>
      </c>
      <c r="D15897" s="33">
        <v>43871</v>
      </c>
    </row>
    <row r="15898" spans="1:4" x14ac:dyDescent="0.2">
      <c r="A15898" t="s">
        <v>337</v>
      </c>
      <c r="B15898" t="s">
        <v>143</v>
      </c>
      <c r="C15898" s="44">
        <v>0</v>
      </c>
      <c r="D15898" s="33">
        <v>43872</v>
      </c>
    </row>
    <row r="15899" spans="1:4" x14ac:dyDescent="0.2">
      <c r="A15899" t="s">
        <v>337</v>
      </c>
      <c r="B15899" t="s">
        <v>143</v>
      </c>
      <c r="C15899" s="44">
        <v>0</v>
      </c>
      <c r="D15899" s="33">
        <v>43873</v>
      </c>
    </row>
    <row r="15900" spans="1:4" x14ac:dyDescent="0.2">
      <c r="A15900" t="s">
        <v>337</v>
      </c>
      <c r="B15900" t="s">
        <v>143</v>
      </c>
      <c r="C15900" s="44">
        <v>0</v>
      </c>
      <c r="D15900" s="33">
        <v>43874</v>
      </c>
    </row>
    <row r="15901" spans="1:4" x14ac:dyDescent="0.2">
      <c r="A15901" t="s">
        <v>337</v>
      </c>
      <c r="B15901" t="s">
        <v>143</v>
      </c>
      <c r="C15901" s="44">
        <v>0</v>
      </c>
      <c r="D15901" s="33">
        <v>43875</v>
      </c>
    </row>
    <row r="15902" spans="1:4" x14ac:dyDescent="0.2">
      <c r="A15902" t="s">
        <v>337</v>
      </c>
      <c r="B15902" t="s">
        <v>143</v>
      </c>
      <c r="C15902" s="44">
        <v>0</v>
      </c>
      <c r="D15902" s="33">
        <v>43876</v>
      </c>
    </row>
    <row r="15903" spans="1:4" x14ac:dyDescent="0.2">
      <c r="A15903" t="s">
        <v>337</v>
      </c>
      <c r="B15903" t="s">
        <v>143</v>
      </c>
      <c r="C15903" s="44">
        <v>0</v>
      </c>
      <c r="D15903" s="33">
        <v>43877</v>
      </c>
    </row>
    <row r="15904" spans="1:4" x14ac:dyDescent="0.2">
      <c r="A15904" t="s">
        <v>337</v>
      </c>
      <c r="B15904" t="s">
        <v>143</v>
      </c>
      <c r="C15904" s="44">
        <v>0</v>
      </c>
      <c r="D15904" s="33">
        <v>43878</v>
      </c>
    </row>
    <row r="15905" spans="1:4" x14ac:dyDescent="0.2">
      <c r="A15905" t="s">
        <v>337</v>
      </c>
      <c r="B15905" t="s">
        <v>143</v>
      </c>
      <c r="C15905" s="44">
        <v>0</v>
      </c>
      <c r="D15905" s="33">
        <v>43879</v>
      </c>
    </row>
    <row r="15906" spans="1:4" x14ac:dyDescent="0.2">
      <c r="A15906" t="s">
        <v>337</v>
      </c>
      <c r="B15906" t="s">
        <v>143</v>
      </c>
      <c r="C15906" s="44">
        <v>0</v>
      </c>
      <c r="D15906" s="33">
        <v>43880</v>
      </c>
    </row>
    <row r="15907" spans="1:4" x14ac:dyDescent="0.2">
      <c r="A15907" t="s">
        <v>337</v>
      </c>
      <c r="B15907" t="s">
        <v>143</v>
      </c>
      <c r="C15907" s="44">
        <v>0</v>
      </c>
      <c r="D15907" s="33">
        <v>43881</v>
      </c>
    </row>
    <row r="15908" spans="1:4" x14ac:dyDescent="0.2">
      <c r="A15908" t="s">
        <v>337</v>
      </c>
      <c r="B15908" t="s">
        <v>143</v>
      </c>
      <c r="C15908" s="44">
        <v>0</v>
      </c>
      <c r="D15908" s="33">
        <v>43882</v>
      </c>
    </row>
    <row r="15909" spans="1:4" x14ac:dyDescent="0.2">
      <c r="A15909" t="s">
        <v>337</v>
      </c>
      <c r="B15909" t="s">
        <v>143</v>
      </c>
      <c r="C15909" s="44">
        <v>0</v>
      </c>
      <c r="D15909" s="33">
        <v>43883</v>
      </c>
    </row>
    <row r="15910" spans="1:4" x14ac:dyDescent="0.2">
      <c r="A15910" t="s">
        <v>337</v>
      </c>
      <c r="B15910" t="s">
        <v>143</v>
      </c>
      <c r="C15910" s="44">
        <v>0</v>
      </c>
      <c r="D15910" s="33">
        <v>43884</v>
      </c>
    </row>
    <row r="15911" spans="1:4" x14ac:dyDescent="0.2">
      <c r="A15911" t="s">
        <v>337</v>
      </c>
      <c r="B15911" t="s">
        <v>143</v>
      </c>
      <c r="C15911" s="44">
        <v>0</v>
      </c>
      <c r="D15911" s="33">
        <v>43885</v>
      </c>
    </row>
    <row r="15912" spans="1:4" x14ac:dyDescent="0.2">
      <c r="A15912" t="s">
        <v>337</v>
      </c>
      <c r="B15912" t="s">
        <v>143</v>
      </c>
      <c r="C15912" s="44">
        <v>0</v>
      </c>
      <c r="D15912" s="33">
        <v>43886</v>
      </c>
    </row>
    <row r="15913" spans="1:4" x14ac:dyDescent="0.2">
      <c r="A15913" t="s">
        <v>337</v>
      </c>
      <c r="B15913" t="s">
        <v>143</v>
      </c>
      <c r="C15913" s="44">
        <v>0</v>
      </c>
      <c r="D15913" s="33">
        <v>43887</v>
      </c>
    </row>
    <row r="15914" spans="1:4" x14ac:dyDescent="0.2">
      <c r="A15914" t="s">
        <v>337</v>
      </c>
      <c r="B15914" t="s">
        <v>143</v>
      </c>
      <c r="C15914" s="44">
        <v>0</v>
      </c>
      <c r="D15914" s="33">
        <v>43888</v>
      </c>
    </row>
    <row r="15915" spans="1:4" x14ac:dyDescent="0.2">
      <c r="A15915" t="s">
        <v>337</v>
      </c>
      <c r="B15915" t="s">
        <v>143</v>
      </c>
      <c r="C15915" s="44">
        <v>0</v>
      </c>
      <c r="D15915" s="33">
        <v>43889</v>
      </c>
    </row>
    <row r="15916" spans="1:4" x14ac:dyDescent="0.2">
      <c r="A15916" t="s">
        <v>337</v>
      </c>
      <c r="B15916" t="s">
        <v>143</v>
      </c>
      <c r="C15916" s="44">
        <v>0</v>
      </c>
      <c r="D15916" s="33">
        <v>43890</v>
      </c>
    </row>
    <row r="15917" spans="1:4" x14ac:dyDescent="0.2">
      <c r="A15917" t="s">
        <v>337</v>
      </c>
      <c r="B15917" t="s">
        <v>143</v>
      </c>
      <c r="C15917" s="44">
        <v>0</v>
      </c>
      <c r="D15917" s="33">
        <v>43891</v>
      </c>
    </row>
    <row r="15918" spans="1:4" x14ac:dyDescent="0.2">
      <c r="A15918" t="s">
        <v>337</v>
      </c>
      <c r="B15918" t="s">
        <v>143</v>
      </c>
      <c r="C15918" s="44">
        <v>0</v>
      </c>
      <c r="D15918" s="33">
        <v>43892</v>
      </c>
    </row>
    <row r="15919" spans="1:4" x14ac:dyDescent="0.2">
      <c r="A15919" t="s">
        <v>337</v>
      </c>
      <c r="B15919" t="s">
        <v>143</v>
      </c>
      <c r="C15919" s="44">
        <v>0</v>
      </c>
      <c r="D15919" s="33">
        <v>43893</v>
      </c>
    </row>
    <row r="15920" spans="1:4" x14ac:dyDescent="0.2">
      <c r="A15920" t="s">
        <v>337</v>
      </c>
      <c r="B15920" t="s">
        <v>143</v>
      </c>
      <c r="C15920" s="44">
        <v>0</v>
      </c>
      <c r="D15920" s="33">
        <v>43894</v>
      </c>
    </row>
    <row r="15921" spans="1:4" x14ac:dyDescent="0.2">
      <c r="A15921" t="s">
        <v>337</v>
      </c>
      <c r="B15921" t="s">
        <v>143</v>
      </c>
      <c r="C15921" s="44">
        <v>0</v>
      </c>
      <c r="D15921" s="33">
        <v>43895</v>
      </c>
    </row>
    <row r="15922" spans="1:4" x14ac:dyDescent="0.2">
      <c r="A15922" t="s">
        <v>337</v>
      </c>
      <c r="B15922" t="s">
        <v>143</v>
      </c>
      <c r="C15922" s="44">
        <v>0</v>
      </c>
      <c r="D15922" s="33">
        <v>43896</v>
      </c>
    </row>
    <row r="15923" spans="1:4" x14ac:dyDescent="0.2">
      <c r="A15923" t="s">
        <v>337</v>
      </c>
      <c r="B15923" t="s">
        <v>143</v>
      </c>
      <c r="C15923" s="44">
        <v>1</v>
      </c>
      <c r="D15923" s="33">
        <v>43897</v>
      </c>
    </row>
    <row r="15924" spans="1:4" x14ac:dyDescent="0.2">
      <c r="A15924" t="s">
        <v>337</v>
      </c>
      <c r="B15924" t="s">
        <v>143</v>
      </c>
      <c r="C15924" s="44">
        <v>1</v>
      </c>
      <c r="D15924" s="33">
        <v>43898</v>
      </c>
    </row>
    <row r="15925" spans="1:4" x14ac:dyDescent="0.2">
      <c r="A15925" t="s">
        <v>337</v>
      </c>
      <c r="B15925" t="s">
        <v>143</v>
      </c>
      <c r="C15925" s="44">
        <v>1</v>
      </c>
      <c r="D15925" s="33">
        <v>43899</v>
      </c>
    </row>
    <row r="15926" spans="1:4" x14ac:dyDescent="0.2">
      <c r="A15926" t="s">
        <v>337</v>
      </c>
      <c r="B15926" t="s">
        <v>143</v>
      </c>
      <c r="C15926" s="44">
        <v>0</v>
      </c>
      <c r="D15926" s="33">
        <v>43900</v>
      </c>
    </row>
    <row r="15927" spans="1:4" x14ac:dyDescent="0.2">
      <c r="A15927" t="s">
        <v>337</v>
      </c>
      <c r="B15927" t="s">
        <v>143</v>
      </c>
      <c r="C15927" s="44">
        <v>0</v>
      </c>
      <c r="D15927" s="33">
        <v>43901</v>
      </c>
    </row>
    <row r="15928" spans="1:4" x14ac:dyDescent="0.2">
      <c r="A15928" t="s">
        <v>337</v>
      </c>
      <c r="B15928" t="s">
        <v>143</v>
      </c>
      <c r="C15928" s="44">
        <v>0</v>
      </c>
      <c r="D15928" s="33">
        <v>43902</v>
      </c>
    </row>
    <row r="15929" spans="1:4" x14ac:dyDescent="0.2">
      <c r="A15929" t="s">
        <v>337</v>
      </c>
      <c r="B15929" t="s">
        <v>143</v>
      </c>
      <c r="C15929" s="44">
        <v>0</v>
      </c>
      <c r="D15929" s="33">
        <v>43903</v>
      </c>
    </row>
    <row r="15930" spans="1:4" x14ac:dyDescent="0.2">
      <c r="A15930" t="s">
        <v>337</v>
      </c>
      <c r="B15930" t="s">
        <v>143</v>
      </c>
      <c r="C15930" s="44">
        <v>0</v>
      </c>
      <c r="D15930" s="33">
        <v>43904</v>
      </c>
    </row>
    <row r="15931" spans="1:4" x14ac:dyDescent="0.2">
      <c r="A15931" t="s">
        <v>337</v>
      </c>
      <c r="B15931" t="s">
        <v>143</v>
      </c>
      <c r="C15931" s="44">
        <v>0</v>
      </c>
      <c r="D15931" s="33">
        <v>43905</v>
      </c>
    </row>
    <row r="15932" spans="1:4" x14ac:dyDescent="0.2">
      <c r="A15932" t="s">
        <v>492</v>
      </c>
      <c r="B15932" t="s">
        <v>143</v>
      </c>
      <c r="C15932" s="44">
        <v>0</v>
      </c>
      <c r="D15932" s="33">
        <v>43852</v>
      </c>
    </row>
    <row r="15933" spans="1:4" x14ac:dyDescent="0.2">
      <c r="A15933" t="s">
        <v>492</v>
      </c>
      <c r="B15933" t="s">
        <v>143</v>
      </c>
      <c r="C15933" s="44">
        <v>0</v>
      </c>
      <c r="D15933" s="33">
        <v>43853</v>
      </c>
    </row>
    <row r="15934" spans="1:4" x14ac:dyDescent="0.2">
      <c r="A15934" t="s">
        <v>492</v>
      </c>
      <c r="B15934" t="s">
        <v>143</v>
      </c>
      <c r="C15934" s="44">
        <v>0</v>
      </c>
      <c r="D15934" s="33">
        <v>43854</v>
      </c>
    </row>
    <row r="15935" spans="1:4" x14ac:dyDescent="0.2">
      <c r="A15935" t="s">
        <v>492</v>
      </c>
      <c r="B15935" t="s">
        <v>143</v>
      </c>
      <c r="C15935" s="44">
        <v>0</v>
      </c>
      <c r="D15935" s="33">
        <v>43855</v>
      </c>
    </row>
    <row r="15936" spans="1:4" x14ac:dyDescent="0.2">
      <c r="A15936" t="s">
        <v>492</v>
      </c>
      <c r="B15936" t="s">
        <v>143</v>
      </c>
      <c r="C15936" s="44">
        <v>0</v>
      </c>
      <c r="D15936" s="33">
        <v>43856</v>
      </c>
    </row>
    <row r="15937" spans="1:4" x14ac:dyDescent="0.2">
      <c r="A15937" t="s">
        <v>492</v>
      </c>
      <c r="B15937" t="s">
        <v>143</v>
      </c>
      <c r="C15937" s="44">
        <v>0</v>
      </c>
      <c r="D15937" s="33">
        <v>43857</v>
      </c>
    </row>
    <row r="15938" spans="1:4" x14ac:dyDescent="0.2">
      <c r="A15938" t="s">
        <v>492</v>
      </c>
      <c r="B15938" t="s">
        <v>143</v>
      </c>
      <c r="C15938" s="44">
        <v>0</v>
      </c>
      <c r="D15938" s="33">
        <v>43858</v>
      </c>
    </row>
    <row r="15939" spans="1:4" x14ac:dyDescent="0.2">
      <c r="A15939" t="s">
        <v>492</v>
      </c>
      <c r="B15939" t="s">
        <v>143</v>
      </c>
      <c r="C15939" s="44">
        <v>0</v>
      </c>
      <c r="D15939" s="33">
        <v>43859</v>
      </c>
    </row>
    <row r="15940" spans="1:4" x14ac:dyDescent="0.2">
      <c r="A15940" t="s">
        <v>492</v>
      </c>
      <c r="B15940" t="s">
        <v>143</v>
      </c>
      <c r="C15940" s="44">
        <v>0</v>
      </c>
      <c r="D15940" s="33">
        <v>43860</v>
      </c>
    </row>
    <row r="15941" spans="1:4" x14ac:dyDescent="0.2">
      <c r="A15941" t="s">
        <v>492</v>
      </c>
      <c r="B15941" t="s">
        <v>143</v>
      </c>
      <c r="C15941" s="44">
        <v>0</v>
      </c>
      <c r="D15941" s="33">
        <v>43861</v>
      </c>
    </row>
    <row r="15942" spans="1:4" x14ac:dyDescent="0.2">
      <c r="A15942" t="s">
        <v>492</v>
      </c>
      <c r="B15942" t="s">
        <v>143</v>
      </c>
      <c r="C15942" s="44">
        <v>0</v>
      </c>
      <c r="D15942" s="33">
        <v>43862</v>
      </c>
    </row>
    <row r="15943" spans="1:4" x14ac:dyDescent="0.2">
      <c r="A15943" t="s">
        <v>492</v>
      </c>
      <c r="B15943" t="s">
        <v>143</v>
      </c>
      <c r="C15943" s="44">
        <v>0</v>
      </c>
      <c r="D15943" s="33">
        <v>43863</v>
      </c>
    </row>
    <row r="15944" spans="1:4" x14ac:dyDescent="0.2">
      <c r="A15944" t="s">
        <v>492</v>
      </c>
      <c r="B15944" t="s">
        <v>143</v>
      </c>
      <c r="C15944" s="44">
        <v>0</v>
      </c>
      <c r="D15944" s="33">
        <v>43864</v>
      </c>
    </row>
    <row r="15945" spans="1:4" x14ac:dyDescent="0.2">
      <c r="A15945" t="s">
        <v>492</v>
      </c>
      <c r="B15945" t="s">
        <v>143</v>
      </c>
      <c r="C15945" s="44">
        <v>0</v>
      </c>
      <c r="D15945" s="33">
        <v>43865</v>
      </c>
    </row>
    <row r="15946" spans="1:4" x14ac:dyDescent="0.2">
      <c r="A15946" t="s">
        <v>492</v>
      </c>
      <c r="B15946" t="s">
        <v>143</v>
      </c>
      <c r="C15946" s="44">
        <v>0</v>
      </c>
      <c r="D15946" s="33">
        <v>43866</v>
      </c>
    </row>
    <row r="15947" spans="1:4" x14ac:dyDescent="0.2">
      <c r="A15947" t="s">
        <v>492</v>
      </c>
      <c r="B15947" t="s">
        <v>143</v>
      </c>
      <c r="C15947" s="44">
        <v>0</v>
      </c>
      <c r="D15947" s="33">
        <v>43867</v>
      </c>
    </row>
    <row r="15948" spans="1:4" x14ac:dyDescent="0.2">
      <c r="A15948" t="s">
        <v>492</v>
      </c>
      <c r="B15948" t="s">
        <v>143</v>
      </c>
      <c r="C15948" s="44">
        <v>0</v>
      </c>
      <c r="D15948" s="33">
        <v>43868</v>
      </c>
    </row>
    <row r="15949" spans="1:4" x14ac:dyDescent="0.2">
      <c r="A15949" t="s">
        <v>492</v>
      </c>
      <c r="B15949" t="s">
        <v>143</v>
      </c>
      <c r="C15949" s="44">
        <v>0</v>
      </c>
      <c r="D15949" s="33">
        <v>43869</v>
      </c>
    </row>
    <row r="15950" spans="1:4" x14ac:dyDescent="0.2">
      <c r="A15950" t="s">
        <v>492</v>
      </c>
      <c r="B15950" t="s">
        <v>143</v>
      </c>
      <c r="C15950" s="44">
        <v>0</v>
      </c>
      <c r="D15950" s="33">
        <v>43870</v>
      </c>
    </row>
    <row r="15951" spans="1:4" x14ac:dyDescent="0.2">
      <c r="A15951" t="s">
        <v>492</v>
      </c>
      <c r="B15951" t="s">
        <v>143</v>
      </c>
      <c r="C15951" s="44">
        <v>0</v>
      </c>
      <c r="D15951" s="33">
        <v>43871</v>
      </c>
    </row>
    <row r="15952" spans="1:4" x14ac:dyDescent="0.2">
      <c r="A15952" t="s">
        <v>492</v>
      </c>
      <c r="B15952" t="s">
        <v>143</v>
      </c>
      <c r="C15952" s="44">
        <v>0</v>
      </c>
      <c r="D15952" s="33">
        <v>43872</v>
      </c>
    </row>
    <row r="15953" spans="1:4" x14ac:dyDescent="0.2">
      <c r="A15953" t="s">
        <v>492</v>
      </c>
      <c r="B15953" t="s">
        <v>143</v>
      </c>
      <c r="C15953" s="44">
        <v>0</v>
      </c>
      <c r="D15953" s="33">
        <v>43873</v>
      </c>
    </row>
    <row r="15954" spans="1:4" x14ac:dyDescent="0.2">
      <c r="A15954" t="s">
        <v>492</v>
      </c>
      <c r="B15954" t="s">
        <v>143</v>
      </c>
      <c r="C15954" s="44">
        <v>0</v>
      </c>
      <c r="D15954" s="33">
        <v>43874</v>
      </c>
    </row>
    <row r="15955" spans="1:4" x14ac:dyDescent="0.2">
      <c r="A15955" t="s">
        <v>492</v>
      </c>
      <c r="B15955" t="s">
        <v>143</v>
      </c>
      <c r="C15955" s="44">
        <v>0</v>
      </c>
      <c r="D15955" s="33">
        <v>43875</v>
      </c>
    </row>
    <row r="15956" spans="1:4" x14ac:dyDescent="0.2">
      <c r="A15956" t="s">
        <v>492</v>
      </c>
      <c r="B15956" t="s">
        <v>143</v>
      </c>
      <c r="C15956" s="44">
        <v>0</v>
      </c>
      <c r="D15956" s="33">
        <v>43876</v>
      </c>
    </row>
    <row r="15957" spans="1:4" x14ac:dyDescent="0.2">
      <c r="A15957" t="s">
        <v>492</v>
      </c>
      <c r="B15957" t="s">
        <v>143</v>
      </c>
      <c r="C15957" s="44">
        <v>0</v>
      </c>
      <c r="D15957" s="33">
        <v>43877</v>
      </c>
    </row>
    <row r="15958" spans="1:4" x14ac:dyDescent="0.2">
      <c r="A15958" t="s">
        <v>492</v>
      </c>
      <c r="B15958" t="s">
        <v>143</v>
      </c>
      <c r="C15958" s="44">
        <v>0</v>
      </c>
      <c r="D15958" s="33">
        <v>43878</v>
      </c>
    </row>
    <row r="15959" spans="1:4" x14ac:dyDescent="0.2">
      <c r="A15959" t="s">
        <v>492</v>
      </c>
      <c r="B15959" t="s">
        <v>143</v>
      </c>
      <c r="C15959" s="44">
        <v>0</v>
      </c>
      <c r="D15959" s="33">
        <v>43879</v>
      </c>
    </row>
    <row r="15960" spans="1:4" x14ac:dyDescent="0.2">
      <c r="A15960" t="s">
        <v>492</v>
      </c>
      <c r="B15960" t="s">
        <v>143</v>
      </c>
      <c r="C15960" s="44">
        <v>0</v>
      </c>
      <c r="D15960" s="33">
        <v>43880</v>
      </c>
    </row>
    <row r="15961" spans="1:4" x14ac:dyDescent="0.2">
      <c r="A15961" t="s">
        <v>492</v>
      </c>
      <c r="B15961" t="s">
        <v>143</v>
      </c>
      <c r="C15961" s="44">
        <v>0</v>
      </c>
      <c r="D15961" s="33">
        <v>43881</v>
      </c>
    </row>
    <row r="15962" spans="1:4" x14ac:dyDescent="0.2">
      <c r="A15962" t="s">
        <v>492</v>
      </c>
      <c r="B15962" t="s">
        <v>143</v>
      </c>
      <c r="C15962" s="44">
        <v>0</v>
      </c>
      <c r="D15962" s="33">
        <v>43882</v>
      </c>
    </row>
    <row r="15963" spans="1:4" x14ac:dyDescent="0.2">
      <c r="A15963" t="s">
        <v>492</v>
      </c>
      <c r="B15963" t="s">
        <v>143</v>
      </c>
      <c r="C15963" s="44">
        <v>0</v>
      </c>
      <c r="D15963" s="33">
        <v>43883</v>
      </c>
    </row>
    <row r="15964" spans="1:4" x14ac:dyDescent="0.2">
      <c r="A15964" t="s">
        <v>492</v>
      </c>
      <c r="B15964" t="s">
        <v>143</v>
      </c>
      <c r="C15964" s="44">
        <v>0</v>
      </c>
      <c r="D15964" s="33">
        <v>43884</v>
      </c>
    </row>
    <row r="15965" spans="1:4" x14ac:dyDescent="0.2">
      <c r="A15965" t="s">
        <v>492</v>
      </c>
      <c r="B15965" t="s">
        <v>143</v>
      </c>
      <c r="C15965" s="44">
        <v>0</v>
      </c>
      <c r="D15965" s="33">
        <v>43885</v>
      </c>
    </row>
    <row r="15966" spans="1:4" x14ac:dyDescent="0.2">
      <c r="A15966" t="s">
        <v>492</v>
      </c>
      <c r="B15966" t="s">
        <v>143</v>
      </c>
      <c r="C15966" s="44">
        <v>0</v>
      </c>
      <c r="D15966" s="33">
        <v>43886</v>
      </c>
    </row>
    <row r="15967" spans="1:4" x14ac:dyDescent="0.2">
      <c r="A15967" t="s">
        <v>492</v>
      </c>
      <c r="B15967" t="s">
        <v>143</v>
      </c>
      <c r="C15967" s="44">
        <v>0</v>
      </c>
      <c r="D15967" s="33">
        <v>43887</v>
      </c>
    </row>
    <row r="15968" spans="1:4" x14ac:dyDescent="0.2">
      <c r="A15968" t="s">
        <v>492</v>
      </c>
      <c r="B15968" t="s">
        <v>143</v>
      </c>
      <c r="C15968" s="44">
        <v>0</v>
      </c>
      <c r="D15968" s="33">
        <v>43888</v>
      </c>
    </row>
    <row r="15969" spans="1:4" x14ac:dyDescent="0.2">
      <c r="A15969" t="s">
        <v>492</v>
      </c>
      <c r="B15969" t="s">
        <v>143</v>
      </c>
      <c r="C15969" s="44">
        <v>0</v>
      </c>
      <c r="D15969" s="33">
        <v>43889</v>
      </c>
    </row>
    <row r="15970" spans="1:4" x14ac:dyDescent="0.2">
      <c r="A15970" t="s">
        <v>492</v>
      </c>
      <c r="B15970" t="s">
        <v>143</v>
      </c>
      <c r="C15970" s="44">
        <v>0</v>
      </c>
      <c r="D15970" s="33">
        <v>43890</v>
      </c>
    </row>
    <row r="15971" spans="1:4" x14ac:dyDescent="0.2">
      <c r="A15971" t="s">
        <v>492</v>
      </c>
      <c r="B15971" t="s">
        <v>143</v>
      </c>
      <c r="C15971" s="44">
        <v>0</v>
      </c>
      <c r="D15971" s="33">
        <v>43891</v>
      </c>
    </row>
    <row r="15972" spans="1:4" x14ac:dyDescent="0.2">
      <c r="A15972" t="s">
        <v>492</v>
      </c>
      <c r="B15972" t="s">
        <v>143</v>
      </c>
      <c r="C15972" s="44">
        <v>0</v>
      </c>
      <c r="D15972" s="33">
        <v>43892</v>
      </c>
    </row>
    <row r="15973" spans="1:4" x14ac:dyDescent="0.2">
      <c r="A15973" t="s">
        <v>492</v>
      </c>
      <c r="B15973" t="s">
        <v>143</v>
      </c>
      <c r="C15973" s="44">
        <v>0</v>
      </c>
      <c r="D15973" s="33">
        <v>43893</v>
      </c>
    </row>
    <row r="15974" spans="1:4" x14ac:dyDescent="0.2">
      <c r="A15974" t="s">
        <v>492</v>
      </c>
      <c r="B15974" t="s">
        <v>143</v>
      </c>
      <c r="C15974" s="44">
        <v>0</v>
      </c>
      <c r="D15974" s="33">
        <v>43894</v>
      </c>
    </row>
    <row r="15975" spans="1:4" x14ac:dyDescent="0.2">
      <c r="A15975" t="s">
        <v>492</v>
      </c>
      <c r="B15975" t="s">
        <v>143</v>
      </c>
      <c r="C15975" s="44">
        <v>0</v>
      </c>
      <c r="D15975" s="33">
        <v>43895</v>
      </c>
    </row>
    <row r="15976" spans="1:4" x14ac:dyDescent="0.2">
      <c r="A15976" t="s">
        <v>492</v>
      </c>
      <c r="B15976" t="s">
        <v>143</v>
      </c>
      <c r="C15976" s="44">
        <v>0</v>
      </c>
      <c r="D15976" s="33">
        <v>43896</v>
      </c>
    </row>
    <row r="15977" spans="1:4" x14ac:dyDescent="0.2">
      <c r="A15977" t="s">
        <v>492</v>
      </c>
      <c r="B15977" t="s">
        <v>143</v>
      </c>
      <c r="C15977" s="44">
        <v>1</v>
      </c>
      <c r="D15977" s="33">
        <v>43897</v>
      </c>
    </row>
    <row r="15978" spans="1:4" x14ac:dyDescent="0.2">
      <c r="A15978" t="s">
        <v>492</v>
      </c>
      <c r="B15978" t="s">
        <v>143</v>
      </c>
      <c r="C15978" s="44">
        <v>2</v>
      </c>
      <c r="D15978" s="33">
        <v>43898</v>
      </c>
    </row>
    <row r="15979" spans="1:4" x14ac:dyDescent="0.2">
      <c r="A15979" t="s">
        <v>492</v>
      </c>
      <c r="B15979" t="s">
        <v>143</v>
      </c>
      <c r="C15979" s="44">
        <v>2</v>
      </c>
      <c r="D15979" s="33">
        <v>43899</v>
      </c>
    </row>
    <row r="15980" spans="1:4" x14ac:dyDescent="0.2">
      <c r="A15980" t="s">
        <v>492</v>
      </c>
      <c r="B15980" t="s">
        <v>143</v>
      </c>
      <c r="C15980" s="44">
        <v>0</v>
      </c>
      <c r="D15980" s="33">
        <v>43900</v>
      </c>
    </row>
    <row r="15981" spans="1:4" x14ac:dyDescent="0.2">
      <c r="A15981" t="s">
        <v>492</v>
      </c>
      <c r="B15981" t="s">
        <v>143</v>
      </c>
      <c r="C15981" s="44">
        <v>0</v>
      </c>
      <c r="D15981" s="33">
        <v>43901</v>
      </c>
    </row>
    <row r="15982" spans="1:4" x14ac:dyDescent="0.2">
      <c r="A15982" t="s">
        <v>492</v>
      </c>
      <c r="B15982" t="s">
        <v>143</v>
      </c>
      <c r="C15982" s="44">
        <v>0</v>
      </c>
      <c r="D15982" s="33">
        <v>43902</v>
      </c>
    </row>
    <row r="15983" spans="1:4" x14ac:dyDescent="0.2">
      <c r="A15983" t="s">
        <v>492</v>
      </c>
      <c r="B15983" t="s">
        <v>143</v>
      </c>
      <c r="C15983" s="44">
        <v>0</v>
      </c>
      <c r="D15983" s="33">
        <v>43903</v>
      </c>
    </row>
    <row r="15984" spans="1:4" x14ac:dyDescent="0.2">
      <c r="A15984" t="s">
        <v>492</v>
      </c>
      <c r="B15984" t="s">
        <v>143</v>
      </c>
      <c r="C15984" s="44">
        <v>0</v>
      </c>
      <c r="D15984" s="33">
        <v>43904</v>
      </c>
    </row>
    <row r="15985" spans="1:4" x14ac:dyDescent="0.2">
      <c r="A15985" t="s">
        <v>492</v>
      </c>
      <c r="B15985" t="s">
        <v>143</v>
      </c>
      <c r="C15985" s="44">
        <v>0</v>
      </c>
      <c r="D15985" s="33">
        <v>43905</v>
      </c>
    </row>
    <row r="15986" spans="1:4" x14ac:dyDescent="0.2">
      <c r="A15986" t="s">
        <v>338</v>
      </c>
      <c r="B15986" t="s">
        <v>143</v>
      </c>
      <c r="C15986" s="44">
        <v>0</v>
      </c>
      <c r="D15986" s="33">
        <v>43852</v>
      </c>
    </row>
    <row r="15987" spans="1:4" x14ac:dyDescent="0.2">
      <c r="A15987" t="s">
        <v>338</v>
      </c>
      <c r="B15987" t="s">
        <v>143</v>
      </c>
      <c r="C15987" s="44">
        <v>0</v>
      </c>
      <c r="D15987" s="33">
        <v>43853</v>
      </c>
    </row>
    <row r="15988" spans="1:4" x14ac:dyDescent="0.2">
      <c r="A15988" t="s">
        <v>338</v>
      </c>
      <c r="B15988" t="s">
        <v>143</v>
      </c>
      <c r="C15988" s="44">
        <v>0</v>
      </c>
      <c r="D15988" s="33">
        <v>43854</v>
      </c>
    </row>
    <row r="15989" spans="1:4" x14ac:dyDescent="0.2">
      <c r="A15989" t="s">
        <v>338</v>
      </c>
      <c r="B15989" t="s">
        <v>143</v>
      </c>
      <c r="C15989" s="44">
        <v>0</v>
      </c>
      <c r="D15989" s="33">
        <v>43855</v>
      </c>
    </row>
    <row r="15990" spans="1:4" x14ac:dyDescent="0.2">
      <c r="A15990" t="s">
        <v>338</v>
      </c>
      <c r="B15990" t="s">
        <v>143</v>
      </c>
      <c r="C15990" s="44">
        <v>0</v>
      </c>
      <c r="D15990" s="33">
        <v>43856</v>
      </c>
    </row>
    <row r="15991" spans="1:4" x14ac:dyDescent="0.2">
      <c r="A15991" t="s">
        <v>338</v>
      </c>
      <c r="B15991" t="s">
        <v>143</v>
      </c>
      <c r="C15991" s="44">
        <v>0</v>
      </c>
      <c r="D15991" s="33">
        <v>43857</v>
      </c>
    </row>
    <row r="15992" spans="1:4" x14ac:dyDescent="0.2">
      <c r="A15992" t="s">
        <v>338</v>
      </c>
      <c r="B15992" t="s">
        <v>143</v>
      </c>
      <c r="C15992" s="44">
        <v>0</v>
      </c>
      <c r="D15992" s="33">
        <v>43858</v>
      </c>
    </row>
    <row r="15993" spans="1:4" x14ac:dyDescent="0.2">
      <c r="A15993" t="s">
        <v>338</v>
      </c>
      <c r="B15993" t="s">
        <v>143</v>
      </c>
      <c r="C15993" s="44">
        <v>0</v>
      </c>
      <c r="D15993" s="33">
        <v>43859</v>
      </c>
    </row>
    <row r="15994" spans="1:4" x14ac:dyDescent="0.2">
      <c r="A15994" t="s">
        <v>338</v>
      </c>
      <c r="B15994" t="s">
        <v>143</v>
      </c>
      <c r="C15994" s="44">
        <v>0</v>
      </c>
      <c r="D15994" s="33">
        <v>43860</v>
      </c>
    </row>
    <row r="15995" spans="1:4" x14ac:dyDescent="0.2">
      <c r="A15995" t="s">
        <v>338</v>
      </c>
      <c r="B15995" t="s">
        <v>143</v>
      </c>
      <c r="C15995" s="44">
        <v>0</v>
      </c>
      <c r="D15995" s="33">
        <v>43861</v>
      </c>
    </row>
    <row r="15996" spans="1:4" x14ac:dyDescent="0.2">
      <c r="A15996" t="s">
        <v>338</v>
      </c>
      <c r="B15996" t="s">
        <v>143</v>
      </c>
      <c r="C15996" s="44">
        <v>0</v>
      </c>
      <c r="D15996" s="33">
        <v>43862</v>
      </c>
    </row>
    <row r="15997" spans="1:4" x14ac:dyDescent="0.2">
      <c r="A15997" t="s">
        <v>338</v>
      </c>
      <c r="B15997" t="s">
        <v>143</v>
      </c>
      <c r="C15997" s="44">
        <v>0</v>
      </c>
      <c r="D15997" s="33">
        <v>43863</v>
      </c>
    </row>
    <row r="15998" spans="1:4" x14ac:dyDescent="0.2">
      <c r="A15998" t="s">
        <v>338</v>
      </c>
      <c r="B15998" t="s">
        <v>143</v>
      </c>
      <c r="C15998" s="44">
        <v>0</v>
      </c>
      <c r="D15998" s="33">
        <v>43864</v>
      </c>
    </row>
    <row r="15999" spans="1:4" x14ac:dyDescent="0.2">
      <c r="A15999" t="s">
        <v>338</v>
      </c>
      <c r="B15999" t="s">
        <v>143</v>
      </c>
      <c r="C15999" s="44">
        <v>0</v>
      </c>
      <c r="D15999" s="33">
        <v>43865</v>
      </c>
    </row>
    <row r="16000" spans="1:4" x14ac:dyDescent="0.2">
      <c r="A16000" t="s">
        <v>338</v>
      </c>
      <c r="B16000" t="s">
        <v>143</v>
      </c>
      <c r="C16000" s="44">
        <v>0</v>
      </c>
      <c r="D16000" s="33">
        <v>43866</v>
      </c>
    </row>
    <row r="16001" spans="1:4" x14ac:dyDescent="0.2">
      <c r="A16001" t="s">
        <v>338</v>
      </c>
      <c r="B16001" t="s">
        <v>143</v>
      </c>
      <c r="C16001" s="44">
        <v>0</v>
      </c>
      <c r="D16001" s="33">
        <v>43867</v>
      </c>
    </row>
    <row r="16002" spans="1:4" x14ac:dyDescent="0.2">
      <c r="A16002" t="s">
        <v>338</v>
      </c>
      <c r="B16002" t="s">
        <v>143</v>
      </c>
      <c r="C16002" s="44">
        <v>0</v>
      </c>
      <c r="D16002" s="33">
        <v>43868</v>
      </c>
    </row>
    <row r="16003" spans="1:4" x14ac:dyDescent="0.2">
      <c r="A16003" t="s">
        <v>338</v>
      </c>
      <c r="B16003" t="s">
        <v>143</v>
      </c>
      <c r="C16003" s="44">
        <v>0</v>
      </c>
      <c r="D16003" s="33">
        <v>43869</v>
      </c>
    </row>
    <row r="16004" spans="1:4" x14ac:dyDescent="0.2">
      <c r="A16004" t="s">
        <v>338</v>
      </c>
      <c r="B16004" t="s">
        <v>143</v>
      </c>
      <c r="C16004" s="44">
        <v>0</v>
      </c>
      <c r="D16004" s="33">
        <v>43870</v>
      </c>
    </row>
    <row r="16005" spans="1:4" x14ac:dyDescent="0.2">
      <c r="A16005" t="s">
        <v>338</v>
      </c>
      <c r="B16005" t="s">
        <v>143</v>
      </c>
      <c r="C16005" s="44">
        <v>0</v>
      </c>
      <c r="D16005" s="33">
        <v>43871</v>
      </c>
    </row>
    <row r="16006" spans="1:4" x14ac:dyDescent="0.2">
      <c r="A16006" t="s">
        <v>338</v>
      </c>
      <c r="B16006" t="s">
        <v>143</v>
      </c>
      <c r="C16006" s="44">
        <v>0</v>
      </c>
      <c r="D16006" s="33">
        <v>43872</v>
      </c>
    </row>
    <row r="16007" spans="1:4" x14ac:dyDescent="0.2">
      <c r="A16007" t="s">
        <v>338</v>
      </c>
      <c r="B16007" t="s">
        <v>143</v>
      </c>
      <c r="C16007" s="44">
        <v>0</v>
      </c>
      <c r="D16007" s="33">
        <v>43873</v>
      </c>
    </row>
    <row r="16008" spans="1:4" x14ac:dyDescent="0.2">
      <c r="A16008" t="s">
        <v>338</v>
      </c>
      <c r="B16008" t="s">
        <v>143</v>
      </c>
      <c r="C16008" s="44">
        <v>0</v>
      </c>
      <c r="D16008" s="33">
        <v>43874</v>
      </c>
    </row>
    <row r="16009" spans="1:4" x14ac:dyDescent="0.2">
      <c r="A16009" t="s">
        <v>338</v>
      </c>
      <c r="B16009" t="s">
        <v>143</v>
      </c>
      <c r="C16009" s="44">
        <v>0</v>
      </c>
      <c r="D16009" s="33">
        <v>43875</v>
      </c>
    </row>
    <row r="16010" spans="1:4" x14ac:dyDescent="0.2">
      <c r="A16010" t="s">
        <v>338</v>
      </c>
      <c r="B16010" t="s">
        <v>143</v>
      </c>
      <c r="C16010" s="44">
        <v>0</v>
      </c>
      <c r="D16010" s="33">
        <v>43876</v>
      </c>
    </row>
    <row r="16011" spans="1:4" x14ac:dyDescent="0.2">
      <c r="A16011" t="s">
        <v>338</v>
      </c>
      <c r="B16011" t="s">
        <v>143</v>
      </c>
      <c r="C16011" s="44">
        <v>0</v>
      </c>
      <c r="D16011" s="33">
        <v>43877</v>
      </c>
    </row>
    <row r="16012" spans="1:4" x14ac:dyDescent="0.2">
      <c r="A16012" t="s">
        <v>338</v>
      </c>
      <c r="B16012" t="s">
        <v>143</v>
      </c>
      <c r="C16012" s="44">
        <v>0</v>
      </c>
      <c r="D16012" s="33">
        <v>43878</v>
      </c>
    </row>
    <row r="16013" spans="1:4" x14ac:dyDescent="0.2">
      <c r="A16013" t="s">
        <v>338</v>
      </c>
      <c r="B16013" t="s">
        <v>143</v>
      </c>
      <c r="C16013" s="44">
        <v>0</v>
      </c>
      <c r="D16013" s="33">
        <v>43879</v>
      </c>
    </row>
    <row r="16014" spans="1:4" x14ac:dyDescent="0.2">
      <c r="A16014" t="s">
        <v>338</v>
      </c>
      <c r="B16014" t="s">
        <v>143</v>
      </c>
      <c r="C16014" s="44">
        <v>0</v>
      </c>
      <c r="D16014" s="33">
        <v>43880</v>
      </c>
    </row>
    <row r="16015" spans="1:4" x14ac:dyDescent="0.2">
      <c r="A16015" t="s">
        <v>338</v>
      </c>
      <c r="B16015" t="s">
        <v>143</v>
      </c>
      <c r="C16015" s="44">
        <v>0</v>
      </c>
      <c r="D16015" s="33">
        <v>43881</v>
      </c>
    </row>
    <row r="16016" spans="1:4" x14ac:dyDescent="0.2">
      <c r="A16016" t="s">
        <v>338</v>
      </c>
      <c r="B16016" t="s">
        <v>143</v>
      </c>
      <c r="C16016" s="44">
        <v>0</v>
      </c>
      <c r="D16016" s="33">
        <v>43882</v>
      </c>
    </row>
    <row r="16017" spans="1:4" x14ac:dyDescent="0.2">
      <c r="A16017" t="s">
        <v>338</v>
      </c>
      <c r="B16017" t="s">
        <v>143</v>
      </c>
      <c r="C16017" s="44">
        <v>0</v>
      </c>
      <c r="D16017" s="33">
        <v>43883</v>
      </c>
    </row>
    <row r="16018" spans="1:4" x14ac:dyDescent="0.2">
      <c r="A16018" t="s">
        <v>338</v>
      </c>
      <c r="B16018" t="s">
        <v>143</v>
      </c>
      <c r="C16018" s="44">
        <v>0</v>
      </c>
      <c r="D16018" s="33">
        <v>43884</v>
      </c>
    </row>
    <row r="16019" spans="1:4" x14ac:dyDescent="0.2">
      <c r="A16019" t="s">
        <v>338</v>
      </c>
      <c r="B16019" t="s">
        <v>143</v>
      </c>
      <c r="C16019" s="44">
        <v>0</v>
      </c>
      <c r="D16019" s="33">
        <v>43885</v>
      </c>
    </row>
    <row r="16020" spans="1:4" x14ac:dyDescent="0.2">
      <c r="A16020" t="s">
        <v>338</v>
      </c>
      <c r="B16020" t="s">
        <v>143</v>
      </c>
      <c r="C16020" s="44">
        <v>0</v>
      </c>
      <c r="D16020" s="33">
        <v>43886</v>
      </c>
    </row>
    <row r="16021" spans="1:4" x14ac:dyDescent="0.2">
      <c r="A16021" t="s">
        <v>338</v>
      </c>
      <c r="B16021" t="s">
        <v>143</v>
      </c>
      <c r="C16021" s="44">
        <v>0</v>
      </c>
      <c r="D16021" s="33">
        <v>43887</v>
      </c>
    </row>
    <row r="16022" spans="1:4" x14ac:dyDescent="0.2">
      <c r="A16022" t="s">
        <v>338</v>
      </c>
      <c r="B16022" t="s">
        <v>143</v>
      </c>
      <c r="C16022" s="44">
        <v>0</v>
      </c>
      <c r="D16022" s="33">
        <v>43888</v>
      </c>
    </row>
    <row r="16023" spans="1:4" x14ac:dyDescent="0.2">
      <c r="A16023" t="s">
        <v>338</v>
      </c>
      <c r="B16023" t="s">
        <v>143</v>
      </c>
      <c r="C16023" s="44">
        <v>0</v>
      </c>
      <c r="D16023" s="33">
        <v>43889</v>
      </c>
    </row>
    <row r="16024" spans="1:4" x14ac:dyDescent="0.2">
      <c r="A16024" t="s">
        <v>338</v>
      </c>
      <c r="B16024" t="s">
        <v>143</v>
      </c>
      <c r="C16024" s="44">
        <v>0</v>
      </c>
      <c r="D16024" s="33">
        <v>43890</v>
      </c>
    </row>
    <row r="16025" spans="1:4" x14ac:dyDescent="0.2">
      <c r="A16025" t="s">
        <v>338</v>
      </c>
      <c r="B16025" t="s">
        <v>143</v>
      </c>
      <c r="C16025" s="44">
        <v>0</v>
      </c>
      <c r="D16025" s="33">
        <v>43891</v>
      </c>
    </row>
    <row r="16026" spans="1:4" x14ac:dyDescent="0.2">
      <c r="A16026" t="s">
        <v>338</v>
      </c>
      <c r="B16026" t="s">
        <v>143</v>
      </c>
      <c r="C16026" s="44">
        <v>0</v>
      </c>
      <c r="D16026" s="33">
        <v>43892</v>
      </c>
    </row>
    <row r="16027" spans="1:4" x14ac:dyDescent="0.2">
      <c r="A16027" t="s">
        <v>338</v>
      </c>
      <c r="B16027" t="s">
        <v>143</v>
      </c>
      <c r="C16027" s="44">
        <v>0</v>
      </c>
      <c r="D16027" s="33">
        <v>43893</v>
      </c>
    </row>
    <row r="16028" spans="1:4" x14ac:dyDescent="0.2">
      <c r="A16028" t="s">
        <v>338</v>
      </c>
      <c r="B16028" t="s">
        <v>143</v>
      </c>
      <c r="C16028" s="44">
        <v>0</v>
      </c>
      <c r="D16028" s="33">
        <v>43894</v>
      </c>
    </row>
    <row r="16029" spans="1:4" x14ac:dyDescent="0.2">
      <c r="A16029" t="s">
        <v>338</v>
      </c>
      <c r="B16029" t="s">
        <v>143</v>
      </c>
      <c r="C16029" s="44">
        <v>0</v>
      </c>
      <c r="D16029" s="33">
        <v>43895</v>
      </c>
    </row>
    <row r="16030" spans="1:4" x14ac:dyDescent="0.2">
      <c r="A16030" t="s">
        <v>338</v>
      </c>
      <c r="B16030" t="s">
        <v>143</v>
      </c>
      <c r="C16030" s="44">
        <v>0</v>
      </c>
      <c r="D16030" s="33">
        <v>43896</v>
      </c>
    </row>
    <row r="16031" spans="1:4" x14ac:dyDescent="0.2">
      <c r="A16031" t="s">
        <v>338</v>
      </c>
      <c r="B16031" t="s">
        <v>143</v>
      </c>
      <c r="C16031" s="44">
        <v>1</v>
      </c>
      <c r="D16031" s="33">
        <v>43897</v>
      </c>
    </row>
    <row r="16032" spans="1:4" x14ac:dyDescent="0.2">
      <c r="A16032" t="s">
        <v>338</v>
      </c>
      <c r="B16032" t="s">
        <v>143</v>
      </c>
      <c r="C16032" s="44">
        <v>1</v>
      </c>
      <c r="D16032" s="33">
        <v>43898</v>
      </c>
    </row>
    <row r="16033" spans="1:4" x14ac:dyDescent="0.2">
      <c r="A16033" t="s">
        <v>338</v>
      </c>
      <c r="B16033" t="s">
        <v>143</v>
      </c>
      <c r="C16033" s="44">
        <v>1</v>
      </c>
      <c r="D16033" s="33">
        <v>43899</v>
      </c>
    </row>
    <row r="16034" spans="1:4" x14ac:dyDescent="0.2">
      <c r="A16034" t="s">
        <v>338</v>
      </c>
      <c r="B16034" t="s">
        <v>143</v>
      </c>
      <c r="C16034" s="44">
        <v>0</v>
      </c>
      <c r="D16034" s="33">
        <v>43900</v>
      </c>
    </row>
    <row r="16035" spans="1:4" x14ac:dyDescent="0.2">
      <c r="A16035" t="s">
        <v>338</v>
      </c>
      <c r="B16035" t="s">
        <v>143</v>
      </c>
      <c r="C16035" s="44">
        <v>0</v>
      </c>
      <c r="D16035" s="33">
        <v>43901</v>
      </c>
    </row>
    <row r="16036" spans="1:4" x14ac:dyDescent="0.2">
      <c r="A16036" t="s">
        <v>338</v>
      </c>
      <c r="B16036" t="s">
        <v>143</v>
      </c>
      <c r="C16036" s="44">
        <v>0</v>
      </c>
      <c r="D16036" s="33">
        <v>43902</v>
      </c>
    </row>
    <row r="16037" spans="1:4" x14ac:dyDescent="0.2">
      <c r="A16037" t="s">
        <v>338</v>
      </c>
      <c r="B16037" t="s">
        <v>143</v>
      </c>
      <c r="C16037" s="44">
        <v>0</v>
      </c>
      <c r="D16037" s="33">
        <v>43903</v>
      </c>
    </row>
    <row r="16038" spans="1:4" x14ac:dyDescent="0.2">
      <c r="A16038" t="s">
        <v>338</v>
      </c>
      <c r="B16038" t="s">
        <v>143</v>
      </c>
      <c r="C16038" s="44">
        <v>0</v>
      </c>
      <c r="D16038" s="33">
        <v>43904</v>
      </c>
    </row>
    <row r="16039" spans="1:4" x14ac:dyDescent="0.2">
      <c r="A16039" t="s">
        <v>338</v>
      </c>
      <c r="B16039" t="s">
        <v>143</v>
      </c>
      <c r="C16039" s="44">
        <v>0</v>
      </c>
      <c r="D16039" s="33">
        <v>43905</v>
      </c>
    </row>
    <row r="16040" spans="1:4" x14ac:dyDescent="0.2">
      <c r="A16040" t="s">
        <v>339</v>
      </c>
      <c r="B16040" t="s">
        <v>143</v>
      </c>
      <c r="C16040" s="44">
        <v>0</v>
      </c>
      <c r="D16040" s="33">
        <v>43852</v>
      </c>
    </row>
    <row r="16041" spans="1:4" x14ac:dyDescent="0.2">
      <c r="A16041" t="s">
        <v>339</v>
      </c>
      <c r="B16041" t="s">
        <v>143</v>
      </c>
      <c r="C16041" s="44">
        <v>0</v>
      </c>
      <c r="D16041" s="33">
        <v>43853</v>
      </c>
    </row>
    <row r="16042" spans="1:4" x14ac:dyDescent="0.2">
      <c r="A16042" t="s">
        <v>339</v>
      </c>
      <c r="B16042" t="s">
        <v>143</v>
      </c>
      <c r="C16042" s="44">
        <v>0</v>
      </c>
      <c r="D16042" s="33">
        <v>43854</v>
      </c>
    </row>
    <row r="16043" spans="1:4" x14ac:dyDescent="0.2">
      <c r="A16043" t="s">
        <v>339</v>
      </c>
      <c r="B16043" t="s">
        <v>143</v>
      </c>
      <c r="C16043" s="44">
        <v>0</v>
      </c>
      <c r="D16043" s="33">
        <v>43855</v>
      </c>
    </row>
    <row r="16044" spans="1:4" x14ac:dyDescent="0.2">
      <c r="A16044" t="s">
        <v>339</v>
      </c>
      <c r="B16044" t="s">
        <v>143</v>
      </c>
      <c r="C16044" s="44">
        <v>0</v>
      </c>
      <c r="D16044" s="33">
        <v>43856</v>
      </c>
    </row>
    <row r="16045" spans="1:4" x14ac:dyDescent="0.2">
      <c r="A16045" t="s">
        <v>339</v>
      </c>
      <c r="B16045" t="s">
        <v>143</v>
      </c>
      <c r="C16045" s="44">
        <v>0</v>
      </c>
      <c r="D16045" s="33">
        <v>43857</v>
      </c>
    </row>
    <row r="16046" spans="1:4" x14ac:dyDescent="0.2">
      <c r="A16046" t="s">
        <v>339</v>
      </c>
      <c r="B16046" t="s">
        <v>143</v>
      </c>
      <c r="C16046" s="44">
        <v>0</v>
      </c>
      <c r="D16046" s="33">
        <v>43858</v>
      </c>
    </row>
    <row r="16047" spans="1:4" x14ac:dyDescent="0.2">
      <c r="A16047" t="s">
        <v>339</v>
      </c>
      <c r="B16047" t="s">
        <v>143</v>
      </c>
      <c r="C16047" s="44">
        <v>0</v>
      </c>
      <c r="D16047" s="33">
        <v>43859</v>
      </c>
    </row>
    <row r="16048" spans="1:4" x14ac:dyDescent="0.2">
      <c r="A16048" t="s">
        <v>339</v>
      </c>
      <c r="B16048" t="s">
        <v>143</v>
      </c>
      <c r="C16048" s="44">
        <v>0</v>
      </c>
      <c r="D16048" s="33">
        <v>43860</v>
      </c>
    </row>
    <row r="16049" spans="1:4" x14ac:dyDescent="0.2">
      <c r="A16049" t="s">
        <v>339</v>
      </c>
      <c r="B16049" t="s">
        <v>143</v>
      </c>
      <c r="C16049" s="44">
        <v>0</v>
      </c>
      <c r="D16049" s="33">
        <v>43861</v>
      </c>
    </row>
    <row r="16050" spans="1:4" x14ac:dyDescent="0.2">
      <c r="A16050" t="s">
        <v>339</v>
      </c>
      <c r="B16050" t="s">
        <v>143</v>
      </c>
      <c r="C16050" s="44">
        <v>0</v>
      </c>
      <c r="D16050" s="33">
        <v>43862</v>
      </c>
    </row>
    <row r="16051" spans="1:4" x14ac:dyDescent="0.2">
      <c r="A16051" t="s">
        <v>339</v>
      </c>
      <c r="B16051" t="s">
        <v>143</v>
      </c>
      <c r="C16051" s="44">
        <v>0</v>
      </c>
      <c r="D16051" s="33">
        <v>43863</v>
      </c>
    </row>
    <row r="16052" spans="1:4" x14ac:dyDescent="0.2">
      <c r="A16052" t="s">
        <v>339</v>
      </c>
      <c r="B16052" t="s">
        <v>143</v>
      </c>
      <c r="C16052" s="44">
        <v>0</v>
      </c>
      <c r="D16052" s="33">
        <v>43864</v>
      </c>
    </row>
    <row r="16053" spans="1:4" x14ac:dyDescent="0.2">
      <c r="A16053" t="s">
        <v>339</v>
      </c>
      <c r="B16053" t="s">
        <v>143</v>
      </c>
      <c r="C16053" s="44">
        <v>0</v>
      </c>
      <c r="D16053" s="33">
        <v>43865</v>
      </c>
    </row>
    <row r="16054" spans="1:4" x14ac:dyDescent="0.2">
      <c r="A16054" t="s">
        <v>339</v>
      </c>
      <c r="B16054" t="s">
        <v>143</v>
      </c>
      <c r="C16054" s="44">
        <v>0</v>
      </c>
      <c r="D16054" s="33">
        <v>43866</v>
      </c>
    </row>
    <row r="16055" spans="1:4" x14ac:dyDescent="0.2">
      <c r="A16055" t="s">
        <v>339</v>
      </c>
      <c r="B16055" t="s">
        <v>143</v>
      </c>
      <c r="C16055" s="44">
        <v>0</v>
      </c>
      <c r="D16055" s="33">
        <v>43867</v>
      </c>
    </row>
    <row r="16056" spans="1:4" x14ac:dyDescent="0.2">
      <c r="A16056" t="s">
        <v>339</v>
      </c>
      <c r="B16056" t="s">
        <v>143</v>
      </c>
      <c r="C16056" s="44">
        <v>0</v>
      </c>
      <c r="D16056" s="33">
        <v>43868</v>
      </c>
    </row>
    <row r="16057" spans="1:4" x14ac:dyDescent="0.2">
      <c r="A16057" t="s">
        <v>339</v>
      </c>
      <c r="B16057" t="s">
        <v>143</v>
      </c>
      <c r="C16057" s="44">
        <v>0</v>
      </c>
      <c r="D16057" s="33">
        <v>43869</v>
      </c>
    </row>
    <row r="16058" spans="1:4" x14ac:dyDescent="0.2">
      <c r="A16058" t="s">
        <v>339</v>
      </c>
      <c r="B16058" t="s">
        <v>143</v>
      </c>
      <c r="C16058" s="44">
        <v>0</v>
      </c>
      <c r="D16058" s="33">
        <v>43870</v>
      </c>
    </row>
    <row r="16059" spans="1:4" x14ac:dyDescent="0.2">
      <c r="A16059" t="s">
        <v>339</v>
      </c>
      <c r="B16059" t="s">
        <v>143</v>
      </c>
      <c r="C16059" s="44">
        <v>0</v>
      </c>
      <c r="D16059" s="33">
        <v>43871</v>
      </c>
    </row>
    <row r="16060" spans="1:4" x14ac:dyDescent="0.2">
      <c r="A16060" t="s">
        <v>339</v>
      </c>
      <c r="B16060" t="s">
        <v>143</v>
      </c>
      <c r="C16060" s="44">
        <v>0</v>
      </c>
      <c r="D16060" s="33">
        <v>43872</v>
      </c>
    </row>
    <row r="16061" spans="1:4" x14ac:dyDescent="0.2">
      <c r="A16061" t="s">
        <v>339</v>
      </c>
      <c r="B16061" t="s">
        <v>143</v>
      </c>
      <c r="C16061" s="44">
        <v>0</v>
      </c>
      <c r="D16061" s="33">
        <v>43873</v>
      </c>
    </row>
    <row r="16062" spans="1:4" x14ac:dyDescent="0.2">
      <c r="A16062" t="s">
        <v>339</v>
      </c>
      <c r="B16062" t="s">
        <v>143</v>
      </c>
      <c r="C16062" s="44">
        <v>0</v>
      </c>
      <c r="D16062" s="33">
        <v>43874</v>
      </c>
    </row>
    <row r="16063" spans="1:4" x14ac:dyDescent="0.2">
      <c r="A16063" t="s">
        <v>339</v>
      </c>
      <c r="B16063" t="s">
        <v>143</v>
      </c>
      <c r="C16063" s="44">
        <v>0</v>
      </c>
      <c r="D16063" s="33">
        <v>43875</v>
      </c>
    </row>
    <row r="16064" spans="1:4" x14ac:dyDescent="0.2">
      <c r="A16064" t="s">
        <v>339</v>
      </c>
      <c r="B16064" t="s">
        <v>143</v>
      </c>
      <c r="C16064" s="44">
        <v>0</v>
      </c>
      <c r="D16064" s="33">
        <v>43876</v>
      </c>
    </row>
    <row r="16065" spans="1:4" x14ac:dyDescent="0.2">
      <c r="A16065" t="s">
        <v>339</v>
      </c>
      <c r="B16065" t="s">
        <v>143</v>
      </c>
      <c r="C16065" s="44">
        <v>0</v>
      </c>
      <c r="D16065" s="33">
        <v>43877</v>
      </c>
    </row>
    <row r="16066" spans="1:4" x14ac:dyDescent="0.2">
      <c r="A16066" t="s">
        <v>339</v>
      </c>
      <c r="B16066" t="s">
        <v>143</v>
      </c>
      <c r="C16066" s="44">
        <v>0</v>
      </c>
      <c r="D16066" s="33">
        <v>43878</v>
      </c>
    </row>
    <row r="16067" spans="1:4" x14ac:dyDescent="0.2">
      <c r="A16067" t="s">
        <v>339</v>
      </c>
      <c r="B16067" t="s">
        <v>143</v>
      </c>
      <c r="C16067" s="44">
        <v>0</v>
      </c>
      <c r="D16067" s="33">
        <v>43879</v>
      </c>
    </row>
    <row r="16068" spans="1:4" x14ac:dyDescent="0.2">
      <c r="A16068" t="s">
        <v>339</v>
      </c>
      <c r="B16068" t="s">
        <v>143</v>
      </c>
      <c r="C16068" s="44">
        <v>0</v>
      </c>
      <c r="D16068" s="33">
        <v>43880</v>
      </c>
    </row>
    <row r="16069" spans="1:4" x14ac:dyDescent="0.2">
      <c r="A16069" t="s">
        <v>339</v>
      </c>
      <c r="B16069" t="s">
        <v>143</v>
      </c>
      <c r="C16069" s="44">
        <v>0</v>
      </c>
      <c r="D16069" s="33">
        <v>43881</v>
      </c>
    </row>
    <row r="16070" spans="1:4" x14ac:dyDescent="0.2">
      <c r="A16070" t="s">
        <v>339</v>
      </c>
      <c r="B16070" t="s">
        <v>143</v>
      </c>
      <c r="C16070" s="44">
        <v>0</v>
      </c>
      <c r="D16070" s="33">
        <v>43882</v>
      </c>
    </row>
    <row r="16071" spans="1:4" x14ac:dyDescent="0.2">
      <c r="A16071" t="s">
        <v>339</v>
      </c>
      <c r="B16071" t="s">
        <v>143</v>
      </c>
      <c r="C16071" s="44">
        <v>0</v>
      </c>
      <c r="D16071" s="33">
        <v>43883</v>
      </c>
    </row>
    <row r="16072" spans="1:4" x14ac:dyDescent="0.2">
      <c r="A16072" t="s">
        <v>339</v>
      </c>
      <c r="B16072" t="s">
        <v>143</v>
      </c>
      <c r="C16072" s="44">
        <v>0</v>
      </c>
      <c r="D16072" s="33">
        <v>43884</v>
      </c>
    </row>
    <row r="16073" spans="1:4" x14ac:dyDescent="0.2">
      <c r="A16073" t="s">
        <v>339</v>
      </c>
      <c r="B16073" t="s">
        <v>143</v>
      </c>
      <c r="C16073" s="44">
        <v>0</v>
      </c>
      <c r="D16073" s="33">
        <v>43885</v>
      </c>
    </row>
    <row r="16074" spans="1:4" x14ac:dyDescent="0.2">
      <c r="A16074" t="s">
        <v>339</v>
      </c>
      <c r="B16074" t="s">
        <v>143</v>
      </c>
      <c r="C16074" s="44">
        <v>0</v>
      </c>
      <c r="D16074" s="33">
        <v>43886</v>
      </c>
    </row>
    <row r="16075" spans="1:4" x14ac:dyDescent="0.2">
      <c r="A16075" t="s">
        <v>339</v>
      </c>
      <c r="B16075" t="s">
        <v>143</v>
      </c>
      <c r="C16075" s="44">
        <v>0</v>
      </c>
      <c r="D16075" s="33">
        <v>43887</v>
      </c>
    </row>
    <row r="16076" spans="1:4" x14ac:dyDescent="0.2">
      <c r="A16076" t="s">
        <v>339</v>
      </c>
      <c r="B16076" t="s">
        <v>143</v>
      </c>
      <c r="C16076" s="44">
        <v>0</v>
      </c>
      <c r="D16076" s="33">
        <v>43888</v>
      </c>
    </row>
    <row r="16077" spans="1:4" x14ac:dyDescent="0.2">
      <c r="A16077" t="s">
        <v>339</v>
      </c>
      <c r="B16077" t="s">
        <v>143</v>
      </c>
      <c r="C16077" s="44">
        <v>0</v>
      </c>
      <c r="D16077" s="33">
        <v>43889</v>
      </c>
    </row>
    <row r="16078" spans="1:4" x14ac:dyDescent="0.2">
      <c r="A16078" t="s">
        <v>339</v>
      </c>
      <c r="B16078" t="s">
        <v>143</v>
      </c>
      <c r="C16078" s="44">
        <v>0</v>
      </c>
      <c r="D16078" s="33">
        <v>43890</v>
      </c>
    </row>
    <row r="16079" spans="1:4" x14ac:dyDescent="0.2">
      <c r="A16079" t="s">
        <v>339</v>
      </c>
      <c r="B16079" t="s">
        <v>143</v>
      </c>
      <c r="C16079" s="44">
        <v>0</v>
      </c>
      <c r="D16079" s="33">
        <v>43891</v>
      </c>
    </row>
    <row r="16080" spans="1:4" x14ac:dyDescent="0.2">
      <c r="A16080" t="s">
        <v>339</v>
      </c>
      <c r="B16080" t="s">
        <v>143</v>
      </c>
      <c r="C16080" s="44">
        <v>0</v>
      </c>
      <c r="D16080" s="33">
        <v>43892</v>
      </c>
    </row>
    <row r="16081" spans="1:4" x14ac:dyDescent="0.2">
      <c r="A16081" t="s">
        <v>339</v>
      </c>
      <c r="B16081" t="s">
        <v>143</v>
      </c>
      <c r="C16081" s="44">
        <v>0</v>
      </c>
      <c r="D16081" s="33">
        <v>43893</v>
      </c>
    </row>
    <row r="16082" spans="1:4" x14ac:dyDescent="0.2">
      <c r="A16082" t="s">
        <v>339</v>
      </c>
      <c r="B16082" t="s">
        <v>143</v>
      </c>
      <c r="C16082" s="44">
        <v>0</v>
      </c>
      <c r="D16082" s="33">
        <v>43894</v>
      </c>
    </row>
    <row r="16083" spans="1:4" x14ac:dyDescent="0.2">
      <c r="A16083" t="s">
        <v>339</v>
      </c>
      <c r="B16083" t="s">
        <v>143</v>
      </c>
      <c r="C16083" s="44">
        <v>0</v>
      </c>
      <c r="D16083" s="33">
        <v>43895</v>
      </c>
    </row>
    <row r="16084" spans="1:4" x14ac:dyDescent="0.2">
      <c r="A16084" t="s">
        <v>339</v>
      </c>
      <c r="B16084" t="s">
        <v>143</v>
      </c>
      <c r="C16084" s="44">
        <v>0</v>
      </c>
      <c r="D16084" s="33">
        <v>43896</v>
      </c>
    </row>
    <row r="16085" spans="1:4" x14ac:dyDescent="0.2">
      <c r="A16085" t="s">
        <v>339</v>
      </c>
      <c r="B16085" t="s">
        <v>143</v>
      </c>
      <c r="C16085" s="44">
        <v>1</v>
      </c>
      <c r="D16085" s="33">
        <v>43897</v>
      </c>
    </row>
    <row r="16086" spans="1:4" x14ac:dyDescent="0.2">
      <c r="A16086" t="s">
        <v>339</v>
      </c>
      <c r="B16086" t="s">
        <v>143</v>
      </c>
      <c r="C16086" s="44">
        <v>1</v>
      </c>
      <c r="D16086" s="33">
        <v>43898</v>
      </c>
    </row>
    <row r="16087" spans="1:4" x14ac:dyDescent="0.2">
      <c r="A16087" t="s">
        <v>339</v>
      </c>
      <c r="B16087" t="s">
        <v>143</v>
      </c>
      <c r="C16087" s="44">
        <v>1</v>
      </c>
      <c r="D16087" s="33">
        <v>43899</v>
      </c>
    </row>
    <row r="16088" spans="1:4" x14ac:dyDescent="0.2">
      <c r="A16088" t="s">
        <v>339</v>
      </c>
      <c r="B16088" t="s">
        <v>143</v>
      </c>
      <c r="C16088" s="44">
        <v>0</v>
      </c>
      <c r="D16088" s="33">
        <v>43900</v>
      </c>
    </row>
    <row r="16089" spans="1:4" x14ac:dyDescent="0.2">
      <c r="A16089" t="s">
        <v>339</v>
      </c>
      <c r="B16089" t="s">
        <v>143</v>
      </c>
      <c r="C16089" s="44">
        <v>0</v>
      </c>
      <c r="D16089" s="33">
        <v>43901</v>
      </c>
    </row>
    <row r="16090" spans="1:4" x14ac:dyDescent="0.2">
      <c r="A16090" t="s">
        <v>339</v>
      </c>
      <c r="B16090" t="s">
        <v>143</v>
      </c>
      <c r="C16090" s="44">
        <v>0</v>
      </c>
      <c r="D16090" s="33">
        <v>43902</v>
      </c>
    </row>
    <row r="16091" spans="1:4" x14ac:dyDescent="0.2">
      <c r="A16091" t="s">
        <v>339</v>
      </c>
      <c r="B16091" t="s">
        <v>143</v>
      </c>
      <c r="C16091" s="44">
        <v>0</v>
      </c>
      <c r="D16091" s="33">
        <v>43903</v>
      </c>
    </row>
    <row r="16092" spans="1:4" x14ac:dyDescent="0.2">
      <c r="A16092" t="s">
        <v>339</v>
      </c>
      <c r="B16092" t="s">
        <v>143</v>
      </c>
      <c r="C16092" s="44">
        <v>0</v>
      </c>
      <c r="D16092" s="33">
        <v>43904</v>
      </c>
    </row>
    <row r="16093" spans="1:4" x14ac:dyDescent="0.2">
      <c r="A16093" t="s">
        <v>339</v>
      </c>
      <c r="B16093" t="s">
        <v>143</v>
      </c>
      <c r="C16093" s="44">
        <v>0</v>
      </c>
      <c r="D16093" s="33">
        <v>43905</v>
      </c>
    </row>
    <row r="16094" spans="1:4" x14ac:dyDescent="0.2">
      <c r="A16094" t="s">
        <v>340</v>
      </c>
      <c r="B16094" t="s">
        <v>143</v>
      </c>
      <c r="C16094" s="44">
        <v>0</v>
      </c>
      <c r="D16094" s="33">
        <v>43852</v>
      </c>
    </row>
    <row r="16095" spans="1:4" x14ac:dyDescent="0.2">
      <c r="A16095" t="s">
        <v>340</v>
      </c>
      <c r="B16095" t="s">
        <v>143</v>
      </c>
      <c r="C16095" s="44">
        <v>0</v>
      </c>
      <c r="D16095" s="33">
        <v>43853</v>
      </c>
    </row>
    <row r="16096" spans="1:4" x14ac:dyDescent="0.2">
      <c r="A16096" t="s">
        <v>340</v>
      </c>
      <c r="B16096" t="s">
        <v>143</v>
      </c>
      <c r="C16096" s="44">
        <v>0</v>
      </c>
      <c r="D16096" s="33">
        <v>43854</v>
      </c>
    </row>
    <row r="16097" spans="1:4" x14ac:dyDescent="0.2">
      <c r="A16097" t="s">
        <v>340</v>
      </c>
      <c r="B16097" t="s">
        <v>143</v>
      </c>
      <c r="C16097" s="44">
        <v>0</v>
      </c>
      <c r="D16097" s="33">
        <v>43855</v>
      </c>
    </row>
    <row r="16098" spans="1:4" x14ac:dyDescent="0.2">
      <c r="A16098" t="s">
        <v>340</v>
      </c>
      <c r="B16098" t="s">
        <v>143</v>
      </c>
      <c r="C16098" s="44">
        <v>0</v>
      </c>
      <c r="D16098" s="33">
        <v>43856</v>
      </c>
    </row>
    <row r="16099" spans="1:4" x14ac:dyDescent="0.2">
      <c r="A16099" t="s">
        <v>340</v>
      </c>
      <c r="B16099" t="s">
        <v>143</v>
      </c>
      <c r="C16099" s="44">
        <v>0</v>
      </c>
      <c r="D16099" s="33">
        <v>43857</v>
      </c>
    </row>
    <row r="16100" spans="1:4" x14ac:dyDescent="0.2">
      <c r="A16100" t="s">
        <v>340</v>
      </c>
      <c r="B16100" t="s">
        <v>143</v>
      </c>
      <c r="C16100" s="44">
        <v>0</v>
      </c>
      <c r="D16100" s="33">
        <v>43858</v>
      </c>
    </row>
    <row r="16101" spans="1:4" x14ac:dyDescent="0.2">
      <c r="A16101" t="s">
        <v>340</v>
      </c>
      <c r="B16101" t="s">
        <v>143</v>
      </c>
      <c r="C16101" s="44">
        <v>0</v>
      </c>
      <c r="D16101" s="33">
        <v>43859</v>
      </c>
    </row>
    <row r="16102" spans="1:4" x14ac:dyDescent="0.2">
      <c r="A16102" t="s">
        <v>340</v>
      </c>
      <c r="B16102" t="s">
        <v>143</v>
      </c>
      <c r="C16102" s="44">
        <v>0</v>
      </c>
      <c r="D16102" s="33">
        <v>43860</v>
      </c>
    </row>
    <row r="16103" spans="1:4" x14ac:dyDescent="0.2">
      <c r="A16103" t="s">
        <v>340</v>
      </c>
      <c r="B16103" t="s">
        <v>143</v>
      </c>
      <c r="C16103" s="44">
        <v>0</v>
      </c>
      <c r="D16103" s="33">
        <v>43861</v>
      </c>
    </row>
    <row r="16104" spans="1:4" x14ac:dyDescent="0.2">
      <c r="A16104" t="s">
        <v>340</v>
      </c>
      <c r="B16104" t="s">
        <v>143</v>
      </c>
      <c r="C16104" s="44">
        <v>0</v>
      </c>
      <c r="D16104" s="33">
        <v>43862</v>
      </c>
    </row>
    <row r="16105" spans="1:4" x14ac:dyDescent="0.2">
      <c r="A16105" t="s">
        <v>340</v>
      </c>
      <c r="B16105" t="s">
        <v>143</v>
      </c>
      <c r="C16105" s="44">
        <v>0</v>
      </c>
      <c r="D16105" s="33">
        <v>43863</v>
      </c>
    </row>
    <row r="16106" spans="1:4" x14ac:dyDescent="0.2">
      <c r="A16106" t="s">
        <v>340</v>
      </c>
      <c r="B16106" t="s">
        <v>143</v>
      </c>
      <c r="C16106" s="44">
        <v>0</v>
      </c>
      <c r="D16106" s="33">
        <v>43864</v>
      </c>
    </row>
    <row r="16107" spans="1:4" x14ac:dyDescent="0.2">
      <c r="A16107" t="s">
        <v>340</v>
      </c>
      <c r="B16107" t="s">
        <v>143</v>
      </c>
      <c r="C16107" s="44">
        <v>0</v>
      </c>
      <c r="D16107" s="33">
        <v>43865</v>
      </c>
    </row>
    <row r="16108" spans="1:4" x14ac:dyDescent="0.2">
      <c r="A16108" t="s">
        <v>340</v>
      </c>
      <c r="B16108" t="s">
        <v>143</v>
      </c>
      <c r="C16108" s="44">
        <v>0</v>
      </c>
      <c r="D16108" s="33">
        <v>43866</v>
      </c>
    </row>
    <row r="16109" spans="1:4" x14ac:dyDescent="0.2">
      <c r="A16109" t="s">
        <v>340</v>
      </c>
      <c r="B16109" t="s">
        <v>143</v>
      </c>
      <c r="C16109" s="44">
        <v>0</v>
      </c>
      <c r="D16109" s="33">
        <v>43867</v>
      </c>
    </row>
    <row r="16110" spans="1:4" x14ac:dyDescent="0.2">
      <c r="A16110" t="s">
        <v>340</v>
      </c>
      <c r="B16110" t="s">
        <v>143</v>
      </c>
      <c r="C16110" s="44">
        <v>0</v>
      </c>
      <c r="D16110" s="33">
        <v>43868</v>
      </c>
    </row>
    <row r="16111" spans="1:4" x14ac:dyDescent="0.2">
      <c r="A16111" t="s">
        <v>340</v>
      </c>
      <c r="B16111" t="s">
        <v>143</v>
      </c>
      <c r="C16111" s="44">
        <v>0</v>
      </c>
      <c r="D16111" s="33">
        <v>43869</v>
      </c>
    </row>
    <row r="16112" spans="1:4" x14ac:dyDescent="0.2">
      <c r="A16112" t="s">
        <v>340</v>
      </c>
      <c r="B16112" t="s">
        <v>143</v>
      </c>
      <c r="C16112" s="44">
        <v>0</v>
      </c>
      <c r="D16112" s="33">
        <v>43870</v>
      </c>
    </row>
    <row r="16113" spans="1:4" x14ac:dyDescent="0.2">
      <c r="A16113" t="s">
        <v>340</v>
      </c>
      <c r="B16113" t="s">
        <v>143</v>
      </c>
      <c r="C16113" s="44">
        <v>0</v>
      </c>
      <c r="D16113" s="33">
        <v>43871</v>
      </c>
    </row>
    <row r="16114" spans="1:4" x14ac:dyDescent="0.2">
      <c r="A16114" t="s">
        <v>340</v>
      </c>
      <c r="B16114" t="s">
        <v>143</v>
      </c>
      <c r="C16114" s="44">
        <v>0</v>
      </c>
      <c r="D16114" s="33">
        <v>43872</v>
      </c>
    </row>
    <row r="16115" spans="1:4" x14ac:dyDescent="0.2">
      <c r="A16115" t="s">
        <v>340</v>
      </c>
      <c r="B16115" t="s">
        <v>143</v>
      </c>
      <c r="C16115" s="44">
        <v>0</v>
      </c>
      <c r="D16115" s="33">
        <v>43873</v>
      </c>
    </row>
    <row r="16116" spans="1:4" x14ac:dyDescent="0.2">
      <c r="A16116" t="s">
        <v>340</v>
      </c>
      <c r="B16116" t="s">
        <v>143</v>
      </c>
      <c r="C16116" s="44">
        <v>0</v>
      </c>
      <c r="D16116" s="33">
        <v>43874</v>
      </c>
    </row>
    <row r="16117" spans="1:4" x14ac:dyDescent="0.2">
      <c r="A16117" t="s">
        <v>340</v>
      </c>
      <c r="B16117" t="s">
        <v>143</v>
      </c>
      <c r="C16117" s="44">
        <v>0</v>
      </c>
      <c r="D16117" s="33">
        <v>43875</v>
      </c>
    </row>
    <row r="16118" spans="1:4" x14ac:dyDescent="0.2">
      <c r="A16118" t="s">
        <v>340</v>
      </c>
      <c r="B16118" t="s">
        <v>143</v>
      </c>
      <c r="C16118" s="44">
        <v>0</v>
      </c>
      <c r="D16118" s="33">
        <v>43876</v>
      </c>
    </row>
    <row r="16119" spans="1:4" x14ac:dyDescent="0.2">
      <c r="A16119" t="s">
        <v>340</v>
      </c>
      <c r="B16119" t="s">
        <v>143</v>
      </c>
      <c r="C16119" s="44">
        <v>0</v>
      </c>
      <c r="D16119" s="33">
        <v>43877</v>
      </c>
    </row>
    <row r="16120" spans="1:4" x14ac:dyDescent="0.2">
      <c r="A16120" t="s">
        <v>340</v>
      </c>
      <c r="B16120" t="s">
        <v>143</v>
      </c>
      <c r="C16120" s="44">
        <v>0</v>
      </c>
      <c r="D16120" s="33">
        <v>43878</v>
      </c>
    </row>
    <row r="16121" spans="1:4" x14ac:dyDescent="0.2">
      <c r="A16121" t="s">
        <v>340</v>
      </c>
      <c r="B16121" t="s">
        <v>143</v>
      </c>
      <c r="C16121" s="44">
        <v>0</v>
      </c>
      <c r="D16121" s="33">
        <v>43879</v>
      </c>
    </row>
    <row r="16122" spans="1:4" x14ac:dyDescent="0.2">
      <c r="A16122" t="s">
        <v>340</v>
      </c>
      <c r="B16122" t="s">
        <v>143</v>
      </c>
      <c r="C16122" s="44">
        <v>0</v>
      </c>
      <c r="D16122" s="33">
        <v>43880</v>
      </c>
    </row>
    <row r="16123" spans="1:4" x14ac:dyDescent="0.2">
      <c r="A16123" t="s">
        <v>340</v>
      </c>
      <c r="B16123" t="s">
        <v>143</v>
      </c>
      <c r="C16123" s="44">
        <v>0</v>
      </c>
      <c r="D16123" s="33">
        <v>43881</v>
      </c>
    </row>
    <row r="16124" spans="1:4" x14ac:dyDescent="0.2">
      <c r="A16124" t="s">
        <v>340</v>
      </c>
      <c r="B16124" t="s">
        <v>143</v>
      </c>
      <c r="C16124" s="44">
        <v>0</v>
      </c>
      <c r="D16124" s="33">
        <v>43882</v>
      </c>
    </row>
    <row r="16125" spans="1:4" x14ac:dyDescent="0.2">
      <c r="A16125" t="s">
        <v>340</v>
      </c>
      <c r="B16125" t="s">
        <v>143</v>
      </c>
      <c r="C16125" s="44">
        <v>0</v>
      </c>
      <c r="D16125" s="33">
        <v>43883</v>
      </c>
    </row>
    <row r="16126" spans="1:4" x14ac:dyDescent="0.2">
      <c r="A16126" t="s">
        <v>340</v>
      </c>
      <c r="B16126" t="s">
        <v>143</v>
      </c>
      <c r="C16126" s="44">
        <v>0</v>
      </c>
      <c r="D16126" s="33">
        <v>43884</v>
      </c>
    </row>
    <row r="16127" spans="1:4" x14ac:dyDescent="0.2">
      <c r="A16127" t="s">
        <v>340</v>
      </c>
      <c r="B16127" t="s">
        <v>143</v>
      </c>
      <c r="C16127" s="44">
        <v>0</v>
      </c>
      <c r="D16127" s="33">
        <v>43885</v>
      </c>
    </row>
    <row r="16128" spans="1:4" x14ac:dyDescent="0.2">
      <c r="A16128" t="s">
        <v>340</v>
      </c>
      <c r="B16128" t="s">
        <v>143</v>
      </c>
      <c r="C16128" s="44">
        <v>0</v>
      </c>
      <c r="D16128" s="33">
        <v>43886</v>
      </c>
    </row>
    <row r="16129" spans="1:4" x14ac:dyDescent="0.2">
      <c r="A16129" t="s">
        <v>340</v>
      </c>
      <c r="B16129" t="s">
        <v>143</v>
      </c>
      <c r="C16129" s="44">
        <v>0</v>
      </c>
      <c r="D16129" s="33">
        <v>43887</v>
      </c>
    </row>
    <row r="16130" spans="1:4" x14ac:dyDescent="0.2">
      <c r="A16130" t="s">
        <v>340</v>
      </c>
      <c r="B16130" t="s">
        <v>143</v>
      </c>
      <c r="C16130" s="44">
        <v>0</v>
      </c>
      <c r="D16130" s="33">
        <v>43888</v>
      </c>
    </row>
    <row r="16131" spans="1:4" x14ac:dyDescent="0.2">
      <c r="A16131" t="s">
        <v>340</v>
      </c>
      <c r="B16131" t="s">
        <v>143</v>
      </c>
      <c r="C16131" s="44">
        <v>0</v>
      </c>
      <c r="D16131" s="33">
        <v>43889</v>
      </c>
    </row>
    <row r="16132" spans="1:4" x14ac:dyDescent="0.2">
      <c r="A16132" t="s">
        <v>340</v>
      </c>
      <c r="B16132" t="s">
        <v>143</v>
      </c>
      <c r="C16132" s="44">
        <v>0</v>
      </c>
      <c r="D16132" s="33">
        <v>43890</v>
      </c>
    </row>
    <row r="16133" spans="1:4" x14ac:dyDescent="0.2">
      <c r="A16133" t="s">
        <v>340</v>
      </c>
      <c r="B16133" t="s">
        <v>143</v>
      </c>
      <c r="C16133" s="44">
        <v>0</v>
      </c>
      <c r="D16133" s="33">
        <v>43891</v>
      </c>
    </row>
    <row r="16134" spans="1:4" x14ac:dyDescent="0.2">
      <c r="A16134" t="s">
        <v>340</v>
      </c>
      <c r="B16134" t="s">
        <v>143</v>
      </c>
      <c r="C16134" s="44">
        <v>0</v>
      </c>
      <c r="D16134" s="33">
        <v>43892</v>
      </c>
    </row>
    <row r="16135" spans="1:4" x14ac:dyDescent="0.2">
      <c r="A16135" t="s">
        <v>340</v>
      </c>
      <c r="B16135" t="s">
        <v>143</v>
      </c>
      <c r="C16135" s="44">
        <v>0</v>
      </c>
      <c r="D16135" s="33">
        <v>43893</v>
      </c>
    </row>
    <row r="16136" spans="1:4" x14ac:dyDescent="0.2">
      <c r="A16136" t="s">
        <v>340</v>
      </c>
      <c r="B16136" t="s">
        <v>143</v>
      </c>
      <c r="C16136" s="44">
        <v>0</v>
      </c>
      <c r="D16136" s="33">
        <v>43894</v>
      </c>
    </row>
    <row r="16137" spans="1:4" x14ac:dyDescent="0.2">
      <c r="A16137" t="s">
        <v>340</v>
      </c>
      <c r="B16137" t="s">
        <v>143</v>
      </c>
      <c r="C16137" s="44">
        <v>0</v>
      </c>
      <c r="D16137" s="33">
        <v>43895</v>
      </c>
    </row>
    <row r="16138" spans="1:4" x14ac:dyDescent="0.2">
      <c r="A16138" t="s">
        <v>340</v>
      </c>
      <c r="B16138" t="s">
        <v>143</v>
      </c>
      <c r="C16138" s="44">
        <v>0</v>
      </c>
      <c r="D16138" s="33">
        <v>43896</v>
      </c>
    </row>
    <row r="16139" spans="1:4" x14ac:dyDescent="0.2">
      <c r="A16139" t="s">
        <v>340</v>
      </c>
      <c r="B16139" t="s">
        <v>143</v>
      </c>
      <c r="C16139" s="44">
        <v>1</v>
      </c>
      <c r="D16139" s="33">
        <v>43897</v>
      </c>
    </row>
    <row r="16140" spans="1:4" x14ac:dyDescent="0.2">
      <c r="A16140" t="s">
        <v>340</v>
      </c>
      <c r="B16140" t="s">
        <v>143</v>
      </c>
      <c r="C16140" s="44">
        <v>1</v>
      </c>
      <c r="D16140" s="33">
        <v>43898</v>
      </c>
    </row>
    <row r="16141" spans="1:4" x14ac:dyDescent="0.2">
      <c r="A16141" t="s">
        <v>340</v>
      </c>
      <c r="B16141" t="s">
        <v>143</v>
      </c>
      <c r="C16141" s="44">
        <v>1</v>
      </c>
      <c r="D16141" s="33">
        <v>43899</v>
      </c>
    </row>
    <row r="16142" spans="1:4" x14ac:dyDescent="0.2">
      <c r="A16142" t="s">
        <v>340</v>
      </c>
      <c r="B16142" t="s">
        <v>143</v>
      </c>
      <c r="C16142" s="44">
        <v>0</v>
      </c>
      <c r="D16142" s="33">
        <v>43900</v>
      </c>
    </row>
    <row r="16143" spans="1:4" x14ac:dyDescent="0.2">
      <c r="A16143" t="s">
        <v>340</v>
      </c>
      <c r="B16143" t="s">
        <v>143</v>
      </c>
      <c r="C16143" s="44">
        <v>0</v>
      </c>
      <c r="D16143" s="33">
        <v>43901</v>
      </c>
    </row>
    <row r="16144" spans="1:4" x14ac:dyDescent="0.2">
      <c r="A16144" t="s">
        <v>340</v>
      </c>
      <c r="B16144" t="s">
        <v>143</v>
      </c>
      <c r="C16144" s="44">
        <v>0</v>
      </c>
      <c r="D16144" s="33">
        <v>43902</v>
      </c>
    </row>
    <row r="16145" spans="1:4" x14ac:dyDescent="0.2">
      <c r="A16145" t="s">
        <v>340</v>
      </c>
      <c r="B16145" t="s">
        <v>143</v>
      </c>
      <c r="C16145" s="44">
        <v>0</v>
      </c>
      <c r="D16145" s="33">
        <v>43903</v>
      </c>
    </row>
    <row r="16146" spans="1:4" x14ac:dyDescent="0.2">
      <c r="A16146" t="s">
        <v>340</v>
      </c>
      <c r="B16146" t="s">
        <v>143</v>
      </c>
      <c r="C16146" s="44">
        <v>0</v>
      </c>
      <c r="D16146" s="33">
        <v>43904</v>
      </c>
    </row>
    <row r="16147" spans="1:4" x14ac:dyDescent="0.2">
      <c r="A16147" t="s">
        <v>340</v>
      </c>
      <c r="B16147" t="s">
        <v>143</v>
      </c>
      <c r="C16147" s="44">
        <v>0</v>
      </c>
      <c r="D16147" s="33">
        <v>43905</v>
      </c>
    </row>
    <row r="16148" spans="1:4" x14ac:dyDescent="0.2">
      <c r="A16148" t="s">
        <v>341</v>
      </c>
      <c r="B16148" t="s">
        <v>143</v>
      </c>
      <c r="C16148" s="44">
        <v>0</v>
      </c>
      <c r="D16148" s="33">
        <v>43852</v>
      </c>
    </row>
    <row r="16149" spans="1:4" x14ac:dyDescent="0.2">
      <c r="A16149" t="s">
        <v>341</v>
      </c>
      <c r="B16149" t="s">
        <v>143</v>
      </c>
      <c r="C16149" s="44">
        <v>0</v>
      </c>
      <c r="D16149" s="33">
        <v>43853</v>
      </c>
    </row>
    <row r="16150" spans="1:4" x14ac:dyDescent="0.2">
      <c r="A16150" t="s">
        <v>341</v>
      </c>
      <c r="B16150" t="s">
        <v>143</v>
      </c>
      <c r="C16150" s="44">
        <v>0</v>
      </c>
      <c r="D16150" s="33">
        <v>43854</v>
      </c>
    </row>
    <row r="16151" spans="1:4" x14ac:dyDescent="0.2">
      <c r="A16151" t="s">
        <v>341</v>
      </c>
      <c r="B16151" t="s">
        <v>143</v>
      </c>
      <c r="C16151" s="44">
        <v>0</v>
      </c>
      <c r="D16151" s="33">
        <v>43855</v>
      </c>
    </row>
    <row r="16152" spans="1:4" x14ac:dyDescent="0.2">
      <c r="A16152" t="s">
        <v>341</v>
      </c>
      <c r="B16152" t="s">
        <v>143</v>
      </c>
      <c r="C16152" s="44">
        <v>0</v>
      </c>
      <c r="D16152" s="33">
        <v>43856</v>
      </c>
    </row>
    <row r="16153" spans="1:4" x14ac:dyDescent="0.2">
      <c r="A16153" t="s">
        <v>341</v>
      </c>
      <c r="B16153" t="s">
        <v>143</v>
      </c>
      <c r="C16153" s="44">
        <v>0</v>
      </c>
      <c r="D16153" s="33">
        <v>43857</v>
      </c>
    </row>
    <row r="16154" spans="1:4" x14ac:dyDescent="0.2">
      <c r="A16154" t="s">
        <v>341</v>
      </c>
      <c r="B16154" t="s">
        <v>143</v>
      </c>
      <c r="C16154" s="44">
        <v>0</v>
      </c>
      <c r="D16154" s="33">
        <v>43858</v>
      </c>
    </row>
    <row r="16155" spans="1:4" x14ac:dyDescent="0.2">
      <c r="A16155" t="s">
        <v>341</v>
      </c>
      <c r="B16155" t="s">
        <v>143</v>
      </c>
      <c r="C16155" s="44">
        <v>0</v>
      </c>
      <c r="D16155" s="33">
        <v>43859</v>
      </c>
    </row>
    <row r="16156" spans="1:4" x14ac:dyDescent="0.2">
      <c r="A16156" t="s">
        <v>341</v>
      </c>
      <c r="B16156" t="s">
        <v>143</v>
      </c>
      <c r="C16156" s="44">
        <v>0</v>
      </c>
      <c r="D16156" s="33">
        <v>43860</v>
      </c>
    </row>
    <row r="16157" spans="1:4" x14ac:dyDescent="0.2">
      <c r="A16157" t="s">
        <v>341</v>
      </c>
      <c r="B16157" t="s">
        <v>143</v>
      </c>
      <c r="C16157" s="44">
        <v>0</v>
      </c>
      <c r="D16157" s="33">
        <v>43861</v>
      </c>
    </row>
    <row r="16158" spans="1:4" x14ac:dyDescent="0.2">
      <c r="A16158" t="s">
        <v>341</v>
      </c>
      <c r="B16158" t="s">
        <v>143</v>
      </c>
      <c r="C16158" s="44">
        <v>0</v>
      </c>
      <c r="D16158" s="33">
        <v>43862</v>
      </c>
    </row>
    <row r="16159" spans="1:4" x14ac:dyDescent="0.2">
      <c r="A16159" t="s">
        <v>341</v>
      </c>
      <c r="B16159" t="s">
        <v>143</v>
      </c>
      <c r="C16159" s="44">
        <v>0</v>
      </c>
      <c r="D16159" s="33">
        <v>43863</v>
      </c>
    </row>
    <row r="16160" spans="1:4" x14ac:dyDescent="0.2">
      <c r="A16160" t="s">
        <v>341</v>
      </c>
      <c r="B16160" t="s">
        <v>143</v>
      </c>
      <c r="C16160" s="44">
        <v>0</v>
      </c>
      <c r="D16160" s="33">
        <v>43864</v>
      </c>
    </row>
    <row r="16161" spans="1:4" x14ac:dyDescent="0.2">
      <c r="A16161" t="s">
        <v>341</v>
      </c>
      <c r="B16161" t="s">
        <v>143</v>
      </c>
      <c r="C16161" s="44">
        <v>0</v>
      </c>
      <c r="D16161" s="33">
        <v>43865</v>
      </c>
    </row>
    <row r="16162" spans="1:4" x14ac:dyDescent="0.2">
      <c r="A16162" t="s">
        <v>341</v>
      </c>
      <c r="B16162" t="s">
        <v>143</v>
      </c>
      <c r="C16162" s="44">
        <v>0</v>
      </c>
      <c r="D16162" s="33">
        <v>43866</v>
      </c>
    </row>
    <row r="16163" spans="1:4" x14ac:dyDescent="0.2">
      <c r="A16163" t="s">
        <v>341</v>
      </c>
      <c r="B16163" t="s">
        <v>143</v>
      </c>
      <c r="C16163" s="44">
        <v>0</v>
      </c>
      <c r="D16163" s="33">
        <v>43867</v>
      </c>
    </row>
    <row r="16164" spans="1:4" x14ac:dyDescent="0.2">
      <c r="A16164" t="s">
        <v>341</v>
      </c>
      <c r="B16164" t="s">
        <v>143</v>
      </c>
      <c r="C16164" s="44">
        <v>0</v>
      </c>
      <c r="D16164" s="33">
        <v>43868</v>
      </c>
    </row>
    <row r="16165" spans="1:4" x14ac:dyDescent="0.2">
      <c r="A16165" t="s">
        <v>341</v>
      </c>
      <c r="B16165" t="s">
        <v>143</v>
      </c>
      <c r="C16165" s="44">
        <v>0</v>
      </c>
      <c r="D16165" s="33">
        <v>43869</v>
      </c>
    </row>
    <row r="16166" spans="1:4" x14ac:dyDescent="0.2">
      <c r="A16166" t="s">
        <v>341</v>
      </c>
      <c r="B16166" t="s">
        <v>143</v>
      </c>
      <c r="C16166" s="44">
        <v>0</v>
      </c>
      <c r="D16166" s="33">
        <v>43870</v>
      </c>
    </row>
    <row r="16167" spans="1:4" x14ac:dyDescent="0.2">
      <c r="A16167" t="s">
        <v>341</v>
      </c>
      <c r="B16167" t="s">
        <v>143</v>
      </c>
      <c r="C16167" s="44">
        <v>0</v>
      </c>
      <c r="D16167" s="33">
        <v>43871</v>
      </c>
    </row>
    <row r="16168" spans="1:4" x14ac:dyDescent="0.2">
      <c r="A16168" t="s">
        <v>341</v>
      </c>
      <c r="B16168" t="s">
        <v>143</v>
      </c>
      <c r="C16168" s="44">
        <v>0</v>
      </c>
      <c r="D16168" s="33">
        <v>43872</v>
      </c>
    </row>
    <row r="16169" spans="1:4" x14ac:dyDescent="0.2">
      <c r="A16169" t="s">
        <v>341</v>
      </c>
      <c r="B16169" t="s">
        <v>143</v>
      </c>
      <c r="C16169" s="44">
        <v>0</v>
      </c>
      <c r="D16169" s="33">
        <v>43873</v>
      </c>
    </row>
    <row r="16170" spans="1:4" x14ac:dyDescent="0.2">
      <c r="A16170" t="s">
        <v>341</v>
      </c>
      <c r="B16170" t="s">
        <v>143</v>
      </c>
      <c r="C16170" s="44">
        <v>0</v>
      </c>
      <c r="D16170" s="33">
        <v>43874</v>
      </c>
    </row>
    <row r="16171" spans="1:4" x14ac:dyDescent="0.2">
      <c r="A16171" t="s">
        <v>341</v>
      </c>
      <c r="B16171" t="s">
        <v>143</v>
      </c>
      <c r="C16171" s="44">
        <v>0</v>
      </c>
      <c r="D16171" s="33">
        <v>43875</v>
      </c>
    </row>
    <row r="16172" spans="1:4" x14ac:dyDescent="0.2">
      <c r="A16172" t="s">
        <v>341</v>
      </c>
      <c r="B16172" t="s">
        <v>143</v>
      </c>
      <c r="C16172" s="44">
        <v>0</v>
      </c>
      <c r="D16172" s="33">
        <v>43876</v>
      </c>
    </row>
    <row r="16173" spans="1:4" x14ac:dyDescent="0.2">
      <c r="A16173" t="s">
        <v>341</v>
      </c>
      <c r="B16173" t="s">
        <v>143</v>
      </c>
      <c r="C16173" s="44">
        <v>0</v>
      </c>
      <c r="D16173" s="33">
        <v>43877</v>
      </c>
    </row>
    <row r="16174" spans="1:4" x14ac:dyDescent="0.2">
      <c r="A16174" t="s">
        <v>341</v>
      </c>
      <c r="B16174" t="s">
        <v>143</v>
      </c>
      <c r="C16174" s="44">
        <v>0</v>
      </c>
      <c r="D16174" s="33">
        <v>43878</v>
      </c>
    </row>
    <row r="16175" spans="1:4" x14ac:dyDescent="0.2">
      <c r="A16175" t="s">
        <v>341</v>
      </c>
      <c r="B16175" t="s">
        <v>143</v>
      </c>
      <c r="C16175" s="44">
        <v>0</v>
      </c>
      <c r="D16175" s="33">
        <v>43879</v>
      </c>
    </row>
    <row r="16176" spans="1:4" x14ac:dyDescent="0.2">
      <c r="A16176" t="s">
        <v>341</v>
      </c>
      <c r="B16176" t="s">
        <v>143</v>
      </c>
      <c r="C16176" s="44">
        <v>0</v>
      </c>
      <c r="D16176" s="33">
        <v>43880</v>
      </c>
    </row>
    <row r="16177" spans="1:4" x14ac:dyDescent="0.2">
      <c r="A16177" t="s">
        <v>341</v>
      </c>
      <c r="B16177" t="s">
        <v>143</v>
      </c>
      <c r="C16177" s="44">
        <v>0</v>
      </c>
      <c r="D16177" s="33">
        <v>43881</v>
      </c>
    </row>
    <row r="16178" spans="1:4" x14ac:dyDescent="0.2">
      <c r="A16178" t="s">
        <v>341</v>
      </c>
      <c r="B16178" t="s">
        <v>143</v>
      </c>
      <c r="C16178" s="44">
        <v>0</v>
      </c>
      <c r="D16178" s="33">
        <v>43882</v>
      </c>
    </row>
    <row r="16179" spans="1:4" x14ac:dyDescent="0.2">
      <c r="A16179" t="s">
        <v>341</v>
      </c>
      <c r="B16179" t="s">
        <v>143</v>
      </c>
      <c r="C16179" s="44">
        <v>0</v>
      </c>
      <c r="D16179" s="33">
        <v>43883</v>
      </c>
    </row>
    <row r="16180" spans="1:4" x14ac:dyDescent="0.2">
      <c r="A16180" t="s">
        <v>341</v>
      </c>
      <c r="B16180" t="s">
        <v>143</v>
      </c>
      <c r="C16180" s="44">
        <v>0</v>
      </c>
      <c r="D16180" s="33">
        <v>43884</v>
      </c>
    </row>
    <row r="16181" spans="1:4" x14ac:dyDescent="0.2">
      <c r="A16181" t="s">
        <v>341</v>
      </c>
      <c r="B16181" t="s">
        <v>143</v>
      </c>
      <c r="C16181" s="44">
        <v>0</v>
      </c>
      <c r="D16181" s="33">
        <v>43885</v>
      </c>
    </row>
    <row r="16182" spans="1:4" x14ac:dyDescent="0.2">
      <c r="A16182" t="s">
        <v>341</v>
      </c>
      <c r="B16182" t="s">
        <v>143</v>
      </c>
      <c r="C16182" s="44">
        <v>0</v>
      </c>
      <c r="D16182" s="33">
        <v>43886</v>
      </c>
    </row>
    <row r="16183" spans="1:4" x14ac:dyDescent="0.2">
      <c r="A16183" t="s">
        <v>341</v>
      </c>
      <c r="B16183" t="s">
        <v>143</v>
      </c>
      <c r="C16183" s="44">
        <v>0</v>
      </c>
      <c r="D16183" s="33">
        <v>43887</v>
      </c>
    </row>
    <row r="16184" spans="1:4" x14ac:dyDescent="0.2">
      <c r="A16184" t="s">
        <v>341</v>
      </c>
      <c r="B16184" t="s">
        <v>143</v>
      </c>
      <c r="C16184" s="44">
        <v>0</v>
      </c>
      <c r="D16184" s="33">
        <v>43888</v>
      </c>
    </row>
    <row r="16185" spans="1:4" x14ac:dyDescent="0.2">
      <c r="A16185" t="s">
        <v>341</v>
      </c>
      <c r="B16185" t="s">
        <v>143</v>
      </c>
      <c r="C16185" s="44">
        <v>0</v>
      </c>
      <c r="D16185" s="33">
        <v>43889</v>
      </c>
    </row>
    <row r="16186" spans="1:4" x14ac:dyDescent="0.2">
      <c r="A16186" t="s">
        <v>341</v>
      </c>
      <c r="B16186" t="s">
        <v>143</v>
      </c>
      <c r="C16186" s="44">
        <v>0</v>
      </c>
      <c r="D16186" s="33">
        <v>43890</v>
      </c>
    </row>
    <row r="16187" spans="1:4" x14ac:dyDescent="0.2">
      <c r="A16187" t="s">
        <v>341</v>
      </c>
      <c r="B16187" t="s">
        <v>143</v>
      </c>
      <c r="C16187" s="44">
        <v>0</v>
      </c>
      <c r="D16187" s="33">
        <v>43891</v>
      </c>
    </row>
    <row r="16188" spans="1:4" x14ac:dyDescent="0.2">
      <c r="A16188" t="s">
        <v>341</v>
      </c>
      <c r="B16188" t="s">
        <v>143</v>
      </c>
      <c r="C16188" s="44">
        <v>0</v>
      </c>
      <c r="D16188" s="33">
        <v>43892</v>
      </c>
    </row>
    <row r="16189" spans="1:4" x14ac:dyDescent="0.2">
      <c r="A16189" t="s">
        <v>341</v>
      </c>
      <c r="B16189" t="s">
        <v>143</v>
      </c>
      <c r="C16189" s="44">
        <v>0</v>
      </c>
      <c r="D16189" s="33">
        <v>43893</v>
      </c>
    </row>
    <row r="16190" spans="1:4" x14ac:dyDescent="0.2">
      <c r="A16190" t="s">
        <v>341</v>
      </c>
      <c r="B16190" t="s">
        <v>143</v>
      </c>
      <c r="C16190" s="44">
        <v>0</v>
      </c>
      <c r="D16190" s="33">
        <v>43894</v>
      </c>
    </row>
    <row r="16191" spans="1:4" x14ac:dyDescent="0.2">
      <c r="A16191" t="s">
        <v>341</v>
      </c>
      <c r="B16191" t="s">
        <v>143</v>
      </c>
      <c r="C16191" s="44">
        <v>0</v>
      </c>
      <c r="D16191" s="33">
        <v>43895</v>
      </c>
    </row>
    <row r="16192" spans="1:4" x14ac:dyDescent="0.2">
      <c r="A16192" t="s">
        <v>341</v>
      </c>
      <c r="B16192" t="s">
        <v>143</v>
      </c>
      <c r="C16192" s="44">
        <v>0</v>
      </c>
      <c r="D16192" s="33">
        <v>43896</v>
      </c>
    </row>
    <row r="16193" spans="1:4" x14ac:dyDescent="0.2">
      <c r="A16193" t="s">
        <v>341</v>
      </c>
      <c r="B16193" t="s">
        <v>143</v>
      </c>
      <c r="C16193" s="44">
        <v>1</v>
      </c>
      <c r="D16193" s="33">
        <v>43897</v>
      </c>
    </row>
    <row r="16194" spans="1:4" x14ac:dyDescent="0.2">
      <c r="A16194" t="s">
        <v>341</v>
      </c>
      <c r="B16194" t="s">
        <v>143</v>
      </c>
      <c r="C16194" s="44">
        <v>1</v>
      </c>
      <c r="D16194" s="33">
        <v>43898</v>
      </c>
    </row>
    <row r="16195" spans="1:4" x14ac:dyDescent="0.2">
      <c r="A16195" t="s">
        <v>341</v>
      </c>
      <c r="B16195" t="s">
        <v>143</v>
      </c>
      <c r="C16195" s="44">
        <v>1</v>
      </c>
      <c r="D16195" s="33">
        <v>43899</v>
      </c>
    </row>
    <row r="16196" spans="1:4" x14ac:dyDescent="0.2">
      <c r="A16196" t="s">
        <v>341</v>
      </c>
      <c r="B16196" t="s">
        <v>143</v>
      </c>
      <c r="C16196" s="44">
        <v>0</v>
      </c>
      <c r="D16196" s="33">
        <v>43900</v>
      </c>
    </row>
    <row r="16197" spans="1:4" x14ac:dyDescent="0.2">
      <c r="A16197" t="s">
        <v>341</v>
      </c>
      <c r="B16197" t="s">
        <v>143</v>
      </c>
      <c r="C16197" s="44">
        <v>0</v>
      </c>
      <c r="D16197" s="33">
        <v>43901</v>
      </c>
    </row>
    <row r="16198" spans="1:4" x14ac:dyDescent="0.2">
      <c r="A16198" t="s">
        <v>341</v>
      </c>
      <c r="B16198" t="s">
        <v>143</v>
      </c>
      <c r="C16198" s="44">
        <v>0</v>
      </c>
      <c r="D16198" s="33">
        <v>43902</v>
      </c>
    </row>
    <row r="16199" spans="1:4" x14ac:dyDescent="0.2">
      <c r="A16199" t="s">
        <v>341</v>
      </c>
      <c r="B16199" t="s">
        <v>143</v>
      </c>
      <c r="C16199" s="44">
        <v>0</v>
      </c>
      <c r="D16199" s="33">
        <v>43903</v>
      </c>
    </row>
    <row r="16200" spans="1:4" x14ac:dyDescent="0.2">
      <c r="A16200" t="s">
        <v>341</v>
      </c>
      <c r="B16200" t="s">
        <v>143</v>
      </c>
      <c r="C16200" s="44">
        <v>0</v>
      </c>
      <c r="D16200" s="33">
        <v>43904</v>
      </c>
    </row>
    <row r="16201" spans="1:4" x14ac:dyDescent="0.2">
      <c r="A16201" t="s">
        <v>341</v>
      </c>
      <c r="B16201" t="s">
        <v>143</v>
      </c>
      <c r="C16201" s="44">
        <v>0</v>
      </c>
      <c r="D16201" s="33">
        <v>43905</v>
      </c>
    </row>
    <row r="16202" spans="1:4" x14ac:dyDescent="0.2">
      <c r="A16202" t="s">
        <v>342</v>
      </c>
      <c r="B16202" t="s">
        <v>143</v>
      </c>
      <c r="C16202" s="44">
        <v>0</v>
      </c>
      <c r="D16202" s="33">
        <v>43852</v>
      </c>
    </row>
    <row r="16203" spans="1:4" x14ac:dyDescent="0.2">
      <c r="A16203" t="s">
        <v>342</v>
      </c>
      <c r="B16203" t="s">
        <v>143</v>
      </c>
      <c r="C16203" s="44">
        <v>0</v>
      </c>
      <c r="D16203" s="33">
        <v>43853</v>
      </c>
    </row>
    <row r="16204" spans="1:4" x14ac:dyDescent="0.2">
      <c r="A16204" t="s">
        <v>342</v>
      </c>
      <c r="B16204" t="s">
        <v>143</v>
      </c>
      <c r="C16204" s="44">
        <v>0</v>
      </c>
      <c r="D16204" s="33">
        <v>43854</v>
      </c>
    </row>
    <row r="16205" spans="1:4" x14ac:dyDescent="0.2">
      <c r="A16205" t="s">
        <v>342</v>
      </c>
      <c r="B16205" t="s">
        <v>143</v>
      </c>
      <c r="C16205" s="44">
        <v>0</v>
      </c>
      <c r="D16205" s="33">
        <v>43855</v>
      </c>
    </row>
    <row r="16206" spans="1:4" x14ac:dyDescent="0.2">
      <c r="A16206" t="s">
        <v>342</v>
      </c>
      <c r="B16206" t="s">
        <v>143</v>
      </c>
      <c r="C16206" s="44">
        <v>0</v>
      </c>
      <c r="D16206" s="33">
        <v>43856</v>
      </c>
    </row>
    <row r="16207" spans="1:4" x14ac:dyDescent="0.2">
      <c r="A16207" t="s">
        <v>342</v>
      </c>
      <c r="B16207" t="s">
        <v>143</v>
      </c>
      <c r="C16207" s="44">
        <v>0</v>
      </c>
      <c r="D16207" s="33">
        <v>43857</v>
      </c>
    </row>
    <row r="16208" spans="1:4" x14ac:dyDescent="0.2">
      <c r="A16208" t="s">
        <v>342</v>
      </c>
      <c r="B16208" t="s">
        <v>143</v>
      </c>
      <c r="C16208" s="44">
        <v>0</v>
      </c>
      <c r="D16208" s="33">
        <v>43858</v>
      </c>
    </row>
    <row r="16209" spans="1:4" x14ac:dyDescent="0.2">
      <c r="A16209" t="s">
        <v>342</v>
      </c>
      <c r="B16209" t="s">
        <v>143</v>
      </c>
      <c r="C16209" s="44">
        <v>0</v>
      </c>
      <c r="D16209" s="33">
        <v>43859</v>
      </c>
    </row>
    <row r="16210" spans="1:4" x14ac:dyDescent="0.2">
      <c r="A16210" t="s">
        <v>342</v>
      </c>
      <c r="B16210" t="s">
        <v>143</v>
      </c>
      <c r="C16210" s="44">
        <v>0</v>
      </c>
      <c r="D16210" s="33">
        <v>43860</v>
      </c>
    </row>
    <row r="16211" spans="1:4" x14ac:dyDescent="0.2">
      <c r="A16211" t="s">
        <v>342</v>
      </c>
      <c r="B16211" t="s">
        <v>143</v>
      </c>
      <c r="C16211" s="44">
        <v>0</v>
      </c>
      <c r="D16211" s="33">
        <v>43861</v>
      </c>
    </row>
    <row r="16212" spans="1:4" x14ac:dyDescent="0.2">
      <c r="A16212" t="s">
        <v>342</v>
      </c>
      <c r="B16212" t="s">
        <v>143</v>
      </c>
      <c r="C16212" s="44">
        <v>0</v>
      </c>
      <c r="D16212" s="33">
        <v>43862</v>
      </c>
    </row>
    <row r="16213" spans="1:4" x14ac:dyDescent="0.2">
      <c r="A16213" t="s">
        <v>342</v>
      </c>
      <c r="B16213" t="s">
        <v>143</v>
      </c>
      <c r="C16213" s="44">
        <v>0</v>
      </c>
      <c r="D16213" s="33">
        <v>43863</v>
      </c>
    </row>
    <row r="16214" spans="1:4" x14ac:dyDescent="0.2">
      <c r="A16214" t="s">
        <v>342</v>
      </c>
      <c r="B16214" t="s">
        <v>143</v>
      </c>
      <c r="C16214" s="44">
        <v>0</v>
      </c>
      <c r="D16214" s="33">
        <v>43864</v>
      </c>
    </row>
    <row r="16215" spans="1:4" x14ac:dyDescent="0.2">
      <c r="A16215" t="s">
        <v>342</v>
      </c>
      <c r="B16215" t="s">
        <v>143</v>
      </c>
      <c r="C16215" s="44">
        <v>0</v>
      </c>
      <c r="D16215" s="33">
        <v>43865</v>
      </c>
    </row>
    <row r="16216" spans="1:4" x14ac:dyDescent="0.2">
      <c r="A16216" t="s">
        <v>342</v>
      </c>
      <c r="B16216" t="s">
        <v>143</v>
      </c>
      <c r="C16216" s="44">
        <v>0</v>
      </c>
      <c r="D16216" s="33">
        <v>43866</v>
      </c>
    </row>
    <row r="16217" spans="1:4" x14ac:dyDescent="0.2">
      <c r="A16217" t="s">
        <v>342</v>
      </c>
      <c r="B16217" t="s">
        <v>143</v>
      </c>
      <c r="C16217" s="44">
        <v>0</v>
      </c>
      <c r="D16217" s="33">
        <v>43867</v>
      </c>
    </row>
    <row r="16218" spans="1:4" x14ac:dyDescent="0.2">
      <c r="A16218" t="s">
        <v>342</v>
      </c>
      <c r="B16218" t="s">
        <v>143</v>
      </c>
      <c r="C16218" s="44">
        <v>0</v>
      </c>
      <c r="D16218" s="33">
        <v>43868</v>
      </c>
    </row>
    <row r="16219" spans="1:4" x14ac:dyDescent="0.2">
      <c r="A16219" t="s">
        <v>342</v>
      </c>
      <c r="B16219" t="s">
        <v>143</v>
      </c>
      <c r="C16219" s="44">
        <v>0</v>
      </c>
      <c r="D16219" s="33">
        <v>43869</v>
      </c>
    </row>
    <row r="16220" spans="1:4" x14ac:dyDescent="0.2">
      <c r="A16220" t="s">
        <v>342</v>
      </c>
      <c r="B16220" t="s">
        <v>143</v>
      </c>
      <c r="C16220" s="44">
        <v>0</v>
      </c>
      <c r="D16220" s="33">
        <v>43870</v>
      </c>
    </row>
    <row r="16221" spans="1:4" x14ac:dyDescent="0.2">
      <c r="A16221" t="s">
        <v>342</v>
      </c>
      <c r="B16221" t="s">
        <v>143</v>
      </c>
      <c r="C16221" s="44">
        <v>0</v>
      </c>
      <c r="D16221" s="33">
        <v>43871</v>
      </c>
    </row>
    <row r="16222" spans="1:4" x14ac:dyDescent="0.2">
      <c r="A16222" t="s">
        <v>342</v>
      </c>
      <c r="B16222" t="s">
        <v>143</v>
      </c>
      <c r="C16222" s="44">
        <v>0</v>
      </c>
      <c r="D16222" s="33">
        <v>43872</v>
      </c>
    </row>
    <row r="16223" spans="1:4" x14ac:dyDescent="0.2">
      <c r="A16223" t="s">
        <v>342</v>
      </c>
      <c r="B16223" t="s">
        <v>143</v>
      </c>
      <c r="C16223" s="44">
        <v>0</v>
      </c>
      <c r="D16223" s="33">
        <v>43873</v>
      </c>
    </row>
    <row r="16224" spans="1:4" x14ac:dyDescent="0.2">
      <c r="A16224" t="s">
        <v>342</v>
      </c>
      <c r="B16224" t="s">
        <v>143</v>
      </c>
      <c r="C16224" s="44">
        <v>0</v>
      </c>
      <c r="D16224" s="33">
        <v>43874</v>
      </c>
    </row>
    <row r="16225" spans="1:4" x14ac:dyDescent="0.2">
      <c r="A16225" t="s">
        <v>342</v>
      </c>
      <c r="B16225" t="s">
        <v>143</v>
      </c>
      <c r="C16225" s="44">
        <v>0</v>
      </c>
      <c r="D16225" s="33">
        <v>43875</v>
      </c>
    </row>
    <row r="16226" spans="1:4" x14ac:dyDescent="0.2">
      <c r="A16226" t="s">
        <v>342</v>
      </c>
      <c r="B16226" t="s">
        <v>143</v>
      </c>
      <c r="C16226" s="44">
        <v>0</v>
      </c>
      <c r="D16226" s="33">
        <v>43876</v>
      </c>
    </row>
    <row r="16227" spans="1:4" x14ac:dyDescent="0.2">
      <c r="A16227" t="s">
        <v>342</v>
      </c>
      <c r="B16227" t="s">
        <v>143</v>
      </c>
      <c r="C16227" s="44">
        <v>0</v>
      </c>
      <c r="D16227" s="33">
        <v>43877</v>
      </c>
    </row>
    <row r="16228" spans="1:4" x14ac:dyDescent="0.2">
      <c r="A16228" t="s">
        <v>342</v>
      </c>
      <c r="B16228" t="s">
        <v>143</v>
      </c>
      <c r="C16228" s="44">
        <v>0</v>
      </c>
      <c r="D16228" s="33">
        <v>43878</v>
      </c>
    </row>
    <row r="16229" spans="1:4" x14ac:dyDescent="0.2">
      <c r="A16229" t="s">
        <v>342</v>
      </c>
      <c r="B16229" t="s">
        <v>143</v>
      </c>
      <c r="C16229" s="44">
        <v>0</v>
      </c>
      <c r="D16229" s="33">
        <v>43879</v>
      </c>
    </row>
    <row r="16230" spans="1:4" x14ac:dyDescent="0.2">
      <c r="A16230" t="s">
        <v>342</v>
      </c>
      <c r="B16230" t="s">
        <v>143</v>
      </c>
      <c r="C16230" s="44">
        <v>0</v>
      </c>
      <c r="D16230" s="33">
        <v>43880</v>
      </c>
    </row>
    <row r="16231" spans="1:4" x14ac:dyDescent="0.2">
      <c r="A16231" t="s">
        <v>342</v>
      </c>
      <c r="B16231" t="s">
        <v>143</v>
      </c>
      <c r="C16231" s="44">
        <v>0</v>
      </c>
      <c r="D16231" s="33">
        <v>43881</v>
      </c>
    </row>
    <row r="16232" spans="1:4" x14ac:dyDescent="0.2">
      <c r="A16232" t="s">
        <v>342</v>
      </c>
      <c r="B16232" t="s">
        <v>143</v>
      </c>
      <c r="C16232" s="44">
        <v>0</v>
      </c>
      <c r="D16232" s="33">
        <v>43882</v>
      </c>
    </row>
    <row r="16233" spans="1:4" x14ac:dyDescent="0.2">
      <c r="A16233" t="s">
        <v>342</v>
      </c>
      <c r="B16233" t="s">
        <v>143</v>
      </c>
      <c r="C16233" s="44">
        <v>0</v>
      </c>
      <c r="D16233" s="33">
        <v>43883</v>
      </c>
    </row>
    <row r="16234" spans="1:4" x14ac:dyDescent="0.2">
      <c r="A16234" t="s">
        <v>342</v>
      </c>
      <c r="B16234" t="s">
        <v>143</v>
      </c>
      <c r="C16234" s="44">
        <v>0</v>
      </c>
      <c r="D16234" s="33">
        <v>43884</v>
      </c>
    </row>
    <row r="16235" spans="1:4" x14ac:dyDescent="0.2">
      <c r="A16235" t="s">
        <v>342</v>
      </c>
      <c r="B16235" t="s">
        <v>143</v>
      </c>
      <c r="C16235" s="44">
        <v>0</v>
      </c>
      <c r="D16235" s="33">
        <v>43885</v>
      </c>
    </row>
    <row r="16236" spans="1:4" x14ac:dyDescent="0.2">
      <c r="A16236" t="s">
        <v>342</v>
      </c>
      <c r="B16236" t="s">
        <v>143</v>
      </c>
      <c r="C16236" s="44">
        <v>0</v>
      </c>
      <c r="D16236" s="33">
        <v>43886</v>
      </c>
    </row>
    <row r="16237" spans="1:4" x14ac:dyDescent="0.2">
      <c r="A16237" t="s">
        <v>342</v>
      </c>
      <c r="B16237" t="s">
        <v>143</v>
      </c>
      <c r="C16237" s="44">
        <v>0</v>
      </c>
      <c r="D16237" s="33">
        <v>43887</v>
      </c>
    </row>
    <row r="16238" spans="1:4" x14ac:dyDescent="0.2">
      <c r="A16238" t="s">
        <v>342</v>
      </c>
      <c r="B16238" t="s">
        <v>143</v>
      </c>
      <c r="C16238" s="44">
        <v>0</v>
      </c>
      <c r="D16238" s="33">
        <v>43888</v>
      </c>
    </row>
    <row r="16239" spans="1:4" x14ac:dyDescent="0.2">
      <c r="A16239" t="s">
        <v>342</v>
      </c>
      <c r="B16239" t="s">
        <v>143</v>
      </c>
      <c r="C16239" s="44">
        <v>0</v>
      </c>
      <c r="D16239" s="33">
        <v>43889</v>
      </c>
    </row>
    <row r="16240" spans="1:4" x14ac:dyDescent="0.2">
      <c r="A16240" t="s">
        <v>342</v>
      </c>
      <c r="B16240" t="s">
        <v>143</v>
      </c>
      <c r="C16240" s="44">
        <v>0</v>
      </c>
      <c r="D16240" s="33">
        <v>43890</v>
      </c>
    </row>
    <row r="16241" spans="1:4" x14ac:dyDescent="0.2">
      <c r="A16241" t="s">
        <v>342</v>
      </c>
      <c r="B16241" t="s">
        <v>143</v>
      </c>
      <c r="C16241" s="44">
        <v>0</v>
      </c>
      <c r="D16241" s="33">
        <v>43891</v>
      </c>
    </row>
    <row r="16242" spans="1:4" x14ac:dyDescent="0.2">
      <c r="A16242" t="s">
        <v>342</v>
      </c>
      <c r="B16242" t="s">
        <v>143</v>
      </c>
      <c r="C16242" s="44">
        <v>0</v>
      </c>
      <c r="D16242" s="33">
        <v>43892</v>
      </c>
    </row>
    <row r="16243" spans="1:4" x14ac:dyDescent="0.2">
      <c r="A16243" t="s">
        <v>342</v>
      </c>
      <c r="B16243" t="s">
        <v>143</v>
      </c>
      <c r="C16243" s="44">
        <v>0</v>
      </c>
      <c r="D16243" s="33">
        <v>43893</v>
      </c>
    </row>
    <row r="16244" spans="1:4" x14ac:dyDescent="0.2">
      <c r="A16244" t="s">
        <v>342</v>
      </c>
      <c r="B16244" t="s">
        <v>143</v>
      </c>
      <c r="C16244" s="44">
        <v>0</v>
      </c>
      <c r="D16244" s="33">
        <v>43894</v>
      </c>
    </row>
    <row r="16245" spans="1:4" x14ac:dyDescent="0.2">
      <c r="A16245" t="s">
        <v>342</v>
      </c>
      <c r="B16245" t="s">
        <v>143</v>
      </c>
      <c r="C16245" s="44">
        <v>0</v>
      </c>
      <c r="D16245" s="33">
        <v>43895</v>
      </c>
    </row>
    <row r="16246" spans="1:4" x14ac:dyDescent="0.2">
      <c r="A16246" t="s">
        <v>342</v>
      </c>
      <c r="B16246" t="s">
        <v>143</v>
      </c>
      <c r="C16246" s="44">
        <v>0</v>
      </c>
      <c r="D16246" s="33">
        <v>43896</v>
      </c>
    </row>
    <row r="16247" spans="1:4" x14ac:dyDescent="0.2">
      <c r="A16247" t="s">
        <v>342</v>
      </c>
      <c r="B16247" t="s">
        <v>143</v>
      </c>
      <c r="C16247" s="44">
        <v>1</v>
      </c>
      <c r="D16247" s="33">
        <v>43897</v>
      </c>
    </row>
    <row r="16248" spans="1:4" x14ac:dyDescent="0.2">
      <c r="A16248" t="s">
        <v>342</v>
      </c>
      <c r="B16248" t="s">
        <v>143</v>
      </c>
      <c r="C16248" s="44">
        <v>4</v>
      </c>
      <c r="D16248" s="33">
        <v>43898</v>
      </c>
    </row>
    <row r="16249" spans="1:4" x14ac:dyDescent="0.2">
      <c r="A16249" t="s">
        <v>342</v>
      </c>
      <c r="B16249" t="s">
        <v>143</v>
      </c>
      <c r="C16249" s="44">
        <v>4</v>
      </c>
      <c r="D16249" s="33">
        <v>43899</v>
      </c>
    </row>
    <row r="16250" spans="1:4" x14ac:dyDescent="0.2">
      <c r="A16250" t="s">
        <v>342</v>
      </c>
      <c r="B16250" t="s">
        <v>143</v>
      </c>
      <c r="C16250" s="44">
        <v>0</v>
      </c>
      <c r="D16250" s="33">
        <v>43900</v>
      </c>
    </row>
    <row r="16251" spans="1:4" x14ac:dyDescent="0.2">
      <c r="A16251" t="s">
        <v>342</v>
      </c>
      <c r="B16251" t="s">
        <v>143</v>
      </c>
      <c r="C16251" s="44">
        <v>0</v>
      </c>
      <c r="D16251" s="33">
        <v>43901</v>
      </c>
    </row>
    <row r="16252" spans="1:4" x14ac:dyDescent="0.2">
      <c r="A16252" t="s">
        <v>342</v>
      </c>
      <c r="B16252" t="s">
        <v>143</v>
      </c>
      <c r="C16252" s="44">
        <v>0</v>
      </c>
      <c r="D16252" s="33">
        <v>43902</v>
      </c>
    </row>
    <row r="16253" spans="1:4" x14ac:dyDescent="0.2">
      <c r="A16253" t="s">
        <v>342</v>
      </c>
      <c r="B16253" t="s">
        <v>143</v>
      </c>
      <c r="C16253" s="44">
        <v>0</v>
      </c>
      <c r="D16253" s="33">
        <v>43903</v>
      </c>
    </row>
    <row r="16254" spans="1:4" x14ac:dyDescent="0.2">
      <c r="A16254" t="s">
        <v>342</v>
      </c>
      <c r="B16254" t="s">
        <v>143</v>
      </c>
      <c r="C16254" s="44">
        <v>0</v>
      </c>
      <c r="D16254" s="33">
        <v>43904</v>
      </c>
    </row>
    <row r="16255" spans="1:4" x14ac:dyDescent="0.2">
      <c r="A16255" t="s">
        <v>342</v>
      </c>
      <c r="B16255" t="s">
        <v>143</v>
      </c>
      <c r="C16255" s="44">
        <v>0</v>
      </c>
      <c r="D16255" s="33">
        <v>43905</v>
      </c>
    </row>
    <row r="16256" spans="1:4" x14ac:dyDescent="0.2">
      <c r="A16256" t="s">
        <v>343</v>
      </c>
      <c r="B16256" t="s">
        <v>143</v>
      </c>
      <c r="C16256" s="44">
        <v>0</v>
      </c>
      <c r="D16256" s="33">
        <v>43852</v>
      </c>
    </row>
    <row r="16257" spans="1:4" x14ac:dyDescent="0.2">
      <c r="A16257" t="s">
        <v>343</v>
      </c>
      <c r="B16257" t="s">
        <v>143</v>
      </c>
      <c r="C16257" s="44">
        <v>0</v>
      </c>
      <c r="D16257" s="33">
        <v>43853</v>
      </c>
    </row>
    <row r="16258" spans="1:4" x14ac:dyDescent="0.2">
      <c r="A16258" t="s">
        <v>343</v>
      </c>
      <c r="B16258" t="s">
        <v>143</v>
      </c>
      <c r="C16258" s="44">
        <v>0</v>
      </c>
      <c r="D16258" s="33">
        <v>43854</v>
      </c>
    </row>
    <row r="16259" spans="1:4" x14ac:dyDescent="0.2">
      <c r="A16259" t="s">
        <v>343</v>
      </c>
      <c r="B16259" t="s">
        <v>143</v>
      </c>
      <c r="C16259" s="44">
        <v>0</v>
      </c>
      <c r="D16259" s="33">
        <v>43855</v>
      </c>
    </row>
    <row r="16260" spans="1:4" x14ac:dyDescent="0.2">
      <c r="A16260" t="s">
        <v>343</v>
      </c>
      <c r="B16260" t="s">
        <v>143</v>
      </c>
      <c r="C16260" s="44">
        <v>0</v>
      </c>
      <c r="D16260" s="33">
        <v>43856</v>
      </c>
    </row>
    <row r="16261" spans="1:4" x14ac:dyDescent="0.2">
      <c r="A16261" t="s">
        <v>343</v>
      </c>
      <c r="B16261" t="s">
        <v>143</v>
      </c>
      <c r="C16261" s="44">
        <v>0</v>
      </c>
      <c r="D16261" s="33">
        <v>43857</v>
      </c>
    </row>
    <row r="16262" spans="1:4" x14ac:dyDescent="0.2">
      <c r="A16262" t="s">
        <v>343</v>
      </c>
      <c r="B16262" t="s">
        <v>143</v>
      </c>
      <c r="C16262" s="44">
        <v>0</v>
      </c>
      <c r="D16262" s="33">
        <v>43858</v>
      </c>
    </row>
    <row r="16263" spans="1:4" x14ac:dyDescent="0.2">
      <c r="A16263" t="s">
        <v>343</v>
      </c>
      <c r="B16263" t="s">
        <v>143</v>
      </c>
      <c r="C16263" s="44">
        <v>0</v>
      </c>
      <c r="D16263" s="33">
        <v>43859</v>
      </c>
    </row>
    <row r="16264" spans="1:4" x14ac:dyDescent="0.2">
      <c r="A16264" t="s">
        <v>343</v>
      </c>
      <c r="B16264" t="s">
        <v>143</v>
      </c>
      <c r="C16264" s="44">
        <v>0</v>
      </c>
      <c r="D16264" s="33">
        <v>43860</v>
      </c>
    </row>
    <row r="16265" spans="1:4" x14ac:dyDescent="0.2">
      <c r="A16265" t="s">
        <v>343</v>
      </c>
      <c r="B16265" t="s">
        <v>143</v>
      </c>
      <c r="C16265" s="44">
        <v>0</v>
      </c>
      <c r="D16265" s="33">
        <v>43861</v>
      </c>
    </row>
    <row r="16266" spans="1:4" x14ac:dyDescent="0.2">
      <c r="A16266" t="s">
        <v>343</v>
      </c>
      <c r="B16266" t="s">
        <v>143</v>
      </c>
      <c r="C16266" s="44">
        <v>0</v>
      </c>
      <c r="D16266" s="33">
        <v>43862</v>
      </c>
    </row>
    <row r="16267" spans="1:4" x14ac:dyDescent="0.2">
      <c r="A16267" t="s">
        <v>343</v>
      </c>
      <c r="B16267" t="s">
        <v>143</v>
      </c>
      <c r="C16267" s="44">
        <v>0</v>
      </c>
      <c r="D16267" s="33">
        <v>43863</v>
      </c>
    </row>
    <row r="16268" spans="1:4" x14ac:dyDescent="0.2">
      <c r="A16268" t="s">
        <v>343</v>
      </c>
      <c r="B16268" t="s">
        <v>143</v>
      </c>
      <c r="C16268" s="44">
        <v>0</v>
      </c>
      <c r="D16268" s="33">
        <v>43864</v>
      </c>
    </row>
    <row r="16269" spans="1:4" x14ac:dyDescent="0.2">
      <c r="A16269" t="s">
        <v>343</v>
      </c>
      <c r="B16269" t="s">
        <v>143</v>
      </c>
      <c r="C16269" s="44">
        <v>0</v>
      </c>
      <c r="D16269" s="33">
        <v>43865</v>
      </c>
    </row>
    <row r="16270" spans="1:4" x14ac:dyDescent="0.2">
      <c r="A16270" t="s">
        <v>343</v>
      </c>
      <c r="B16270" t="s">
        <v>143</v>
      </c>
      <c r="C16270" s="44">
        <v>0</v>
      </c>
      <c r="D16270" s="33">
        <v>43866</v>
      </c>
    </row>
    <row r="16271" spans="1:4" x14ac:dyDescent="0.2">
      <c r="A16271" t="s">
        <v>343</v>
      </c>
      <c r="B16271" t="s">
        <v>143</v>
      </c>
      <c r="C16271" s="44">
        <v>0</v>
      </c>
      <c r="D16271" s="33">
        <v>43867</v>
      </c>
    </row>
    <row r="16272" spans="1:4" x14ac:dyDescent="0.2">
      <c r="A16272" t="s">
        <v>343</v>
      </c>
      <c r="B16272" t="s">
        <v>143</v>
      </c>
      <c r="C16272" s="44">
        <v>0</v>
      </c>
      <c r="D16272" s="33">
        <v>43868</v>
      </c>
    </row>
    <row r="16273" spans="1:4" x14ac:dyDescent="0.2">
      <c r="A16273" t="s">
        <v>343</v>
      </c>
      <c r="B16273" t="s">
        <v>143</v>
      </c>
      <c r="C16273" s="44">
        <v>0</v>
      </c>
      <c r="D16273" s="33">
        <v>43869</v>
      </c>
    </row>
    <row r="16274" spans="1:4" x14ac:dyDescent="0.2">
      <c r="A16274" t="s">
        <v>343</v>
      </c>
      <c r="B16274" t="s">
        <v>143</v>
      </c>
      <c r="C16274" s="44">
        <v>0</v>
      </c>
      <c r="D16274" s="33">
        <v>43870</v>
      </c>
    </row>
    <row r="16275" spans="1:4" x14ac:dyDescent="0.2">
      <c r="A16275" t="s">
        <v>343</v>
      </c>
      <c r="B16275" t="s">
        <v>143</v>
      </c>
      <c r="C16275" s="44">
        <v>0</v>
      </c>
      <c r="D16275" s="33">
        <v>43871</v>
      </c>
    </row>
    <row r="16276" spans="1:4" x14ac:dyDescent="0.2">
      <c r="A16276" t="s">
        <v>343</v>
      </c>
      <c r="B16276" t="s">
        <v>143</v>
      </c>
      <c r="C16276" s="44">
        <v>0</v>
      </c>
      <c r="D16276" s="33">
        <v>43872</v>
      </c>
    </row>
    <row r="16277" spans="1:4" x14ac:dyDescent="0.2">
      <c r="A16277" t="s">
        <v>343</v>
      </c>
      <c r="B16277" t="s">
        <v>143</v>
      </c>
      <c r="C16277" s="44">
        <v>0</v>
      </c>
      <c r="D16277" s="33">
        <v>43873</v>
      </c>
    </row>
    <row r="16278" spans="1:4" x14ac:dyDescent="0.2">
      <c r="A16278" t="s">
        <v>343</v>
      </c>
      <c r="B16278" t="s">
        <v>143</v>
      </c>
      <c r="C16278" s="44">
        <v>0</v>
      </c>
      <c r="D16278" s="33">
        <v>43874</v>
      </c>
    </row>
    <row r="16279" spans="1:4" x14ac:dyDescent="0.2">
      <c r="A16279" t="s">
        <v>343</v>
      </c>
      <c r="B16279" t="s">
        <v>143</v>
      </c>
      <c r="C16279" s="44">
        <v>0</v>
      </c>
      <c r="D16279" s="33">
        <v>43875</v>
      </c>
    </row>
    <row r="16280" spans="1:4" x14ac:dyDescent="0.2">
      <c r="A16280" t="s">
        <v>343</v>
      </c>
      <c r="B16280" t="s">
        <v>143</v>
      </c>
      <c r="C16280" s="44">
        <v>0</v>
      </c>
      <c r="D16280" s="33">
        <v>43876</v>
      </c>
    </row>
    <row r="16281" spans="1:4" x14ac:dyDescent="0.2">
      <c r="A16281" t="s">
        <v>343</v>
      </c>
      <c r="B16281" t="s">
        <v>143</v>
      </c>
      <c r="C16281" s="44">
        <v>0</v>
      </c>
      <c r="D16281" s="33">
        <v>43877</v>
      </c>
    </row>
    <row r="16282" spans="1:4" x14ac:dyDescent="0.2">
      <c r="A16282" t="s">
        <v>343</v>
      </c>
      <c r="B16282" t="s">
        <v>143</v>
      </c>
      <c r="C16282" s="44">
        <v>0</v>
      </c>
      <c r="D16282" s="33">
        <v>43878</v>
      </c>
    </row>
    <row r="16283" spans="1:4" x14ac:dyDescent="0.2">
      <c r="A16283" t="s">
        <v>343</v>
      </c>
      <c r="B16283" t="s">
        <v>143</v>
      </c>
      <c r="C16283" s="44">
        <v>0</v>
      </c>
      <c r="D16283" s="33">
        <v>43879</v>
      </c>
    </row>
    <row r="16284" spans="1:4" x14ac:dyDescent="0.2">
      <c r="A16284" t="s">
        <v>343</v>
      </c>
      <c r="B16284" t="s">
        <v>143</v>
      </c>
      <c r="C16284" s="44">
        <v>0</v>
      </c>
      <c r="D16284" s="33">
        <v>43880</v>
      </c>
    </row>
    <row r="16285" spans="1:4" x14ac:dyDescent="0.2">
      <c r="A16285" t="s">
        <v>343</v>
      </c>
      <c r="B16285" t="s">
        <v>143</v>
      </c>
      <c r="C16285" s="44">
        <v>0</v>
      </c>
      <c r="D16285" s="33">
        <v>43881</v>
      </c>
    </row>
    <row r="16286" spans="1:4" x14ac:dyDescent="0.2">
      <c r="A16286" t="s">
        <v>343</v>
      </c>
      <c r="B16286" t="s">
        <v>143</v>
      </c>
      <c r="C16286" s="44">
        <v>0</v>
      </c>
      <c r="D16286" s="33">
        <v>43882</v>
      </c>
    </row>
    <row r="16287" spans="1:4" x14ac:dyDescent="0.2">
      <c r="A16287" t="s">
        <v>343</v>
      </c>
      <c r="B16287" t="s">
        <v>143</v>
      </c>
      <c r="C16287" s="44">
        <v>0</v>
      </c>
      <c r="D16287" s="33">
        <v>43883</v>
      </c>
    </row>
    <row r="16288" spans="1:4" x14ac:dyDescent="0.2">
      <c r="A16288" t="s">
        <v>343</v>
      </c>
      <c r="B16288" t="s">
        <v>143</v>
      </c>
      <c r="C16288" s="44">
        <v>0</v>
      </c>
      <c r="D16288" s="33">
        <v>43884</v>
      </c>
    </row>
    <row r="16289" spans="1:4" x14ac:dyDescent="0.2">
      <c r="A16289" t="s">
        <v>343</v>
      </c>
      <c r="B16289" t="s">
        <v>143</v>
      </c>
      <c r="C16289" s="44">
        <v>0</v>
      </c>
      <c r="D16289" s="33">
        <v>43885</v>
      </c>
    </row>
    <row r="16290" spans="1:4" x14ac:dyDescent="0.2">
      <c r="A16290" t="s">
        <v>343</v>
      </c>
      <c r="B16290" t="s">
        <v>143</v>
      </c>
      <c r="C16290" s="44">
        <v>0</v>
      </c>
      <c r="D16290" s="33">
        <v>43886</v>
      </c>
    </row>
    <row r="16291" spans="1:4" x14ac:dyDescent="0.2">
      <c r="A16291" t="s">
        <v>343</v>
      </c>
      <c r="B16291" t="s">
        <v>143</v>
      </c>
      <c r="C16291" s="44">
        <v>0</v>
      </c>
      <c r="D16291" s="33">
        <v>43887</v>
      </c>
    </row>
    <row r="16292" spans="1:4" x14ac:dyDescent="0.2">
      <c r="A16292" t="s">
        <v>343</v>
      </c>
      <c r="B16292" t="s">
        <v>143</v>
      </c>
      <c r="C16292" s="44">
        <v>0</v>
      </c>
      <c r="D16292" s="33">
        <v>43888</v>
      </c>
    </row>
    <row r="16293" spans="1:4" x14ac:dyDescent="0.2">
      <c r="A16293" t="s">
        <v>343</v>
      </c>
      <c r="B16293" t="s">
        <v>143</v>
      </c>
      <c r="C16293" s="44">
        <v>0</v>
      </c>
      <c r="D16293" s="33">
        <v>43889</v>
      </c>
    </row>
    <row r="16294" spans="1:4" x14ac:dyDescent="0.2">
      <c r="A16294" t="s">
        <v>343</v>
      </c>
      <c r="B16294" t="s">
        <v>143</v>
      </c>
      <c r="C16294" s="44">
        <v>0</v>
      </c>
      <c r="D16294" s="33">
        <v>43890</v>
      </c>
    </row>
    <row r="16295" spans="1:4" x14ac:dyDescent="0.2">
      <c r="A16295" t="s">
        <v>343</v>
      </c>
      <c r="B16295" t="s">
        <v>143</v>
      </c>
      <c r="C16295" s="44">
        <v>0</v>
      </c>
      <c r="D16295" s="33">
        <v>43891</v>
      </c>
    </row>
    <row r="16296" spans="1:4" x14ac:dyDescent="0.2">
      <c r="A16296" t="s">
        <v>343</v>
      </c>
      <c r="B16296" t="s">
        <v>143</v>
      </c>
      <c r="C16296" s="44">
        <v>0</v>
      </c>
      <c r="D16296" s="33">
        <v>43892</v>
      </c>
    </row>
    <row r="16297" spans="1:4" x14ac:dyDescent="0.2">
      <c r="A16297" t="s">
        <v>343</v>
      </c>
      <c r="B16297" t="s">
        <v>143</v>
      </c>
      <c r="C16297" s="44">
        <v>0</v>
      </c>
      <c r="D16297" s="33">
        <v>43893</v>
      </c>
    </row>
    <row r="16298" spans="1:4" x14ac:dyDescent="0.2">
      <c r="A16298" t="s">
        <v>343</v>
      </c>
      <c r="B16298" t="s">
        <v>143</v>
      </c>
      <c r="C16298" s="44">
        <v>0</v>
      </c>
      <c r="D16298" s="33">
        <v>43894</v>
      </c>
    </row>
    <row r="16299" spans="1:4" x14ac:dyDescent="0.2">
      <c r="A16299" t="s">
        <v>343</v>
      </c>
      <c r="B16299" t="s">
        <v>143</v>
      </c>
      <c r="C16299" s="44">
        <v>0</v>
      </c>
      <c r="D16299" s="33">
        <v>43895</v>
      </c>
    </row>
    <row r="16300" spans="1:4" x14ac:dyDescent="0.2">
      <c r="A16300" t="s">
        <v>343</v>
      </c>
      <c r="B16300" t="s">
        <v>143</v>
      </c>
      <c r="C16300" s="44">
        <v>0</v>
      </c>
      <c r="D16300" s="33">
        <v>43896</v>
      </c>
    </row>
    <row r="16301" spans="1:4" x14ac:dyDescent="0.2">
      <c r="A16301" t="s">
        <v>343</v>
      </c>
      <c r="B16301" t="s">
        <v>143</v>
      </c>
      <c r="C16301" s="44">
        <v>1</v>
      </c>
      <c r="D16301" s="33">
        <v>43897</v>
      </c>
    </row>
    <row r="16302" spans="1:4" x14ac:dyDescent="0.2">
      <c r="A16302" t="s">
        <v>343</v>
      </c>
      <c r="B16302" t="s">
        <v>143</v>
      </c>
      <c r="C16302" s="44">
        <v>1</v>
      </c>
      <c r="D16302" s="33">
        <v>43898</v>
      </c>
    </row>
    <row r="16303" spans="1:4" x14ac:dyDescent="0.2">
      <c r="A16303" t="s">
        <v>343</v>
      </c>
      <c r="B16303" t="s">
        <v>143</v>
      </c>
      <c r="C16303" s="44">
        <v>1</v>
      </c>
      <c r="D16303" s="33">
        <v>43899</v>
      </c>
    </row>
    <row r="16304" spans="1:4" x14ac:dyDescent="0.2">
      <c r="A16304" t="s">
        <v>343</v>
      </c>
      <c r="B16304" t="s">
        <v>143</v>
      </c>
      <c r="C16304" s="44">
        <v>0</v>
      </c>
      <c r="D16304" s="33">
        <v>43900</v>
      </c>
    </row>
    <row r="16305" spans="1:4" x14ac:dyDescent="0.2">
      <c r="A16305" t="s">
        <v>343</v>
      </c>
      <c r="B16305" t="s">
        <v>143</v>
      </c>
      <c r="C16305" s="44">
        <v>0</v>
      </c>
      <c r="D16305" s="33">
        <v>43901</v>
      </c>
    </row>
    <row r="16306" spans="1:4" x14ac:dyDescent="0.2">
      <c r="A16306" t="s">
        <v>343</v>
      </c>
      <c r="B16306" t="s">
        <v>143</v>
      </c>
      <c r="C16306" s="44">
        <v>0</v>
      </c>
      <c r="D16306" s="33">
        <v>43902</v>
      </c>
    </row>
    <row r="16307" spans="1:4" x14ac:dyDescent="0.2">
      <c r="A16307" t="s">
        <v>343</v>
      </c>
      <c r="B16307" t="s">
        <v>143</v>
      </c>
      <c r="C16307" s="44">
        <v>0</v>
      </c>
      <c r="D16307" s="33">
        <v>43903</v>
      </c>
    </row>
    <row r="16308" spans="1:4" x14ac:dyDescent="0.2">
      <c r="A16308" t="s">
        <v>343</v>
      </c>
      <c r="B16308" t="s">
        <v>143</v>
      </c>
      <c r="C16308" s="44">
        <v>0</v>
      </c>
      <c r="D16308" s="33">
        <v>43904</v>
      </c>
    </row>
    <row r="16309" spans="1:4" x14ac:dyDescent="0.2">
      <c r="A16309" t="s">
        <v>343</v>
      </c>
      <c r="B16309" t="s">
        <v>143</v>
      </c>
      <c r="C16309" s="44">
        <v>0</v>
      </c>
      <c r="D16309" s="33">
        <v>43905</v>
      </c>
    </row>
    <row r="16310" spans="1:4" x14ac:dyDescent="0.2">
      <c r="A16310" t="s">
        <v>344</v>
      </c>
      <c r="B16310" t="s">
        <v>143</v>
      </c>
      <c r="C16310" s="44">
        <v>0</v>
      </c>
      <c r="D16310" s="33">
        <v>43852</v>
      </c>
    </row>
    <row r="16311" spans="1:4" x14ac:dyDescent="0.2">
      <c r="A16311" t="s">
        <v>344</v>
      </c>
      <c r="B16311" t="s">
        <v>143</v>
      </c>
      <c r="C16311" s="44">
        <v>0</v>
      </c>
      <c r="D16311" s="33">
        <v>43853</v>
      </c>
    </row>
    <row r="16312" spans="1:4" x14ac:dyDescent="0.2">
      <c r="A16312" t="s">
        <v>344</v>
      </c>
      <c r="B16312" t="s">
        <v>143</v>
      </c>
      <c r="C16312" s="44">
        <v>0</v>
      </c>
      <c r="D16312" s="33">
        <v>43854</v>
      </c>
    </row>
    <row r="16313" spans="1:4" x14ac:dyDescent="0.2">
      <c r="A16313" t="s">
        <v>344</v>
      </c>
      <c r="B16313" t="s">
        <v>143</v>
      </c>
      <c r="C16313" s="44">
        <v>0</v>
      </c>
      <c r="D16313" s="33">
        <v>43855</v>
      </c>
    </row>
    <row r="16314" spans="1:4" x14ac:dyDescent="0.2">
      <c r="A16314" t="s">
        <v>344</v>
      </c>
      <c r="B16314" t="s">
        <v>143</v>
      </c>
      <c r="C16314" s="44">
        <v>0</v>
      </c>
      <c r="D16314" s="33">
        <v>43856</v>
      </c>
    </row>
    <row r="16315" spans="1:4" x14ac:dyDescent="0.2">
      <c r="A16315" t="s">
        <v>344</v>
      </c>
      <c r="B16315" t="s">
        <v>143</v>
      </c>
      <c r="C16315" s="44">
        <v>0</v>
      </c>
      <c r="D16315" s="33">
        <v>43857</v>
      </c>
    </row>
    <row r="16316" spans="1:4" x14ac:dyDescent="0.2">
      <c r="A16316" t="s">
        <v>344</v>
      </c>
      <c r="B16316" t="s">
        <v>143</v>
      </c>
      <c r="C16316" s="44">
        <v>0</v>
      </c>
      <c r="D16316" s="33">
        <v>43858</v>
      </c>
    </row>
    <row r="16317" spans="1:4" x14ac:dyDescent="0.2">
      <c r="A16317" t="s">
        <v>344</v>
      </c>
      <c r="B16317" t="s">
        <v>143</v>
      </c>
      <c r="C16317" s="44">
        <v>0</v>
      </c>
      <c r="D16317" s="33">
        <v>43859</v>
      </c>
    </row>
    <row r="16318" spans="1:4" x14ac:dyDescent="0.2">
      <c r="A16318" t="s">
        <v>344</v>
      </c>
      <c r="B16318" t="s">
        <v>143</v>
      </c>
      <c r="C16318" s="44">
        <v>0</v>
      </c>
      <c r="D16318" s="33">
        <v>43860</v>
      </c>
    </row>
    <row r="16319" spans="1:4" x14ac:dyDescent="0.2">
      <c r="A16319" t="s">
        <v>344</v>
      </c>
      <c r="B16319" t="s">
        <v>143</v>
      </c>
      <c r="C16319" s="44">
        <v>0</v>
      </c>
      <c r="D16319" s="33">
        <v>43861</v>
      </c>
    </row>
    <row r="16320" spans="1:4" x14ac:dyDescent="0.2">
      <c r="A16320" t="s">
        <v>344</v>
      </c>
      <c r="B16320" t="s">
        <v>143</v>
      </c>
      <c r="C16320" s="44">
        <v>0</v>
      </c>
      <c r="D16320" s="33">
        <v>43862</v>
      </c>
    </row>
    <row r="16321" spans="1:4" x14ac:dyDescent="0.2">
      <c r="A16321" t="s">
        <v>344</v>
      </c>
      <c r="B16321" t="s">
        <v>143</v>
      </c>
      <c r="C16321" s="44">
        <v>0</v>
      </c>
      <c r="D16321" s="33">
        <v>43863</v>
      </c>
    </row>
    <row r="16322" spans="1:4" x14ac:dyDescent="0.2">
      <c r="A16322" t="s">
        <v>344</v>
      </c>
      <c r="B16322" t="s">
        <v>143</v>
      </c>
      <c r="C16322" s="44">
        <v>0</v>
      </c>
      <c r="D16322" s="33">
        <v>43864</v>
      </c>
    </row>
    <row r="16323" spans="1:4" x14ac:dyDescent="0.2">
      <c r="A16323" t="s">
        <v>344</v>
      </c>
      <c r="B16323" t="s">
        <v>143</v>
      </c>
      <c r="C16323" s="44">
        <v>0</v>
      </c>
      <c r="D16323" s="33">
        <v>43865</v>
      </c>
    </row>
    <row r="16324" spans="1:4" x14ac:dyDescent="0.2">
      <c r="A16324" t="s">
        <v>344</v>
      </c>
      <c r="B16324" t="s">
        <v>143</v>
      </c>
      <c r="C16324" s="44">
        <v>0</v>
      </c>
      <c r="D16324" s="33">
        <v>43866</v>
      </c>
    </row>
    <row r="16325" spans="1:4" x14ac:dyDescent="0.2">
      <c r="A16325" t="s">
        <v>344</v>
      </c>
      <c r="B16325" t="s">
        <v>143</v>
      </c>
      <c r="C16325" s="44">
        <v>0</v>
      </c>
      <c r="D16325" s="33">
        <v>43867</v>
      </c>
    </row>
    <row r="16326" spans="1:4" x14ac:dyDescent="0.2">
      <c r="A16326" t="s">
        <v>344</v>
      </c>
      <c r="B16326" t="s">
        <v>143</v>
      </c>
      <c r="C16326" s="44">
        <v>0</v>
      </c>
      <c r="D16326" s="33">
        <v>43868</v>
      </c>
    </row>
    <row r="16327" spans="1:4" x14ac:dyDescent="0.2">
      <c r="A16327" t="s">
        <v>344</v>
      </c>
      <c r="B16327" t="s">
        <v>143</v>
      </c>
      <c r="C16327" s="44">
        <v>0</v>
      </c>
      <c r="D16327" s="33">
        <v>43869</v>
      </c>
    </row>
    <row r="16328" spans="1:4" x14ac:dyDescent="0.2">
      <c r="A16328" t="s">
        <v>344</v>
      </c>
      <c r="B16328" t="s">
        <v>143</v>
      </c>
      <c r="C16328" s="44">
        <v>0</v>
      </c>
      <c r="D16328" s="33">
        <v>43870</v>
      </c>
    </row>
    <row r="16329" spans="1:4" x14ac:dyDescent="0.2">
      <c r="A16329" t="s">
        <v>344</v>
      </c>
      <c r="B16329" t="s">
        <v>143</v>
      </c>
      <c r="C16329" s="44">
        <v>0</v>
      </c>
      <c r="D16329" s="33">
        <v>43871</v>
      </c>
    </row>
    <row r="16330" spans="1:4" x14ac:dyDescent="0.2">
      <c r="A16330" t="s">
        <v>344</v>
      </c>
      <c r="B16330" t="s">
        <v>143</v>
      </c>
      <c r="C16330" s="44">
        <v>0</v>
      </c>
      <c r="D16330" s="33">
        <v>43872</v>
      </c>
    </row>
    <row r="16331" spans="1:4" x14ac:dyDescent="0.2">
      <c r="A16331" t="s">
        <v>344</v>
      </c>
      <c r="B16331" t="s">
        <v>143</v>
      </c>
      <c r="C16331" s="44">
        <v>0</v>
      </c>
      <c r="D16331" s="33">
        <v>43873</v>
      </c>
    </row>
    <row r="16332" spans="1:4" x14ac:dyDescent="0.2">
      <c r="A16332" t="s">
        <v>344</v>
      </c>
      <c r="B16332" t="s">
        <v>143</v>
      </c>
      <c r="C16332" s="44">
        <v>0</v>
      </c>
      <c r="D16332" s="33">
        <v>43874</v>
      </c>
    </row>
    <row r="16333" spans="1:4" x14ac:dyDescent="0.2">
      <c r="A16333" t="s">
        <v>344</v>
      </c>
      <c r="B16333" t="s">
        <v>143</v>
      </c>
      <c r="C16333" s="44">
        <v>0</v>
      </c>
      <c r="D16333" s="33">
        <v>43875</v>
      </c>
    </row>
    <row r="16334" spans="1:4" x14ac:dyDescent="0.2">
      <c r="A16334" t="s">
        <v>344</v>
      </c>
      <c r="B16334" t="s">
        <v>143</v>
      </c>
      <c r="C16334" s="44">
        <v>0</v>
      </c>
      <c r="D16334" s="33">
        <v>43876</v>
      </c>
    </row>
    <row r="16335" spans="1:4" x14ac:dyDescent="0.2">
      <c r="A16335" t="s">
        <v>344</v>
      </c>
      <c r="B16335" t="s">
        <v>143</v>
      </c>
      <c r="C16335" s="44">
        <v>0</v>
      </c>
      <c r="D16335" s="33">
        <v>43877</v>
      </c>
    </row>
    <row r="16336" spans="1:4" x14ac:dyDescent="0.2">
      <c r="A16336" t="s">
        <v>344</v>
      </c>
      <c r="B16336" t="s">
        <v>143</v>
      </c>
      <c r="C16336" s="44">
        <v>0</v>
      </c>
      <c r="D16336" s="33">
        <v>43878</v>
      </c>
    </row>
    <row r="16337" spans="1:4" x14ac:dyDescent="0.2">
      <c r="A16337" t="s">
        <v>344</v>
      </c>
      <c r="B16337" t="s">
        <v>143</v>
      </c>
      <c r="C16337" s="44">
        <v>0</v>
      </c>
      <c r="D16337" s="33">
        <v>43879</v>
      </c>
    </row>
    <row r="16338" spans="1:4" x14ac:dyDescent="0.2">
      <c r="A16338" t="s">
        <v>344</v>
      </c>
      <c r="B16338" t="s">
        <v>143</v>
      </c>
      <c r="C16338" s="44">
        <v>0</v>
      </c>
      <c r="D16338" s="33">
        <v>43880</v>
      </c>
    </row>
    <row r="16339" spans="1:4" x14ac:dyDescent="0.2">
      <c r="A16339" t="s">
        <v>344</v>
      </c>
      <c r="B16339" t="s">
        <v>143</v>
      </c>
      <c r="C16339" s="44">
        <v>0</v>
      </c>
      <c r="D16339" s="33">
        <v>43881</v>
      </c>
    </row>
    <row r="16340" spans="1:4" x14ac:dyDescent="0.2">
      <c r="A16340" t="s">
        <v>344</v>
      </c>
      <c r="B16340" t="s">
        <v>143</v>
      </c>
      <c r="C16340" s="44">
        <v>0</v>
      </c>
      <c r="D16340" s="33">
        <v>43882</v>
      </c>
    </row>
    <row r="16341" spans="1:4" x14ac:dyDescent="0.2">
      <c r="A16341" t="s">
        <v>344</v>
      </c>
      <c r="B16341" t="s">
        <v>143</v>
      </c>
      <c r="C16341" s="44">
        <v>0</v>
      </c>
      <c r="D16341" s="33">
        <v>43883</v>
      </c>
    </row>
    <row r="16342" spans="1:4" x14ac:dyDescent="0.2">
      <c r="A16342" t="s">
        <v>344</v>
      </c>
      <c r="B16342" t="s">
        <v>143</v>
      </c>
      <c r="C16342" s="44">
        <v>0</v>
      </c>
      <c r="D16342" s="33">
        <v>43884</v>
      </c>
    </row>
    <row r="16343" spans="1:4" x14ac:dyDescent="0.2">
      <c r="A16343" t="s">
        <v>344</v>
      </c>
      <c r="B16343" t="s">
        <v>143</v>
      </c>
      <c r="C16343" s="44">
        <v>0</v>
      </c>
      <c r="D16343" s="33">
        <v>43885</v>
      </c>
    </row>
    <row r="16344" spans="1:4" x14ac:dyDescent="0.2">
      <c r="A16344" t="s">
        <v>344</v>
      </c>
      <c r="B16344" t="s">
        <v>143</v>
      </c>
      <c r="C16344" s="44">
        <v>0</v>
      </c>
      <c r="D16344" s="33">
        <v>43886</v>
      </c>
    </row>
    <row r="16345" spans="1:4" x14ac:dyDescent="0.2">
      <c r="A16345" t="s">
        <v>344</v>
      </c>
      <c r="B16345" t="s">
        <v>143</v>
      </c>
      <c r="C16345" s="44">
        <v>0</v>
      </c>
      <c r="D16345" s="33">
        <v>43887</v>
      </c>
    </row>
    <row r="16346" spans="1:4" x14ac:dyDescent="0.2">
      <c r="A16346" t="s">
        <v>344</v>
      </c>
      <c r="B16346" t="s">
        <v>143</v>
      </c>
      <c r="C16346" s="44">
        <v>0</v>
      </c>
      <c r="D16346" s="33">
        <v>43888</v>
      </c>
    </row>
    <row r="16347" spans="1:4" x14ac:dyDescent="0.2">
      <c r="A16347" t="s">
        <v>344</v>
      </c>
      <c r="B16347" t="s">
        <v>143</v>
      </c>
      <c r="C16347" s="44">
        <v>0</v>
      </c>
      <c r="D16347" s="33">
        <v>43889</v>
      </c>
    </row>
    <row r="16348" spans="1:4" x14ac:dyDescent="0.2">
      <c r="A16348" t="s">
        <v>344</v>
      </c>
      <c r="B16348" t="s">
        <v>143</v>
      </c>
      <c r="C16348" s="44">
        <v>0</v>
      </c>
      <c r="D16348" s="33">
        <v>43890</v>
      </c>
    </row>
    <row r="16349" spans="1:4" x14ac:dyDescent="0.2">
      <c r="A16349" t="s">
        <v>344</v>
      </c>
      <c r="B16349" t="s">
        <v>143</v>
      </c>
      <c r="C16349" s="44">
        <v>0</v>
      </c>
      <c r="D16349" s="33">
        <v>43891</v>
      </c>
    </row>
    <row r="16350" spans="1:4" x14ac:dyDescent="0.2">
      <c r="A16350" t="s">
        <v>344</v>
      </c>
      <c r="B16350" t="s">
        <v>143</v>
      </c>
      <c r="C16350" s="44">
        <v>0</v>
      </c>
      <c r="D16350" s="33">
        <v>43892</v>
      </c>
    </row>
    <row r="16351" spans="1:4" x14ac:dyDescent="0.2">
      <c r="A16351" t="s">
        <v>344</v>
      </c>
      <c r="B16351" t="s">
        <v>143</v>
      </c>
      <c r="C16351" s="44">
        <v>0</v>
      </c>
      <c r="D16351" s="33">
        <v>43893</v>
      </c>
    </row>
    <row r="16352" spans="1:4" x14ac:dyDescent="0.2">
      <c r="A16352" t="s">
        <v>344</v>
      </c>
      <c r="B16352" t="s">
        <v>143</v>
      </c>
      <c r="C16352" s="44">
        <v>0</v>
      </c>
      <c r="D16352" s="33">
        <v>43894</v>
      </c>
    </row>
    <row r="16353" spans="1:4" x14ac:dyDescent="0.2">
      <c r="A16353" t="s">
        <v>344</v>
      </c>
      <c r="B16353" t="s">
        <v>143</v>
      </c>
      <c r="C16353" s="44">
        <v>0</v>
      </c>
      <c r="D16353" s="33">
        <v>43895</v>
      </c>
    </row>
    <row r="16354" spans="1:4" x14ac:dyDescent="0.2">
      <c r="A16354" t="s">
        <v>344</v>
      </c>
      <c r="B16354" t="s">
        <v>143</v>
      </c>
      <c r="C16354" s="44">
        <v>0</v>
      </c>
      <c r="D16354" s="33">
        <v>43896</v>
      </c>
    </row>
    <row r="16355" spans="1:4" x14ac:dyDescent="0.2">
      <c r="A16355" t="s">
        <v>344</v>
      </c>
      <c r="B16355" t="s">
        <v>143</v>
      </c>
      <c r="C16355" s="44">
        <v>3</v>
      </c>
      <c r="D16355" s="33">
        <v>43897</v>
      </c>
    </row>
    <row r="16356" spans="1:4" x14ac:dyDescent="0.2">
      <c r="A16356" t="s">
        <v>344</v>
      </c>
      <c r="B16356" t="s">
        <v>143</v>
      </c>
      <c r="C16356" s="44">
        <v>3</v>
      </c>
      <c r="D16356" s="33">
        <v>43898</v>
      </c>
    </row>
    <row r="16357" spans="1:4" x14ac:dyDescent="0.2">
      <c r="A16357" t="s">
        <v>344</v>
      </c>
      <c r="B16357" t="s">
        <v>143</v>
      </c>
      <c r="C16357" s="44">
        <v>3</v>
      </c>
      <c r="D16357" s="33">
        <v>43899</v>
      </c>
    </row>
    <row r="16358" spans="1:4" x14ac:dyDescent="0.2">
      <c r="A16358" t="s">
        <v>344</v>
      </c>
      <c r="B16358" t="s">
        <v>143</v>
      </c>
      <c r="C16358" s="44">
        <v>0</v>
      </c>
      <c r="D16358" s="33">
        <v>43900</v>
      </c>
    </row>
    <row r="16359" spans="1:4" x14ac:dyDescent="0.2">
      <c r="A16359" t="s">
        <v>344</v>
      </c>
      <c r="B16359" t="s">
        <v>143</v>
      </c>
      <c r="C16359" s="44">
        <v>0</v>
      </c>
      <c r="D16359" s="33">
        <v>43901</v>
      </c>
    </row>
    <row r="16360" spans="1:4" x14ac:dyDescent="0.2">
      <c r="A16360" t="s">
        <v>344</v>
      </c>
      <c r="B16360" t="s">
        <v>143</v>
      </c>
      <c r="C16360" s="44">
        <v>0</v>
      </c>
      <c r="D16360" s="33">
        <v>43902</v>
      </c>
    </row>
    <row r="16361" spans="1:4" x14ac:dyDescent="0.2">
      <c r="A16361" t="s">
        <v>344</v>
      </c>
      <c r="B16361" t="s">
        <v>143</v>
      </c>
      <c r="C16361" s="44">
        <v>0</v>
      </c>
      <c r="D16361" s="33">
        <v>43903</v>
      </c>
    </row>
    <row r="16362" spans="1:4" x14ac:dyDescent="0.2">
      <c r="A16362" t="s">
        <v>344</v>
      </c>
      <c r="B16362" t="s">
        <v>143</v>
      </c>
      <c r="C16362" s="44">
        <v>0</v>
      </c>
      <c r="D16362" s="33">
        <v>43904</v>
      </c>
    </row>
    <row r="16363" spans="1:4" x14ac:dyDescent="0.2">
      <c r="A16363" t="s">
        <v>344</v>
      </c>
      <c r="B16363" t="s">
        <v>143</v>
      </c>
      <c r="C16363" s="44">
        <v>0</v>
      </c>
      <c r="D16363" s="33">
        <v>43905</v>
      </c>
    </row>
    <row r="16364" spans="1:4" x14ac:dyDescent="0.2">
      <c r="A16364" t="s">
        <v>345</v>
      </c>
      <c r="B16364" t="s">
        <v>143</v>
      </c>
      <c r="C16364" s="44">
        <v>0</v>
      </c>
      <c r="D16364" s="33">
        <v>43852</v>
      </c>
    </row>
    <row r="16365" spans="1:4" x14ac:dyDescent="0.2">
      <c r="A16365" t="s">
        <v>345</v>
      </c>
      <c r="B16365" t="s">
        <v>143</v>
      </c>
      <c r="C16365" s="44">
        <v>0</v>
      </c>
      <c r="D16365" s="33">
        <v>43853</v>
      </c>
    </row>
    <row r="16366" spans="1:4" x14ac:dyDescent="0.2">
      <c r="A16366" t="s">
        <v>345</v>
      </c>
      <c r="B16366" t="s">
        <v>143</v>
      </c>
      <c r="C16366" s="44">
        <v>0</v>
      </c>
      <c r="D16366" s="33">
        <v>43854</v>
      </c>
    </row>
    <row r="16367" spans="1:4" x14ac:dyDescent="0.2">
      <c r="A16367" t="s">
        <v>345</v>
      </c>
      <c r="B16367" t="s">
        <v>143</v>
      </c>
      <c r="C16367" s="44">
        <v>0</v>
      </c>
      <c r="D16367" s="33">
        <v>43855</v>
      </c>
    </row>
    <row r="16368" spans="1:4" x14ac:dyDescent="0.2">
      <c r="A16368" t="s">
        <v>345</v>
      </c>
      <c r="B16368" t="s">
        <v>143</v>
      </c>
      <c r="C16368" s="44">
        <v>0</v>
      </c>
      <c r="D16368" s="33">
        <v>43856</v>
      </c>
    </row>
    <row r="16369" spans="1:4" x14ac:dyDescent="0.2">
      <c r="A16369" t="s">
        <v>345</v>
      </c>
      <c r="B16369" t="s">
        <v>143</v>
      </c>
      <c r="C16369" s="44">
        <v>0</v>
      </c>
      <c r="D16369" s="33">
        <v>43857</v>
      </c>
    </row>
    <row r="16370" spans="1:4" x14ac:dyDescent="0.2">
      <c r="A16370" t="s">
        <v>345</v>
      </c>
      <c r="B16370" t="s">
        <v>143</v>
      </c>
      <c r="C16370" s="44">
        <v>0</v>
      </c>
      <c r="D16370" s="33">
        <v>43858</v>
      </c>
    </row>
    <row r="16371" spans="1:4" x14ac:dyDescent="0.2">
      <c r="A16371" t="s">
        <v>345</v>
      </c>
      <c r="B16371" t="s">
        <v>143</v>
      </c>
      <c r="C16371" s="44">
        <v>0</v>
      </c>
      <c r="D16371" s="33">
        <v>43859</v>
      </c>
    </row>
    <row r="16372" spans="1:4" x14ac:dyDescent="0.2">
      <c r="A16372" t="s">
        <v>345</v>
      </c>
      <c r="B16372" t="s">
        <v>143</v>
      </c>
      <c r="C16372" s="44">
        <v>0</v>
      </c>
      <c r="D16372" s="33">
        <v>43860</v>
      </c>
    </row>
    <row r="16373" spans="1:4" x14ac:dyDescent="0.2">
      <c r="A16373" t="s">
        <v>345</v>
      </c>
      <c r="B16373" t="s">
        <v>143</v>
      </c>
      <c r="C16373" s="44">
        <v>0</v>
      </c>
      <c r="D16373" s="33">
        <v>43861</v>
      </c>
    </row>
    <row r="16374" spans="1:4" x14ac:dyDescent="0.2">
      <c r="A16374" t="s">
        <v>345</v>
      </c>
      <c r="B16374" t="s">
        <v>143</v>
      </c>
      <c r="C16374" s="44">
        <v>0</v>
      </c>
      <c r="D16374" s="33">
        <v>43862</v>
      </c>
    </row>
    <row r="16375" spans="1:4" x14ac:dyDescent="0.2">
      <c r="A16375" t="s">
        <v>345</v>
      </c>
      <c r="B16375" t="s">
        <v>143</v>
      </c>
      <c r="C16375" s="44">
        <v>0</v>
      </c>
      <c r="D16375" s="33">
        <v>43863</v>
      </c>
    </row>
    <row r="16376" spans="1:4" x14ac:dyDescent="0.2">
      <c r="A16376" t="s">
        <v>345</v>
      </c>
      <c r="B16376" t="s">
        <v>143</v>
      </c>
      <c r="C16376" s="44">
        <v>0</v>
      </c>
      <c r="D16376" s="33">
        <v>43864</v>
      </c>
    </row>
    <row r="16377" spans="1:4" x14ac:dyDescent="0.2">
      <c r="A16377" t="s">
        <v>345</v>
      </c>
      <c r="B16377" t="s">
        <v>143</v>
      </c>
      <c r="C16377" s="44">
        <v>0</v>
      </c>
      <c r="D16377" s="33">
        <v>43865</v>
      </c>
    </row>
    <row r="16378" spans="1:4" x14ac:dyDescent="0.2">
      <c r="A16378" t="s">
        <v>345</v>
      </c>
      <c r="B16378" t="s">
        <v>143</v>
      </c>
      <c r="C16378" s="44">
        <v>0</v>
      </c>
      <c r="D16378" s="33">
        <v>43866</v>
      </c>
    </row>
    <row r="16379" spans="1:4" x14ac:dyDescent="0.2">
      <c r="A16379" t="s">
        <v>345</v>
      </c>
      <c r="B16379" t="s">
        <v>143</v>
      </c>
      <c r="C16379" s="44">
        <v>0</v>
      </c>
      <c r="D16379" s="33">
        <v>43867</v>
      </c>
    </row>
    <row r="16380" spans="1:4" x14ac:dyDescent="0.2">
      <c r="A16380" t="s">
        <v>345</v>
      </c>
      <c r="B16380" t="s">
        <v>143</v>
      </c>
      <c r="C16380" s="44">
        <v>0</v>
      </c>
      <c r="D16380" s="33">
        <v>43868</v>
      </c>
    </row>
    <row r="16381" spans="1:4" x14ac:dyDescent="0.2">
      <c r="A16381" t="s">
        <v>345</v>
      </c>
      <c r="B16381" t="s">
        <v>143</v>
      </c>
      <c r="C16381" s="44">
        <v>0</v>
      </c>
      <c r="D16381" s="33">
        <v>43869</v>
      </c>
    </row>
    <row r="16382" spans="1:4" x14ac:dyDescent="0.2">
      <c r="A16382" t="s">
        <v>345</v>
      </c>
      <c r="B16382" t="s">
        <v>143</v>
      </c>
      <c r="C16382" s="44">
        <v>0</v>
      </c>
      <c r="D16382" s="33">
        <v>43870</v>
      </c>
    </row>
    <row r="16383" spans="1:4" x14ac:dyDescent="0.2">
      <c r="A16383" t="s">
        <v>345</v>
      </c>
      <c r="B16383" t="s">
        <v>143</v>
      </c>
      <c r="C16383" s="44">
        <v>0</v>
      </c>
      <c r="D16383" s="33">
        <v>43871</v>
      </c>
    </row>
    <row r="16384" spans="1:4" x14ac:dyDescent="0.2">
      <c r="A16384" t="s">
        <v>345</v>
      </c>
      <c r="B16384" t="s">
        <v>143</v>
      </c>
      <c r="C16384" s="44">
        <v>0</v>
      </c>
      <c r="D16384" s="33">
        <v>43872</v>
      </c>
    </row>
    <row r="16385" spans="1:4" x14ac:dyDescent="0.2">
      <c r="A16385" t="s">
        <v>345</v>
      </c>
      <c r="B16385" t="s">
        <v>143</v>
      </c>
      <c r="C16385" s="44">
        <v>0</v>
      </c>
      <c r="D16385" s="33">
        <v>43873</v>
      </c>
    </row>
    <row r="16386" spans="1:4" x14ac:dyDescent="0.2">
      <c r="A16386" t="s">
        <v>345</v>
      </c>
      <c r="B16386" t="s">
        <v>143</v>
      </c>
      <c r="C16386" s="44">
        <v>0</v>
      </c>
      <c r="D16386" s="33">
        <v>43874</v>
      </c>
    </row>
    <row r="16387" spans="1:4" x14ac:dyDescent="0.2">
      <c r="A16387" t="s">
        <v>345</v>
      </c>
      <c r="B16387" t="s">
        <v>143</v>
      </c>
      <c r="C16387" s="44">
        <v>0</v>
      </c>
      <c r="D16387" s="33">
        <v>43875</v>
      </c>
    </row>
    <row r="16388" spans="1:4" x14ac:dyDescent="0.2">
      <c r="A16388" t="s">
        <v>345</v>
      </c>
      <c r="B16388" t="s">
        <v>143</v>
      </c>
      <c r="C16388" s="44">
        <v>0</v>
      </c>
      <c r="D16388" s="33">
        <v>43876</v>
      </c>
    </row>
    <row r="16389" spans="1:4" x14ac:dyDescent="0.2">
      <c r="A16389" t="s">
        <v>345</v>
      </c>
      <c r="B16389" t="s">
        <v>143</v>
      </c>
      <c r="C16389" s="44">
        <v>0</v>
      </c>
      <c r="D16389" s="33">
        <v>43877</v>
      </c>
    </row>
    <row r="16390" spans="1:4" x14ac:dyDescent="0.2">
      <c r="A16390" t="s">
        <v>345</v>
      </c>
      <c r="B16390" t="s">
        <v>143</v>
      </c>
      <c r="C16390" s="44">
        <v>0</v>
      </c>
      <c r="D16390" s="33">
        <v>43878</v>
      </c>
    </row>
    <row r="16391" spans="1:4" x14ac:dyDescent="0.2">
      <c r="A16391" t="s">
        <v>345</v>
      </c>
      <c r="B16391" t="s">
        <v>143</v>
      </c>
      <c r="C16391" s="44">
        <v>0</v>
      </c>
      <c r="D16391" s="33">
        <v>43879</v>
      </c>
    </row>
    <row r="16392" spans="1:4" x14ac:dyDescent="0.2">
      <c r="A16392" t="s">
        <v>345</v>
      </c>
      <c r="B16392" t="s">
        <v>143</v>
      </c>
      <c r="C16392" s="44">
        <v>0</v>
      </c>
      <c r="D16392" s="33">
        <v>43880</v>
      </c>
    </row>
    <row r="16393" spans="1:4" x14ac:dyDescent="0.2">
      <c r="A16393" t="s">
        <v>345</v>
      </c>
      <c r="B16393" t="s">
        <v>143</v>
      </c>
      <c r="C16393" s="44">
        <v>0</v>
      </c>
      <c r="D16393" s="33">
        <v>43881</v>
      </c>
    </row>
    <row r="16394" spans="1:4" x14ac:dyDescent="0.2">
      <c r="A16394" t="s">
        <v>345</v>
      </c>
      <c r="B16394" t="s">
        <v>143</v>
      </c>
      <c r="C16394" s="44">
        <v>0</v>
      </c>
      <c r="D16394" s="33">
        <v>43882</v>
      </c>
    </row>
    <row r="16395" spans="1:4" x14ac:dyDescent="0.2">
      <c r="A16395" t="s">
        <v>345</v>
      </c>
      <c r="B16395" t="s">
        <v>143</v>
      </c>
      <c r="C16395" s="44">
        <v>0</v>
      </c>
      <c r="D16395" s="33">
        <v>43883</v>
      </c>
    </row>
    <row r="16396" spans="1:4" x14ac:dyDescent="0.2">
      <c r="A16396" t="s">
        <v>345</v>
      </c>
      <c r="B16396" t="s">
        <v>143</v>
      </c>
      <c r="C16396" s="44">
        <v>0</v>
      </c>
      <c r="D16396" s="33">
        <v>43884</v>
      </c>
    </row>
    <row r="16397" spans="1:4" x14ac:dyDescent="0.2">
      <c r="A16397" t="s">
        <v>345</v>
      </c>
      <c r="B16397" t="s">
        <v>143</v>
      </c>
      <c r="C16397" s="44">
        <v>0</v>
      </c>
      <c r="D16397" s="33">
        <v>43885</v>
      </c>
    </row>
    <row r="16398" spans="1:4" x14ac:dyDescent="0.2">
      <c r="A16398" t="s">
        <v>345</v>
      </c>
      <c r="B16398" t="s">
        <v>143</v>
      </c>
      <c r="C16398" s="44">
        <v>0</v>
      </c>
      <c r="D16398" s="33">
        <v>43886</v>
      </c>
    </row>
    <row r="16399" spans="1:4" x14ac:dyDescent="0.2">
      <c r="A16399" t="s">
        <v>345</v>
      </c>
      <c r="B16399" t="s">
        <v>143</v>
      </c>
      <c r="C16399" s="44">
        <v>0</v>
      </c>
      <c r="D16399" s="33">
        <v>43887</v>
      </c>
    </row>
    <row r="16400" spans="1:4" x14ac:dyDescent="0.2">
      <c r="A16400" t="s">
        <v>345</v>
      </c>
      <c r="B16400" t="s">
        <v>143</v>
      </c>
      <c r="C16400" s="44">
        <v>0</v>
      </c>
      <c r="D16400" s="33">
        <v>43888</v>
      </c>
    </row>
    <row r="16401" spans="1:4" x14ac:dyDescent="0.2">
      <c r="A16401" t="s">
        <v>345</v>
      </c>
      <c r="B16401" t="s">
        <v>143</v>
      </c>
      <c r="C16401" s="44">
        <v>0</v>
      </c>
      <c r="D16401" s="33">
        <v>43889</v>
      </c>
    </row>
    <row r="16402" spans="1:4" x14ac:dyDescent="0.2">
      <c r="A16402" t="s">
        <v>345</v>
      </c>
      <c r="B16402" t="s">
        <v>143</v>
      </c>
      <c r="C16402" s="44">
        <v>0</v>
      </c>
      <c r="D16402" s="33">
        <v>43890</v>
      </c>
    </row>
    <row r="16403" spans="1:4" x14ac:dyDescent="0.2">
      <c r="A16403" t="s">
        <v>345</v>
      </c>
      <c r="B16403" t="s">
        <v>143</v>
      </c>
      <c r="C16403" s="44">
        <v>1</v>
      </c>
      <c r="D16403" s="33">
        <v>43891</v>
      </c>
    </row>
    <row r="16404" spans="1:4" x14ac:dyDescent="0.2">
      <c r="A16404" t="s">
        <v>345</v>
      </c>
      <c r="B16404" t="s">
        <v>143</v>
      </c>
      <c r="C16404" s="44">
        <v>2</v>
      </c>
      <c r="D16404" s="33">
        <v>43892</v>
      </c>
    </row>
    <row r="16405" spans="1:4" x14ac:dyDescent="0.2">
      <c r="A16405" t="s">
        <v>345</v>
      </c>
      <c r="B16405" t="s">
        <v>143</v>
      </c>
      <c r="C16405" s="44">
        <v>2</v>
      </c>
      <c r="D16405" s="33">
        <v>43893</v>
      </c>
    </row>
    <row r="16406" spans="1:4" x14ac:dyDescent="0.2">
      <c r="A16406" t="s">
        <v>345</v>
      </c>
      <c r="B16406" t="s">
        <v>143</v>
      </c>
      <c r="C16406" s="44">
        <v>2</v>
      </c>
      <c r="D16406" s="33">
        <v>43894</v>
      </c>
    </row>
    <row r="16407" spans="1:4" x14ac:dyDescent="0.2">
      <c r="A16407" t="s">
        <v>345</v>
      </c>
      <c r="B16407" t="s">
        <v>143</v>
      </c>
      <c r="C16407" s="44">
        <v>2</v>
      </c>
      <c r="D16407" s="33">
        <v>43895</v>
      </c>
    </row>
    <row r="16408" spans="1:4" x14ac:dyDescent="0.2">
      <c r="A16408" t="s">
        <v>345</v>
      </c>
      <c r="B16408" t="s">
        <v>143</v>
      </c>
      <c r="C16408" s="44">
        <v>2</v>
      </c>
      <c r="D16408" s="33">
        <v>43896</v>
      </c>
    </row>
    <row r="16409" spans="1:4" x14ac:dyDescent="0.2">
      <c r="A16409" t="s">
        <v>345</v>
      </c>
      <c r="B16409" t="s">
        <v>143</v>
      </c>
      <c r="C16409" s="44">
        <v>3</v>
      </c>
      <c r="D16409" s="33">
        <v>43897</v>
      </c>
    </row>
    <row r="16410" spans="1:4" x14ac:dyDescent="0.2">
      <c r="A16410" t="s">
        <v>345</v>
      </c>
      <c r="B16410" t="s">
        <v>143</v>
      </c>
      <c r="C16410" s="44">
        <v>3</v>
      </c>
      <c r="D16410" s="33">
        <v>43898</v>
      </c>
    </row>
    <row r="16411" spans="1:4" x14ac:dyDescent="0.2">
      <c r="A16411" t="s">
        <v>345</v>
      </c>
      <c r="B16411" t="s">
        <v>143</v>
      </c>
      <c r="C16411" s="44">
        <v>3</v>
      </c>
      <c r="D16411" s="33">
        <v>43899</v>
      </c>
    </row>
    <row r="16412" spans="1:4" x14ac:dyDescent="0.2">
      <c r="A16412" t="s">
        <v>345</v>
      </c>
      <c r="B16412" t="s">
        <v>143</v>
      </c>
      <c r="C16412" s="44">
        <v>0</v>
      </c>
      <c r="D16412" s="33">
        <v>43900</v>
      </c>
    </row>
    <row r="16413" spans="1:4" x14ac:dyDescent="0.2">
      <c r="A16413" t="s">
        <v>345</v>
      </c>
      <c r="B16413" t="s">
        <v>143</v>
      </c>
      <c r="C16413" s="44">
        <v>0</v>
      </c>
      <c r="D16413" s="33">
        <v>43901</v>
      </c>
    </row>
    <row r="16414" spans="1:4" x14ac:dyDescent="0.2">
      <c r="A16414" t="s">
        <v>345</v>
      </c>
      <c r="B16414" t="s">
        <v>143</v>
      </c>
      <c r="C16414" s="44">
        <v>0</v>
      </c>
      <c r="D16414" s="33">
        <v>43902</v>
      </c>
    </row>
    <row r="16415" spans="1:4" x14ac:dyDescent="0.2">
      <c r="A16415" t="s">
        <v>345</v>
      </c>
      <c r="B16415" t="s">
        <v>143</v>
      </c>
      <c r="C16415" s="44">
        <v>0</v>
      </c>
      <c r="D16415" s="33">
        <v>43903</v>
      </c>
    </row>
    <row r="16416" spans="1:4" x14ac:dyDescent="0.2">
      <c r="A16416" t="s">
        <v>345</v>
      </c>
      <c r="B16416" t="s">
        <v>143</v>
      </c>
      <c r="C16416" s="44">
        <v>0</v>
      </c>
      <c r="D16416" s="33">
        <v>43904</v>
      </c>
    </row>
    <row r="16417" spans="1:4" x14ac:dyDescent="0.2">
      <c r="A16417" t="s">
        <v>345</v>
      </c>
      <c r="B16417" t="s">
        <v>143</v>
      </c>
      <c r="C16417" s="44">
        <v>0</v>
      </c>
      <c r="D16417" s="33">
        <v>43905</v>
      </c>
    </row>
    <row r="16418" spans="1:4" x14ac:dyDescent="0.2">
      <c r="A16418" t="s">
        <v>346</v>
      </c>
      <c r="B16418" t="s">
        <v>143</v>
      </c>
      <c r="C16418" s="44">
        <v>0</v>
      </c>
      <c r="D16418" s="33">
        <v>43852</v>
      </c>
    </row>
    <row r="16419" spans="1:4" x14ac:dyDescent="0.2">
      <c r="A16419" t="s">
        <v>346</v>
      </c>
      <c r="B16419" t="s">
        <v>143</v>
      </c>
      <c r="C16419" s="44">
        <v>0</v>
      </c>
      <c r="D16419" s="33">
        <v>43853</v>
      </c>
    </row>
    <row r="16420" spans="1:4" x14ac:dyDescent="0.2">
      <c r="A16420" t="s">
        <v>346</v>
      </c>
      <c r="B16420" t="s">
        <v>143</v>
      </c>
      <c r="C16420" s="44">
        <v>0</v>
      </c>
      <c r="D16420" s="33">
        <v>43854</v>
      </c>
    </row>
    <row r="16421" spans="1:4" x14ac:dyDescent="0.2">
      <c r="A16421" t="s">
        <v>346</v>
      </c>
      <c r="B16421" t="s">
        <v>143</v>
      </c>
      <c r="C16421" s="44">
        <v>0</v>
      </c>
      <c r="D16421" s="33">
        <v>43855</v>
      </c>
    </row>
    <row r="16422" spans="1:4" x14ac:dyDescent="0.2">
      <c r="A16422" t="s">
        <v>346</v>
      </c>
      <c r="B16422" t="s">
        <v>143</v>
      </c>
      <c r="C16422" s="44">
        <v>0</v>
      </c>
      <c r="D16422" s="33">
        <v>43856</v>
      </c>
    </row>
    <row r="16423" spans="1:4" x14ac:dyDescent="0.2">
      <c r="A16423" t="s">
        <v>346</v>
      </c>
      <c r="B16423" t="s">
        <v>143</v>
      </c>
      <c r="C16423" s="44">
        <v>0</v>
      </c>
      <c r="D16423" s="33">
        <v>43857</v>
      </c>
    </row>
    <row r="16424" spans="1:4" x14ac:dyDescent="0.2">
      <c r="A16424" t="s">
        <v>346</v>
      </c>
      <c r="B16424" t="s">
        <v>143</v>
      </c>
      <c r="C16424" s="44">
        <v>0</v>
      </c>
      <c r="D16424" s="33">
        <v>43858</v>
      </c>
    </row>
    <row r="16425" spans="1:4" x14ac:dyDescent="0.2">
      <c r="A16425" t="s">
        <v>346</v>
      </c>
      <c r="B16425" t="s">
        <v>143</v>
      </c>
      <c r="C16425" s="44">
        <v>0</v>
      </c>
      <c r="D16425" s="33">
        <v>43859</v>
      </c>
    </row>
    <row r="16426" spans="1:4" x14ac:dyDescent="0.2">
      <c r="A16426" t="s">
        <v>346</v>
      </c>
      <c r="B16426" t="s">
        <v>143</v>
      </c>
      <c r="C16426" s="44">
        <v>0</v>
      </c>
      <c r="D16426" s="33">
        <v>43860</v>
      </c>
    </row>
    <row r="16427" spans="1:4" x14ac:dyDescent="0.2">
      <c r="A16427" t="s">
        <v>346</v>
      </c>
      <c r="B16427" t="s">
        <v>143</v>
      </c>
      <c r="C16427" s="44">
        <v>0</v>
      </c>
      <c r="D16427" s="33">
        <v>43861</v>
      </c>
    </row>
    <row r="16428" spans="1:4" x14ac:dyDescent="0.2">
      <c r="A16428" t="s">
        <v>346</v>
      </c>
      <c r="B16428" t="s">
        <v>143</v>
      </c>
      <c r="C16428" s="44">
        <v>0</v>
      </c>
      <c r="D16428" s="33">
        <v>43862</v>
      </c>
    </row>
    <row r="16429" spans="1:4" x14ac:dyDescent="0.2">
      <c r="A16429" t="s">
        <v>346</v>
      </c>
      <c r="B16429" t="s">
        <v>143</v>
      </c>
      <c r="C16429" s="44">
        <v>0</v>
      </c>
      <c r="D16429" s="33">
        <v>43863</v>
      </c>
    </row>
    <row r="16430" spans="1:4" x14ac:dyDescent="0.2">
      <c r="A16430" t="s">
        <v>346</v>
      </c>
      <c r="B16430" t="s">
        <v>143</v>
      </c>
      <c r="C16430" s="44">
        <v>0</v>
      </c>
      <c r="D16430" s="33">
        <v>43864</v>
      </c>
    </row>
    <row r="16431" spans="1:4" x14ac:dyDescent="0.2">
      <c r="A16431" t="s">
        <v>346</v>
      </c>
      <c r="B16431" t="s">
        <v>143</v>
      </c>
      <c r="C16431" s="44">
        <v>0</v>
      </c>
      <c r="D16431" s="33">
        <v>43865</v>
      </c>
    </row>
    <row r="16432" spans="1:4" x14ac:dyDescent="0.2">
      <c r="A16432" t="s">
        <v>346</v>
      </c>
      <c r="B16432" t="s">
        <v>143</v>
      </c>
      <c r="C16432" s="44">
        <v>0</v>
      </c>
      <c r="D16432" s="33">
        <v>43866</v>
      </c>
    </row>
    <row r="16433" spans="1:4" x14ac:dyDescent="0.2">
      <c r="A16433" t="s">
        <v>346</v>
      </c>
      <c r="B16433" t="s">
        <v>143</v>
      </c>
      <c r="C16433" s="44">
        <v>0</v>
      </c>
      <c r="D16433" s="33">
        <v>43867</v>
      </c>
    </row>
    <row r="16434" spans="1:4" x14ac:dyDescent="0.2">
      <c r="A16434" t="s">
        <v>346</v>
      </c>
      <c r="B16434" t="s">
        <v>143</v>
      </c>
      <c r="C16434" s="44">
        <v>0</v>
      </c>
      <c r="D16434" s="33">
        <v>43868</v>
      </c>
    </row>
    <row r="16435" spans="1:4" x14ac:dyDescent="0.2">
      <c r="A16435" t="s">
        <v>346</v>
      </c>
      <c r="B16435" t="s">
        <v>143</v>
      </c>
      <c r="C16435" s="44">
        <v>0</v>
      </c>
      <c r="D16435" s="33">
        <v>43869</v>
      </c>
    </row>
    <row r="16436" spans="1:4" x14ac:dyDescent="0.2">
      <c r="A16436" t="s">
        <v>346</v>
      </c>
      <c r="B16436" t="s">
        <v>143</v>
      </c>
      <c r="C16436" s="44">
        <v>0</v>
      </c>
      <c r="D16436" s="33">
        <v>43870</v>
      </c>
    </row>
    <row r="16437" spans="1:4" x14ac:dyDescent="0.2">
      <c r="A16437" t="s">
        <v>346</v>
      </c>
      <c r="B16437" t="s">
        <v>143</v>
      </c>
      <c r="C16437" s="44">
        <v>0</v>
      </c>
      <c r="D16437" s="33">
        <v>43871</v>
      </c>
    </row>
    <row r="16438" spans="1:4" x14ac:dyDescent="0.2">
      <c r="A16438" t="s">
        <v>346</v>
      </c>
      <c r="B16438" t="s">
        <v>143</v>
      </c>
      <c r="C16438" s="44">
        <v>0</v>
      </c>
      <c r="D16438" s="33">
        <v>43872</v>
      </c>
    </row>
    <row r="16439" spans="1:4" x14ac:dyDescent="0.2">
      <c r="A16439" t="s">
        <v>346</v>
      </c>
      <c r="B16439" t="s">
        <v>143</v>
      </c>
      <c r="C16439" s="44">
        <v>0</v>
      </c>
      <c r="D16439" s="33">
        <v>43873</v>
      </c>
    </row>
    <row r="16440" spans="1:4" x14ac:dyDescent="0.2">
      <c r="A16440" t="s">
        <v>346</v>
      </c>
      <c r="B16440" t="s">
        <v>143</v>
      </c>
      <c r="C16440" s="44">
        <v>0</v>
      </c>
      <c r="D16440" s="33">
        <v>43874</v>
      </c>
    </row>
    <row r="16441" spans="1:4" x14ac:dyDescent="0.2">
      <c r="A16441" t="s">
        <v>346</v>
      </c>
      <c r="B16441" t="s">
        <v>143</v>
      </c>
      <c r="C16441" s="44">
        <v>0</v>
      </c>
      <c r="D16441" s="33">
        <v>43875</v>
      </c>
    </row>
    <row r="16442" spans="1:4" x14ac:dyDescent="0.2">
      <c r="A16442" t="s">
        <v>346</v>
      </c>
      <c r="B16442" t="s">
        <v>143</v>
      </c>
      <c r="C16442" s="44">
        <v>0</v>
      </c>
      <c r="D16442" s="33">
        <v>43876</v>
      </c>
    </row>
    <row r="16443" spans="1:4" x14ac:dyDescent="0.2">
      <c r="A16443" t="s">
        <v>346</v>
      </c>
      <c r="B16443" t="s">
        <v>143</v>
      </c>
      <c r="C16443" s="44">
        <v>0</v>
      </c>
      <c r="D16443" s="33">
        <v>43877</v>
      </c>
    </row>
    <row r="16444" spans="1:4" x14ac:dyDescent="0.2">
      <c r="A16444" t="s">
        <v>346</v>
      </c>
      <c r="B16444" t="s">
        <v>143</v>
      </c>
      <c r="C16444" s="44">
        <v>0</v>
      </c>
      <c r="D16444" s="33">
        <v>43878</v>
      </c>
    </row>
    <row r="16445" spans="1:4" x14ac:dyDescent="0.2">
      <c r="A16445" t="s">
        <v>346</v>
      </c>
      <c r="B16445" t="s">
        <v>143</v>
      </c>
      <c r="C16445" s="44">
        <v>0</v>
      </c>
      <c r="D16445" s="33">
        <v>43879</v>
      </c>
    </row>
    <row r="16446" spans="1:4" x14ac:dyDescent="0.2">
      <c r="A16446" t="s">
        <v>346</v>
      </c>
      <c r="B16446" t="s">
        <v>143</v>
      </c>
      <c r="C16446" s="44">
        <v>0</v>
      </c>
      <c r="D16446" s="33">
        <v>43880</v>
      </c>
    </row>
    <row r="16447" spans="1:4" x14ac:dyDescent="0.2">
      <c r="A16447" t="s">
        <v>346</v>
      </c>
      <c r="B16447" t="s">
        <v>143</v>
      </c>
      <c r="C16447" s="44">
        <v>0</v>
      </c>
      <c r="D16447" s="33">
        <v>43881</v>
      </c>
    </row>
    <row r="16448" spans="1:4" x14ac:dyDescent="0.2">
      <c r="A16448" t="s">
        <v>346</v>
      </c>
      <c r="B16448" t="s">
        <v>143</v>
      </c>
      <c r="C16448" s="44">
        <v>0</v>
      </c>
      <c r="D16448" s="33">
        <v>43882</v>
      </c>
    </row>
    <row r="16449" spans="1:4" x14ac:dyDescent="0.2">
      <c r="A16449" t="s">
        <v>346</v>
      </c>
      <c r="B16449" t="s">
        <v>143</v>
      </c>
      <c r="C16449" s="44">
        <v>0</v>
      </c>
      <c r="D16449" s="33">
        <v>43883</v>
      </c>
    </row>
    <row r="16450" spans="1:4" x14ac:dyDescent="0.2">
      <c r="A16450" t="s">
        <v>346</v>
      </c>
      <c r="B16450" t="s">
        <v>143</v>
      </c>
      <c r="C16450" s="44">
        <v>0</v>
      </c>
      <c r="D16450" s="33">
        <v>43884</v>
      </c>
    </row>
    <row r="16451" spans="1:4" x14ac:dyDescent="0.2">
      <c r="A16451" t="s">
        <v>346</v>
      </c>
      <c r="B16451" t="s">
        <v>143</v>
      </c>
      <c r="C16451" s="44">
        <v>0</v>
      </c>
      <c r="D16451" s="33">
        <v>43885</v>
      </c>
    </row>
    <row r="16452" spans="1:4" x14ac:dyDescent="0.2">
      <c r="A16452" t="s">
        <v>346</v>
      </c>
      <c r="B16452" t="s">
        <v>143</v>
      </c>
      <c r="C16452" s="44">
        <v>0</v>
      </c>
      <c r="D16452" s="33">
        <v>43886</v>
      </c>
    </row>
    <row r="16453" spans="1:4" x14ac:dyDescent="0.2">
      <c r="A16453" t="s">
        <v>346</v>
      </c>
      <c r="B16453" t="s">
        <v>143</v>
      </c>
      <c r="C16453" s="44">
        <v>0</v>
      </c>
      <c r="D16453" s="33">
        <v>43887</v>
      </c>
    </row>
    <row r="16454" spans="1:4" x14ac:dyDescent="0.2">
      <c r="A16454" t="s">
        <v>346</v>
      </c>
      <c r="B16454" t="s">
        <v>143</v>
      </c>
      <c r="C16454" s="44">
        <v>0</v>
      </c>
      <c r="D16454" s="33">
        <v>43888</v>
      </c>
    </row>
    <row r="16455" spans="1:4" x14ac:dyDescent="0.2">
      <c r="A16455" t="s">
        <v>346</v>
      </c>
      <c r="B16455" t="s">
        <v>143</v>
      </c>
      <c r="C16455" s="44">
        <v>0</v>
      </c>
      <c r="D16455" s="33">
        <v>43889</v>
      </c>
    </row>
    <row r="16456" spans="1:4" x14ac:dyDescent="0.2">
      <c r="A16456" t="s">
        <v>346</v>
      </c>
      <c r="B16456" t="s">
        <v>143</v>
      </c>
      <c r="C16456" s="44">
        <v>0</v>
      </c>
      <c r="D16456" s="33">
        <v>43890</v>
      </c>
    </row>
    <row r="16457" spans="1:4" x14ac:dyDescent="0.2">
      <c r="A16457" t="s">
        <v>346</v>
      </c>
      <c r="B16457" t="s">
        <v>143</v>
      </c>
      <c r="C16457" s="44">
        <v>0</v>
      </c>
      <c r="D16457" s="33">
        <v>43891</v>
      </c>
    </row>
    <row r="16458" spans="1:4" x14ac:dyDescent="0.2">
      <c r="A16458" t="s">
        <v>346</v>
      </c>
      <c r="B16458" t="s">
        <v>143</v>
      </c>
      <c r="C16458" s="44">
        <v>0</v>
      </c>
      <c r="D16458" s="33">
        <v>43892</v>
      </c>
    </row>
    <row r="16459" spans="1:4" x14ac:dyDescent="0.2">
      <c r="A16459" t="s">
        <v>346</v>
      </c>
      <c r="B16459" t="s">
        <v>143</v>
      </c>
      <c r="C16459" s="44">
        <v>0</v>
      </c>
      <c r="D16459" s="33">
        <v>43893</v>
      </c>
    </row>
    <row r="16460" spans="1:4" x14ac:dyDescent="0.2">
      <c r="A16460" t="s">
        <v>346</v>
      </c>
      <c r="B16460" t="s">
        <v>143</v>
      </c>
      <c r="C16460" s="44">
        <v>0</v>
      </c>
      <c r="D16460" s="33">
        <v>43894</v>
      </c>
    </row>
    <row r="16461" spans="1:4" x14ac:dyDescent="0.2">
      <c r="A16461" t="s">
        <v>346</v>
      </c>
      <c r="B16461" t="s">
        <v>143</v>
      </c>
      <c r="C16461" s="44">
        <v>0</v>
      </c>
      <c r="D16461" s="33">
        <v>43895</v>
      </c>
    </row>
    <row r="16462" spans="1:4" x14ac:dyDescent="0.2">
      <c r="A16462" t="s">
        <v>346</v>
      </c>
      <c r="B16462" t="s">
        <v>143</v>
      </c>
      <c r="C16462" s="44">
        <v>1</v>
      </c>
      <c r="D16462" s="33">
        <v>43896</v>
      </c>
    </row>
    <row r="16463" spans="1:4" x14ac:dyDescent="0.2">
      <c r="A16463" t="s">
        <v>346</v>
      </c>
      <c r="B16463" t="s">
        <v>143</v>
      </c>
      <c r="C16463" s="44">
        <v>1</v>
      </c>
      <c r="D16463" s="33">
        <v>43897</v>
      </c>
    </row>
    <row r="16464" spans="1:4" x14ac:dyDescent="0.2">
      <c r="A16464" t="s">
        <v>346</v>
      </c>
      <c r="B16464" t="s">
        <v>143</v>
      </c>
      <c r="C16464" s="44">
        <v>1</v>
      </c>
      <c r="D16464" s="33">
        <v>43898</v>
      </c>
    </row>
    <row r="16465" spans="1:4" x14ac:dyDescent="0.2">
      <c r="A16465" t="s">
        <v>346</v>
      </c>
      <c r="B16465" t="s">
        <v>143</v>
      </c>
      <c r="C16465" s="44">
        <v>1</v>
      </c>
      <c r="D16465" s="33">
        <v>43899</v>
      </c>
    </row>
    <row r="16466" spans="1:4" x14ac:dyDescent="0.2">
      <c r="A16466" t="s">
        <v>346</v>
      </c>
      <c r="B16466" t="s">
        <v>143</v>
      </c>
      <c r="C16466" s="44">
        <v>0</v>
      </c>
      <c r="D16466" s="33">
        <v>43900</v>
      </c>
    </row>
    <row r="16467" spans="1:4" x14ac:dyDescent="0.2">
      <c r="A16467" t="s">
        <v>346</v>
      </c>
      <c r="B16467" t="s">
        <v>143</v>
      </c>
      <c r="C16467" s="44">
        <v>0</v>
      </c>
      <c r="D16467" s="33">
        <v>43901</v>
      </c>
    </row>
    <row r="16468" spans="1:4" x14ac:dyDescent="0.2">
      <c r="A16468" t="s">
        <v>346</v>
      </c>
      <c r="B16468" t="s">
        <v>143</v>
      </c>
      <c r="C16468" s="44">
        <v>0</v>
      </c>
      <c r="D16468" s="33">
        <v>43902</v>
      </c>
    </row>
    <row r="16469" spans="1:4" x14ac:dyDescent="0.2">
      <c r="A16469" t="s">
        <v>346</v>
      </c>
      <c r="B16469" t="s">
        <v>143</v>
      </c>
      <c r="C16469" s="44">
        <v>0</v>
      </c>
      <c r="D16469" s="33">
        <v>43903</v>
      </c>
    </row>
    <row r="16470" spans="1:4" x14ac:dyDescent="0.2">
      <c r="A16470" t="s">
        <v>346</v>
      </c>
      <c r="B16470" t="s">
        <v>143</v>
      </c>
      <c r="C16470" s="44">
        <v>0</v>
      </c>
      <c r="D16470" s="33">
        <v>43904</v>
      </c>
    </row>
    <row r="16471" spans="1:4" x14ac:dyDescent="0.2">
      <c r="A16471" t="s">
        <v>346</v>
      </c>
      <c r="B16471" t="s">
        <v>143</v>
      </c>
      <c r="C16471" s="44">
        <v>0</v>
      </c>
      <c r="D16471" s="33">
        <v>43905</v>
      </c>
    </row>
    <row r="16472" spans="1:4" x14ac:dyDescent="0.2">
      <c r="A16472" t="s">
        <v>347</v>
      </c>
      <c r="B16472" t="s">
        <v>143</v>
      </c>
      <c r="C16472" s="44">
        <v>0</v>
      </c>
      <c r="D16472" s="33">
        <v>43852</v>
      </c>
    </row>
    <row r="16473" spans="1:4" x14ac:dyDescent="0.2">
      <c r="A16473" t="s">
        <v>347</v>
      </c>
      <c r="B16473" t="s">
        <v>143</v>
      </c>
      <c r="C16473" s="44">
        <v>0</v>
      </c>
      <c r="D16473" s="33">
        <v>43853</v>
      </c>
    </row>
    <row r="16474" spans="1:4" x14ac:dyDescent="0.2">
      <c r="A16474" t="s">
        <v>347</v>
      </c>
      <c r="B16474" t="s">
        <v>143</v>
      </c>
      <c r="C16474" s="44">
        <v>0</v>
      </c>
      <c r="D16474" s="33">
        <v>43854</v>
      </c>
    </row>
    <row r="16475" spans="1:4" x14ac:dyDescent="0.2">
      <c r="A16475" t="s">
        <v>347</v>
      </c>
      <c r="B16475" t="s">
        <v>143</v>
      </c>
      <c r="C16475" s="44">
        <v>0</v>
      </c>
      <c r="D16475" s="33">
        <v>43855</v>
      </c>
    </row>
    <row r="16476" spans="1:4" x14ac:dyDescent="0.2">
      <c r="A16476" t="s">
        <v>347</v>
      </c>
      <c r="B16476" t="s">
        <v>143</v>
      </c>
      <c r="C16476" s="44">
        <v>0</v>
      </c>
      <c r="D16476" s="33">
        <v>43856</v>
      </c>
    </row>
    <row r="16477" spans="1:4" x14ac:dyDescent="0.2">
      <c r="A16477" t="s">
        <v>347</v>
      </c>
      <c r="B16477" t="s">
        <v>143</v>
      </c>
      <c r="C16477" s="44">
        <v>0</v>
      </c>
      <c r="D16477" s="33">
        <v>43857</v>
      </c>
    </row>
    <row r="16478" spans="1:4" x14ac:dyDescent="0.2">
      <c r="A16478" t="s">
        <v>347</v>
      </c>
      <c r="B16478" t="s">
        <v>143</v>
      </c>
      <c r="C16478" s="44">
        <v>0</v>
      </c>
      <c r="D16478" s="33">
        <v>43858</v>
      </c>
    </row>
    <row r="16479" spans="1:4" x14ac:dyDescent="0.2">
      <c r="A16479" t="s">
        <v>347</v>
      </c>
      <c r="B16479" t="s">
        <v>143</v>
      </c>
      <c r="C16479" s="44">
        <v>0</v>
      </c>
      <c r="D16479" s="33">
        <v>43859</v>
      </c>
    </row>
    <row r="16480" spans="1:4" x14ac:dyDescent="0.2">
      <c r="A16480" t="s">
        <v>347</v>
      </c>
      <c r="B16480" t="s">
        <v>143</v>
      </c>
      <c r="C16480" s="44">
        <v>0</v>
      </c>
      <c r="D16480" s="33">
        <v>43860</v>
      </c>
    </row>
    <row r="16481" spans="1:4" x14ac:dyDescent="0.2">
      <c r="A16481" t="s">
        <v>347</v>
      </c>
      <c r="B16481" t="s">
        <v>143</v>
      </c>
      <c r="C16481" s="44">
        <v>0</v>
      </c>
      <c r="D16481" s="33">
        <v>43861</v>
      </c>
    </row>
    <row r="16482" spans="1:4" x14ac:dyDescent="0.2">
      <c r="A16482" t="s">
        <v>347</v>
      </c>
      <c r="B16482" t="s">
        <v>143</v>
      </c>
      <c r="C16482" s="44">
        <v>0</v>
      </c>
      <c r="D16482" s="33">
        <v>43862</v>
      </c>
    </row>
    <row r="16483" spans="1:4" x14ac:dyDescent="0.2">
      <c r="A16483" t="s">
        <v>347</v>
      </c>
      <c r="B16483" t="s">
        <v>143</v>
      </c>
      <c r="C16483" s="44">
        <v>0</v>
      </c>
      <c r="D16483" s="33">
        <v>43863</v>
      </c>
    </row>
    <row r="16484" spans="1:4" x14ac:dyDescent="0.2">
      <c r="A16484" t="s">
        <v>347</v>
      </c>
      <c r="B16484" t="s">
        <v>143</v>
      </c>
      <c r="C16484" s="44">
        <v>0</v>
      </c>
      <c r="D16484" s="33">
        <v>43864</v>
      </c>
    </row>
    <row r="16485" spans="1:4" x14ac:dyDescent="0.2">
      <c r="A16485" t="s">
        <v>347</v>
      </c>
      <c r="B16485" t="s">
        <v>143</v>
      </c>
      <c r="C16485" s="44">
        <v>0</v>
      </c>
      <c r="D16485" s="33">
        <v>43865</v>
      </c>
    </row>
    <row r="16486" spans="1:4" x14ac:dyDescent="0.2">
      <c r="A16486" t="s">
        <v>347</v>
      </c>
      <c r="B16486" t="s">
        <v>143</v>
      </c>
      <c r="C16486" s="44">
        <v>0</v>
      </c>
      <c r="D16486" s="33">
        <v>43866</v>
      </c>
    </row>
    <row r="16487" spans="1:4" x14ac:dyDescent="0.2">
      <c r="A16487" t="s">
        <v>347</v>
      </c>
      <c r="B16487" t="s">
        <v>143</v>
      </c>
      <c r="C16487" s="44">
        <v>0</v>
      </c>
      <c r="D16487" s="33">
        <v>43867</v>
      </c>
    </row>
    <row r="16488" spans="1:4" x14ac:dyDescent="0.2">
      <c r="A16488" t="s">
        <v>347</v>
      </c>
      <c r="B16488" t="s">
        <v>143</v>
      </c>
      <c r="C16488" s="44">
        <v>0</v>
      </c>
      <c r="D16488" s="33">
        <v>43868</v>
      </c>
    </row>
    <row r="16489" spans="1:4" x14ac:dyDescent="0.2">
      <c r="A16489" t="s">
        <v>347</v>
      </c>
      <c r="B16489" t="s">
        <v>143</v>
      </c>
      <c r="C16489" s="44">
        <v>0</v>
      </c>
      <c r="D16489" s="33">
        <v>43869</v>
      </c>
    </row>
    <row r="16490" spans="1:4" x14ac:dyDescent="0.2">
      <c r="A16490" t="s">
        <v>347</v>
      </c>
      <c r="B16490" t="s">
        <v>143</v>
      </c>
      <c r="C16490" s="44">
        <v>0</v>
      </c>
      <c r="D16490" s="33">
        <v>43870</v>
      </c>
    </row>
    <row r="16491" spans="1:4" x14ac:dyDescent="0.2">
      <c r="A16491" t="s">
        <v>347</v>
      </c>
      <c r="B16491" t="s">
        <v>143</v>
      </c>
      <c r="C16491" s="44">
        <v>0</v>
      </c>
      <c r="D16491" s="33">
        <v>43871</v>
      </c>
    </row>
    <row r="16492" spans="1:4" x14ac:dyDescent="0.2">
      <c r="A16492" t="s">
        <v>347</v>
      </c>
      <c r="B16492" t="s">
        <v>143</v>
      </c>
      <c r="C16492" s="44">
        <v>0</v>
      </c>
      <c r="D16492" s="33">
        <v>43872</v>
      </c>
    </row>
    <row r="16493" spans="1:4" x14ac:dyDescent="0.2">
      <c r="A16493" t="s">
        <v>347</v>
      </c>
      <c r="B16493" t="s">
        <v>143</v>
      </c>
      <c r="C16493" s="44">
        <v>0</v>
      </c>
      <c r="D16493" s="33">
        <v>43873</v>
      </c>
    </row>
    <row r="16494" spans="1:4" x14ac:dyDescent="0.2">
      <c r="A16494" t="s">
        <v>347</v>
      </c>
      <c r="B16494" t="s">
        <v>143</v>
      </c>
      <c r="C16494" s="44">
        <v>0</v>
      </c>
      <c r="D16494" s="33">
        <v>43874</v>
      </c>
    </row>
    <row r="16495" spans="1:4" x14ac:dyDescent="0.2">
      <c r="A16495" t="s">
        <v>347</v>
      </c>
      <c r="B16495" t="s">
        <v>143</v>
      </c>
      <c r="C16495" s="44">
        <v>0</v>
      </c>
      <c r="D16495" s="33">
        <v>43875</v>
      </c>
    </row>
    <row r="16496" spans="1:4" x14ac:dyDescent="0.2">
      <c r="A16496" t="s">
        <v>347</v>
      </c>
      <c r="B16496" t="s">
        <v>143</v>
      </c>
      <c r="C16496" s="44">
        <v>0</v>
      </c>
      <c r="D16496" s="33">
        <v>43876</v>
      </c>
    </row>
    <row r="16497" spans="1:4" x14ac:dyDescent="0.2">
      <c r="A16497" t="s">
        <v>347</v>
      </c>
      <c r="B16497" t="s">
        <v>143</v>
      </c>
      <c r="C16497" s="44">
        <v>0</v>
      </c>
      <c r="D16497" s="33">
        <v>43877</v>
      </c>
    </row>
    <row r="16498" spans="1:4" x14ac:dyDescent="0.2">
      <c r="A16498" t="s">
        <v>347</v>
      </c>
      <c r="B16498" t="s">
        <v>143</v>
      </c>
      <c r="C16498" s="44">
        <v>0</v>
      </c>
      <c r="D16498" s="33">
        <v>43878</v>
      </c>
    </row>
    <row r="16499" spans="1:4" x14ac:dyDescent="0.2">
      <c r="A16499" t="s">
        <v>347</v>
      </c>
      <c r="B16499" t="s">
        <v>143</v>
      </c>
      <c r="C16499" s="44">
        <v>0</v>
      </c>
      <c r="D16499" s="33">
        <v>43879</v>
      </c>
    </row>
    <row r="16500" spans="1:4" x14ac:dyDescent="0.2">
      <c r="A16500" t="s">
        <v>347</v>
      </c>
      <c r="B16500" t="s">
        <v>143</v>
      </c>
      <c r="C16500" s="44">
        <v>0</v>
      </c>
      <c r="D16500" s="33">
        <v>43880</v>
      </c>
    </row>
    <row r="16501" spans="1:4" x14ac:dyDescent="0.2">
      <c r="A16501" t="s">
        <v>347</v>
      </c>
      <c r="B16501" t="s">
        <v>143</v>
      </c>
      <c r="C16501" s="44">
        <v>0</v>
      </c>
      <c r="D16501" s="33">
        <v>43881</v>
      </c>
    </row>
    <row r="16502" spans="1:4" x14ac:dyDescent="0.2">
      <c r="A16502" t="s">
        <v>347</v>
      </c>
      <c r="B16502" t="s">
        <v>143</v>
      </c>
      <c r="C16502" s="44">
        <v>0</v>
      </c>
      <c r="D16502" s="33">
        <v>43882</v>
      </c>
    </row>
    <row r="16503" spans="1:4" x14ac:dyDescent="0.2">
      <c r="A16503" t="s">
        <v>347</v>
      </c>
      <c r="B16503" t="s">
        <v>143</v>
      </c>
      <c r="C16503" s="44">
        <v>0</v>
      </c>
      <c r="D16503" s="33">
        <v>43883</v>
      </c>
    </row>
    <row r="16504" spans="1:4" x14ac:dyDescent="0.2">
      <c r="A16504" t="s">
        <v>347</v>
      </c>
      <c r="B16504" t="s">
        <v>143</v>
      </c>
      <c r="C16504" s="44">
        <v>0</v>
      </c>
      <c r="D16504" s="33">
        <v>43884</v>
      </c>
    </row>
    <row r="16505" spans="1:4" x14ac:dyDescent="0.2">
      <c r="A16505" t="s">
        <v>347</v>
      </c>
      <c r="B16505" t="s">
        <v>143</v>
      </c>
      <c r="C16505" s="44">
        <v>0</v>
      </c>
      <c r="D16505" s="33">
        <v>43885</v>
      </c>
    </row>
    <row r="16506" spans="1:4" x14ac:dyDescent="0.2">
      <c r="A16506" t="s">
        <v>347</v>
      </c>
      <c r="B16506" t="s">
        <v>143</v>
      </c>
      <c r="C16506" s="44">
        <v>0</v>
      </c>
      <c r="D16506" s="33">
        <v>43886</v>
      </c>
    </row>
    <row r="16507" spans="1:4" x14ac:dyDescent="0.2">
      <c r="A16507" t="s">
        <v>347</v>
      </c>
      <c r="B16507" t="s">
        <v>143</v>
      </c>
      <c r="C16507" s="44">
        <v>0</v>
      </c>
      <c r="D16507" s="33">
        <v>43887</v>
      </c>
    </row>
    <row r="16508" spans="1:4" x14ac:dyDescent="0.2">
      <c r="A16508" t="s">
        <v>347</v>
      </c>
      <c r="B16508" t="s">
        <v>143</v>
      </c>
      <c r="C16508" s="44">
        <v>0</v>
      </c>
      <c r="D16508" s="33">
        <v>43888</v>
      </c>
    </row>
    <row r="16509" spans="1:4" x14ac:dyDescent="0.2">
      <c r="A16509" t="s">
        <v>347</v>
      </c>
      <c r="B16509" t="s">
        <v>143</v>
      </c>
      <c r="C16509" s="44">
        <v>0</v>
      </c>
      <c r="D16509" s="33">
        <v>43889</v>
      </c>
    </row>
    <row r="16510" spans="1:4" x14ac:dyDescent="0.2">
      <c r="A16510" t="s">
        <v>347</v>
      </c>
      <c r="B16510" t="s">
        <v>143</v>
      </c>
      <c r="C16510" s="44">
        <v>0</v>
      </c>
      <c r="D16510" s="33">
        <v>43890</v>
      </c>
    </row>
    <row r="16511" spans="1:4" x14ac:dyDescent="0.2">
      <c r="A16511" t="s">
        <v>347</v>
      </c>
      <c r="B16511" t="s">
        <v>143</v>
      </c>
      <c r="C16511" s="44">
        <v>0</v>
      </c>
      <c r="D16511" s="33">
        <v>43891</v>
      </c>
    </row>
    <row r="16512" spans="1:4" x14ac:dyDescent="0.2">
      <c r="A16512" t="s">
        <v>347</v>
      </c>
      <c r="B16512" t="s">
        <v>143</v>
      </c>
      <c r="C16512" s="44">
        <v>0</v>
      </c>
      <c r="D16512" s="33">
        <v>43892</v>
      </c>
    </row>
    <row r="16513" spans="1:4" x14ac:dyDescent="0.2">
      <c r="A16513" t="s">
        <v>347</v>
      </c>
      <c r="B16513" t="s">
        <v>143</v>
      </c>
      <c r="C16513" s="44">
        <v>0</v>
      </c>
      <c r="D16513" s="33">
        <v>43893</v>
      </c>
    </row>
    <row r="16514" spans="1:4" x14ac:dyDescent="0.2">
      <c r="A16514" t="s">
        <v>347</v>
      </c>
      <c r="B16514" t="s">
        <v>143</v>
      </c>
      <c r="C16514" s="44">
        <v>0</v>
      </c>
      <c r="D16514" s="33">
        <v>43894</v>
      </c>
    </row>
    <row r="16515" spans="1:4" x14ac:dyDescent="0.2">
      <c r="A16515" t="s">
        <v>347</v>
      </c>
      <c r="B16515" t="s">
        <v>143</v>
      </c>
      <c r="C16515" s="44">
        <v>0</v>
      </c>
      <c r="D16515" s="33">
        <v>43895</v>
      </c>
    </row>
    <row r="16516" spans="1:4" x14ac:dyDescent="0.2">
      <c r="A16516" t="s">
        <v>347</v>
      </c>
      <c r="B16516" t="s">
        <v>143</v>
      </c>
      <c r="C16516" s="44">
        <v>1</v>
      </c>
      <c r="D16516" s="33">
        <v>43896</v>
      </c>
    </row>
    <row r="16517" spans="1:4" x14ac:dyDescent="0.2">
      <c r="A16517" t="s">
        <v>347</v>
      </c>
      <c r="B16517" t="s">
        <v>143</v>
      </c>
      <c r="C16517" s="44">
        <v>1</v>
      </c>
      <c r="D16517" s="33">
        <v>43897</v>
      </c>
    </row>
    <row r="16518" spans="1:4" x14ac:dyDescent="0.2">
      <c r="A16518" t="s">
        <v>347</v>
      </c>
      <c r="B16518" t="s">
        <v>143</v>
      </c>
      <c r="C16518" s="44">
        <v>1</v>
      </c>
      <c r="D16518" s="33">
        <v>43898</v>
      </c>
    </row>
    <row r="16519" spans="1:4" x14ac:dyDescent="0.2">
      <c r="A16519" t="s">
        <v>347</v>
      </c>
      <c r="B16519" t="s">
        <v>143</v>
      </c>
      <c r="C16519" s="44">
        <v>1</v>
      </c>
      <c r="D16519" s="33">
        <v>43899</v>
      </c>
    </row>
    <row r="16520" spans="1:4" x14ac:dyDescent="0.2">
      <c r="A16520" t="s">
        <v>347</v>
      </c>
      <c r="B16520" t="s">
        <v>143</v>
      </c>
      <c r="C16520" s="44">
        <v>0</v>
      </c>
      <c r="D16520" s="33">
        <v>43900</v>
      </c>
    </row>
    <row r="16521" spans="1:4" x14ac:dyDescent="0.2">
      <c r="A16521" t="s">
        <v>347</v>
      </c>
      <c r="B16521" t="s">
        <v>143</v>
      </c>
      <c r="C16521" s="44">
        <v>0</v>
      </c>
      <c r="D16521" s="33">
        <v>43901</v>
      </c>
    </row>
    <row r="16522" spans="1:4" x14ac:dyDescent="0.2">
      <c r="A16522" t="s">
        <v>347</v>
      </c>
      <c r="B16522" t="s">
        <v>143</v>
      </c>
      <c r="C16522" s="44">
        <v>0</v>
      </c>
      <c r="D16522" s="33">
        <v>43902</v>
      </c>
    </row>
    <row r="16523" spans="1:4" x14ac:dyDescent="0.2">
      <c r="A16523" t="s">
        <v>347</v>
      </c>
      <c r="B16523" t="s">
        <v>143</v>
      </c>
      <c r="C16523" s="44">
        <v>0</v>
      </c>
      <c r="D16523" s="33">
        <v>43903</v>
      </c>
    </row>
    <row r="16524" spans="1:4" x14ac:dyDescent="0.2">
      <c r="A16524" t="s">
        <v>347</v>
      </c>
      <c r="B16524" t="s">
        <v>143</v>
      </c>
      <c r="C16524" s="44">
        <v>0</v>
      </c>
      <c r="D16524" s="33">
        <v>43904</v>
      </c>
    </row>
    <row r="16525" spans="1:4" x14ac:dyDescent="0.2">
      <c r="A16525" t="s">
        <v>347</v>
      </c>
      <c r="B16525" t="s">
        <v>143</v>
      </c>
      <c r="C16525" s="44">
        <v>0</v>
      </c>
      <c r="D16525" s="33">
        <v>43905</v>
      </c>
    </row>
    <row r="16526" spans="1:4" x14ac:dyDescent="0.2">
      <c r="A16526" t="s">
        <v>348</v>
      </c>
      <c r="B16526" t="s">
        <v>143</v>
      </c>
      <c r="C16526" s="44">
        <v>0</v>
      </c>
      <c r="D16526" s="33">
        <v>43852</v>
      </c>
    </row>
    <row r="16527" spans="1:4" x14ac:dyDescent="0.2">
      <c r="A16527" t="s">
        <v>348</v>
      </c>
      <c r="B16527" t="s">
        <v>143</v>
      </c>
      <c r="C16527" s="44">
        <v>0</v>
      </c>
      <c r="D16527" s="33">
        <v>43853</v>
      </c>
    </row>
    <row r="16528" spans="1:4" x14ac:dyDescent="0.2">
      <c r="A16528" t="s">
        <v>348</v>
      </c>
      <c r="B16528" t="s">
        <v>143</v>
      </c>
      <c r="C16528" s="44">
        <v>0</v>
      </c>
      <c r="D16528" s="33">
        <v>43854</v>
      </c>
    </row>
    <row r="16529" spans="1:4" x14ac:dyDescent="0.2">
      <c r="A16529" t="s">
        <v>348</v>
      </c>
      <c r="B16529" t="s">
        <v>143</v>
      </c>
      <c r="C16529" s="44">
        <v>0</v>
      </c>
      <c r="D16529" s="33">
        <v>43855</v>
      </c>
    </row>
    <row r="16530" spans="1:4" x14ac:dyDescent="0.2">
      <c r="A16530" t="s">
        <v>348</v>
      </c>
      <c r="B16530" t="s">
        <v>143</v>
      </c>
      <c r="C16530" s="44">
        <v>0</v>
      </c>
      <c r="D16530" s="33">
        <v>43856</v>
      </c>
    </row>
    <row r="16531" spans="1:4" x14ac:dyDescent="0.2">
      <c r="A16531" t="s">
        <v>348</v>
      </c>
      <c r="B16531" t="s">
        <v>143</v>
      </c>
      <c r="C16531" s="44">
        <v>0</v>
      </c>
      <c r="D16531" s="33">
        <v>43857</v>
      </c>
    </row>
    <row r="16532" spans="1:4" x14ac:dyDescent="0.2">
      <c r="A16532" t="s">
        <v>348</v>
      </c>
      <c r="B16532" t="s">
        <v>143</v>
      </c>
      <c r="C16532" s="44">
        <v>0</v>
      </c>
      <c r="D16532" s="33">
        <v>43858</v>
      </c>
    </row>
    <row r="16533" spans="1:4" x14ac:dyDescent="0.2">
      <c r="A16533" t="s">
        <v>348</v>
      </c>
      <c r="B16533" t="s">
        <v>143</v>
      </c>
      <c r="C16533" s="44">
        <v>0</v>
      </c>
      <c r="D16533" s="33">
        <v>43859</v>
      </c>
    </row>
    <row r="16534" spans="1:4" x14ac:dyDescent="0.2">
      <c r="A16534" t="s">
        <v>348</v>
      </c>
      <c r="B16534" t="s">
        <v>143</v>
      </c>
      <c r="C16534" s="44">
        <v>0</v>
      </c>
      <c r="D16534" s="33">
        <v>43860</v>
      </c>
    </row>
    <row r="16535" spans="1:4" x14ac:dyDescent="0.2">
      <c r="A16535" t="s">
        <v>348</v>
      </c>
      <c r="B16535" t="s">
        <v>143</v>
      </c>
      <c r="C16535" s="44">
        <v>0</v>
      </c>
      <c r="D16535" s="33">
        <v>43861</v>
      </c>
    </row>
    <row r="16536" spans="1:4" x14ac:dyDescent="0.2">
      <c r="A16536" t="s">
        <v>348</v>
      </c>
      <c r="B16536" t="s">
        <v>143</v>
      </c>
      <c r="C16536" s="44">
        <v>0</v>
      </c>
      <c r="D16536" s="33">
        <v>43862</v>
      </c>
    </row>
    <row r="16537" spans="1:4" x14ac:dyDescent="0.2">
      <c r="A16537" t="s">
        <v>348</v>
      </c>
      <c r="B16537" t="s">
        <v>143</v>
      </c>
      <c r="C16537" s="44">
        <v>0</v>
      </c>
      <c r="D16537" s="33">
        <v>43863</v>
      </c>
    </row>
    <row r="16538" spans="1:4" x14ac:dyDescent="0.2">
      <c r="A16538" t="s">
        <v>348</v>
      </c>
      <c r="B16538" t="s">
        <v>143</v>
      </c>
      <c r="C16538" s="44">
        <v>0</v>
      </c>
      <c r="D16538" s="33">
        <v>43864</v>
      </c>
    </row>
    <row r="16539" spans="1:4" x14ac:dyDescent="0.2">
      <c r="A16539" t="s">
        <v>348</v>
      </c>
      <c r="B16539" t="s">
        <v>143</v>
      </c>
      <c r="C16539" s="44">
        <v>0</v>
      </c>
      <c r="D16539" s="33">
        <v>43865</v>
      </c>
    </row>
    <row r="16540" spans="1:4" x14ac:dyDescent="0.2">
      <c r="A16540" t="s">
        <v>348</v>
      </c>
      <c r="B16540" t="s">
        <v>143</v>
      </c>
      <c r="C16540" s="44">
        <v>0</v>
      </c>
      <c r="D16540" s="33">
        <v>43866</v>
      </c>
    </row>
    <row r="16541" spans="1:4" x14ac:dyDescent="0.2">
      <c r="A16541" t="s">
        <v>348</v>
      </c>
      <c r="B16541" t="s">
        <v>143</v>
      </c>
      <c r="C16541" s="44">
        <v>0</v>
      </c>
      <c r="D16541" s="33">
        <v>43867</v>
      </c>
    </row>
    <row r="16542" spans="1:4" x14ac:dyDescent="0.2">
      <c r="A16542" t="s">
        <v>348</v>
      </c>
      <c r="B16542" t="s">
        <v>143</v>
      </c>
      <c r="C16542" s="44">
        <v>0</v>
      </c>
      <c r="D16542" s="33">
        <v>43868</v>
      </c>
    </row>
    <row r="16543" spans="1:4" x14ac:dyDescent="0.2">
      <c r="A16543" t="s">
        <v>348</v>
      </c>
      <c r="B16543" t="s">
        <v>143</v>
      </c>
      <c r="C16543" s="44">
        <v>0</v>
      </c>
      <c r="D16543" s="33">
        <v>43869</v>
      </c>
    </row>
    <row r="16544" spans="1:4" x14ac:dyDescent="0.2">
      <c r="A16544" t="s">
        <v>348</v>
      </c>
      <c r="B16544" t="s">
        <v>143</v>
      </c>
      <c r="C16544" s="44">
        <v>0</v>
      </c>
      <c r="D16544" s="33">
        <v>43870</v>
      </c>
    </row>
    <row r="16545" spans="1:4" x14ac:dyDescent="0.2">
      <c r="A16545" t="s">
        <v>348</v>
      </c>
      <c r="B16545" t="s">
        <v>143</v>
      </c>
      <c r="C16545" s="44">
        <v>0</v>
      </c>
      <c r="D16545" s="33">
        <v>43871</v>
      </c>
    </row>
    <row r="16546" spans="1:4" x14ac:dyDescent="0.2">
      <c r="A16546" t="s">
        <v>348</v>
      </c>
      <c r="B16546" t="s">
        <v>143</v>
      </c>
      <c r="C16546" s="44">
        <v>0</v>
      </c>
      <c r="D16546" s="33">
        <v>43872</v>
      </c>
    </row>
    <row r="16547" spans="1:4" x14ac:dyDescent="0.2">
      <c r="A16547" t="s">
        <v>348</v>
      </c>
      <c r="B16547" t="s">
        <v>143</v>
      </c>
      <c r="C16547" s="44">
        <v>0</v>
      </c>
      <c r="D16547" s="33">
        <v>43873</v>
      </c>
    </row>
    <row r="16548" spans="1:4" x14ac:dyDescent="0.2">
      <c r="A16548" t="s">
        <v>348</v>
      </c>
      <c r="B16548" t="s">
        <v>143</v>
      </c>
      <c r="C16548" s="44">
        <v>0</v>
      </c>
      <c r="D16548" s="33">
        <v>43874</v>
      </c>
    </row>
    <row r="16549" spans="1:4" x14ac:dyDescent="0.2">
      <c r="A16549" t="s">
        <v>348</v>
      </c>
      <c r="B16549" t="s">
        <v>143</v>
      </c>
      <c r="C16549" s="44">
        <v>0</v>
      </c>
      <c r="D16549" s="33">
        <v>43875</v>
      </c>
    </row>
    <row r="16550" spans="1:4" x14ac:dyDescent="0.2">
      <c r="A16550" t="s">
        <v>348</v>
      </c>
      <c r="B16550" t="s">
        <v>143</v>
      </c>
      <c r="C16550" s="44">
        <v>0</v>
      </c>
      <c r="D16550" s="33">
        <v>43876</v>
      </c>
    </row>
    <row r="16551" spans="1:4" x14ac:dyDescent="0.2">
      <c r="A16551" t="s">
        <v>348</v>
      </c>
      <c r="B16551" t="s">
        <v>143</v>
      </c>
      <c r="C16551" s="44">
        <v>0</v>
      </c>
      <c r="D16551" s="33">
        <v>43877</v>
      </c>
    </row>
    <row r="16552" spans="1:4" x14ac:dyDescent="0.2">
      <c r="A16552" t="s">
        <v>348</v>
      </c>
      <c r="B16552" t="s">
        <v>143</v>
      </c>
      <c r="C16552" s="44">
        <v>0</v>
      </c>
      <c r="D16552" s="33">
        <v>43878</v>
      </c>
    </row>
    <row r="16553" spans="1:4" x14ac:dyDescent="0.2">
      <c r="A16553" t="s">
        <v>348</v>
      </c>
      <c r="B16553" t="s">
        <v>143</v>
      </c>
      <c r="C16553" s="44">
        <v>0</v>
      </c>
      <c r="D16553" s="33">
        <v>43879</v>
      </c>
    </row>
    <row r="16554" spans="1:4" x14ac:dyDescent="0.2">
      <c r="A16554" t="s">
        <v>348</v>
      </c>
      <c r="B16554" t="s">
        <v>143</v>
      </c>
      <c r="C16554" s="44">
        <v>0</v>
      </c>
      <c r="D16554" s="33">
        <v>43880</v>
      </c>
    </row>
    <row r="16555" spans="1:4" x14ac:dyDescent="0.2">
      <c r="A16555" t="s">
        <v>348</v>
      </c>
      <c r="B16555" t="s">
        <v>143</v>
      </c>
      <c r="C16555" s="44">
        <v>0</v>
      </c>
      <c r="D16555" s="33">
        <v>43881</v>
      </c>
    </row>
    <row r="16556" spans="1:4" x14ac:dyDescent="0.2">
      <c r="A16556" t="s">
        <v>348</v>
      </c>
      <c r="B16556" t="s">
        <v>143</v>
      </c>
      <c r="C16556" s="44">
        <v>0</v>
      </c>
      <c r="D16556" s="33">
        <v>43882</v>
      </c>
    </row>
    <row r="16557" spans="1:4" x14ac:dyDescent="0.2">
      <c r="A16557" t="s">
        <v>348</v>
      </c>
      <c r="B16557" t="s">
        <v>143</v>
      </c>
      <c r="C16557" s="44">
        <v>0</v>
      </c>
      <c r="D16557" s="33">
        <v>43883</v>
      </c>
    </row>
    <row r="16558" spans="1:4" x14ac:dyDescent="0.2">
      <c r="A16558" t="s">
        <v>348</v>
      </c>
      <c r="B16558" t="s">
        <v>143</v>
      </c>
      <c r="C16558" s="44">
        <v>0</v>
      </c>
      <c r="D16558" s="33">
        <v>43884</v>
      </c>
    </row>
    <row r="16559" spans="1:4" x14ac:dyDescent="0.2">
      <c r="A16559" t="s">
        <v>348</v>
      </c>
      <c r="B16559" t="s">
        <v>143</v>
      </c>
      <c r="C16559" s="44">
        <v>0</v>
      </c>
      <c r="D16559" s="33">
        <v>43885</v>
      </c>
    </row>
    <row r="16560" spans="1:4" x14ac:dyDescent="0.2">
      <c r="A16560" t="s">
        <v>348</v>
      </c>
      <c r="B16560" t="s">
        <v>143</v>
      </c>
      <c r="C16560" s="44">
        <v>0</v>
      </c>
      <c r="D16560" s="33">
        <v>43886</v>
      </c>
    </row>
    <row r="16561" spans="1:4" x14ac:dyDescent="0.2">
      <c r="A16561" t="s">
        <v>348</v>
      </c>
      <c r="B16561" t="s">
        <v>143</v>
      </c>
      <c r="C16561" s="44">
        <v>0</v>
      </c>
      <c r="D16561" s="33">
        <v>43887</v>
      </c>
    </row>
    <row r="16562" spans="1:4" x14ac:dyDescent="0.2">
      <c r="A16562" t="s">
        <v>348</v>
      </c>
      <c r="B16562" t="s">
        <v>143</v>
      </c>
      <c r="C16562" s="44">
        <v>0</v>
      </c>
      <c r="D16562" s="33">
        <v>43888</v>
      </c>
    </row>
    <row r="16563" spans="1:4" x14ac:dyDescent="0.2">
      <c r="A16563" t="s">
        <v>348</v>
      </c>
      <c r="B16563" t="s">
        <v>143</v>
      </c>
      <c r="C16563" s="44">
        <v>0</v>
      </c>
      <c r="D16563" s="33">
        <v>43889</v>
      </c>
    </row>
    <row r="16564" spans="1:4" x14ac:dyDescent="0.2">
      <c r="A16564" t="s">
        <v>348</v>
      </c>
      <c r="B16564" t="s">
        <v>143</v>
      </c>
      <c r="C16564" s="44">
        <v>0</v>
      </c>
      <c r="D16564" s="33">
        <v>43890</v>
      </c>
    </row>
    <row r="16565" spans="1:4" x14ac:dyDescent="0.2">
      <c r="A16565" t="s">
        <v>348</v>
      </c>
      <c r="B16565" t="s">
        <v>143</v>
      </c>
      <c r="C16565" s="44">
        <v>0</v>
      </c>
      <c r="D16565" s="33">
        <v>43891</v>
      </c>
    </row>
    <row r="16566" spans="1:4" x14ac:dyDescent="0.2">
      <c r="A16566" t="s">
        <v>348</v>
      </c>
      <c r="B16566" t="s">
        <v>143</v>
      </c>
      <c r="C16566" s="44">
        <v>0</v>
      </c>
      <c r="D16566" s="33">
        <v>43892</v>
      </c>
    </row>
    <row r="16567" spans="1:4" x14ac:dyDescent="0.2">
      <c r="A16567" t="s">
        <v>348</v>
      </c>
      <c r="B16567" t="s">
        <v>143</v>
      </c>
      <c r="C16567" s="44">
        <v>0</v>
      </c>
      <c r="D16567" s="33">
        <v>43893</v>
      </c>
    </row>
    <row r="16568" spans="1:4" x14ac:dyDescent="0.2">
      <c r="A16568" t="s">
        <v>348</v>
      </c>
      <c r="B16568" t="s">
        <v>143</v>
      </c>
      <c r="C16568" s="44">
        <v>0</v>
      </c>
      <c r="D16568" s="33">
        <v>43894</v>
      </c>
    </row>
    <row r="16569" spans="1:4" x14ac:dyDescent="0.2">
      <c r="A16569" t="s">
        <v>348</v>
      </c>
      <c r="B16569" t="s">
        <v>143</v>
      </c>
      <c r="C16569" s="44">
        <v>0</v>
      </c>
      <c r="D16569" s="33">
        <v>43895</v>
      </c>
    </row>
    <row r="16570" spans="1:4" x14ac:dyDescent="0.2">
      <c r="A16570" t="s">
        <v>348</v>
      </c>
      <c r="B16570" t="s">
        <v>143</v>
      </c>
      <c r="C16570" s="44">
        <v>1</v>
      </c>
      <c r="D16570" s="33">
        <v>43896</v>
      </c>
    </row>
    <row r="16571" spans="1:4" x14ac:dyDescent="0.2">
      <c r="A16571" t="s">
        <v>348</v>
      </c>
      <c r="B16571" t="s">
        <v>143</v>
      </c>
      <c r="C16571" s="44">
        <v>1</v>
      </c>
      <c r="D16571" s="33">
        <v>43897</v>
      </c>
    </row>
    <row r="16572" spans="1:4" x14ac:dyDescent="0.2">
      <c r="A16572" t="s">
        <v>348</v>
      </c>
      <c r="B16572" t="s">
        <v>143</v>
      </c>
      <c r="C16572" s="44">
        <v>1</v>
      </c>
      <c r="D16572" s="33">
        <v>43898</v>
      </c>
    </row>
    <row r="16573" spans="1:4" x14ac:dyDescent="0.2">
      <c r="A16573" t="s">
        <v>348</v>
      </c>
      <c r="B16573" t="s">
        <v>143</v>
      </c>
      <c r="C16573" s="44">
        <v>3</v>
      </c>
      <c r="D16573" s="33">
        <v>43899</v>
      </c>
    </row>
    <row r="16574" spans="1:4" x14ac:dyDescent="0.2">
      <c r="A16574" t="s">
        <v>348</v>
      </c>
      <c r="B16574" t="s">
        <v>143</v>
      </c>
      <c r="C16574" s="44">
        <v>0</v>
      </c>
      <c r="D16574" s="33">
        <v>43900</v>
      </c>
    </row>
    <row r="16575" spans="1:4" x14ac:dyDescent="0.2">
      <c r="A16575" t="s">
        <v>348</v>
      </c>
      <c r="B16575" t="s">
        <v>143</v>
      </c>
      <c r="C16575" s="44">
        <v>0</v>
      </c>
      <c r="D16575" s="33">
        <v>43901</v>
      </c>
    </row>
    <row r="16576" spans="1:4" x14ac:dyDescent="0.2">
      <c r="A16576" t="s">
        <v>348</v>
      </c>
      <c r="B16576" t="s">
        <v>143</v>
      </c>
      <c r="C16576" s="44">
        <v>0</v>
      </c>
      <c r="D16576" s="33">
        <v>43902</v>
      </c>
    </row>
    <row r="16577" spans="1:4" x14ac:dyDescent="0.2">
      <c r="A16577" t="s">
        <v>348</v>
      </c>
      <c r="B16577" t="s">
        <v>143</v>
      </c>
      <c r="C16577" s="44">
        <v>0</v>
      </c>
      <c r="D16577" s="33">
        <v>43903</v>
      </c>
    </row>
    <row r="16578" spans="1:4" x14ac:dyDescent="0.2">
      <c r="A16578" t="s">
        <v>348</v>
      </c>
      <c r="B16578" t="s">
        <v>143</v>
      </c>
      <c r="C16578" s="44">
        <v>0</v>
      </c>
      <c r="D16578" s="33">
        <v>43904</v>
      </c>
    </row>
    <row r="16579" spans="1:4" x14ac:dyDescent="0.2">
      <c r="A16579" t="s">
        <v>348</v>
      </c>
      <c r="B16579" t="s">
        <v>143</v>
      </c>
      <c r="C16579" s="44">
        <v>0</v>
      </c>
      <c r="D16579" s="33">
        <v>43905</v>
      </c>
    </row>
    <row r="16580" spans="1:4" x14ac:dyDescent="0.2">
      <c r="A16580" t="s">
        <v>349</v>
      </c>
      <c r="B16580" t="s">
        <v>143</v>
      </c>
      <c r="C16580" s="44">
        <v>0</v>
      </c>
      <c r="D16580" s="33">
        <v>43852</v>
      </c>
    </row>
    <row r="16581" spans="1:4" x14ac:dyDescent="0.2">
      <c r="A16581" t="s">
        <v>349</v>
      </c>
      <c r="B16581" t="s">
        <v>143</v>
      </c>
      <c r="C16581" s="44">
        <v>0</v>
      </c>
      <c r="D16581" s="33">
        <v>43853</v>
      </c>
    </row>
    <row r="16582" spans="1:4" x14ac:dyDescent="0.2">
      <c r="A16582" t="s">
        <v>349</v>
      </c>
      <c r="B16582" t="s">
        <v>143</v>
      </c>
      <c r="C16582" s="44">
        <v>0</v>
      </c>
      <c r="D16582" s="33">
        <v>43854</v>
      </c>
    </row>
    <row r="16583" spans="1:4" x14ac:dyDescent="0.2">
      <c r="A16583" t="s">
        <v>349</v>
      </c>
      <c r="B16583" t="s">
        <v>143</v>
      </c>
      <c r="C16583" s="44">
        <v>0</v>
      </c>
      <c r="D16583" s="33">
        <v>43855</v>
      </c>
    </row>
    <row r="16584" spans="1:4" x14ac:dyDescent="0.2">
      <c r="A16584" t="s">
        <v>349</v>
      </c>
      <c r="B16584" t="s">
        <v>143</v>
      </c>
      <c r="C16584" s="44">
        <v>0</v>
      </c>
      <c r="D16584" s="33">
        <v>43856</v>
      </c>
    </row>
    <row r="16585" spans="1:4" x14ac:dyDescent="0.2">
      <c r="A16585" t="s">
        <v>349</v>
      </c>
      <c r="B16585" t="s">
        <v>143</v>
      </c>
      <c r="C16585" s="44">
        <v>0</v>
      </c>
      <c r="D16585" s="33">
        <v>43857</v>
      </c>
    </row>
    <row r="16586" spans="1:4" x14ac:dyDescent="0.2">
      <c r="A16586" t="s">
        <v>349</v>
      </c>
      <c r="B16586" t="s">
        <v>143</v>
      </c>
      <c r="C16586" s="44">
        <v>0</v>
      </c>
      <c r="D16586" s="33">
        <v>43858</v>
      </c>
    </row>
    <row r="16587" spans="1:4" x14ac:dyDescent="0.2">
      <c r="A16587" t="s">
        <v>349</v>
      </c>
      <c r="B16587" t="s">
        <v>143</v>
      </c>
      <c r="C16587" s="44">
        <v>0</v>
      </c>
      <c r="D16587" s="33">
        <v>43859</v>
      </c>
    </row>
    <row r="16588" spans="1:4" x14ac:dyDescent="0.2">
      <c r="A16588" t="s">
        <v>349</v>
      </c>
      <c r="B16588" t="s">
        <v>143</v>
      </c>
      <c r="C16588" s="44">
        <v>0</v>
      </c>
      <c r="D16588" s="33">
        <v>43860</v>
      </c>
    </row>
    <row r="16589" spans="1:4" x14ac:dyDescent="0.2">
      <c r="A16589" t="s">
        <v>349</v>
      </c>
      <c r="B16589" t="s">
        <v>143</v>
      </c>
      <c r="C16589" s="44">
        <v>0</v>
      </c>
      <c r="D16589" s="33">
        <v>43861</v>
      </c>
    </row>
    <row r="16590" spans="1:4" x14ac:dyDescent="0.2">
      <c r="A16590" t="s">
        <v>349</v>
      </c>
      <c r="B16590" t="s">
        <v>143</v>
      </c>
      <c r="C16590" s="44">
        <v>0</v>
      </c>
      <c r="D16590" s="33">
        <v>43862</v>
      </c>
    </row>
    <row r="16591" spans="1:4" x14ac:dyDescent="0.2">
      <c r="A16591" t="s">
        <v>349</v>
      </c>
      <c r="B16591" t="s">
        <v>143</v>
      </c>
      <c r="C16591" s="44">
        <v>0</v>
      </c>
      <c r="D16591" s="33">
        <v>43863</v>
      </c>
    </row>
    <row r="16592" spans="1:4" x14ac:dyDescent="0.2">
      <c r="A16592" t="s">
        <v>349</v>
      </c>
      <c r="B16592" t="s">
        <v>143</v>
      </c>
      <c r="C16592" s="44">
        <v>0</v>
      </c>
      <c r="D16592" s="33">
        <v>43864</v>
      </c>
    </row>
    <row r="16593" spans="1:4" x14ac:dyDescent="0.2">
      <c r="A16593" t="s">
        <v>349</v>
      </c>
      <c r="B16593" t="s">
        <v>143</v>
      </c>
      <c r="C16593" s="44">
        <v>0</v>
      </c>
      <c r="D16593" s="33">
        <v>43865</v>
      </c>
    </row>
    <row r="16594" spans="1:4" x14ac:dyDescent="0.2">
      <c r="A16594" t="s">
        <v>349</v>
      </c>
      <c r="B16594" t="s">
        <v>143</v>
      </c>
      <c r="C16594" s="44">
        <v>0</v>
      </c>
      <c r="D16594" s="33">
        <v>43866</v>
      </c>
    </row>
    <row r="16595" spans="1:4" x14ac:dyDescent="0.2">
      <c r="A16595" t="s">
        <v>349</v>
      </c>
      <c r="B16595" t="s">
        <v>143</v>
      </c>
      <c r="C16595" s="44">
        <v>0</v>
      </c>
      <c r="D16595" s="33">
        <v>43867</v>
      </c>
    </row>
    <row r="16596" spans="1:4" x14ac:dyDescent="0.2">
      <c r="A16596" t="s">
        <v>349</v>
      </c>
      <c r="B16596" t="s">
        <v>143</v>
      </c>
      <c r="C16596" s="44">
        <v>0</v>
      </c>
      <c r="D16596" s="33">
        <v>43868</v>
      </c>
    </row>
    <row r="16597" spans="1:4" x14ac:dyDescent="0.2">
      <c r="A16597" t="s">
        <v>349</v>
      </c>
      <c r="B16597" t="s">
        <v>143</v>
      </c>
      <c r="C16597" s="44">
        <v>0</v>
      </c>
      <c r="D16597" s="33">
        <v>43869</v>
      </c>
    </row>
    <row r="16598" spans="1:4" x14ac:dyDescent="0.2">
      <c r="A16598" t="s">
        <v>349</v>
      </c>
      <c r="B16598" t="s">
        <v>143</v>
      </c>
      <c r="C16598" s="44">
        <v>0</v>
      </c>
      <c r="D16598" s="33">
        <v>43870</v>
      </c>
    </row>
    <row r="16599" spans="1:4" x14ac:dyDescent="0.2">
      <c r="A16599" t="s">
        <v>349</v>
      </c>
      <c r="B16599" t="s">
        <v>143</v>
      </c>
      <c r="C16599" s="44">
        <v>0</v>
      </c>
      <c r="D16599" s="33">
        <v>43871</v>
      </c>
    </row>
    <row r="16600" spans="1:4" x14ac:dyDescent="0.2">
      <c r="A16600" t="s">
        <v>349</v>
      </c>
      <c r="B16600" t="s">
        <v>143</v>
      </c>
      <c r="C16600" s="44">
        <v>0</v>
      </c>
      <c r="D16600" s="33">
        <v>43872</v>
      </c>
    </row>
    <row r="16601" spans="1:4" x14ac:dyDescent="0.2">
      <c r="A16601" t="s">
        <v>349</v>
      </c>
      <c r="B16601" t="s">
        <v>143</v>
      </c>
      <c r="C16601" s="44">
        <v>0</v>
      </c>
      <c r="D16601" s="33">
        <v>43873</v>
      </c>
    </row>
    <row r="16602" spans="1:4" x14ac:dyDescent="0.2">
      <c r="A16602" t="s">
        <v>349</v>
      </c>
      <c r="B16602" t="s">
        <v>143</v>
      </c>
      <c r="C16602" s="44">
        <v>0</v>
      </c>
      <c r="D16602" s="33">
        <v>43874</v>
      </c>
    </row>
    <row r="16603" spans="1:4" x14ac:dyDescent="0.2">
      <c r="A16603" t="s">
        <v>349</v>
      </c>
      <c r="B16603" t="s">
        <v>143</v>
      </c>
      <c r="C16603" s="44">
        <v>0</v>
      </c>
      <c r="D16603" s="33">
        <v>43875</v>
      </c>
    </row>
    <row r="16604" spans="1:4" x14ac:dyDescent="0.2">
      <c r="A16604" t="s">
        <v>349</v>
      </c>
      <c r="B16604" t="s">
        <v>143</v>
      </c>
      <c r="C16604" s="44">
        <v>0</v>
      </c>
      <c r="D16604" s="33">
        <v>43876</v>
      </c>
    </row>
    <row r="16605" spans="1:4" x14ac:dyDescent="0.2">
      <c r="A16605" t="s">
        <v>349</v>
      </c>
      <c r="B16605" t="s">
        <v>143</v>
      </c>
      <c r="C16605" s="44">
        <v>0</v>
      </c>
      <c r="D16605" s="33">
        <v>43877</v>
      </c>
    </row>
    <row r="16606" spans="1:4" x14ac:dyDescent="0.2">
      <c r="A16606" t="s">
        <v>349</v>
      </c>
      <c r="B16606" t="s">
        <v>143</v>
      </c>
      <c r="C16606" s="44">
        <v>0</v>
      </c>
      <c r="D16606" s="33">
        <v>43878</v>
      </c>
    </row>
    <row r="16607" spans="1:4" x14ac:dyDescent="0.2">
      <c r="A16607" t="s">
        <v>349</v>
      </c>
      <c r="B16607" t="s">
        <v>143</v>
      </c>
      <c r="C16607" s="44">
        <v>0</v>
      </c>
      <c r="D16607" s="33">
        <v>43879</v>
      </c>
    </row>
    <row r="16608" spans="1:4" x14ac:dyDescent="0.2">
      <c r="A16608" t="s">
        <v>349</v>
      </c>
      <c r="B16608" t="s">
        <v>143</v>
      </c>
      <c r="C16608" s="44">
        <v>0</v>
      </c>
      <c r="D16608" s="33">
        <v>43880</v>
      </c>
    </row>
    <row r="16609" spans="1:4" x14ac:dyDescent="0.2">
      <c r="A16609" t="s">
        <v>349</v>
      </c>
      <c r="B16609" t="s">
        <v>143</v>
      </c>
      <c r="C16609" s="44">
        <v>0</v>
      </c>
      <c r="D16609" s="33">
        <v>43881</v>
      </c>
    </row>
    <row r="16610" spans="1:4" x14ac:dyDescent="0.2">
      <c r="A16610" t="s">
        <v>349</v>
      </c>
      <c r="B16610" t="s">
        <v>143</v>
      </c>
      <c r="C16610" s="44">
        <v>0</v>
      </c>
      <c r="D16610" s="33">
        <v>43882</v>
      </c>
    </row>
    <row r="16611" spans="1:4" x14ac:dyDescent="0.2">
      <c r="A16611" t="s">
        <v>349</v>
      </c>
      <c r="B16611" t="s">
        <v>143</v>
      </c>
      <c r="C16611" s="44">
        <v>0</v>
      </c>
      <c r="D16611" s="33">
        <v>43883</v>
      </c>
    </row>
    <row r="16612" spans="1:4" x14ac:dyDescent="0.2">
      <c r="A16612" t="s">
        <v>349</v>
      </c>
      <c r="B16612" t="s">
        <v>143</v>
      </c>
      <c r="C16612" s="44">
        <v>0</v>
      </c>
      <c r="D16612" s="33">
        <v>43884</v>
      </c>
    </row>
    <row r="16613" spans="1:4" x14ac:dyDescent="0.2">
      <c r="A16613" t="s">
        <v>349</v>
      </c>
      <c r="B16613" t="s">
        <v>143</v>
      </c>
      <c r="C16613" s="44">
        <v>0</v>
      </c>
      <c r="D16613" s="33">
        <v>43885</v>
      </c>
    </row>
    <row r="16614" spans="1:4" x14ac:dyDescent="0.2">
      <c r="A16614" t="s">
        <v>349</v>
      </c>
      <c r="B16614" t="s">
        <v>143</v>
      </c>
      <c r="C16614" s="44">
        <v>0</v>
      </c>
      <c r="D16614" s="33">
        <v>43886</v>
      </c>
    </row>
    <row r="16615" spans="1:4" x14ac:dyDescent="0.2">
      <c r="A16615" t="s">
        <v>349</v>
      </c>
      <c r="B16615" t="s">
        <v>143</v>
      </c>
      <c r="C16615" s="44">
        <v>0</v>
      </c>
      <c r="D16615" s="33">
        <v>43887</v>
      </c>
    </row>
    <row r="16616" spans="1:4" x14ac:dyDescent="0.2">
      <c r="A16616" t="s">
        <v>349</v>
      </c>
      <c r="B16616" t="s">
        <v>143</v>
      </c>
      <c r="C16616" s="44">
        <v>0</v>
      </c>
      <c r="D16616" s="33">
        <v>43888</v>
      </c>
    </row>
    <row r="16617" spans="1:4" x14ac:dyDescent="0.2">
      <c r="A16617" t="s">
        <v>349</v>
      </c>
      <c r="B16617" t="s">
        <v>143</v>
      </c>
      <c r="C16617" s="44">
        <v>0</v>
      </c>
      <c r="D16617" s="33">
        <v>43889</v>
      </c>
    </row>
    <row r="16618" spans="1:4" x14ac:dyDescent="0.2">
      <c r="A16618" t="s">
        <v>349</v>
      </c>
      <c r="B16618" t="s">
        <v>143</v>
      </c>
      <c r="C16618" s="44">
        <v>0</v>
      </c>
      <c r="D16618" s="33">
        <v>43890</v>
      </c>
    </row>
    <row r="16619" spans="1:4" x14ac:dyDescent="0.2">
      <c r="A16619" t="s">
        <v>349</v>
      </c>
      <c r="B16619" t="s">
        <v>143</v>
      </c>
      <c r="C16619" s="44">
        <v>0</v>
      </c>
      <c r="D16619" s="33">
        <v>43891</v>
      </c>
    </row>
    <row r="16620" spans="1:4" x14ac:dyDescent="0.2">
      <c r="A16620" t="s">
        <v>349</v>
      </c>
      <c r="B16620" t="s">
        <v>143</v>
      </c>
      <c r="C16620" s="44">
        <v>0</v>
      </c>
      <c r="D16620" s="33">
        <v>43892</v>
      </c>
    </row>
    <row r="16621" spans="1:4" x14ac:dyDescent="0.2">
      <c r="A16621" t="s">
        <v>349</v>
      </c>
      <c r="B16621" t="s">
        <v>143</v>
      </c>
      <c r="C16621" s="44">
        <v>0</v>
      </c>
      <c r="D16621" s="33">
        <v>43893</v>
      </c>
    </row>
    <row r="16622" spans="1:4" x14ac:dyDescent="0.2">
      <c r="A16622" t="s">
        <v>349</v>
      </c>
      <c r="B16622" t="s">
        <v>143</v>
      </c>
      <c r="C16622" s="44">
        <v>0</v>
      </c>
      <c r="D16622" s="33">
        <v>43894</v>
      </c>
    </row>
    <row r="16623" spans="1:4" x14ac:dyDescent="0.2">
      <c r="A16623" t="s">
        <v>349</v>
      </c>
      <c r="B16623" t="s">
        <v>143</v>
      </c>
      <c r="C16623" s="44">
        <v>0</v>
      </c>
      <c r="D16623" s="33">
        <v>43895</v>
      </c>
    </row>
    <row r="16624" spans="1:4" x14ac:dyDescent="0.2">
      <c r="A16624" t="s">
        <v>349</v>
      </c>
      <c r="B16624" t="s">
        <v>143</v>
      </c>
      <c r="C16624" s="44">
        <v>1</v>
      </c>
      <c r="D16624" s="33">
        <v>43896</v>
      </c>
    </row>
    <row r="16625" spans="1:4" x14ac:dyDescent="0.2">
      <c r="A16625" t="s">
        <v>349</v>
      </c>
      <c r="B16625" t="s">
        <v>143</v>
      </c>
      <c r="C16625" s="44">
        <v>1</v>
      </c>
      <c r="D16625" s="33">
        <v>43897</v>
      </c>
    </row>
    <row r="16626" spans="1:4" x14ac:dyDescent="0.2">
      <c r="A16626" t="s">
        <v>349</v>
      </c>
      <c r="B16626" t="s">
        <v>143</v>
      </c>
      <c r="C16626" s="44">
        <v>1</v>
      </c>
      <c r="D16626" s="33">
        <v>43898</v>
      </c>
    </row>
    <row r="16627" spans="1:4" x14ac:dyDescent="0.2">
      <c r="A16627" t="s">
        <v>349</v>
      </c>
      <c r="B16627" t="s">
        <v>143</v>
      </c>
      <c r="C16627" s="44">
        <v>1</v>
      </c>
      <c r="D16627" s="33">
        <v>43899</v>
      </c>
    </row>
    <row r="16628" spans="1:4" x14ac:dyDescent="0.2">
      <c r="A16628" t="s">
        <v>349</v>
      </c>
      <c r="B16628" t="s">
        <v>143</v>
      </c>
      <c r="C16628" s="44">
        <v>0</v>
      </c>
      <c r="D16628" s="33">
        <v>43900</v>
      </c>
    </row>
    <row r="16629" spans="1:4" x14ac:dyDescent="0.2">
      <c r="A16629" t="s">
        <v>349</v>
      </c>
      <c r="B16629" t="s">
        <v>143</v>
      </c>
      <c r="C16629" s="44">
        <v>0</v>
      </c>
      <c r="D16629" s="33">
        <v>43901</v>
      </c>
    </row>
    <row r="16630" spans="1:4" x14ac:dyDescent="0.2">
      <c r="A16630" t="s">
        <v>349</v>
      </c>
      <c r="B16630" t="s">
        <v>143</v>
      </c>
      <c r="C16630" s="44">
        <v>0</v>
      </c>
      <c r="D16630" s="33">
        <v>43902</v>
      </c>
    </row>
    <row r="16631" spans="1:4" x14ac:dyDescent="0.2">
      <c r="A16631" t="s">
        <v>349</v>
      </c>
      <c r="B16631" t="s">
        <v>143</v>
      </c>
      <c r="C16631" s="44">
        <v>0</v>
      </c>
      <c r="D16631" s="33">
        <v>43903</v>
      </c>
    </row>
    <row r="16632" spans="1:4" x14ac:dyDescent="0.2">
      <c r="A16632" t="s">
        <v>349</v>
      </c>
      <c r="B16632" t="s">
        <v>143</v>
      </c>
      <c r="C16632" s="44">
        <v>0</v>
      </c>
      <c r="D16632" s="33">
        <v>43904</v>
      </c>
    </row>
    <row r="16633" spans="1:4" x14ac:dyDescent="0.2">
      <c r="A16633" t="s">
        <v>349</v>
      </c>
      <c r="B16633" t="s">
        <v>143</v>
      </c>
      <c r="C16633" s="44">
        <v>0</v>
      </c>
      <c r="D16633" s="33">
        <v>43905</v>
      </c>
    </row>
    <row r="16634" spans="1:4" x14ac:dyDescent="0.2">
      <c r="A16634" t="s">
        <v>350</v>
      </c>
      <c r="B16634" t="s">
        <v>143</v>
      </c>
      <c r="C16634" s="44">
        <v>0</v>
      </c>
      <c r="D16634" s="33">
        <v>43852</v>
      </c>
    </row>
    <row r="16635" spans="1:4" x14ac:dyDescent="0.2">
      <c r="A16635" t="s">
        <v>350</v>
      </c>
      <c r="B16635" t="s">
        <v>143</v>
      </c>
      <c r="C16635" s="44">
        <v>0</v>
      </c>
      <c r="D16635" s="33">
        <v>43853</v>
      </c>
    </row>
    <row r="16636" spans="1:4" x14ac:dyDescent="0.2">
      <c r="A16636" t="s">
        <v>350</v>
      </c>
      <c r="B16636" t="s">
        <v>143</v>
      </c>
      <c r="C16636" s="44">
        <v>0</v>
      </c>
      <c r="D16636" s="33">
        <v>43854</v>
      </c>
    </row>
    <row r="16637" spans="1:4" x14ac:dyDescent="0.2">
      <c r="A16637" t="s">
        <v>350</v>
      </c>
      <c r="B16637" t="s">
        <v>143</v>
      </c>
      <c r="C16637" s="44">
        <v>0</v>
      </c>
      <c r="D16637" s="33">
        <v>43855</v>
      </c>
    </row>
    <row r="16638" spans="1:4" x14ac:dyDescent="0.2">
      <c r="A16638" t="s">
        <v>350</v>
      </c>
      <c r="B16638" t="s">
        <v>143</v>
      </c>
      <c r="C16638" s="44">
        <v>0</v>
      </c>
      <c r="D16638" s="33">
        <v>43856</v>
      </c>
    </row>
    <row r="16639" spans="1:4" x14ac:dyDescent="0.2">
      <c r="A16639" t="s">
        <v>350</v>
      </c>
      <c r="B16639" t="s">
        <v>143</v>
      </c>
      <c r="C16639" s="44">
        <v>0</v>
      </c>
      <c r="D16639" s="33">
        <v>43857</v>
      </c>
    </row>
    <row r="16640" spans="1:4" x14ac:dyDescent="0.2">
      <c r="A16640" t="s">
        <v>350</v>
      </c>
      <c r="B16640" t="s">
        <v>143</v>
      </c>
      <c r="C16640" s="44">
        <v>0</v>
      </c>
      <c r="D16640" s="33">
        <v>43858</v>
      </c>
    </row>
    <row r="16641" spans="1:4" x14ac:dyDescent="0.2">
      <c r="A16641" t="s">
        <v>350</v>
      </c>
      <c r="B16641" t="s">
        <v>143</v>
      </c>
      <c r="C16641" s="44">
        <v>0</v>
      </c>
      <c r="D16641" s="33">
        <v>43859</v>
      </c>
    </row>
    <row r="16642" spans="1:4" x14ac:dyDescent="0.2">
      <c r="A16642" t="s">
        <v>350</v>
      </c>
      <c r="B16642" t="s">
        <v>143</v>
      </c>
      <c r="C16642" s="44">
        <v>0</v>
      </c>
      <c r="D16642" s="33">
        <v>43860</v>
      </c>
    </row>
    <row r="16643" spans="1:4" x14ac:dyDescent="0.2">
      <c r="A16643" t="s">
        <v>350</v>
      </c>
      <c r="B16643" t="s">
        <v>143</v>
      </c>
      <c r="C16643" s="44">
        <v>0</v>
      </c>
      <c r="D16643" s="33">
        <v>43861</v>
      </c>
    </row>
    <row r="16644" spans="1:4" x14ac:dyDescent="0.2">
      <c r="A16644" t="s">
        <v>350</v>
      </c>
      <c r="B16644" t="s">
        <v>143</v>
      </c>
      <c r="C16644" s="44">
        <v>0</v>
      </c>
      <c r="D16644" s="33">
        <v>43862</v>
      </c>
    </row>
    <row r="16645" spans="1:4" x14ac:dyDescent="0.2">
      <c r="A16645" t="s">
        <v>350</v>
      </c>
      <c r="B16645" t="s">
        <v>143</v>
      </c>
      <c r="C16645" s="44">
        <v>0</v>
      </c>
      <c r="D16645" s="33">
        <v>43863</v>
      </c>
    </row>
    <row r="16646" spans="1:4" x14ac:dyDescent="0.2">
      <c r="A16646" t="s">
        <v>350</v>
      </c>
      <c r="B16646" t="s">
        <v>143</v>
      </c>
      <c r="C16646" s="44">
        <v>0</v>
      </c>
      <c r="D16646" s="33">
        <v>43864</v>
      </c>
    </row>
    <row r="16647" spans="1:4" x14ac:dyDescent="0.2">
      <c r="A16647" t="s">
        <v>350</v>
      </c>
      <c r="B16647" t="s">
        <v>143</v>
      </c>
      <c r="C16647" s="44">
        <v>0</v>
      </c>
      <c r="D16647" s="33">
        <v>43865</v>
      </c>
    </row>
    <row r="16648" spans="1:4" x14ac:dyDescent="0.2">
      <c r="A16648" t="s">
        <v>350</v>
      </c>
      <c r="B16648" t="s">
        <v>143</v>
      </c>
      <c r="C16648" s="44">
        <v>0</v>
      </c>
      <c r="D16648" s="33">
        <v>43866</v>
      </c>
    </row>
    <row r="16649" spans="1:4" x14ac:dyDescent="0.2">
      <c r="A16649" t="s">
        <v>350</v>
      </c>
      <c r="B16649" t="s">
        <v>143</v>
      </c>
      <c r="C16649" s="44">
        <v>0</v>
      </c>
      <c r="D16649" s="33">
        <v>43867</v>
      </c>
    </row>
    <row r="16650" spans="1:4" x14ac:dyDescent="0.2">
      <c r="A16650" t="s">
        <v>350</v>
      </c>
      <c r="B16650" t="s">
        <v>143</v>
      </c>
      <c r="C16650" s="44">
        <v>0</v>
      </c>
      <c r="D16650" s="33">
        <v>43868</v>
      </c>
    </row>
    <row r="16651" spans="1:4" x14ac:dyDescent="0.2">
      <c r="A16651" t="s">
        <v>350</v>
      </c>
      <c r="B16651" t="s">
        <v>143</v>
      </c>
      <c r="C16651" s="44">
        <v>0</v>
      </c>
      <c r="D16651" s="33">
        <v>43869</v>
      </c>
    </row>
    <row r="16652" spans="1:4" x14ac:dyDescent="0.2">
      <c r="A16652" t="s">
        <v>350</v>
      </c>
      <c r="B16652" t="s">
        <v>143</v>
      </c>
      <c r="C16652" s="44">
        <v>0</v>
      </c>
      <c r="D16652" s="33">
        <v>43870</v>
      </c>
    </row>
    <row r="16653" spans="1:4" x14ac:dyDescent="0.2">
      <c r="A16653" t="s">
        <v>350</v>
      </c>
      <c r="B16653" t="s">
        <v>143</v>
      </c>
      <c r="C16653" s="44">
        <v>0</v>
      </c>
      <c r="D16653" s="33">
        <v>43871</v>
      </c>
    </row>
    <row r="16654" spans="1:4" x14ac:dyDescent="0.2">
      <c r="A16654" t="s">
        <v>350</v>
      </c>
      <c r="B16654" t="s">
        <v>143</v>
      </c>
      <c r="C16654" s="44">
        <v>0</v>
      </c>
      <c r="D16654" s="33">
        <v>43872</v>
      </c>
    </row>
    <row r="16655" spans="1:4" x14ac:dyDescent="0.2">
      <c r="A16655" t="s">
        <v>350</v>
      </c>
      <c r="B16655" t="s">
        <v>143</v>
      </c>
      <c r="C16655" s="44">
        <v>0</v>
      </c>
      <c r="D16655" s="33">
        <v>43873</v>
      </c>
    </row>
    <row r="16656" spans="1:4" x14ac:dyDescent="0.2">
      <c r="A16656" t="s">
        <v>350</v>
      </c>
      <c r="B16656" t="s">
        <v>143</v>
      </c>
      <c r="C16656" s="44">
        <v>0</v>
      </c>
      <c r="D16656" s="33">
        <v>43874</v>
      </c>
    </row>
    <row r="16657" spans="1:4" x14ac:dyDescent="0.2">
      <c r="A16657" t="s">
        <v>350</v>
      </c>
      <c r="B16657" t="s">
        <v>143</v>
      </c>
      <c r="C16657" s="44">
        <v>0</v>
      </c>
      <c r="D16657" s="33">
        <v>43875</v>
      </c>
    </row>
    <row r="16658" spans="1:4" x14ac:dyDescent="0.2">
      <c r="A16658" t="s">
        <v>350</v>
      </c>
      <c r="B16658" t="s">
        <v>143</v>
      </c>
      <c r="C16658" s="44">
        <v>0</v>
      </c>
      <c r="D16658" s="33">
        <v>43876</v>
      </c>
    </row>
    <row r="16659" spans="1:4" x14ac:dyDescent="0.2">
      <c r="A16659" t="s">
        <v>350</v>
      </c>
      <c r="B16659" t="s">
        <v>143</v>
      </c>
      <c r="C16659" s="44">
        <v>0</v>
      </c>
      <c r="D16659" s="33">
        <v>43877</v>
      </c>
    </row>
    <row r="16660" spans="1:4" x14ac:dyDescent="0.2">
      <c r="A16660" t="s">
        <v>350</v>
      </c>
      <c r="B16660" t="s">
        <v>143</v>
      </c>
      <c r="C16660" s="44">
        <v>0</v>
      </c>
      <c r="D16660" s="33">
        <v>43878</v>
      </c>
    </row>
    <row r="16661" spans="1:4" x14ac:dyDescent="0.2">
      <c r="A16661" t="s">
        <v>350</v>
      </c>
      <c r="B16661" t="s">
        <v>143</v>
      </c>
      <c r="C16661" s="44">
        <v>0</v>
      </c>
      <c r="D16661" s="33">
        <v>43879</v>
      </c>
    </row>
    <row r="16662" spans="1:4" x14ac:dyDescent="0.2">
      <c r="A16662" t="s">
        <v>350</v>
      </c>
      <c r="B16662" t="s">
        <v>143</v>
      </c>
      <c r="C16662" s="44">
        <v>0</v>
      </c>
      <c r="D16662" s="33">
        <v>43880</v>
      </c>
    </row>
    <row r="16663" spans="1:4" x14ac:dyDescent="0.2">
      <c r="A16663" t="s">
        <v>350</v>
      </c>
      <c r="B16663" t="s">
        <v>143</v>
      </c>
      <c r="C16663" s="44">
        <v>0</v>
      </c>
      <c r="D16663" s="33">
        <v>43881</v>
      </c>
    </row>
    <row r="16664" spans="1:4" x14ac:dyDescent="0.2">
      <c r="A16664" t="s">
        <v>350</v>
      </c>
      <c r="B16664" t="s">
        <v>143</v>
      </c>
      <c r="C16664" s="44">
        <v>0</v>
      </c>
      <c r="D16664" s="33">
        <v>43882</v>
      </c>
    </row>
    <row r="16665" spans="1:4" x14ac:dyDescent="0.2">
      <c r="A16665" t="s">
        <v>350</v>
      </c>
      <c r="B16665" t="s">
        <v>143</v>
      </c>
      <c r="C16665" s="44">
        <v>0</v>
      </c>
      <c r="D16665" s="33">
        <v>43883</v>
      </c>
    </row>
    <row r="16666" spans="1:4" x14ac:dyDescent="0.2">
      <c r="A16666" t="s">
        <v>350</v>
      </c>
      <c r="B16666" t="s">
        <v>143</v>
      </c>
      <c r="C16666" s="44">
        <v>0</v>
      </c>
      <c r="D16666" s="33">
        <v>43884</v>
      </c>
    </row>
    <row r="16667" spans="1:4" x14ac:dyDescent="0.2">
      <c r="A16667" t="s">
        <v>350</v>
      </c>
      <c r="B16667" t="s">
        <v>143</v>
      </c>
      <c r="C16667" s="44">
        <v>0</v>
      </c>
      <c r="D16667" s="33">
        <v>43885</v>
      </c>
    </row>
    <row r="16668" spans="1:4" x14ac:dyDescent="0.2">
      <c r="A16668" t="s">
        <v>350</v>
      </c>
      <c r="B16668" t="s">
        <v>143</v>
      </c>
      <c r="C16668" s="44">
        <v>0</v>
      </c>
      <c r="D16668" s="33">
        <v>43886</v>
      </c>
    </row>
    <row r="16669" spans="1:4" x14ac:dyDescent="0.2">
      <c r="A16669" t="s">
        <v>350</v>
      </c>
      <c r="B16669" t="s">
        <v>143</v>
      </c>
      <c r="C16669" s="44">
        <v>0</v>
      </c>
      <c r="D16669" s="33">
        <v>43887</v>
      </c>
    </row>
    <row r="16670" spans="1:4" x14ac:dyDescent="0.2">
      <c r="A16670" t="s">
        <v>350</v>
      </c>
      <c r="B16670" t="s">
        <v>143</v>
      </c>
      <c r="C16670" s="44">
        <v>0</v>
      </c>
      <c r="D16670" s="33">
        <v>43888</v>
      </c>
    </row>
    <row r="16671" spans="1:4" x14ac:dyDescent="0.2">
      <c r="A16671" t="s">
        <v>350</v>
      </c>
      <c r="B16671" t="s">
        <v>143</v>
      </c>
      <c r="C16671" s="44">
        <v>0</v>
      </c>
      <c r="D16671" s="33">
        <v>43889</v>
      </c>
    </row>
    <row r="16672" spans="1:4" x14ac:dyDescent="0.2">
      <c r="A16672" t="s">
        <v>350</v>
      </c>
      <c r="B16672" t="s">
        <v>143</v>
      </c>
      <c r="C16672" s="44">
        <v>0</v>
      </c>
      <c r="D16672" s="33">
        <v>43890</v>
      </c>
    </row>
    <row r="16673" spans="1:4" x14ac:dyDescent="0.2">
      <c r="A16673" t="s">
        <v>350</v>
      </c>
      <c r="B16673" t="s">
        <v>143</v>
      </c>
      <c r="C16673" s="44">
        <v>0</v>
      </c>
      <c r="D16673" s="33">
        <v>43891</v>
      </c>
    </row>
    <row r="16674" spans="1:4" x14ac:dyDescent="0.2">
      <c r="A16674" t="s">
        <v>350</v>
      </c>
      <c r="B16674" t="s">
        <v>143</v>
      </c>
      <c r="C16674" s="44">
        <v>0</v>
      </c>
      <c r="D16674" s="33">
        <v>43892</v>
      </c>
    </row>
    <row r="16675" spans="1:4" x14ac:dyDescent="0.2">
      <c r="A16675" t="s">
        <v>350</v>
      </c>
      <c r="B16675" t="s">
        <v>143</v>
      </c>
      <c r="C16675" s="44">
        <v>0</v>
      </c>
      <c r="D16675" s="33">
        <v>43893</v>
      </c>
    </row>
    <row r="16676" spans="1:4" x14ac:dyDescent="0.2">
      <c r="A16676" t="s">
        <v>350</v>
      </c>
      <c r="B16676" t="s">
        <v>143</v>
      </c>
      <c r="C16676" s="44">
        <v>0</v>
      </c>
      <c r="D16676" s="33">
        <v>43894</v>
      </c>
    </row>
    <row r="16677" spans="1:4" x14ac:dyDescent="0.2">
      <c r="A16677" t="s">
        <v>350</v>
      </c>
      <c r="B16677" t="s">
        <v>143</v>
      </c>
      <c r="C16677" s="44">
        <v>0</v>
      </c>
      <c r="D16677" s="33">
        <v>43895</v>
      </c>
    </row>
    <row r="16678" spans="1:4" x14ac:dyDescent="0.2">
      <c r="A16678" t="s">
        <v>350</v>
      </c>
      <c r="B16678" t="s">
        <v>143</v>
      </c>
      <c r="C16678" s="44">
        <v>1</v>
      </c>
      <c r="D16678" s="33">
        <v>43896</v>
      </c>
    </row>
    <row r="16679" spans="1:4" x14ac:dyDescent="0.2">
      <c r="A16679" t="s">
        <v>350</v>
      </c>
      <c r="B16679" t="s">
        <v>143</v>
      </c>
      <c r="C16679" s="44">
        <v>1</v>
      </c>
      <c r="D16679" s="33">
        <v>43897</v>
      </c>
    </row>
    <row r="16680" spans="1:4" x14ac:dyDescent="0.2">
      <c r="A16680" t="s">
        <v>350</v>
      </c>
      <c r="B16680" t="s">
        <v>143</v>
      </c>
      <c r="C16680" s="44">
        <v>1</v>
      </c>
      <c r="D16680" s="33">
        <v>43898</v>
      </c>
    </row>
    <row r="16681" spans="1:4" x14ac:dyDescent="0.2">
      <c r="A16681" t="s">
        <v>350</v>
      </c>
      <c r="B16681" t="s">
        <v>143</v>
      </c>
      <c r="C16681" s="44">
        <v>1</v>
      </c>
      <c r="D16681" s="33">
        <v>43899</v>
      </c>
    </row>
    <row r="16682" spans="1:4" x14ac:dyDescent="0.2">
      <c r="A16682" t="s">
        <v>350</v>
      </c>
      <c r="B16682" t="s">
        <v>143</v>
      </c>
      <c r="C16682" s="44">
        <v>0</v>
      </c>
      <c r="D16682" s="33">
        <v>43900</v>
      </c>
    </row>
    <row r="16683" spans="1:4" x14ac:dyDescent="0.2">
      <c r="A16683" t="s">
        <v>350</v>
      </c>
      <c r="B16683" t="s">
        <v>143</v>
      </c>
      <c r="C16683" s="44">
        <v>0</v>
      </c>
      <c r="D16683" s="33">
        <v>43901</v>
      </c>
    </row>
    <row r="16684" spans="1:4" x14ac:dyDescent="0.2">
      <c r="A16684" t="s">
        <v>350</v>
      </c>
      <c r="B16684" t="s">
        <v>143</v>
      </c>
      <c r="C16684" s="44">
        <v>0</v>
      </c>
      <c r="D16684" s="33">
        <v>43902</v>
      </c>
    </row>
    <row r="16685" spans="1:4" x14ac:dyDescent="0.2">
      <c r="A16685" t="s">
        <v>350</v>
      </c>
      <c r="B16685" t="s">
        <v>143</v>
      </c>
      <c r="C16685" s="44">
        <v>0</v>
      </c>
      <c r="D16685" s="33">
        <v>43903</v>
      </c>
    </row>
    <row r="16686" spans="1:4" x14ac:dyDescent="0.2">
      <c r="A16686" t="s">
        <v>350</v>
      </c>
      <c r="B16686" t="s">
        <v>143</v>
      </c>
      <c r="C16686" s="44">
        <v>0</v>
      </c>
      <c r="D16686" s="33">
        <v>43904</v>
      </c>
    </row>
    <row r="16687" spans="1:4" x14ac:dyDescent="0.2">
      <c r="A16687" t="s">
        <v>350</v>
      </c>
      <c r="B16687" t="s">
        <v>143</v>
      </c>
      <c r="C16687" s="44">
        <v>0</v>
      </c>
      <c r="D16687" s="33">
        <v>43905</v>
      </c>
    </row>
    <row r="16688" spans="1:4" x14ac:dyDescent="0.2">
      <c r="A16688" t="s">
        <v>351</v>
      </c>
      <c r="B16688" t="s">
        <v>143</v>
      </c>
      <c r="C16688" s="44">
        <v>0</v>
      </c>
      <c r="D16688" s="33">
        <v>43852</v>
      </c>
    </row>
    <row r="16689" spans="1:4" x14ac:dyDescent="0.2">
      <c r="A16689" t="s">
        <v>351</v>
      </c>
      <c r="B16689" t="s">
        <v>143</v>
      </c>
      <c r="C16689" s="44">
        <v>0</v>
      </c>
      <c r="D16689" s="33">
        <v>43853</v>
      </c>
    </row>
    <row r="16690" spans="1:4" x14ac:dyDescent="0.2">
      <c r="A16690" t="s">
        <v>351</v>
      </c>
      <c r="B16690" t="s">
        <v>143</v>
      </c>
      <c r="C16690" s="44">
        <v>0</v>
      </c>
      <c r="D16690" s="33">
        <v>43854</v>
      </c>
    </row>
    <row r="16691" spans="1:4" x14ac:dyDescent="0.2">
      <c r="A16691" t="s">
        <v>351</v>
      </c>
      <c r="B16691" t="s">
        <v>143</v>
      </c>
      <c r="C16691" s="44">
        <v>0</v>
      </c>
      <c r="D16691" s="33">
        <v>43855</v>
      </c>
    </row>
    <row r="16692" spans="1:4" x14ac:dyDescent="0.2">
      <c r="A16692" t="s">
        <v>351</v>
      </c>
      <c r="B16692" t="s">
        <v>143</v>
      </c>
      <c r="C16692" s="44">
        <v>0</v>
      </c>
      <c r="D16692" s="33">
        <v>43856</v>
      </c>
    </row>
    <row r="16693" spans="1:4" x14ac:dyDescent="0.2">
      <c r="A16693" t="s">
        <v>351</v>
      </c>
      <c r="B16693" t="s">
        <v>143</v>
      </c>
      <c r="C16693" s="44">
        <v>0</v>
      </c>
      <c r="D16693" s="33">
        <v>43857</v>
      </c>
    </row>
    <row r="16694" spans="1:4" x14ac:dyDescent="0.2">
      <c r="A16694" t="s">
        <v>351</v>
      </c>
      <c r="B16694" t="s">
        <v>143</v>
      </c>
      <c r="C16694" s="44">
        <v>0</v>
      </c>
      <c r="D16694" s="33">
        <v>43858</v>
      </c>
    </row>
    <row r="16695" spans="1:4" x14ac:dyDescent="0.2">
      <c r="A16695" t="s">
        <v>351</v>
      </c>
      <c r="B16695" t="s">
        <v>143</v>
      </c>
      <c r="C16695" s="44">
        <v>0</v>
      </c>
      <c r="D16695" s="33">
        <v>43859</v>
      </c>
    </row>
    <row r="16696" spans="1:4" x14ac:dyDescent="0.2">
      <c r="A16696" t="s">
        <v>351</v>
      </c>
      <c r="B16696" t="s">
        <v>143</v>
      </c>
      <c r="C16696" s="44">
        <v>0</v>
      </c>
      <c r="D16696" s="33">
        <v>43860</v>
      </c>
    </row>
    <row r="16697" spans="1:4" x14ac:dyDescent="0.2">
      <c r="A16697" t="s">
        <v>351</v>
      </c>
      <c r="B16697" t="s">
        <v>143</v>
      </c>
      <c r="C16697" s="44">
        <v>0</v>
      </c>
      <c r="D16697" s="33">
        <v>43861</v>
      </c>
    </row>
    <row r="16698" spans="1:4" x14ac:dyDescent="0.2">
      <c r="A16698" t="s">
        <v>351</v>
      </c>
      <c r="B16698" t="s">
        <v>143</v>
      </c>
      <c r="C16698" s="44">
        <v>0</v>
      </c>
      <c r="D16698" s="33">
        <v>43862</v>
      </c>
    </row>
    <row r="16699" spans="1:4" x14ac:dyDescent="0.2">
      <c r="A16699" t="s">
        <v>351</v>
      </c>
      <c r="B16699" t="s">
        <v>143</v>
      </c>
      <c r="C16699" s="44">
        <v>0</v>
      </c>
      <c r="D16699" s="33">
        <v>43863</v>
      </c>
    </row>
    <row r="16700" spans="1:4" x14ac:dyDescent="0.2">
      <c r="A16700" t="s">
        <v>351</v>
      </c>
      <c r="B16700" t="s">
        <v>143</v>
      </c>
      <c r="C16700" s="44">
        <v>0</v>
      </c>
      <c r="D16700" s="33">
        <v>43864</v>
      </c>
    </row>
    <row r="16701" spans="1:4" x14ac:dyDescent="0.2">
      <c r="A16701" t="s">
        <v>351</v>
      </c>
      <c r="B16701" t="s">
        <v>143</v>
      </c>
      <c r="C16701" s="44">
        <v>0</v>
      </c>
      <c r="D16701" s="33">
        <v>43865</v>
      </c>
    </row>
    <row r="16702" spans="1:4" x14ac:dyDescent="0.2">
      <c r="A16702" t="s">
        <v>351</v>
      </c>
      <c r="B16702" t="s">
        <v>143</v>
      </c>
      <c r="C16702" s="44">
        <v>0</v>
      </c>
      <c r="D16702" s="33">
        <v>43866</v>
      </c>
    </row>
    <row r="16703" spans="1:4" x14ac:dyDescent="0.2">
      <c r="A16703" t="s">
        <v>351</v>
      </c>
      <c r="B16703" t="s">
        <v>143</v>
      </c>
      <c r="C16703" s="44">
        <v>0</v>
      </c>
      <c r="D16703" s="33">
        <v>43867</v>
      </c>
    </row>
    <row r="16704" spans="1:4" x14ac:dyDescent="0.2">
      <c r="A16704" t="s">
        <v>351</v>
      </c>
      <c r="B16704" t="s">
        <v>143</v>
      </c>
      <c r="C16704" s="44">
        <v>0</v>
      </c>
      <c r="D16704" s="33">
        <v>43868</v>
      </c>
    </row>
    <row r="16705" spans="1:4" x14ac:dyDescent="0.2">
      <c r="A16705" t="s">
        <v>351</v>
      </c>
      <c r="B16705" t="s">
        <v>143</v>
      </c>
      <c r="C16705" s="44">
        <v>0</v>
      </c>
      <c r="D16705" s="33">
        <v>43869</v>
      </c>
    </row>
    <row r="16706" spans="1:4" x14ac:dyDescent="0.2">
      <c r="A16706" t="s">
        <v>351</v>
      </c>
      <c r="B16706" t="s">
        <v>143</v>
      </c>
      <c r="C16706" s="44">
        <v>0</v>
      </c>
      <c r="D16706" s="33">
        <v>43870</v>
      </c>
    </row>
    <row r="16707" spans="1:4" x14ac:dyDescent="0.2">
      <c r="A16707" t="s">
        <v>351</v>
      </c>
      <c r="B16707" t="s">
        <v>143</v>
      </c>
      <c r="C16707" s="44">
        <v>0</v>
      </c>
      <c r="D16707" s="33">
        <v>43871</v>
      </c>
    </row>
    <row r="16708" spans="1:4" x14ac:dyDescent="0.2">
      <c r="A16708" t="s">
        <v>351</v>
      </c>
      <c r="B16708" t="s">
        <v>143</v>
      </c>
      <c r="C16708" s="44">
        <v>0</v>
      </c>
      <c r="D16708" s="33">
        <v>43872</v>
      </c>
    </row>
    <row r="16709" spans="1:4" x14ac:dyDescent="0.2">
      <c r="A16709" t="s">
        <v>351</v>
      </c>
      <c r="B16709" t="s">
        <v>143</v>
      </c>
      <c r="C16709" s="44">
        <v>0</v>
      </c>
      <c r="D16709" s="33">
        <v>43873</v>
      </c>
    </row>
    <row r="16710" spans="1:4" x14ac:dyDescent="0.2">
      <c r="A16710" t="s">
        <v>351</v>
      </c>
      <c r="B16710" t="s">
        <v>143</v>
      </c>
      <c r="C16710" s="44">
        <v>0</v>
      </c>
      <c r="D16710" s="33">
        <v>43874</v>
      </c>
    </row>
    <row r="16711" spans="1:4" x14ac:dyDescent="0.2">
      <c r="A16711" t="s">
        <v>351</v>
      </c>
      <c r="B16711" t="s">
        <v>143</v>
      </c>
      <c r="C16711" s="44">
        <v>0</v>
      </c>
      <c r="D16711" s="33">
        <v>43875</v>
      </c>
    </row>
    <row r="16712" spans="1:4" x14ac:dyDescent="0.2">
      <c r="A16712" t="s">
        <v>351</v>
      </c>
      <c r="B16712" t="s">
        <v>143</v>
      </c>
      <c r="C16712" s="44">
        <v>0</v>
      </c>
      <c r="D16712" s="33">
        <v>43876</v>
      </c>
    </row>
    <row r="16713" spans="1:4" x14ac:dyDescent="0.2">
      <c r="A16713" t="s">
        <v>351</v>
      </c>
      <c r="B16713" t="s">
        <v>143</v>
      </c>
      <c r="C16713" s="44">
        <v>0</v>
      </c>
      <c r="D16713" s="33">
        <v>43877</v>
      </c>
    </row>
    <row r="16714" spans="1:4" x14ac:dyDescent="0.2">
      <c r="A16714" t="s">
        <v>351</v>
      </c>
      <c r="B16714" t="s">
        <v>143</v>
      </c>
      <c r="C16714" s="44">
        <v>0</v>
      </c>
      <c r="D16714" s="33">
        <v>43878</v>
      </c>
    </row>
    <row r="16715" spans="1:4" x14ac:dyDescent="0.2">
      <c r="A16715" t="s">
        <v>351</v>
      </c>
      <c r="B16715" t="s">
        <v>143</v>
      </c>
      <c r="C16715" s="44">
        <v>0</v>
      </c>
      <c r="D16715" s="33">
        <v>43879</v>
      </c>
    </row>
    <row r="16716" spans="1:4" x14ac:dyDescent="0.2">
      <c r="A16716" t="s">
        <v>351</v>
      </c>
      <c r="B16716" t="s">
        <v>143</v>
      </c>
      <c r="C16716" s="44">
        <v>0</v>
      </c>
      <c r="D16716" s="33">
        <v>43880</v>
      </c>
    </row>
    <row r="16717" spans="1:4" x14ac:dyDescent="0.2">
      <c r="A16717" t="s">
        <v>351</v>
      </c>
      <c r="B16717" t="s">
        <v>143</v>
      </c>
      <c r="C16717" s="44">
        <v>0</v>
      </c>
      <c r="D16717" s="33">
        <v>43881</v>
      </c>
    </row>
    <row r="16718" spans="1:4" x14ac:dyDescent="0.2">
      <c r="A16718" t="s">
        <v>351</v>
      </c>
      <c r="B16718" t="s">
        <v>143</v>
      </c>
      <c r="C16718" s="44">
        <v>0</v>
      </c>
      <c r="D16718" s="33">
        <v>43882</v>
      </c>
    </row>
    <row r="16719" spans="1:4" x14ac:dyDescent="0.2">
      <c r="A16719" t="s">
        <v>351</v>
      </c>
      <c r="B16719" t="s">
        <v>143</v>
      </c>
      <c r="C16719" s="44">
        <v>0</v>
      </c>
      <c r="D16719" s="33">
        <v>43883</v>
      </c>
    </row>
    <row r="16720" spans="1:4" x14ac:dyDescent="0.2">
      <c r="A16720" t="s">
        <v>351</v>
      </c>
      <c r="B16720" t="s">
        <v>143</v>
      </c>
      <c r="C16720" s="44">
        <v>0</v>
      </c>
      <c r="D16720" s="33">
        <v>43884</v>
      </c>
    </row>
    <row r="16721" spans="1:4" x14ac:dyDescent="0.2">
      <c r="A16721" t="s">
        <v>351</v>
      </c>
      <c r="B16721" t="s">
        <v>143</v>
      </c>
      <c r="C16721" s="44">
        <v>0</v>
      </c>
      <c r="D16721" s="33">
        <v>43885</v>
      </c>
    </row>
    <row r="16722" spans="1:4" x14ac:dyDescent="0.2">
      <c r="A16722" t="s">
        <v>351</v>
      </c>
      <c r="B16722" t="s">
        <v>143</v>
      </c>
      <c r="C16722" s="44">
        <v>0</v>
      </c>
      <c r="D16722" s="33">
        <v>43886</v>
      </c>
    </row>
    <row r="16723" spans="1:4" x14ac:dyDescent="0.2">
      <c r="A16723" t="s">
        <v>351</v>
      </c>
      <c r="B16723" t="s">
        <v>143</v>
      </c>
      <c r="C16723" s="44">
        <v>0</v>
      </c>
      <c r="D16723" s="33">
        <v>43887</v>
      </c>
    </row>
    <row r="16724" spans="1:4" x14ac:dyDescent="0.2">
      <c r="A16724" t="s">
        <v>351</v>
      </c>
      <c r="B16724" t="s">
        <v>143</v>
      </c>
      <c r="C16724" s="44">
        <v>0</v>
      </c>
      <c r="D16724" s="33">
        <v>43888</v>
      </c>
    </row>
    <row r="16725" spans="1:4" x14ac:dyDescent="0.2">
      <c r="A16725" t="s">
        <v>351</v>
      </c>
      <c r="B16725" t="s">
        <v>143</v>
      </c>
      <c r="C16725" s="44">
        <v>0</v>
      </c>
      <c r="D16725" s="33">
        <v>43889</v>
      </c>
    </row>
    <row r="16726" spans="1:4" x14ac:dyDescent="0.2">
      <c r="A16726" t="s">
        <v>351</v>
      </c>
      <c r="B16726" t="s">
        <v>143</v>
      </c>
      <c r="C16726" s="44">
        <v>0</v>
      </c>
      <c r="D16726" s="33">
        <v>43890</v>
      </c>
    </row>
    <row r="16727" spans="1:4" x14ac:dyDescent="0.2">
      <c r="A16727" t="s">
        <v>351</v>
      </c>
      <c r="B16727" t="s">
        <v>143</v>
      </c>
      <c r="C16727" s="44">
        <v>0</v>
      </c>
      <c r="D16727" s="33">
        <v>43891</v>
      </c>
    </row>
    <row r="16728" spans="1:4" x14ac:dyDescent="0.2">
      <c r="A16728" t="s">
        <v>351</v>
      </c>
      <c r="B16728" t="s">
        <v>143</v>
      </c>
      <c r="C16728" s="44">
        <v>0</v>
      </c>
      <c r="D16728" s="33">
        <v>43892</v>
      </c>
    </row>
    <row r="16729" spans="1:4" x14ac:dyDescent="0.2">
      <c r="A16729" t="s">
        <v>351</v>
      </c>
      <c r="B16729" t="s">
        <v>143</v>
      </c>
      <c r="C16729" s="44">
        <v>0</v>
      </c>
      <c r="D16729" s="33">
        <v>43893</v>
      </c>
    </row>
    <row r="16730" spans="1:4" x14ac:dyDescent="0.2">
      <c r="A16730" t="s">
        <v>351</v>
      </c>
      <c r="B16730" t="s">
        <v>143</v>
      </c>
      <c r="C16730" s="44">
        <v>0</v>
      </c>
      <c r="D16730" s="33">
        <v>43894</v>
      </c>
    </row>
    <row r="16731" spans="1:4" x14ac:dyDescent="0.2">
      <c r="A16731" t="s">
        <v>351</v>
      </c>
      <c r="B16731" t="s">
        <v>143</v>
      </c>
      <c r="C16731" s="44">
        <v>0</v>
      </c>
      <c r="D16731" s="33">
        <v>43895</v>
      </c>
    </row>
    <row r="16732" spans="1:4" x14ac:dyDescent="0.2">
      <c r="A16732" t="s">
        <v>351</v>
      </c>
      <c r="B16732" t="s">
        <v>143</v>
      </c>
      <c r="C16732" s="44">
        <v>1</v>
      </c>
      <c r="D16732" s="33">
        <v>43896</v>
      </c>
    </row>
    <row r="16733" spans="1:4" x14ac:dyDescent="0.2">
      <c r="A16733" t="s">
        <v>351</v>
      </c>
      <c r="B16733" t="s">
        <v>143</v>
      </c>
      <c r="C16733" s="44">
        <v>1</v>
      </c>
      <c r="D16733" s="33">
        <v>43897</v>
      </c>
    </row>
    <row r="16734" spans="1:4" x14ac:dyDescent="0.2">
      <c r="A16734" t="s">
        <v>351</v>
      </c>
      <c r="B16734" t="s">
        <v>143</v>
      </c>
      <c r="C16734" s="44">
        <v>7</v>
      </c>
      <c r="D16734" s="33">
        <v>43898</v>
      </c>
    </row>
    <row r="16735" spans="1:4" x14ac:dyDescent="0.2">
      <c r="A16735" t="s">
        <v>351</v>
      </c>
      <c r="B16735" t="s">
        <v>143</v>
      </c>
      <c r="C16735" s="44">
        <v>7</v>
      </c>
      <c r="D16735" s="33">
        <v>43899</v>
      </c>
    </row>
    <row r="16736" spans="1:4" x14ac:dyDescent="0.2">
      <c r="A16736" t="s">
        <v>351</v>
      </c>
      <c r="B16736" t="s">
        <v>143</v>
      </c>
      <c r="C16736" s="44">
        <v>0</v>
      </c>
      <c r="D16736" s="33">
        <v>43900</v>
      </c>
    </row>
    <row r="16737" spans="1:4" x14ac:dyDescent="0.2">
      <c r="A16737" t="s">
        <v>351</v>
      </c>
      <c r="B16737" t="s">
        <v>143</v>
      </c>
      <c r="C16737" s="44">
        <v>0</v>
      </c>
      <c r="D16737" s="33">
        <v>43901</v>
      </c>
    </row>
    <row r="16738" spans="1:4" x14ac:dyDescent="0.2">
      <c r="A16738" t="s">
        <v>351</v>
      </c>
      <c r="B16738" t="s">
        <v>143</v>
      </c>
      <c r="C16738" s="44">
        <v>0</v>
      </c>
      <c r="D16738" s="33">
        <v>43902</v>
      </c>
    </row>
    <row r="16739" spans="1:4" x14ac:dyDescent="0.2">
      <c r="A16739" t="s">
        <v>351</v>
      </c>
      <c r="B16739" t="s">
        <v>143</v>
      </c>
      <c r="C16739" s="44">
        <v>0</v>
      </c>
      <c r="D16739" s="33">
        <v>43903</v>
      </c>
    </row>
    <row r="16740" spans="1:4" x14ac:dyDescent="0.2">
      <c r="A16740" t="s">
        <v>351</v>
      </c>
      <c r="B16740" t="s">
        <v>143</v>
      </c>
      <c r="C16740" s="44">
        <v>0</v>
      </c>
      <c r="D16740" s="33">
        <v>43904</v>
      </c>
    </row>
    <row r="16741" spans="1:4" x14ac:dyDescent="0.2">
      <c r="A16741" t="s">
        <v>351</v>
      </c>
      <c r="B16741" t="s">
        <v>143</v>
      </c>
      <c r="C16741" s="44">
        <v>0</v>
      </c>
      <c r="D16741" s="33">
        <v>43905</v>
      </c>
    </row>
    <row r="16742" spans="1:4" x14ac:dyDescent="0.2">
      <c r="A16742" t="s">
        <v>352</v>
      </c>
      <c r="B16742" t="s">
        <v>143</v>
      </c>
      <c r="C16742" s="44">
        <v>0</v>
      </c>
      <c r="D16742" s="33">
        <v>43852</v>
      </c>
    </row>
    <row r="16743" spans="1:4" x14ac:dyDescent="0.2">
      <c r="A16743" t="s">
        <v>352</v>
      </c>
      <c r="B16743" t="s">
        <v>143</v>
      </c>
      <c r="C16743" s="44">
        <v>0</v>
      </c>
      <c r="D16743" s="33">
        <v>43853</v>
      </c>
    </row>
    <row r="16744" spans="1:4" x14ac:dyDescent="0.2">
      <c r="A16744" t="s">
        <v>352</v>
      </c>
      <c r="B16744" t="s">
        <v>143</v>
      </c>
      <c r="C16744" s="44">
        <v>0</v>
      </c>
      <c r="D16744" s="33">
        <v>43854</v>
      </c>
    </row>
    <row r="16745" spans="1:4" x14ac:dyDescent="0.2">
      <c r="A16745" t="s">
        <v>352</v>
      </c>
      <c r="B16745" t="s">
        <v>143</v>
      </c>
      <c r="C16745" s="44">
        <v>0</v>
      </c>
      <c r="D16745" s="33">
        <v>43855</v>
      </c>
    </row>
    <row r="16746" spans="1:4" x14ac:dyDescent="0.2">
      <c r="A16746" t="s">
        <v>352</v>
      </c>
      <c r="B16746" t="s">
        <v>143</v>
      </c>
      <c r="C16746" s="44">
        <v>0</v>
      </c>
      <c r="D16746" s="33">
        <v>43856</v>
      </c>
    </row>
    <row r="16747" spans="1:4" x14ac:dyDescent="0.2">
      <c r="A16747" t="s">
        <v>352</v>
      </c>
      <c r="B16747" t="s">
        <v>143</v>
      </c>
      <c r="C16747" s="44">
        <v>0</v>
      </c>
      <c r="D16747" s="33">
        <v>43857</v>
      </c>
    </row>
    <row r="16748" spans="1:4" x14ac:dyDescent="0.2">
      <c r="A16748" t="s">
        <v>352</v>
      </c>
      <c r="B16748" t="s">
        <v>143</v>
      </c>
      <c r="C16748" s="44">
        <v>0</v>
      </c>
      <c r="D16748" s="33">
        <v>43858</v>
      </c>
    </row>
    <row r="16749" spans="1:4" x14ac:dyDescent="0.2">
      <c r="A16749" t="s">
        <v>352</v>
      </c>
      <c r="B16749" t="s">
        <v>143</v>
      </c>
      <c r="C16749" s="44">
        <v>0</v>
      </c>
      <c r="D16749" s="33">
        <v>43859</v>
      </c>
    </row>
    <row r="16750" spans="1:4" x14ac:dyDescent="0.2">
      <c r="A16750" t="s">
        <v>352</v>
      </c>
      <c r="B16750" t="s">
        <v>143</v>
      </c>
      <c r="C16750" s="44">
        <v>0</v>
      </c>
      <c r="D16750" s="33">
        <v>43860</v>
      </c>
    </row>
    <row r="16751" spans="1:4" x14ac:dyDescent="0.2">
      <c r="A16751" t="s">
        <v>352</v>
      </c>
      <c r="B16751" t="s">
        <v>143</v>
      </c>
      <c r="C16751" s="44">
        <v>0</v>
      </c>
      <c r="D16751" s="33">
        <v>43861</v>
      </c>
    </row>
    <row r="16752" spans="1:4" x14ac:dyDescent="0.2">
      <c r="A16752" t="s">
        <v>352</v>
      </c>
      <c r="B16752" t="s">
        <v>143</v>
      </c>
      <c r="C16752" s="44">
        <v>0</v>
      </c>
      <c r="D16752" s="33">
        <v>43862</v>
      </c>
    </row>
    <row r="16753" spans="1:4" x14ac:dyDescent="0.2">
      <c r="A16753" t="s">
        <v>352</v>
      </c>
      <c r="B16753" t="s">
        <v>143</v>
      </c>
      <c r="C16753" s="44">
        <v>0</v>
      </c>
      <c r="D16753" s="33">
        <v>43863</v>
      </c>
    </row>
    <row r="16754" spans="1:4" x14ac:dyDescent="0.2">
      <c r="A16754" t="s">
        <v>352</v>
      </c>
      <c r="B16754" t="s">
        <v>143</v>
      </c>
      <c r="C16754" s="44">
        <v>0</v>
      </c>
      <c r="D16754" s="33">
        <v>43864</v>
      </c>
    </row>
    <row r="16755" spans="1:4" x14ac:dyDescent="0.2">
      <c r="A16755" t="s">
        <v>352</v>
      </c>
      <c r="B16755" t="s">
        <v>143</v>
      </c>
      <c r="C16755" s="44">
        <v>0</v>
      </c>
      <c r="D16755" s="33">
        <v>43865</v>
      </c>
    </row>
    <row r="16756" spans="1:4" x14ac:dyDescent="0.2">
      <c r="A16756" t="s">
        <v>352</v>
      </c>
      <c r="B16756" t="s">
        <v>143</v>
      </c>
      <c r="C16756" s="44">
        <v>0</v>
      </c>
      <c r="D16756" s="33">
        <v>43866</v>
      </c>
    </row>
    <row r="16757" spans="1:4" x14ac:dyDescent="0.2">
      <c r="A16757" t="s">
        <v>352</v>
      </c>
      <c r="B16757" t="s">
        <v>143</v>
      </c>
      <c r="C16757" s="44">
        <v>0</v>
      </c>
      <c r="D16757" s="33">
        <v>43867</v>
      </c>
    </row>
    <row r="16758" spans="1:4" x14ac:dyDescent="0.2">
      <c r="A16758" t="s">
        <v>352</v>
      </c>
      <c r="B16758" t="s">
        <v>143</v>
      </c>
      <c r="C16758" s="44">
        <v>0</v>
      </c>
      <c r="D16758" s="33">
        <v>43868</v>
      </c>
    </row>
    <row r="16759" spans="1:4" x14ac:dyDescent="0.2">
      <c r="A16759" t="s">
        <v>352</v>
      </c>
      <c r="B16759" t="s">
        <v>143</v>
      </c>
      <c r="C16759" s="44">
        <v>0</v>
      </c>
      <c r="D16759" s="33">
        <v>43869</v>
      </c>
    </row>
    <row r="16760" spans="1:4" x14ac:dyDescent="0.2">
      <c r="A16760" t="s">
        <v>352</v>
      </c>
      <c r="B16760" t="s">
        <v>143</v>
      </c>
      <c r="C16760" s="44">
        <v>0</v>
      </c>
      <c r="D16760" s="33">
        <v>43870</v>
      </c>
    </row>
    <row r="16761" spans="1:4" x14ac:dyDescent="0.2">
      <c r="A16761" t="s">
        <v>352</v>
      </c>
      <c r="B16761" t="s">
        <v>143</v>
      </c>
      <c r="C16761" s="44">
        <v>0</v>
      </c>
      <c r="D16761" s="33">
        <v>43871</v>
      </c>
    </row>
    <row r="16762" spans="1:4" x14ac:dyDescent="0.2">
      <c r="A16762" t="s">
        <v>352</v>
      </c>
      <c r="B16762" t="s">
        <v>143</v>
      </c>
      <c r="C16762" s="44">
        <v>0</v>
      </c>
      <c r="D16762" s="33">
        <v>43872</v>
      </c>
    </row>
    <row r="16763" spans="1:4" x14ac:dyDescent="0.2">
      <c r="A16763" t="s">
        <v>352</v>
      </c>
      <c r="B16763" t="s">
        <v>143</v>
      </c>
      <c r="C16763" s="44">
        <v>0</v>
      </c>
      <c r="D16763" s="33">
        <v>43873</v>
      </c>
    </row>
    <row r="16764" spans="1:4" x14ac:dyDescent="0.2">
      <c r="A16764" t="s">
        <v>352</v>
      </c>
      <c r="B16764" t="s">
        <v>143</v>
      </c>
      <c r="C16764" s="44">
        <v>0</v>
      </c>
      <c r="D16764" s="33">
        <v>43874</v>
      </c>
    </row>
    <row r="16765" spans="1:4" x14ac:dyDescent="0.2">
      <c r="A16765" t="s">
        <v>352</v>
      </c>
      <c r="B16765" t="s">
        <v>143</v>
      </c>
      <c r="C16765" s="44">
        <v>0</v>
      </c>
      <c r="D16765" s="33">
        <v>43875</v>
      </c>
    </row>
    <row r="16766" spans="1:4" x14ac:dyDescent="0.2">
      <c r="A16766" t="s">
        <v>352</v>
      </c>
      <c r="B16766" t="s">
        <v>143</v>
      </c>
      <c r="C16766" s="44">
        <v>0</v>
      </c>
      <c r="D16766" s="33">
        <v>43876</v>
      </c>
    </row>
    <row r="16767" spans="1:4" x14ac:dyDescent="0.2">
      <c r="A16767" t="s">
        <v>352</v>
      </c>
      <c r="B16767" t="s">
        <v>143</v>
      </c>
      <c r="C16767" s="44">
        <v>0</v>
      </c>
      <c r="D16767" s="33">
        <v>43877</v>
      </c>
    </row>
    <row r="16768" spans="1:4" x14ac:dyDescent="0.2">
      <c r="A16768" t="s">
        <v>352</v>
      </c>
      <c r="B16768" t="s">
        <v>143</v>
      </c>
      <c r="C16768" s="44">
        <v>0</v>
      </c>
      <c r="D16768" s="33">
        <v>43878</v>
      </c>
    </row>
    <row r="16769" spans="1:4" x14ac:dyDescent="0.2">
      <c r="A16769" t="s">
        <v>352</v>
      </c>
      <c r="B16769" t="s">
        <v>143</v>
      </c>
      <c r="C16769" s="44">
        <v>0</v>
      </c>
      <c r="D16769" s="33">
        <v>43879</v>
      </c>
    </row>
    <row r="16770" spans="1:4" x14ac:dyDescent="0.2">
      <c r="A16770" t="s">
        <v>352</v>
      </c>
      <c r="B16770" t="s">
        <v>143</v>
      </c>
      <c r="C16770" s="44">
        <v>0</v>
      </c>
      <c r="D16770" s="33">
        <v>43880</v>
      </c>
    </row>
    <row r="16771" spans="1:4" x14ac:dyDescent="0.2">
      <c r="A16771" t="s">
        <v>352</v>
      </c>
      <c r="B16771" t="s">
        <v>143</v>
      </c>
      <c r="C16771" s="44">
        <v>0</v>
      </c>
      <c r="D16771" s="33">
        <v>43881</v>
      </c>
    </row>
    <row r="16772" spans="1:4" x14ac:dyDescent="0.2">
      <c r="A16772" t="s">
        <v>352</v>
      </c>
      <c r="B16772" t="s">
        <v>143</v>
      </c>
      <c r="C16772" s="44">
        <v>0</v>
      </c>
      <c r="D16772" s="33">
        <v>43882</v>
      </c>
    </row>
    <row r="16773" spans="1:4" x14ac:dyDescent="0.2">
      <c r="A16773" t="s">
        <v>352</v>
      </c>
      <c r="B16773" t="s">
        <v>143</v>
      </c>
      <c r="C16773" s="44">
        <v>0</v>
      </c>
      <c r="D16773" s="33">
        <v>43883</v>
      </c>
    </row>
    <row r="16774" spans="1:4" x14ac:dyDescent="0.2">
      <c r="A16774" t="s">
        <v>352</v>
      </c>
      <c r="B16774" t="s">
        <v>143</v>
      </c>
      <c r="C16774" s="44">
        <v>0</v>
      </c>
      <c r="D16774" s="33">
        <v>43884</v>
      </c>
    </row>
    <row r="16775" spans="1:4" x14ac:dyDescent="0.2">
      <c r="A16775" t="s">
        <v>352</v>
      </c>
      <c r="B16775" t="s">
        <v>143</v>
      </c>
      <c r="C16775" s="44">
        <v>0</v>
      </c>
      <c r="D16775" s="33">
        <v>43885</v>
      </c>
    </row>
    <row r="16776" spans="1:4" x14ac:dyDescent="0.2">
      <c r="A16776" t="s">
        <v>352</v>
      </c>
      <c r="B16776" t="s">
        <v>143</v>
      </c>
      <c r="C16776" s="44">
        <v>0</v>
      </c>
      <c r="D16776" s="33">
        <v>43886</v>
      </c>
    </row>
    <row r="16777" spans="1:4" x14ac:dyDescent="0.2">
      <c r="A16777" t="s">
        <v>352</v>
      </c>
      <c r="B16777" t="s">
        <v>143</v>
      </c>
      <c r="C16777" s="44">
        <v>0</v>
      </c>
      <c r="D16777" s="33">
        <v>43887</v>
      </c>
    </row>
    <row r="16778" spans="1:4" x14ac:dyDescent="0.2">
      <c r="A16778" t="s">
        <v>352</v>
      </c>
      <c r="B16778" t="s">
        <v>143</v>
      </c>
      <c r="C16778" s="44">
        <v>0</v>
      </c>
      <c r="D16778" s="33">
        <v>43888</v>
      </c>
    </row>
    <row r="16779" spans="1:4" x14ac:dyDescent="0.2">
      <c r="A16779" t="s">
        <v>352</v>
      </c>
      <c r="B16779" t="s">
        <v>143</v>
      </c>
      <c r="C16779" s="44">
        <v>0</v>
      </c>
      <c r="D16779" s="33">
        <v>43889</v>
      </c>
    </row>
    <row r="16780" spans="1:4" x14ac:dyDescent="0.2">
      <c r="A16780" t="s">
        <v>352</v>
      </c>
      <c r="B16780" t="s">
        <v>143</v>
      </c>
      <c r="C16780" s="44">
        <v>0</v>
      </c>
      <c r="D16780" s="33">
        <v>43890</v>
      </c>
    </row>
    <row r="16781" spans="1:4" x14ac:dyDescent="0.2">
      <c r="A16781" t="s">
        <v>352</v>
      </c>
      <c r="B16781" t="s">
        <v>143</v>
      </c>
      <c r="C16781" s="44">
        <v>0</v>
      </c>
      <c r="D16781" s="33">
        <v>43891</v>
      </c>
    </row>
    <row r="16782" spans="1:4" x14ac:dyDescent="0.2">
      <c r="A16782" t="s">
        <v>352</v>
      </c>
      <c r="B16782" t="s">
        <v>143</v>
      </c>
      <c r="C16782" s="44">
        <v>0</v>
      </c>
      <c r="D16782" s="33">
        <v>43892</v>
      </c>
    </row>
    <row r="16783" spans="1:4" x14ac:dyDescent="0.2">
      <c r="A16783" t="s">
        <v>352</v>
      </c>
      <c r="B16783" t="s">
        <v>143</v>
      </c>
      <c r="C16783" s="44">
        <v>0</v>
      </c>
      <c r="D16783" s="33">
        <v>43893</v>
      </c>
    </row>
    <row r="16784" spans="1:4" x14ac:dyDescent="0.2">
      <c r="A16784" t="s">
        <v>352</v>
      </c>
      <c r="B16784" t="s">
        <v>143</v>
      </c>
      <c r="C16784" s="44">
        <v>0</v>
      </c>
      <c r="D16784" s="33">
        <v>43894</v>
      </c>
    </row>
    <row r="16785" spans="1:4" x14ac:dyDescent="0.2">
      <c r="A16785" t="s">
        <v>352</v>
      </c>
      <c r="B16785" t="s">
        <v>143</v>
      </c>
      <c r="C16785" s="44">
        <v>1</v>
      </c>
      <c r="D16785" s="33">
        <v>43895</v>
      </c>
    </row>
    <row r="16786" spans="1:4" x14ac:dyDescent="0.2">
      <c r="A16786" t="s">
        <v>352</v>
      </c>
      <c r="B16786" t="s">
        <v>143</v>
      </c>
      <c r="C16786" s="44">
        <v>1</v>
      </c>
      <c r="D16786" s="33">
        <v>43896</v>
      </c>
    </row>
    <row r="16787" spans="1:4" x14ac:dyDescent="0.2">
      <c r="A16787" t="s">
        <v>352</v>
      </c>
      <c r="B16787" t="s">
        <v>143</v>
      </c>
      <c r="C16787" s="44">
        <v>4</v>
      </c>
      <c r="D16787" s="33">
        <v>43897</v>
      </c>
    </row>
    <row r="16788" spans="1:4" x14ac:dyDescent="0.2">
      <c r="A16788" t="s">
        <v>352</v>
      </c>
      <c r="B16788" t="s">
        <v>143</v>
      </c>
      <c r="C16788" s="44">
        <v>5</v>
      </c>
      <c r="D16788" s="33">
        <v>43898</v>
      </c>
    </row>
    <row r="16789" spans="1:4" x14ac:dyDescent="0.2">
      <c r="A16789" t="s">
        <v>352</v>
      </c>
      <c r="B16789" t="s">
        <v>143</v>
      </c>
      <c r="C16789" s="44">
        <v>17</v>
      </c>
      <c r="D16789" s="33">
        <v>43899</v>
      </c>
    </row>
    <row r="16790" spans="1:4" x14ac:dyDescent="0.2">
      <c r="A16790" t="s">
        <v>352</v>
      </c>
      <c r="B16790" t="s">
        <v>143</v>
      </c>
      <c r="C16790" s="44">
        <v>0</v>
      </c>
      <c r="D16790" s="33">
        <v>43900</v>
      </c>
    </row>
    <row r="16791" spans="1:4" x14ac:dyDescent="0.2">
      <c r="A16791" t="s">
        <v>352</v>
      </c>
      <c r="B16791" t="s">
        <v>143</v>
      </c>
      <c r="C16791" s="44">
        <v>0</v>
      </c>
      <c r="D16791" s="33">
        <v>43901</v>
      </c>
    </row>
    <row r="16792" spans="1:4" x14ac:dyDescent="0.2">
      <c r="A16792" t="s">
        <v>352</v>
      </c>
      <c r="B16792" t="s">
        <v>143</v>
      </c>
      <c r="C16792" s="44">
        <v>0</v>
      </c>
      <c r="D16792" s="33">
        <v>43902</v>
      </c>
    </row>
    <row r="16793" spans="1:4" x14ac:dyDescent="0.2">
      <c r="A16793" t="s">
        <v>352</v>
      </c>
      <c r="B16793" t="s">
        <v>143</v>
      </c>
      <c r="C16793" s="44">
        <v>0</v>
      </c>
      <c r="D16793" s="33">
        <v>43903</v>
      </c>
    </row>
    <row r="16794" spans="1:4" x14ac:dyDescent="0.2">
      <c r="A16794" t="s">
        <v>352</v>
      </c>
      <c r="B16794" t="s">
        <v>143</v>
      </c>
      <c r="C16794" s="44">
        <v>0</v>
      </c>
      <c r="D16794" s="33">
        <v>43904</v>
      </c>
    </row>
    <row r="16795" spans="1:4" x14ac:dyDescent="0.2">
      <c r="A16795" t="s">
        <v>352</v>
      </c>
      <c r="B16795" t="s">
        <v>143</v>
      </c>
      <c r="C16795" s="44">
        <v>0</v>
      </c>
      <c r="D16795" s="33">
        <v>43905</v>
      </c>
    </row>
    <row r="16796" spans="1:4" x14ac:dyDescent="0.2">
      <c r="A16796" t="s">
        <v>353</v>
      </c>
      <c r="B16796" t="s">
        <v>143</v>
      </c>
      <c r="C16796" s="44">
        <v>0</v>
      </c>
      <c r="D16796" s="33">
        <v>43852</v>
      </c>
    </row>
    <row r="16797" spans="1:4" x14ac:dyDescent="0.2">
      <c r="A16797" t="s">
        <v>353</v>
      </c>
      <c r="B16797" t="s">
        <v>143</v>
      </c>
      <c r="C16797" s="44">
        <v>0</v>
      </c>
      <c r="D16797" s="33">
        <v>43853</v>
      </c>
    </row>
    <row r="16798" spans="1:4" x14ac:dyDescent="0.2">
      <c r="A16798" t="s">
        <v>353</v>
      </c>
      <c r="B16798" t="s">
        <v>143</v>
      </c>
      <c r="C16798" s="44">
        <v>0</v>
      </c>
      <c r="D16798" s="33">
        <v>43854</v>
      </c>
    </row>
    <row r="16799" spans="1:4" x14ac:dyDescent="0.2">
      <c r="A16799" t="s">
        <v>353</v>
      </c>
      <c r="B16799" t="s">
        <v>143</v>
      </c>
      <c r="C16799" s="44">
        <v>0</v>
      </c>
      <c r="D16799" s="33">
        <v>43855</v>
      </c>
    </row>
    <row r="16800" spans="1:4" x14ac:dyDescent="0.2">
      <c r="A16800" t="s">
        <v>353</v>
      </c>
      <c r="B16800" t="s">
        <v>143</v>
      </c>
      <c r="C16800" s="44">
        <v>0</v>
      </c>
      <c r="D16800" s="33">
        <v>43856</v>
      </c>
    </row>
    <row r="16801" spans="1:4" x14ac:dyDescent="0.2">
      <c r="A16801" t="s">
        <v>353</v>
      </c>
      <c r="B16801" t="s">
        <v>143</v>
      </c>
      <c r="C16801" s="44">
        <v>0</v>
      </c>
      <c r="D16801" s="33">
        <v>43857</v>
      </c>
    </row>
    <row r="16802" spans="1:4" x14ac:dyDescent="0.2">
      <c r="A16802" t="s">
        <v>353</v>
      </c>
      <c r="B16802" t="s">
        <v>143</v>
      </c>
      <c r="C16802" s="44">
        <v>0</v>
      </c>
      <c r="D16802" s="33">
        <v>43858</v>
      </c>
    </row>
    <row r="16803" spans="1:4" x14ac:dyDescent="0.2">
      <c r="A16803" t="s">
        <v>353</v>
      </c>
      <c r="B16803" t="s">
        <v>143</v>
      </c>
      <c r="C16803" s="44">
        <v>0</v>
      </c>
      <c r="D16803" s="33">
        <v>43859</v>
      </c>
    </row>
    <row r="16804" spans="1:4" x14ac:dyDescent="0.2">
      <c r="A16804" t="s">
        <v>353</v>
      </c>
      <c r="B16804" t="s">
        <v>143</v>
      </c>
      <c r="C16804" s="44">
        <v>0</v>
      </c>
      <c r="D16804" s="33">
        <v>43860</v>
      </c>
    </row>
    <row r="16805" spans="1:4" x14ac:dyDescent="0.2">
      <c r="A16805" t="s">
        <v>353</v>
      </c>
      <c r="B16805" t="s">
        <v>143</v>
      </c>
      <c r="C16805" s="44">
        <v>0</v>
      </c>
      <c r="D16805" s="33">
        <v>43861</v>
      </c>
    </row>
    <row r="16806" spans="1:4" x14ac:dyDescent="0.2">
      <c r="A16806" t="s">
        <v>353</v>
      </c>
      <c r="B16806" t="s">
        <v>143</v>
      </c>
      <c r="C16806" s="44">
        <v>0</v>
      </c>
      <c r="D16806" s="33">
        <v>43862</v>
      </c>
    </row>
    <row r="16807" spans="1:4" x14ac:dyDescent="0.2">
      <c r="A16807" t="s">
        <v>353</v>
      </c>
      <c r="B16807" t="s">
        <v>143</v>
      </c>
      <c r="C16807" s="44">
        <v>0</v>
      </c>
      <c r="D16807" s="33">
        <v>43863</v>
      </c>
    </row>
    <row r="16808" spans="1:4" x14ac:dyDescent="0.2">
      <c r="A16808" t="s">
        <v>353</v>
      </c>
      <c r="B16808" t="s">
        <v>143</v>
      </c>
      <c r="C16808" s="44">
        <v>0</v>
      </c>
      <c r="D16808" s="33">
        <v>43864</v>
      </c>
    </row>
    <row r="16809" spans="1:4" x14ac:dyDescent="0.2">
      <c r="A16809" t="s">
        <v>353</v>
      </c>
      <c r="B16809" t="s">
        <v>143</v>
      </c>
      <c r="C16809" s="44">
        <v>0</v>
      </c>
      <c r="D16809" s="33">
        <v>43865</v>
      </c>
    </row>
    <row r="16810" spans="1:4" x14ac:dyDescent="0.2">
      <c r="A16810" t="s">
        <v>353</v>
      </c>
      <c r="B16810" t="s">
        <v>143</v>
      </c>
      <c r="C16810" s="44">
        <v>0</v>
      </c>
      <c r="D16810" s="33">
        <v>43866</v>
      </c>
    </row>
    <row r="16811" spans="1:4" x14ac:dyDescent="0.2">
      <c r="A16811" t="s">
        <v>353</v>
      </c>
      <c r="B16811" t="s">
        <v>143</v>
      </c>
      <c r="C16811" s="44">
        <v>0</v>
      </c>
      <c r="D16811" s="33">
        <v>43867</v>
      </c>
    </row>
    <row r="16812" spans="1:4" x14ac:dyDescent="0.2">
      <c r="A16812" t="s">
        <v>353</v>
      </c>
      <c r="B16812" t="s">
        <v>143</v>
      </c>
      <c r="C16812" s="44">
        <v>0</v>
      </c>
      <c r="D16812" s="33">
        <v>43868</v>
      </c>
    </row>
    <row r="16813" spans="1:4" x14ac:dyDescent="0.2">
      <c r="A16813" t="s">
        <v>353</v>
      </c>
      <c r="B16813" t="s">
        <v>143</v>
      </c>
      <c r="C16813" s="44">
        <v>0</v>
      </c>
      <c r="D16813" s="33">
        <v>43869</v>
      </c>
    </row>
    <row r="16814" spans="1:4" x14ac:dyDescent="0.2">
      <c r="A16814" t="s">
        <v>353</v>
      </c>
      <c r="B16814" t="s">
        <v>143</v>
      </c>
      <c r="C16814" s="44">
        <v>0</v>
      </c>
      <c r="D16814" s="33">
        <v>43870</v>
      </c>
    </row>
    <row r="16815" spans="1:4" x14ac:dyDescent="0.2">
      <c r="A16815" t="s">
        <v>353</v>
      </c>
      <c r="B16815" t="s">
        <v>143</v>
      </c>
      <c r="C16815" s="44">
        <v>0</v>
      </c>
      <c r="D16815" s="33">
        <v>43871</v>
      </c>
    </row>
    <row r="16816" spans="1:4" x14ac:dyDescent="0.2">
      <c r="A16816" t="s">
        <v>353</v>
      </c>
      <c r="B16816" t="s">
        <v>143</v>
      </c>
      <c r="C16816" s="44">
        <v>0</v>
      </c>
      <c r="D16816" s="33">
        <v>43872</v>
      </c>
    </row>
    <row r="16817" spans="1:4" x14ac:dyDescent="0.2">
      <c r="A16817" t="s">
        <v>353</v>
      </c>
      <c r="B16817" t="s">
        <v>143</v>
      </c>
      <c r="C16817" s="44">
        <v>0</v>
      </c>
      <c r="D16817" s="33">
        <v>43873</v>
      </c>
    </row>
    <row r="16818" spans="1:4" x14ac:dyDescent="0.2">
      <c r="A16818" t="s">
        <v>353</v>
      </c>
      <c r="B16818" t="s">
        <v>143</v>
      </c>
      <c r="C16818" s="44">
        <v>0</v>
      </c>
      <c r="D16818" s="33">
        <v>43874</v>
      </c>
    </row>
    <row r="16819" spans="1:4" x14ac:dyDescent="0.2">
      <c r="A16819" t="s">
        <v>353</v>
      </c>
      <c r="B16819" t="s">
        <v>143</v>
      </c>
      <c r="C16819" s="44">
        <v>0</v>
      </c>
      <c r="D16819" s="33">
        <v>43875</v>
      </c>
    </row>
    <row r="16820" spans="1:4" x14ac:dyDescent="0.2">
      <c r="A16820" t="s">
        <v>353</v>
      </c>
      <c r="B16820" t="s">
        <v>143</v>
      </c>
      <c r="C16820" s="44">
        <v>0</v>
      </c>
      <c r="D16820" s="33">
        <v>43876</v>
      </c>
    </row>
    <row r="16821" spans="1:4" x14ac:dyDescent="0.2">
      <c r="A16821" t="s">
        <v>353</v>
      </c>
      <c r="B16821" t="s">
        <v>143</v>
      </c>
      <c r="C16821" s="44">
        <v>0</v>
      </c>
      <c r="D16821" s="33">
        <v>43877</v>
      </c>
    </row>
    <row r="16822" spans="1:4" x14ac:dyDescent="0.2">
      <c r="A16822" t="s">
        <v>353</v>
      </c>
      <c r="B16822" t="s">
        <v>143</v>
      </c>
      <c r="C16822" s="44">
        <v>0</v>
      </c>
      <c r="D16822" s="33">
        <v>43878</v>
      </c>
    </row>
    <row r="16823" spans="1:4" x14ac:dyDescent="0.2">
      <c r="A16823" t="s">
        <v>353</v>
      </c>
      <c r="B16823" t="s">
        <v>143</v>
      </c>
      <c r="C16823" s="44">
        <v>0</v>
      </c>
      <c r="D16823" s="33">
        <v>43879</v>
      </c>
    </row>
    <row r="16824" spans="1:4" x14ac:dyDescent="0.2">
      <c r="A16824" t="s">
        <v>353</v>
      </c>
      <c r="B16824" t="s">
        <v>143</v>
      </c>
      <c r="C16824" s="44">
        <v>0</v>
      </c>
      <c r="D16824" s="33">
        <v>43880</v>
      </c>
    </row>
    <row r="16825" spans="1:4" x14ac:dyDescent="0.2">
      <c r="A16825" t="s">
        <v>353</v>
      </c>
      <c r="B16825" t="s">
        <v>143</v>
      </c>
      <c r="C16825" s="44">
        <v>0</v>
      </c>
      <c r="D16825" s="33">
        <v>43881</v>
      </c>
    </row>
    <row r="16826" spans="1:4" x14ac:dyDescent="0.2">
      <c r="A16826" t="s">
        <v>353</v>
      </c>
      <c r="B16826" t="s">
        <v>143</v>
      </c>
      <c r="C16826" s="44">
        <v>0</v>
      </c>
      <c r="D16826" s="33">
        <v>43882</v>
      </c>
    </row>
    <row r="16827" spans="1:4" x14ac:dyDescent="0.2">
      <c r="A16827" t="s">
        <v>353</v>
      </c>
      <c r="B16827" t="s">
        <v>143</v>
      </c>
      <c r="C16827" s="44">
        <v>0</v>
      </c>
      <c r="D16827" s="33">
        <v>43883</v>
      </c>
    </row>
    <row r="16828" spans="1:4" x14ac:dyDescent="0.2">
      <c r="A16828" t="s">
        <v>353</v>
      </c>
      <c r="B16828" t="s">
        <v>143</v>
      </c>
      <c r="C16828" s="44">
        <v>0</v>
      </c>
      <c r="D16828" s="33">
        <v>43884</v>
      </c>
    </row>
    <row r="16829" spans="1:4" x14ac:dyDescent="0.2">
      <c r="A16829" t="s">
        <v>353</v>
      </c>
      <c r="B16829" t="s">
        <v>143</v>
      </c>
      <c r="C16829" s="44">
        <v>0</v>
      </c>
      <c r="D16829" s="33">
        <v>43885</v>
      </c>
    </row>
    <row r="16830" spans="1:4" x14ac:dyDescent="0.2">
      <c r="A16830" t="s">
        <v>353</v>
      </c>
      <c r="B16830" t="s">
        <v>143</v>
      </c>
      <c r="C16830" s="44">
        <v>0</v>
      </c>
      <c r="D16830" s="33">
        <v>43886</v>
      </c>
    </row>
    <row r="16831" spans="1:4" x14ac:dyDescent="0.2">
      <c r="A16831" t="s">
        <v>353</v>
      </c>
      <c r="B16831" t="s">
        <v>143</v>
      </c>
      <c r="C16831" s="44">
        <v>0</v>
      </c>
      <c r="D16831" s="33">
        <v>43887</v>
      </c>
    </row>
    <row r="16832" spans="1:4" x14ac:dyDescent="0.2">
      <c r="A16832" t="s">
        <v>353</v>
      </c>
      <c r="B16832" t="s">
        <v>143</v>
      </c>
      <c r="C16832" s="44">
        <v>0</v>
      </c>
      <c r="D16832" s="33">
        <v>43888</v>
      </c>
    </row>
    <row r="16833" spans="1:4" x14ac:dyDescent="0.2">
      <c r="A16833" t="s">
        <v>353</v>
      </c>
      <c r="B16833" t="s">
        <v>143</v>
      </c>
      <c r="C16833" s="44">
        <v>0</v>
      </c>
      <c r="D16833" s="33">
        <v>43889</v>
      </c>
    </row>
    <row r="16834" spans="1:4" x14ac:dyDescent="0.2">
      <c r="A16834" t="s">
        <v>353</v>
      </c>
      <c r="B16834" t="s">
        <v>143</v>
      </c>
      <c r="C16834" s="44">
        <v>0</v>
      </c>
      <c r="D16834" s="33">
        <v>43890</v>
      </c>
    </row>
    <row r="16835" spans="1:4" x14ac:dyDescent="0.2">
      <c r="A16835" t="s">
        <v>353</v>
      </c>
      <c r="B16835" t="s">
        <v>143</v>
      </c>
      <c r="C16835" s="44">
        <v>0</v>
      </c>
      <c r="D16835" s="33">
        <v>43891</v>
      </c>
    </row>
    <row r="16836" spans="1:4" x14ac:dyDescent="0.2">
      <c r="A16836" t="s">
        <v>353</v>
      </c>
      <c r="B16836" t="s">
        <v>143</v>
      </c>
      <c r="C16836" s="44">
        <v>0</v>
      </c>
      <c r="D16836" s="33">
        <v>43892</v>
      </c>
    </row>
    <row r="16837" spans="1:4" x14ac:dyDescent="0.2">
      <c r="A16837" t="s">
        <v>353</v>
      </c>
      <c r="B16837" t="s">
        <v>143</v>
      </c>
      <c r="C16837" s="44">
        <v>0</v>
      </c>
      <c r="D16837" s="33">
        <v>43893</v>
      </c>
    </row>
    <row r="16838" spans="1:4" x14ac:dyDescent="0.2">
      <c r="A16838" t="s">
        <v>353</v>
      </c>
      <c r="B16838" t="s">
        <v>143</v>
      </c>
      <c r="C16838" s="44">
        <v>0</v>
      </c>
      <c r="D16838" s="33">
        <v>43894</v>
      </c>
    </row>
    <row r="16839" spans="1:4" x14ac:dyDescent="0.2">
      <c r="A16839" t="s">
        <v>353</v>
      </c>
      <c r="B16839" t="s">
        <v>143</v>
      </c>
      <c r="C16839" s="44">
        <v>0</v>
      </c>
      <c r="D16839" s="33">
        <v>43895</v>
      </c>
    </row>
    <row r="16840" spans="1:4" x14ac:dyDescent="0.2">
      <c r="A16840" t="s">
        <v>353</v>
      </c>
      <c r="B16840" t="s">
        <v>143</v>
      </c>
      <c r="C16840" s="44">
        <v>1</v>
      </c>
      <c r="D16840" s="33">
        <v>43896</v>
      </c>
    </row>
    <row r="16841" spans="1:4" x14ac:dyDescent="0.2">
      <c r="A16841" t="s">
        <v>353</v>
      </c>
      <c r="B16841" t="s">
        <v>143</v>
      </c>
      <c r="C16841" s="44">
        <v>1</v>
      </c>
      <c r="D16841" s="33">
        <v>43897</v>
      </c>
    </row>
    <row r="16842" spans="1:4" x14ac:dyDescent="0.2">
      <c r="A16842" t="s">
        <v>353</v>
      </c>
      <c r="B16842" t="s">
        <v>143</v>
      </c>
      <c r="C16842" s="44">
        <v>1</v>
      </c>
      <c r="D16842" s="33">
        <v>43898</v>
      </c>
    </row>
    <row r="16843" spans="1:4" x14ac:dyDescent="0.2">
      <c r="A16843" t="s">
        <v>353</v>
      </c>
      <c r="B16843" t="s">
        <v>143</v>
      </c>
      <c r="C16843" s="44">
        <v>1</v>
      </c>
      <c r="D16843" s="33">
        <v>43899</v>
      </c>
    </row>
    <row r="16844" spans="1:4" x14ac:dyDescent="0.2">
      <c r="A16844" t="s">
        <v>353</v>
      </c>
      <c r="B16844" t="s">
        <v>143</v>
      </c>
      <c r="C16844" s="44">
        <v>0</v>
      </c>
      <c r="D16844" s="33">
        <v>43900</v>
      </c>
    </row>
    <row r="16845" spans="1:4" x14ac:dyDescent="0.2">
      <c r="A16845" t="s">
        <v>353</v>
      </c>
      <c r="B16845" t="s">
        <v>143</v>
      </c>
      <c r="C16845" s="44">
        <v>0</v>
      </c>
      <c r="D16845" s="33">
        <v>43901</v>
      </c>
    </row>
    <row r="16846" spans="1:4" x14ac:dyDescent="0.2">
      <c r="A16846" t="s">
        <v>353</v>
      </c>
      <c r="B16846" t="s">
        <v>143</v>
      </c>
      <c r="C16846" s="44">
        <v>0</v>
      </c>
      <c r="D16846" s="33">
        <v>43902</v>
      </c>
    </row>
    <row r="16847" spans="1:4" x14ac:dyDescent="0.2">
      <c r="A16847" t="s">
        <v>353</v>
      </c>
      <c r="B16847" t="s">
        <v>143</v>
      </c>
      <c r="C16847" s="44">
        <v>0</v>
      </c>
      <c r="D16847" s="33">
        <v>43903</v>
      </c>
    </row>
    <row r="16848" spans="1:4" x14ac:dyDescent="0.2">
      <c r="A16848" t="s">
        <v>353</v>
      </c>
      <c r="B16848" t="s">
        <v>143</v>
      </c>
      <c r="C16848" s="44">
        <v>0</v>
      </c>
      <c r="D16848" s="33">
        <v>43904</v>
      </c>
    </row>
    <row r="16849" spans="1:4" x14ac:dyDescent="0.2">
      <c r="A16849" t="s">
        <v>353</v>
      </c>
      <c r="B16849" t="s">
        <v>143</v>
      </c>
      <c r="C16849" s="44">
        <v>0</v>
      </c>
      <c r="D16849" s="33">
        <v>43905</v>
      </c>
    </row>
    <row r="16850" spans="1:4" x14ac:dyDescent="0.2">
      <c r="A16850" t="s">
        <v>354</v>
      </c>
      <c r="B16850" t="s">
        <v>143</v>
      </c>
      <c r="C16850" s="44">
        <v>0</v>
      </c>
      <c r="D16850" s="33">
        <v>43852</v>
      </c>
    </row>
    <row r="16851" spans="1:4" x14ac:dyDescent="0.2">
      <c r="A16851" t="s">
        <v>354</v>
      </c>
      <c r="B16851" t="s">
        <v>143</v>
      </c>
      <c r="C16851" s="44">
        <v>0</v>
      </c>
      <c r="D16851" s="33">
        <v>43853</v>
      </c>
    </row>
    <row r="16852" spans="1:4" x14ac:dyDescent="0.2">
      <c r="A16852" t="s">
        <v>354</v>
      </c>
      <c r="B16852" t="s">
        <v>143</v>
      </c>
      <c r="C16852" s="44">
        <v>0</v>
      </c>
      <c r="D16852" s="33">
        <v>43854</v>
      </c>
    </row>
    <row r="16853" spans="1:4" x14ac:dyDescent="0.2">
      <c r="A16853" t="s">
        <v>354</v>
      </c>
      <c r="B16853" t="s">
        <v>143</v>
      </c>
      <c r="C16853" s="44">
        <v>0</v>
      </c>
      <c r="D16853" s="33">
        <v>43855</v>
      </c>
    </row>
    <row r="16854" spans="1:4" x14ac:dyDescent="0.2">
      <c r="A16854" t="s">
        <v>354</v>
      </c>
      <c r="B16854" t="s">
        <v>143</v>
      </c>
      <c r="C16854" s="44">
        <v>0</v>
      </c>
      <c r="D16854" s="33">
        <v>43856</v>
      </c>
    </row>
    <row r="16855" spans="1:4" x14ac:dyDescent="0.2">
      <c r="A16855" t="s">
        <v>354</v>
      </c>
      <c r="B16855" t="s">
        <v>143</v>
      </c>
      <c r="C16855" s="44">
        <v>0</v>
      </c>
      <c r="D16855" s="33">
        <v>43857</v>
      </c>
    </row>
    <row r="16856" spans="1:4" x14ac:dyDescent="0.2">
      <c r="A16856" t="s">
        <v>354</v>
      </c>
      <c r="B16856" t="s">
        <v>143</v>
      </c>
      <c r="C16856" s="44">
        <v>0</v>
      </c>
      <c r="D16856" s="33">
        <v>43858</v>
      </c>
    </row>
    <row r="16857" spans="1:4" x14ac:dyDescent="0.2">
      <c r="A16857" t="s">
        <v>354</v>
      </c>
      <c r="B16857" t="s">
        <v>143</v>
      </c>
      <c r="C16857" s="44">
        <v>0</v>
      </c>
      <c r="D16857" s="33">
        <v>43859</v>
      </c>
    </row>
    <row r="16858" spans="1:4" x14ac:dyDescent="0.2">
      <c r="A16858" t="s">
        <v>354</v>
      </c>
      <c r="B16858" t="s">
        <v>143</v>
      </c>
      <c r="C16858" s="44">
        <v>0</v>
      </c>
      <c r="D16858" s="33">
        <v>43860</v>
      </c>
    </row>
    <row r="16859" spans="1:4" x14ac:dyDescent="0.2">
      <c r="A16859" t="s">
        <v>354</v>
      </c>
      <c r="B16859" t="s">
        <v>143</v>
      </c>
      <c r="C16859" s="44">
        <v>0</v>
      </c>
      <c r="D16859" s="33">
        <v>43861</v>
      </c>
    </row>
    <row r="16860" spans="1:4" x14ac:dyDescent="0.2">
      <c r="A16860" t="s">
        <v>354</v>
      </c>
      <c r="B16860" t="s">
        <v>143</v>
      </c>
      <c r="C16860" s="44">
        <v>0</v>
      </c>
      <c r="D16860" s="33">
        <v>43862</v>
      </c>
    </row>
    <row r="16861" spans="1:4" x14ac:dyDescent="0.2">
      <c r="A16861" t="s">
        <v>354</v>
      </c>
      <c r="B16861" t="s">
        <v>143</v>
      </c>
      <c r="C16861" s="44">
        <v>0</v>
      </c>
      <c r="D16861" s="33">
        <v>43863</v>
      </c>
    </row>
    <row r="16862" spans="1:4" x14ac:dyDescent="0.2">
      <c r="A16862" t="s">
        <v>354</v>
      </c>
      <c r="B16862" t="s">
        <v>143</v>
      </c>
      <c r="C16862" s="44">
        <v>0</v>
      </c>
      <c r="D16862" s="33">
        <v>43864</v>
      </c>
    </row>
    <row r="16863" spans="1:4" x14ac:dyDescent="0.2">
      <c r="A16863" t="s">
        <v>354</v>
      </c>
      <c r="B16863" t="s">
        <v>143</v>
      </c>
      <c r="C16863" s="44">
        <v>0</v>
      </c>
      <c r="D16863" s="33">
        <v>43865</v>
      </c>
    </row>
    <row r="16864" spans="1:4" x14ac:dyDescent="0.2">
      <c r="A16864" t="s">
        <v>354</v>
      </c>
      <c r="B16864" t="s">
        <v>143</v>
      </c>
      <c r="C16864" s="44">
        <v>0</v>
      </c>
      <c r="D16864" s="33">
        <v>43866</v>
      </c>
    </row>
    <row r="16865" spans="1:4" x14ac:dyDescent="0.2">
      <c r="A16865" t="s">
        <v>354</v>
      </c>
      <c r="B16865" t="s">
        <v>143</v>
      </c>
      <c r="C16865" s="44">
        <v>0</v>
      </c>
      <c r="D16865" s="33">
        <v>43867</v>
      </c>
    </row>
    <row r="16866" spans="1:4" x14ac:dyDescent="0.2">
      <c r="A16866" t="s">
        <v>354</v>
      </c>
      <c r="B16866" t="s">
        <v>143</v>
      </c>
      <c r="C16866" s="44">
        <v>0</v>
      </c>
      <c r="D16866" s="33">
        <v>43868</v>
      </c>
    </row>
    <row r="16867" spans="1:4" x14ac:dyDescent="0.2">
      <c r="A16867" t="s">
        <v>354</v>
      </c>
      <c r="B16867" t="s">
        <v>143</v>
      </c>
      <c r="C16867" s="44">
        <v>0</v>
      </c>
      <c r="D16867" s="33">
        <v>43869</v>
      </c>
    </row>
    <row r="16868" spans="1:4" x14ac:dyDescent="0.2">
      <c r="A16868" t="s">
        <v>354</v>
      </c>
      <c r="B16868" t="s">
        <v>143</v>
      </c>
      <c r="C16868" s="44">
        <v>0</v>
      </c>
      <c r="D16868" s="33">
        <v>43870</v>
      </c>
    </row>
    <row r="16869" spans="1:4" x14ac:dyDescent="0.2">
      <c r="A16869" t="s">
        <v>354</v>
      </c>
      <c r="B16869" t="s">
        <v>143</v>
      </c>
      <c r="C16869" s="44">
        <v>0</v>
      </c>
      <c r="D16869" s="33">
        <v>43871</v>
      </c>
    </row>
    <row r="16870" spans="1:4" x14ac:dyDescent="0.2">
      <c r="A16870" t="s">
        <v>354</v>
      </c>
      <c r="B16870" t="s">
        <v>143</v>
      </c>
      <c r="C16870" s="44">
        <v>0</v>
      </c>
      <c r="D16870" s="33">
        <v>43872</v>
      </c>
    </row>
    <row r="16871" spans="1:4" x14ac:dyDescent="0.2">
      <c r="A16871" t="s">
        <v>354</v>
      </c>
      <c r="B16871" t="s">
        <v>143</v>
      </c>
      <c r="C16871" s="44">
        <v>0</v>
      </c>
      <c r="D16871" s="33">
        <v>43873</v>
      </c>
    </row>
    <row r="16872" spans="1:4" x14ac:dyDescent="0.2">
      <c r="A16872" t="s">
        <v>354</v>
      </c>
      <c r="B16872" t="s">
        <v>143</v>
      </c>
      <c r="C16872" s="44">
        <v>0</v>
      </c>
      <c r="D16872" s="33">
        <v>43874</v>
      </c>
    </row>
    <row r="16873" spans="1:4" x14ac:dyDescent="0.2">
      <c r="A16873" t="s">
        <v>354</v>
      </c>
      <c r="B16873" t="s">
        <v>143</v>
      </c>
      <c r="C16873" s="44">
        <v>0</v>
      </c>
      <c r="D16873" s="33">
        <v>43875</v>
      </c>
    </row>
    <row r="16874" spans="1:4" x14ac:dyDescent="0.2">
      <c r="A16874" t="s">
        <v>354</v>
      </c>
      <c r="B16874" t="s">
        <v>143</v>
      </c>
      <c r="C16874" s="44">
        <v>0</v>
      </c>
      <c r="D16874" s="33">
        <v>43876</v>
      </c>
    </row>
    <row r="16875" spans="1:4" x14ac:dyDescent="0.2">
      <c r="A16875" t="s">
        <v>354</v>
      </c>
      <c r="B16875" t="s">
        <v>143</v>
      </c>
      <c r="C16875" s="44">
        <v>0</v>
      </c>
      <c r="D16875" s="33">
        <v>43877</v>
      </c>
    </row>
    <row r="16876" spans="1:4" x14ac:dyDescent="0.2">
      <c r="A16876" t="s">
        <v>354</v>
      </c>
      <c r="B16876" t="s">
        <v>143</v>
      </c>
      <c r="C16876" s="44">
        <v>0</v>
      </c>
      <c r="D16876" s="33">
        <v>43878</v>
      </c>
    </row>
    <row r="16877" spans="1:4" x14ac:dyDescent="0.2">
      <c r="A16877" t="s">
        <v>354</v>
      </c>
      <c r="B16877" t="s">
        <v>143</v>
      </c>
      <c r="C16877" s="44">
        <v>0</v>
      </c>
      <c r="D16877" s="33">
        <v>43879</v>
      </c>
    </row>
    <row r="16878" spans="1:4" x14ac:dyDescent="0.2">
      <c r="A16878" t="s">
        <v>354</v>
      </c>
      <c r="B16878" t="s">
        <v>143</v>
      </c>
      <c r="C16878" s="44">
        <v>0</v>
      </c>
      <c r="D16878" s="33">
        <v>43880</v>
      </c>
    </row>
    <row r="16879" spans="1:4" x14ac:dyDescent="0.2">
      <c r="A16879" t="s">
        <v>354</v>
      </c>
      <c r="B16879" t="s">
        <v>143</v>
      </c>
      <c r="C16879" s="44">
        <v>0</v>
      </c>
      <c r="D16879" s="33">
        <v>43881</v>
      </c>
    </row>
    <row r="16880" spans="1:4" x14ac:dyDescent="0.2">
      <c r="A16880" t="s">
        <v>354</v>
      </c>
      <c r="B16880" t="s">
        <v>143</v>
      </c>
      <c r="C16880" s="44">
        <v>0</v>
      </c>
      <c r="D16880" s="33">
        <v>43882</v>
      </c>
    </row>
    <row r="16881" spans="1:4" x14ac:dyDescent="0.2">
      <c r="A16881" t="s">
        <v>354</v>
      </c>
      <c r="B16881" t="s">
        <v>143</v>
      </c>
      <c r="C16881" s="44">
        <v>0</v>
      </c>
      <c r="D16881" s="33">
        <v>43883</v>
      </c>
    </row>
    <row r="16882" spans="1:4" x14ac:dyDescent="0.2">
      <c r="A16882" t="s">
        <v>354</v>
      </c>
      <c r="B16882" t="s">
        <v>143</v>
      </c>
      <c r="C16882" s="44">
        <v>0</v>
      </c>
      <c r="D16882" s="33">
        <v>43884</v>
      </c>
    </row>
    <row r="16883" spans="1:4" x14ac:dyDescent="0.2">
      <c r="A16883" t="s">
        <v>354</v>
      </c>
      <c r="B16883" t="s">
        <v>143</v>
      </c>
      <c r="C16883" s="44">
        <v>0</v>
      </c>
      <c r="D16883" s="33">
        <v>43885</v>
      </c>
    </row>
    <row r="16884" spans="1:4" x14ac:dyDescent="0.2">
      <c r="A16884" t="s">
        <v>354</v>
      </c>
      <c r="B16884" t="s">
        <v>143</v>
      </c>
      <c r="C16884" s="44">
        <v>0</v>
      </c>
      <c r="D16884" s="33">
        <v>43886</v>
      </c>
    </row>
    <row r="16885" spans="1:4" x14ac:dyDescent="0.2">
      <c r="A16885" t="s">
        <v>354</v>
      </c>
      <c r="B16885" t="s">
        <v>143</v>
      </c>
      <c r="C16885" s="44">
        <v>0</v>
      </c>
      <c r="D16885" s="33">
        <v>43887</v>
      </c>
    </row>
    <row r="16886" spans="1:4" x14ac:dyDescent="0.2">
      <c r="A16886" t="s">
        <v>354</v>
      </c>
      <c r="B16886" t="s">
        <v>143</v>
      </c>
      <c r="C16886" s="44">
        <v>0</v>
      </c>
      <c r="D16886" s="33">
        <v>43888</v>
      </c>
    </row>
    <row r="16887" spans="1:4" x14ac:dyDescent="0.2">
      <c r="A16887" t="s">
        <v>354</v>
      </c>
      <c r="B16887" t="s">
        <v>143</v>
      </c>
      <c r="C16887" s="44">
        <v>0</v>
      </c>
      <c r="D16887" s="33">
        <v>43889</v>
      </c>
    </row>
    <row r="16888" spans="1:4" x14ac:dyDescent="0.2">
      <c r="A16888" t="s">
        <v>354</v>
      </c>
      <c r="B16888" t="s">
        <v>143</v>
      </c>
      <c r="C16888" s="44">
        <v>0</v>
      </c>
      <c r="D16888" s="33">
        <v>43890</v>
      </c>
    </row>
    <row r="16889" spans="1:4" x14ac:dyDescent="0.2">
      <c r="A16889" t="s">
        <v>354</v>
      </c>
      <c r="B16889" t="s">
        <v>143</v>
      </c>
      <c r="C16889" s="44">
        <v>0</v>
      </c>
      <c r="D16889" s="33">
        <v>43891</v>
      </c>
    </row>
    <row r="16890" spans="1:4" x14ac:dyDescent="0.2">
      <c r="A16890" t="s">
        <v>354</v>
      </c>
      <c r="B16890" t="s">
        <v>143</v>
      </c>
      <c r="C16890" s="44">
        <v>0</v>
      </c>
      <c r="D16890" s="33">
        <v>43892</v>
      </c>
    </row>
    <row r="16891" spans="1:4" x14ac:dyDescent="0.2">
      <c r="A16891" t="s">
        <v>354</v>
      </c>
      <c r="B16891" t="s">
        <v>143</v>
      </c>
      <c r="C16891" s="44">
        <v>0</v>
      </c>
      <c r="D16891" s="33">
        <v>43893</v>
      </c>
    </row>
    <row r="16892" spans="1:4" x14ac:dyDescent="0.2">
      <c r="A16892" t="s">
        <v>354</v>
      </c>
      <c r="B16892" t="s">
        <v>143</v>
      </c>
      <c r="C16892" s="44">
        <v>0</v>
      </c>
      <c r="D16892" s="33">
        <v>43894</v>
      </c>
    </row>
    <row r="16893" spans="1:4" x14ac:dyDescent="0.2">
      <c r="A16893" t="s">
        <v>354</v>
      </c>
      <c r="B16893" t="s">
        <v>143</v>
      </c>
      <c r="C16893" s="44">
        <v>0</v>
      </c>
      <c r="D16893" s="33">
        <v>43895</v>
      </c>
    </row>
    <row r="16894" spans="1:4" x14ac:dyDescent="0.2">
      <c r="A16894" t="s">
        <v>354</v>
      </c>
      <c r="B16894" t="s">
        <v>143</v>
      </c>
      <c r="C16894" s="44">
        <v>1</v>
      </c>
      <c r="D16894" s="33">
        <v>43896</v>
      </c>
    </row>
    <row r="16895" spans="1:4" x14ac:dyDescent="0.2">
      <c r="A16895" t="s">
        <v>354</v>
      </c>
      <c r="B16895" t="s">
        <v>143</v>
      </c>
      <c r="C16895" s="44">
        <v>1</v>
      </c>
      <c r="D16895" s="33">
        <v>43897</v>
      </c>
    </row>
    <row r="16896" spans="1:4" x14ac:dyDescent="0.2">
      <c r="A16896" t="s">
        <v>354</v>
      </c>
      <c r="B16896" t="s">
        <v>143</v>
      </c>
      <c r="C16896" s="44">
        <v>2</v>
      </c>
      <c r="D16896" s="33">
        <v>43898</v>
      </c>
    </row>
    <row r="16897" spans="1:4" x14ac:dyDescent="0.2">
      <c r="A16897" t="s">
        <v>354</v>
      </c>
      <c r="B16897" t="s">
        <v>143</v>
      </c>
      <c r="C16897" s="44">
        <v>2</v>
      </c>
      <c r="D16897" s="33">
        <v>43899</v>
      </c>
    </row>
    <row r="16898" spans="1:4" x14ac:dyDescent="0.2">
      <c r="A16898" t="s">
        <v>354</v>
      </c>
      <c r="B16898" t="s">
        <v>143</v>
      </c>
      <c r="C16898" s="44">
        <v>0</v>
      </c>
      <c r="D16898" s="33">
        <v>43900</v>
      </c>
    </row>
    <row r="16899" spans="1:4" x14ac:dyDescent="0.2">
      <c r="A16899" t="s">
        <v>354</v>
      </c>
      <c r="B16899" t="s">
        <v>143</v>
      </c>
      <c r="C16899" s="44">
        <v>0</v>
      </c>
      <c r="D16899" s="33">
        <v>43901</v>
      </c>
    </row>
    <row r="16900" spans="1:4" x14ac:dyDescent="0.2">
      <c r="A16900" t="s">
        <v>354</v>
      </c>
      <c r="B16900" t="s">
        <v>143</v>
      </c>
      <c r="C16900" s="44">
        <v>0</v>
      </c>
      <c r="D16900" s="33">
        <v>43902</v>
      </c>
    </row>
    <row r="16901" spans="1:4" x14ac:dyDescent="0.2">
      <c r="A16901" t="s">
        <v>354</v>
      </c>
      <c r="B16901" t="s">
        <v>143</v>
      </c>
      <c r="C16901" s="44">
        <v>0</v>
      </c>
      <c r="D16901" s="33">
        <v>43903</v>
      </c>
    </row>
    <row r="16902" spans="1:4" x14ac:dyDescent="0.2">
      <c r="A16902" t="s">
        <v>354</v>
      </c>
      <c r="B16902" t="s">
        <v>143</v>
      </c>
      <c r="C16902" s="44">
        <v>0</v>
      </c>
      <c r="D16902" s="33">
        <v>43904</v>
      </c>
    </row>
    <row r="16903" spans="1:4" x14ac:dyDescent="0.2">
      <c r="A16903" t="s">
        <v>354</v>
      </c>
      <c r="B16903" t="s">
        <v>143</v>
      </c>
      <c r="C16903" s="44">
        <v>0</v>
      </c>
      <c r="D16903" s="33">
        <v>43905</v>
      </c>
    </row>
    <row r="16904" spans="1:4" x14ac:dyDescent="0.2">
      <c r="A16904" t="s">
        <v>355</v>
      </c>
      <c r="B16904" t="s">
        <v>143</v>
      </c>
      <c r="C16904" s="44">
        <v>0</v>
      </c>
      <c r="D16904" s="33">
        <v>43852</v>
      </c>
    </row>
    <row r="16905" spans="1:4" x14ac:dyDescent="0.2">
      <c r="A16905" t="s">
        <v>355</v>
      </c>
      <c r="B16905" t="s">
        <v>143</v>
      </c>
      <c r="C16905" s="44">
        <v>0</v>
      </c>
      <c r="D16905" s="33">
        <v>43853</v>
      </c>
    </row>
    <row r="16906" spans="1:4" x14ac:dyDescent="0.2">
      <c r="A16906" t="s">
        <v>355</v>
      </c>
      <c r="B16906" t="s">
        <v>143</v>
      </c>
      <c r="C16906" s="44">
        <v>0</v>
      </c>
      <c r="D16906" s="33">
        <v>43854</v>
      </c>
    </row>
    <row r="16907" spans="1:4" x14ac:dyDescent="0.2">
      <c r="A16907" t="s">
        <v>355</v>
      </c>
      <c r="B16907" t="s">
        <v>143</v>
      </c>
      <c r="C16907" s="44">
        <v>0</v>
      </c>
      <c r="D16907" s="33">
        <v>43855</v>
      </c>
    </row>
    <row r="16908" spans="1:4" x14ac:dyDescent="0.2">
      <c r="A16908" t="s">
        <v>355</v>
      </c>
      <c r="B16908" t="s">
        <v>143</v>
      </c>
      <c r="C16908" s="44">
        <v>0</v>
      </c>
      <c r="D16908" s="33">
        <v>43856</v>
      </c>
    </row>
    <row r="16909" spans="1:4" x14ac:dyDescent="0.2">
      <c r="A16909" t="s">
        <v>355</v>
      </c>
      <c r="B16909" t="s">
        <v>143</v>
      </c>
      <c r="C16909" s="44">
        <v>0</v>
      </c>
      <c r="D16909" s="33">
        <v>43857</v>
      </c>
    </row>
    <row r="16910" spans="1:4" x14ac:dyDescent="0.2">
      <c r="A16910" t="s">
        <v>355</v>
      </c>
      <c r="B16910" t="s">
        <v>143</v>
      </c>
      <c r="C16910" s="44">
        <v>0</v>
      </c>
      <c r="D16910" s="33">
        <v>43858</v>
      </c>
    </row>
    <row r="16911" spans="1:4" x14ac:dyDescent="0.2">
      <c r="A16911" t="s">
        <v>355</v>
      </c>
      <c r="B16911" t="s">
        <v>143</v>
      </c>
      <c r="C16911" s="44">
        <v>0</v>
      </c>
      <c r="D16911" s="33">
        <v>43859</v>
      </c>
    </row>
    <row r="16912" spans="1:4" x14ac:dyDescent="0.2">
      <c r="A16912" t="s">
        <v>355</v>
      </c>
      <c r="B16912" t="s">
        <v>143</v>
      </c>
      <c r="C16912" s="44">
        <v>0</v>
      </c>
      <c r="D16912" s="33">
        <v>43860</v>
      </c>
    </row>
    <row r="16913" spans="1:4" x14ac:dyDescent="0.2">
      <c r="A16913" t="s">
        <v>355</v>
      </c>
      <c r="B16913" t="s">
        <v>143</v>
      </c>
      <c r="C16913" s="44">
        <v>0</v>
      </c>
      <c r="D16913" s="33">
        <v>43861</v>
      </c>
    </row>
    <row r="16914" spans="1:4" x14ac:dyDescent="0.2">
      <c r="A16914" t="s">
        <v>355</v>
      </c>
      <c r="B16914" t="s">
        <v>143</v>
      </c>
      <c r="C16914" s="44">
        <v>0</v>
      </c>
      <c r="D16914" s="33">
        <v>43862</v>
      </c>
    </row>
    <row r="16915" spans="1:4" x14ac:dyDescent="0.2">
      <c r="A16915" t="s">
        <v>355</v>
      </c>
      <c r="B16915" t="s">
        <v>143</v>
      </c>
      <c r="C16915" s="44">
        <v>0</v>
      </c>
      <c r="D16915" s="33">
        <v>43863</v>
      </c>
    </row>
    <row r="16916" spans="1:4" x14ac:dyDescent="0.2">
      <c r="A16916" t="s">
        <v>355</v>
      </c>
      <c r="B16916" t="s">
        <v>143</v>
      </c>
      <c r="C16916" s="44">
        <v>0</v>
      </c>
      <c r="D16916" s="33">
        <v>43864</v>
      </c>
    </row>
    <row r="16917" spans="1:4" x14ac:dyDescent="0.2">
      <c r="A16917" t="s">
        <v>355</v>
      </c>
      <c r="B16917" t="s">
        <v>143</v>
      </c>
      <c r="C16917" s="44">
        <v>0</v>
      </c>
      <c r="D16917" s="33">
        <v>43865</v>
      </c>
    </row>
    <row r="16918" spans="1:4" x14ac:dyDescent="0.2">
      <c r="A16918" t="s">
        <v>355</v>
      </c>
      <c r="B16918" t="s">
        <v>143</v>
      </c>
      <c r="C16918" s="44">
        <v>0</v>
      </c>
      <c r="D16918" s="33">
        <v>43866</v>
      </c>
    </row>
    <row r="16919" spans="1:4" x14ac:dyDescent="0.2">
      <c r="A16919" t="s">
        <v>355</v>
      </c>
      <c r="B16919" t="s">
        <v>143</v>
      </c>
      <c r="C16919" s="44">
        <v>0</v>
      </c>
      <c r="D16919" s="33">
        <v>43867</v>
      </c>
    </row>
    <row r="16920" spans="1:4" x14ac:dyDescent="0.2">
      <c r="A16920" t="s">
        <v>355</v>
      </c>
      <c r="B16920" t="s">
        <v>143</v>
      </c>
      <c r="C16920" s="44">
        <v>0</v>
      </c>
      <c r="D16920" s="33">
        <v>43868</v>
      </c>
    </row>
    <row r="16921" spans="1:4" x14ac:dyDescent="0.2">
      <c r="A16921" t="s">
        <v>355</v>
      </c>
      <c r="B16921" t="s">
        <v>143</v>
      </c>
      <c r="C16921" s="44">
        <v>0</v>
      </c>
      <c r="D16921" s="33">
        <v>43869</v>
      </c>
    </row>
    <row r="16922" spans="1:4" x14ac:dyDescent="0.2">
      <c r="A16922" t="s">
        <v>355</v>
      </c>
      <c r="B16922" t="s">
        <v>143</v>
      </c>
      <c r="C16922" s="44">
        <v>0</v>
      </c>
      <c r="D16922" s="33">
        <v>43870</v>
      </c>
    </row>
    <row r="16923" spans="1:4" x14ac:dyDescent="0.2">
      <c r="A16923" t="s">
        <v>355</v>
      </c>
      <c r="B16923" t="s">
        <v>143</v>
      </c>
      <c r="C16923" s="44">
        <v>0</v>
      </c>
      <c r="D16923" s="33">
        <v>43871</v>
      </c>
    </row>
    <row r="16924" spans="1:4" x14ac:dyDescent="0.2">
      <c r="A16924" t="s">
        <v>355</v>
      </c>
      <c r="B16924" t="s">
        <v>143</v>
      </c>
      <c r="C16924" s="44">
        <v>0</v>
      </c>
      <c r="D16924" s="33">
        <v>43872</v>
      </c>
    </row>
    <row r="16925" spans="1:4" x14ac:dyDescent="0.2">
      <c r="A16925" t="s">
        <v>355</v>
      </c>
      <c r="B16925" t="s">
        <v>143</v>
      </c>
      <c r="C16925" s="44">
        <v>0</v>
      </c>
      <c r="D16925" s="33">
        <v>43873</v>
      </c>
    </row>
    <row r="16926" spans="1:4" x14ac:dyDescent="0.2">
      <c r="A16926" t="s">
        <v>355</v>
      </c>
      <c r="B16926" t="s">
        <v>143</v>
      </c>
      <c r="C16926" s="44">
        <v>0</v>
      </c>
      <c r="D16926" s="33">
        <v>43874</v>
      </c>
    </row>
    <row r="16927" spans="1:4" x14ac:dyDescent="0.2">
      <c r="A16927" t="s">
        <v>355</v>
      </c>
      <c r="B16927" t="s">
        <v>143</v>
      </c>
      <c r="C16927" s="44">
        <v>0</v>
      </c>
      <c r="D16927" s="33">
        <v>43875</v>
      </c>
    </row>
    <row r="16928" spans="1:4" x14ac:dyDescent="0.2">
      <c r="A16928" t="s">
        <v>355</v>
      </c>
      <c r="B16928" t="s">
        <v>143</v>
      </c>
      <c r="C16928" s="44">
        <v>0</v>
      </c>
      <c r="D16928" s="33">
        <v>43876</v>
      </c>
    </row>
    <row r="16929" spans="1:4" x14ac:dyDescent="0.2">
      <c r="A16929" t="s">
        <v>355</v>
      </c>
      <c r="B16929" t="s">
        <v>143</v>
      </c>
      <c r="C16929" s="44">
        <v>0</v>
      </c>
      <c r="D16929" s="33">
        <v>43877</v>
      </c>
    </row>
    <row r="16930" spans="1:4" x14ac:dyDescent="0.2">
      <c r="A16930" t="s">
        <v>355</v>
      </c>
      <c r="B16930" t="s">
        <v>143</v>
      </c>
      <c r="C16930" s="44">
        <v>0</v>
      </c>
      <c r="D16930" s="33">
        <v>43878</v>
      </c>
    </row>
    <row r="16931" spans="1:4" x14ac:dyDescent="0.2">
      <c r="A16931" t="s">
        <v>355</v>
      </c>
      <c r="B16931" t="s">
        <v>143</v>
      </c>
      <c r="C16931" s="44">
        <v>0</v>
      </c>
      <c r="D16931" s="33">
        <v>43879</v>
      </c>
    </row>
    <row r="16932" spans="1:4" x14ac:dyDescent="0.2">
      <c r="A16932" t="s">
        <v>355</v>
      </c>
      <c r="B16932" t="s">
        <v>143</v>
      </c>
      <c r="C16932" s="44">
        <v>0</v>
      </c>
      <c r="D16932" s="33">
        <v>43880</v>
      </c>
    </row>
    <row r="16933" spans="1:4" x14ac:dyDescent="0.2">
      <c r="A16933" t="s">
        <v>355</v>
      </c>
      <c r="B16933" t="s">
        <v>143</v>
      </c>
      <c r="C16933" s="44">
        <v>0</v>
      </c>
      <c r="D16933" s="33">
        <v>43881</v>
      </c>
    </row>
    <row r="16934" spans="1:4" x14ac:dyDescent="0.2">
      <c r="A16934" t="s">
        <v>355</v>
      </c>
      <c r="B16934" t="s">
        <v>143</v>
      </c>
      <c r="C16934" s="44">
        <v>0</v>
      </c>
      <c r="D16934" s="33">
        <v>43882</v>
      </c>
    </row>
    <row r="16935" spans="1:4" x14ac:dyDescent="0.2">
      <c r="A16935" t="s">
        <v>355</v>
      </c>
      <c r="B16935" t="s">
        <v>143</v>
      </c>
      <c r="C16935" s="44">
        <v>0</v>
      </c>
      <c r="D16935" s="33">
        <v>43883</v>
      </c>
    </row>
    <row r="16936" spans="1:4" x14ac:dyDescent="0.2">
      <c r="A16936" t="s">
        <v>355</v>
      </c>
      <c r="B16936" t="s">
        <v>143</v>
      </c>
      <c r="C16936" s="44">
        <v>0</v>
      </c>
      <c r="D16936" s="33">
        <v>43884</v>
      </c>
    </row>
    <row r="16937" spans="1:4" x14ac:dyDescent="0.2">
      <c r="A16937" t="s">
        <v>355</v>
      </c>
      <c r="B16937" t="s">
        <v>143</v>
      </c>
      <c r="C16937" s="44">
        <v>0</v>
      </c>
      <c r="D16937" s="33">
        <v>43885</v>
      </c>
    </row>
    <row r="16938" spans="1:4" x14ac:dyDescent="0.2">
      <c r="A16938" t="s">
        <v>355</v>
      </c>
      <c r="B16938" t="s">
        <v>143</v>
      </c>
      <c r="C16938" s="44">
        <v>0</v>
      </c>
      <c r="D16938" s="33">
        <v>43886</v>
      </c>
    </row>
    <row r="16939" spans="1:4" x14ac:dyDescent="0.2">
      <c r="A16939" t="s">
        <v>355</v>
      </c>
      <c r="B16939" t="s">
        <v>143</v>
      </c>
      <c r="C16939" s="44">
        <v>0</v>
      </c>
      <c r="D16939" s="33">
        <v>43887</v>
      </c>
    </row>
    <row r="16940" spans="1:4" x14ac:dyDescent="0.2">
      <c r="A16940" t="s">
        <v>355</v>
      </c>
      <c r="B16940" t="s">
        <v>143</v>
      </c>
      <c r="C16940" s="44">
        <v>0</v>
      </c>
      <c r="D16940" s="33">
        <v>43888</v>
      </c>
    </row>
    <row r="16941" spans="1:4" x14ac:dyDescent="0.2">
      <c r="A16941" t="s">
        <v>355</v>
      </c>
      <c r="B16941" t="s">
        <v>143</v>
      </c>
      <c r="C16941" s="44">
        <v>0</v>
      </c>
      <c r="D16941" s="33">
        <v>43889</v>
      </c>
    </row>
    <row r="16942" spans="1:4" x14ac:dyDescent="0.2">
      <c r="A16942" t="s">
        <v>355</v>
      </c>
      <c r="B16942" t="s">
        <v>143</v>
      </c>
      <c r="C16942" s="44">
        <v>0</v>
      </c>
      <c r="D16942" s="33">
        <v>43890</v>
      </c>
    </row>
    <row r="16943" spans="1:4" x14ac:dyDescent="0.2">
      <c r="A16943" t="s">
        <v>355</v>
      </c>
      <c r="B16943" t="s">
        <v>143</v>
      </c>
      <c r="C16943" s="44">
        <v>0</v>
      </c>
      <c r="D16943" s="33">
        <v>43891</v>
      </c>
    </row>
    <row r="16944" spans="1:4" x14ac:dyDescent="0.2">
      <c r="A16944" t="s">
        <v>355</v>
      </c>
      <c r="B16944" t="s">
        <v>143</v>
      </c>
      <c r="C16944" s="44">
        <v>0</v>
      </c>
      <c r="D16944" s="33">
        <v>43892</v>
      </c>
    </row>
    <row r="16945" spans="1:4" x14ac:dyDescent="0.2">
      <c r="A16945" t="s">
        <v>355</v>
      </c>
      <c r="B16945" t="s">
        <v>143</v>
      </c>
      <c r="C16945" s="44">
        <v>0</v>
      </c>
      <c r="D16945" s="33">
        <v>43893</v>
      </c>
    </row>
    <row r="16946" spans="1:4" x14ac:dyDescent="0.2">
      <c r="A16946" t="s">
        <v>355</v>
      </c>
      <c r="B16946" t="s">
        <v>143</v>
      </c>
      <c r="C16946" s="44">
        <v>0</v>
      </c>
      <c r="D16946" s="33">
        <v>43894</v>
      </c>
    </row>
    <row r="16947" spans="1:4" x14ac:dyDescent="0.2">
      <c r="A16947" t="s">
        <v>355</v>
      </c>
      <c r="B16947" t="s">
        <v>143</v>
      </c>
      <c r="C16947" s="44">
        <v>0</v>
      </c>
      <c r="D16947" s="33">
        <v>43895</v>
      </c>
    </row>
    <row r="16948" spans="1:4" x14ac:dyDescent="0.2">
      <c r="A16948" t="s">
        <v>355</v>
      </c>
      <c r="B16948" t="s">
        <v>143</v>
      </c>
      <c r="C16948" s="44">
        <v>1</v>
      </c>
      <c r="D16948" s="33">
        <v>43896</v>
      </c>
    </row>
    <row r="16949" spans="1:4" x14ac:dyDescent="0.2">
      <c r="A16949" t="s">
        <v>355</v>
      </c>
      <c r="B16949" t="s">
        <v>143</v>
      </c>
      <c r="C16949" s="44">
        <v>1</v>
      </c>
      <c r="D16949" s="33">
        <v>43897</v>
      </c>
    </row>
    <row r="16950" spans="1:4" x14ac:dyDescent="0.2">
      <c r="A16950" t="s">
        <v>355</v>
      </c>
      <c r="B16950" t="s">
        <v>143</v>
      </c>
      <c r="C16950" s="44">
        <v>1</v>
      </c>
      <c r="D16950" s="33">
        <v>43898</v>
      </c>
    </row>
    <row r="16951" spans="1:4" x14ac:dyDescent="0.2">
      <c r="A16951" t="s">
        <v>355</v>
      </c>
      <c r="B16951" t="s">
        <v>143</v>
      </c>
      <c r="C16951" s="44">
        <v>1</v>
      </c>
      <c r="D16951" s="33">
        <v>43899</v>
      </c>
    </row>
    <row r="16952" spans="1:4" x14ac:dyDescent="0.2">
      <c r="A16952" t="s">
        <v>355</v>
      </c>
      <c r="B16952" t="s">
        <v>143</v>
      </c>
      <c r="C16952" s="44">
        <v>0</v>
      </c>
      <c r="D16952" s="33">
        <v>43900</v>
      </c>
    </row>
    <row r="16953" spans="1:4" x14ac:dyDescent="0.2">
      <c r="A16953" t="s">
        <v>355</v>
      </c>
      <c r="B16953" t="s">
        <v>143</v>
      </c>
      <c r="C16953" s="44">
        <v>0</v>
      </c>
      <c r="D16953" s="33">
        <v>43901</v>
      </c>
    </row>
    <row r="16954" spans="1:4" x14ac:dyDescent="0.2">
      <c r="A16954" t="s">
        <v>355</v>
      </c>
      <c r="B16954" t="s">
        <v>143</v>
      </c>
      <c r="C16954" s="44">
        <v>0</v>
      </c>
      <c r="D16954" s="33">
        <v>43902</v>
      </c>
    </row>
    <row r="16955" spans="1:4" x14ac:dyDescent="0.2">
      <c r="A16955" t="s">
        <v>355</v>
      </c>
      <c r="B16955" t="s">
        <v>143</v>
      </c>
      <c r="C16955" s="44">
        <v>0</v>
      </c>
      <c r="D16955" s="33">
        <v>43903</v>
      </c>
    </row>
    <row r="16956" spans="1:4" x14ac:dyDescent="0.2">
      <c r="A16956" t="s">
        <v>355</v>
      </c>
      <c r="B16956" t="s">
        <v>143</v>
      </c>
      <c r="C16956" s="44">
        <v>0</v>
      </c>
      <c r="D16956" s="33">
        <v>43904</v>
      </c>
    </row>
    <row r="16957" spans="1:4" x14ac:dyDescent="0.2">
      <c r="A16957" t="s">
        <v>355</v>
      </c>
      <c r="B16957" t="s">
        <v>143</v>
      </c>
      <c r="C16957" s="44">
        <v>0</v>
      </c>
      <c r="D16957" s="33">
        <v>43905</v>
      </c>
    </row>
    <row r="16958" spans="1:4" x14ac:dyDescent="0.2">
      <c r="A16958" t="s">
        <v>356</v>
      </c>
      <c r="B16958" t="s">
        <v>143</v>
      </c>
      <c r="C16958" s="44">
        <v>0</v>
      </c>
      <c r="D16958" s="33">
        <v>43852</v>
      </c>
    </row>
    <row r="16959" spans="1:4" x14ac:dyDescent="0.2">
      <c r="A16959" t="s">
        <v>356</v>
      </c>
      <c r="B16959" t="s">
        <v>143</v>
      </c>
      <c r="C16959" s="44">
        <v>0</v>
      </c>
      <c r="D16959" s="33">
        <v>43853</v>
      </c>
    </row>
    <row r="16960" spans="1:4" x14ac:dyDescent="0.2">
      <c r="A16960" t="s">
        <v>356</v>
      </c>
      <c r="B16960" t="s">
        <v>143</v>
      </c>
      <c r="C16960" s="44">
        <v>0</v>
      </c>
      <c r="D16960" s="33">
        <v>43854</v>
      </c>
    </row>
    <row r="16961" spans="1:4" x14ac:dyDescent="0.2">
      <c r="A16961" t="s">
        <v>356</v>
      </c>
      <c r="B16961" t="s">
        <v>143</v>
      </c>
      <c r="C16961" s="44">
        <v>0</v>
      </c>
      <c r="D16961" s="33">
        <v>43855</v>
      </c>
    </row>
    <row r="16962" spans="1:4" x14ac:dyDescent="0.2">
      <c r="A16962" t="s">
        <v>356</v>
      </c>
      <c r="B16962" t="s">
        <v>143</v>
      </c>
      <c r="C16962" s="44">
        <v>0</v>
      </c>
      <c r="D16962" s="33">
        <v>43856</v>
      </c>
    </row>
    <row r="16963" spans="1:4" x14ac:dyDescent="0.2">
      <c r="A16963" t="s">
        <v>356</v>
      </c>
      <c r="B16963" t="s">
        <v>143</v>
      </c>
      <c r="C16963" s="44">
        <v>0</v>
      </c>
      <c r="D16963" s="33">
        <v>43857</v>
      </c>
    </row>
    <row r="16964" spans="1:4" x14ac:dyDescent="0.2">
      <c r="A16964" t="s">
        <v>356</v>
      </c>
      <c r="B16964" t="s">
        <v>143</v>
      </c>
      <c r="C16964" s="44">
        <v>0</v>
      </c>
      <c r="D16964" s="33">
        <v>43858</v>
      </c>
    </row>
    <row r="16965" spans="1:4" x14ac:dyDescent="0.2">
      <c r="A16965" t="s">
        <v>356</v>
      </c>
      <c r="B16965" t="s">
        <v>143</v>
      </c>
      <c r="C16965" s="44">
        <v>0</v>
      </c>
      <c r="D16965" s="33">
        <v>43859</v>
      </c>
    </row>
    <row r="16966" spans="1:4" x14ac:dyDescent="0.2">
      <c r="A16966" t="s">
        <v>356</v>
      </c>
      <c r="B16966" t="s">
        <v>143</v>
      </c>
      <c r="C16966" s="44">
        <v>0</v>
      </c>
      <c r="D16966" s="33">
        <v>43860</v>
      </c>
    </row>
    <row r="16967" spans="1:4" x14ac:dyDescent="0.2">
      <c r="A16967" t="s">
        <v>356</v>
      </c>
      <c r="B16967" t="s">
        <v>143</v>
      </c>
      <c r="C16967" s="44">
        <v>0</v>
      </c>
      <c r="D16967" s="33">
        <v>43861</v>
      </c>
    </row>
    <row r="16968" spans="1:4" x14ac:dyDescent="0.2">
      <c r="A16968" t="s">
        <v>356</v>
      </c>
      <c r="B16968" t="s">
        <v>143</v>
      </c>
      <c r="C16968" s="44">
        <v>0</v>
      </c>
      <c r="D16968" s="33">
        <v>43862</v>
      </c>
    </row>
    <row r="16969" spans="1:4" x14ac:dyDescent="0.2">
      <c r="A16969" t="s">
        <v>356</v>
      </c>
      <c r="B16969" t="s">
        <v>143</v>
      </c>
      <c r="C16969" s="44">
        <v>0</v>
      </c>
      <c r="D16969" s="33">
        <v>43863</v>
      </c>
    </row>
    <row r="16970" spans="1:4" x14ac:dyDescent="0.2">
      <c r="A16970" t="s">
        <v>356</v>
      </c>
      <c r="B16970" t="s">
        <v>143</v>
      </c>
      <c r="C16970" s="44">
        <v>0</v>
      </c>
      <c r="D16970" s="33">
        <v>43864</v>
      </c>
    </row>
    <row r="16971" spans="1:4" x14ac:dyDescent="0.2">
      <c r="A16971" t="s">
        <v>356</v>
      </c>
      <c r="B16971" t="s">
        <v>143</v>
      </c>
      <c r="C16971" s="44">
        <v>0</v>
      </c>
      <c r="D16971" s="33">
        <v>43865</v>
      </c>
    </row>
    <row r="16972" spans="1:4" x14ac:dyDescent="0.2">
      <c r="A16972" t="s">
        <v>356</v>
      </c>
      <c r="B16972" t="s">
        <v>143</v>
      </c>
      <c r="C16972" s="44">
        <v>0</v>
      </c>
      <c r="D16972" s="33">
        <v>43866</v>
      </c>
    </row>
    <row r="16973" spans="1:4" x14ac:dyDescent="0.2">
      <c r="A16973" t="s">
        <v>356</v>
      </c>
      <c r="B16973" t="s">
        <v>143</v>
      </c>
      <c r="C16973" s="44">
        <v>0</v>
      </c>
      <c r="D16973" s="33">
        <v>43867</v>
      </c>
    </row>
    <row r="16974" spans="1:4" x14ac:dyDescent="0.2">
      <c r="A16974" t="s">
        <v>356</v>
      </c>
      <c r="B16974" t="s">
        <v>143</v>
      </c>
      <c r="C16974" s="44">
        <v>0</v>
      </c>
      <c r="D16974" s="33">
        <v>43868</v>
      </c>
    </row>
    <row r="16975" spans="1:4" x14ac:dyDescent="0.2">
      <c r="A16975" t="s">
        <v>356</v>
      </c>
      <c r="B16975" t="s">
        <v>143</v>
      </c>
      <c r="C16975" s="44">
        <v>0</v>
      </c>
      <c r="D16975" s="33">
        <v>43869</v>
      </c>
    </row>
    <row r="16976" spans="1:4" x14ac:dyDescent="0.2">
      <c r="A16976" t="s">
        <v>356</v>
      </c>
      <c r="B16976" t="s">
        <v>143</v>
      </c>
      <c r="C16976" s="44">
        <v>0</v>
      </c>
      <c r="D16976" s="33">
        <v>43870</v>
      </c>
    </row>
    <row r="16977" spans="1:4" x14ac:dyDescent="0.2">
      <c r="A16977" t="s">
        <v>356</v>
      </c>
      <c r="B16977" t="s">
        <v>143</v>
      </c>
      <c r="C16977" s="44">
        <v>0</v>
      </c>
      <c r="D16977" s="33">
        <v>43871</v>
      </c>
    </row>
    <row r="16978" spans="1:4" x14ac:dyDescent="0.2">
      <c r="A16978" t="s">
        <v>356</v>
      </c>
      <c r="B16978" t="s">
        <v>143</v>
      </c>
      <c r="C16978" s="44">
        <v>0</v>
      </c>
      <c r="D16978" s="33">
        <v>43872</v>
      </c>
    </row>
    <row r="16979" spans="1:4" x14ac:dyDescent="0.2">
      <c r="A16979" t="s">
        <v>356</v>
      </c>
      <c r="B16979" t="s">
        <v>143</v>
      </c>
      <c r="C16979" s="44">
        <v>0</v>
      </c>
      <c r="D16979" s="33">
        <v>43873</v>
      </c>
    </row>
    <row r="16980" spans="1:4" x14ac:dyDescent="0.2">
      <c r="A16980" t="s">
        <v>356</v>
      </c>
      <c r="B16980" t="s">
        <v>143</v>
      </c>
      <c r="C16980" s="44">
        <v>0</v>
      </c>
      <c r="D16980" s="33">
        <v>43874</v>
      </c>
    </row>
    <row r="16981" spans="1:4" x14ac:dyDescent="0.2">
      <c r="A16981" t="s">
        <v>356</v>
      </c>
      <c r="B16981" t="s">
        <v>143</v>
      </c>
      <c r="C16981" s="44">
        <v>0</v>
      </c>
      <c r="D16981" s="33">
        <v>43875</v>
      </c>
    </row>
    <row r="16982" spans="1:4" x14ac:dyDescent="0.2">
      <c r="A16982" t="s">
        <v>356</v>
      </c>
      <c r="B16982" t="s">
        <v>143</v>
      </c>
      <c r="C16982" s="44">
        <v>0</v>
      </c>
      <c r="D16982" s="33">
        <v>43876</v>
      </c>
    </row>
    <row r="16983" spans="1:4" x14ac:dyDescent="0.2">
      <c r="A16983" t="s">
        <v>356</v>
      </c>
      <c r="B16983" t="s">
        <v>143</v>
      </c>
      <c r="C16983" s="44">
        <v>0</v>
      </c>
      <c r="D16983" s="33">
        <v>43877</v>
      </c>
    </row>
    <row r="16984" spans="1:4" x14ac:dyDescent="0.2">
      <c r="A16984" t="s">
        <v>356</v>
      </c>
      <c r="B16984" t="s">
        <v>143</v>
      </c>
      <c r="C16984" s="44">
        <v>0</v>
      </c>
      <c r="D16984" s="33">
        <v>43878</v>
      </c>
    </row>
    <row r="16985" spans="1:4" x14ac:dyDescent="0.2">
      <c r="A16985" t="s">
        <v>356</v>
      </c>
      <c r="B16985" t="s">
        <v>143</v>
      </c>
      <c r="C16985" s="44">
        <v>0</v>
      </c>
      <c r="D16985" s="33">
        <v>43879</v>
      </c>
    </row>
    <row r="16986" spans="1:4" x14ac:dyDescent="0.2">
      <c r="A16986" t="s">
        <v>356</v>
      </c>
      <c r="B16986" t="s">
        <v>143</v>
      </c>
      <c r="C16986" s="44">
        <v>0</v>
      </c>
      <c r="D16986" s="33">
        <v>43880</v>
      </c>
    </row>
    <row r="16987" spans="1:4" x14ac:dyDescent="0.2">
      <c r="A16987" t="s">
        <v>356</v>
      </c>
      <c r="B16987" t="s">
        <v>143</v>
      </c>
      <c r="C16987" s="44">
        <v>0</v>
      </c>
      <c r="D16987" s="33">
        <v>43881</v>
      </c>
    </row>
    <row r="16988" spans="1:4" x14ac:dyDescent="0.2">
      <c r="A16988" t="s">
        <v>356</v>
      </c>
      <c r="B16988" t="s">
        <v>143</v>
      </c>
      <c r="C16988" s="44">
        <v>0</v>
      </c>
      <c r="D16988" s="33">
        <v>43882</v>
      </c>
    </row>
    <row r="16989" spans="1:4" x14ac:dyDescent="0.2">
      <c r="A16989" t="s">
        <v>356</v>
      </c>
      <c r="B16989" t="s">
        <v>143</v>
      </c>
      <c r="C16989" s="44">
        <v>0</v>
      </c>
      <c r="D16989" s="33">
        <v>43883</v>
      </c>
    </row>
    <row r="16990" spans="1:4" x14ac:dyDescent="0.2">
      <c r="A16990" t="s">
        <v>356</v>
      </c>
      <c r="B16990" t="s">
        <v>143</v>
      </c>
      <c r="C16990" s="44">
        <v>0</v>
      </c>
      <c r="D16990" s="33">
        <v>43884</v>
      </c>
    </row>
    <row r="16991" spans="1:4" x14ac:dyDescent="0.2">
      <c r="A16991" t="s">
        <v>356</v>
      </c>
      <c r="B16991" t="s">
        <v>143</v>
      </c>
      <c r="C16991" s="44">
        <v>0</v>
      </c>
      <c r="D16991" s="33">
        <v>43885</v>
      </c>
    </row>
    <row r="16992" spans="1:4" x14ac:dyDescent="0.2">
      <c r="A16992" t="s">
        <v>356</v>
      </c>
      <c r="B16992" t="s">
        <v>143</v>
      </c>
      <c r="C16992" s="44">
        <v>0</v>
      </c>
      <c r="D16992" s="33">
        <v>43886</v>
      </c>
    </row>
    <row r="16993" spans="1:4" x14ac:dyDescent="0.2">
      <c r="A16993" t="s">
        <v>356</v>
      </c>
      <c r="B16993" t="s">
        <v>143</v>
      </c>
      <c r="C16993" s="44">
        <v>0</v>
      </c>
      <c r="D16993" s="33">
        <v>43887</v>
      </c>
    </row>
    <row r="16994" spans="1:4" x14ac:dyDescent="0.2">
      <c r="A16994" t="s">
        <v>356</v>
      </c>
      <c r="B16994" t="s">
        <v>143</v>
      </c>
      <c r="C16994" s="44">
        <v>0</v>
      </c>
      <c r="D16994" s="33">
        <v>43888</v>
      </c>
    </row>
    <row r="16995" spans="1:4" x14ac:dyDescent="0.2">
      <c r="A16995" t="s">
        <v>356</v>
      </c>
      <c r="B16995" t="s">
        <v>143</v>
      </c>
      <c r="C16995" s="44">
        <v>0</v>
      </c>
      <c r="D16995" s="33">
        <v>43889</v>
      </c>
    </row>
    <row r="16996" spans="1:4" x14ac:dyDescent="0.2">
      <c r="A16996" t="s">
        <v>356</v>
      </c>
      <c r="B16996" t="s">
        <v>143</v>
      </c>
      <c r="C16996" s="44">
        <v>0</v>
      </c>
      <c r="D16996" s="33">
        <v>43890</v>
      </c>
    </row>
    <row r="16997" spans="1:4" x14ac:dyDescent="0.2">
      <c r="A16997" t="s">
        <v>356</v>
      </c>
      <c r="B16997" t="s">
        <v>143</v>
      </c>
      <c r="C16997" s="44">
        <v>0</v>
      </c>
      <c r="D16997" s="33">
        <v>43891</v>
      </c>
    </row>
    <row r="16998" spans="1:4" x14ac:dyDescent="0.2">
      <c r="A16998" t="s">
        <v>356</v>
      </c>
      <c r="B16998" t="s">
        <v>143</v>
      </c>
      <c r="C16998" s="44">
        <v>0</v>
      </c>
      <c r="D16998" s="33">
        <v>43892</v>
      </c>
    </row>
    <row r="16999" spans="1:4" x14ac:dyDescent="0.2">
      <c r="A16999" t="s">
        <v>356</v>
      </c>
      <c r="B16999" t="s">
        <v>143</v>
      </c>
      <c r="C16999" s="44">
        <v>0</v>
      </c>
      <c r="D16999" s="33">
        <v>43893</v>
      </c>
    </row>
    <row r="17000" spans="1:4" x14ac:dyDescent="0.2">
      <c r="A17000" t="s">
        <v>356</v>
      </c>
      <c r="B17000" t="s">
        <v>143</v>
      </c>
      <c r="C17000" s="44">
        <v>0</v>
      </c>
      <c r="D17000" s="33">
        <v>43894</v>
      </c>
    </row>
    <row r="17001" spans="1:4" x14ac:dyDescent="0.2">
      <c r="A17001" t="s">
        <v>356</v>
      </c>
      <c r="B17001" t="s">
        <v>143</v>
      </c>
      <c r="C17001" s="44">
        <v>0</v>
      </c>
      <c r="D17001" s="33">
        <v>43895</v>
      </c>
    </row>
    <row r="17002" spans="1:4" x14ac:dyDescent="0.2">
      <c r="A17002" t="s">
        <v>356</v>
      </c>
      <c r="B17002" t="s">
        <v>143</v>
      </c>
      <c r="C17002" s="44">
        <v>1</v>
      </c>
      <c r="D17002" s="33">
        <v>43896</v>
      </c>
    </row>
    <row r="17003" spans="1:4" x14ac:dyDescent="0.2">
      <c r="A17003" t="s">
        <v>356</v>
      </c>
      <c r="B17003" t="s">
        <v>143</v>
      </c>
      <c r="C17003" s="44">
        <v>1</v>
      </c>
      <c r="D17003" s="33">
        <v>43897</v>
      </c>
    </row>
    <row r="17004" spans="1:4" x14ac:dyDescent="0.2">
      <c r="A17004" t="s">
        <v>356</v>
      </c>
      <c r="B17004" t="s">
        <v>143</v>
      </c>
      <c r="C17004" s="44">
        <v>1</v>
      </c>
      <c r="D17004" s="33">
        <v>43898</v>
      </c>
    </row>
    <row r="17005" spans="1:4" x14ac:dyDescent="0.2">
      <c r="A17005" t="s">
        <v>356</v>
      </c>
      <c r="B17005" t="s">
        <v>143</v>
      </c>
      <c r="C17005" s="44">
        <v>1</v>
      </c>
      <c r="D17005" s="33">
        <v>43899</v>
      </c>
    </row>
    <row r="17006" spans="1:4" x14ac:dyDescent="0.2">
      <c r="A17006" t="s">
        <v>356</v>
      </c>
      <c r="B17006" t="s">
        <v>143</v>
      </c>
      <c r="C17006" s="44">
        <v>0</v>
      </c>
      <c r="D17006" s="33">
        <v>43900</v>
      </c>
    </row>
    <row r="17007" spans="1:4" x14ac:dyDescent="0.2">
      <c r="A17007" t="s">
        <v>356</v>
      </c>
      <c r="B17007" t="s">
        <v>143</v>
      </c>
      <c r="C17007" s="44">
        <v>0</v>
      </c>
      <c r="D17007" s="33">
        <v>43901</v>
      </c>
    </row>
    <row r="17008" spans="1:4" x14ac:dyDescent="0.2">
      <c r="A17008" t="s">
        <v>356</v>
      </c>
      <c r="B17008" t="s">
        <v>143</v>
      </c>
      <c r="C17008" s="44">
        <v>0</v>
      </c>
      <c r="D17008" s="33">
        <v>43902</v>
      </c>
    </row>
    <row r="17009" spans="1:4" x14ac:dyDescent="0.2">
      <c r="A17009" t="s">
        <v>356</v>
      </c>
      <c r="B17009" t="s">
        <v>143</v>
      </c>
      <c r="C17009" s="44">
        <v>0</v>
      </c>
      <c r="D17009" s="33">
        <v>43903</v>
      </c>
    </row>
    <row r="17010" spans="1:4" x14ac:dyDescent="0.2">
      <c r="A17010" t="s">
        <v>356</v>
      </c>
      <c r="B17010" t="s">
        <v>143</v>
      </c>
      <c r="C17010" s="44">
        <v>0</v>
      </c>
      <c r="D17010" s="33">
        <v>43904</v>
      </c>
    </row>
    <row r="17011" spans="1:4" x14ac:dyDescent="0.2">
      <c r="A17011" t="s">
        <v>356</v>
      </c>
      <c r="B17011" t="s">
        <v>143</v>
      </c>
      <c r="C17011" s="44">
        <v>0</v>
      </c>
      <c r="D17011" s="33">
        <v>43905</v>
      </c>
    </row>
    <row r="17012" spans="1:4" x14ac:dyDescent="0.2">
      <c r="A17012" t="s">
        <v>357</v>
      </c>
      <c r="B17012" t="s">
        <v>143</v>
      </c>
      <c r="C17012" s="44">
        <v>0</v>
      </c>
      <c r="D17012" s="33">
        <v>43852</v>
      </c>
    </row>
    <row r="17013" spans="1:4" x14ac:dyDescent="0.2">
      <c r="A17013" t="s">
        <v>357</v>
      </c>
      <c r="B17013" t="s">
        <v>143</v>
      </c>
      <c r="C17013" s="44">
        <v>0</v>
      </c>
      <c r="D17013" s="33">
        <v>43853</v>
      </c>
    </row>
    <row r="17014" spans="1:4" x14ac:dyDescent="0.2">
      <c r="A17014" t="s">
        <v>357</v>
      </c>
      <c r="B17014" t="s">
        <v>143</v>
      </c>
      <c r="C17014" s="44">
        <v>0</v>
      </c>
      <c r="D17014" s="33">
        <v>43854</v>
      </c>
    </row>
    <row r="17015" spans="1:4" x14ac:dyDescent="0.2">
      <c r="A17015" t="s">
        <v>357</v>
      </c>
      <c r="B17015" t="s">
        <v>143</v>
      </c>
      <c r="C17015" s="44">
        <v>0</v>
      </c>
      <c r="D17015" s="33">
        <v>43855</v>
      </c>
    </row>
    <row r="17016" spans="1:4" x14ac:dyDescent="0.2">
      <c r="A17016" t="s">
        <v>357</v>
      </c>
      <c r="B17016" t="s">
        <v>143</v>
      </c>
      <c r="C17016" s="44">
        <v>0</v>
      </c>
      <c r="D17016" s="33">
        <v>43856</v>
      </c>
    </row>
    <row r="17017" spans="1:4" x14ac:dyDescent="0.2">
      <c r="A17017" t="s">
        <v>357</v>
      </c>
      <c r="B17017" t="s">
        <v>143</v>
      </c>
      <c r="C17017" s="44">
        <v>0</v>
      </c>
      <c r="D17017" s="33">
        <v>43857</v>
      </c>
    </row>
    <row r="17018" spans="1:4" x14ac:dyDescent="0.2">
      <c r="A17018" t="s">
        <v>357</v>
      </c>
      <c r="B17018" t="s">
        <v>143</v>
      </c>
      <c r="C17018" s="44">
        <v>0</v>
      </c>
      <c r="D17018" s="33">
        <v>43858</v>
      </c>
    </row>
    <row r="17019" spans="1:4" x14ac:dyDescent="0.2">
      <c r="A17019" t="s">
        <v>357</v>
      </c>
      <c r="B17019" t="s">
        <v>143</v>
      </c>
      <c r="C17019" s="44">
        <v>0</v>
      </c>
      <c r="D17019" s="33">
        <v>43859</v>
      </c>
    </row>
    <row r="17020" spans="1:4" x14ac:dyDescent="0.2">
      <c r="A17020" t="s">
        <v>357</v>
      </c>
      <c r="B17020" t="s">
        <v>143</v>
      </c>
      <c r="C17020" s="44">
        <v>0</v>
      </c>
      <c r="D17020" s="33">
        <v>43860</v>
      </c>
    </row>
    <row r="17021" spans="1:4" x14ac:dyDescent="0.2">
      <c r="A17021" t="s">
        <v>357</v>
      </c>
      <c r="B17021" t="s">
        <v>143</v>
      </c>
      <c r="C17021" s="44">
        <v>1</v>
      </c>
      <c r="D17021" s="33">
        <v>43861</v>
      </c>
    </row>
    <row r="17022" spans="1:4" x14ac:dyDescent="0.2">
      <c r="A17022" t="s">
        <v>357</v>
      </c>
      <c r="B17022" t="s">
        <v>143</v>
      </c>
      <c r="C17022" s="44">
        <v>1</v>
      </c>
      <c r="D17022" s="33">
        <v>43862</v>
      </c>
    </row>
    <row r="17023" spans="1:4" x14ac:dyDescent="0.2">
      <c r="A17023" t="s">
        <v>357</v>
      </c>
      <c r="B17023" t="s">
        <v>143</v>
      </c>
      <c r="C17023" s="44">
        <v>1</v>
      </c>
      <c r="D17023" s="33">
        <v>43863</v>
      </c>
    </row>
    <row r="17024" spans="1:4" x14ac:dyDescent="0.2">
      <c r="A17024" t="s">
        <v>357</v>
      </c>
      <c r="B17024" t="s">
        <v>143</v>
      </c>
      <c r="C17024" s="44">
        <v>2</v>
      </c>
      <c r="D17024" s="33">
        <v>43864</v>
      </c>
    </row>
    <row r="17025" spans="1:4" x14ac:dyDescent="0.2">
      <c r="A17025" t="s">
        <v>357</v>
      </c>
      <c r="B17025" t="s">
        <v>143</v>
      </c>
      <c r="C17025" s="44">
        <v>2</v>
      </c>
      <c r="D17025" s="33">
        <v>43865</v>
      </c>
    </row>
    <row r="17026" spans="1:4" x14ac:dyDescent="0.2">
      <c r="A17026" t="s">
        <v>357</v>
      </c>
      <c r="B17026" t="s">
        <v>143</v>
      </c>
      <c r="C17026" s="44">
        <v>2</v>
      </c>
      <c r="D17026" s="33">
        <v>43866</v>
      </c>
    </row>
    <row r="17027" spans="1:4" x14ac:dyDescent="0.2">
      <c r="A17027" t="s">
        <v>357</v>
      </c>
      <c r="B17027" t="s">
        <v>143</v>
      </c>
      <c r="C17027" s="44">
        <v>2</v>
      </c>
      <c r="D17027" s="33">
        <v>43867</v>
      </c>
    </row>
    <row r="17028" spans="1:4" x14ac:dyDescent="0.2">
      <c r="A17028" t="s">
        <v>357</v>
      </c>
      <c r="B17028" t="s">
        <v>143</v>
      </c>
      <c r="C17028" s="44">
        <v>2</v>
      </c>
      <c r="D17028" s="33">
        <v>43868</v>
      </c>
    </row>
    <row r="17029" spans="1:4" x14ac:dyDescent="0.2">
      <c r="A17029" t="s">
        <v>357</v>
      </c>
      <c r="B17029" t="s">
        <v>143</v>
      </c>
      <c r="C17029" s="44">
        <v>2</v>
      </c>
      <c r="D17029" s="33">
        <v>43869</v>
      </c>
    </row>
    <row r="17030" spans="1:4" x14ac:dyDescent="0.2">
      <c r="A17030" t="s">
        <v>357</v>
      </c>
      <c r="B17030" t="s">
        <v>143</v>
      </c>
      <c r="C17030" s="44">
        <v>2</v>
      </c>
      <c r="D17030" s="33">
        <v>43870</v>
      </c>
    </row>
    <row r="17031" spans="1:4" x14ac:dyDescent="0.2">
      <c r="A17031" t="s">
        <v>357</v>
      </c>
      <c r="B17031" t="s">
        <v>143</v>
      </c>
      <c r="C17031" s="44">
        <v>2</v>
      </c>
      <c r="D17031" s="33">
        <v>43871</v>
      </c>
    </row>
    <row r="17032" spans="1:4" x14ac:dyDescent="0.2">
      <c r="A17032" t="s">
        <v>357</v>
      </c>
      <c r="B17032" t="s">
        <v>143</v>
      </c>
      <c r="C17032" s="44">
        <v>2</v>
      </c>
      <c r="D17032" s="33">
        <v>43872</v>
      </c>
    </row>
    <row r="17033" spans="1:4" x14ac:dyDescent="0.2">
      <c r="A17033" t="s">
        <v>357</v>
      </c>
      <c r="B17033" t="s">
        <v>143</v>
      </c>
      <c r="C17033" s="44">
        <v>2</v>
      </c>
      <c r="D17033" s="33">
        <v>43873</v>
      </c>
    </row>
    <row r="17034" spans="1:4" x14ac:dyDescent="0.2">
      <c r="A17034" t="s">
        <v>357</v>
      </c>
      <c r="B17034" t="s">
        <v>143</v>
      </c>
      <c r="C17034" s="44">
        <v>2</v>
      </c>
      <c r="D17034" s="33">
        <v>43874</v>
      </c>
    </row>
    <row r="17035" spans="1:4" x14ac:dyDescent="0.2">
      <c r="A17035" t="s">
        <v>357</v>
      </c>
      <c r="B17035" t="s">
        <v>143</v>
      </c>
      <c r="C17035" s="44">
        <v>2</v>
      </c>
      <c r="D17035" s="33">
        <v>43875</v>
      </c>
    </row>
    <row r="17036" spans="1:4" x14ac:dyDescent="0.2">
      <c r="A17036" t="s">
        <v>357</v>
      </c>
      <c r="B17036" t="s">
        <v>143</v>
      </c>
      <c r="C17036" s="44">
        <v>2</v>
      </c>
      <c r="D17036" s="33">
        <v>43876</v>
      </c>
    </row>
    <row r="17037" spans="1:4" x14ac:dyDescent="0.2">
      <c r="A17037" t="s">
        <v>357</v>
      </c>
      <c r="B17037" t="s">
        <v>143</v>
      </c>
      <c r="C17037" s="44">
        <v>2</v>
      </c>
      <c r="D17037" s="33">
        <v>43877</v>
      </c>
    </row>
    <row r="17038" spans="1:4" x14ac:dyDescent="0.2">
      <c r="A17038" t="s">
        <v>357</v>
      </c>
      <c r="B17038" t="s">
        <v>143</v>
      </c>
      <c r="C17038" s="44">
        <v>2</v>
      </c>
      <c r="D17038" s="33">
        <v>43878</v>
      </c>
    </row>
    <row r="17039" spans="1:4" x14ac:dyDescent="0.2">
      <c r="A17039" t="s">
        <v>357</v>
      </c>
      <c r="B17039" t="s">
        <v>143</v>
      </c>
      <c r="C17039" s="44">
        <v>2</v>
      </c>
      <c r="D17039" s="33">
        <v>43879</v>
      </c>
    </row>
    <row r="17040" spans="1:4" x14ac:dyDescent="0.2">
      <c r="A17040" t="s">
        <v>357</v>
      </c>
      <c r="B17040" t="s">
        <v>143</v>
      </c>
      <c r="C17040" s="44">
        <v>2</v>
      </c>
      <c r="D17040" s="33">
        <v>43880</v>
      </c>
    </row>
    <row r="17041" spans="1:4" x14ac:dyDescent="0.2">
      <c r="A17041" t="s">
        <v>357</v>
      </c>
      <c r="B17041" t="s">
        <v>143</v>
      </c>
      <c r="C17041" s="44">
        <v>2</v>
      </c>
      <c r="D17041" s="33">
        <v>43881</v>
      </c>
    </row>
    <row r="17042" spans="1:4" x14ac:dyDescent="0.2">
      <c r="A17042" t="s">
        <v>357</v>
      </c>
      <c r="B17042" t="s">
        <v>143</v>
      </c>
      <c r="C17042" s="44">
        <v>2</v>
      </c>
      <c r="D17042" s="33">
        <v>43882</v>
      </c>
    </row>
    <row r="17043" spans="1:4" x14ac:dyDescent="0.2">
      <c r="A17043" t="s">
        <v>357</v>
      </c>
      <c r="B17043" t="s">
        <v>143</v>
      </c>
      <c r="C17043" s="44">
        <v>2</v>
      </c>
      <c r="D17043" s="33">
        <v>43883</v>
      </c>
    </row>
    <row r="17044" spans="1:4" x14ac:dyDescent="0.2">
      <c r="A17044" t="s">
        <v>357</v>
      </c>
      <c r="B17044" t="s">
        <v>143</v>
      </c>
      <c r="C17044" s="44">
        <v>2</v>
      </c>
      <c r="D17044" s="33">
        <v>43884</v>
      </c>
    </row>
    <row r="17045" spans="1:4" x14ac:dyDescent="0.2">
      <c r="A17045" t="s">
        <v>357</v>
      </c>
      <c r="B17045" t="s">
        <v>143</v>
      </c>
      <c r="C17045" s="44">
        <v>2</v>
      </c>
      <c r="D17045" s="33">
        <v>43885</v>
      </c>
    </row>
    <row r="17046" spans="1:4" x14ac:dyDescent="0.2">
      <c r="A17046" t="s">
        <v>357</v>
      </c>
      <c r="B17046" t="s">
        <v>143</v>
      </c>
      <c r="C17046" s="44">
        <v>2</v>
      </c>
      <c r="D17046" s="33">
        <v>43886</v>
      </c>
    </row>
    <row r="17047" spans="1:4" x14ac:dyDescent="0.2">
      <c r="A17047" t="s">
        <v>357</v>
      </c>
      <c r="B17047" t="s">
        <v>143</v>
      </c>
      <c r="C17047" s="44">
        <v>2</v>
      </c>
      <c r="D17047" s="33">
        <v>43887</v>
      </c>
    </row>
    <row r="17048" spans="1:4" x14ac:dyDescent="0.2">
      <c r="A17048" t="s">
        <v>357</v>
      </c>
      <c r="B17048" t="s">
        <v>143</v>
      </c>
      <c r="C17048" s="44">
        <v>2</v>
      </c>
      <c r="D17048" s="33">
        <v>43888</v>
      </c>
    </row>
    <row r="17049" spans="1:4" x14ac:dyDescent="0.2">
      <c r="A17049" t="s">
        <v>357</v>
      </c>
      <c r="B17049" t="s">
        <v>143</v>
      </c>
      <c r="C17049" s="44">
        <v>2</v>
      </c>
      <c r="D17049" s="33">
        <v>43889</v>
      </c>
    </row>
    <row r="17050" spans="1:4" x14ac:dyDescent="0.2">
      <c r="A17050" t="s">
        <v>357</v>
      </c>
      <c r="B17050" t="s">
        <v>143</v>
      </c>
      <c r="C17050" s="44">
        <v>3</v>
      </c>
      <c r="D17050" s="33">
        <v>43890</v>
      </c>
    </row>
    <row r="17051" spans="1:4" x14ac:dyDescent="0.2">
      <c r="A17051" t="s">
        <v>357</v>
      </c>
      <c r="B17051" t="s">
        <v>143</v>
      </c>
      <c r="C17051" s="44">
        <v>3</v>
      </c>
      <c r="D17051" s="33">
        <v>43891</v>
      </c>
    </row>
    <row r="17052" spans="1:4" x14ac:dyDescent="0.2">
      <c r="A17052" t="s">
        <v>357</v>
      </c>
      <c r="B17052" t="s">
        <v>143</v>
      </c>
      <c r="C17052" s="44">
        <v>9</v>
      </c>
      <c r="D17052" s="33">
        <v>43892</v>
      </c>
    </row>
    <row r="17053" spans="1:4" x14ac:dyDescent="0.2">
      <c r="A17053" t="s">
        <v>357</v>
      </c>
      <c r="B17053" t="s">
        <v>143</v>
      </c>
      <c r="C17053" s="44">
        <v>11</v>
      </c>
      <c r="D17053" s="33">
        <v>43893</v>
      </c>
    </row>
    <row r="17054" spans="1:4" x14ac:dyDescent="0.2">
      <c r="A17054" t="s">
        <v>357</v>
      </c>
      <c r="B17054" t="s">
        <v>143</v>
      </c>
      <c r="C17054" s="44">
        <v>11</v>
      </c>
      <c r="D17054" s="33">
        <v>43894</v>
      </c>
    </row>
    <row r="17055" spans="1:4" x14ac:dyDescent="0.2">
      <c r="A17055" t="s">
        <v>357</v>
      </c>
      <c r="B17055" t="s">
        <v>143</v>
      </c>
      <c r="C17055" s="44">
        <v>20</v>
      </c>
      <c r="D17055" s="33">
        <v>43895</v>
      </c>
    </row>
    <row r="17056" spans="1:4" x14ac:dyDescent="0.2">
      <c r="A17056" t="s">
        <v>357</v>
      </c>
      <c r="B17056" t="s">
        <v>143</v>
      </c>
      <c r="C17056" s="44">
        <v>20</v>
      </c>
      <c r="D17056" s="33">
        <v>43896</v>
      </c>
    </row>
    <row r="17057" spans="1:4" x14ac:dyDescent="0.2">
      <c r="A17057" t="s">
        <v>357</v>
      </c>
      <c r="B17057" t="s">
        <v>143</v>
      </c>
      <c r="C17057" s="44">
        <v>32</v>
      </c>
      <c r="D17057" s="33">
        <v>43897</v>
      </c>
    </row>
    <row r="17058" spans="1:4" x14ac:dyDescent="0.2">
      <c r="A17058" t="s">
        <v>357</v>
      </c>
      <c r="B17058" t="s">
        <v>143</v>
      </c>
      <c r="C17058" s="44">
        <v>38</v>
      </c>
      <c r="D17058" s="33">
        <v>43898</v>
      </c>
    </row>
    <row r="17059" spans="1:4" x14ac:dyDescent="0.2">
      <c r="A17059" t="s">
        <v>357</v>
      </c>
      <c r="B17059" t="s">
        <v>143</v>
      </c>
      <c r="C17059" s="44">
        <v>38</v>
      </c>
      <c r="D17059" s="33">
        <v>43899</v>
      </c>
    </row>
    <row r="17060" spans="1:4" x14ac:dyDescent="0.2">
      <c r="A17060" t="s">
        <v>357</v>
      </c>
      <c r="B17060" t="s">
        <v>143</v>
      </c>
      <c r="C17060" s="44">
        <v>0</v>
      </c>
      <c r="D17060" s="33">
        <v>43900</v>
      </c>
    </row>
    <row r="17061" spans="1:4" x14ac:dyDescent="0.2">
      <c r="A17061" t="s">
        <v>357</v>
      </c>
      <c r="B17061" t="s">
        <v>143</v>
      </c>
      <c r="C17061" s="44">
        <v>0</v>
      </c>
      <c r="D17061" s="33">
        <v>43901</v>
      </c>
    </row>
    <row r="17062" spans="1:4" x14ac:dyDescent="0.2">
      <c r="A17062" t="s">
        <v>357</v>
      </c>
      <c r="B17062" t="s">
        <v>143</v>
      </c>
      <c r="C17062" s="44">
        <v>0</v>
      </c>
      <c r="D17062" s="33">
        <v>43902</v>
      </c>
    </row>
    <row r="17063" spans="1:4" x14ac:dyDescent="0.2">
      <c r="A17063" t="s">
        <v>357</v>
      </c>
      <c r="B17063" t="s">
        <v>143</v>
      </c>
      <c r="C17063" s="44">
        <v>0</v>
      </c>
      <c r="D17063" s="33">
        <v>43903</v>
      </c>
    </row>
    <row r="17064" spans="1:4" x14ac:dyDescent="0.2">
      <c r="A17064" t="s">
        <v>357</v>
      </c>
      <c r="B17064" t="s">
        <v>143</v>
      </c>
      <c r="C17064" s="44">
        <v>0</v>
      </c>
      <c r="D17064" s="33">
        <v>43904</v>
      </c>
    </row>
    <row r="17065" spans="1:4" x14ac:dyDescent="0.2">
      <c r="A17065" t="s">
        <v>357</v>
      </c>
      <c r="B17065" t="s">
        <v>143</v>
      </c>
      <c r="C17065" s="44">
        <v>0</v>
      </c>
      <c r="D17065" s="33">
        <v>43905</v>
      </c>
    </row>
    <row r="17066" spans="1:4" x14ac:dyDescent="0.2">
      <c r="A17066" t="s">
        <v>358</v>
      </c>
      <c r="B17066" t="s">
        <v>143</v>
      </c>
      <c r="C17066" s="44">
        <v>0</v>
      </c>
      <c r="D17066" s="33">
        <v>43852</v>
      </c>
    </row>
    <row r="17067" spans="1:4" x14ac:dyDescent="0.2">
      <c r="A17067" t="s">
        <v>358</v>
      </c>
      <c r="B17067" t="s">
        <v>143</v>
      </c>
      <c r="C17067" s="44">
        <v>0</v>
      </c>
      <c r="D17067" s="33">
        <v>43853</v>
      </c>
    </row>
    <row r="17068" spans="1:4" x14ac:dyDescent="0.2">
      <c r="A17068" t="s">
        <v>358</v>
      </c>
      <c r="B17068" t="s">
        <v>143</v>
      </c>
      <c r="C17068" s="44">
        <v>0</v>
      </c>
      <c r="D17068" s="33">
        <v>43854</v>
      </c>
    </row>
    <row r="17069" spans="1:4" x14ac:dyDescent="0.2">
      <c r="A17069" t="s">
        <v>358</v>
      </c>
      <c r="B17069" t="s">
        <v>143</v>
      </c>
      <c r="C17069" s="44">
        <v>0</v>
      </c>
      <c r="D17069" s="33">
        <v>43855</v>
      </c>
    </row>
    <row r="17070" spans="1:4" x14ac:dyDescent="0.2">
      <c r="A17070" t="s">
        <v>358</v>
      </c>
      <c r="B17070" t="s">
        <v>143</v>
      </c>
      <c r="C17070" s="44">
        <v>0</v>
      </c>
      <c r="D17070" s="33">
        <v>43856</v>
      </c>
    </row>
    <row r="17071" spans="1:4" x14ac:dyDescent="0.2">
      <c r="A17071" t="s">
        <v>358</v>
      </c>
      <c r="B17071" t="s">
        <v>143</v>
      </c>
      <c r="C17071" s="44">
        <v>0</v>
      </c>
      <c r="D17071" s="33">
        <v>43857</v>
      </c>
    </row>
    <row r="17072" spans="1:4" x14ac:dyDescent="0.2">
      <c r="A17072" t="s">
        <v>358</v>
      </c>
      <c r="B17072" t="s">
        <v>143</v>
      </c>
      <c r="C17072" s="44">
        <v>0</v>
      </c>
      <c r="D17072" s="33">
        <v>43858</v>
      </c>
    </row>
    <row r="17073" spans="1:4" x14ac:dyDescent="0.2">
      <c r="A17073" t="s">
        <v>358</v>
      </c>
      <c r="B17073" t="s">
        <v>143</v>
      </c>
      <c r="C17073" s="44">
        <v>0</v>
      </c>
      <c r="D17073" s="33">
        <v>43859</v>
      </c>
    </row>
    <row r="17074" spans="1:4" x14ac:dyDescent="0.2">
      <c r="A17074" t="s">
        <v>358</v>
      </c>
      <c r="B17074" t="s">
        <v>143</v>
      </c>
      <c r="C17074" s="44">
        <v>0</v>
      </c>
      <c r="D17074" s="33">
        <v>43860</v>
      </c>
    </row>
    <row r="17075" spans="1:4" x14ac:dyDescent="0.2">
      <c r="A17075" t="s">
        <v>358</v>
      </c>
      <c r="B17075" t="s">
        <v>143</v>
      </c>
      <c r="C17075" s="44">
        <v>0</v>
      </c>
      <c r="D17075" s="33">
        <v>43861</v>
      </c>
    </row>
    <row r="17076" spans="1:4" x14ac:dyDescent="0.2">
      <c r="A17076" t="s">
        <v>358</v>
      </c>
      <c r="B17076" t="s">
        <v>143</v>
      </c>
      <c r="C17076" s="44">
        <v>0</v>
      </c>
      <c r="D17076" s="33">
        <v>43862</v>
      </c>
    </row>
    <row r="17077" spans="1:4" x14ac:dyDescent="0.2">
      <c r="A17077" t="s">
        <v>358</v>
      </c>
      <c r="B17077" t="s">
        <v>143</v>
      </c>
      <c r="C17077" s="44">
        <v>0</v>
      </c>
      <c r="D17077" s="33">
        <v>43863</v>
      </c>
    </row>
    <row r="17078" spans="1:4" x14ac:dyDescent="0.2">
      <c r="A17078" t="s">
        <v>358</v>
      </c>
      <c r="B17078" t="s">
        <v>143</v>
      </c>
      <c r="C17078" s="44">
        <v>0</v>
      </c>
      <c r="D17078" s="33">
        <v>43864</v>
      </c>
    </row>
    <row r="17079" spans="1:4" x14ac:dyDescent="0.2">
      <c r="A17079" t="s">
        <v>358</v>
      </c>
      <c r="B17079" t="s">
        <v>143</v>
      </c>
      <c r="C17079" s="44">
        <v>0</v>
      </c>
      <c r="D17079" s="33">
        <v>43865</v>
      </c>
    </row>
    <row r="17080" spans="1:4" x14ac:dyDescent="0.2">
      <c r="A17080" t="s">
        <v>358</v>
      </c>
      <c r="B17080" t="s">
        <v>143</v>
      </c>
      <c r="C17080" s="44">
        <v>0</v>
      </c>
      <c r="D17080" s="33">
        <v>43866</v>
      </c>
    </row>
    <row r="17081" spans="1:4" x14ac:dyDescent="0.2">
      <c r="A17081" t="s">
        <v>358</v>
      </c>
      <c r="B17081" t="s">
        <v>143</v>
      </c>
      <c r="C17081" s="44">
        <v>0</v>
      </c>
      <c r="D17081" s="33">
        <v>43867</v>
      </c>
    </row>
    <row r="17082" spans="1:4" x14ac:dyDescent="0.2">
      <c r="A17082" t="s">
        <v>358</v>
      </c>
      <c r="B17082" t="s">
        <v>143</v>
      </c>
      <c r="C17082" s="44">
        <v>0</v>
      </c>
      <c r="D17082" s="33">
        <v>43868</v>
      </c>
    </row>
    <row r="17083" spans="1:4" x14ac:dyDescent="0.2">
      <c r="A17083" t="s">
        <v>358</v>
      </c>
      <c r="B17083" t="s">
        <v>143</v>
      </c>
      <c r="C17083" s="44">
        <v>0</v>
      </c>
      <c r="D17083" s="33">
        <v>43869</v>
      </c>
    </row>
    <row r="17084" spans="1:4" x14ac:dyDescent="0.2">
      <c r="A17084" t="s">
        <v>358</v>
      </c>
      <c r="B17084" t="s">
        <v>143</v>
      </c>
      <c r="C17084" s="44">
        <v>0</v>
      </c>
      <c r="D17084" s="33">
        <v>43870</v>
      </c>
    </row>
    <row r="17085" spans="1:4" x14ac:dyDescent="0.2">
      <c r="A17085" t="s">
        <v>358</v>
      </c>
      <c r="B17085" t="s">
        <v>143</v>
      </c>
      <c r="C17085" s="44">
        <v>0</v>
      </c>
      <c r="D17085" s="33">
        <v>43871</v>
      </c>
    </row>
    <row r="17086" spans="1:4" x14ac:dyDescent="0.2">
      <c r="A17086" t="s">
        <v>358</v>
      </c>
      <c r="B17086" t="s">
        <v>143</v>
      </c>
      <c r="C17086" s="44">
        <v>0</v>
      </c>
      <c r="D17086" s="33">
        <v>43872</v>
      </c>
    </row>
    <row r="17087" spans="1:4" x14ac:dyDescent="0.2">
      <c r="A17087" t="s">
        <v>358</v>
      </c>
      <c r="B17087" t="s">
        <v>143</v>
      </c>
      <c r="C17087" s="44">
        <v>0</v>
      </c>
      <c r="D17087" s="33">
        <v>43873</v>
      </c>
    </row>
    <row r="17088" spans="1:4" x14ac:dyDescent="0.2">
      <c r="A17088" t="s">
        <v>358</v>
      </c>
      <c r="B17088" t="s">
        <v>143</v>
      </c>
      <c r="C17088" s="44">
        <v>0</v>
      </c>
      <c r="D17088" s="33">
        <v>43874</v>
      </c>
    </row>
    <row r="17089" spans="1:4" x14ac:dyDescent="0.2">
      <c r="A17089" t="s">
        <v>358</v>
      </c>
      <c r="B17089" t="s">
        <v>143</v>
      </c>
      <c r="C17089" s="44">
        <v>0</v>
      </c>
      <c r="D17089" s="33">
        <v>43875</v>
      </c>
    </row>
    <row r="17090" spans="1:4" x14ac:dyDescent="0.2">
      <c r="A17090" t="s">
        <v>358</v>
      </c>
      <c r="B17090" t="s">
        <v>143</v>
      </c>
      <c r="C17090" s="44">
        <v>0</v>
      </c>
      <c r="D17090" s="33">
        <v>43876</v>
      </c>
    </row>
    <row r="17091" spans="1:4" x14ac:dyDescent="0.2">
      <c r="A17091" t="s">
        <v>358</v>
      </c>
      <c r="B17091" t="s">
        <v>143</v>
      </c>
      <c r="C17091" s="44">
        <v>0</v>
      </c>
      <c r="D17091" s="33">
        <v>43877</v>
      </c>
    </row>
    <row r="17092" spans="1:4" x14ac:dyDescent="0.2">
      <c r="A17092" t="s">
        <v>358</v>
      </c>
      <c r="B17092" t="s">
        <v>143</v>
      </c>
      <c r="C17092" s="44">
        <v>0</v>
      </c>
      <c r="D17092" s="33">
        <v>43878</v>
      </c>
    </row>
    <row r="17093" spans="1:4" x14ac:dyDescent="0.2">
      <c r="A17093" t="s">
        <v>358</v>
      </c>
      <c r="B17093" t="s">
        <v>143</v>
      </c>
      <c r="C17093" s="44">
        <v>0</v>
      </c>
      <c r="D17093" s="33">
        <v>43879</v>
      </c>
    </row>
    <row r="17094" spans="1:4" x14ac:dyDescent="0.2">
      <c r="A17094" t="s">
        <v>358</v>
      </c>
      <c r="B17094" t="s">
        <v>143</v>
      </c>
      <c r="C17094" s="44">
        <v>0</v>
      </c>
      <c r="D17094" s="33">
        <v>43880</v>
      </c>
    </row>
    <row r="17095" spans="1:4" x14ac:dyDescent="0.2">
      <c r="A17095" t="s">
        <v>358</v>
      </c>
      <c r="B17095" t="s">
        <v>143</v>
      </c>
      <c r="C17095" s="44">
        <v>0</v>
      </c>
      <c r="D17095" s="33">
        <v>43881</v>
      </c>
    </row>
    <row r="17096" spans="1:4" x14ac:dyDescent="0.2">
      <c r="A17096" t="s">
        <v>358</v>
      </c>
      <c r="B17096" t="s">
        <v>143</v>
      </c>
      <c r="C17096" s="44">
        <v>0</v>
      </c>
      <c r="D17096" s="33">
        <v>43882</v>
      </c>
    </row>
    <row r="17097" spans="1:4" x14ac:dyDescent="0.2">
      <c r="A17097" t="s">
        <v>358</v>
      </c>
      <c r="B17097" t="s">
        <v>143</v>
      </c>
      <c r="C17097" s="44">
        <v>0</v>
      </c>
      <c r="D17097" s="33">
        <v>43883</v>
      </c>
    </row>
    <row r="17098" spans="1:4" x14ac:dyDescent="0.2">
      <c r="A17098" t="s">
        <v>358</v>
      </c>
      <c r="B17098" t="s">
        <v>143</v>
      </c>
      <c r="C17098" s="44">
        <v>0</v>
      </c>
      <c r="D17098" s="33">
        <v>43884</v>
      </c>
    </row>
    <row r="17099" spans="1:4" x14ac:dyDescent="0.2">
      <c r="A17099" t="s">
        <v>358</v>
      </c>
      <c r="B17099" t="s">
        <v>143</v>
      </c>
      <c r="C17099" s="44">
        <v>0</v>
      </c>
      <c r="D17099" s="33">
        <v>43885</v>
      </c>
    </row>
    <row r="17100" spans="1:4" x14ac:dyDescent="0.2">
      <c r="A17100" t="s">
        <v>358</v>
      </c>
      <c r="B17100" t="s">
        <v>143</v>
      </c>
      <c r="C17100" s="44">
        <v>0</v>
      </c>
      <c r="D17100" s="33">
        <v>43886</v>
      </c>
    </row>
    <row r="17101" spans="1:4" x14ac:dyDescent="0.2">
      <c r="A17101" t="s">
        <v>358</v>
      </c>
      <c r="B17101" t="s">
        <v>143</v>
      </c>
      <c r="C17101" s="44">
        <v>0</v>
      </c>
      <c r="D17101" s="33">
        <v>43887</v>
      </c>
    </row>
    <row r="17102" spans="1:4" x14ac:dyDescent="0.2">
      <c r="A17102" t="s">
        <v>358</v>
      </c>
      <c r="B17102" t="s">
        <v>143</v>
      </c>
      <c r="C17102" s="44">
        <v>0</v>
      </c>
      <c r="D17102" s="33">
        <v>43888</v>
      </c>
    </row>
    <row r="17103" spans="1:4" x14ac:dyDescent="0.2">
      <c r="A17103" t="s">
        <v>358</v>
      </c>
      <c r="B17103" t="s">
        <v>143</v>
      </c>
      <c r="C17103" s="44">
        <v>0</v>
      </c>
      <c r="D17103" s="33">
        <v>43889</v>
      </c>
    </row>
    <row r="17104" spans="1:4" x14ac:dyDescent="0.2">
      <c r="A17104" t="s">
        <v>358</v>
      </c>
      <c r="B17104" t="s">
        <v>143</v>
      </c>
      <c r="C17104" s="44">
        <v>0</v>
      </c>
      <c r="D17104" s="33">
        <v>43890</v>
      </c>
    </row>
    <row r="17105" spans="1:4" x14ac:dyDescent="0.2">
      <c r="A17105" t="s">
        <v>358</v>
      </c>
      <c r="B17105" t="s">
        <v>143</v>
      </c>
      <c r="C17105" s="44">
        <v>0</v>
      </c>
      <c r="D17105" s="33">
        <v>43891</v>
      </c>
    </row>
    <row r="17106" spans="1:4" x14ac:dyDescent="0.2">
      <c r="A17106" t="s">
        <v>358</v>
      </c>
      <c r="B17106" t="s">
        <v>143</v>
      </c>
      <c r="C17106" s="44">
        <v>0</v>
      </c>
      <c r="D17106" s="33">
        <v>43892</v>
      </c>
    </row>
    <row r="17107" spans="1:4" x14ac:dyDescent="0.2">
      <c r="A17107" t="s">
        <v>358</v>
      </c>
      <c r="B17107" t="s">
        <v>143</v>
      </c>
      <c r="C17107" s="44">
        <v>0</v>
      </c>
      <c r="D17107" s="33">
        <v>43893</v>
      </c>
    </row>
    <row r="17108" spans="1:4" x14ac:dyDescent="0.2">
      <c r="A17108" t="s">
        <v>358</v>
      </c>
      <c r="B17108" t="s">
        <v>143</v>
      </c>
      <c r="C17108" s="44">
        <v>0</v>
      </c>
      <c r="D17108" s="33">
        <v>43894</v>
      </c>
    </row>
    <row r="17109" spans="1:4" x14ac:dyDescent="0.2">
      <c r="A17109" t="s">
        <v>358</v>
      </c>
      <c r="B17109" t="s">
        <v>143</v>
      </c>
      <c r="C17109" s="44">
        <v>1</v>
      </c>
      <c r="D17109" s="33">
        <v>43895</v>
      </c>
    </row>
    <row r="17110" spans="1:4" x14ac:dyDescent="0.2">
      <c r="A17110" t="s">
        <v>358</v>
      </c>
      <c r="B17110" t="s">
        <v>143</v>
      </c>
      <c r="C17110" s="44">
        <v>1</v>
      </c>
      <c r="D17110" s="33">
        <v>43896</v>
      </c>
    </row>
    <row r="17111" spans="1:4" x14ac:dyDescent="0.2">
      <c r="A17111" t="s">
        <v>358</v>
      </c>
      <c r="B17111" t="s">
        <v>143</v>
      </c>
      <c r="C17111" s="44">
        <v>1</v>
      </c>
      <c r="D17111" s="33">
        <v>43897</v>
      </c>
    </row>
    <row r="17112" spans="1:4" x14ac:dyDescent="0.2">
      <c r="A17112" t="s">
        <v>358</v>
      </c>
      <c r="B17112" t="s">
        <v>143</v>
      </c>
      <c r="C17112" s="44">
        <v>2</v>
      </c>
      <c r="D17112" s="33">
        <v>43898</v>
      </c>
    </row>
    <row r="17113" spans="1:4" x14ac:dyDescent="0.2">
      <c r="A17113" t="s">
        <v>358</v>
      </c>
      <c r="B17113" t="s">
        <v>143</v>
      </c>
      <c r="C17113" s="44">
        <v>2</v>
      </c>
      <c r="D17113" s="33">
        <v>43899</v>
      </c>
    </row>
    <row r="17114" spans="1:4" x14ac:dyDescent="0.2">
      <c r="A17114" t="s">
        <v>358</v>
      </c>
      <c r="B17114" t="s">
        <v>143</v>
      </c>
      <c r="C17114" s="44">
        <v>0</v>
      </c>
      <c r="D17114" s="33">
        <v>43900</v>
      </c>
    </row>
    <row r="17115" spans="1:4" x14ac:dyDescent="0.2">
      <c r="A17115" t="s">
        <v>358</v>
      </c>
      <c r="B17115" t="s">
        <v>143</v>
      </c>
      <c r="C17115" s="44">
        <v>0</v>
      </c>
      <c r="D17115" s="33">
        <v>43901</v>
      </c>
    </row>
    <row r="17116" spans="1:4" x14ac:dyDescent="0.2">
      <c r="A17116" t="s">
        <v>358</v>
      </c>
      <c r="B17116" t="s">
        <v>143</v>
      </c>
      <c r="C17116" s="44">
        <v>0</v>
      </c>
      <c r="D17116" s="33">
        <v>43902</v>
      </c>
    </row>
    <row r="17117" spans="1:4" x14ac:dyDescent="0.2">
      <c r="A17117" t="s">
        <v>358</v>
      </c>
      <c r="B17117" t="s">
        <v>143</v>
      </c>
      <c r="C17117" s="44">
        <v>0</v>
      </c>
      <c r="D17117" s="33">
        <v>43903</v>
      </c>
    </row>
    <row r="17118" spans="1:4" x14ac:dyDescent="0.2">
      <c r="A17118" t="s">
        <v>358</v>
      </c>
      <c r="B17118" t="s">
        <v>143</v>
      </c>
      <c r="C17118" s="44">
        <v>0</v>
      </c>
      <c r="D17118" s="33">
        <v>43904</v>
      </c>
    </row>
    <row r="17119" spans="1:4" x14ac:dyDescent="0.2">
      <c r="A17119" t="s">
        <v>358</v>
      </c>
      <c r="B17119" t="s">
        <v>143</v>
      </c>
      <c r="C17119" s="44">
        <v>0</v>
      </c>
      <c r="D17119" s="33">
        <v>43905</v>
      </c>
    </row>
    <row r="17120" spans="1:4" x14ac:dyDescent="0.2">
      <c r="A17120" t="s">
        <v>359</v>
      </c>
      <c r="B17120" t="s">
        <v>143</v>
      </c>
      <c r="C17120" s="44">
        <v>0</v>
      </c>
      <c r="D17120" s="33">
        <v>43852</v>
      </c>
    </row>
    <row r="17121" spans="1:4" x14ac:dyDescent="0.2">
      <c r="A17121" t="s">
        <v>359</v>
      </c>
      <c r="B17121" t="s">
        <v>143</v>
      </c>
      <c r="C17121" s="44">
        <v>0</v>
      </c>
      <c r="D17121" s="33">
        <v>43853</v>
      </c>
    </row>
    <row r="17122" spans="1:4" x14ac:dyDescent="0.2">
      <c r="A17122" t="s">
        <v>359</v>
      </c>
      <c r="B17122" t="s">
        <v>143</v>
      </c>
      <c r="C17122" s="44">
        <v>0</v>
      </c>
      <c r="D17122" s="33">
        <v>43854</v>
      </c>
    </row>
    <row r="17123" spans="1:4" x14ac:dyDescent="0.2">
      <c r="A17123" t="s">
        <v>359</v>
      </c>
      <c r="B17123" t="s">
        <v>143</v>
      </c>
      <c r="C17123" s="44">
        <v>0</v>
      </c>
      <c r="D17123" s="33">
        <v>43855</v>
      </c>
    </row>
    <row r="17124" spans="1:4" x14ac:dyDescent="0.2">
      <c r="A17124" t="s">
        <v>359</v>
      </c>
      <c r="B17124" t="s">
        <v>143</v>
      </c>
      <c r="C17124" s="44">
        <v>0</v>
      </c>
      <c r="D17124" s="33">
        <v>43856</v>
      </c>
    </row>
    <row r="17125" spans="1:4" x14ac:dyDescent="0.2">
      <c r="A17125" t="s">
        <v>359</v>
      </c>
      <c r="B17125" t="s">
        <v>143</v>
      </c>
      <c r="C17125" s="44">
        <v>0</v>
      </c>
      <c r="D17125" s="33">
        <v>43857</v>
      </c>
    </row>
    <row r="17126" spans="1:4" x14ac:dyDescent="0.2">
      <c r="A17126" t="s">
        <v>359</v>
      </c>
      <c r="B17126" t="s">
        <v>143</v>
      </c>
      <c r="C17126" s="44">
        <v>0</v>
      </c>
      <c r="D17126" s="33">
        <v>43858</v>
      </c>
    </row>
    <row r="17127" spans="1:4" x14ac:dyDescent="0.2">
      <c r="A17127" t="s">
        <v>359</v>
      </c>
      <c r="B17127" t="s">
        <v>143</v>
      </c>
      <c r="C17127" s="44">
        <v>0</v>
      </c>
      <c r="D17127" s="33">
        <v>43859</v>
      </c>
    </row>
    <row r="17128" spans="1:4" x14ac:dyDescent="0.2">
      <c r="A17128" t="s">
        <v>359</v>
      </c>
      <c r="B17128" t="s">
        <v>143</v>
      </c>
      <c r="C17128" s="44">
        <v>0</v>
      </c>
      <c r="D17128" s="33">
        <v>43860</v>
      </c>
    </row>
    <row r="17129" spans="1:4" x14ac:dyDescent="0.2">
      <c r="A17129" t="s">
        <v>359</v>
      </c>
      <c r="B17129" t="s">
        <v>143</v>
      </c>
      <c r="C17129" s="44">
        <v>0</v>
      </c>
      <c r="D17129" s="33">
        <v>43861</v>
      </c>
    </row>
    <row r="17130" spans="1:4" x14ac:dyDescent="0.2">
      <c r="A17130" t="s">
        <v>359</v>
      </c>
      <c r="B17130" t="s">
        <v>143</v>
      </c>
      <c r="C17130" s="44">
        <v>0</v>
      </c>
      <c r="D17130" s="33">
        <v>43862</v>
      </c>
    </row>
    <row r="17131" spans="1:4" x14ac:dyDescent="0.2">
      <c r="A17131" t="s">
        <v>359</v>
      </c>
      <c r="B17131" t="s">
        <v>143</v>
      </c>
      <c r="C17131" s="44">
        <v>0</v>
      </c>
      <c r="D17131" s="33">
        <v>43863</v>
      </c>
    </row>
    <row r="17132" spans="1:4" x14ac:dyDescent="0.2">
      <c r="A17132" t="s">
        <v>359</v>
      </c>
      <c r="B17132" t="s">
        <v>143</v>
      </c>
      <c r="C17132" s="44">
        <v>0</v>
      </c>
      <c r="D17132" s="33">
        <v>43864</v>
      </c>
    </row>
    <row r="17133" spans="1:4" x14ac:dyDescent="0.2">
      <c r="A17133" t="s">
        <v>359</v>
      </c>
      <c r="B17133" t="s">
        <v>143</v>
      </c>
      <c r="C17133" s="44">
        <v>0</v>
      </c>
      <c r="D17133" s="33">
        <v>43865</v>
      </c>
    </row>
    <row r="17134" spans="1:4" x14ac:dyDescent="0.2">
      <c r="A17134" t="s">
        <v>359</v>
      </c>
      <c r="B17134" t="s">
        <v>143</v>
      </c>
      <c r="C17134" s="44">
        <v>0</v>
      </c>
      <c r="D17134" s="33">
        <v>43866</v>
      </c>
    </row>
    <row r="17135" spans="1:4" x14ac:dyDescent="0.2">
      <c r="A17135" t="s">
        <v>359</v>
      </c>
      <c r="B17135" t="s">
        <v>143</v>
      </c>
      <c r="C17135" s="44">
        <v>0</v>
      </c>
      <c r="D17135" s="33">
        <v>43867</v>
      </c>
    </row>
    <row r="17136" spans="1:4" x14ac:dyDescent="0.2">
      <c r="A17136" t="s">
        <v>359</v>
      </c>
      <c r="B17136" t="s">
        <v>143</v>
      </c>
      <c r="C17136" s="44">
        <v>0</v>
      </c>
      <c r="D17136" s="33">
        <v>43868</v>
      </c>
    </row>
    <row r="17137" spans="1:4" x14ac:dyDescent="0.2">
      <c r="A17137" t="s">
        <v>359</v>
      </c>
      <c r="B17137" t="s">
        <v>143</v>
      </c>
      <c r="C17137" s="44">
        <v>0</v>
      </c>
      <c r="D17137" s="33">
        <v>43869</v>
      </c>
    </row>
    <row r="17138" spans="1:4" x14ac:dyDescent="0.2">
      <c r="A17138" t="s">
        <v>359</v>
      </c>
      <c r="B17138" t="s">
        <v>143</v>
      </c>
      <c r="C17138" s="44">
        <v>0</v>
      </c>
      <c r="D17138" s="33">
        <v>43870</v>
      </c>
    </row>
    <row r="17139" spans="1:4" x14ac:dyDescent="0.2">
      <c r="A17139" t="s">
        <v>359</v>
      </c>
      <c r="B17139" t="s">
        <v>143</v>
      </c>
      <c r="C17139" s="44">
        <v>0</v>
      </c>
      <c r="D17139" s="33">
        <v>43871</v>
      </c>
    </row>
    <row r="17140" spans="1:4" x14ac:dyDescent="0.2">
      <c r="A17140" t="s">
        <v>359</v>
      </c>
      <c r="B17140" t="s">
        <v>143</v>
      </c>
      <c r="C17140" s="44">
        <v>0</v>
      </c>
      <c r="D17140" s="33">
        <v>43872</v>
      </c>
    </row>
    <row r="17141" spans="1:4" x14ac:dyDescent="0.2">
      <c r="A17141" t="s">
        <v>359</v>
      </c>
      <c r="B17141" t="s">
        <v>143</v>
      </c>
      <c r="C17141" s="44">
        <v>0</v>
      </c>
      <c r="D17141" s="33">
        <v>43873</v>
      </c>
    </row>
    <row r="17142" spans="1:4" x14ac:dyDescent="0.2">
      <c r="A17142" t="s">
        <v>359</v>
      </c>
      <c r="B17142" t="s">
        <v>143</v>
      </c>
      <c r="C17142" s="44">
        <v>0</v>
      </c>
      <c r="D17142" s="33">
        <v>43874</v>
      </c>
    </row>
    <row r="17143" spans="1:4" x14ac:dyDescent="0.2">
      <c r="A17143" t="s">
        <v>359</v>
      </c>
      <c r="B17143" t="s">
        <v>143</v>
      </c>
      <c r="C17143" s="44">
        <v>0</v>
      </c>
      <c r="D17143" s="33">
        <v>43875</v>
      </c>
    </row>
    <row r="17144" spans="1:4" x14ac:dyDescent="0.2">
      <c r="A17144" t="s">
        <v>359</v>
      </c>
      <c r="B17144" t="s">
        <v>143</v>
      </c>
      <c r="C17144" s="44">
        <v>0</v>
      </c>
      <c r="D17144" s="33">
        <v>43876</v>
      </c>
    </row>
    <row r="17145" spans="1:4" x14ac:dyDescent="0.2">
      <c r="A17145" t="s">
        <v>359</v>
      </c>
      <c r="B17145" t="s">
        <v>143</v>
      </c>
      <c r="C17145" s="44">
        <v>0</v>
      </c>
      <c r="D17145" s="33">
        <v>43877</v>
      </c>
    </row>
    <row r="17146" spans="1:4" x14ac:dyDescent="0.2">
      <c r="A17146" t="s">
        <v>359</v>
      </c>
      <c r="B17146" t="s">
        <v>143</v>
      </c>
      <c r="C17146" s="44">
        <v>0</v>
      </c>
      <c r="D17146" s="33">
        <v>43878</v>
      </c>
    </row>
    <row r="17147" spans="1:4" x14ac:dyDescent="0.2">
      <c r="A17147" t="s">
        <v>359</v>
      </c>
      <c r="B17147" t="s">
        <v>143</v>
      </c>
      <c r="C17147" s="44">
        <v>0</v>
      </c>
      <c r="D17147" s="33">
        <v>43879</v>
      </c>
    </row>
    <row r="17148" spans="1:4" x14ac:dyDescent="0.2">
      <c r="A17148" t="s">
        <v>359</v>
      </c>
      <c r="B17148" t="s">
        <v>143</v>
      </c>
      <c r="C17148" s="44">
        <v>0</v>
      </c>
      <c r="D17148" s="33">
        <v>43880</v>
      </c>
    </row>
    <row r="17149" spans="1:4" x14ac:dyDescent="0.2">
      <c r="A17149" t="s">
        <v>359</v>
      </c>
      <c r="B17149" t="s">
        <v>143</v>
      </c>
      <c r="C17149" s="44">
        <v>0</v>
      </c>
      <c r="D17149" s="33">
        <v>43881</v>
      </c>
    </row>
    <row r="17150" spans="1:4" x14ac:dyDescent="0.2">
      <c r="A17150" t="s">
        <v>359</v>
      </c>
      <c r="B17150" t="s">
        <v>143</v>
      </c>
      <c r="C17150" s="44">
        <v>0</v>
      </c>
      <c r="D17150" s="33">
        <v>43882</v>
      </c>
    </row>
    <row r="17151" spans="1:4" x14ac:dyDescent="0.2">
      <c r="A17151" t="s">
        <v>359</v>
      </c>
      <c r="B17151" t="s">
        <v>143</v>
      </c>
      <c r="C17151" s="44">
        <v>0</v>
      </c>
      <c r="D17151" s="33">
        <v>43883</v>
      </c>
    </row>
    <row r="17152" spans="1:4" x14ac:dyDescent="0.2">
      <c r="A17152" t="s">
        <v>359</v>
      </c>
      <c r="B17152" t="s">
        <v>143</v>
      </c>
      <c r="C17152" s="44">
        <v>0</v>
      </c>
      <c r="D17152" s="33">
        <v>43884</v>
      </c>
    </row>
    <row r="17153" spans="1:4" x14ac:dyDescent="0.2">
      <c r="A17153" t="s">
        <v>359</v>
      </c>
      <c r="B17153" t="s">
        <v>143</v>
      </c>
      <c r="C17153" s="44">
        <v>0</v>
      </c>
      <c r="D17153" s="33">
        <v>43885</v>
      </c>
    </row>
    <row r="17154" spans="1:4" x14ac:dyDescent="0.2">
      <c r="A17154" t="s">
        <v>359</v>
      </c>
      <c r="B17154" t="s">
        <v>143</v>
      </c>
      <c r="C17154" s="44">
        <v>0</v>
      </c>
      <c r="D17154" s="33">
        <v>43886</v>
      </c>
    </row>
    <row r="17155" spans="1:4" x14ac:dyDescent="0.2">
      <c r="A17155" t="s">
        <v>359</v>
      </c>
      <c r="B17155" t="s">
        <v>143</v>
      </c>
      <c r="C17155" s="44">
        <v>0</v>
      </c>
      <c r="D17155" s="33">
        <v>43887</v>
      </c>
    </row>
    <row r="17156" spans="1:4" x14ac:dyDescent="0.2">
      <c r="A17156" t="s">
        <v>359</v>
      </c>
      <c r="B17156" t="s">
        <v>143</v>
      </c>
      <c r="C17156" s="44">
        <v>0</v>
      </c>
      <c r="D17156" s="33">
        <v>43888</v>
      </c>
    </row>
    <row r="17157" spans="1:4" x14ac:dyDescent="0.2">
      <c r="A17157" t="s">
        <v>359</v>
      </c>
      <c r="B17157" t="s">
        <v>143</v>
      </c>
      <c r="C17157" s="44">
        <v>0</v>
      </c>
      <c r="D17157" s="33">
        <v>43889</v>
      </c>
    </row>
    <row r="17158" spans="1:4" x14ac:dyDescent="0.2">
      <c r="A17158" t="s">
        <v>359</v>
      </c>
      <c r="B17158" t="s">
        <v>143</v>
      </c>
      <c r="C17158" s="44">
        <v>0</v>
      </c>
      <c r="D17158" s="33">
        <v>43890</v>
      </c>
    </row>
    <row r="17159" spans="1:4" x14ac:dyDescent="0.2">
      <c r="A17159" t="s">
        <v>359</v>
      </c>
      <c r="B17159" t="s">
        <v>143</v>
      </c>
      <c r="C17159" s="44">
        <v>0</v>
      </c>
      <c r="D17159" s="33">
        <v>43891</v>
      </c>
    </row>
    <row r="17160" spans="1:4" x14ac:dyDescent="0.2">
      <c r="A17160" t="s">
        <v>359</v>
      </c>
      <c r="B17160" t="s">
        <v>143</v>
      </c>
      <c r="C17160" s="44">
        <v>0</v>
      </c>
      <c r="D17160" s="33">
        <v>43892</v>
      </c>
    </row>
    <row r="17161" spans="1:4" x14ac:dyDescent="0.2">
      <c r="A17161" t="s">
        <v>359</v>
      </c>
      <c r="B17161" t="s">
        <v>143</v>
      </c>
      <c r="C17161" s="44">
        <v>0</v>
      </c>
      <c r="D17161" s="33">
        <v>43893</v>
      </c>
    </row>
    <row r="17162" spans="1:4" x14ac:dyDescent="0.2">
      <c r="A17162" t="s">
        <v>359</v>
      </c>
      <c r="B17162" t="s">
        <v>143</v>
      </c>
      <c r="C17162" s="44">
        <v>0</v>
      </c>
      <c r="D17162" s="33">
        <v>43894</v>
      </c>
    </row>
    <row r="17163" spans="1:4" x14ac:dyDescent="0.2">
      <c r="A17163" t="s">
        <v>359</v>
      </c>
      <c r="B17163" t="s">
        <v>143</v>
      </c>
      <c r="C17163" s="44">
        <v>1</v>
      </c>
      <c r="D17163" s="33">
        <v>43895</v>
      </c>
    </row>
    <row r="17164" spans="1:4" x14ac:dyDescent="0.2">
      <c r="A17164" t="s">
        <v>359</v>
      </c>
      <c r="B17164" t="s">
        <v>143</v>
      </c>
      <c r="C17164" s="44">
        <v>1</v>
      </c>
      <c r="D17164" s="33">
        <v>43896</v>
      </c>
    </row>
    <row r="17165" spans="1:4" x14ac:dyDescent="0.2">
      <c r="A17165" t="s">
        <v>359</v>
      </c>
      <c r="B17165" t="s">
        <v>143</v>
      </c>
      <c r="C17165" s="44">
        <v>3</v>
      </c>
      <c r="D17165" s="33">
        <v>43897</v>
      </c>
    </row>
    <row r="17166" spans="1:4" x14ac:dyDescent="0.2">
      <c r="A17166" t="s">
        <v>359</v>
      </c>
      <c r="B17166" t="s">
        <v>143</v>
      </c>
      <c r="C17166" s="44">
        <v>6</v>
      </c>
      <c r="D17166" s="33">
        <v>43898</v>
      </c>
    </row>
    <row r="17167" spans="1:4" x14ac:dyDescent="0.2">
      <c r="A17167" t="s">
        <v>359</v>
      </c>
      <c r="B17167" t="s">
        <v>143</v>
      </c>
      <c r="C17167" s="44">
        <v>6</v>
      </c>
      <c r="D17167" s="33">
        <v>43899</v>
      </c>
    </row>
    <row r="17168" spans="1:4" x14ac:dyDescent="0.2">
      <c r="A17168" t="s">
        <v>359</v>
      </c>
      <c r="B17168" t="s">
        <v>143</v>
      </c>
      <c r="C17168" s="44">
        <v>0</v>
      </c>
      <c r="D17168" s="33">
        <v>43900</v>
      </c>
    </row>
    <row r="17169" spans="1:4" x14ac:dyDescent="0.2">
      <c r="A17169" t="s">
        <v>359</v>
      </c>
      <c r="B17169" t="s">
        <v>143</v>
      </c>
      <c r="C17169" s="44">
        <v>0</v>
      </c>
      <c r="D17169" s="33">
        <v>43901</v>
      </c>
    </row>
    <row r="17170" spans="1:4" x14ac:dyDescent="0.2">
      <c r="A17170" t="s">
        <v>359</v>
      </c>
      <c r="B17170" t="s">
        <v>143</v>
      </c>
      <c r="C17170" s="44">
        <v>0</v>
      </c>
      <c r="D17170" s="33">
        <v>43902</v>
      </c>
    </row>
    <row r="17171" spans="1:4" x14ac:dyDescent="0.2">
      <c r="A17171" t="s">
        <v>359</v>
      </c>
      <c r="B17171" t="s">
        <v>143</v>
      </c>
      <c r="C17171" s="44">
        <v>0</v>
      </c>
      <c r="D17171" s="33">
        <v>43903</v>
      </c>
    </row>
    <row r="17172" spans="1:4" x14ac:dyDescent="0.2">
      <c r="A17172" t="s">
        <v>359</v>
      </c>
      <c r="B17172" t="s">
        <v>143</v>
      </c>
      <c r="C17172" s="44">
        <v>0</v>
      </c>
      <c r="D17172" s="33">
        <v>43904</v>
      </c>
    </row>
    <row r="17173" spans="1:4" x14ac:dyDescent="0.2">
      <c r="A17173" t="s">
        <v>359</v>
      </c>
      <c r="B17173" t="s">
        <v>143</v>
      </c>
      <c r="C17173" s="44">
        <v>0</v>
      </c>
      <c r="D17173" s="33">
        <v>43905</v>
      </c>
    </row>
    <row r="17174" spans="1:4" x14ac:dyDescent="0.2">
      <c r="A17174" t="s">
        <v>360</v>
      </c>
      <c r="B17174" t="s">
        <v>143</v>
      </c>
      <c r="C17174" s="44">
        <v>0</v>
      </c>
      <c r="D17174" s="33">
        <v>43852</v>
      </c>
    </row>
    <row r="17175" spans="1:4" x14ac:dyDescent="0.2">
      <c r="A17175" t="s">
        <v>360</v>
      </c>
      <c r="B17175" t="s">
        <v>143</v>
      </c>
      <c r="C17175" s="44">
        <v>0</v>
      </c>
      <c r="D17175" s="33">
        <v>43853</v>
      </c>
    </row>
    <row r="17176" spans="1:4" x14ac:dyDescent="0.2">
      <c r="A17176" t="s">
        <v>360</v>
      </c>
      <c r="B17176" t="s">
        <v>143</v>
      </c>
      <c r="C17176" s="44">
        <v>0</v>
      </c>
      <c r="D17176" s="33">
        <v>43854</v>
      </c>
    </row>
    <row r="17177" spans="1:4" x14ac:dyDescent="0.2">
      <c r="A17177" t="s">
        <v>360</v>
      </c>
      <c r="B17177" t="s">
        <v>143</v>
      </c>
      <c r="C17177" s="44">
        <v>0</v>
      </c>
      <c r="D17177" s="33">
        <v>43855</v>
      </c>
    </row>
    <row r="17178" spans="1:4" x14ac:dyDescent="0.2">
      <c r="A17178" t="s">
        <v>360</v>
      </c>
      <c r="B17178" t="s">
        <v>143</v>
      </c>
      <c r="C17178" s="44">
        <v>0</v>
      </c>
      <c r="D17178" s="33">
        <v>43856</v>
      </c>
    </row>
    <row r="17179" spans="1:4" x14ac:dyDescent="0.2">
      <c r="A17179" t="s">
        <v>360</v>
      </c>
      <c r="B17179" t="s">
        <v>143</v>
      </c>
      <c r="C17179" s="44">
        <v>0</v>
      </c>
      <c r="D17179" s="33">
        <v>43857</v>
      </c>
    </row>
    <row r="17180" spans="1:4" x14ac:dyDescent="0.2">
      <c r="A17180" t="s">
        <v>360</v>
      </c>
      <c r="B17180" t="s">
        <v>143</v>
      </c>
      <c r="C17180" s="44">
        <v>0</v>
      </c>
      <c r="D17180" s="33">
        <v>43858</v>
      </c>
    </row>
    <row r="17181" spans="1:4" x14ac:dyDescent="0.2">
      <c r="A17181" t="s">
        <v>360</v>
      </c>
      <c r="B17181" t="s">
        <v>143</v>
      </c>
      <c r="C17181" s="44">
        <v>0</v>
      </c>
      <c r="D17181" s="33">
        <v>43859</v>
      </c>
    </row>
    <row r="17182" spans="1:4" x14ac:dyDescent="0.2">
      <c r="A17182" t="s">
        <v>360</v>
      </c>
      <c r="B17182" t="s">
        <v>143</v>
      </c>
      <c r="C17182" s="44">
        <v>0</v>
      </c>
      <c r="D17182" s="33">
        <v>43860</v>
      </c>
    </row>
    <row r="17183" spans="1:4" x14ac:dyDescent="0.2">
      <c r="A17183" t="s">
        <v>360</v>
      </c>
      <c r="B17183" t="s">
        <v>143</v>
      </c>
      <c r="C17183" s="44">
        <v>0</v>
      </c>
      <c r="D17183" s="33">
        <v>43861</v>
      </c>
    </row>
    <row r="17184" spans="1:4" x14ac:dyDescent="0.2">
      <c r="A17184" t="s">
        <v>360</v>
      </c>
      <c r="B17184" t="s">
        <v>143</v>
      </c>
      <c r="C17184" s="44">
        <v>0</v>
      </c>
      <c r="D17184" s="33">
        <v>43862</v>
      </c>
    </row>
    <row r="17185" spans="1:4" x14ac:dyDescent="0.2">
      <c r="A17185" t="s">
        <v>360</v>
      </c>
      <c r="B17185" t="s">
        <v>143</v>
      </c>
      <c r="C17185" s="44">
        <v>0</v>
      </c>
      <c r="D17185" s="33">
        <v>43863</v>
      </c>
    </row>
    <row r="17186" spans="1:4" x14ac:dyDescent="0.2">
      <c r="A17186" t="s">
        <v>360</v>
      </c>
      <c r="B17186" t="s">
        <v>143</v>
      </c>
      <c r="C17186" s="44">
        <v>0</v>
      </c>
      <c r="D17186" s="33">
        <v>43864</v>
      </c>
    </row>
    <row r="17187" spans="1:4" x14ac:dyDescent="0.2">
      <c r="A17187" t="s">
        <v>360</v>
      </c>
      <c r="B17187" t="s">
        <v>143</v>
      </c>
      <c r="C17187" s="44">
        <v>0</v>
      </c>
      <c r="D17187" s="33">
        <v>43865</v>
      </c>
    </row>
    <row r="17188" spans="1:4" x14ac:dyDescent="0.2">
      <c r="A17188" t="s">
        <v>360</v>
      </c>
      <c r="B17188" t="s">
        <v>143</v>
      </c>
      <c r="C17188" s="44">
        <v>0</v>
      </c>
      <c r="D17188" s="33">
        <v>43866</v>
      </c>
    </row>
    <row r="17189" spans="1:4" x14ac:dyDescent="0.2">
      <c r="A17189" t="s">
        <v>360</v>
      </c>
      <c r="B17189" t="s">
        <v>143</v>
      </c>
      <c r="C17189" s="44">
        <v>0</v>
      </c>
      <c r="D17189" s="33">
        <v>43867</v>
      </c>
    </row>
    <row r="17190" spans="1:4" x14ac:dyDescent="0.2">
      <c r="A17190" t="s">
        <v>360</v>
      </c>
      <c r="B17190" t="s">
        <v>143</v>
      </c>
      <c r="C17190" s="44">
        <v>0</v>
      </c>
      <c r="D17190" s="33">
        <v>43868</v>
      </c>
    </row>
    <row r="17191" spans="1:4" x14ac:dyDescent="0.2">
      <c r="A17191" t="s">
        <v>360</v>
      </c>
      <c r="B17191" t="s">
        <v>143</v>
      </c>
      <c r="C17191" s="44">
        <v>0</v>
      </c>
      <c r="D17191" s="33">
        <v>43869</v>
      </c>
    </row>
    <row r="17192" spans="1:4" x14ac:dyDescent="0.2">
      <c r="A17192" t="s">
        <v>360</v>
      </c>
      <c r="B17192" t="s">
        <v>143</v>
      </c>
      <c r="C17192" s="44">
        <v>0</v>
      </c>
      <c r="D17192" s="33">
        <v>43870</v>
      </c>
    </row>
    <row r="17193" spans="1:4" x14ac:dyDescent="0.2">
      <c r="A17193" t="s">
        <v>360</v>
      </c>
      <c r="B17193" t="s">
        <v>143</v>
      </c>
      <c r="C17193" s="44">
        <v>0</v>
      </c>
      <c r="D17193" s="33">
        <v>43871</v>
      </c>
    </row>
    <row r="17194" spans="1:4" x14ac:dyDescent="0.2">
      <c r="A17194" t="s">
        <v>360</v>
      </c>
      <c r="B17194" t="s">
        <v>143</v>
      </c>
      <c r="C17194" s="44">
        <v>0</v>
      </c>
      <c r="D17194" s="33">
        <v>43872</v>
      </c>
    </row>
    <row r="17195" spans="1:4" x14ac:dyDescent="0.2">
      <c r="A17195" t="s">
        <v>360</v>
      </c>
      <c r="B17195" t="s">
        <v>143</v>
      </c>
      <c r="C17195" s="44">
        <v>0</v>
      </c>
      <c r="D17195" s="33">
        <v>43873</v>
      </c>
    </row>
    <row r="17196" spans="1:4" x14ac:dyDescent="0.2">
      <c r="A17196" t="s">
        <v>360</v>
      </c>
      <c r="B17196" t="s">
        <v>143</v>
      </c>
      <c r="C17196" s="44">
        <v>0</v>
      </c>
      <c r="D17196" s="33">
        <v>43874</v>
      </c>
    </row>
    <row r="17197" spans="1:4" x14ac:dyDescent="0.2">
      <c r="A17197" t="s">
        <v>360</v>
      </c>
      <c r="B17197" t="s">
        <v>143</v>
      </c>
      <c r="C17197" s="44">
        <v>0</v>
      </c>
      <c r="D17197" s="33">
        <v>43875</v>
      </c>
    </row>
    <row r="17198" spans="1:4" x14ac:dyDescent="0.2">
      <c r="A17198" t="s">
        <v>360</v>
      </c>
      <c r="B17198" t="s">
        <v>143</v>
      </c>
      <c r="C17198" s="44">
        <v>0</v>
      </c>
      <c r="D17198" s="33">
        <v>43876</v>
      </c>
    </row>
    <row r="17199" spans="1:4" x14ac:dyDescent="0.2">
      <c r="A17199" t="s">
        <v>360</v>
      </c>
      <c r="B17199" t="s">
        <v>143</v>
      </c>
      <c r="C17199" s="44">
        <v>0</v>
      </c>
      <c r="D17199" s="33">
        <v>43877</v>
      </c>
    </row>
    <row r="17200" spans="1:4" x14ac:dyDescent="0.2">
      <c r="A17200" t="s">
        <v>360</v>
      </c>
      <c r="B17200" t="s">
        <v>143</v>
      </c>
      <c r="C17200" s="44">
        <v>0</v>
      </c>
      <c r="D17200" s="33">
        <v>43878</v>
      </c>
    </row>
    <row r="17201" spans="1:4" x14ac:dyDescent="0.2">
      <c r="A17201" t="s">
        <v>360</v>
      </c>
      <c r="B17201" t="s">
        <v>143</v>
      </c>
      <c r="C17201" s="44">
        <v>0</v>
      </c>
      <c r="D17201" s="33">
        <v>43879</v>
      </c>
    </row>
    <row r="17202" spans="1:4" x14ac:dyDescent="0.2">
      <c r="A17202" t="s">
        <v>360</v>
      </c>
      <c r="B17202" t="s">
        <v>143</v>
      </c>
      <c r="C17202" s="44">
        <v>0</v>
      </c>
      <c r="D17202" s="33">
        <v>43880</v>
      </c>
    </row>
    <row r="17203" spans="1:4" x14ac:dyDescent="0.2">
      <c r="A17203" t="s">
        <v>360</v>
      </c>
      <c r="B17203" t="s">
        <v>143</v>
      </c>
      <c r="C17203" s="44">
        <v>0</v>
      </c>
      <c r="D17203" s="33">
        <v>43881</v>
      </c>
    </row>
    <row r="17204" spans="1:4" x14ac:dyDescent="0.2">
      <c r="A17204" t="s">
        <v>360</v>
      </c>
      <c r="B17204" t="s">
        <v>143</v>
      </c>
      <c r="C17204" s="44">
        <v>0</v>
      </c>
      <c r="D17204" s="33">
        <v>43882</v>
      </c>
    </row>
    <row r="17205" spans="1:4" x14ac:dyDescent="0.2">
      <c r="A17205" t="s">
        <v>360</v>
      </c>
      <c r="B17205" t="s">
        <v>143</v>
      </c>
      <c r="C17205" s="44">
        <v>0</v>
      </c>
      <c r="D17205" s="33">
        <v>43883</v>
      </c>
    </row>
    <row r="17206" spans="1:4" x14ac:dyDescent="0.2">
      <c r="A17206" t="s">
        <v>360</v>
      </c>
      <c r="B17206" t="s">
        <v>143</v>
      </c>
      <c r="C17206" s="44">
        <v>0</v>
      </c>
      <c r="D17206" s="33">
        <v>43884</v>
      </c>
    </row>
    <row r="17207" spans="1:4" x14ac:dyDescent="0.2">
      <c r="A17207" t="s">
        <v>360</v>
      </c>
      <c r="B17207" t="s">
        <v>143</v>
      </c>
      <c r="C17207" s="44">
        <v>0</v>
      </c>
      <c r="D17207" s="33">
        <v>43885</v>
      </c>
    </row>
    <row r="17208" spans="1:4" x14ac:dyDescent="0.2">
      <c r="A17208" t="s">
        <v>360</v>
      </c>
      <c r="B17208" t="s">
        <v>143</v>
      </c>
      <c r="C17208" s="44">
        <v>0</v>
      </c>
      <c r="D17208" s="33">
        <v>43886</v>
      </c>
    </row>
    <row r="17209" spans="1:4" x14ac:dyDescent="0.2">
      <c r="A17209" t="s">
        <v>360</v>
      </c>
      <c r="B17209" t="s">
        <v>143</v>
      </c>
      <c r="C17209" s="44">
        <v>0</v>
      </c>
      <c r="D17209" s="33">
        <v>43887</v>
      </c>
    </row>
    <row r="17210" spans="1:4" x14ac:dyDescent="0.2">
      <c r="A17210" t="s">
        <v>360</v>
      </c>
      <c r="B17210" t="s">
        <v>143</v>
      </c>
      <c r="C17210" s="44">
        <v>0</v>
      </c>
      <c r="D17210" s="33">
        <v>43888</v>
      </c>
    </row>
    <row r="17211" spans="1:4" x14ac:dyDescent="0.2">
      <c r="A17211" t="s">
        <v>360</v>
      </c>
      <c r="B17211" t="s">
        <v>143</v>
      </c>
      <c r="C17211" s="44">
        <v>0</v>
      </c>
      <c r="D17211" s="33">
        <v>43889</v>
      </c>
    </row>
    <row r="17212" spans="1:4" x14ac:dyDescent="0.2">
      <c r="A17212" t="s">
        <v>360</v>
      </c>
      <c r="B17212" t="s">
        <v>143</v>
      </c>
      <c r="C17212" s="44">
        <v>0</v>
      </c>
      <c r="D17212" s="33">
        <v>43890</v>
      </c>
    </row>
    <row r="17213" spans="1:4" x14ac:dyDescent="0.2">
      <c r="A17213" t="s">
        <v>360</v>
      </c>
      <c r="B17213" t="s">
        <v>143</v>
      </c>
      <c r="C17213" s="44">
        <v>0</v>
      </c>
      <c r="D17213" s="33">
        <v>43891</v>
      </c>
    </row>
    <row r="17214" spans="1:4" x14ac:dyDescent="0.2">
      <c r="A17214" t="s">
        <v>360</v>
      </c>
      <c r="B17214" t="s">
        <v>143</v>
      </c>
      <c r="C17214" s="44">
        <v>0</v>
      </c>
      <c r="D17214" s="33">
        <v>43892</v>
      </c>
    </row>
    <row r="17215" spans="1:4" x14ac:dyDescent="0.2">
      <c r="A17215" t="s">
        <v>360</v>
      </c>
      <c r="B17215" t="s">
        <v>143</v>
      </c>
      <c r="C17215" s="44">
        <v>0</v>
      </c>
      <c r="D17215" s="33">
        <v>43893</v>
      </c>
    </row>
    <row r="17216" spans="1:4" x14ac:dyDescent="0.2">
      <c r="A17216" t="s">
        <v>360</v>
      </c>
      <c r="B17216" t="s">
        <v>143</v>
      </c>
      <c r="C17216" s="44">
        <v>0</v>
      </c>
      <c r="D17216" s="33">
        <v>43894</v>
      </c>
    </row>
    <row r="17217" spans="1:4" x14ac:dyDescent="0.2">
      <c r="A17217" t="s">
        <v>360</v>
      </c>
      <c r="B17217" t="s">
        <v>143</v>
      </c>
      <c r="C17217" s="44">
        <v>1</v>
      </c>
      <c r="D17217" s="33">
        <v>43895</v>
      </c>
    </row>
    <row r="17218" spans="1:4" x14ac:dyDescent="0.2">
      <c r="A17218" t="s">
        <v>360</v>
      </c>
      <c r="B17218" t="s">
        <v>143</v>
      </c>
      <c r="C17218" s="44">
        <v>1</v>
      </c>
      <c r="D17218" s="33">
        <v>43896</v>
      </c>
    </row>
    <row r="17219" spans="1:4" x14ac:dyDescent="0.2">
      <c r="A17219" t="s">
        <v>360</v>
      </c>
      <c r="B17219" t="s">
        <v>143</v>
      </c>
      <c r="C17219" s="44">
        <v>1</v>
      </c>
      <c r="D17219" s="33">
        <v>43897</v>
      </c>
    </row>
    <row r="17220" spans="1:4" x14ac:dyDescent="0.2">
      <c r="A17220" t="s">
        <v>360</v>
      </c>
      <c r="B17220" t="s">
        <v>143</v>
      </c>
      <c r="C17220" s="44">
        <v>1</v>
      </c>
      <c r="D17220" s="33">
        <v>43898</v>
      </c>
    </row>
    <row r="17221" spans="1:4" x14ac:dyDescent="0.2">
      <c r="A17221" t="s">
        <v>360</v>
      </c>
      <c r="B17221" t="s">
        <v>143</v>
      </c>
      <c r="C17221" s="44">
        <v>1</v>
      </c>
      <c r="D17221" s="33">
        <v>43899</v>
      </c>
    </row>
    <row r="17222" spans="1:4" x14ac:dyDescent="0.2">
      <c r="A17222" t="s">
        <v>360</v>
      </c>
      <c r="B17222" t="s">
        <v>143</v>
      </c>
      <c r="C17222" s="44">
        <v>0</v>
      </c>
      <c r="D17222" s="33">
        <v>43900</v>
      </c>
    </row>
    <row r="17223" spans="1:4" x14ac:dyDescent="0.2">
      <c r="A17223" t="s">
        <v>360</v>
      </c>
      <c r="B17223" t="s">
        <v>143</v>
      </c>
      <c r="C17223" s="44">
        <v>0</v>
      </c>
      <c r="D17223" s="33">
        <v>43901</v>
      </c>
    </row>
    <row r="17224" spans="1:4" x14ac:dyDescent="0.2">
      <c r="A17224" t="s">
        <v>360</v>
      </c>
      <c r="B17224" t="s">
        <v>143</v>
      </c>
      <c r="C17224" s="44">
        <v>0</v>
      </c>
      <c r="D17224" s="33">
        <v>43902</v>
      </c>
    </row>
    <row r="17225" spans="1:4" x14ac:dyDescent="0.2">
      <c r="A17225" t="s">
        <v>360</v>
      </c>
      <c r="B17225" t="s">
        <v>143</v>
      </c>
      <c r="C17225" s="44">
        <v>0</v>
      </c>
      <c r="D17225" s="33">
        <v>43903</v>
      </c>
    </row>
    <row r="17226" spans="1:4" x14ac:dyDescent="0.2">
      <c r="A17226" t="s">
        <v>360</v>
      </c>
      <c r="B17226" t="s">
        <v>143</v>
      </c>
      <c r="C17226" s="44">
        <v>0</v>
      </c>
      <c r="D17226" s="33">
        <v>43904</v>
      </c>
    </row>
    <row r="17227" spans="1:4" x14ac:dyDescent="0.2">
      <c r="A17227" t="s">
        <v>360</v>
      </c>
      <c r="B17227" t="s">
        <v>143</v>
      </c>
      <c r="C17227" s="44">
        <v>0</v>
      </c>
      <c r="D17227" s="33">
        <v>43905</v>
      </c>
    </row>
    <row r="17228" spans="1:4" x14ac:dyDescent="0.2">
      <c r="A17228" t="s">
        <v>361</v>
      </c>
      <c r="B17228" t="s">
        <v>143</v>
      </c>
      <c r="C17228" s="44">
        <v>0</v>
      </c>
      <c r="D17228" s="33">
        <v>43852</v>
      </c>
    </row>
    <row r="17229" spans="1:4" x14ac:dyDescent="0.2">
      <c r="A17229" t="s">
        <v>361</v>
      </c>
      <c r="B17229" t="s">
        <v>143</v>
      </c>
      <c r="C17229" s="44">
        <v>0</v>
      </c>
      <c r="D17229" s="33">
        <v>43853</v>
      </c>
    </row>
    <row r="17230" spans="1:4" x14ac:dyDescent="0.2">
      <c r="A17230" t="s">
        <v>361</v>
      </c>
      <c r="B17230" t="s">
        <v>143</v>
      </c>
      <c r="C17230" s="44">
        <v>0</v>
      </c>
      <c r="D17230" s="33">
        <v>43854</v>
      </c>
    </row>
    <row r="17231" spans="1:4" x14ac:dyDescent="0.2">
      <c r="A17231" t="s">
        <v>361</v>
      </c>
      <c r="B17231" t="s">
        <v>143</v>
      </c>
      <c r="C17231" s="44">
        <v>0</v>
      </c>
      <c r="D17231" s="33">
        <v>43855</v>
      </c>
    </row>
    <row r="17232" spans="1:4" x14ac:dyDescent="0.2">
      <c r="A17232" t="s">
        <v>361</v>
      </c>
      <c r="B17232" t="s">
        <v>143</v>
      </c>
      <c r="C17232" s="44">
        <v>0</v>
      </c>
      <c r="D17232" s="33">
        <v>43856</v>
      </c>
    </row>
    <row r="17233" spans="1:4" x14ac:dyDescent="0.2">
      <c r="A17233" t="s">
        <v>361</v>
      </c>
      <c r="B17233" t="s">
        <v>143</v>
      </c>
      <c r="C17233" s="44">
        <v>0</v>
      </c>
      <c r="D17233" s="33">
        <v>43857</v>
      </c>
    </row>
    <row r="17234" spans="1:4" x14ac:dyDescent="0.2">
      <c r="A17234" t="s">
        <v>361</v>
      </c>
      <c r="B17234" t="s">
        <v>143</v>
      </c>
      <c r="C17234" s="44">
        <v>0</v>
      </c>
      <c r="D17234" s="33">
        <v>43858</v>
      </c>
    </row>
    <row r="17235" spans="1:4" x14ac:dyDescent="0.2">
      <c r="A17235" t="s">
        <v>361</v>
      </c>
      <c r="B17235" t="s">
        <v>143</v>
      </c>
      <c r="C17235" s="44">
        <v>0</v>
      </c>
      <c r="D17235" s="33">
        <v>43859</v>
      </c>
    </row>
    <row r="17236" spans="1:4" x14ac:dyDescent="0.2">
      <c r="A17236" t="s">
        <v>361</v>
      </c>
      <c r="B17236" t="s">
        <v>143</v>
      </c>
      <c r="C17236" s="44">
        <v>0</v>
      </c>
      <c r="D17236" s="33">
        <v>43860</v>
      </c>
    </row>
    <row r="17237" spans="1:4" x14ac:dyDescent="0.2">
      <c r="A17237" t="s">
        <v>361</v>
      </c>
      <c r="B17237" t="s">
        <v>143</v>
      </c>
      <c r="C17237" s="44">
        <v>0</v>
      </c>
      <c r="D17237" s="33">
        <v>43861</v>
      </c>
    </row>
    <row r="17238" spans="1:4" x14ac:dyDescent="0.2">
      <c r="A17238" t="s">
        <v>361</v>
      </c>
      <c r="B17238" t="s">
        <v>143</v>
      </c>
      <c r="C17238" s="44">
        <v>0</v>
      </c>
      <c r="D17238" s="33">
        <v>43862</v>
      </c>
    </row>
    <row r="17239" spans="1:4" x14ac:dyDescent="0.2">
      <c r="A17239" t="s">
        <v>361</v>
      </c>
      <c r="B17239" t="s">
        <v>143</v>
      </c>
      <c r="C17239" s="44">
        <v>0</v>
      </c>
      <c r="D17239" s="33">
        <v>43863</v>
      </c>
    </row>
    <row r="17240" spans="1:4" x14ac:dyDescent="0.2">
      <c r="A17240" t="s">
        <v>361</v>
      </c>
      <c r="B17240" t="s">
        <v>143</v>
      </c>
      <c r="C17240" s="44">
        <v>0</v>
      </c>
      <c r="D17240" s="33">
        <v>43864</v>
      </c>
    </row>
    <row r="17241" spans="1:4" x14ac:dyDescent="0.2">
      <c r="A17241" t="s">
        <v>361</v>
      </c>
      <c r="B17241" t="s">
        <v>143</v>
      </c>
      <c r="C17241" s="44">
        <v>0</v>
      </c>
      <c r="D17241" s="33">
        <v>43865</v>
      </c>
    </row>
    <row r="17242" spans="1:4" x14ac:dyDescent="0.2">
      <c r="A17242" t="s">
        <v>361</v>
      </c>
      <c r="B17242" t="s">
        <v>143</v>
      </c>
      <c r="C17242" s="44">
        <v>0</v>
      </c>
      <c r="D17242" s="33">
        <v>43866</v>
      </c>
    </row>
    <row r="17243" spans="1:4" x14ac:dyDescent="0.2">
      <c r="A17243" t="s">
        <v>361</v>
      </c>
      <c r="B17243" t="s">
        <v>143</v>
      </c>
      <c r="C17243" s="44">
        <v>0</v>
      </c>
      <c r="D17243" s="33">
        <v>43867</v>
      </c>
    </row>
    <row r="17244" spans="1:4" x14ac:dyDescent="0.2">
      <c r="A17244" t="s">
        <v>361</v>
      </c>
      <c r="B17244" t="s">
        <v>143</v>
      </c>
      <c r="C17244" s="44">
        <v>0</v>
      </c>
      <c r="D17244" s="33">
        <v>43868</v>
      </c>
    </row>
    <row r="17245" spans="1:4" x14ac:dyDescent="0.2">
      <c r="A17245" t="s">
        <v>361</v>
      </c>
      <c r="B17245" t="s">
        <v>143</v>
      </c>
      <c r="C17245" s="44">
        <v>0</v>
      </c>
      <c r="D17245" s="33">
        <v>43869</v>
      </c>
    </row>
    <row r="17246" spans="1:4" x14ac:dyDescent="0.2">
      <c r="A17246" t="s">
        <v>361</v>
      </c>
      <c r="B17246" t="s">
        <v>143</v>
      </c>
      <c r="C17246" s="44">
        <v>0</v>
      </c>
      <c r="D17246" s="33">
        <v>43870</v>
      </c>
    </row>
    <row r="17247" spans="1:4" x14ac:dyDescent="0.2">
      <c r="A17247" t="s">
        <v>361</v>
      </c>
      <c r="B17247" t="s">
        <v>143</v>
      </c>
      <c r="C17247" s="44">
        <v>0</v>
      </c>
      <c r="D17247" s="33">
        <v>43871</v>
      </c>
    </row>
    <row r="17248" spans="1:4" x14ac:dyDescent="0.2">
      <c r="A17248" t="s">
        <v>361</v>
      </c>
      <c r="B17248" t="s">
        <v>143</v>
      </c>
      <c r="C17248" s="44">
        <v>0</v>
      </c>
      <c r="D17248" s="33">
        <v>43872</v>
      </c>
    </row>
    <row r="17249" spans="1:4" x14ac:dyDescent="0.2">
      <c r="A17249" t="s">
        <v>361</v>
      </c>
      <c r="B17249" t="s">
        <v>143</v>
      </c>
      <c r="C17249" s="44">
        <v>0</v>
      </c>
      <c r="D17249" s="33">
        <v>43873</v>
      </c>
    </row>
    <row r="17250" spans="1:4" x14ac:dyDescent="0.2">
      <c r="A17250" t="s">
        <v>361</v>
      </c>
      <c r="B17250" t="s">
        <v>143</v>
      </c>
      <c r="C17250" s="44">
        <v>0</v>
      </c>
      <c r="D17250" s="33">
        <v>43874</v>
      </c>
    </row>
    <row r="17251" spans="1:4" x14ac:dyDescent="0.2">
      <c r="A17251" t="s">
        <v>361</v>
      </c>
      <c r="B17251" t="s">
        <v>143</v>
      </c>
      <c r="C17251" s="44">
        <v>0</v>
      </c>
      <c r="D17251" s="33">
        <v>43875</v>
      </c>
    </row>
    <row r="17252" spans="1:4" x14ac:dyDescent="0.2">
      <c r="A17252" t="s">
        <v>361</v>
      </c>
      <c r="B17252" t="s">
        <v>143</v>
      </c>
      <c r="C17252" s="44">
        <v>0</v>
      </c>
      <c r="D17252" s="33">
        <v>43876</v>
      </c>
    </row>
    <row r="17253" spans="1:4" x14ac:dyDescent="0.2">
      <c r="A17253" t="s">
        <v>361</v>
      </c>
      <c r="B17253" t="s">
        <v>143</v>
      </c>
      <c r="C17253" s="44">
        <v>0</v>
      </c>
      <c r="D17253" s="33">
        <v>43877</v>
      </c>
    </row>
    <row r="17254" spans="1:4" x14ac:dyDescent="0.2">
      <c r="A17254" t="s">
        <v>361</v>
      </c>
      <c r="B17254" t="s">
        <v>143</v>
      </c>
      <c r="C17254" s="44">
        <v>0</v>
      </c>
      <c r="D17254" s="33">
        <v>43878</v>
      </c>
    </row>
    <row r="17255" spans="1:4" x14ac:dyDescent="0.2">
      <c r="A17255" t="s">
        <v>361</v>
      </c>
      <c r="B17255" t="s">
        <v>143</v>
      </c>
      <c r="C17255" s="44">
        <v>0</v>
      </c>
      <c r="D17255" s="33">
        <v>43879</v>
      </c>
    </row>
    <row r="17256" spans="1:4" x14ac:dyDescent="0.2">
      <c r="A17256" t="s">
        <v>361</v>
      </c>
      <c r="B17256" t="s">
        <v>143</v>
      </c>
      <c r="C17256" s="44">
        <v>0</v>
      </c>
      <c r="D17256" s="33">
        <v>43880</v>
      </c>
    </row>
    <row r="17257" spans="1:4" x14ac:dyDescent="0.2">
      <c r="A17257" t="s">
        <v>361</v>
      </c>
      <c r="B17257" t="s">
        <v>143</v>
      </c>
      <c r="C17257" s="44">
        <v>0</v>
      </c>
      <c r="D17257" s="33">
        <v>43881</v>
      </c>
    </row>
    <row r="17258" spans="1:4" x14ac:dyDescent="0.2">
      <c r="A17258" t="s">
        <v>361</v>
      </c>
      <c r="B17258" t="s">
        <v>143</v>
      </c>
      <c r="C17258" s="44">
        <v>0</v>
      </c>
      <c r="D17258" s="33">
        <v>43882</v>
      </c>
    </row>
    <row r="17259" spans="1:4" x14ac:dyDescent="0.2">
      <c r="A17259" t="s">
        <v>361</v>
      </c>
      <c r="B17259" t="s">
        <v>143</v>
      </c>
      <c r="C17259" s="44">
        <v>0</v>
      </c>
      <c r="D17259" s="33">
        <v>43883</v>
      </c>
    </row>
    <row r="17260" spans="1:4" x14ac:dyDescent="0.2">
      <c r="A17260" t="s">
        <v>361</v>
      </c>
      <c r="B17260" t="s">
        <v>143</v>
      </c>
      <c r="C17260" s="44">
        <v>0</v>
      </c>
      <c r="D17260" s="33">
        <v>43884</v>
      </c>
    </row>
    <row r="17261" spans="1:4" x14ac:dyDescent="0.2">
      <c r="A17261" t="s">
        <v>361</v>
      </c>
      <c r="B17261" t="s">
        <v>143</v>
      </c>
      <c r="C17261" s="44">
        <v>0</v>
      </c>
      <c r="D17261" s="33">
        <v>43885</v>
      </c>
    </row>
    <row r="17262" spans="1:4" x14ac:dyDescent="0.2">
      <c r="A17262" t="s">
        <v>361</v>
      </c>
      <c r="B17262" t="s">
        <v>143</v>
      </c>
      <c r="C17262" s="44">
        <v>0</v>
      </c>
      <c r="D17262" s="33">
        <v>43886</v>
      </c>
    </row>
    <row r="17263" spans="1:4" x14ac:dyDescent="0.2">
      <c r="A17263" t="s">
        <v>361</v>
      </c>
      <c r="B17263" t="s">
        <v>143</v>
      </c>
      <c r="C17263" s="44">
        <v>0</v>
      </c>
      <c r="D17263" s="33">
        <v>43887</v>
      </c>
    </row>
    <row r="17264" spans="1:4" x14ac:dyDescent="0.2">
      <c r="A17264" t="s">
        <v>361</v>
      </c>
      <c r="B17264" t="s">
        <v>143</v>
      </c>
      <c r="C17264" s="44">
        <v>0</v>
      </c>
      <c r="D17264" s="33">
        <v>43888</v>
      </c>
    </row>
    <row r="17265" spans="1:4" x14ac:dyDescent="0.2">
      <c r="A17265" t="s">
        <v>361</v>
      </c>
      <c r="B17265" t="s">
        <v>143</v>
      </c>
      <c r="C17265" s="44">
        <v>0</v>
      </c>
      <c r="D17265" s="33">
        <v>43889</v>
      </c>
    </row>
    <row r="17266" spans="1:4" x14ac:dyDescent="0.2">
      <c r="A17266" t="s">
        <v>361</v>
      </c>
      <c r="B17266" t="s">
        <v>143</v>
      </c>
      <c r="C17266" s="44">
        <v>0</v>
      </c>
      <c r="D17266" s="33">
        <v>43890</v>
      </c>
    </row>
    <row r="17267" spans="1:4" x14ac:dyDescent="0.2">
      <c r="A17267" t="s">
        <v>361</v>
      </c>
      <c r="B17267" t="s">
        <v>143</v>
      </c>
      <c r="C17267" s="44">
        <v>0</v>
      </c>
      <c r="D17267" s="33">
        <v>43891</v>
      </c>
    </row>
    <row r="17268" spans="1:4" x14ac:dyDescent="0.2">
      <c r="A17268" t="s">
        <v>361</v>
      </c>
      <c r="B17268" t="s">
        <v>143</v>
      </c>
      <c r="C17268" s="44">
        <v>0</v>
      </c>
      <c r="D17268" s="33">
        <v>43892</v>
      </c>
    </row>
    <row r="17269" spans="1:4" x14ac:dyDescent="0.2">
      <c r="A17269" t="s">
        <v>361</v>
      </c>
      <c r="B17269" t="s">
        <v>143</v>
      </c>
      <c r="C17269" s="44">
        <v>0</v>
      </c>
      <c r="D17269" s="33">
        <v>43893</v>
      </c>
    </row>
    <row r="17270" spans="1:4" x14ac:dyDescent="0.2">
      <c r="A17270" t="s">
        <v>361</v>
      </c>
      <c r="B17270" t="s">
        <v>143</v>
      </c>
      <c r="C17270" s="44">
        <v>0</v>
      </c>
      <c r="D17270" s="33">
        <v>43894</v>
      </c>
    </row>
    <row r="17271" spans="1:4" x14ac:dyDescent="0.2">
      <c r="A17271" t="s">
        <v>361</v>
      </c>
      <c r="B17271" t="s">
        <v>143</v>
      </c>
      <c r="C17271" s="44">
        <v>1</v>
      </c>
      <c r="D17271" s="33">
        <v>43895</v>
      </c>
    </row>
    <row r="17272" spans="1:4" x14ac:dyDescent="0.2">
      <c r="A17272" t="s">
        <v>361</v>
      </c>
      <c r="B17272" t="s">
        <v>143</v>
      </c>
      <c r="C17272" s="44">
        <v>1</v>
      </c>
      <c r="D17272" s="33">
        <v>43896</v>
      </c>
    </row>
    <row r="17273" spans="1:4" x14ac:dyDescent="0.2">
      <c r="A17273" t="s">
        <v>361</v>
      </c>
      <c r="B17273" t="s">
        <v>143</v>
      </c>
      <c r="C17273" s="44">
        <v>1</v>
      </c>
      <c r="D17273" s="33">
        <v>43897</v>
      </c>
    </row>
    <row r="17274" spans="1:4" x14ac:dyDescent="0.2">
      <c r="A17274" t="s">
        <v>361</v>
      </c>
      <c r="B17274" t="s">
        <v>143</v>
      </c>
      <c r="C17274" s="44">
        <v>1</v>
      </c>
      <c r="D17274" s="33">
        <v>43898</v>
      </c>
    </row>
    <row r="17275" spans="1:4" x14ac:dyDescent="0.2">
      <c r="A17275" t="s">
        <v>361</v>
      </c>
      <c r="B17275" t="s">
        <v>143</v>
      </c>
      <c r="C17275" s="44">
        <v>1</v>
      </c>
      <c r="D17275" s="33">
        <v>43899</v>
      </c>
    </row>
    <row r="17276" spans="1:4" x14ac:dyDescent="0.2">
      <c r="A17276" t="s">
        <v>361</v>
      </c>
      <c r="B17276" t="s">
        <v>143</v>
      </c>
      <c r="C17276" s="44">
        <v>0</v>
      </c>
      <c r="D17276" s="33">
        <v>43900</v>
      </c>
    </row>
    <row r="17277" spans="1:4" x14ac:dyDescent="0.2">
      <c r="A17277" t="s">
        <v>361</v>
      </c>
      <c r="B17277" t="s">
        <v>143</v>
      </c>
      <c r="C17277" s="44">
        <v>0</v>
      </c>
      <c r="D17277" s="33">
        <v>43901</v>
      </c>
    </row>
    <row r="17278" spans="1:4" x14ac:dyDescent="0.2">
      <c r="A17278" t="s">
        <v>361</v>
      </c>
      <c r="B17278" t="s">
        <v>143</v>
      </c>
      <c r="C17278" s="44">
        <v>0</v>
      </c>
      <c r="D17278" s="33">
        <v>43902</v>
      </c>
    </row>
    <row r="17279" spans="1:4" x14ac:dyDescent="0.2">
      <c r="A17279" t="s">
        <v>361</v>
      </c>
      <c r="B17279" t="s">
        <v>143</v>
      </c>
      <c r="C17279" s="44">
        <v>0</v>
      </c>
      <c r="D17279" s="33">
        <v>43903</v>
      </c>
    </row>
    <row r="17280" spans="1:4" x14ac:dyDescent="0.2">
      <c r="A17280" t="s">
        <v>361</v>
      </c>
      <c r="B17280" t="s">
        <v>143</v>
      </c>
      <c r="C17280" s="44">
        <v>0</v>
      </c>
      <c r="D17280" s="33">
        <v>43904</v>
      </c>
    </row>
    <row r="17281" spans="1:4" x14ac:dyDescent="0.2">
      <c r="A17281" t="s">
        <v>361</v>
      </c>
      <c r="B17281" t="s">
        <v>143</v>
      </c>
      <c r="C17281" s="44">
        <v>0</v>
      </c>
      <c r="D17281" s="33">
        <v>43905</v>
      </c>
    </row>
    <row r="17282" spans="1:4" x14ac:dyDescent="0.2">
      <c r="A17282" t="s">
        <v>362</v>
      </c>
      <c r="B17282" t="s">
        <v>143</v>
      </c>
      <c r="C17282" s="44">
        <v>0</v>
      </c>
      <c r="D17282" s="33">
        <v>43852</v>
      </c>
    </row>
    <row r="17283" spans="1:4" x14ac:dyDescent="0.2">
      <c r="A17283" t="s">
        <v>362</v>
      </c>
      <c r="B17283" t="s">
        <v>143</v>
      </c>
      <c r="C17283" s="44">
        <v>0</v>
      </c>
      <c r="D17283" s="33">
        <v>43853</v>
      </c>
    </row>
    <row r="17284" spans="1:4" x14ac:dyDescent="0.2">
      <c r="A17284" t="s">
        <v>362</v>
      </c>
      <c r="B17284" t="s">
        <v>143</v>
      </c>
      <c r="C17284" s="44">
        <v>0</v>
      </c>
      <c r="D17284" s="33">
        <v>43854</v>
      </c>
    </row>
    <row r="17285" spans="1:4" x14ac:dyDescent="0.2">
      <c r="A17285" t="s">
        <v>362</v>
      </c>
      <c r="B17285" t="s">
        <v>143</v>
      </c>
      <c r="C17285" s="44">
        <v>0</v>
      </c>
      <c r="D17285" s="33">
        <v>43855</v>
      </c>
    </row>
    <row r="17286" spans="1:4" x14ac:dyDescent="0.2">
      <c r="A17286" t="s">
        <v>362</v>
      </c>
      <c r="B17286" t="s">
        <v>143</v>
      </c>
      <c r="C17286" s="44">
        <v>0</v>
      </c>
      <c r="D17286" s="33">
        <v>43856</v>
      </c>
    </row>
    <row r="17287" spans="1:4" x14ac:dyDescent="0.2">
      <c r="A17287" t="s">
        <v>362</v>
      </c>
      <c r="B17287" t="s">
        <v>143</v>
      </c>
      <c r="C17287" s="44">
        <v>0</v>
      </c>
      <c r="D17287" s="33">
        <v>43857</v>
      </c>
    </row>
    <row r="17288" spans="1:4" x14ac:dyDescent="0.2">
      <c r="A17288" t="s">
        <v>362</v>
      </c>
      <c r="B17288" t="s">
        <v>143</v>
      </c>
      <c r="C17288" s="44">
        <v>0</v>
      </c>
      <c r="D17288" s="33">
        <v>43858</v>
      </c>
    </row>
    <row r="17289" spans="1:4" x14ac:dyDescent="0.2">
      <c r="A17289" t="s">
        <v>362</v>
      </c>
      <c r="B17289" t="s">
        <v>143</v>
      </c>
      <c r="C17289" s="44">
        <v>0</v>
      </c>
      <c r="D17289" s="33">
        <v>43859</v>
      </c>
    </row>
    <row r="17290" spans="1:4" x14ac:dyDescent="0.2">
      <c r="A17290" t="s">
        <v>362</v>
      </c>
      <c r="B17290" t="s">
        <v>143</v>
      </c>
      <c r="C17290" s="44">
        <v>0</v>
      </c>
      <c r="D17290" s="33">
        <v>43860</v>
      </c>
    </row>
    <row r="17291" spans="1:4" x14ac:dyDescent="0.2">
      <c r="A17291" t="s">
        <v>362</v>
      </c>
      <c r="B17291" t="s">
        <v>143</v>
      </c>
      <c r="C17291" s="44">
        <v>0</v>
      </c>
      <c r="D17291" s="33">
        <v>43861</v>
      </c>
    </row>
    <row r="17292" spans="1:4" x14ac:dyDescent="0.2">
      <c r="A17292" t="s">
        <v>362</v>
      </c>
      <c r="B17292" t="s">
        <v>143</v>
      </c>
      <c r="C17292" s="44">
        <v>0</v>
      </c>
      <c r="D17292" s="33">
        <v>43862</v>
      </c>
    </row>
    <row r="17293" spans="1:4" x14ac:dyDescent="0.2">
      <c r="A17293" t="s">
        <v>362</v>
      </c>
      <c r="B17293" t="s">
        <v>143</v>
      </c>
      <c r="C17293" s="44">
        <v>0</v>
      </c>
      <c r="D17293" s="33">
        <v>43863</v>
      </c>
    </row>
    <row r="17294" spans="1:4" x14ac:dyDescent="0.2">
      <c r="A17294" t="s">
        <v>362</v>
      </c>
      <c r="B17294" t="s">
        <v>143</v>
      </c>
      <c r="C17294" s="44">
        <v>0</v>
      </c>
      <c r="D17294" s="33">
        <v>43864</v>
      </c>
    </row>
    <row r="17295" spans="1:4" x14ac:dyDescent="0.2">
      <c r="A17295" t="s">
        <v>362</v>
      </c>
      <c r="B17295" t="s">
        <v>143</v>
      </c>
      <c r="C17295" s="44">
        <v>0</v>
      </c>
      <c r="D17295" s="33">
        <v>43865</v>
      </c>
    </row>
    <row r="17296" spans="1:4" x14ac:dyDescent="0.2">
      <c r="A17296" t="s">
        <v>362</v>
      </c>
      <c r="B17296" t="s">
        <v>143</v>
      </c>
      <c r="C17296" s="44">
        <v>0</v>
      </c>
      <c r="D17296" s="33">
        <v>43866</v>
      </c>
    </row>
    <row r="17297" spans="1:4" x14ac:dyDescent="0.2">
      <c r="A17297" t="s">
        <v>362</v>
      </c>
      <c r="B17297" t="s">
        <v>143</v>
      </c>
      <c r="C17297" s="44">
        <v>0</v>
      </c>
      <c r="D17297" s="33">
        <v>43867</v>
      </c>
    </row>
    <row r="17298" spans="1:4" x14ac:dyDescent="0.2">
      <c r="A17298" t="s">
        <v>362</v>
      </c>
      <c r="B17298" t="s">
        <v>143</v>
      </c>
      <c r="C17298" s="44">
        <v>0</v>
      </c>
      <c r="D17298" s="33">
        <v>43868</v>
      </c>
    </row>
    <row r="17299" spans="1:4" x14ac:dyDescent="0.2">
      <c r="A17299" t="s">
        <v>362</v>
      </c>
      <c r="B17299" t="s">
        <v>143</v>
      </c>
      <c r="C17299" s="44">
        <v>0</v>
      </c>
      <c r="D17299" s="33">
        <v>43869</v>
      </c>
    </row>
    <row r="17300" spans="1:4" x14ac:dyDescent="0.2">
      <c r="A17300" t="s">
        <v>362</v>
      </c>
      <c r="B17300" t="s">
        <v>143</v>
      </c>
      <c r="C17300" s="44">
        <v>0</v>
      </c>
      <c r="D17300" s="33">
        <v>43870</v>
      </c>
    </row>
    <row r="17301" spans="1:4" x14ac:dyDescent="0.2">
      <c r="A17301" t="s">
        <v>362</v>
      </c>
      <c r="B17301" t="s">
        <v>143</v>
      </c>
      <c r="C17301" s="44">
        <v>0</v>
      </c>
      <c r="D17301" s="33">
        <v>43871</v>
      </c>
    </row>
    <row r="17302" spans="1:4" x14ac:dyDescent="0.2">
      <c r="A17302" t="s">
        <v>362</v>
      </c>
      <c r="B17302" t="s">
        <v>143</v>
      </c>
      <c r="C17302" s="44">
        <v>0</v>
      </c>
      <c r="D17302" s="33">
        <v>43872</v>
      </c>
    </row>
    <row r="17303" spans="1:4" x14ac:dyDescent="0.2">
      <c r="A17303" t="s">
        <v>362</v>
      </c>
      <c r="B17303" t="s">
        <v>143</v>
      </c>
      <c r="C17303" s="44">
        <v>0</v>
      </c>
      <c r="D17303" s="33">
        <v>43873</v>
      </c>
    </row>
    <row r="17304" spans="1:4" x14ac:dyDescent="0.2">
      <c r="A17304" t="s">
        <v>362</v>
      </c>
      <c r="B17304" t="s">
        <v>143</v>
      </c>
      <c r="C17304" s="44">
        <v>0</v>
      </c>
      <c r="D17304" s="33">
        <v>43874</v>
      </c>
    </row>
    <row r="17305" spans="1:4" x14ac:dyDescent="0.2">
      <c r="A17305" t="s">
        <v>362</v>
      </c>
      <c r="B17305" t="s">
        <v>143</v>
      </c>
      <c r="C17305" s="44">
        <v>0</v>
      </c>
      <c r="D17305" s="33">
        <v>43875</v>
      </c>
    </row>
    <row r="17306" spans="1:4" x14ac:dyDescent="0.2">
      <c r="A17306" t="s">
        <v>362</v>
      </c>
      <c r="B17306" t="s">
        <v>143</v>
      </c>
      <c r="C17306" s="44">
        <v>0</v>
      </c>
      <c r="D17306" s="33">
        <v>43876</v>
      </c>
    </row>
    <row r="17307" spans="1:4" x14ac:dyDescent="0.2">
      <c r="A17307" t="s">
        <v>362</v>
      </c>
      <c r="B17307" t="s">
        <v>143</v>
      </c>
      <c r="C17307" s="44">
        <v>0</v>
      </c>
      <c r="D17307" s="33">
        <v>43877</v>
      </c>
    </row>
    <row r="17308" spans="1:4" x14ac:dyDescent="0.2">
      <c r="A17308" t="s">
        <v>362</v>
      </c>
      <c r="B17308" t="s">
        <v>143</v>
      </c>
      <c r="C17308" s="44">
        <v>0</v>
      </c>
      <c r="D17308" s="33">
        <v>43878</v>
      </c>
    </row>
    <row r="17309" spans="1:4" x14ac:dyDescent="0.2">
      <c r="A17309" t="s">
        <v>362</v>
      </c>
      <c r="B17309" t="s">
        <v>143</v>
      </c>
      <c r="C17309" s="44">
        <v>0</v>
      </c>
      <c r="D17309" s="33">
        <v>43879</v>
      </c>
    </row>
    <row r="17310" spans="1:4" x14ac:dyDescent="0.2">
      <c r="A17310" t="s">
        <v>362</v>
      </c>
      <c r="B17310" t="s">
        <v>143</v>
      </c>
      <c r="C17310" s="44">
        <v>0</v>
      </c>
      <c r="D17310" s="33">
        <v>43880</v>
      </c>
    </row>
    <row r="17311" spans="1:4" x14ac:dyDescent="0.2">
      <c r="A17311" t="s">
        <v>362</v>
      </c>
      <c r="B17311" t="s">
        <v>143</v>
      </c>
      <c r="C17311" s="44">
        <v>0</v>
      </c>
      <c r="D17311" s="33">
        <v>43881</v>
      </c>
    </row>
    <row r="17312" spans="1:4" x14ac:dyDescent="0.2">
      <c r="A17312" t="s">
        <v>362</v>
      </c>
      <c r="B17312" t="s">
        <v>143</v>
      </c>
      <c r="C17312" s="44">
        <v>0</v>
      </c>
      <c r="D17312" s="33">
        <v>43882</v>
      </c>
    </row>
    <row r="17313" spans="1:4" x14ac:dyDescent="0.2">
      <c r="A17313" t="s">
        <v>362</v>
      </c>
      <c r="B17313" t="s">
        <v>143</v>
      </c>
      <c r="C17313" s="44">
        <v>0</v>
      </c>
      <c r="D17313" s="33">
        <v>43883</v>
      </c>
    </row>
    <row r="17314" spans="1:4" x14ac:dyDescent="0.2">
      <c r="A17314" t="s">
        <v>362</v>
      </c>
      <c r="B17314" t="s">
        <v>143</v>
      </c>
      <c r="C17314" s="44">
        <v>0</v>
      </c>
      <c r="D17314" s="33">
        <v>43884</v>
      </c>
    </row>
    <row r="17315" spans="1:4" x14ac:dyDescent="0.2">
      <c r="A17315" t="s">
        <v>362</v>
      </c>
      <c r="B17315" t="s">
        <v>143</v>
      </c>
      <c r="C17315" s="44">
        <v>0</v>
      </c>
      <c r="D17315" s="33">
        <v>43885</v>
      </c>
    </row>
    <row r="17316" spans="1:4" x14ac:dyDescent="0.2">
      <c r="A17316" t="s">
        <v>362</v>
      </c>
      <c r="B17316" t="s">
        <v>143</v>
      </c>
      <c r="C17316" s="44">
        <v>0</v>
      </c>
      <c r="D17316" s="33">
        <v>43886</v>
      </c>
    </row>
    <row r="17317" spans="1:4" x14ac:dyDescent="0.2">
      <c r="A17317" t="s">
        <v>362</v>
      </c>
      <c r="B17317" t="s">
        <v>143</v>
      </c>
      <c r="C17317" s="44">
        <v>0</v>
      </c>
      <c r="D17317" s="33">
        <v>43887</v>
      </c>
    </row>
    <row r="17318" spans="1:4" x14ac:dyDescent="0.2">
      <c r="A17318" t="s">
        <v>362</v>
      </c>
      <c r="B17318" t="s">
        <v>143</v>
      </c>
      <c r="C17318" s="44">
        <v>0</v>
      </c>
      <c r="D17318" s="33">
        <v>43888</v>
      </c>
    </row>
    <row r="17319" spans="1:4" x14ac:dyDescent="0.2">
      <c r="A17319" t="s">
        <v>362</v>
      </c>
      <c r="B17319" t="s">
        <v>143</v>
      </c>
      <c r="C17319" s="44">
        <v>0</v>
      </c>
      <c r="D17319" s="33">
        <v>43889</v>
      </c>
    </row>
    <row r="17320" spans="1:4" x14ac:dyDescent="0.2">
      <c r="A17320" t="s">
        <v>362</v>
      </c>
      <c r="B17320" t="s">
        <v>143</v>
      </c>
      <c r="C17320" s="44">
        <v>0</v>
      </c>
      <c r="D17320" s="33">
        <v>43890</v>
      </c>
    </row>
    <row r="17321" spans="1:4" x14ac:dyDescent="0.2">
      <c r="A17321" t="s">
        <v>362</v>
      </c>
      <c r="B17321" t="s">
        <v>143</v>
      </c>
      <c r="C17321" s="44">
        <v>0</v>
      </c>
      <c r="D17321" s="33">
        <v>43891</v>
      </c>
    </row>
    <row r="17322" spans="1:4" x14ac:dyDescent="0.2">
      <c r="A17322" t="s">
        <v>362</v>
      </c>
      <c r="B17322" t="s">
        <v>143</v>
      </c>
      <c r="C17322" s="44">
        <v>0</v>
      </c>
      <c r="D17322" s="33">
        <v>43892</v>
      </c>
    </row>
    <row r="17323" spans="1:4" x14ac:dyDescent="0.2">
      <c r="A17323" t="s">
        <v>362</v>
      </c>
      <c r="B17323" t="s">
        <v>143</v>
      </c>
      <c r="C17323" s="44">
        <v>0</v>
      </c>
      <c r="D17323" s="33">
        <v>43893</v>
      </c>
    </row>
    <row r="17324" spans="1:4" x14ac:dyDescent="0.2">
      <c r="A17324" t="s">
        <v>362</v>
      </c>
      <c r="B17324" t="s">
        <v>143</v>
      </c>
      <c r="C17324" s="44">
        <v>0</v>
      </c>
      <c r="D17324" s="33">
        <v>43894</v>
      </c>
    </row>
    <row r="17325" spans="1:4" x14ac:dyDescent="0.2">
      <c r="A17325" t="s">
        <v>362</v>
      </c>
      <c r="B17325" t="s">
        <v>143</v>
      </c>
      <c r="C17325" s="44">
        <v>1</v>
      </c>
      <c r="D17325" s="33">
        <v>43895</v>
      </c>
    </row>
    <row r="17326" spans="1:4" x14ac:dyDescent="0.2">
      <c r="A17326" t="s">
        <v>362</v>
      </c>
      <c r="B17326" t="s">
        <v>143</v>
      </c>
      <c r="C17326" s="44">
        <v>1</v>
      </c>
      <c r="D17326" s="33">
        <v>43896</v>
      </c>
    </row>
    <row r="17327" spans="1:4" x14ac:dyDescent="0.2">
      <c r="A17327" t="s">
        <v>362</v>
      </c>
      <c r="B17327" t="s">
        <v>143</v>
      </c>
      <c r="C17327" s="44">
        <v>1</v>
      </c>
      <c r="D17327" s="33">
        <v>43897</v>
      </c>
    </row>
    <row r="17328" spans="1:4" x14ac:dyDescent="0.2">
      <c r="A17328" t="s">
        <v>362</v>
      </c>
      <c r="B17328" t="s">
        <v>143</v>
      </c>
      <c r="C17328" s="44">
        <v>1</v>
      </c>
      <c r="D17328" s="33">
        <v>43898</v>
      </c>
    </row>
    <row r="17329" spans="1:4" x14ac:dyDescent="0.2">
      <c r="A17329" t="s">
        <v>362</v>
      </c>
      <c r="B17329" t="s">
        <v>143</v>
      </c>
      <c r="C17329" s="44">
        <v>1</v>
      </c>
      <c r="D17329" s="33">
        <v>43899</v>
      </c>
    </row>
    <row r="17330" spans="1:4" x14ac:dyDescent="0.2">
      <c r="A17330" t="s">
        <v>362</v>
      </c>
      <c r="B17330" t="s">
        <v>143</v>
      </c>
      <c r="C17330" s="44">
        <v>0</v>
      </c>
      <c r="D17330" s="33">
        <v>43900</v>
      </c>
    </row>
    <row r="17331" spans="1:4" x14ac:dyDescent="0.2">
      <c r="A17331" t="s">
        <v>362</v>
      </c>
      <c r="B17331" t="s">
        <v>143</v>
      </c>
      <c r="C17331" s="44">
        <v>0</v>
      </c>
      <c r="D17331" s="33">
        <v>43901</v>
      </c>
    </row>
    <row r="17332" spans="1:4" x14ac:dyDescent="0.2">
      <c r="A17332" t="s">
        <v>362</v>
      </c>
      <c r="B17332" t="s">
        <v>143</v>
      </c>
      <c r="C17332" s="44">
        <v>0</v>
      </c>
      <c r="D17332" s="33">
        <v>43902</v>
      </c>
    </row>
    <row r="17333" spans="1:4" x14ac:dyDescent="0.2">
      <c r="A17333" t="s">
        <v>362</v>
      </c>
      <c r="B17333" t="s">
        <v>143</v>
      </c>
      <c r="C17333" s="44">
        <v>0</v>
      </c>
      <c r="D17333" s="33">
        <v>43903</v>
      </c>
    </row>
    <row r="17334" spans="1:4" x14ac:dyDescent="0.2">
      <c r="A17334" t="s">
        <v>362</v>
      </c>
      <c r="B17334" t="s">
        <v>143</v>
      </c>
      <c r="C17334" s="44">
        <v>0</v>
      </c>
      <c r="D17334" s="33">
        <v>43904</v>
      </c>
    </row>
    <row r="17335" spans="1:4" x14ac:dyDescent="0.2">
      <c r="A17335" t="s">
        <v>362</v>
      </c>
      <c r="B17335" t="s">
        <v>143</v>
      </c>
      <c r="C17335" s="44">
        <v>0</v>
      </c>
      <c r="D17335" s="33">
        <v>43905</v>
      </c>
    </row>
    <row r="17336" spans="1:4" x14ac:dyDescent="0.2">
      <c r="A17336" t="s">
        <v>363</v>
      </c>
      <c r="B17336" t="s">
        <v>143</v>
      </c>
      <c r="C17336" s="44">
        <v>0</v>
      </c>
      <c r="D17336" s="33">
        <v>43852</v>
      </c>
    </row>
    <row r="17337" spans="1:4" x14ac:dyDescent="0.2">
      <c r="A17337" t="s">
        <v>363</v>
      </c>
      <c r="B17337" t="s">
        <v>143</v>
      </c>
      <c r="C17337" s="44">
        <v>0</v>
      </c>
      <c r="D17337" s="33">
        <v>43853</v>
      </c>
    </row>
    <row r="17338" spans="1:4" x14ac:dyDescent="0.2">
      <c r="A17338" t="s">
        <v>363</v>
      </c>
      <c r="B17338" t="s">
        <v>143</v>
      </c>
      <c r="C17338" s="44">
        <v>0</v>
      </c>
      <c r="D17338" s="33">
        <v>43854</v>
      </c>
    </row>
    <row r="17339" spans="1:4" x14ac:dyDescent="0.2">
      <c r="A17339" t="s">
        <v>363</v>
      </c>
      <c r="B17339" t="s">
        <v>143</v>
      </c>
      <c r="C17339" s="44">
        <v>0</v>
      </c>
      <c r="D17339" s="33">
        <v>43855</v>
      </c>
    </row>
    <row r="17340" spans="1:4" x14ac:dyDescent="0.2">
      <c r="A17340" t="s">
        <v>363</v>
      </c>
      <c r="B17340" t="s">
        <v>143</v>
      </c>
      <c r="C17340" s="44">
        <v>0</v>
      </c>
      <c r="D17340" s="33">
        <v>43856</v>
      </c>
    </row>
    <row r="17341" spans="1:4" x14ac:dyDescent="0.2">
      <c r="A17341" t="s">
        <v>363</v>
      </c>
      <c r="B17341" t="s">
        <v>143</v>
      </c>
      <c r="C17341" s="44">
        <v>0</v>
      </c>
      <c r="D17341" s="33">
        <v>43857</v>
      </c>
    </row>
    <row r="17342" spans="1:4" x14ac:dyDescent="0.2">
      <c r="A17342" t="s">
        <v>363</v>
      </c>
      <c r="B17342" t="s">
        <v>143</v>
      </c>
      <c r="C17342" s="44">
        <v>0</v>
      </c>
      <c r="D17342" s="33">
        <v>43858</v>
      </c>
    </row>
    <row r="17343" spans="1:4" x14ac:dyDescent="0.2">
      <c r="A17343" t="s">
        <v>363</v>
      </c>
      <c r="B17343" t="s">
        <v>143</v>
      </c>
      <c r="C17343" s="44">
        <v>0</v>
      </c>
      <c r="D17343" s="33">
        <v>43859</v>
      </c>
    </row>
    <row r="17344" spans="1:4" x14ac:dyDescent="0.2">
      <c r="A17344" t="s">
        <v>363</v>
      </c>
      <c r="B17344" t="s">
        <v>143</v>
      </c>
      <c r="C17344" s="44">
        <v>0</v>
      </c>
      <c r="D17344" s="33">
        <v>43860</v>
      </c>
    </row>
    <row r="17345" spans="1:4" x14ac:dyDescent="0.2">
      <c r="A17345" t="s">
        <v>363</v>
      </c>
      <c r="B17345" t="s">
        <v>143</v>
      </c>
      <c r="C17345" s="44">
        <v>0</v>
      </c>
      <c r="D17345" s="33">
        <v>43861</v>
      </c>
    </row>
    <row r="17346" spans="1:4" x14ac:dyDescent="0.2">
      <c r="A17346" t="s">
        <v>363</v>
      </c>
      <c r="B17346" t="s">
        <v>143</v>
      </c>
      <c r="C17346" s="44">
        <v>0</v>
      </c>
      <c r="D17346" s="33">
        <v>43862</v>
      </c>
    </row>
    <row r="17347" spans="1:4" x14ac:dyDescent="0.2">
      <c r="A17347" t="s">
        <v>363</v>
      </c>
      <c r="B17347" t="s">
        <v>143</v>
      </c>
      <c r="C17347" s="44">
        <v>0</v>
      </c>
      <c r="D17347" s="33">
        <v>43863</v>
      </c>
    </row>
    <row r="17348" spans="1:4" x14ac:dyDescent="0.2">
      <c r="A17348" t="s">
        <v>363</v>
      </c>
      <c r="B17348" t="s">
        <v>143</v>
      </c>
      <c r="C17348" s="44">
        <v>0</v>
      </c>
      <c r="D17348" s="33">
        <v>43864</v>
      </c>
    </row>
    <row r="17349" spans="1:4" x14ac:dyDescent="0.2">
      <c r="A17349" t="s">
        <v>363</v>
      </c>
      <c r="B17349" t="s">
        <v>143</v>
      </c>
      <c r="C17349" s="44">
        <v>0</v>
      </c>
      <c r="D17349" s="33">
        <v>43865</v>
      </c>
    </row>
    <row r="17350" spans="1:4" x14ac:dyDescent="0.2">
      <c r="A17350" t="s">
        <v>363</v>
      </c>
      <c r="B17350" t="s">
        <v>143</v>
      </c>
      <c r="C17350" s="44">
        <v>0</v>
      </c>
      <c r="D17350" s="33">
        <v>43866</v>
      </c>
    </row>
    <row r="17351" spans="1:4" x14ac:dyDescent="0.2">
      <c r="A17351" t="s">
        <v>363</v>
      </c>
      <c r="B17351" t="s">
        <v>143</v>
      </c>
      <c r="C17351" s="44">
        <v>0</v>
      </c>
      <c r="D17351" s="33">
        <v>43867</v>
      </c>
    </row>
    <row r="17352" spans="1:4" x14ac:dyDescent="0.2">
      <c r="A17352" t="s">
        <v>363</v>
      </c>
      <c r="B17352" t="s">
        <v>143</v>
      </c>
      <c r="C17352" s="44">
        <v>0</v>
      </c>
      <c r="D17352" s="33">
        <v>43868</v>
      </c>
    </row>
    <row r="17353" spans="1:4" x14ac:dyDescent="0.2">
      <c r="A17353" t="s">
        <v>363</v>
      </c>
      <c r="B17353" t="s">
        <v>143</v>
      </c>
      <c r="C17353" s="44">
        <v>0</v>
      </c>
      <c r="D17353" s="33">
        <v>43869</v>
      </c>
    </row>
    <row r="17354" spans="1:4" x14ac:dyDescent="0.2">
      <c r="A17354" t="s">
        <v>363</v>
      </c>
      <c r="B17354" t="s">
        <v>143</v>
      </c>
      <c r="C17354" s="44">
        <v>0</v>
      </c>
      <c r="D17354" s="33">
        <v>43870</v>
      </c>
    </row>
    <row r="17355" spans="1:4" x14ac:dyDescent="0.2">
      <c r="A17355" t="s">
        <v>363</v>
      </c>
      <c r="B17355" t="s">
        <v>143</v>
      </c>
      <c r="C17355" s="44">
        <v>0</v>
      </c>
      <c r="D17355" s="33">
        <v>43871</v>
      </c>
    </row>
    <row r="17356" spans="1:4" x14ac:dyDescent="0.2">
      <c r="A17356" t="s">
        <v>363</v>
      </c>
      <c r="B17356" t="s">
        <v>143</v>
      </c>
      <c r="C17356" s="44">
        <v>0</v>
      </c>
      <c r="D17356" s="33">
        <v>43872</v>
      </c>
    </row>
    <row r="17357" spans="1:4" x14ac:dyDescent="0.2">
      <c r="A17357" t="s">
        <v>363</v>
      </c>
      <c r="B17357" t="s">
        <v>143</v>
      </c>
      <c r="C17357" s="44">
        <v>0</v>
      </c>
      <c r="D17357" s="33">
        <v>43873</v>
      </c>
    </row>
    <row r="17358" spans="1:4" x14ac:dyDescent="0.2">
      <c r="A17358" t="s">
        <v>363</v>
      </c>
      <c r="B17358" t="s">
        <v>143</v>
      </c>
      <c r="C17358" s="44">
        <v>0</v>
      </c>
      <c r="D17358" s="33">
        <v>43874</v>
      </c>
    </row>
    <row r="17359" spans="1:4" x14ac:dyDescent="0.2">
      <c r="A17359" t="s">
        <v>363</v>
      </c>
      <c r="B17359" t="s">
        <v>143</v>
      </c>
      <c r="C17359" s="44">
        <v>0</v>
      </c>
      <c r="D17359" s="33">
        <v>43875</v>
      </c>
    </row>
    <row r="17360" spans="1:4" x14ac:dyDescent="0.2">
      <c r="A17360" t="s">
        <v>363</v>
      </c>
      <c r="B17360" t="s">
        <v>143</v>
      </c>
      <c r="C17360" s="44">
        <v>0</v>
      </c>
      <c r="D17360" s="33">
        <v>43876</v>
      </c>
    </row>
    <row r="17361" spans="1:4" x14ac:dyDescent="0.2">
      <c r="A17361" t="s">
        <v>363</v>
      </c>
      <c r="B17361" t="s">
        <v>143</v>
      </c>
      <c r="C17361" s="44">
        <v>0</v>
      </c>
      <c r="D17361" s="33">
        <v>43877</v>
      </c>
    </row>
    <row r="17362" spans="1:4" x14ac:dyDescent="0.2">
      <c r="A17362" t="s">
        <v>363</v>
      </c>
      <c r="B17362" t="s">
        <v>143</v>
      </c>
      <c r="C17362" s="44">
        <v>0</v>
      </c>
      <c r="D17362" s="33">
        <v>43878</v>
      </c>
    </row>
    <row r="17363" spans="1:4" x14ac:dyDescent="0.2">
      <c r="A17363" t="s">
        <v>363</v>
      </c>
      <c r="B17363" t="s">
        <v>143</v>
      </c>
      <c r="C17363" s="44">
        <v>0</v>
      </c>
      <c r="D17363" s="33">
        <v>43879</v>
      </c>
    </row>
    <row r="17364" spans="1:4" x14ac:dyDescent="0.2">
      <c r="A17364" t="s">
        <v>363</v>
      </c>
      <c r="B17364" t="s">
        <v>143</v>
      </c>
      <c r="C17364" s="44">
        <v>0</v>
      </c>
      <c r="D17364" s="33">
        <v>43880</v>
      </c>
    </row>
    <row r="17365" spans="1:4" x14ac:dyDescent="0.2">
      <c r="A17365" t="s">
        <v>363</v>
      </c>
      <c r="B17365" t="s">
        <v>143</v>
      </c>
      <c r="C17365" s="44">
        <v>0</v>
      </c>
      <c r="D17365" s="33">
        <v>43881</v>
      </c>
    </row>
    <row r="17366" spans="1:4" x14ac:dyDescent="0.2">
      <c r="A17366" t="s">
        <v>363</v>
      </c>
      <c r="B17366" t="s">
        <v>143</v>
      </c>
      <c r="C17366" s="44">
        <v>0</v>
      </c>
      <c r="D17366" s="33">
        <v>43882</v>
      </c>
    </row>
    <row r="17367" spans="1:4" x14ac:dyDescent="0.2">
      <c r="A17367" t="s">
        <v>363</v>
      </c>
      <c r="B17367" t="s">
        <v>143</v>
      </c>
      <c r="C17367" s="44">
        <v>0</v>
      </c>
      <c r="D17367" s="33">
        <v>43883</v>
      </c>
    </row>
    <row r="17368" spans="1:4" x14ac:dyDescent="0.2">
      <c r="A17368" t="s">
        <v>363</v>
      </c>
      <c r="B17368" t="s">
        <v>143</v>
      </c>
      <c r="C17368" s="44">
        <v>0</v>
      </c>
      <c r="D17368" s="33">
        <v>43884</v>
      </c>
    </row>
    <row r="17369" spans="1:4" x14ac:dyDescent="0.2">
      <c r="A17369" t="s">
        <v>363</v>
      </c>
      <c r="B17369" t="s">
        <v>143</v>
      </c>
      <c r="C17369" s="44">
        <v>0</v>
      </c>
      <c r="D17369" s="33">
        <v>43885</v>
      </c>
    </row>
    <row r="17370" spans="1:4" x14ac:dyDescent="0.2">
      <c r="A17370" t="s">
        <v>363</v>
      </c>
      <c r="B17370" t="s">
        <v>143</v>
      </c>
      <c r="C17370" s="44">
        <v>0</v>
      </c>
      <c r="D17370" s="33">
        <v>43886</v>
      </c>
    </row>
    <row r="17371" spans="1:4" x14ac:dyDescent="0.2">
      <c r="A17371" t="s">
        <v>363</v>
      </c>
      <c r="B17371" t="s">
        <v>143</v>
      </c>
      <c r="C17371" s="44">
        <v>0</v>
      </c>
      <c r="D17371" s="33">
        <v>43887</v>
      </c>
    </row>
    <row r="17372" spans="1:4" x14ac:dyDescent="0.2">
      <c r="A17372" t="s">
        <v>363</v>
      </c>
      <c r="B17372" t="s">
        <v>143</v>
      </c>
      <c r="C17372" s="44">
        <v>0</v>
      </c>
      <c r="D17372" s="33">
        <v>43888</v>
      </c>
    </row>
    <row r="17373" spans="1:4" x14ac:dyDescent="0.2">
      <c r="A17373" t="s">
        <v>363</v>
      </c>
      <c r="B17373" t="s">
        <v>143</v>
      </c>
      <c r="C17373" s="44">
        <v>0</v>
      </c>
      <c r="D17373" s="33">
        <v>43889</v>
      </c>
    </row>
    <row r="17374" spans="1:4" x14ac:dyDescent="0.2">
      <c r="A17374" t="s">
        <v>363</v>
      </c>
      <c r="B17374" t="s">
        <v>143</v>
      </c>
      <c r="C17374" s="44">
        <v>0</v>
      </c>
      <c r="D17374" s="33">
        <v>43890</v>
      </c>
    </row>
    <row r="17375" spans="1:4" x14ac:dyDescent="0.2">
      <c r="A17375" t="s">
        <v>363</v>
      </c>
      <c r="B17375" t="s">
        <v>143</v>
      </c>
      <c r="C17375" s="44">
        <v>0</v>
      </c>
      <c r="D17375" s="33">
        <v>43891</v>
      </c>
    </row>
    <row r="17376" spans="1:4" x14ac:dyDescent="0.2">
      <c r="A17376" t="s">
        <v>363</v>
      </c>
      <c r="B17376" t="s">
        <v>143</v>
      </c>
      <c r="C17376" s="44">
        <v>1</v>
      </c>
      <c r="D17376" s="33">
        <v>43892</v>
      </c>
    </row>
    <row r="17377" spans="1:4" x14ac:dyDescent="0.2">
      <c r="A17377" t="s">
        <v>363</v>
      </c>
      <c r="B17377" t="s">
        <v>143</v>
      </c>
      <c r="C17377" s="44">
        <v>1</v>
      </c>
      <c r="D17377" s="33">
        <v>43893</v>
      </c>
    </row>
    <row r="17378" spans="1:4" x14ac:dyDescent="0.2">
      <c r="A17378" t="s">
        <v>363</v>
      </c>
      <c r="B17378" t="s">
        <v>143</v>
      </c>
      <c r="C17378" s="44">
        <v>1</v>
      </c>
      <c r="D17378" s="33">
        <v>43894</v>
      </c>
    </row>
    <row r="17379" spans="1:4" x14ac:dyDescent="0.2">
      <c r="A17379" t="s">
        <v>363</v>
      </c>
      <c r="B17379" t="s">
        <v>143</v>
      </c>
      <c r="C17379" s="44">
        <v>4</v>
      </c>
      <c r="D17379" s="33">
        <v>43895</v>
      </c>
    </row>
    <row r="17380" spans="1:4" x14ac:dyDescent="0.2">
      <c r="A17380" t="s">
        <v>363</v>
      </c>
      <c r="B17380" t="s">
        <v>143</v>
      </c>
      <c r="C17380" s="44">
        <v>11</v>
      </c>
      <c r="D17380" s="33">
        <v>43896</v>
      </c>
    </row>
    <row r="17381" spans="1:4" x14ac:dyDescent="0.2">
      <c r="A17381" t="s">
        <v>363</v>
      </c>
      <c r="B17381" t="s">
        <v>143</v>
      </c>
      <c r="C17381" s="44">
        <v>11</v>
      </c>
      <c r="D17381" s="33">
        <v>43897</v>
      </c>
    </row>
    <row r="17382" spans="1:4" x14ac:dyDescent="0.2">
      <c r="A17382" t="s">
        <v>363</v>
      </c>
      <c r="B17382" t="s">
        <v>143</v>
      </c>
      <c r="C17382" s="44">
        <v>12</v>
      </c>
      <c r="D17382" s="33">
        <v>43898</v>
      </c>
    </row>
    <row r="17383" spans="1:4" x14ac:dyDescent="0.2">
      <c r="A17383" t="s">
        <v>363</v>
      </c>
      <c r="B17383" t="s">
        <v>143</v>
      </c>
      <c r="C17383" s="44">
        <v>19</v>
      </c>
      <c r="D17383" s="33">
        <v>43899</v>
      </c>
    </row>
    <row r="17384" spans="1:4" x14ac:dyDescent="0.2">
      <c r="A17384" t="s">
        <v>363</v>
      </c>
      <c r="B17384" t="s">
        <v>143</v>
      </c>
      <c r="C17384" s="44">
        <v>0</v>
      </c>
      <c r="D17384" s="33">
        <v>43900</v>
      </c>
    </row>
    <row r="17385" spans="1:4" x14ac:dyDescent="0.2">
      <c r="A17385" t="s">
        <v>363</v>
      </c>
      <c r="B17385" t="s">
        <v>143</v>
      </c>
      <c r="C17385" s="44">
        <v>0</v>
      </c>
      <c r="D17385" s="33">
        <v>43901</v>
      </c>
    </row>
    <row r="17386" spans="1:4" x14ac:dyDescent="0.2">
      <c r="A17386" t="s">
        <v>363</v>
      </c>
      <c r="B17386" t="s">
        <v>143</v>
      </c>
      <c r="C17386" s="44">
        <v>0</v>
      </c>
      <c r="D17386" s="33">
        <v>43902</v>
      </c>
    </row>
    <row r="17387" spans="1:4" x14ac:dyDescent="0.2">
      <c r="A17387" t="s">
        <v>363</v>
      </c>
      <c r="B17387" t="s">
        <v>143</v>
      </c>
      <c r="C17387" s="44">
        <v>0</v>
      </c>
      <c r="D17387" s="33">
        <v>43903</v>
      </c>
    </row>
    <row r="17388" spans="1:4" x14ac:dyDescent="0.2">
      <c r="A17388" t="s">
        <v>363</v>
      </c>
      <c r="B17388" t="s">
        <v>143</v>
      </c>
      <c r="C17388" s="44">
        <v>0</v>
      </c>
      <c r="D17388" s="33">
        <v>43904</v>
      </c>
    </row>
    <row r="17389" spans="1:4" x14ac:dyDescent="0.2">
      <c r="A17389" t="s">
        <v>363</v>
      </c>
      <c r="B17389" t="s">
        <v>143</v>
      </c>
      <c r="C17389" s="44">
        <v>0</v>
      </c>
      <c r="D17389" s="33">
        <v>43905</v>
      </c>
    </row>
    <row r="17390" spans="1:4" x14ac:dyDescent="0.2">
      <c r="A17390" t="s">
        <v>364</v>
      </c>
      <c r="B17390" t="s">
        <v>143</v>
      </c>
      <c r="C17390" s="44">
        <v>0</v>
      </c>
      <c r="D17390" s="33">
        <v>43852</v>
      </c>
    </row>
    <row r="17391" spans="1:4" x14ac:dyDescent="0.2">
      <c r="A17391" t="s">
        <v>364</v>
      </c>
      <c r="B17391" t="s">
        <v>143</v>
      </c>
      <c r="C17391" s="44">
        <v>0</v>
      </c>
      <c r="D17391" s="33">
        <v>43853</v>
      </c>
    </row>
    <row r="17392" spans="1:4" x14ac:dyDescent="0.2">
      <c r="A17392" t="s">
        <v>364</v>
      </c>
      <c r="B17392" t="s">
        <v>143</v>
      </c>
      <c r="C17392" s="44">
        <v>0</v>
      </c>
      <c r="D17392" s="33">
        <v>43854</v>
      </c>
    </row>
    <row r="17393" spans="1:4" x14ac:dyDescent="0.2">
      <c r="A17393" t="s">
        <v>364</v>
      </c>
      <c r="B17393" t="s">
        <v>143</v>
      </c>
      <c r="C17393" s="44">
        <v>0</v>
      </c>
      <c r="D17393" s="33">
        <v>43855</v>
      </c>
    </row>
    <row r="17394" spans="1:4" x14ac:dyDescent="0.2">
      <c r="A17394" t="s">
        <v>364</v>
      </c>
      <c r="B17394" t="s">
        <v>143</v>
      </c>
      <c r="C17394" s="44">
        <v>0</v>
      </c>
      <c r="D17394" s="33">
        <v>43856</v>
      </c>
    </row>
    <row r="17395" spans="1:4" x14ac:dyDescent="0.2">
      <c r="A17395" t="s">
        <v>364</v>
      </c>
      <c r="B17395" t="s">
        <v>143</v>
      </c>
      <c r="C17395" s="44">
        <v>0</v>
      </c>
      <c r="D17395" s="33">
        <v>43857</v>
      </c>
    </row>
    <row r="17396" spans="1:4" x14ac:dyDescent="0.2">
      <c r="A17396" t="s">
        <v>364</v>
      </c>
      <c r="B17396" t="s">
        <v>143</v>
      </c>
      <c r="C17396" s="44">
        <v>0</v>
      </c>
      <c r="D17396" s="33">
        <v>43858</v>
      </c>
    </row>
    <row r="17397" spans="1:4" x14ac:dyDescent="0.2">
      <c r="A17397" t="s">
        <v>364</v>
      </c>
      <c r="B17397" t="s">
        <v>143</v>
      </c>
      <c r="C17397" s="44">
        <v>0</v>
      </c>
      <c r="D17397" s="33">
        <v>43859</v>
      </c>
    </row>
    <row r="17398" spans="1:4" x14ac:dyDescent="0.2">
      <c r="A17398" t="s">
        <v>364</v>
      </c>
      <c r="B17398" t="s">
        <v>143</v>
      </c>
      <c r="C17398" s="44">
        <v>0</v>
      </c>
      <c r="D17398" s="33">
        <v>43860</v>
      </c>
    </row>
    <row r="17399" spans="1:4" x14ac:dyDescent="0.2">
      <c r="A17399" t="s">
        <v>364</v>
      </c>
      <c r="B17399" t="s">
        <v>143</v>
      </c>
      <c r="C17399" s="44">
        <v>0</v>
      </c>
      <c r="D17399" s="33">
        <v>43861</v>
      </c>
    </row>
    <row r="17400" spans="1:4" x14ac:dyDescent="0.2">
      <c r="A17400" t="s">
        <v>364</v>
      </c>
      <c r="B17400" t="s">
        <v>143</v>
      </c>
      <c r="C17400" s="44">
        <v>0</v>
      </c>
      <c r="D17400" s="33">
        <v>43862</v>
      </c>
    </row>
    <row r="17401" spans="1:4" x14ac:dyDescent="0.2">
      <c r="A17401" t="s">
        <v>364</v>
      </c>
      <c r="B17401" t="s">
        <v>143</v>
      </c>
      <c r="C17401" s="44">
        <v>0</v>
      </c>
      <c r="D17401" s="33">
        <v>43863</v>
      </c>
    </row>
    <row r="17402" spans="1:4" x14ac:dyDescent="0.2">
      <c r="A17402" t="s">
        <v>364</v>
      </c>
      <c r="B17402" t="s">
        <v>143</v>
      </c>
      <c r="C17402" s="44">
        <v>0</v>
      </c>
      <c r="D17402" s="33">
        <v>43864</v>
      </c>
    </row>
    <row r="17403" spans="1:4" x14ac:dyDescent="0.2">
      <c r="A17403" t="s">
        <v>364</v>
      </c>
      <c r="B17403" t="s">
        <v>143</v>
      </c>
      <c r="C17403" s="44">
        <v>0</v>
      </c>
      <c r="D17403" s="33">
        <v>43865</v>
      </c>
    </row>
    <row r="17404" spans="1:4" x14ac:dyDescent="0.2">
      <c r="A17404" t="s">
        <v>364</v>
      </c>
      <c r="B17404" t="s">
        <v>143</v>
      </c>
      <c r="C17404" s="44">
        <v>0</v>
      </c>
      <c r="D17404" s="33">
        <v>43866</v>
      </c>
    </row>
    <row r="17405" spans="1:4" x14ac:dyDescent="0.2">
      <c r="A17405" t="s">
        <v>364</v>
      </c>
      <c r="B17405" t="s">
        <v>143</v>
      </c>
      <c r="C17405" s="44">
        <v>0</v>
      </c>
      <c r="D17405" s="33">
        <v>43867</v>
      </c>
    </row>
    <row r="17406" spans="1:4" x14ac:dyDescent="0.2">
      <c r="A17406" t="s">
        <v>364</v>
      </c>
      <c r="B17406" t="s">
        <v>143</v>
      </c>
      <c r="C17406" s="44">
        <v>0</v>
      </c>
      <c r="D17406" s="33">
        <v>43868</v>
      </c>
    </row>
    <row r="17407" spans="1:4" x14ac:dyDescent="0.2">
      <c r="A17407" t="s">
        <v>364</v>
      </c>
      <c r="B17407" t="s">
        <v>143</v>
      </c>
      <c r="C17407" s="44">
        <v>0</v>
      </c>
      <c r="D17407" s="33">
        <v>43869</v>
      </c>
    </row>
    <row r="17408" spans="1:4" x14ac:dyDescent="0.2">
      <c r="A17408" t="s">
        <v>364</v>
      </c>
      <c r="B17408" t="s">
        <v>143</v>
      </c>
      <c r="C17408" s="44">
        <v>0</v>
      </c>
      <c r="D17408" s="33">
        <v>43870</v>
      </c>
    </row>
    <row r="17409" spans="1:4" x14ac:dyDescent="0.2">
      <c r="A17409" t="s">
        <v>364</v>
      </c>
      <c r="B17409" t="s">
        <v>143</v>
      </c>
      <c r="C17409" s="44">
        <v>0</v>
      </c>
      <c r="D17409" s="33">
        <v>43871</v>
      </c>
    </row>
    <row r="17410" spans="1:4" x14ac:dyDescent="0.2">
      <c r="A17410" t="s">
        <v>364</v>
      </c>
      <c r="B17410" t="s">
        <v>143</v>
      </c>
      <c r="C17410" s="44">
        <v>0</v>
      </c>
      <c r="D17410" s="33">
        <v>43872</v>
      </c>
    </row>
    <row r="17411" spans="1:4" x14ac:dyDescent="0.2">
      <c r="A17411" t="s">
        <v>364</v>
      </c>
      <c r="B17411" t="s">
        <v>143</v>
      </c>
      <c r="C17411" s="44">
        <v>0</v>
      </c>
      <c r="D17411" s="33">
        <v>43873</v>
      </c>
    </row>
    <row r="17412" spans="1:4" x14ac:dyDescent="0.2">
      <c r="A17412" t="s">
        <v>364</v>
      </c>
      <c r="B17412" t="s">
        <v>143</v>
      </c>
      <c r="C17412" s="44">
        <v>0</v>
      </c>
      <c r="D17412" s="33">
        <v>43874</v>
      </c>
    </row>
    <row r="17413" spans="1:4" x14ac:dyDescent="0.2">
      <c r="A17413" t="s">
        <v>364</v>
      </c>
      <c r="B17413" t="s">
        <v>143</v>
      </c>
      <c r="C17413" s="44">
        <v>0</v>
      </c>
      <c r="D17413" s="33">
        <v>43875</v>
      </c>
    </row>
    <row r="17414" spans="1:4" x14ac:dyDescent="0.2">
      <c r="A17414" t="s">
        <v>364</v>
      </c>
      <c r="B17414" t="s">
        <v>143</v>
      </c>
      <c r="C17414" s="44">
        <v>0</v>
      </c>
      <c r="D17414" s="33">
        <v>43876</v>
      </c>
    </row>
    <row r="17415" spans="1:4" x14ac:dyDescent="0.2">
      <c r="A17415" t="s">
        <v>364</v>
      </c>
      <c r="B17415" t="s">
        <v>143</v>
      </c>
      <c r="C17415" s="44">
        <v>0</v>
      </c>
      <c r="D17415" s="33">
        <v>43877</v>
      </c>
    </row>
    <row r="17416" spans="1:4" x14ac:dyDescent="0.2">
      <c r="A17416" t="s">
        <v>364</v>
      </c>
      <c r="B17416" t="s">
        <v>143</v>
      </c>
      <c r="C17416" s="44">
        <v>0</v>
      </c>
      <c r="D17416" s="33">
        <v>43878</v>
      </c>
    </row>
    <row r="17417" spans="1:4" x14ac:dyDescent="0.2">
      <c r="A17417" t="s">
        <v>364</v>
      </c>
      <c r="B17417" t="s">
        <v>143</v>
      </c>
      <c r="C17417" s="44">
        <v>0</v>
      </c>
      <c r="D17417" s="33">
        <v>43879</v>
      </c>
    </row>
    <row r="17418" spans="1:4" x14ac:dyDescent="0.2">
      <c r="A17418" t="s">
        <v>364</v>
      </c>
      <c r="B17418" t="s">
        <v>143</v>
      </c>
      <c r="C17418" s="44">
        <v>0</v>
      </c>
      <c r="D17418" s="33">
        <v>43880</v>
      </c>
    </row>
    <row r="17419" spans="1:4" x14ac:dyDescent="0.2">
      <c r="A17419" t="s">
        <v>364</v>
      </c>
      <c r="B17419" t="s">
        <v>143</v>
      </c>
      <c r="C17419" s="44">
        <v>0</v>
      </c>
      <c r="D17419" s="33">
        <v>43881</v>
      </c>
    </row>
    <row r="17420" spans="1:4" x14ac:dyDescent="0.2">
      <c r="A17420" t="s">
        <v>364</v>
      </c>
      <c r="B17420" t="s">
        <v>143</v>
      </c>
      <c r="C17420" s="44">
        <v>0</v>
      </c>
      <c r="D17420" s="33">
        <v>43882</v>
      </c>
    </row>
    <row r="17421" spans="1:4" x14ac:dyDescent="0.2">
      <c r="A17421" t="s">
        <v>364</v>
      </c>
      <c r="B17421" t="s">
        <v>143</v>
      </c>
      <c r="C17421" s="44">
        <v>0</v>
      </c>
      <c r="D17421" s="33">
        <v>43883</v>
      </c>
    </row>
    <row r="17422" spans="1:4" x14ac:dyDescent="0.2">
      <c r="A17422" t="s">
        <v>364</v>
      </c>
      <c r="B17422" t="s">
        <v>143</v>
      </c>
      <c r="C17422" s="44">
        <v>0</v>
      </c>
      <c r="D17422" s="33">
        <v>43884</v>
      </c>
    </row>
    <row r="17423" spans="1:4" x14ac:dyDescent="0.2">
      <c r="A17423" t="s">
        <v>364</v>
      </c>
      <c r="B17423" t="s">
        <v>143</v>
      </c>
      <c r="C17423" s="44">
        <v>0</v>
      </c>
      <c r="D17423" s="33">
        <v>43885</v>
      </c>
    </row>
    <row r="17424" spans="1:4" x14ac:dyDescent="0.2">
      <c r="A17424" t="s">
        <v>364</v>
      </c>
      <c r="B17424" t="s">
        <v>143</v>
      </c>
      <c r="C17424" s="44">
        <v>0</v>
      </c>
      <c r="D17424" s="33">
        <v>43886</v>
      </c>
    </row>
    <row r="17425" spans="1:4" x14ac:dyDescent="0.2">
      <c r="A17425" t="s">
        <v>364</v>
      </c>
      <c r="B17425" t="s">
        <v>143</v>
      </c>
      <c r="C17425" s="44">
        <v>0</v>
      </c>
      <c r="D17425" s="33">
        <v>43887</v>
      </c>
    </row>
    <row r="17426" spans="1:4" x14ac:dyDescent="0.2">
      <c r="A17426" t="s">
        <v>364</v>
      </c>
      <c r="B17426" t="s">
        <v>143</v>
      </c>
      <c r="C17426" s="44">
        <v>0</v>
      </c>
      <c r="D17426" s="33">
        <v>43888</v>
      </c>
    </row>
    <row r="17427" spans="1:4" x14ac:dyDescent="0.2">
      <c r="A17427" t="s">
        <v>364</v>
      </c>
      <c r="B17427" t="s">
        <v>143</v>
      </c>
      <c r="C17427" s="44">
        <v>0</v>
      </c>
      <c r="D17427" s="33">
        <v>43889</v>
      </c>
    </row>
    <row r="17428" spans="1:4" x14ac:dyDescent="0.2">
      <c r="A17428" t="s">
        <v>364</v>
      </c>
      <c r="B17428" t="s">
        <v>143</v>
      </c>
      <c r="C17428" s="44">
        <v>0</v>
      </c>
      <c r="D17428" s="33">
        <v>43890</v>
      </c>
    </row>
    <row r="17429" spans="1:4" x14ac:dyDescent="0.2">
      <c r="A17429" t="s">
        <v>364</v>
      </c>
      <c r="B17429" t="s">
        <v>143</v>
      </c>
      <c r="C17429" s="44">
        <v>0</v>
      </c>
      <c r="D17429" s="33">
        <v>43891</v>
      </c>
    </row>
    <row r="17430" spans="1:4" x14ac:dyDescent="0.2">
      <c r="A17430" t="s">
        <v>364</v>
      </c>
      <c r="B17430" t="s">
        <v>143</v>
      </c>
      <c r="C17430" s="44">
        <v>0</v>
      </c>
      <c r="D17430" s="33">
        <v>43892</v>
      </c>
    </row>
    <row r="17431" spans="1:4" x14ac:dyDescent="0.2">
      <c r="A17431" t="s">
        <v>364</v>
      </c>
      <c r="B17431" t="s">
        <v>143</v>
      </c>
      <c r="C17431" s="44">
        <v>0</v>
      </c>
      <c r="D17431" s="33">
        <v>43893</v>
      </c>
    </row>
    <row r="17432" spans="1:4" x14ac:dyDescent="0.2">
      <c r="A17432" t="s">
        <v>364</v>
      </c>
      <c r="B17432" t="s">
        <v>143</v>
      </c>
      <c r="C17432" s="44">
        <v>0</v>
      </c>
      <c r="D17432" s="33">
        <v>43894</v>
      </c>
    </row>
    <row r="17433" spans="1:4" x14ac:dyDescent="0.2">
      <c r="A17433" t="s">
        <v>364</v>
      </c>
      <c r="B17433" t="s">
        <v>143</v>
      </c>
      <c r="C17433" s="44">
        <v>0</v>
      </c>
      <c r="D17433" s="33">
        <v>43895</v>
      </c>
    </row>
    <row r="17434" spans="1:4" x14ac:dyDescent="0.2">
      <c r="A17434" t="s">
        <v>364</v>
      </c>
      <c r="B17434" t="s">
        <v>143</v>
      </c>
      <c r="C17434" s="44">
        <v>3</v>
      </c>
      <c r="D17434" s="33">
        <v>43896</v>
      </c>
    </row>
    <row r="17435" spans="1:4" x14ac:dyDescent="0.2">
      <c r="A17435" t="s">
        <v>364</v>
      </c>
      <c r="B17435" t="s">
        <v>143</v>
      </c>
      <c r="C17435" s="44">
        <v>3</v>
      </c>
      <c r="D17435" s="33">
        <v>43897</v>
      </c>
    </row>
    <row r="17436" spans="1:4" x14ac:dyDescent="0.2">
      <c r="A17436" t="s">
        <v>364</v>
      </c>
      <c r="B17436" t="s">
        <v>143</v>
      </c>
      <c r="C17436" s="44">
        <v>4</v>
      </c>
      <c r="D17436" s="33">
        <v>43898</v>
      </c>
    </row>
    <row r="17437" spans="1:4" x14ac:dyDescent="0.2">
      <c r="A17437" t="s">
        <v>364</v>
      </c>
      <c r="B17437" t="s">
        <v>143</v>
      </c>
      <c r="C17437" s="44">
        <v>4</v>
      </c>
      <c r="D17437" s="33">
        <v>43899</v>
      </c>
    </row>
    <row r="17438" spans="1:4" x14ac:dyDescent="0.2">
      <c r="A17438" t="s">
        <v>364</v>
      </c>
      <c r="B17438" t="s">
        <v>143</v>
      </c>
      <c r="C17438" s="44">
        <v>0</v>
      </c>
      <c r="D17438" s="33">
        <v>43900</v>
      </c>
    </row>
    <row r="17439" spans="1:4" x14ac:dyDescent="0.2">
      <c r="A17439" t="s">
        <v>364</v>
      </c>
      <c r="B17439" t="s">
        <v>143</v>
      </c>
      <c r="C17439" s="44">
        <v>0</v>
      </c>
      <c r="D17439" s="33">
        <v>43901</v>
      </c>
    </row>
    <row r="17440" spans="1:4" x14ac:dyDescent="0.2">
      <c r="A17440" t="s">
        <v>364</v>
      </c>
      <c r="B17440" t="s">
        <v>143</v>
      </c>
      <c r="C17440" s="44">
        <v>0</v>
      </c>
      <c r="D17440" s="33">
        <v>43902</v>
      </c>
    </row>
    <row r="17441" spans="1:4" x14ac:dyDescent="0.2">
      <c r="A17441" t="s">
        <v>364</v>
      </c>
      <c r="B17441" t="s">
        <v>143</v>
      </c>
      <c r="C17441" s="44">
        <v>0</v>
      </c>
      <c r="D17441" s="33">
        <v>43903</v>
      </c>
    </row>
    <row r="17442" spans="1:4" x14ac:dyDescent="0.2">
      <c r="A17442" t="s">
        <v>364</v>
      </c>
      <c r="B17442" t="s">
        <v>143</v>
      </c>
      <c r="C17442" s="44">
        <v>0</v>
      </c>
      <c r="D17442" s="33">
        <v>43904</v>
      </c>
    </row>
    <row r="17443" spans="1:4" x14ac:dyDescent="0.2">
      <c r="A17443" t="s">
        <v>364</v>
      </c>
      <c r="B17443" t="s">
        <v>143</v>
      </c>
      <c r="C17443" s="44">
        <v>0</v>
      </c>
      <c r="D17443" s="33">
        <v>43905</v>
      </c>
    </row>
    <row r="17444" spans="1:4" x14ac:dyDescent="0.2">
      <c r="A17444" t="s">
        <v>365</v>
      </c>
      <c r="B17444" t="s">
        <v>143</v>
      </c>
      <c r="C17444" s="44">
        <v>0</v>
      </c>
      <c r="D17444" s="33">
        <v>43852</v>
      </c>
    </row>
    <row r="17445" spans="1:4" x14ac:dyDescent="0.2">
      <c r="A17445" t="s">
        <v>365</v>
      </c>
      <c r="B17445" t="s">
        <v>143</v>
      </c>
      <c r="C17445" s="44">
        <v>0</v>
      </c>
      <c r="D17445" s="33">
        <v>43853</v>
      </c>
    </row>
    <row r="17446" spans="1:4" x14ac:dyDescent="0.2">
      <c r="A17446" t="s">
        <v>365</v>
      </c>
      <c r="B17446" t="s">
        <v>143</v>
      </c>
      <c r="C17446" s="44">
        <v>0</v>
      </c>
      <c r="D17446" s="33">
        <v>43854</v>
      </c>
    </row>
    <row r="17447" spans="1:4" x14ac:dyDescent="0.2">
      <c r="A17447" t="s">
        <v>365</v>
      </c>
      <c r="B17447" t="s">
        <v>143</v>
      </c>
      <c r="C17447" s="44">
        <v>0</v>
      </c>
      <c r="D17447" s="33">
        <v>43855</v>
      </c>
    </row>
    <row r="17448" spans="1:4" x14ac:dyDescent="0.2">
      <c r="A17448" t="s">
        <v>365</v>
      </c>
      <c r="B17448" t="s">
        <v>143</v>
      </c>
      <c r="C17448" s="44">
        <v>0</v>
      </c>
      <c r="D17448" s="33">
        <v>43856</v>
      </c>
    </row>
    <row r="17449" spans="1:4" x14ac:dyDescent="0.2">
      <c r="A17449" t="s">
        <v>365</v>
      </c>
      <c r="B17449" t="s">
        <v>143</v>
      </c>
      <c r="C17449" s="44">
        <v>0</v>
      </c>
      <c r="D17449" s="33">
        <v>43857</v>
      </c>
    </row>
    <row r="17450" spans="1:4" x14ac:dyDescent="0.2">
      <c r="A17450" t="s">
        <v>365</v>
      </c>
      <c r="B17450" t="s">
        <v>143</v>
      </c>
      <c r="C17450" s="44">
        <v>0</v>
      </c>
      <c r="D17450" s="33">
        <v>43858</v>
      </c>
    </row>
    <row r="17451" spans="1:4" x14ac:dyDescent="0.2">
      <c r="A17451" t="s">
        <v>365</v>
      </c>
      <c r="B17451" t="s">
        <v>143</v>
      </c>
      <c r="C17451" s="44">
        <v>0</v>
      </c>
      <c r="D17451" s="33">
        <v>43859</v>
      </c>
    </row>
    <row r="17452" spans="1:4" x14ac:dyDescent="0.2">
      <c r="A17452" t="s">
        <v>365</v>
      </c>
      <c r="B17452" t="s">
        <v>143</v>
      </c>
      <c r="C17452" s="44">
        <v>0</v>
      </c>
      <c r="D17452" s="33">
        <v>43860</v>
      </c>
    </row>
    <row r="17453" spans="1:4" x14ac:dyDescent="0.2">
      <c r="A17453" t="s">
        <v>365</v>
      </c>
      <c r="B17453" t="s">
        <v>143</v>
      </c>
      <c r="C17453" s="44">
        <v>0</v>
      </c>
      <c r="D17453" s="33">
        <v>43861</v>
      </c>
    </row>
    <row r="17454" spans="1:4" x14ac:dyDescent="0.2">
      <c r="A17454" t="s">
        <v>365</v>
      </c>
      <c r="B17454" t="s">
        <v>143</v>
      </c>
      <c r="C17454" s="44">
        <v>1</v>
      </c>
      <c r="D17454" s="33">
        <v>43862</v>
      </c>
    </row>
    <row r="17455" spans="1:4" x14ac:dyDescent="0.2">
      <c r="A17455" t="s">
        <v>365</v>
      </c>
      <c r="B17455" t="s">
        <v>143</v>
      </c>
      <c r="C17455" s="44">
        <v>1</v>
      </c>
      <c r="D17455" s="33">
        <v>43863</v>
      </c>
    </row>
    <row r="17456" spans="1:4" x14ac:dyDescent="0.2">
      <c r="A17456" t="s">
        <v>365</v>
      </c>
      <c r="B17456" t="s">
        <v>143</v>
      </c>
      <c r="C17456" s="44">
        <v>1</v>
      </c>
      <c r="D17456" s="33">
        <v>43864</v>
      </c>
    </row>
    <row r="17457" spans="1:4" x14ac:dyDescent="0.2">
      <c r="A17457" t="s">
        <v>365</v>
      </c>
      <c r="B17457" t="s">
        <v>143</v>
      </c>
      <c r="C17457" s="44">
        <v>1</v>
      </c>
      <c r="D17457" s="33">
        <v>43865</v>
      </c>
    </row>
    <row r="17458" spans="1:4" x14ac:dyDescent="0.2">
      <c r="A17458" t="s">
        <v>365</v>
      </c>
      <c r="B17458" t="s">
        <v>143</v>
      </c>
      <c r="C17458" s="44">
        <v>1</v>
      </c>
      <c r="D17458" s="33">
        <v>43866</v>
      </c>
    </row>
    <row r="17459" spans="1:4" x14ac:dyDescent="0.2">
      <c r="A17459" t="s">
        <v>365</v>
      </c>
      <c r="B17459" t="s">
        <v>143</v>
      </c>
      <c r="C17459" s="44">
        <v>1</v>
      </c>
      <c r="D17459" s="33">
        <v>43867</v>
      </c>
    </row>
    <row r="17460" spans="1:4" x14ac:dyDescent="0.2">
      <c r="A17460" t="s">
        <v>365</v>
      </c>
      <c r="B17460" t="s">
        <v>143</v>
      </c>
      <c r="C17460" s="44">
        <v>1</v>
      </c>
      <c r="D17460" s="33">
        <v>43868</v>
      </c>
    </row>
    <row r="17461" spans="1:4" x14ac:dyDescent="0.2">
      <c r="A17461" t="s">
        <v>365</v>
      </c>
      <c r="B17461" t="s">
        <v>143</v>
      </c>
      <c r="C17461" s="44">
        <v>1</v>
      </c>
      <c r="D17461" s="33">
        <v>43869</v>
      </c>
    </row>
    <row r="17462" spans="1:4" x14ac:dyDescent="0.2">
      <c r="A17462" t="s">
        <v>365</v>
      </c>
      <c r="B17462" t="s">
        <v>143</v>
      </c>
      <c r="C17462" s="44">
        <v>1</v>
      </c>
      <c r="D17462" s="33">
        <v>43870</v>
      </c>
    </row>
    <row r="17463" spans="1:4" x14ac:dyDescent="0.2">
      <c r="A17463" t="s">
        <v>365</v>
      </c>
      <c r="B17463" t="s">
        <v>143</v>
      </c>
      <c r="C17463" s="44">
        <v>1</v>
      </c>
      <c r="D17463" s="33">
        <v>43871</v>
      </c>
    </row>
    <row r="17464" spans="1:4" x14ac:dyDescent="0.2">
      <c r="A17464" t="s">
        <v>365</v>
      </c>
      <c r="B17464" t="s">
        <v>143</v>
      </c>
      <c r="C17464" s="44">
        <v>1</v>
      </c>
      <c r="D17464" s="33">
        <v>43872</v>
      </c>
    </row>
    <row r="17465" spans="1:4" x14ac:dyDescent="0.2">
      <c r="A17465" t="s">
        <v>365</v>
      </c>
      <c r="B17465" t="s">
        <v>143</v>
      </c>
      <c r="C17465" s="44">
        <v>1</v>
      </c>
      <c r="D17465" s="33">
        <v>43873</v>
      </c>
    </row>
    <row r="17466" spans="1:4" x14ac:dyDescent="0.2">
      <c r="A17466" t="s">
        <v>365</v>
      </c>
      <c r="B17466" t="s">
        <v>143</v>
      </c>
      <c r="C17466" s="44">
        <v>1</v>
      </c>
      <c r="D17466" s="33">
        <v>43874</v>
      </c>
    </row>
    <row r="17467" spans="1:4" x14ac:dyDescent="0.2">
      <c r="A17467" t="s">
        <v>365</v>
      </c>
      <c r="B17467" t="s">
        <v>143</v>
      </c>
      <c r="C17467" s="44">
        <v>1</v>
      </c>
      <c r="D17467" s="33">
        <v>43875</v>
      </c>
    </row>
    <row r="17468" spans="1:4" x14ac:dyDescent="0.2">
      <c r="A17468" t="s">
        <v>365</v>
      </c>
      <c r="B17468" t="s">
        <v>143</v>
      </c>
      <c r="C17468" s="44">
        <v>1</v>
      </c>
      <c r="D17468" s="33">
        <v>43876</v>
      </c>
    </row>
    <row r="17469" spans="1:4" x14ac:dyDescent="0.2">
      <c r="A17469" t="s">
        <v>365</v>
      </c>
      <c r="B17469" t="s">
        <v>143</v>
      </c>
      <c r="C17469" s="44">
        <v>1</v>
      </c>
      <c r="D17469" s="33">
        <v>43877</v>
      </c>
    </row>
    <row r="17470" spans="1:4" x14ac:dyDescent="0.2">
      <c r="A17470" t="s">
        <v>365</v>
      </c>
      <c r="B17470" t="s">
        <v>143</v>
      </c>
      <c r="C17470" s="44">
        <v>1</v>
      </c>
      <c r="D17470" s="33">
        <v>43878</v>
      </c>
    </row>
    <row r="17471" spans="1:4" x14ac:dyDescent="0.2">
      <c r="A17471" t="s">
        <v>365</v>
      </c>
      <c r="B17471" t="s">
        <v>143</v>
      </c>
      <c r="C17471" s="44">
        <v>1</v>
      </c>
      <c r="D17471" s="33">
        <v>43879</v>
      </c>
    </row>
    <row r="17472" spans="1:4" x14ac:dyDescent="0.2">
      <c r="A17472" t="s">
        <v>365</v>
      </c>
      <c r="B17472" t="s">
        <v>143</v>
      </c>
      <c r="C17472" s="44">
        <v>1</v>
      </c>
      <c r="D17472" s="33">
        <v>43880</v>
      </c>
    </row>
    <row r="17473" spans="1:4" x14ac:dyDescent="0.2">
      <c r="A17473" t="s">
        <v>365</v>
      </c>
      <c r="B17473" t="s">
        <v>143</v>
      </c>
      <c r="C17473" s="44">
        <v>1</v>
      </c>
      <c r="D17473" s="33">
        <v>43881</v>
      </c>
    </row>
    <row r="17474" spans="1:4" x14ac:dyDescent="0.2">
      <c r="A17474" t="s">
        <v>365</v>
      </c>
      <c r="B17474" t="s">
        <v>143</v>
      </c>
      <c r="C17474" s="44">
        <v>1</v>
      </c>
      <c r="D17474" s="33">
        <v>43882</v>
      </c>
    </row>
    <row r="17475" spans="1:4" x14ac:dyDescent="0.2">
      <c r="A17475" t="s">
        <v>365</v>
      </c>
      <c r="B17475" t="s">
        <v>143</v>
      </c>
      <c r="C17475" s="44">
        <v>1</v>
      </c>
      <c r="D17475" s="33">
        <v>43883</v>
      </c>
    </row>
    <row r="17476" spans="1:4" x14ac:dyDescent="0.2">
      <c r="A17476" t="s">
        <v>365</v>
      </c>
      <c r="B17476" t="s">
        <v>143</v>
      </c>
      <c r="C17476" s="44">
        <v>1</v>
      </c>
      <c r="D17476" s="33">
        <v>43884</v>
      </c>
    </row>
    <row r="17477" spans="1:4" x14ac:dyDescent="0.2">
      <c r="A17477" t="s">
        <v>365</v>
      </c>
      <c r="B17477" t="s">
        <v>143</v>
      </c>
      <c r="C17477" s="44">
        <v>1</v>
      </c>
      <c r="D17477" s="33">
        <v>43885</v>
      </c>
    </row>
    <row r="17478" spans="1:4" x14ac:dyDescent="0.2">
      <c r="A17478" t="s">
        <v>365</v>
      </c>
      <c r="B17478" t="s">
        <v>143</v>
      </c>
      <c r="C17478" s="44">
        <v>1</v>
      </c>
      <c r="D17478" s="33">
        <v>43886</v>
      </c>
    </row>
    <row r="17479" spans="1:4" x14ac:dyDescent="0.2">
      <c r="A17479" t="s">
        <v>365</v>
      </c>
      <c r="B17479" t="s">
        <v>143</v>
      </c>
      <c r="C17479" s="44">
        <v>1</v>
      </c>
      <c r="D17479" s="33">
        <v>43887</v>
      </c>
    </row>
    <row r="17480" spans="1:4" x14ac:dyDescent="0.2">
      <c r="A17480" t="s">
        <v>365</v>
      </c>
      <c r="B17480" t="s">
        <v>143</v>
      </c>
      <c r="C17480" s="44">
        <v>1</v>
      </c>
      <c r="D17480" s="33">
        <v>43888</v>
      </c>
    </row>
    <row r="17481" spans="1:4" x14ac:dyDescent="0.2">
      <c r="A17481" t="s">
        <v>365</v>
      </c>
      <c r="B17481" t="s">
        <v>143</v>
      </c>
      <c r="C17481" s="44">
        <v>1</v>
      </c>
      <c r="D17481" s="33">
        <v>43889</v>
      </c>
    </row>
    <row r="17482" spans="1:4" x14ac:dyDescent="0.2">
      <c r="A17482" t="s">
        <v>365</v>
      </c>
      <c r="B17482" t="s">
        <v>143</v>
      </c>
      <c r="C17482" s="44">
        <v>1</v>
      </c>
      <c r="D17482" s="33">
        <v>43890</v>
      </c>
    </row>
    <row r="17483" spans="1:4" x14ac:dyDescent="0.2">
      <c r="A17483" t="s">
        <v>365</v>
      </c>
      <c r="B17483" t="s">
        <v>143</v>
      </c>
      <c r="C17483" s="44">
        <v>1</v>
      </c>
      <c r="D17483" s="33">
        <v>43891</v>
      </c>
    </row>
    <row r="17484" spans="1:4" x14ac:dyDescent="0.2">
      <c r="A17484" t="s">
        <v>365</v>
      </c>
      <c r="B17484" t="s">
        <v>143</v>
      </c>
      <c r="C17484" s="44">
        <v>1</v>
      </c>
      <c r="D17484" s="33">
        <v>43892</v>
      </c>
    </row>
    <row r="17485" spans="1:4" x14ac:dyDescent="0.2">
      <c r="A17485" t="s">
        <v>365</v>
      </c>
      <c r="B17485" t="s">
        <v>143</v>
      </c>
      <c r="C17485" s="44">
        <v>1</v>
      </c>
      <c r="D17485" s="33">
        <v>43893</v>
      </c>
    </row>
    <row r="17486" spans="1:4" x14ac:dyDescent="0.2">
      <c r="A17486" t="s">
        <v>365</v>
      </c>
      <c r="B17486" t="s">
        <v>143</v>
      </c>
      <c r="C17486" s="44">
        <v>1</v>
      </c>
      <c r="D17486" s="33">
        <v>43894</v>
      </c>
    </row>
    <row r="17487" spans="1:4" x14ac:dyDescent="0.2">
      <c r="A17487" t="s">
        <v>365</v>
      </c>
      <c r="B17487" t="s">
        <v>143</v>
      </c>
      <c r="C17487" s="44">
        <v>1</v>
      </c>
      <c r="D17487" s="33">
        <v>43895</v>
      </c>
    </row>
    <row r="17488" spans="1:4" x14ac:dyDescent="0.2">
      <c r="A17488" t="s">
        <v>365</v>
      </c>
      <c r="B17488" t="s">
        <v>143</v>
      </c>
      <c r="C17488" s="44">
        <v>3</v>
      </c>
      <c r="D17488" s="33">
        <v>43896</v>
      </c>
    </row>
    <row r="17489" spans="1:4" x14ac:dyDescent="0.2">
      <c r="A17489" t="s">
        <v>365</v>
      </c>
      <c r="B17489" t="s">
        <v>143</v>
      </c>
      <c r="C17489" s="44">
        <v>3</v>
      </c>
      <c r="D17489" s="33">
        <v>43897</v>
      </c>
    </row>
    <row r="17490" spans="1:4" x14ac:dyDescent="0.2">
      <c r="A17490" t="s">
        <v>365</v>
      </c>
      <c r="B17490" t="s">
        <v>143</v>
      </c>
      <c r="C17490" s="44">
        <v>8</v>
      </c>
      <c r="D17490" s="33">
        <v>43898</v>
      </c>
    </row>
    <row r="17491" spans="1:4" x14ac:dyDescent="0.2">
      <c r="A17491" t="s">
        <v>365</v>
      </c>
      <c r="B17491" t="s">
        <v>143</v>
      </c>
      <c r="C17491" s="44">
        <v>8</v>
      </c>
      <c r="D17491" s="33">
        <v>43899</v>
      </c>
    </row>
    <row r="17492" spans="1:4" x14ac:dyDescent="0.2">
      <c r="A17492" t="s">
        <v>365</v>
      </c>
      <c r="B17492" t="s">
        <v>143</v>
      </c>
      <c r="C17492" s="44">
        <v>0</v>
      </c>
      <c r="D17492" s="33">
        <v>43900</v>
      </c>
    </row>
    <row r="17493" spans="1:4" x14ac:dyDescent="0.2">
      <c r="A17493" t="s">
        <v>365</v>
      </c>
      <c r="B17493" t="s">
        <v>143</v>
      </c>
      <c r="C17493" s="44">
        <v>0</v>
      </c>
      <c r="D17493" s="33">
        <v>43901</v>
      </c>
    </row>
    <row r="17494" spans="1:4" x14ac:dyDescent="0.2">
      <c r="A17494" t="s">
        <v>365</v>
      </c>
      <c r="B17494" t="s">
        <v>143</v>
      </c>
      <c r="C17494" s="44">
        <v>0</v>
      </c>
      <c r="D17494" s="33">
        <v>43902</v>
      </c>
    </row>
    <row r="17495" spans="1:4" x14ac:dyDescent="0.2">
      <c r="A17495" t="s">
        <v>365</v>
      </c>
      <c r="B17495" t="s">
        <v>143</v>
      </c>
      <c r="C17495" s="44">
        <v>0</v>
      </c>
      <c r="D17495" s="33">
        <v>43903</v>
      </c>
    </row>
    <row r="17496" spans="1:4" x14ac:dyDescent="0.2">
      <c r="A17496" t="s">
        <v>365</v>
      </c>
      <c r="B17496" t="s">
        <v>143</v>
      </c>
      <c r="C17496" s="44">
        <v>0</v>
      </c>
      <c r="D17496" s="33">
        <v>43904</v>
      </c>
    </row>
    <row r="17497" spans="1:4" x14ac:dyDescent="0.2">
      <c r="A17497" t="s">
        <v>365</v>
      </c>
      <c r="B17497" t="s">
        <v>143</v>
      </c>
      <c r="C17497" s="44">
        <v>0</v>
      </c>
      <c r="D17497" s="33">
        <v>43905</v>
      </c>
    </row>
    <row r="17498" spans="1:4" x14ac:dyDescent="0.2">
      <c r="A17498" t="s">
        <v>366</v>
      </c>
      <c r="B17498" t="s">
        <v>143</v>
      </c>
      <c r="C17498" s="44">
        <v>0</v>
      </c>
      <c r="D17498" s="33">
        <v>43852</v>
      </c>
    </row>
    <row r="17499" spans="1:4" x14ac:dyDescent="0.2">
      <c r="A17499" t="s">
        <v>366</v>
      </c>
      <c r="B17499" t="s">
        <v>143</v>
      </c>
      <c r="C17499" s="44">
        <v>0</v>
      </c>
      <c r="D17499" s="33">
        <v>43853</v>
      </c>
    </row>
    <row r="17500" spans="1:4" x14ac:dyDescent="0.2">
      <c r="A17500" t="s">
        <v>366</v>
      </c>
      <c r="B17500" t="s">
        <v>143</v>
      </c>
      <c r="C17500" s="44">
        <v>0</v>
      </c>
      <c r="D17500" s="33">
        <v>43854</v>
      </c>
    </row>
    <row r="17501" spans="1:4" x14ac:dyDescent="0.2">
      <c r="A17501" t="s">
        <v>366</v>
      </c>
      <c r="B17501" t="s">
        <v>143</v>
      </c>
      <c r="C17501" s="44">
        <v>0</v>
      </c>
      <c r="D17501" s="33">
        <v>43855</v>
      </c>
    </row>
    <row r="17502" spans="1:4" x14ac:dyDescent="0.2">
      <c r="A17502" t="s">
        <v>366</v>
      </c>
      <c r="B17502" t="s">
        <v>143</v>
      </c>
      <c r="C17502" s="44">
        <v>0</v>
      </c>
      <c r="D17502" s="33">
        <v>43856</v>
      </c>
    </row>
    <row r="17503" spans="1:4" x14ac:dyDescent="0.2">
      <c r="A17503" t="s">
        <v>366</v>
      </c>
      <c r="B17503" t="s">
        <v>143</v>
      </c>
      <c r="C17503" s="44">
        <v>0</v>
      </c>
      <c r="D17503" s="33">
        <v>43857</v>
      </c>
    </row>
    <row r="17504" spans="1:4" x14ac:dyDescent="0.2">
      <c r="A17504" t="s">
        <v>366</v>
      </c>
      <c r="B17504" t="s">
        <v>143</v>
      </c>
      <c r="C17504" s="44">
        <v>0</v>
      </c>
      <c r="D17504" s="33">
        <v>43858</v>
      </c>
    </row>
    <row r="17505" spans="1:4" x14ac:dyDescent="0.2">
      <c r="A17505" t="s">
        <v>366</v>
      </c>
      <c r="B17505" t="s">
        <v>143</v>
      </c>
      <c r="C17505" s="44">
        <v>0</v>
      </c>
      <c r="D17505" s="33">
        <v>43859</v>
      </c>
    </row>
    <row r="17506" spans="1:4" x14ac:dyDescent="0.2">
      <c r="A17506" t="s">
        <v>366</v>
      </c>
      <c r="B17506" t="s">
        <v>143</v>
      </c>
      <c r="C17506" s="44">
        <v>0</v>
      </c>
      <c r="D17506" s="33">
        <v>43860</v>
      </c>
    </row>
    <row r="17507" spans="1:4" x14ac:dyDescent="0.2">
      <c r="A17507" t="s">
        <v>366</v>
      </c>
      <c r="B17507" t="s">
        <v>143</v>
      </c>
      <c r="C17507" s="44">
        <v>0</v>
      </c>
      <c r="D17507" s="33">
        <v>43861</v>
      </c>
    </row>
    <row r="17508" spans="1:4" x14ac:dyDescent="0.2">
      <c r="A17508" t="s">
        <v>366</v>
      </c>
      <c r="B17508" t="s">
        <v>143</v>
      </c>
      <c r="C17508" s="44">
        <v>0</v>
      </c>
      <c r="D17508" s="33">
        <v>43862</v>
      </c>
    </row>
    <row r="17509" spans="1:4" x14ac:dyDescent="0.2">
      <c r="A17509" t="s">
        <v>366</v>
      </c>
      <c r="B17509" t="s">
        <v>143</v>
      </c>
      <c r="C17509" s="44">
        <v>0</v>
      </c>
      <c r="D17509" s="33">
        <v>43863</v>
      </c>
    </row>
    <row r="17510" spans="1:4" x14ac:dyDescent="0.2">
      <c r="A17510" t="s">
        <v>366</v>
      </c>
      <c r="B17510" t="s">
        <v>143</v>
      </c>
      <c r="C17510" s="44">
        <v>0</v>
      </c>
      <c r="D17510" s="33">
        <v>43864</v>
      </c>
    </row>
    <row r="17511" spans="1:4" x14ac:dyDescent="0.2">
      <c r="A17511" t="s">
        <v>366</v>
      </c>
      <c r="B17511" t="s">
        <v>143</v>
      </c>
      <c r="C17511" s="44">
        <v>0</v>
      </c>
      <c r="D17511" s="33">
        <v>43865</v>
      </c>
    </row>
    <row r="17512" spans="1:4" x14ac:dyDescent="0.2">
      <c r="A17512" t="s">
        <v>366</v>
      </c>
      <c r="B17512" t="s">
        <v>143</v>
      </c>
      <c r="C17512" s="44">
        <v>0</v>
      </c>
      <c r="D17512" s="33">
        <v>43866</v>
      </c>
    </row>
    <row r="17513" spans="1:4" x14ac:dyDescent="0.2">
      <c r="A17513" t="s">
        <v>366</v>
      </c>
      <c r="B17513" t="s">
        <v>143</v>
      </c>
      <c r="C17513" s="44">
        <v>0</v>
      </c>
      <c r="D17513" s="33">
        <v>43867</v>
      </c>
    </row>
    <row r="17514" spans="1:4" x14ac:dyDescent="0.2">
      <c r="A17514" t="s">
        <v>366</v>
      </c>
      <c r="B17514" t="s">
        <v>143</v>
      </c>
      <c r="C17514" s="44">
        <v>0</v>
      </c>
      <c r="D17514" s="33">
        <v>43868</v>
      </c>
    </row>
    <row r="17515" spans="1:4" x14ac:dyDescent="0.2">
      <c r="A17515" t="s">
        <v>366</v>
      </c>
      <c r="B17515" t="s">
        <v>143</v>
      </c>
      <c r="C17515" s="44">
        <v>0</v>
      </c>
      <c r="D17515" s="33">
        <v>43869</v>
      </c>
    </row>
    <row r="17516" spans="1:4" x14ac:dyDescent="0.2">
      <c r="A17516" t="s">
        <v>366</v>
      </c>
      <c r="B17516" t="s">
        <v>143</v>
      </c>
      <c r="C17516" s="44">
        <v>0</v>
      </c>
      <c r="D17516" s="33">
        <v>43870</v>
      </c>
    </row>
    <row r="17517" spans="1:4" x14ac:dyDescent="0.2">
      <c r="A17517" t="s">
        <v>366</v>
      </c>
      <c r="B17517" t="s">
        <v>143</v>
      </c>
      <c r="C17517" s="44">
        <v>0</v>
      </c>
      <c r="D17517" s="33">
        <v>43871</v>
      </c>
    </row>
    <row r="17518" spans="1:4" x14ac:dyDescent="0.2">
      <c r="A17518" t="s">
        <v>366</v>
      </c>
      <c r="B17518" t="s">
        <v>143</v>
      </c>
      <c r="C17518" s="44">
        <v>0</v>
      </c>
      <c r="D17518" s="33">
        <v>43872</v>
      </c>
    </row>
    <row r="17519" spans="1:4" x14ac:dyDescent="0.2">
      <c r="A17519" t="s">
        <v>366</v>
      </c>
      <c r="B17519" t="s">
        <v>143</v>
      </c>
      <c r="C17519" s="44">
        <v>0</v>
      </c>
      <c r="D17519" s="33">
        <v>43873</v>
      </c>
    </row>
    <row r="17520" spans="1:4" x14ac:dyDescent="0.2">
      <c r="A17520" t="s">
        <v>366</v>
      </c>
      <c r="B17520" t="s">
        <v>143</v>
      </c>
      <c r="C17520" s="44">
        <v>0</v>
      </c>
      <c r="D17520" s="33">
        <v>43874</v>
      </c>
    </row>
    <row r="17521" spans="1:4" x14ac:dyDescent="0.2">
      <c r="A17521" t="s">
        <v>366</v>
      </c>
      <c r="B17521" t="s">
        <v>143</v>
      </c>
      <c r="C17521" s="44">
        <v>0</v>
      </c>
      <c r="D17521" s="33">
        <v>43875</v>
      </c>
    </row>
    <row r="17522" spans="1:4" x14ac:dyDescent="0.2">
      <c r="A17522" t="s">
        <v>366</v>
      </c>
      <c r="B17522" t="s">
        <v>143</v>
      </c>
      <c r="C17522" s="44">
        <v>0</v>
      </c>
      <c r="D17522" s="33">
        <v>43876</v>
      </c>
    </row>
    <row r="17523" spans="1:4" x14ac:dyDescent="0.2">
      <c r="A17523" t="s">
        <v>366</v>
      </c>
      <c r="B17523" t="s">
        <v>143</v>
      </c>
      <c r="C17523" s="44">
        <v>0</v>
      </c>
      <c r="D17523" s="33">
        <v>43877</v>
      </c>
    </row>
    <row r="17524" spans="1:4" x14ac:dyDescent="0.2">
      <c r="A17524" t="s">
        <v>366</v>
      </c>
      <c r="B17524" t="s">
        <v>143</v>
      </c>
      <c r="C17524" s="44">
        <v>0</v>
      </c>
      <c r="D17524" s="33">
        <v>43878</v>
      </c>
    </row>
    <row r="17525" spans="1:4" x14ac:dyDescent="0.2">
      <c r="A17525" t="s">
        <v>366</v>
      </c>
      <c r="B17525" t="s">
        <v>143</v>
      </c>
      <c r="C17525" s="44">
        <v>0</v>
      </c>
      <c r="D17525" s="33">
        <v>43879</v>
      </c>
    </row>
    <row r="17526" spans="1:4" x14ac:dyDescent="0.2">
      <c r="A17526" t="s">
        <v>366</v>
      </c>
      <c r="B17526" t="s">
        <v>143</v>
      </c>
      <c r="C17526" s="44">
        <v>0</v>
      </c>
      <c r="D17526" s="33">
        <v>43880</v>
      </c>
    </row>
    <row r="17527" spans="1:4" x14ac:dyDescent="0.2">
      <c r="A17527" t="s">
        <v>366</v>
      </c>
      <c r="B17527" t="s">
        <v>143</v>
      </c>
      <c r="C17527" s="44">
        <v>0</v>
      </c>
      <c r="D17527" s="33">
        <v>43881</v>
      </c>
    </row>
    <row r="17528" spans="1:4" x14ac:dyDescent="0.2">
      <c r="A17528" t="s">
        <v>366</v>
      </c>
      <c r="B17528" t="s">
        <v>143</v>
      </c>
      <c r="C17528" s="44">
        <v>0</v>
      </c>
      <c r="D17528" s="33">
        <v>43882</v>
      </c>
    </row>
    <row r="17529" spans="1:4" x14ac:dyDescent="0.2">
      <c r="A17529" t="s">
        <v>366</v>
      </c>
      <c r="B17529" t="s">
        <v>143</v>
      </c>
      <c r="C17529" s="44">
        <v>0</v>
      </c>
      <c r="D17529" s="33">
        <v>43883</v>
      </c>
    </row>
    <row r="17530" spans="1:4" x14ac:dyDescent="0.2">
      <c r="A17530" t="s">
        <v>366</v>
      </c>
      <c r="B17530" t="s">
        <v>143</v>
      </c>
      <c r="C17530" s="44">
        <v>0</v>
      </c>
      <c r="D17530" s="33">
        <v>43884</v>
      </c>
    </row>
    <row r="17531" spans="1:4" x14ac:dyDescent="0.2">
      <c r="A17531" t="s">
        <v>366</v>
      </c>
      <c r="B17531" t="s">
        <v>143</v>
      </c>
      <c r="C17531" s="44">
        <v>0</v>
      </c>
      <c r="D17531" s="33">
        <v>43885</v>
      </c>
    </row>
    <row r="17532" spans="1:4" x14ac:dyDescent="0.2">
      <c r="A17532" t="s">
        <v>366</v>
      </c>
      <c r="B17532" t="s">
        <v>143</v>
      </c>
      <c r="C17532" s="44">
        <v>0</v>
      </c>
      <c r="D17532" s="33">
        <v>43886</v>
      </c>
    </row>
    <row r="17533" spans="1:4" x14ac:dyDescent="0.2">
      <c r="A17533" t="s">
        <v>366</v>
      </c>
      <c r="B17533" t="s">
        <v>143</v>
      </c>
      <c r="C17533" s="44">
        <v>0</v>
      </c>
      <c r="D17533" s="33">
        <v>43887</v>
      </c>
    </row>
    <row r="17534" spans="1:4" x14ac:dyDescent="0.2">
      <c r="A17534" t="s">
        <v>366</v>
      </c>
      <c r="B17534" t="s">
        <v>143</v>
      </c>
      <c r="C17534" s="44">
        <v>0</v>
      </c>
      <c r="D17534" s="33">
        <v>43888</v>
      </c>
    </row>
    <row r="17535" spans="1:4" x14ac:dyDescent="0.2">
      <c r="A17535" t="s">
        <v>366</v>
      </c>
      <c r="B17535" t="s">
        <v>143</v>
      </c>
      <c r="C17535" s="44">
        <v>0</v>
      </c>
      <c r="D17535" s="33">
        <v>43889</v>
      </c>
    </row>
    <row r="17536" spans="1:4" x14ac:dyDescent="0.2">
      <c r="A17536" t="s">
        <v>366</v>
      </c>
      <c r="B17536" t="s">
        <v>143</v>
      </c>
      <c r="C17536" s="44">
        <v>0</v>
      </c>
      <c r="D17536" s="33">
        <v>43890</v>
      </c>
    </row>
    <row r="17537" spans="1:4" x14ac:dyDescent="0.2">
      <c r="A17537" t="s">
        <v>366</v>
      </c>
      <c r="B17537" t="s">
        <v>143</v>
      </c>
      <c r="C17537" s="44">
        <v>0</v>
      </c>
      <c r="D17537" s="33">
        <v>43891</v>
      </c>
    </row>
    <row r="17538" spans="1:4" x14ac:dyDescent="0.2">
      <c r="A17538" t="s">
        <v>366</v>
      </c>
      <c r="B17538" t="s">
        <v>143</v>
      </c>
      <c r="C17538" s="44">
        <v>0</v>
      </c>
      <c r="D17538" s="33">
        <v>43892</v>
      </c>
    </row>
    <row r="17539" spans="1:4" x14ac:dyDescent="0.2">
      <c r="A17539" t="s">
        <v>366</v>
      </c>
      <c r="B17539" t="s">
        <v>143</v>
      </c>
      <c r="C17539" s="44">
        <v>0</v>
      </c>
      <c r="D17539" s="33">
        <v>43893</v>
      </c>
    </row>
    <row r="17540" spans="1:4" x14ac:dyDescent="0.2">
      <c r="A17540" t="s">
        <v>366</v>
      </c>
      <c r="B17540" t="s">
        <v>143</v>
      </c>
      <c r="C17540" s="44">
        <v>0</v>
      </c>
      <c r="D17540" s="33">
        <v>43894</v>
      </c>
    </row>
    <row r="17541" spans="1:4" x14ac:dyDescent="0.2">
      <c r="A17541" t="s">
        <v>366</v>
      </c>
      <c r="B17541" t="s">
        <v>143</v>
      </c>
      <c r="C17541" s="44">
        <v>0</v>
      </c>
      <c r="D17541" s="33">
        <v>43895</v>
      </c>
    </row>
    <row r="17542" spans="1:4" x14ac:dyDescent="0.2">
      <c r="A17542" t="s">
        <v>366</v>
      </c>
      <c r="B17542" t="s">
        <v>143</v>
      </c>
      <c r="C17542" s="44">
        <v>2</v>
      </c>
      <c r="D17542" s="33">
        <v>43896</v>
      </c>
    </row>
    <row r="17543" spans="1:4" x14ac:dyDescent="0.2">
      <c r="A17543" t="s">
        <v>366</v>
      </c>
      <c r="B17543" t="s">
        <v>143</v>
      </c>
      <c r="C17543" s="44">
        <v>2</v>
      </c>
      <c r="D17543" s="33">
        <v>43897</v>
      </c>
    </row>
    <row r="17544" spans="1:4" x14ac:dyDescent="0.2">
      <c r="A17544" t="s">
        <v>366</v>
      </c>
      <c r="B17544" t="s">
        <v>143</v>
      </c>
      <c r="C17544" s="44">
        <v>2</v>
      </c>
      <c r="D17544" s="33">
        <v>43898</v>
      </c>
    </row>
    <row r="17545" spans="1:4" x14ac:dyDescent="0.2">
      <c r="A17545" t="s">
        <v>366</v>
      </c>
      <c r="B17545" t="s">
        <v>143</v>
      </c>
      <c r="C17545" s="44">
        <v>2</v>
      </c>
      <c r="D17545" s="33">
        <v>43899</v>
      </c>
    </row>
    <row r="17546" spans="1:4" x14ac:dyDescent="0.2">
      <c r="A17546" t="s">
        <v>366</v>
      </c>
      <c r="B17546" t="s">
        <v>143</v>
      </c>
      <c r="C17546" s="44">
        <v>0</v>
      </c>
      <c r="D17546" s="33">
        <v>43900</v>
      </c>
    </row>
    <row r="17547" spans="1:4" x14ac:dyDescent="0.2">
      <c r="A17547" t="s">
        <v>366</v>
      </c>
      <c r="B17547" t="s">
        <v>143</v>
      </c>
      <c r="C17547" s="44">
        <v>0</v>
      </c>
      <c r="D17547" s="33">
        <v>43901</v>
      </c>
    </row>
    <row r="17548" spans="1:4" x14ac:dyDescent="0.2">
      <c r="A17548" t="s">
        <v>366</v>
      </c>
      <c r="B17548" t="s">
        <v>143</v>
      </c>
      <c r="C17548" s="44">
        <v>0</v>
      </c>
      <c r="D17548" s="33">
        <v>43902</v>
      </c>
    </row>
    <row r="17549" spans="1:4" x14ac:dyDescent="0.2">
      <c r="A17549" t="s">
        <v>366</v>
      </c>
      <c r="B17549" t="s">
        <v>143</v>
      </c>
      <c r="C17549" s="44">
        <v>0</v>
      </c>
      <c r="D17549" s="33">
        <v>43903</v>
      </c>
    </row>
    <row r="17550" spans="1:4" x14ac:dyDescent="0.2">
      <c r="A17550" t="s">
        <v>366</v>
      </c>
      <c r="B17550" t="s">
        <v>143</v>
      </c>
      <c r="C17550" s="44">
        <v>0</v>
      </c>
      <c r="D17550" s="33">
        <v>43904</v>
      </c>
    </row>
    <row r="17551" spans="1:4" x14ac:dyDescent="0.2">
      <c r="A17551" t="s">
        <v>366</v>
      </c>
      <c r="B17551" t="s">
        <v>143</v>
      </c>
      <c r="C17551" s="44">
        <v>0</v>
      </c>
      <c r="D17551" s="33">
        <v>43905</v>
      </c>
    </row>
    <row r="17552" spans="1:4" x14ac:dyDescent="0.2">
      <c r="A17552" t="s">
        <v>367</v>
      </c>
      <c r="B17552" t="s">
        <v>143</v>
      </c>
      <c r="C17552" s="44">
        <v>0</v>
      </c>
      <c r="D17552" s="33">
        <v>43852</v>
      </c>
    </row>
    <row r="17553" spans="1:4" x14ac:dyDescent="0.2">
      <c r="A17553" t="s">
        <v>367</v>
      </c>
      <c r="B17553" t="s">
        <v>143</v>
      </c>
      <c r="C17553" s="44">
        <v>0</v>
      </c>
      <c r="D17553" s="33">
        <v>43853</v>
      </c>
    </row>
    <row r="17554" spans="1:4" x14ac:dyDescent="0.2">
      <c r="A17554" t="s">
        <v>367</v>
      </c>
      <c r="B17554" t="s">
        <v>143</v>
      </c>
      <c r="C17554" s="44">
        <v>0</v>
      </c>
      <c r="D17554" s="33">
        <v>43854</v>
      </c>
    </row>
    <row r="17555" spans="1:4" x14ac:dyDescent="0.2">
      <c r="A17555" t="s">
        <v>367</v>
      </c>
      <c r="B17555" t="s">
        <v>143</v>
      </c>
      <c r="C17555" s="44">
        <v>0</v>
      </c>
      <c r="D17555" s="33">
        <v>43855</v>
      </c>
    </row>
    <row r="17556" spans="1:4" x14ac:dyDescent="0.2">
      <c r="A17556" t="s">
        <v>367</v>
      </c>
      <c r="B17556" t="s">
        <v>143</v>
      </c>
      <c r="C17556" s="44">
        <v>0</v>
      </c>
      <c r="D17556" s="33">
        <v>43856</v>
      </c>
    </row>
    <row r="17557" spans="1:4" x14ac:dyDescent="0.2">
      <c r="A17557" t="s">
        <v>367</v>
      </c>
      <c r="B17557" t="s">
        <v>143</v>
      </c>
      <c r="C17557" s="44">
        <v>0</v>
      </c>
      <c r="D17557" s="33">
        <v>43857</v>
      </c>
    </row>
    <row r="17558" spans="1:4" x14ac:dyDescent="0.2">
      <c r="A17558" t="s">
        <v>367</v>
      </c>
      <c r="B17558" t="s">
        <v>143</v>
      </c>
      <c r="C17558" s="44">
        <v>0</v>
      </c>
      <c r="D17558" s="33">
        <v>43858</v>
      </c>
    </row>
    <row r="17559" spans="1:4" x14ac:dyDescent="0.2">
      <c r="A17559" t="s">
        <v>367</v>
      </c>
      <c r="B17559" t="s">
        <v>143</v>
      </c>
      <c r="C17559" s="44">
        <v>0</v>
      </c>
      <c r="D17559" s="33">
        <v>43859</v>
      </c>
    </row>
    <row r="17560" spans="1:4" x14ac:dyDescent="0.2">
      <c r="A17560" t="s">
        <v>367</v>
      </c>
      <c r="B17560" t="s">
        <v>143</v>
      </c>
      <c r="C17560" s="44">
        <v>0</v>
      </c>
      <c r="D17560" s="33">
        <v>43860</v>
      </c>
    </row>
    <row r="17561" spans="1:4" x14ac:dyDescent="0.2">
      <c r="A17561" t="s">
        <v>367</v>
      </c>
      <c r="B17561" t="s">
        <v>143</v>
      </c>
      <c r="C17561" s="44">
        <v>0</v>
      </c>
      <c r="D17561" s="33">
        <v>43861</v>
      </c>
    </row>
    <row r="17562" spans="1:4" x14ac:dyDescent="0.2">
      <c r="A17562" t="s">
        <v>367</v>
      </c>
      <c r="B17562" t="s">
        <v>143</v>
      </c>
      <c r="C17562" s="44">
        <v>0</v>
      </c>
      <c r="D17562" s="33">
        <v>43862</v>
      </c>
    </row>
    <row r="17563" spans="1:4" x14ac:dyDescent="0.2">
      <c r="A17563" t="s">
        <v>367</v>
      </c>
      <c r="B17563" t="s">
        <v>143</v>
      </c>
      <c r="C17563" s="44">
        <v>0</v>
      </c>
      <c r="D17563" s="33">
        <v>43863</v>
      </c>
    </row>
    <row r="17564" spans="1:4" x14ac:dyDescent="0.2">
      <c r="A17564" t="s">
        <v>367</v>
      </c>
      <c r="B17564" t="s">
        <v>143</v>
      </c>
      <c r="C17564" s="44">
        <v>0</v>
      </c>
      <c r="D17564" s="33">
        <v>43864</v>
      </c>
    </row>
    <row r="17565" spans="1:4" x14ac:dyDescent="0.2">
      <c r="A17565" t="s">
        <v>367</v>
      </c>
      <c r="B17565" t="s">
        <v>143</v>
      </c>
      <c r="C17565" s="44">
        <v>0</v>
      </c>
      <c r="D17565" s="33">
        <v>43865</v>
      </c>
    </row>
    <row r="17566" spans="1:4" x14ac:dyDescent="0.2">
      <c r="A17566" t="s">
        <v>367</v>
      </c>
      <c r="B17566" t="s">
        <v>143</v>
      </c>
      <c r="C17566" s="44">
        <v>0</v>
      </c>
      <c r="D17566" s="33">
        <v>43866</v>
      </c>
    </row>
    <row r="17567" spans="1:4" x14ac:dyDescent="0.2">
      <c r="A17567" t="s">
        <v>367</v>
      </c>
      <c r="B17567" t="s">
        <v>143</v>
      </c>
      <c r="C17567" s="44">
        <v>0</v>
      </c>
      <c r="D17567" s="33">
        <v>43867</v>
      </c>
    </row>
    <row r="17568" spans="1:4" x14ac:dyDescent="0.2">
      <c r="A17568" t="s">
        <v>367</v>
      </c>
      <c r="B17568" t="s">
        <v>143</v>
      </c>
      <c r="C17568" s="44">
        <v>0</v>
      </c>
      <c r="D17568" s="33">
        <v>43868</v>
      </c>
    </row>
    <row r="17569" spans="1:4" x14ac:dyDescent="0.2">
      <c r="A17569" t="s">
        <v>367</v>
      </c>
      <c r="B17569" t="s">
        <v>143</v>
      </c>
      <c r="C17569" s="44">
        <v>0</v>
      </c>
      <c r="D17569" s="33">
        <v>43869</v>
      </c>
    </row>
    <row r="17570" spans="1:4" x14ac:dyDescent="0.2">
      <c r="A17570" t="s">
        <v>367</v>
      </c>
      <c r="B17570" t="s">
        <v>143</v>
      </c>
      <c r="C17570" s="44">
        <v>0</v>
      </c>
      <c r="D17570" s="33">
        <v>43870</v>
      </c>
    </row>
    <row r="17571" spans="1:4" x14ac:dyDescent="0.2">
      <c r="A17571" t="s">
        <v>367</v>
      </c>
      <c r="B17571" t="s">
        <v>143</v>
      </c>
      <c r="C17571" s="44">
        <v>0</v>
      </c>
      <c r="D17571" s="33">
        <v>43871</v>
      </c>
    </row>
    <row r="17572" spans="1:4" x14ac:dyDescent="0.2">
      <c r="A17572" t="s">
        <v>367</v>
      </c>
      <c r="B17572" t="s">
        <v>143</v>
      </c>
      <c r="C17572" s="44">
        <v>0</v>
      </c>
      <c r="D17572" s="33">
        <v>43872</v>
      </c>
    </row>
    <row r="17573" spans="1:4" x14ac:dyDescent="0.2">
      <c r="A17573" t="s">
        <v>367</v>
      </c>
      <c r="B17573" t="s">
        <v>143</v>
      </c>
      <c r="C17573" s="44">
        <v>0</v>
      </c>
      <c r="D17573" s="33">
        <v>43873</v>
      </c>
    </row>
    <row r="17574" spans="1:4" x14ac:dyDescent="0.2">
      <c r="A17574" t="s">
        <v>367</v>
      </c>
      <c r="B17574" t="s">
        <v>143</v>
      </c>
      <c r="C17574" s="44">
        <v>0</v>
      </c>
      <c r="D17574" s="33">
        <v>43874</v>
      </c>
    </row>
    <row r="17575" spans="1:4" x14ac:dyDescent="0.2">
      <c r="A17575" t="s">
        <v>367</v>
      </c>
      <c r="B17575" t="s">
        <v>143</v>
      </c>
      <c r="C17575" s="44">
        <v>0</v>
      </c>
      <c r="D17575" s="33">
        <v>43875</v>
      </c>
    </row>
    <row r="17576" spans="1:4" x14ac:dyDescent="0.2">
      <c r="A17576" t="s">
        <v>367</v>
      </c>
      <c r="B17576" t="s">
        <v>143</v>
      </c>
      <c r="C17576" s="44">
        <v>0</v>
      </c>
      <c r="D17576" s="33">
        <v>43876</v>
      </c>
    </row>
    <row r="17577" spans="1:4" x14ac:dyDescent="0.2">
      <c r="A17577" t="s">
        <v>367</v>
      </c>
      <c r="B17577" t="s">
        <v>143</v>
      </c>
      <c r="C17577" s="44">
        <v>0</v>
      </c>
      <c r="D17577" s="33">
        <v>43877</v>
      </c>
    </row>
    <row r="17578" spans="1:4" x14ac:dyDescent="0.2">
      <c r="A17578" t="s">
        <v>367</v>
      </c>
      <c r="B17578" t="s">
        <v>143</v>
      </c>
      <c r="C17578" s="44">
        <v>0</v>
      </c>
      <c r="D17578" s="33">
        <v>43878</v>
      </c>
    </row>
    <row r="17579" spans="1:4" x14ac:dyDescent="0.2">
      <c r="A17579" t="s">
        <v>367</v>
      </c>
      <c r="B17579" t="s">
        <v>143</v>
      </c>
      <c r="C17579" s="44">
        <v>0</v>
      </c>
      <c r="D17579" s="33">
        <v>43879</v>
      </c>
    </row>
    <row r="17580" spans="1:4" x14ac:dyDescent="0.2">
      <c r="A17580" t="s">
        <v>367</v>
      </c>
      <c r="B17580" t="s">
        <v>143</v>
      </c>
      <c r="C17580" s="44">
        <v>0</v>
      </c>
      <c r="D17580" s="33">
        <v>43880</v>
      </c>
    </row>
    <row r="17581" spans="1:4" x14ac:dyDescent="0.2">
      <c r="A17581" t="s">
        <v>367</v>
      </c>
      <c r="B17581" t="s">
        <v>143</v>
      </c>
      <c r="C17581" s="44">
        <v>0</v>
      </c>
      <c r="D17581" s="33">
        <v>43881</v>
      </c>
    </row>
    <row r="17582" spans="1:4" x14ac:dyDescent="0.2">
      <c r="A17582" t="s">
        <v>367</v>
      </c>
      <c r="B17582" t="s">
        <v>143</v>
      </c>
      <c r="C17582" s="44">
        <v>0</v>
      </c>
      <c r="D17582" s="33">
        <v>43882</v>
      </c>
    </row>
    <row r="17583" spans="1:4" x14ac:dyDescent="0.2">
      <c r="A17583" t="s">
        <v>367</v>
      </c>
      <c r="B17583" t="s">
        <v>143</v>
      </c>
      <c r="C17583" s="44">
        <v>0</v>
      </c>
      <c r="D17583" s="33">
        <v>43883</v>
      </c>
    </row>
    <row r="17584" spans="1:4" x14ac:dyDescent="0.2">
      <c r="A17584" t="s">
        <v>367</v>
      </c>
      <c r="B17584" t="s">
        <v>143</v>
      </c>
      <c r="C17584" s="44">
        <v>0</v>
      </c>
      <c r="D17584" s="33">
        <v>43884</v>
      </c>
    </row>
    <row r="17585" spans="1:4" x14ac:dyDescent="0.2">
      <c r="A17585" t="s">
        <v>367</v>
      </c>
      <c r="B17585" t="s">
        <v>143</v>
      </c>
      <c r="C17585" s="44">
        <v>0</v>
      </c>
      <c r="D17585" s="33">
        <v>43885</v>
      </c>
    </row>
    <row r="17586" spans="1:4" x14ac:dyDescent="0.2">
      <c r="A17586" t="s">
        <v>367</v>
      </c>
      <c r="B17586" t="s">
        <v>143</v>
      </c>
      <c r="C17586" s="44">
        <v>0</v>
      </c>
      <c r="D17586" s="33">
        <v>43886</v>
      </c>
    </row>
    <row r="17587" spans="1:4" x14ac:dyDescent="0.2">
      <c r="A17587" t="s">
        <v>367</v>
      </c>
      <c r="B17587" t="s">
        <v>143</v>
      </c>
      <c r="C17587" s="44">
        <v>0</v>
      </c>
      <c r="D17587" s="33">
        <v>43887</v>
      </c>
    </row>
    <row r="17588" spans="1:4" x14ac:dyDescent="0.2">
      <c r="A17588" t="s">
        <v>367</v>
      </c>
      <c r="B17588" t="s">
        <v>143</v>
      </c>
      <c r="C17588" s="44">
        <v>0</v>
      </c>
      <c r="D17588" s="33">
        <v>43888</v>
      </c>
    </row>
    <row r="17589" spans="1:4" x14ac:dyDescent="0.2">
      <c r="A17589" t="s">
        <v>367</v>
      </c>
      <c r="B17589" t="s">
        <v>143</v>
      </c>
      <c r="C17589" s="44">
        <v>0</v>
      </c>
      <c r="D17589" s="33">
        <v>43889</v>
      </c>
    </row>
    <row r="17590" spans="1:4" x14ac:dyDescent="0.2">
      <c r="A17590" t="s">
        <v>367</v>
      </c>
      <c r="B17590" t="s">
        <v>143</v>
      </c>
      <c r="C17590" s="44">
        <v>0</v>
      </c>
      <c r="D17590" s="33">
        <v>43890</v>
      </c>
    </row>
    <row r="17591" spans="1:4" x14ac:dyDescent="0.2">
      <c r="A17591" t="s">
        <v>367</v>
      </c>
      <c r="B17591" t="s">
        <v>143</v>
      </c>
      <c r="C17591" s="44">
        <v>0</v>
      </c>
      <c r="D17591" s="33">
        <v>43891</v>
      </c>
    </row>
    <row r="17592" spans="1:4" x14ac:dyDescent="0.2">
      <c r="A17592" t="s">
        <v>367</v>
      </c>
      <c r="B17592" t="s">
        <v>143</v>
      </c>
      <c r="C17592" s="44">
        <v>0</v>
      </c>
      <c r="D17592" s="33">
        <v>43892</v>
      </c>
    </row>
    <row r="17593" spans="1:4" x14ac:dyDescent="0.2">
      <c r="A17593" t="s">
        <v>367</v>
      </c>
      <c r="B17593" t="s">
        <v>143</v>
      </c>
      <c r="C17593" s="44">
        <v>0</v>
      </c>
      <c r="D17593" s="33">
        <v>43893</v>
      </c>
    </row>
    <row r="17594" spans="1:4" x14ac:dyDescent="0.2">
      <c r="A17594" t="s">
        <v>367</v>
      </c>
      <c r="B17594" t="s">
        <v>143</v>
      </c>
      <c r="C17594" s="44">
        <v>0</v>
      </c>
      <c r="D17594" s="33">
        <v>43894</v>
      </c>
    </row>
    <row r="17595" spans="1:4" x14ac:dyDescent="0.2">
      <c r="A17595" t="s">
        <v>367</v>
      </c>
      <c r="B17595" t="s">
        <v>143</v>
      </c>
      <c r="C17595" s="44">
        <v>0</v>
      </c>
      <c r="D17595" s="33">
        <v>43895</v>
      </c>
    </row>
    <row r="17596" spans="1:4" x14ac:dyDescent="0.2">
      <c r="A17596" t="s">
        <v>367</v>
      </c>
      <c r="B17596" t="s">
        <v>143</v>
      </c>
      <c r="C17596" s="44">
        <v>1</v>
      </c>
      <c r="D17596" s="33">
        <v>43896</v>
      </c>
    </row>
    <row r="17597" spans="1:4" x14ac:dyDescent="0.2">
      <c r="A17597" t="s">
        <v>367</v>
      </c>
      <c r="B17597" t="s">
        <v>143</v>
      </c>
      <c r="C17597" s="44">
        <v>1</v>
      </c>
      <c r="D17597" s="33">
        <v>43897</v>
      </c>
    </row>
    <row r="17598" spans="1:4" x14ac:dyDescent="0.2">
      <c r="A17598" t="s">
        <v>367</v>
      </c>
      <c r="B17598" t="s">
        <v>143</v>
      </c>
      <c r="C17598" s="44">
        <v>1</v>
      </c>
      <c r="D17598" s="33">
        <v>43898</v>
      </c>
    </row>
    <row r="17599" spans="1:4" x14ac:dyDescent="0.2">
      <c r="A17599" t="s">
        <v>367</v>
      </c>
      <c r="B17599" t="s">
        <v>143</v>
      </c>
      <c r="C17599" s="44">
        <v>1</v>
      </c>
      <c r="D17599" s="33">
        <v>43899</v>
      </c>
    </row>
    <row r="17600" spans="1:4" x14ac:dyDescent="0.2">
      <c r="A17600" t="s">
        <v>367</v>
      </c>
      <c r="B17600" t="s">
        <v>143</v>
      </c>
      <c r="C17600" s="44">
        <v>0</v>
      </c>
      <c r="D17600" s="33">
        <v>43900</v>
      </c>
    </row>
    <row r="17601" spans="1:4" x14ac:dyDescent="0.2">
      <c r="A17601" t="s">
        <v>367</v>
      </c>
      <c r="B17601" t="s">
        <v>143</v>
      </c>
      <c r="C17601" s="44">
        <v>0</v>
      </c>
      <c r="D17601" s="33">
        <v>43901</v>
      </c>
    </row>
    <row r="17602" spans="1:4" x14ac:dyDescent="0.2">
      <c r="A17602" t="s">
        <v>367</v>
      </c>
      <c r="B17602" t="s">
        <v>143</v>
      </c>
      <c r="C17602" s="44">
        <v>0</v>
      </c>
      <c r="D17602" s="33">
        <v>43902</v>
      </c>
    </row>
    <row r="17603" spans="1:4" x14ac:dyDescent="0.2">
      <c r="A17603" t="s">
        <v>367</v>
      </c>
      <c r="B17603" t="s">
        <v>143</v>
      </c>
      <c r="C17603" s="44">
        <v>0</v>
      </c>
      <c r="D17603" s="33">
        <v>43903</v>
      </c>
    </row>
    <row r="17604" spans="1:4" x14ac:dyDescent="0.2">
      <c r="A17604" t="s">
        <v>367</v>
      </c>
      <c r="B17604" t="s">
        <v>143</v>
      </c>
      <c r="C17604" s="44">
        <v>0</v>
      </c>
      <c r="D17604" s="33">
        <v>43904</v>
      </c>
    </row>
    <row r="17605" spans="1:4" x14ac:dyDescent="0.2">
      <c r="A17605" t="s">
        <v>367</v>
      </c>
      <c r="B17605" t="s">
        <v>143</v>
      </c>
      <c r="C17605" s="44">
        <v>0</v>
      </c>
      <c r="D17605" s="33">
        <v>43905</v>
      </c>
    </row>
    <row r="17606" spans="1:4" x14ac:dyDescent="0.2">
      <c r="A17606" t="s">
        <v>368</v>
      </c>
      <c r="B17606" t="s">
        <v>143</v>
      </c>
      <c r="C17606" s="44">
        <v>0</v>
      </c>
      <c r="D17606" s="33">
        <v>43852</v>
      </c>
    </row>
    <row r="17607" spans="1:4" x14ac:dyDescent="0.2">
      <c r="A17607" t="s">
        <v>368</v>
      </c>
      <c r="B17607" t="s">
        <v>143</v>
      </c>
      <c r="C17607" s="44">
        <v>0</v>
      </c>
      <c r="D17607" s="33">
        <v>43853</v>
      </c>
    </row>
    <row r="17608" spans="1:4" x14ac:dyDescent="0.2">
      <c r="A17608" t="s">
        <v>368</v>
      </c>
      <c r="B17608" t="s">
        <v>143</v>
      </c>
      <c r="C17608" s="44">
        <v>0</v>
      </c>
      <c r="D17608" s="33">
        <v>43854</v>
      </c>
    </row>
    <row r="17609" spans="1:4" x14ac:dyDescent="0.2">
      <c r="A17609" t="s">
        <v>368</v>
      </c>
      <c r="B17609" t="s">
        <v>143</v>
      </c>
      <c r="C17609" s="44">
        <v>0</v>
      </c>
      <c r="D17609" s="33">
        <v>43855</v>
      </c>
    </row>
    <row r="17610" spans="1:4" x14ac:dyDescent="0.2">
      <c r="A17610" t="s">
        <v>368</v>
      </c>
      <c r="B17610" t="s">
        <v>143</v>
      </c>
      <c r="C17610" s="44">
        <v>0</v>
      </c>
      <c r="D17610" s="33">
        <v>43856</v>
      </c>
    </row>
    <row r="17611" spans="1:4" x14ac:dyDescent="0.2">
      <c r="A17611" t="s">
        <v>368</v>
      </c>
      <c r="B17611" t="s">
        <v>143</v>
      </c>
      <c r="C17611" s="44">
        <v>0</v>
      </c>
      <c r="D17611" s="33">
        <v>43857</v>
      </c>
    </row>
    <row r="17612" spans="1:4" x14ac:dyDescent="0.2">
      <c r="A17612" t="s">
        <v>368</v>
      </c>
      <c r="B17612" t="s">
        <v>143</v>
      </c>
      <c r="C17612" s="44">
        <v>0</v>
      </c>
      <c r="D17612" s="33">
        <v>43858</v>
      </c>
    </row>
    <row r="17613" spans="1:4" x14ac:dyDescent="0.2">
      <c r="A17613" t="s">
        <v>368</v>
      </c>
      <c r="B17613" t="s">
        <v>143</v>
      </c>
      <c r="C17613" s="44">
        <v>0</v>
      </c>
      <c r="D17613" s="33">
        <v>43859</v>
      </c>
    </row>
    <row r="17614" spans="1:4" x14ac:dyDescent="0.2">
      <c r="A17614" t="s">
        <v>368</v>
      </c>
      <c r="B17614" t="s">
        <v>143</v>
      </c>
      <c r="C17614" s="44">
        <v>0</v>
      </c>
      <c r="D17614" s="33">
        <v>43860</v>
      </c>
    </row>
    <row r="17615" spans="1:4" x14ac:dyDescent="0.2">
      <c r="A17615" t="s">
        <v>368</v>
      </c>
      <c r="B17615" t="s">
        <v>143</v>
      </c>
      <c r="C17615" s="44">
        <v>0</v>
      </c>
      <c r="D17615" s="33">
        <v>43861</v>
      </c>
    </row>
    <row r="17616" spans="1:4" x14ac:dyDescent="0.2">
      <c r="A17616" t="s">
        <v>368</v>
      </c>
      <c r="B17616" t="s">
        <v>143</v>
      </c>
      <c r="C17616" s="44">
        <v>0</v>
      </c>
      <c r="D17616" s="33">
        <v>43862</v>
      </c>
    </row>
    <row r="17617" spans="1:4" x14ac:dyDescent="0.2">
      <c r="A17617" t="s">
        <v>368</v>
      </c>
      <c r="B17617" t="s">
        <v>143</v>
      </c>
      <c r="C17617" s="44">
        <v>0</v>
      </c>
      <c r="D17617" s="33">
        <v>43863</v>
      </c>
    </row>
    <row r="17618" spans="1:4" x14ac:dyDescent="0.2">
      <c r="A17618" t="s">
        <v>368</v>
      </c>
      <c r="B17618" t="s">
        <v>143</v>
      </c>
      <c r="C17618" s="44">
        <v>0</v>
      </c>
      <c r="D17618" s="33">
        <v>43864</v>
      </c>
    </row>
    <row r="17619" spans="1:4" x14ac:dyDescent="0.2">
      <c r="A17619" t="s">
        <v>368</v>
      </c>
      <c r="B17619" t="s">
        <v>143</v>
      </c>
      <c r="C17619" s="44">
        <v>0</v>
      </c>
      <c r="D17619" s="33">
        <v>43865</v>
      </c>
    </row>
    <row r="17620" spans="1:4" x14ac:dyDescent="0.2">
      <c r="A17620" t="s">
        <v>368</v>
      </c>
      <c r="B17620" t="s">
        <v>143</v>
      </c>
      <c r="C17620" s="44">
        <v>0</v>
      </c>
      <c r="D17620" s="33">
        <v>43866</v>
      </c>
    </row>
    <row r="17621" spans="1:4" x14ac:dyDescent="0.2">
      <c r="A17621" t="s">
        <v>368</v>
      </c>
      <c r="B17621" t="s">
        <v>143</v>
      </c>
      <c r="C17621" s="44">
        <v>0</v>
      </c>
      <c r="D17621" s="33">
        <v>43867</v>
      </c>
    </row>
    <row r="17622" spans="1:4" x14ac:dyDescent="0.2">
      <c r="A17622" t="s">
        <v>368</v>
      </c>
      <c r="B17622" t="s">
        <v>143</v>
      </c>
      <c r="C17622" s="44">
        <v>0</v>
      </c>
      <c r="D17622" s="33">
        <v>43868</v>
      </c>
    </row>
    <row r="17623" spans="1:4" x14ac:dyDescent="0.2">
      <c r="A17623" t="s">
        <v>368</v>
      </c>
      <c r="B17623" t="s">
        <v>143</v>
      </c>
      <c r="C17623" s="44">
        <v>0</v>
      </c>
      <c r="D17623" s="33">
        <v>43869</v>
      </c>
    </row>
    <row r="17624" spans="1:4" x14ac:dyDescent="0.2">
      <c r="A17624" t="s">
        <v>368</v>
      </c>
      <c r="B17624" t="s">
        <v>143</v>
      </c>
      <c r="C17624" s="44">
        <v>0</v>
      </c>
      <c r="D17624" s="33">
        <v>43870</v>
      </c>
    </row>
    <row r="17625" spans="1:4" x14ac:dyDescent="0.2">
      <c r="A17625" t="s">
        <v>368</v>
      </c>
      <c r="B17625" t="s">
        <v>143</v>
      </c>
      <c r="C17625" s="44">
        <v>0</v>
      </c>
      <c r="D17625" s="33">
        <v>43871</v>
      </c>
    </row>
    <row r="17626" spans="1:4" x14ac:dyDescent="0.2">
      <c r="A17626" t="s">
        <v>368</v>
      </c>
      <c r="B17626" t="s">
        <v>143</v>
      </c>
      <c r="C17626" s="44">
        <v>0</v>
      </c>
      <c r="D17626" s="33">
        <v>43872</v>
      </c>
    </row>
    <row r="17627" spans="1:4" x14ac:dyDescent="0.2">
      <c r="A17627" t="s">
        <v>368</v>
      </c>
      <c r="B17627" t="s">
        <v>143</v>
      </c>
      <c r="C17627" s="44">
        <v>0</v>
      </c>
      <c r="D17627" s="33">
        <v>43873</v>
      </c>
    </row>
    <row r="17628" spans="1:4" x14ac:dyDescent="0.2">
      <c r="A17628" t="s">
        <v>368</v>
      </c>
      <c r="B17628" t="s">
        <v>143</v>
      </c>
      <c r="C17628" s="44">
        <v>0</v>
      </c>
      <c r="D17628" s="33">
        <v>43874</v>
      </c>
    </row>
    <row r="17629" spans="1:4" x14ac:dyDescent="0.2">
      <c r="A17629" t="s">
        <v>368</v>
      </c>
      <c r="B17629" t="s">
        <v>143</v>
      </c>
      <c r="C17629" s="44">
        <v>0</v>
      </c>
      <c r="D17629" s="33">
        <v>43875</v>
      </c>
    </row>
    <row r="17630" spans="1:4" x14ac:dyDescent="0.2">
      <c r="A17630" t="s">
        <v>368</v>
      </c>
      <c r="B17630" t="s">
        <v>143</v>
      </c>
      <c r="C17630" s="44">
        <v>0</v>
      </c>
      <c r="D17630" s="33">
        <v>43876</v>
      </c>
    </row>
    <row r="17631" spans="1:4" x14ac:dyDescent="0.2">
      <c r="A17631" t="s">
        <v>368</v>
      </c>
      <c r="B17631" t="s">
        <v>143</v>
      </c>
      <c r="C17631" s="44">
        <v>0</v>
      </c>
      <c r="D17631" s="33">
        <v>43877</v>
      </c>
    </row>
    <row r="17632" spans="1:4" x14ac:dyDescent="0.2">
      <c r="A17632" t="s">
        <v>368</v>
      </c>
      <c r="B17632" t="s">
        <v>143</v>
      </c>
      <c r="C17632" s="44">
        <v>0</v>
      </c>
      <c r="D17632" s="33">
        <v>43878</v>
      </c>
    </row>
    <row r="17633" spans="1:4" x14ac:dyDescent="0.2">
      <c r="A17633" t="s">
        <v>368</v>
      </c>
      <c r="B17633" t="s">
        <v>143</v>
      </c>
      <c r="C17633" s="44">
        <v>0</v>
      </c>
      <c r="D17633" s="33">
        <v>43879</v>
      </c>
    </row>
    <row r="17634" spans="1:4" x14ac:dyDescent="0.2">
      <c r="A17634" t="s">
        <v>368</v>
      </c>
      <c r="B17634" t="s">
        <v>143</v>
      </c>
      <c r="C17634" s="44">
        <v>0</v>
      </c>
      <c r="D17634" s="33">
        <v>43880</v>
      </c>
    </row>
    <row r="17635" spans="1:4" x14ac:dyDescent="0.2">
      <c r="A17635" t="s">
        <v>368</v>
      </c>
      <c r="B17635" t="s">
        <v>143</v>
      </c>
      <c r="C17635" s="44">
        <v>0</v>
      </c>
      <c r="D17635" s="33">
        <v>43881</v>
      </c>
    </row>
    <row r="17636" spans="1:4" x14ac:dyDescent="0.2">
      <c r="A17636" t="s">
        <v>368</v>
      </c>
      <c r="B17636" t="s">
        <v>143</v>
      </c>
      <c r="C17636" s="44">
        <v>0</v>
      </c>
      <c r="D17636" s="33">
        <v>43882</v>
      </c>
    </row>
    <row r="17637" spans="1:4" x14ac:dyDescent="0.2">
      <c r="A17637" t="s">
        <v>368</v>
      </c>
      <c r="B17637" t="s">
        <v>143</v>
      </c>
      <c r="C17637" s="44">
        <v>0</v>
      </c>
      <c r="D17637" s="33">
        <v>43883</v>
      </c>
    </row>
    <row r="17638" spans="1:4" x14ac:dyDescent="0.2">
      <c r="A17638" t="s">
        <v>368</v>
      </c>
      <c r="B17638" t="s">
        <v>143</v>
      </c>
      <c r="C17638" s="44">
        <v>0</v>
      </c>
      <c r="D17638" s="33">
        <v>43884</v>
      </c>
    </row>
    <row r="17639" spans="1:4" x14ac:dyDescent="0.2">
      <c r="A17639" t="s">
        <v>368</v>
      </c>
      <c r="B17639" t="s">
        <v>143</v>
      </c>
      <c r="C17639" s="44">
        <v>0</v>
      </c>
      <c r="D17639" s="33">
        <v>43885</v>
      </c>
    </row>
    <row r="17640" spans="1:4" x14ac:dyDescent="0.2">
      <c r="A17640" t="s">
        <v>368</v>
      </c>
      <c r="B17640" t="s">
        <v>143</v>
      </c>
      <c r="C17640" s="44">
        <v>0</v>
      </c>
      <c r="D17640" s="33">
        <v>43886</v>
      </c>
    </row>
    <row r="17641" spans="1:4" x14ac:dyDescent="0.2">
      <c r="A17641" t="s">
        <v>368</v>
      </c>
      <c r="B17641" t="s">
        <v>143</v>
      </c>
      <c r="C17641" s="44">
        <v>0</v>
      </c>
      <c r="D17641" s="33">
        <v>43887</v>
      </c>
    </row>
    <row r="17642" spans="1:4" x14ac:dyDescent="0.2">
      <c r="A17642" t="s">
        <v>368</v>
      </c>
      <c r="B17642" t="s">
        <v>143</v>
      </c>
      <c r="C17642" s="44">
        <v>0</v>
      </c>
      <c r="D17642" s="33">
        <v>43888</v>
      </c>
    </row>
    <row r="17643" spans="1:4" x14ac:dyDescent="0.2">
      <c r="A17643" t="s">
        <v>368</v>
      </c>
      <c r="B17643" t="s">
        <v>143</v>
      </c>
      <c r="C17643" s="44">
        <v>0</v>
      </c>
      <c r="D17643" s="33">
        <v>43889</v>
      </c>
    </row>
    <row r="17644" spans="1:4" x14ac:dyDescent="0.2">
      <c r="A17644" t="s">
        <v>368</v>
      </c>
      <c r="B17644" t="s">
        <v>143</v>
      </c>
      <c r="C17644" s="44">
        <v>0</v>
      </c>
      <c r="D17644" s="33">
        <v>43890</v>
      </c>
    </row>
    <row r="17645" spans="1:4" x14ac:dyDescent="0.2">
      <c r="A17645" t="s">
        <v>368</v>
      </c>
      <c r="B17645" t="s">
        <v>143</v>
      </c>
      <c r="C17645" s="44">
        <v>0</v>
      </c>
      <c r="D17645" s="33">
        <v>43891</v>
      </c>
    </row>
    <row r="17646" spans="1:4" x14ac:dyDescent="0.2">
      <c r="A17646" t="s">
        <v>368</v>
      </c>
      <c r="B17646" t="s">
        <v>143</v>
      </c>
      <c r="C17646" s="44">
        <v>0</v>
      </c>
      <c r="D17646" s="33">
        <v>43892</v>
      </c>
    </row>
    <row r="17647" spans="1:4" x14ac:dyDescent="0.2">
      <c r="A17647" t="s">
        <v>368</v>
      </c>
      <c r="B17647" t="s">
        <v>143</v>
      </c>
      <c r="C17647" s="44">
        <v>0</v>
      </c>
      <c r="D17647" s="33">
        <v>43893</v>
      </c>
    </row>
    <row r="17648" spans="1:4" x14ac:dyDescent="0.2">
      <c r="A17648" t="s">
        <v>368</v>
      </c>
      <c r="B17648" t="s">
        <v>143</v>
      </c>
      <c r="C17648" s="44">
        <v>0</v>
      </c>
      <c r="D17648" s="33">
        <v>43894</v>
      </c>
    </row>
    <row r="17649" spans="1:4" x14ac:dyDescent="0.2">
      <c r="A17649" t="s">
        <v>368</v>
      </c>
      <c r="B17649" t="s">
        <v>143</v>
      </c>
      <c r="C17649" s="44">
        <v>2</v>
      </c>
      <c r="D17649" s="33">
        <v>43895</v>
      </c>
    </row>
    <row r="17650" spans="1:4" x14ac:dyDescent="0.2">
      <c r="A17650" t="s">
        <v>368</v>
      </c>
      <c r="B17650" t="s">
        <v>143</v>
      </c>
      <c r="C17650" s="44">
        <v>2</v>
      </c>
      <c r="D17650" s="33">
        <v>43896</v>
      </c>
    </row>
    <row r="17651" spans="1:4" x14ac:dyDescent="0.2">
      <c r="A17651" t="s">
        <v>368</v>
      </c>
      <c r="B17651" t="s">
        <v>143</v>
      </c>
      <c r="C17651" s="44">
        <v>4</v>
      </c>
      <c r="D17651" s="33">
        <v>43897</v>
      </c>
    </row>
    <row r="17652" spans="1:4" x14ac:dyDescent="0.2">
      <c r="A17652" t="s">
        <v>368</v>
      </c>
      <c r="B17652" t="s">
        <v>143</v>
      </c>
      <c r="C17652" s="44">
        <v>4</v>
      </c>
      <c r="D17652" s="33">
        <v>43898</v>
      </c>
    </row>
    <row r="17653" spans="1:4" x14ac:dyDescent="0.2">
      <c r="A17653" t="s">
        <v>368</v>
      </c>
      <c r="B17653" t="s">
        <v>143</v>
      </c>
      <c r="C17653" s="44">
        <v>4</v>
      </c>
      <c r="D17653" s="33">
        <v>43899</v>
      </c>
    </row>
    <row r="17654" spans="1:4" x14ac:dyDescent="0.2">
      <c r="A17654" t="s">
        <v>368</v>
      </c>
      <c r="B17654" t="s">
        <v>143</v>
      </c>
      <c r="C17654" s="44">
        <v>0</v>
      </c>
      <c r="D17654" s="33">
        <v>43900</v>
      </c>
    </row>
    <row r="17655" spans="1:4" x14ac:dyDescent="0.2">
      <c r="A17655" t="s">
        <v>368</v>
      </c>
      <c r="B17655" t="s">
        <v>143</v>
      </c>
      <c r="C17655" s="44">
        <v>0</v>
      </c>
      <c r="D17655" s="33">
        <v>43901</v>
      </c>
    </row>
    <row r="17656" spans="1:4" x14ac:dyDescent="0.2">
      <c r="A17656" t="s">
        <v>368</v>
      </c>
      <c r="B17656" t="s">
        <v>143</v>
      </c>
      <c r="C17656" s="44">
        <v>0</v>
      </c>
      <c r="D17656" s="33">
        <v>43902</v>
      </c>
    </row>
    <row r="17657" spans="1:4" x14ac:dyDescent="0.2">
      <c r="A17657" t="s">
        <v>368</v>
      </c>
      <c r="B17657" t="s">
        <v>143</v>
      </c>
      <c r="C17657" s="44">
        <v>0</v>
      </c>
      <c r="D17657" s="33">
        <v>43903</v>
      </c>
    </row>
    <row r="17658" spans="1:4" x14ac:dyDescent="0.2">
      <c r="A17658" t="s">
        <v>368</v>
      </c>
      <c r="B17658" t="s">
        <v>143</v>
      </c>
      <c r="C17658" s="44">
        <v>0</v>
      </c>
      <c r="D17658" s="33">
        <v>43904</v>
      </c>
    </row>
    <row r="17659" spans="1:4" x14ac:dyDescent="0.2">
      <c r="A17659" t="s">
        <v>368</v>
      </c>
      <c r="B17659" t="s">
        <v>143</v>
      </c>
      <c r="C17659" s="44">
        <v>0</v>
      </c>
      <c r="D17659" s="33">
        <v>43905</v>
      </c>
    </row>
    <row r="17660" spans="1:4" x14ac:dyDescent="0.2">
      <c r="A17660" t="s">
        <v>369</v>
      </c>
      <c r="B17660" t="s">
        <v>143</v>
      </c>
      <c r="C17660" s="44">
        <v>0</v>
      </c>
      <c r="D17660" s="33">
        <v>43852</v>
      </c>
    </row>
    <row r="17661" spans="1:4" x14ac:dyDescent="0.2">
      <c r="A17661" t="s">
        <v>369</v>
      </c>
      <c r="B17661" t="s">
        <v>143</v>
      </c>
      <c r="C17661" s="44">
        <v>0</v>
      </c>
      <c r="D17661" s="33">
        <v>43853</v>
      </c>
    </row>
    <row r="17662" spans="1:4" x14ac:dyDescent="0.2">
      <c r="A17662" t="s">
        <v>369</v>
      </c>
      <c r="B17662" t="s">
        <v>143</v>
      </c>
      <c r="C17662" s="44">
        <v>0</v>
      </c>
      <c r="D17662" s="33">
        <v>43854</v>
      </c>
    </row>
    <row r="17663" spans="1:4" x14ac:dyDescent="0.2">
      <c r="A17663" t="s">
        <v>369</v>
      </c>
      <c r="B17663" t="s">
        <v>143</v>
      </c>
      <c r="C17663" s="44">
        <v>0</v>
      </c>
      <c r="D17663" s="33">
        <v>43855</v>
      </c>
    </row>
    <row r="17664" spans="1:4" x14ac:dyDescent="0.2">
      <c r="A17664" t="s">
        <v>369</v>
      </c>
      <c r="B17664" t="s">
        <v>143</v>
      </c>
      <c r="C17664" s="44">
        <v>0</v>
      </c>
      <c r="D17664" s="33">
        <v>43856</v>
      </c>
    </row>
    <row r="17665" spans="1:4" x14ac:dyDescent="0.2">
      <c r="A17665" t="s">
        <v>369</v>
      </c>
      <c r="B17665" t="s">
        <v>143</v>
      </c>
      <c r="C17665" s="44">
        <v>0</v>
      </c>
      <c r="D17665" s="33">
        <v>43857</v>
      </c>
    </row>
    <row r="17666" spans="1:4" x14ac:dyDescent="0.2">
      <c r="A17666" t="s">
        <v>369</v>
      </c>
      <c r="B17666" t="s">
        <v>143</v>
      </c>
      <c r="C17666" s="44">
        <v>0</v>
      </c>
      <c r="D17666" s="33">
        <v>43858</v>
      </c>
    </row>
    <row r="17667" spans="1:4" x14ac:dyDescent="0.2">
      <c r="A17667" t="s">
        <v>369</v>
      </c>
      <c r="B17667" t="s">
        <v>143</v>
      </c>
      <c r="C17667" s="44">
        <v>0</v>
      </c>
      <c r="D17667" s="33">
        <v>43859</v>
      </c>
    </row>
    <row r="17668" spans="1:4" x14ac:dyDescent="0.2">
      <c r="A17668" t="s">
        <v>369</v>
      </c>
      <c r="B17668" t="s">
        <v>143</v>
      </c>
      <c r="C17668" s="44">
        <v>0</v>
      </c>
      <c r="D17668" s="33">
        <v>43860</v>
      </c>
    </row>
    <row r="17669" spans="1:4" x14ac:dyDescent="0.2">
      <c r="A17669" t="s">
        <v>369</v>
      </c>
      <c r="B17669" t="s">
        <v>143</v>
      </c>
      <c r="C17669" s="44">
        <v>0</v>
      </c>
      <c r="D17669" s="33">
        <v>43861</v>
      </c>
    </row>
    <row r="17670" spans="1:4" x14ac:dyDescent="0.2">
      <c r="A17670" t="s">
        <v>369</v>
      </c>
      <c r="B17670" t="s">
        <v>143</v>
      </c>
      <c r="C17670" s="44">
        <v>0</v>
      </c>
      <c r="D17670" s="33">
        <v>43862</v>
      </c>
    </row>
    <row r="17671" spans="1:4" x14ac:dyDescent="0.2">
      <c r="A17671" t="s">
        <v>369</v>
      </c>
      <c r="B17671" t="s">
        <v>143</v>
      </c>
      <c r="C17671" s="44">
        <v>0</v>
      </c>
      <c r="D17671" s="33">
        <v>43863</v>
      </c>
    </row>
    <row r="17672" spans="1:4" x14ac:dyDescent="0.2">
      <c r="A17672" t="s">
        <v>369</v>
      </c>
      <c r="B17672" t="s">
        <v>143</v>
      </c>
      <c r="C17672" s="44">
        <v>0</v>
      </c>
      <c r="D17672" s="33">
        <v>43864</v>
      </c>
    </row>
    <row r="17673" spans="1:4" x14ac:dyDescent="0.2">
      <c r="A17673" t="s">
        <v>369</v>
      </c>
      <c r="B17673" t="s">
        <v>143</v>
      </c>
      <c r="C17673" s="44">
        <v>0</v>
      </c>
      <c r="D17673" s="33">
        <v>43865</v>
      </c>
    </row>
    <row r="17674" spans="1:4" x14ac:dyDescent="0.2">
      <c r="A17674" t="s">
        <v>369</v>
      </c>
      <c r="B17674" t="s">
        <v>143</v>
      </c>
      <c r="C17674" s="44">
        <v>0</v>
      </c>
      <c r="D17674" s="33">
        <v>43866</v>
      </c>
    </row>
    <row r="17675" spans="1:4" x14ac:dyDescent="0.2">
      <c r="A17675" t="s">
        <v>369</v>
      </c>
      <c r="B17675" t="s">
        <v>143</v>
      </c>
      <c r="C17675" s="44">
        <v>0</v>
      </c>
      <c r="D17675" s="33">
        <v>43867</v>
      </c>
    </row>
    <row r="17676" spans="1:4" x14ac:dyDescent="0.2">
      <c r="A17676" t="s">
        <v>369</v>
      </c>
      <c r="B17676" t="s">
        <v>143</v>
      </c>
      <c r="C17676" s="44">
        <v>0</v>
      </c>
      <c r="D17676" s="33">
        <v>43868</v>
      </c>
    </row>
    <row r="17677" spans="1:4" x14ac:dyDescent="0.2">
      <c r="A17677" t="s">
        <v>369</v>
      </c>
      <c r="B17677" t="s">
        <v>143</v>
      </c>
      <c r="C17677" s="44">
        <v>0</v>
      </c>
      <c r="D17677" s="33">
        <v>43869</v>
      </c>
    </row>
    <row r="17678" spans="1:4" x14ac:dyDescent="0.2">
      <c r="A17678" t="s">
        <v>369</v>
      </c>
      <c r="B17678" t="s">
        <v>143</v>
      </c>
      <c r="C17678" s="44">
        <v>0</v>
      </c>
      <c r="D17678" s="33">
        <v>43870</v>
      </c>
    </row>
    <row r="17679" spans="1:4" x14ac:dyDescent="0.2">
      <c r="A17679" t="s">
        <v>369</v>
      </c>
      <c r="B17679" t="s">
        <v>143</v>
      </c>
      <c r="C17679" s="44">
        <v>0</v>
      </c>
      <c r="D17679" s="33">
        <v>43871</v>
      </c>
    </row>
    <row r="17680" spans="1:4" x14ac:dyDescent="0.2">
      <c r="A17680" t="s">
        <v>369</v>
      </c>
      <c r="B17680" t="s">
        <v>143</v>
      </c>
      <c r="C17680" s="44">
        <v>0</v>
      </c>
      <c r="D17680" s="33">
        <v>43872</v>
      </c>
    </row>
    <row r="17681" spans="1:4" x14ac:dyDescent="0.2">
      <c r="A17681" t="s">
        <v>369</v>
      </c>
      <c r="B17681" t="s">
        <v>143</v>
      </c>
      <c r="C17681" s="44">
        <v>0</v>
      </c>
      <c r="D17681" s="33">
        <v>43873</v>
      </c>
    </row>
    <row r="17682" spans="1:4" x14ac:dyDescent="0.2">
      <c r="A17682" t="s">
        <v>369</v>
      </c>
      <c r="B17682" t="s">
        <v>143</v>
      </c>
      <c r="C17682" s="44">
        <v>0</v>
      </c>
      <c r="D17682" s="33">
        <v>43874</v>
      </c>
    </row>
    <row r="17683" spans="1:4" x14ac:dyDescent="0.2">
      <c r="A17683" t="s">
        <v>369</v>
      </c>
      <c r="B17683" t="s">
        <v>143</v>
      </c>
      <c r="C17683" s="44">
        <v>0</v>
      </c>
      <c r="D17683" s="33">
        <v>43875</v>
      </c>
    </row>
    <row r="17684" spans="1:4" x14ac:dyDescent="0.2">
      <c r="A17684" t="s">
        <v>369</v>
      </c>
      <c r="B17684" t="s">
        <v>143</v>
      </c>
      <c r="C17684" s="44">
        <v>0</v>
      </c>
      <c r="D17684" s="33">
        <v>43876</v>
      </c>
    </row>
    <row r="17685" spans="1:4" x14ac:dyDescent="0.2">
      <c r="A17685" t="s">
        <v>369</v>
      </c>
      <c r="B17685" t="s">
        <v>143</v>
      </c>
      <c r="C17685" s="44">
        <v>0</v>
      </c>
      <c r="D17685" s="33">
        <v>43877</v>
      </c>
    </row>
    <row r="17686" spans="1:4" x14ac:dyDescent="0.2">
      <c r="A17686" t="s">
        <v>369</v>
      </c>
      <c r="B17686" t="s">
        <v>143</v>
      </c>
      <c r="C17686" s="44">
        <v>0</v>
      </c>
      <c r="D17686" s="33">
        <v>43878</v>
      </c>
    </row>
    <row r="17687" spans="1:4" x14ac:dyDescent="0.2">
      <c r="A17687" t="s">
        <v>369</v>
      </c>
      <c r="B17687" t="s">
        <v>143</v>
      </c>
      <c r="C17687" s="44">
        <v>0</v>
      </c>
      <c r="D17687" s="33">
        <v>43879</v>
      </c>
    </row>
    <row r="17688" spans="1:4" x14ac:dyDescent="0.2">
      <c r="A17688" t="s">
        <v>369</v>
      </c>
      <c r="B17688" t="s">
        <v>143</v>
      </c>
      <c r="C17688" s="44">
        <v>0</v>
      </c>
      <c r="D17688" s="33">
        <v>43880</v>
      </c>
    </row>
    <row r="17689" spans="1:4" x14ac:dyDescent="0.2">
      <c r="A17689" t="s">
        <v>369</v>
      </c>
      <c r="B17689" t="s">
        <v>143</v>
      </c>
      <c r="C17689" s="44">
        <v>0</v>
      </c>
      <c r="D17689" s="33">
        <v>43881</v>
      </c>
    </row>
    <row r="17690" spans="1:4" x14ac:dyDescent="0.2">
      <c r="A17690" t="s">
        <v>369</v>
      </c>
      <c r="B17690" t="s">
        <v>143</v>
      </c>
      <c r="C17690" s="44">
        <v>0</v>
      </c>
      <c r="D17690" s="33">
        <v>43882</v>
      </c>
    </row>
    <row r="17691" spans="1:4" x14ac:dyDescent="0.2">
      <c r="A17691" t="s">
        <v>369</v>
      </c>
      <c r="B17691" t="s">
        <v>143</v>
      </c>
      <c r="C17691" s="44">
        <v>0</v>
      </c>
      <c r="D17691" s="33">
        <v>43883</v>
      </c>
    </row>
    <row r="17692" spans="1:4" x14ac:dyDescent="0.2">
      <c r="A17692" t="s">
        <v>369</v>
      </c>
      <c r="B17692" t="s">
        <v>143</v>
      </c>
      <c r="C17692" s="44">
        <v>0</v>
      </c>
      <c r="D17692" s="33">
        <v>43884</v>
      </c>
    </row>
    <row r="17693" spans="1:4" x14ac:dyDescent="0.2">
      <c r="A17693" t="s">
        <v>369</v>
      </c>
      <c r="B17693" t="s">
        <v>143</v>
      </c>
      <c r="C17693" s="44">
        <v>0</v>
      </c>
      <c r="D17693" s="33">
        <v>43885</v>
      </c>
    </row>
    <row r="17694" spans="1:4" x14ac:dyDescent="0.2">
      <c r="A17694" t="s">
        <v>369</v>
      </c>
      <c r="B17694" t="s">
        <v>143</v>
      </c>
      <c r="C17694" s="44">
        <v>0</v>
      </c>
      <c r="D17694" s="33">
        <v>43886</v>
      </c>
    </row>
    <row r="17695" spans="1:4" x14ac:dyDescent="0.2">
      <c r="A17695" t="s">
        <v>369</v>
      </c>
      <c r="B17695" t="s">
        <v>143</v>
      </c>
      <c r="C17695" s="44">
        <v>0</v>
      </c>
      <c r="D17695" s="33">
        <v>43887</v>
      </c>
    </row>
    <row r="17696" spans="1:4" x14ac:dyDescent="0.2">
      <c r="A17696" t="s">
        <v>369</v>
      </c>
      <c r="B17696" t="s">
        <v>143</v>
      </c>
      <c r="C17696" s="44">
        <v>0</v>
      </c>
      <c r="D17696" s="33">
        <v>43888</v>
      </c>
    </row>
    <row r="17697" spans="1:4" x14ac:dyDescent="0.2">
      <c r="A17697" t="s">
        <v>369</v>
      </c>
      <c r="B17697" t="s">
        <v>143</v>
      </c>
      <c r="C17697" s="44">
        <v>0</v>
      </c>
      <c r="D17697" s="33">
        <v>43889</v>
      </c>
    </row>
    <row r="17698" spans="1:4" x14ac:dyDescent="0.2">
      <c r="A17698" t="s">
        <v>369</v>
      </c>
      <c r="B17698" t="s">
        <v>143</v>
      </c>
      <c r="C17698" s="44">
        <v>0</v>
      </c>
      <c r="D17698" s="33">
        <v>43890</v>
      </c>
    </row>
    <row r="17699" spans="1:4" x14ac:dyDescent="0.2">
      <c r="A17699" t="s">
        <v>369</v>
      </c>
      <c r="B17699" t="s">
        <v>143</v>
      </c>
      <c r="C17699" s="44">
        <v>0</v>
      </c>
      <c r="D17699" s="33">
        <v>43891</v>
      </c>
    </row>
    <row r="17700" spans="1:4" x14ac:dyDescent="0.2">
      <c r="A17700" t="s">
        <v>369</v>
      </c>
      <c r="B17700" t="s">
        <v>143</v>
      </c>
      <c r="C17700" s="44">
        <v>0</v>
      </c>
      <c r="D17700" s="33">
        <v>43892</v>
      </c>
    </row>
    <row r="17701" spans="1:4" x14ac:dyDescent="0.2">
      <c r="A17701" t="s">
        <v>369</v>
      </c>
      <c r="B17701" t="s">
        <v>143</v>
      </c>
      <c r="C17701" s="44">
        <v>0</v>
      </c>
      <c r="D17701" s="33">
        <v>43893</v>
      </c>
    </row>
    <row r="17702" spans="1:4" x14ac:dyDescent="0.2">
      <c r="A17702" t="s">
        <v>369</v>
      </c>
      <c r="B17702" t="s">
        <v>143</v>
      </c>
      <c r="C17702" s="44">
        <v>0</v>
      </c>
      <c r="D17702" s="33">
        <v>43894</v>
      </c>
    </row>
    <row r="17703" spans="1:4" x14ac:dyDescent="0.2">
      <c r="A17703" t="s">
        <v>369</v>
      </c>
      <c r="B17703" t="s">
        <v>143</v>
      </c>
      <c r="C17703" s="44">
        <v>2</v>
      </c>
      <c r="D17703" s="33">
        <v>43895</v>
      </c>
    </row>
    <row r="17704" spans="1:4" x14ac:dyDescent="0.2">
      <c r="A17704" t="s">
        <v>369</v>
      </c>
      <c r="B17704" t="s">
        <v>143</v>
      </c>
      <c r="C17704" s="44">
        <v>3</v>
      </c>
      <c r="D17704" s="33">
        <v>43896</v>
      </c>
    </row>
    <row r="17705" spans="1:4" x14ac:dyDescent="0.2">
      <c r="A17705" t="s">
        <v>369</v>
      </c>
      <c r="B17705" t="s">
        <v>143</v>
      </c>
      <c r="C17705" s="44">
        <v>5</v>
      </c>
      <c r="D17705" s="33">
        <v>43897</v>
      </c>
    </row>
    <row r="17706" spans="1:4" x14ac:dyDescent="0.2">
      <c r="A17706" t="s">
        <v>369</v>
      </c>
      <c r="B17706" t="s">
        <v>143</v>
      </c>
      <c r="C17706" s="44">
        <v>5</v>
      </c>
      <c r="D17706" s="33">
        <v>43898</v>
      </c>
    </row>
    <row r="17707" spans="1:4" x14ac:dyDescent="0.2">
      <c r="A17707" t="s">
        <v>369</v>
      </c>
      <c r="B17707" t="s">
        <v>143</v>
      </c>
      <c r="C17707" s="44">
        <v>6</v>
      </c>
      <c r="D17707" s="33">
        <v>43899</v>
      </c>
    </row>
    <row r="17708" spans="1:4" x14ac:dyDescent="0.2">
      <c r="A17708" t="s">
        <v>369</v>
      </c>
      <c r="B17708" t="s">
        <v>143</v>
      </c>
      <c r="C17708" s="44">
        <v>0</v>
      </c>
      <c r="D17708" s="33">
        <v>43900</v>
      </c>
    </row>
    <row r="17709" spans="1:4" x14ac:dyDescent="0.2">
      <c r="A17709" t="s">
        <v>369</v>
      </c>
      <c r="B17709" t="s">
        <v>143</v>
      </c>
      <c r="C17709" s="44">
        <v>0</v>
      </c>
      <c r="D17709" s="33">
        <v>43901</v>
      </c>
    </row>
    <row r="17710" spans="1:4" x14ac:dyDescent="0.2">
      <c r="A17710" t="s">
        <v>369</v>
      </c>
      <c r="B17710" t="s">
        <v>143</v>
      </c>
      <c r="C17710" s="44">
        <v>0</v>
      </c>
      <c r="D17710" s="33">
        <v>43902</v>
      </c>
    </row>
    <row r="17711" spans="1:4" x14ac:dyDescent="0.2">
      <c r="A17711" t="s">
        <v>369</v>
      </c>
      <c r="B17711" t="s">
        <v>143</v>
      </c>
      <c r="C17711" s="44">
        <v>0</v>
      </c>
      <c r="D17711" s="33">
        <v>43903</v>
      </c>
    </row>
    <row r="17712" spans="1:4" x14ac:dyDescent="0.2">
      <c r="A17712" t="s">
        <v>369</v>
      </c>
      <c r="B17712" t="s">
        <v>143</v>
      </c>
      <c r="C17712" s="44">
        <v>0</v>
      </c>
      <c r="D17712" s="33">
        <v>43904</v>
      </c>
    </row>
    <row r="17713" spans="1:4" x14ac:dyDescent="0.2">
      <c r="A17713" t="s">
        <v>369</v>
      </c>
      <c r="B17713" t="s">
        <v>143</v>
      </c>
      <c r="C17713" s="44">
        <v>0</v>
      </c>
      <c r="D17713" s="33">
        <v>43905</v>
      </c>
    </row>
    <row r="17714" spans="1:4" x14ac:dyDescent="0.2">
      <c r="A17714" t="s">
        <v>370</v>
      </c>
      <c r="B17714" t="s">
        <v>143</v>
      </c>
      <c r="C17714" s="44">
        <v>0</v>
      </c>
      <c r="D17714" s="33">
        <v>43852</v>
      </c>
    </row>
    <row r="17715" spans="1:4" x14ac:dyDescent="0.2">
      <c r="A17715" t="s">
        <v>370</v>
      </c>
      <c r="B17715" t="s">
        <v>143</v>
      </c>
      <c r="C17715" s="44">
        <v>0</v>
      </c>
      <c r="D17715" s="33">
        <v>43853</v>
      </c>
    </row>
    <row r="17716" spans="1:4" x14ac:dyDescent="0.2">
      <c r="A17716" t="s">
        <v>370</v>
      </c>
      <c r="B17716" t="s">
        <v>143</v>
      </c>
      <c r="C17716" s="44">
        <v>0</v>
      </c>
      <c r="D17716" s="33">
        <v>43854</v>
      </c>
    </row>
    <row r="17717" spans="1:4" x14ac:dyDescent="0.2">
      <c r="A17717" t="s">
        <v>370</v>
      </c>
      <c r="B17717" t="s">
        <v>143</v>
      </c>
      <c r="C17717" s="44">
        <v>0</v>
      </c>
      <c r="D17717" s="33">
        <v>43855</v>
      </c>
    </row>
    <row r="17718" spans="1:4" x14ac:dyDescent="0.2">
      <c r="A17718" t="s">
        <v>370</v>
      </c>
      <c r="B17718" t="s">
        <v>143</v>
      </c>
      <c r="C17718" s="44">
        <v>0</v>
      </c>
      <c r="D17718" s="33">
        <v>43856</v>
      </c>
    </row>
    <row r="17719" spans="1:4" x14ac:dyDescent="0.2">
      <c r="A17719" t="s">
        <v>370</v>
      </c>
      <c r="B17719" t="s">
        <v>143</v>
      </c>
      <c r="C17719" s="44">
        <v>0</v>
      </c>
      <c r="D17719" s="33">
        <v>43857</v>
      </c>
    </row>
    <row r="17720" spans="1:4" x14ac:dyDescent="0.2">
      <c r="A17720" t="s">
        <v>370</v>
      </c>
      <c r="B17720" t="s">
        <v>143</v>
      </c>
      <c r="C17720" s="44">
        <v>0</v>
      </c>
      <c r="D17720" s="33">
        <v>43858</v>
      </c>
    </row>
    <row r="17721" spans="1:4" x14ac:dyDescent="0.2">
      <c r="A17721" t="s">
        <v>370</v>
      </c>
      <c r="B17721" t="s">
        <v>143</v>
      </c>
      <c r="C17721" s="44">
        <v>0</v>
      </c>
      <c r="D17721" s="33">
        <v>43859</v>
      </c>
    </row>
    <row r="17722" spans="1:4" x14ac:dyDescent="0.2">
      <c r="A17722" t="s">
        <v>370</v>
      </c>
      <c r="B17722" t="s">
        <v>143</v>
      </c>
      <c r="C17722" s="44">
        <v>0</v>
      </c>
      <c r="D17722" s="33">
        <v>43860</v>
      </c>
    </row>
    <row r="17723" spans="1:4" x14ac:dyDescent="0.2">
      <c r="A17723" t="s">
        <v>370</v>
      </c>
      <c r="B17723" t="s">
        <v>143</v>
      </c>
      <c r="C17723" s="44">
        <v>0</v>
      </c>
      <c r="D17723" s="33">
        <v>43861</v>
      </c>
    </row>
    <row r="17724" spans="1:4" x14ac:dyDescent="0.2">
      <c r="A17724" t="s">
        <v>370</v>
      </c>
      <c r="B17724" t="s">
        <v>143</v>
      </c>
      <c r="C17724" s="44">
        <v>0</v>
      </c>
      <c r="D17724" s="33">
        <v>43862</v>
      </c>
    </row>
    <row r="17725" spans="1:4" x14ac:dyDescent="0.2">
      <c r="A17725" t="s">
        <v>370</v>
      </c>
      <c r="B17725" t="s">
        <v>143</v>
      </c>
      <c r="C17725" s="44">
        <v>0</v>
      </c>
      <c r="D17725" s="33">
        <v>43863</v>
      </c>
    </row>
    <row r="17726" spans="1:4" x14ac:dyDescent="0.2">
      <c r="A17726" t="s">
        <v>370</v>
      </c>
      <c r="B17726" t="s">
        <v>143</v>
      </c>
      <c r="C17726" s="44">
        <v>0</v>
      </c>
      <c r="D17726" s="33">
        <v>43864</v>
      </c>
    </row>
    <row r="17727" spans="1:4" x14ac:dyDescent="0.2">
      <c r="A17727" t="s">
        <v>370</v>
      </c>
      <c r="B17727" t="s">
        <v>143</v>
      </c>
      <c r="C17727" s="44">
        <v>0</v>
      </c>
      <c r="D17727" s="33">
        <v>43865</v>
      </c>
    </row>
    <row r="17728" spans="1:4" x14ac:dyDescent="0.2">
      <c r="A17728" t="s">
        <v>370</v>
      </c>
      <c r="B17728" t="s">
        <v>143</v>
      </c>
      <c r="C17728" s="44">
        <v>0</v>
      </c>
      <c r="D17728" s="33">
        <v>43866</v>
      </c>
    </row>
    <row r="17729" spans="1:4" x14ac:dyDescent="0.2">
      <c r="A17729" t="s">
        <v>370</v>
      </c>
      <c r="B17729" t="s">
        <v>143</v>
      </c>
      <c r="C17729" s="44">
        <v>0</v>
      </c>
      <c r="D17729" s="33">
        <v>43867</v>
      </c>
    </row>
    <row r="17730" spans="1:4" x14ac:dyDescent="0.2">
      <c r="A17730" t="s">
        <v>370</v>
      </c>
      <c r="B17730" t="s">
        <v>143</v>
      </c>
      <c r="C17730" s="44">
        <v>0</v>
      </c>
      <c r="D17730" s="33">
        <v>43868</v>
      </c>
    </row>
    <row r="17731" spans="1:4" x14ac:dyDescent="0.2">
      <c r="A17731" t="s">
        <v>370</v>
      </c>
      <c r="B17731" t="s">
        <v>143</v>
      </c>
      <c r="C17731" s="44">
        <v>0</v>
      </c>
      <c r="D17731" s="33">
        <v>43869</v>
      </c>
    </row>
    <row r="17732" spans="1:4" x14ac:dyDescent="0.2">
      <c r="A17732" t="s">
        <v>370</v>
      </c>
      <c r="B17732" t="s">
        <v>143</v>
      </c>
      <c r="C17732" s="44">
        <v>0</v>
      </c>
      <c r="D17732" s="33">
        <v>43870</v>
      </c>
    </row>
    <row r="17733" spans="1:4" x14ac:dyDescent="0.2">
      <c r="A17733" t="s">
        <v>370</v>
      </c>
      <c r="B17733" t="s">
        <v>143</v>
      </c>
      <c r="C17733" s="44">
        <v>0</v>
      </c>
      <c r="D17733" s="33">
        <v>43871</v>
      </c>
    </row>
    <row r="17734" spans="1:4" x14ac:dyDescent="0.2">
      <c r="A17734" t="s">
        <v>370</v>
      </c>
      <c r="B17734" t="s">
        <v>143</v>
      </c>
      <c r="C17734" s="44">
        <v>0</v>
      </c>
      <c r="D17734" s="33">
        <v>43872</v>
      </c>
    </row>
    <row r="17735" spans="1:4" x14ac:dyDescent="0.2">
      <c r="A17735" t="s">
        <v>370</v>
      </c>
      <c r="B17735" t="s">
        <v>143</v>
      </c>
      <c r="C17735" s="44">
        <v>0</v>
      </c>
      <c r="D17735" s="33">
        <v>43873</v>
      </c>
    </row>
    <row r="17736" spans="1:4" x14ac:dyDescent="0.2">
      <c r="A17736" t="s">
        <v>370</v>
      </c>
      <c r="B17736" t="s">
        <v>143</v>
      </c>
      <c r="C17736" s="44">
        <v>0</v>
      </c>
      <c r="D17736" s="33">
        <v>43874</v>
      </c>
    </row>
    <row r="17737" spans="1:4" x14ac:dyDescent="0.2">
      <c r="A17737" t="s">
        <v>370</v>
      </c>
      <c r="B17737" t="s">
        <v>143</v>
      </c>
      <c r="C17737" s="44">
        <v>0</v>
      </c>
      <c r="D17737" s="33">
        <v>43875</v>
      </c>
    </row>
    <row r="17738" spans="1:4" x14ac:dyDescent="0.2">
      <c r="A17738" t="s">
        <v>370</v>
      </c>
      <c r="B17738" t="s">
        <v>143</v>
      </c>
      <c r="C17738" s="44">
        <v>0</v>
      </c>
      <c r="D17738" s="33">
        <v>43876</v>
      </c>
    </row>
    <row r="17739" spans="1:4" x14ac:dyDescent="0.2">
      <c r="A17739" t="s">
        <v>370</v>
      </c>
      <c r="B17739" t="s">
        <v>143</v>
      </c>
      <c r="C17739" s="44">
        <v>0</v>
      </c>
      <c r="D17739" s="33">
        <v>43877</v>
      </c>
    </row>
    <row r="17740" spans="1:4" x14ac:dyDescent="0.2">
      <c r="A17740" t="s">
        <v>370</v>
      </c>
      <c r="B17740" t="s">
        <v>143</v>
      </c>
      <c r="C17740" s="44">
        <v>0</v>
      </c>
      <c r="D17740" s="33">
        <v>43878</v>
      </c>
    </row>
    <row r="17741" spans="1:4" x14ac:dyDescent="0.2">
      <c r="A17741" t="s">
        <v>370</v>
      </c>
      <c r="B17741" t="s">
        <v>143</v>
      </c>
      <c r="C17741" s="44">
        <v>0</v>
      </c>
      <c r="D17741" s="33">
        <v>43879</v>
      </c>
    </row>
    <row r="17742" spans="1:4" x14ac:dyDescent="0.2">
      <c r="A17742" t="s">
        <v>370</v>
      </c>
      <c r="B17742" t="s">
        <v>143</v>
      </c>
      <c r="C17742" s="44">
        <v>0</v>
      </c>
      <c r="D17742" s="33">
        <v>43880</v>
      </c>
    </row>
    <row r="17743" spans="1:4" x14ac:dyDescent="0.2">
      <c r="A17743" t="s">
        <v>370</v>
      </c>
      <c r="B17743" t="s">
        <v>143</v>
      </c>
      <c r="C17743" s="44">
        <v>0</v>
      </c>
      <c r="D17743" s="33">
        <v>43881</v>
      </c>
    </row>
    <row r="17744" spans="1:4" x14ac:dyDescent="0.2">
      <c r="A17744" t="s">
        <v>370</v>
      </c>
      <c r="B17744" t="s">
        <v>143</v>
      </c>
      <c r="C17744" s="44">
        <v>0</v>
      </c>
      <c r="D17744" s="33">
        <v>43882</v>
      </c>
    </row>
    <row r="17745" spans="1:4" x14ac:dyDescent="0.2">
      <c r="A17745" t="s">
        <v>370</v>
      </c>
      <c r="B17745" t="s">
        <v>143</v>
      </c>
      <c r="C17745" s="44">
        <v>0</v>
      </c>
      <c r="D17745" s="33">
        <v>43883</v>
      </c>
    </row>
    <row r="17746" spans="1:4" x14ac:dyDescent="0.2">
      <c r="A17746" t="s">
        <v>370</v>
      </c>
      <c r="B17746" t="s">
        <v>143</v>
      </c>
      <c r="C17746" s="44">
        <v>0</v>
      </c>
      <c r="D17746" s="33">
        <v>43884</v>
      </c>
    </row>
    <row r="17747" spans="1:4" x14ac:dyDescent="0.2">
      <c r="A17747" t="s">
        <v>370</v>
      </c>
      <c r="B17747" t="s">
        <v>143</v>
      </c>
      <c r="C17747" s="44">
        <v>0</v>
      </c>
      <c r="D17747" s="33">
        <v>43885</v>
      </c>
    </row>
    <row r="17748" spans="1:4" x14ac:dyDescent="0.2">
      <c r="A17748" t="s">
        <v>370</v>
      </c>
      <c r="B17748" t="s">
        <v>143</v>
      </c>
      <c r="C17748" s="44">
        <v>0</v>
      </c>
      <c r="D17748" s="33">
        <v>43886</v>
      </c>
    </row>
    <row r="17749" spans="1:4" x14ac:dyDescent="0.2">
      <c r="A17749" t="s">
        <v>370</v>
      </c>
      <c r="B17749" t="s">
        <v>143</v>
      </c>
      <c r="C17749" s="44">
        <v>0</v>
      </c>
      <c r="D17749" s="33">
        <v>43887</v>
      </c>
    </row>
    <row r="17750" spans="1:4" x14ac:dyDescent="0.2">
      <c r="A17750" t="s">
        <v>370</v>
      </c>
      <c r="B17750" t="s">
        <v>143</v>
      </c>
      <c r="C17750" s="44">
        <v>0</v>
      </c>
      <c r="D17750" s="33">
        <v>43888</v>
      </c>
    </row>
    <row r="17751" spans="1:4" x14ac:dyDescent="0.2">
      <c r="A17751" t="s">
        <v>370</v>
      </c>
      <c r="B17751" t="s">
        <v>143</v>
      </c>
      <c r="C17751" s="44">
        <v>0</v>
      </c>
      <c r="D17751" s="33">
        <v>43889</v>
      </c>
    </row>
    <row r="17752" spans="1:4" x14ac:dyDescent="0.2">
      <c r="A17752" t="s">
        <v>370</v>
      </c>
      <c r="B17752" t="s">
        <v>143</v>
      </c>
      <c r="C17752" s="44">
        <v>0</v>
      </c>
      <c r="D17752" s="33">
        <v>43890</v>
      </c>
    </row>
    <row r="17753" spans="1:4" x14ac:dyDescent="0.2">
      <c r="A17753" t="s">
        <v>370</v>
      </c>
      <c r="B17753" t="s">
        <v>143</v>
      </c>
      <c r="C17753" s="44">
        <v>0</v>
      </c>
      <c r="D17753" s="33">
        <v>43891</v>
      </c>
    </row>
    <row r="17754" spans="1:4" x14ac:dyDescent="0.2">
      <c r="A17754" t="s">
        <v>370</v>
      </c>
      <c r="B17754" t="s">
        <v>143</v>
      </c>
      <c r="C17754" s="44">
        <v>0</v>
      </c>
      <c r="D17754" s="33">
        <v>43892</v>
      </c>
    </row>
    <row r="17755" spans="1:4" x14ac:dyDescent="0.2">
      <c r="A17755" t="s">
        <v>370</v>
      </c>
      <c r="B17755" t="s">
        <v>143</v>
      </c>
      <c r="C17755" s="44">
        <v>0</v>
      </c>
      <c r="D17755" s="33">
        <v>43893</v>
      </c>
    </row>
    <row r="17756" spans="1:4" x14ac:dyDescent="0.2">
      <c r="A17756" t="s">
        <v>370</v>
      </c>
      <c r="B17756" t="s">
        <v>143</v>
      </c>
      <c r="C17756" s="44">
        <v>0</v>
      </c>
      <c r="D17756" s="33">
        <v>43894</v>
      </c>
    </row>
    <row r="17757" spans="1:4" x14ac:dyDescent="0.2">
      <c r="A17757" t="s">
        <v>370</v>
      </c>
      <c r="B17757" t="s">
        <v>143</v>
      </c>
      <c r="C17757" s="44">
        <v>2</v>
      </c>
      <c r="D17757" s="33">
        <v>43895</v>
      </c>
    </row>
    <row r="17758" spans="1:4" x14ac:dyDescent="0.2">
      <c r="A17758" t="s">
        <v>370</v>
      </c>
      <c r="B17758" t="s">
        <v>143</v>
      </c>
      <c r="C17758" s="44">
        <v>2</v>
      </c>
      <c r="D17758" s="33">
        <v>43896</v>
      </c>
    </row>
    <row r="17759" spans="1:4" x14ac:dyDescent="0.2">
      <c r="A17759" t="s">
        <v>370</v>
      </c>
      <c r="B17759" t="s">
        <v>143</v>
      </c>
      <c r="C17759" s="44">
        <v>9</v>
      </c>
      <c r="D17759" s="33">
        <v>43897</v>
      </c>
    </row>
    <row r="17760" spans="1:4" x14ac:dyDescent="0.2">
      <c r="A17760" t="s">
        <v>370</v>
      </c>
      <c r="B17760" t="s">
        <v>143</v>
      </c>
      <c r="C17760" s="44">
        <v>9</v>
      </c>
      <c r="D17760" s="33">
        <v>43898</v>
      </c>
    </row>
    <row r="17761" spans="1:4" x14ac:dyDescent="0.2">
      <c r="A17761" t="s">
        <v>370</v>
      </c>
      <c r="B17761" t="s">
        <v>143</v>
      </c>
      <c r="C17761" s="44">
        <v>9</v>
      </c>
      <c r="D17761" s="33">
        <v>43899</v>
      </c>
    </row>
    <row r="17762" spans="1:4" x14ac:dyDescent="0.2">
      <c r="A17762" t="s">
        <v>370</v>
      </c>
      <c r="B17762" t="s">
        <v>143</v>
      </c>
      <c r="C17762" s="44">
        <v>0</v>
      </c>
      <c r="D17762" s="33">
        <v>43900</v>
      </c>
    </row>
    <row r="17763" spans="1:4" x14ac:dyDescent="0.2">
      <c r="A17763" t="s">
        <v>370</v>
      </c>
      <c r="B17763" t="s">
        <v>143</v>
      </c>
      <c r="C17763" s="44">
        <v>0</v>
      </c>
      <c r="D17763" s="33">
        <v>43901</v>
      </c>
    </row>
    <row r="17764" spans="1:4" x14ac:dyDescent="0.2">
      <c r="A17764" t="s">
        <v>370</v>
      </c>
      <c r="B17764" t="s">
        <v>143</v>
      </c>
      <c r="C17764" s="44">
        <v>0</v>
      </c>
      <c r="D17764" s="33">
        <v>43902</v>
      </c>
    </row>
    <row r="17765" spans="1:4" x14ac:dyDescent="0.2">
      <c r="A17765" t="s">
        <v>370</v>
      </c>
      <c r="B17765" t="s">
        <v>143</v>
      </c>
      <c r="C17765" s="44">
        <v>0</v>
      </c>
      <c r="D17765" s="33">
        <v>43903</v>
      </c>
    </row>
    <row r="17766" spans="1:4" x14ac:dyDescent="0.2">
      <c r="A17766" t="s">
        <v>370</v>
      </c>
      <c r="B17766" t="s">
        <v>143</v>
      </c>
      <c r="C17766" s="44">
        <v>0</v>
      </c>
      <c r="D17766" s="33">
        <v>43904</v>
      </c>
    </row>
    <row r="17767" spans="1:4" x14ac:dyDescent="0.2">
      <c r="A17767" t="s">
        <v>370</v>
      </c>
      <c r="B17767" t="s">
        <v>143</v>
      </c>
      <c r="C17767" s="44">
        <v>0</v>
      </c>
      <c r="D17767" s="33">
        <v>43905</v>
      </c>
    </row>
    <row r="17768" spans="1:4" x14ac:dyDescent="0.2">
      <c r="A17768" t="s">
        <v>371</v>
      </c>
      <c r="B17768" t="s">
        <v>143</v>
      </c>
      <c r="C17768" s="44">
        <v>0</v>
      </c>
      <c r="D17768" s="33">
        <v>43852</v>
      </c>
    </row>
    <row r="17769" spans="1:4" x14ac:dyDescent="0.2">
      <c r="A17769" t="s">
        <v>371</v>
      </c>
      <c r="B17769" t="s">
        <v>143</v>
      </c>
      <c r="C17769" s="44">
        <v>0</v>
      </c>
      <c r="D17769" s="33">
        <v>43853</v>
      </c>
    </row>
    <row r="17770" spans="1:4" x14ac:dyDescent="0.2">
      <c r="A17770" t="s">
        <v>371</v>
      </c>
      <c r="B17770" t="s">
        <v>143</v>
      </c>
      <c r="C17770" s="44">
        <v>0</v>
      </c>
      <c r="D17770" s="33">
        <v>43854</v>
      </c>
    </row>
    <row r="17771" spans="1:4" x14ac:dyDescent="0.2">
      <c r="A17771" t="s">
        <v>371</v>
      </c>
      <c r="B17771" t="s">
        <v>143</v>
      </c>
      <c r="C17771" s="44">
        <v>0</v>
      </c>
      <c r="D17771" s="33">
        <v>43855</v>
      </c>
    </row>
    <row r="17772" spans="1:4" x14ac:dyDescent="0.2">
      <c r="A17772" t="s">
        <v>371</v>
      </c>
      <c r="B17772" t="s">
        <v>143</v>
      </c>
      <c r="C17772" s="44">
        <v>0</v>
      </c>
      <c r="D17772" s="33">
        <v>43856</v>
      </c>
    </row>
    <row r="17773" spans="1:4" x14ac:dyDescent="0.2">
      <c r="A17773" t="s">
        <v>371</v>
      </c>
      <c r="B17773" t="s">
        <v>143</v>
      </c>
      <c r="C17773" s="44">
        <v>0</v>
      </c>
      <c r="D17773" s="33">
        <v>43857</v>
      </c>
    </row>
    <row r="17774" spans="1:4" x14ac:dyDescent="0.2">
      <c r="A17774" t="s">
        <v>371</v>
      </c>
      <c r="B17774" t="s">
        <v>143</v>
      </c>
      <c r="C17774" s="44">
        <v>0</v>
      </c>
      <c r="D17774" s="33">
        <v>43858</v>
      </c>
    </row>
    <row r="17775" spans="1:4" x14ac:dyDescent="0.2">
      <c r="A17775" t="s">
        <v>371</v>
      </c>
      <c r="B17775" t="s">
        <v>143</v>
      </c>
      <c r="C17775" s="44">
        <v>0</v>
      </c>
      <c r="D17775" s="33">
        <v>43859</v>
      </c>
    </row>
    <row r="17776" spans="1:4" x14ac:dyDescent="0.2">
      <c r="A17776" t="s">
        <v>371</v>
      </c>
      <c r="B17776" t="s">
        <v>143</v>
      </c>
      <c r="C17776" s="44">
        <v>0</v>
      </c>
      <c r="D17776" s="33">
        <v>43860</v>
      </c>
    </row>
    <row r="17777" spans="1:4" x14ac:dyDescent="0.2">
      <c r="A17777" t="s">
        <v>371</v>
      </c>
      <c r="B17777" t="s">
        <v>143</v>
      </c>
      <c r="C17777" s="44">
        <v>0</v>
      </c>
      <c r="D17777" s="33">
        <v>43861</v>
      </c>
    </row>
    <row r="17778" spans="1:4" x14ac:dyDescent="0.2">
      <c r="A17778" t="s">
        <v>371</v>
      </c>
      <c r="B17778" t="s">
        <v>143</v>
      </c>
      <c r="C17778" s="44">
        <v>0</v>
      </c>
      <c r="D17778" s="33">
        <v>43862</v>
      </c>
    </row>
    <row r="17779" spans="1:4" x14ac:dyDescent="0.2">
      <c r="A17779" t="s">
        <v>371</v>
      </c>
      <c r="B17779" t="s">
        <v>143</v>
      </c>
      <c r="C17779" s="44">
        <v>0</v>
      </c>
      <c r="D17779" s="33">
        <v>43863</v>
      </c>
    </row>
    <row r="17780" spans="1:4" x14ac:dyDescent="0.2">
      <c r="A17780" t="s">
        <v>371</v>
      </c>
      <c r="B17780" t="s">
        <v>143</v>
      </c>
      <c r="C17780" s="44">
        <v>0</v>
      </c>
      <c r="D17780" s="33">
        <v>43864</v>
      </c>
    </row>
    <row r="17781" spans="1:4" x14ac:dyDescent="0.2">
      <c r="A17781" t="s">
        <v>371</v>
      </c>
      <c r="B17781" t="s">
        <v>143</v>
      </c>
      <c r="C17781" s="44">
        <v>0</v>
      </c>
      <c r="D17781" s="33">
        <v>43865</v>
      </c>
    </row>
    <row r="17782" spans="1:4" x14ac:dyDescent="0.2">
      <c r="A17782" t="s">
        <v>371</v>
      </c>
      <c r="B17782" t="s">
        <v>143</v>
      </c>
      <c r="C17782" s="44">
        <v>0</v>
      </c>
      <c r="D17782" s="33">
        <v>43866</v>
      </c>
    </row>
    <row r="17783" spans="1:4" x14ac:dyDescent="0.2">
      <c r="A17783" t="s">
        <v>371</v>
      </c>
      <c r="B17783" t="s">
        <v>143</v>
      </c>
      <c r="C17783" s="44">
        <v>0</v>
      </c>
      <c r="D17783" s="33">
        <v>43867</v>
      </c>
    </row>
    <row r="17784" spans="1:4" x14ac:dyDescent="0.2">
      <c r="A17784" t="s">
        <v>371</v>
      </c>
      <c r="B17784" t="s">
        <v>143</v>
      </c>
      <c r="C17784" s="44">
        <v>0</v>
      </c>
      <c r="D17784" s="33">
        <v>43868</v>
      </c>
    </row>
    <row r="17785" spans="1:4" x14ac:dyDescent="0.2">
      <c r="A17785" t="s">
        <v>371</v>
      </c>
      <c r="B17785" t="s">
        <v>143</v>
      </c>
      <c r="C17785" s="44">
        <v>0</v>
      </c>
      <c r="D17785" s="33">
        <v>43869</v>
      </c>
    </row>
    <row r="17786" spans="1:4" x14ac:dyDescent="0.2">
      <c r="A17786" t="s">
        <v>371</v>
      </c>
      <c r="B17786" t="s">
        <v>143</v>
      </c>
      <c r="C17786" s="44">
        <v>0</v>
      </c>
      <c r="D17786" s="33">
        <v>43870</v>
      </c>
    </row>
    <row r="17787" spans="1:4" x14ac:dyDescent="0.2">
      <c r="A17787" t="s">
        <v>371</v>
      </c>
      <c r="B17787" t="s">
        <v>143</v>
      </c>
      <c r="C17787" s="44">
        <v>0</v>
      </c>
      <c r="D17787" s="33">
        <v>43871</v>
      </c>
    </row>
    <row r="17788" spans="1:4" x14ac:dyDescent="0.2">
      <c r="A17788" t="s">
        <v>371</v>
      </c>
      <c r="B17788" t="s">
        <v>143</v>
      </c>
      <c r="C17788" s="44">
        <v>0</v>
      </c>
      <c r="D17788" s="33">
        <v>43872</v>
      </c>
    </row>
    <row r="17789" spans="1:4" x14ac:dyDescent="0.2">
      <c r="A17789" t="s">
        <v>371</v>
      </c>
      <c r="B17789" t="s">
        <v>143</v>
      </c>
      <c r="C17789" s="44">
        <v>0</v>
      </c>
      <c r="D17789" s="33">
        <v>43873</v>
      </c>
    </row>
    <row r="17790" spans="1:4" x14ac:dyDescent="0.2">
      <c r="A17790" t="s">
        <v>371</v>
      </c>
      <c r="B17790" t="s">
        <v>143</v>
      </c>
      <c r="C17790" s="44">
        <v>0</v>
      </c>
      <c r="D17790" s="33">
        <v>43874</v>
      </c>
    </row>
    <row r="17791" spans="1:4" x14ac:dyDescent="0.2">
      <c r="A17791" t="s">
        <v>371</v>
      </c>
      <c r="B17791" t="s">
        <v>143</v>
      </c>
      <c r="C17791" s="44">
        <v>0</v>
      </c>
      <c r="D17791" s="33">
        <v>43875</v>
      </c>
    </row>
    <row r="17792" spans="1:4" x14ac:dyDescent="0.2">
      <c r="A17792" t="s">
        <v>371</v>
      </c>
      <c r="B17792" t="s">
        <v>143</v>
      </c>
      <c r="C17792" s="44">
        <v>0</v>
      </c>
      <c r="D17792" s="33">
        <v>43876</v>
      </c>
    </row>
    <row r="17793" spans="1:4" x14ac:dyDescent="0.2">
      <c r="A17793" t="s">
        <v>371</v>
      </c>
      <c r="B17793" t="s">
        <v>143</v>
      </c>
      <c r="C17793" s="44">
        <v>0</v>
      </c>
      <c r="D17793" s="33">
        <v>43877</v>
      </c>
    </row>
    <row r="17794" spans="1:4" x14ac:dyDescent="0.2">
      <c r="A17794" t="s">
        <v>371</v>
      </c>
      <c r="B17794" t="s">
        <v>143</v>
      </c>
      <c r="C17794" s="44">
        <v>0</v>
      </c>
      <c r="D17794" s="33">
        <v>43878</v>
      </c>
    </row>
    <row r="17795" spans="1:4" x14ac:dyDescent="0.2">
      <c r="A17795" t="s">
        <v>371</v>
      </c>
      <c r="B17795" t="s">
        <v>143</v>
      </c>
      <c r="C17795" s="44">
        <v>0</v>
      </c>
      <c r="D17795" s="33">
        <v>43879</v>
      </c>
    </row>
    <row r="17796" spans="1:4" x14ac:dyDescent="0.2">
      <c r="A17796" t="s">
        <v>371</v>
      </c>
      <c r="B17796" t="s">
        <v>143</v>
      </c>
      <c r="C17796" s="44">
        <v>0</v>
      </c>
      <c r="D17796" s="33">
        <v>43880</v>
      </c>
    </row>
    <row r="17797" spans="1:4" x14ac:dyDescent="0.2">
      <c r="A17797" t="s">
        <v>371</v>
      </c>
      <c r="B17797" t="s">
        <v>143</v>
      </c>
      <c r="C17797" s="44">
        <v>0</v>
      </c>
      <c r="D17797" s="33">
        <v>43881</v>
      </c>
    </row>
    <row r="17798" spans="1:4" x14ac:dyDescent="0.2">
      <c r="A17798" t="s">
        <v>371</v>
      </c>
      <c r="B17798" t="s">
        <v>143</v>
      </c>
      <c r="C17798" s="44">
        <v>0</v>
      </c>
      <c r="D17798" s="33">
        <v>43882</v>
      </c>
    </row>
    <row r="17799" spans="1:4" x14ac:dyDescent="0.2">
      <c r="A17799" t="s">
        <v>371</v>
      </c>
      <c r="B17799" t="s">
        <v>143</v>
      </c>
      <c r="C17799" s="44">
        <v>0</v>
      </c>
      <c r="D17799" s="33">
        <v>43883</v>
      </c>
    </row>
    <row r="17800" spans="1:4" x14ac:dyDescent="0.2">
      <c r="A17800" t="s">
        <v>371</v>
      </c>
      <c r="B17800" t="s">
        <v>143</v>
      </c>
      <c r="C17800" s="44">
        <v>0</v>
      </c>
      <c r="D17800" s="33">
        <v>43884</v>
      </c>
    </row>
    <row r="17801" spans="1:4" x14ac:dyDescent="0.2">
      <c r="A17801" t="s">
        <v>371</v>
      </c>
      <c r="B17801" t="s">
        <v>143</v>
      </c>
      <c r="C17801" s="44">
        <v>0</v>
      </c>
      <c r="D17801" s="33">
        <v>43885</v>
      </c>
    </row>
    <row r="17802" spans="1:4" x14ac:dyDescent="0.2">
      <c r="A17802" t="s">
        <v>371</v>
      </c>
      <c r="B17802" t="s">
        <v>143</v>
      </c>
      <c r="C17802" s="44">
        <v>0</v>
      </c>
      <c r="D17802" s="33">
        <v>43886</v>
      </c>
    </row>
    <row r="17803" spans="1:4" x14ac:dyDescent="0.2">
      <c r="A17803" t="s">
        <v>371</v>
      </c>
      <c r="B17803" t="s">
        <v>143</v>
      </c>
      <c r="C17803" s="44">
        <v>0</v>
      </c>
      <c r="D17803" s="33">
        <v>43887</v>
      </c>
    </row>
    <row r="17804" spans="1:4" x14ac:dyDescent="0.2">
      <c r="A17804" t="s">
        <v>371</v>
      </c>
      <c r="B17804" t="s">
        <v>143</v>
      </c>
      <c r="C17804" s="44">
        <v>0</v>
      </c>
      <c r="D17804" s="33">
        <v>43888</v>
      </c>
    </row>
    <row r="17805" spans="1:4" x14ac:dyDescent="0.2">
      <c r="A17805" t="s">
        <v>371</v>
      </c>
      <c r="B17805" t="s">
        <v>143</v>
      </c>
      <c r="C17805" s="44">
        <v>0</v>
      </c>
      <c r="D17805" s="33">
        <v>43889</v>
      </c>
    </row>
    <row r="17806" spans="1:4" x14ac:dyDescent="0.2">
      <c r="A17806" t="s">
        <v>371</v>
      </c>
      <c r="B17806" t="s">
        <v>143</v>
      </c>
      <c r="C17806" s="44">
        <v>0</v>
      </c>
      <c r="D17806" s="33">
        <v>43890</v>
      </c>
    </row>
    <row r="17807" spans="1:4" x14ac:dyDescent="0.2">
      <c r="A17807" t="s">
        <v>371</v>
      </c>
      <c r="B17807" t="s">
        <v>143</v>
      </c>
      <c r="C17807" s="44">
        <v>0</v>
      </c>
      <c r="D17807" s="33">
        <v>43891</v>
      </c>
    </row>
    <row r="17808" spans="1:4" x14ac:dyDescent="0.2">
      <c r="A17808" t="s">
        <v>371</v>
      </c>
      <c r="B17808" t="s">
        <v>143</v>
      </c>
      <c r="C17808" s="44">
        <v>0</v>
      </c>
      <c r="D17808" s="33">
        <v>43892</v>
      </c>
    </row>
    <row r="17809" spans="1:4" x14ac:dyDescent="0.2">
      <c r="A17809" t="s">
        <v>371</v>
      </c>
      <c r="B17809" t="s">
        <v>143</v>
      </c>
      <c r="C17809" s="44">
        <v>0</v>
      </c>
      <c r="D17809" s="33">
        <v>43893</v>
      </c>
    </row>
    <row r="17810" spans="1:4" x14ac:dyDescent="0.2">
      <c r="A17810" t="s">
        <v>371</v>
      </c>
      <c r="B17810" t="s">
        <v>143</v>
      </c>
      <c r="C17810" s="44">
        <v>1</v>
      </c>
      <c r="D17810" s="33">
        <v>43894</v>
      </c>
    </row>
    <row r="17811" spans="1:4" x14ac:dyDescent="0.2">
      <c r="A17811" t="s">
        <v>371</v>
      </c>
      <c r="B17811" t="s">
        <v>143</v>
      </c>
      <c r="C17811" s="44">
        <v>1</v>
      </c>
      <c r="D17811" s="33">
        <v>43895</v>
      </c>
    </row>
    <row r="17812" spans="1:4" x14ac:dyDescent="0.2">
      <c r="A17812" t="s">
        <v>371</v>
      </c>
      <c r="B17812" t="s">
        <v>143</v>
      </c>
      <c r="C17812" s="44">
        <v>3</v>
      </c>
      <c r="D17812" s="33">
        <v>43896</v>
      </c>
    </row>
    <row r="17813" spans="1:4" x14ac:dyDescent="0.2">
      <c r="A17813" t="s">
        <v>371</v>
      </c>
      <c r="B17813" t="s">
        <v>143</v>
      </c>
      <c r="C17813" s="44">
        <v>3</v>
      </c>
      <c r="D17813" s="33">
        <v>43897</v>
      </c>
    </row>
    <row r="17814" spans="1:4" x14ac:dyDescent="0.2">
      <c r="A17814" t="s">
        <v>371</v>
      </c>
      <c r="B17814" t="s">
        <v>143</v>
      </c>
      <c r="C17814" s="44">
        <v>9</v>
      </c>
      <c r="D17814" s="33">
        <v>43898</v>
      </c>
    </row>
    <row r="17815" spans="1:4" x14ac:dyDescent="0.2">
      <c r="A17815" t="s">
        <v>371</v>
      </c>
      <c r="B17815" t="s">
        <v>143</v>
      </c>
      <c r="C17815" s="44">
        <v>9</v>
      </c>
      <c r="D17815" s="33">
        <v>43899</v>
      </c>
    </row>
    <row r="17816" spans="1:4" x14ac:dyDescent="0.2">
      <c r="A17816" t="s">
        <v>371</v>
      </c>
      <c r="B17816" t="s">
        <v>143</v>
      </c>
      <c r="C17816" s="44">
        <v>0</v>
      </c>
      <c r="D17816" s="33">
        <v>43900</v>
      </c>
    </row>
    <row r="17817" spans="1:4" x14ac:dyDescent="0.2">
      <c r="A17817" t="s">
        <v>371</v>
      </c>
      <c r="B17817" t="s">
        <v>143</v>
      </c>
      <c r="C17817" s="44">
        <v>0</v>
      </c>
      <c r="D17817" s="33">
        <v>43901</v>
      </c>
    </row>
    <row r="17818" spans="1:4" x14ac:dyDescent="0.2">
      <c r="A17818" t="s">
        <v>371</v>
      </c>
      <c r="B17818" t="s">
        <v>143</v>
      </c>
      <c r="C17818" s="44">
        <v>0</v>
      </c>
      <c r="D17818" s="33">
        <v>43902</v>
      </c>
    </row>
    <row r="17819" spans="1:4" x14ac:dyDescent="0.2">
      <c r="A17819" t="s">
        <v>371</v>
      </c>
      <c r="B17819" t="s">
        <v>143</v>
      </c>
      <c r="C17819" s="44">
        <v>0</v>
      </c>
      <c r="D17819" s="33">
        <v>43903</v>
      </c>
    </row>
    <row r="17820" spans="1:4" x14ac:dyDescent="0.2">
      <c r="A17820" t="s">
        <v>371</v>
      </c>
      <c r="B17820" t="s">
        <v>143</v>
      </c>
      <c r="C17820" s="44">
        <v>0</v>
      </c>
      <c r="D17820" s="33">
        <v>43904</v>
      </c>
    </row>
    <row r="17821" spans="1:4" x14ac:dyDescent="0.2">
      <c r="A17821" t="s">
        <v>371</v>
      </c>
      <c r="B17821" t="s">
        <v>143</v>
      </c>
      <c r="C17821" s="44">
        <v>0</v>
      </c>
      <c r="D17821" s="33">
        <v>43905</v>
      </c>
    </row>
    <row r="17822" spans="1:4" x14ac:dyDescent="0.2">
      <c r="A17822" t="s">
        <v>372</v>
      </c>
      <c r="B17822" t="s">
        <v>143</v>
      </c>
      <c r="C17822" s="44">
        <v>0</v>
      </c>
      <c r="D17822" s="33">
        <v>43852</v>
      </c>
    </row>
    <row r="17823" spans="1:4" x14ac:dyDescent="0.2">
      <c r="A17823" t="s">
        <v>372</v>
      </c>
      <c r="B17823" t="s">
        <v>143</v>
      </c>
      <c r="C17823" s="44">
        <v>0</v>
      </c>
      <c r="D17823" s="33">
        <v>43853</v>
      </c>
    </row>
    <row r="17824" spans="1:4" x14ac:dyDescent="0.2">
      <c r="A17824" t="s">
        <v>372</v>
      </c>
      <c r="B17824" t="s">
        <v>143</v>
      </c>
      <c r="C17824" s="44">
        <v>0</v>
      </c>
      <c r="D17824" s="33">
        <v>43854</v>
      </c>
    </row>
    <row r="17825" spans="1:4" x14ac:dyDescent="0.2">
      <c r="A17825" t="s">
        <v>372</v>
      </c>
      <c r="B17825" t="s">
        <v>143</v>
      </c>
      <c r="C17825" s="44">
        <v>0</v>
      </c>
      <c r="D17825" s="33">
        <v>43855</v>
      </c>
    </row>
    <row r="17826" spans="1:4" x14ac:dyDescent="0.2">
      <c r="A17826" t="s">
        <v>372</v>
      </c>
      <c r="B17826" t="s">
        <v>143</v>
      </c>
      <c r="C17826" s="44">
        <v>1</v>
      </c>
      <c r="D17826" s="33">
        <v>43856</v>
      </c>
    </row>
    <row r="17827" spans="1:4" x14ac:dyDescent="0.2">
      <c r="A17827" t="s">
        <v>372</v>
      </c>
      <c r="B17827" t="s">
        <v>143</v>
      </c>
      <c r="C17827" s="44">
        <v>1</v>
      </c>
      <c r="D17827" s="33">
        <v>43857</v>
      </c>
    </row>
    <row r="17828" spans="1:4" x14ac:dyDescent="0.2">
      <c r="A17828" t="s">
        <v>372</v>
      </c>
      <c r="B17828" t="s">
        <v>143</v>
      </c>
      <c r="C17828" s="44">
        <v>1</v>
      </c>
      <c r="D17828" s="33">
        <v>43858</v>
      </c>
    </row>
    <row r="17829" spans="1:4" x14ac:dyDescent="0.2">
      <c r="A17829" t="s">
        <v>372</v>
      </c>
      <c r="B17829" t="s">
        <v>143</v>
      </c>
      <c r="C17829" s="44">
        <v>1</v>
      </c>
      <c r="D17829" s="33">
        <v>43859</v>
      </c>
    </row>
    <row r="17830" spans="1:4" x14ac:dyDescent="0.2">
      <c r="A17830" t="s">
        <v>372</v>
      </c>
      <c r="B17830" t="s">
        <v>143</v>
      </c>
      <c r="C17830" s="44">
        <v>1</v>
      </c>
      <c r="D17830" s="33">
        <v>43860</v>
      </c>
    </row>
    <row r="17831" spans="1:4" x14ac:dyDescent="0.2">
      <c r="A17831" t="s">
        <v>372</v>
      </c>
      <c r="B17831" t="s">
        <v>143</v>
      </c>
      <c r="C17831" s="44">
        <v>1</v>
      </c>
      <c r="D17831" s="33">
        <v>43861</v>
      </c>
    </row>
    <row r="17832" spans="1:4" x14ac:dyDescent="0.2">
      <c r="A17832" t="s">
        <v>372</v>
      </c>
      <c r="B17832" t="s">
        <v>143</v>
      </c>
      <c r="C17832" s="44">
        <v>1</v>
      </c>
      <c r="D17832" s="33">
        <v>43862</v>
      </c>
    </row>
    <row r="17833" spans="1:4" x14ac:dyDescent="0.2">
      <c r="A17833" t="s">
        <v>372</v>
      </c>
      <c r="B17833" t="s">
        <v>143</v>
      </c>
      <c r="C17833" s="44">
        <v>1</v>
      </c>
      <c r="D17833" s="33">
        <v>43863</v>
      </c>
    </row>
    <row r="17834" spans="1:4" x14ac:dyDescent="0.2">
      <c r="A17834" t="s">
        <v>372</v>
      </c>
      <c r="B17834" t="s">
        <v>143</v>
      </c>
      <c r="C17834" s="44">
        <v>1</v>
      </c>
      <c r="D17834" s="33">
        <v>43864</v>
      </c>
    </row>
    <row r="17835" spans="1:4" x14ac:dyDescent="0.2">
      <c r="A17835" t="s">
        <v>372</v>
      </c>
      <c r="B17835" t="s">
        <v>143</v>
      </c>
      <c r="C17835" s="44">
        <v>1</v>
      </c>
      <c r="D17835" s="33">
        <v>43865</v>
      </c>
    </row>
    <row r="17836" spans="1:4" x14ac:dyDescent="0.2">
      <c r="A17836" t="s">
        <v>372</v>
      </c>
      <c r="B17836" t="s">
        <v>143</v>
      </c>
      <c r="C17836" s="44">
        <v>1</v>
      </c>
      <c r="D17836" s="33">
        <v>43866</v>
      </c>
    </row>
    <row r="17837" spans="1:4" x14ac:dyDescent="0.2">
      <c r="A17837" t="s">
        <v>372</v>
      </c>
      <c r="B17837" t="s">
        <v>143</v>
      </c>
      <c r="C17837" s="44">
        <v>1</v>
      </c>
      <c r="D17837" s="33">
        <v>43867</v>
      </c>
    </row>
    <row r="17838" spans="1:4" x14ac:dyDescent="0.2">
      <c r="A17838" t="s">
        <v>372</v>
      </c>
      <c r="B17838" t="s">
        <v>143</v>
      </c>
      <c r="C17838" s="44">
        <v>1</v>
      </c>
      <c r="D17838" s="33">
        <v>43868</v>
      </c>
    </row>
    <row r="17839" spans="1:4" x14ac:dyDescent="0.2">
      <c r="A17839" t="s">
        <v>372</v>
      </c>
      <c r="B17839" t="s">
        <v>143</v>
      </c>
      <c r="C17839" s="44">
        <v>1</v>
      </c>
      <c r="D17839" s="33">
        <v>43869</v>
      </c>
    </row>
    <row r="17840" spans="1:4" x14ac:dyDescent="0.2">
      <c r="A17840" t="s">
        <v>372</v>
      </c>
      <c r="B17840" t="s">
        <v>143</v>
      </c>
      <c r="C17840" s="44">
        <v>1</v>
      </c>
      <c r="D17840" s="33">
        <v>43870</v>
      </c>
    </row>
    <row r="17841" spans="1:4" x14ac:dyDescent="0.2">
      <c r="A17841" t="s">
        <v>372</v>
      </c>
      <c r="B17841" t="s">
        <v>143</v>
      </c>
      <c r="C17841" s="44">
        <v>1</v>
      </c>
      <c r="D17841" s="33">
        <v>43871</v>
      </c>
    </row>
    <row r="17842" spans="1:4" x14ac:dyDescent="0.2">
      <c r="A17842" t="s">
        <v>372</v>
      </c>
      <c r="B17842" t="s">
        <v>143</v>
      </c>
      <c r="C17842" s="44">
        <v>1</v>
      </c>
      <c r="D17842" s="33">
        <v>43872</v>
      </c>
    </row>
    <row r="17843" spans="1:4" x14ac:dyDescent="0.2">
      <c r="A17843" t="s">
        <v>372</v>
      </c>
      <c r="B17843" t="s">
        <v>143</v>
      </c>
      <c r="C17843" s="44">
        <v>1</v>
      </c>
      <c r="D17843" s="33">
        <v>43873</v>
      </c>
    </row>
    <row r="17844" spans="1:4" x14ac:dyDescent="0.2">
      <c r="A17844" t="s">
        <v>372</v>
      </c>
      <c r="B17844" t="s">
        <v>143</v>
      </c>
      <c r="C17844" s="44">
        <v>1</v>
      </c>
      <c r="D17844" s="33">
        <v>43874</v>
      </c>
    </row>
    <row r="17845" spans="1:4" x14ac:dyDescent="0.2">
      <c r="A17845" t="s">
        <v>372</v>
      </c>
      <c r="B17845" t="s">
        <v>143</v>
      </c>
      <c r="C17845" s="44">
        <v>1</v>
      </c>
      <c r="D17845" s="33">
        <v>43875</v>
      </c>
    </row>
    <row r="17846" spans="1:4" x14ac:dyDescent="0.2">
      <c r="A17846" t="s">
        <v>372</v>
      </c>
      <c r="B17846" t="s">
        <v>143</v>
      </c>
      <c r="C17846" s="44">
        <v>1</v>
      </c>
      <c r="D17846" s="33">
        <v>43876</v>
      </c>
    </row>
    <row r="17847" spans="1:4" x14ac:dyDescent="0.2">
      <c r="A17847" t="s">
        <v>372</v>
      </c>
      <c r="B17847" t="s">
        <v>143</v>
      </c>
      <c r="C17847" s="44">
        <v>1</v>
      </c>
      <c r="D17847" s="33">
        <v>43877</v>
      </c>
    </row>
    <row r="17848" spans="1:4" x14ac:dyDescent="0.2">
      <c r="A17848" t="s">
        <v>372</v>
      </c>
      <c r="B17848" t="s">
        <v>143</v>
      </c>
      <c r="C17848" s="44">
        <v>1</v>
      </c>
      <c r="D17848" s="33">
        <v>43878</v>
      </c>
    </row>
    <row r="17849" spans="1:4" x14ac:dyDescent="0.2">
      <c r="A17849" t="s">
        <v>372</v>
      </c>
      <c r="B17849" t="s">
        <v>143</v>
      </c>
      <c r="C17849" s="44">
        <v>1</v>
      </c>
      <c r="D17849" s="33">
        <v>43879</v>
      </c>
    </row>
    <row r="17850" spans="1:4" x14ac:dyDescent="0.2">
      <c r="A17850" t="s">
        <v>372</v>
      </c>
      <c r="B17850" t="s">
        <v>143</v>
      </c>
      <c r="C17850" s="44">
        <v>1</v>
      </c>
      <c r="D17850" s="33">
        <v>43880</v>
      </c>
    </row>
    <row r="17851" spans="1:4" x14ac:dyDescent="0.2">
      <c r="A17851" t="s">
        <v>372</v>
      </c>
      <c r="B17851" t="s">
        <v>143</v>
      </c>
      <c r="C17851" s="44">
        <v>1</v>
      </c>
      <c r="D17851" s="33">
        <v>43881</v>
      </c>
    </row>
    <row r="17852" spans="1:4" x14ac:dyDescent="0.2">
      <c r="A17852" t="s">
        <v>372</v>
      </c>
      <c r="B17852" t="s">
        <v>143</v>
      </c>
      <c r="C17852" s="44">
        <v>1</v>
      </c>
      <c r="D17852" s="33">
        <v>43882</v>
      </c>
    </row>
    <row r="17853" spans="1:4" x14ac:dyDescent="0.2">
      <c r="A17853" t="s">
        <v>372</v>
      </c>
      <c r="B17853" t="s">
        <v>143</v>
      </c>
      <c r="C17853" s="44">
        <v>1</v>
      </c>
      <c r="D17853" s="33">
        <v>43883</v>
      </c>
    </row>
    <row r="17854" spans="1:4" x14ac:dyDescent="0.2">
      <c r="A17854" t="s">
        <v>372</v>
      </c>
      <c r="B17854" t="s">
        <v>143</v>
      </c>
      <c r="C17854" s="44">
        <v>1</v>
      </c>
      <c r="D17854" s="33">
        <v>43884</v>
      </c>
    </row>
    <row r="17855" spans="1:4" x14ac:dyDescent="0.2">
      <c r="A17855" t="s">
        <v>372</v>
      </c>
      <c r="B17855" t="s">
        <v>143</v>
      </c>
      <c r="C17855" s="44">
        <v>1</v>
      </c>
      <c r="D17855" s="33">
        <v>43885</v>
      </c>
    </row>
    <row r="17856" spans="1:4" x14ac:dyDescent="0.2">
      <c r="A17856" t="s">
        <v>372</v>
      </c>
      <c r="B17856" t="s">
        <v>143</v>
      </c>
      <c r="C17856" s="44">
        <v>1</v>
      </c>
      <c r="D17856" s="33">
        <v>43886</v>
      </c>
    </row>
    <row r="17857" spans="1:4" x14ac:dyDescent="0.2">
      <c r="A17857" t="s">
        <v>372</v>
      </c>
      <c r="B17857" t="s">
        <v>143</v>
      </c>
      <c r="C17857" s="44">
        <v>1</v>
      </c>
      <c r="D17857" s="33">
        <v>43887</v>
      </c>
    </row>
    <row r="17858" spans="1:4" x14ac:dyDescent="0.2">
      <c r="A17858" t="s">
        <v>372</v>
      </c>
      <c r="B17858" t="s">
        <v>143</v>
      </c>
      <c r="C17858" s="44">
        <v>1</v>
      </c>
      <c r="D17858" s="33">
        <v>43888</v>
      </c>
    </row>
    <row r="17859" spans="1:4" x14ac:dyDescent="0.2">
      <c r="A17859" t="s">
        <v>372</v>
      </c>
      <c r="B17859" t="s">
        <v>143</v>
      </c>
      <c r="C17859" s="44">
        <v>1</v>
      </c>
      <c r="D17859" s="33">
        <v>43889</v>
      </c>
    </row>
    <row r="17860" spans="1:4" x14ac:dyDescent="0.2">
      <c r="A17860" t="s">
        <v>372</v>
      </c>
      <c r="B17860" t="s">
        <v>143</v>
      </c>
      <c r="C17860" s="44">
        <v>1</v>
      </c>
      <c r="D17860" s="33">
        <v>43890</v>
      </c>
    </row>
    <row r="17861" spans="1:4" x14ac:dyDescent="0.2">
      <c r="A17861" t="s">
        <v>372</v>
      </c>
      <c r="B17861" t="s">
        <v>143</v>
      </c>
      <c r="C17861" s="44">
        <v>1</v>
      </c>
      <c r="D17861" s="33">
        <v>43891</v>
      </c>
    </row>
    <row r="17862" spans="1:4" x14ac:dyDescent="0.2">
      <c r="A17862" t="s">
        <v>372</v>
      </c>
      <c r="B17862" t="s">
        <v>143</v>
      </c>
      <c r="C17862" s="44">
        <v>1</v>
      </c>
      <c r="D17862" s="33">
        <v>43892</v>
      </c>
    </row>
    <row r="17863" spans="1:4" x14ac:dyDescent="0.2">
      <c r="A17863" t="s">
        <v>372</v>
      </c>
      <c r="B17863" t="s">
        <v>143</v>
      </c>
      <c r="C17863" s="44">
        <v>1</v>
      </c>
      <c r="D17863" s="33">
        <v>43893</v>
      </c>
    </row>
    <row r="17864" spans="1:4" x14ac:dyDescent="0.2">
      <c r="A17864" t="s">
        <v>372</v>
      </c>
      <c r="B17864" t="s">
        <v>143</v>
      </c>
      <c r="C17864" s="44">
        <v>3</v>
      </c>
      <c r="D17864" s="33">
        <v>43894</v>
      </c>
    </row>
    <row r="17865" spans="1:4" x14ac:dyDescent="0.2">
      <c r="A17865" t="s">
        <v>372</v>
      </c>
      <c r="B17865" t="s">
        <v>143</v>
      </c>
      <c r="C17865" s="44">
        <v>3</v>
      </c>
      <c r="D17865" s="33">
        <v>43895</v>
      </c>
    </row>
    <row r="17866" spans="1:4" x14ac:dyDescent="0.2">
      <c r="A17866" t="s">
        <v>372</v>
      </c>
      <c r="B17866" t="s">
        <v>143</v>
      </c>
      <c r="C17866" s="44">
        <v>3</v>
      </c>
      <c r="D17866" s="33">
        <v>43896</v>
      </c>
    </row>
    <row r="17867" spans="1:4" x14ac:dyDescent="0.2">
      <c r="A17867" t="s">
        <v>372</v>
      </c>
      <c r="B17867" t="s">
        <v>143</v>
      </c>
      <c r="C17867" s="44">
        <v>3</v>
      </c>
      <c r="D17867" s="33">
        <v>43897</v>
      </c>
    </row>
    <row r="17868" spans="1:4" x14ac:dyDescent="0.2">
      <c r="A17868" t="s">
        <v>372</v>
      </c>
      <c r="B17868" t="s">
        <v>143</v>
      </c>
      <c r="C17868" s="44">
        <v>3</v>
      </c>
      <c r="D17868" s="33">
        <v>43898</v>
      </c>
    </row>
    <row r="17869" spans="1:4" x14ac:dyDescent="0.2">
      <c r="A17869" t="s">
        <v>372</v>
      </c>
      <c r="B17869" t="s">
        <v>143</v>
      </c>
      <c r="C17869" s="44">
        <v>4</v>
      </c>
      <c r="D17869" s="33">
        <v>43899</v>
      </c>
    </row>
    <row r="17870" spans="1:4" x14ac:dyDescent="0.2">
      <c r="A17870" t="s">
        <v>372</v>
      </c>
      <c r="B17870" t="s">
        <v>143</v>
      </c>
      <c r="C17870" s="44">
        <v>0</v>
      </c>
      <c r="D17870" s="33">
        <v>43900</v>
      </c>
    </row>
    <row r="17871" spans="1:4" x14ac:dyDescent="0.2">
      <c r="A17871" t="s">
        <v>372</v>
      </c>
      <c r="B17871" t="s">
        <v>143</v>
      </c>
      <c r="C17871" s="44">
        <v>0</v>
      </c>
      <c r="D17871" s="33">
        <v>43901</v>
      </c>
    </row>
    <row r="17872" spans="1:4" x14ac:dyDescent="0.2">
      <c r="A17872" t="s">
        <v>372</v>
      </c>
      <c r="B17872" t="s">
        <v>143</v>
      </c>
      <c r="C17872" s="44">
        <v>0</v>
      </c>
      <c r="D17872" s="33">
        <v>43902</v>
      </c>
    </row>
    <row r="17873" spans="1:4" x14ac:dyDescent="0.2">
      <c r="A17873" t="s">
        <v>372</v>
      </c>
      <c r="B17873" t="s">
        <v>143</v>
      </c>
      <c r="C17873" s="44">
        <v>0</v>
      </c>
      <c r="D17873" s="33">
        <v>43903</v>
      </c>
    </row>
    <row r="17874" spans="1:4" x14ac:dyDescent="0.2">
      <c r="A17874" t="s">
        <v>372</v>
      </c>
      <c r="B17874" t="s">
        <v>143</v>
      </c>
      <c r="C17874" s="44">
        <v>0</v>
      </c>
      <c r="D17874" s="33">
        <v>43904</v>
      </c>
    </row>
    <row r="17875" spans="1:4" x14ac:dyDescent="0.2">
      <c r="A17875" t="s">
        <v>372</v>
      </c>
      <c r="B17875" t="s">
        <v>143</v>
      </c>
      <c r="C17875" s="44">
        <v>0</v>
      </c>
      <c r="D17875" s="33">
        <v>43905</v>
      </c>
    </row>
    <row r="17876" spans="1:4" x14ac:dyDescent="0.2">
      <c r="A17876" t="s">
        <v>373</v>
      </c>
      <c r="B17876" t="s">
        <v>143</v>
      </c>
      <c r="C17876" s="44">
        <v>0</v>
      </c>
      <c r="D17876" s="33">
        <v>43852</v>
      </c>
    </row>
    <row r="17877" spans="1:4" x14ac:dyDescent="0.2">
      <c r="A17877" t="s">
        <v>373</v>
      </c>
      <c r="B17877" t="s">
        <v>143</v>
      </c>
      <c r="C17877" s="44">
        <v>0</v>
      </c>
      <c r="D17877" s="33">
        <v>43853</v>
      </c>
    </row>
    <row r="17878" spans="1:4" x14ac:dyDescent="0.2">
      <c r="A17878" t="s">
        <v>373</v>
      </c>
      <c r="B17878" t="s">
        <v>143</v>
      </c>
      <c r="C17878" s="44">
        <v>0</v>
      </c>
      <c r="D17878" s="33">
        <v>43854</v>
      </c>
    </row>
    <row r="17879" spans="1:4" x14ac:dyDescent="0.2">
      <c r="A17879" t="s">
        <v>373</v>
      </c>
      <c r="B17879" t="s">
        <v>143</v>
      </c>
      <c r="C17879" s="44">
        <v>0</v>
      </c>
      <c r="D17879" s="33">
        <v>43855</v>
      </c>
    </row>
    <row r="17880" spans="1:4" x14ac:dyDescent="0.2">
      <c r="A17880" t="s">
        <v>373</v>
      </c>
      <c r="B17880" t="s">
        <v>143</v>
      </c>
      <c r="C17880" s="44">
        <v>0</v>
      </c>
      <c r="D17880" s="33">
        <v>43856</v>
      </c>
    </row>
    <row r="17881" spans="1:4" x14ac:dyDescent="0.2">
      <c r="A17881" t="s">
        <v>373</v>
      </c>
      <c r="B17881" t="s">
        <v>143</v>
      </c>
      <c r="C17881" s="44">
        <v>0</v>
      </c>
      <c r="D17881" s="33">
        <v>43857</v>
      </c>
    </row>
    <row r="17882" spans="1:4" x14ac:dyDescent="0.2">
      <c r="A17882" t="s">
        <v>373</v>
      </c>
      <c r="B17882" t="s">
        <v>143</v>
      </c>
      <c r="C17882" s="44">
        <v>0</v>
      </c>
      <c r="D17882" s="33">
        <v>43858</v>
      </c>
    </row>
    <row r="17883" spans="1:4" x14ac:dyDescent="0.2">
      <c r="A17883" t="s">
        <v>373</v>
      </c>
      <c r="B17883" t="s">
        <v>143</v>
      </c>
      <c r="C17883" s="44">
        <v>0</v>
      </c>
      <c r="D17883" s="33">
        <v>43859</v>
      </c>
    </row>
    <row r="17884" spans="1:4" x14ac:dyDescent="0.2">
      <c r="A17884" t="s">
        <v>373</v>
      </c>
      <c r="B17884" t="s">
        <v>143</v>
      </c>
      <c r="C17884" s="44">
        <v>0</v>
      </c>
      <c r="D17884" s="33">
        <v>43860</v>
      </c>
    </row>
    <row r="17885" spans="1:4" x14ac:dyDescent="0.2">
      <c r="A17885" t="s">
        <v>373</v>
      </c>
      <c r="B17885" t="s">
        <v>143</v>
      </c>
      <c r="C17885" s="44">
        <v>0</v>
      </c>
      <c r="D17885" s="33">
        <v>43861</v>
      </c>
    </row>
    <row r="17886" spans="1:4" x14ac:dyDescent="0.2">
      <c r="A17886" t="s">
        <v>373</v>
      </c>
      <c r="B17886" t="s">
        <v>143</v>
      </c>
      <c r="C17886" s="44">
        <v>0</v>
      </c>
      <c r="D17886" s="33">
        <v>43862</v>
      </c>
    </row>
    <row r="17887" spans="1:4" x14ac:dyDescent="0.2">
      <c r="A17887" t="s">
        <v>373</v>
      </c>
      <c r="B17887" t="s">
        <v>143</v>
      </c>
      <c r="C17887" s="44">
        <v>0</v>
      </c>
      <c r="D17887" s="33">
        <v>43863</v>
      </c>
    </row>
    <row r="17888" spans="1:4" x14ac:dyDescent="0.2">
      <c r="A17888" t="s">
        <v>373</v>
      </c>
      <c r="B17888" t="s">
        <v>143</v>
      </c>
      <c r="C17888" s="44">
        <v>0</v>
      </c>
      <c r="D17888" s="33">
        <v>43864</v>
      </c>
    </row>
    <row r="17889" spans="1:4" x14ac:dyDescent="0.2">
      <c r="A17889" t="s">
        <v>373</v>
      </c>
      <c r="B17889" t="s">
        <v>143</v>
      </c>
      <c r="C17889" s="44">
        <v>0</v>
      </c>
      <c r="D17889" s="33">
        <v>43865</v>
      </c>
    </row>
    <row r="17890" spans="1:4" x14ac:dyDescent="0.2">
      <c r="A17890" t="s">
        <v>373</v>
      </c>
      <c r="B17890" t="s">
        <v>143</v>
      </c>
      <c r="C17890" s="44">
        <v>0</v>
      </c>
      <c r="D17890" s="33">
        <v>43866</v>
      </c>
    </row>
    <row r="17891" spans="1:4" x14ac:dyDescent="0.2">
      <c r="A17891" t="s">
        <v>373</v>
      </c>
      <c r="B17891" t="s">
        <v>143</v>
      </c>
      <c r="C17891" s="44">
        <v>0</v>
      </c>
      <c r="D17891" s="33">
        <v>43867</v>
      </c>
    </row>
    <row r="17892" spans="1:4" x14ac:dyDescent="0.2">
      <c r="A17892" t="s">
        <v>373</v>
      </c>
      <c r="B17892" t="s">
        <v>143</v>
      </c>
      <c r="C17892" s="44">
        <v>0</v>
      </c>
      <c r="D17892" s="33">
        <v>43868</v>
      </c>
    </row>
    <row r="17893" spans="1:4" x14ac:dyDescent="0.2">
      <c r="A17893" t="s">
        <v>373</v>
      </c>
      <c r="B17893" t="s">
        <v>143</v>
      </c>
      <c r="C17893" s="44">
        <v>0</v>
      </c>
      <c r="D17893" s="33">
        <v>43869</v>
      </c>
    </row>
    <row r="17894" spans="1:4" x14ac:dyDescent="0.2">
      <c r="A17894" t="s">
        <v>373</v>
      </c>
      <c r="B17894" t="s">
        <v>143</v>
      </c>
      <c r="C17894" s="44">
        <v>0</v>
      </c>
      <c r="D17894" s="33">
        <v>43870</v>
      </c>
    </row>
    <row r="17895" spans="1:4" x14ac:dyDescent="0.2">
      <c r="A17895" t="s">
        <v>373</v>
      </c>
      <c r="B17895" t="s">
        <v>143</v>
      </c>
      <c r="C17895" s="44">
        <v>0</v>
      </c>
      <c r="D17895" s="33">
        <v>43871</v>
      </c>
    </row>
    <row r="17896" spans="1:4" x14ac:dyDescent="0.2">
      <c r="A17896" t="s">
        <v>373</v>
      </c>
      <c r="B17896" t="s">
        <v>143</v>
      </c>
      <c r="C17896" s="44">
        <v>0</v>
      </c>
      <c r="D17896" s="33">
        <v>43872</v>
      </c>
    </row>
    <row r="17897" spans="1:4" x14ac:dyDescent="0.2">
      <c r="A17897" t="s">
        <v>373</v>
      </c>
      <c r="B17897" t="s">
        <v>143</v>
      </c>
      <c r="C17897" s="44">
        <v>0</v>
      </c>
      <c r="D17897" s="33">
        <v>43873</v>
      </c>
    </row>
    <row r="17898" spans="1:4" x14ac:dyDescent="0.2">
      <c r="A17898" t="s">
        <v>373</v>
      </c>
      <c r="B17898" t="s">
        <v>143</v>
      </c>
      <c r="C17898" s="44">
        <v>0</v>
      </c>
      <c r="D17898" s="33">
        <v>43874</v>
      </c>
    </row>
    <row r="17899" spans="1:4" x14ac:dyDescent="0.2">
      <c r="A17899" t="s">
        <v>373</v>
      </c>
      <c r="B17899" t="s">
        <v>143</v>
      </c>
      <c r="C17899" s="44">
        <v>0</v>
      </c>
      <c r="D17899" s="33">
        <v>43875</v>
      </c>
    </row>
    <row r="17900" spans="1:4" x14ac:dyDescent="0.2">
      <c r="A17900" t="s">
        <v>373</v>
      </c>
      <c r="B17900" t="s">
        <v>143</v>
      </c>
      <c r="C17900" s="44">
        <v>0</v>
      </c>
      <c r="D17900" s="33">
        <v>43876</v>
      </c>
    </row>
    <row r="17901" spans="1:4" x14ac:dyDescent="0.2">
      <c r="A17901" t="s">
        <v>373</v>
      </c>
      <c r="B17901" t="s">
        <v>143</v>
      </c>
      <c r="C17901" s="44">
        <v>0</v>
      </c>
      <c r="D17901" s="33">
        <v>43877</v>
      </c>
    </row>
    <row r="17902" spans="1:4" x14ac:dyDescent="0.2">
      <c r="A17902" t="s">
        <v>373</v>
      </c>
      <c r="B17902" t="s">
        <v>143</v>
      </c>
      <c r="C17902" s="44">
        <v>0</v>
      </c>
      <c r="D17902" s="33">
        <v>43878</v>
      </c>
    </row>
    <row r="17903" spans="1:4" x14ac:dyDescent="0.2">
      <c r="A17903" t="s">
        <v>373</v>
      </c>
      <c r="B17903" t="s">
        <v>143</v>
      </c>
      <c r="C17903" s="44">
        <v>0</v>
      </c>
      <c r="D17903" s="33">
        <v>43879</v>
      </c>
    </row>
    <row r="17904" spans="1:4" x14ac:dyDescent="0.2">
      <c r="A17904" t="s">
        <v>373</v>
      </c>
      <c r="B17904" t="s">
        <v>143</v>
      </c>
      <c r="C17904" s="44">
        <v>0</v>
      </c>
      <c r="D17904" s="33">
        <v>43880</v>
      </c>
    </row>
    <row r="17905" spans="1:4" x14ac:dyDescent="0.2">
      <c r="A17905" t="s">
        <v>373</v>
      </c>
      <c r="B17905" t="s">
        <v>143</v>
      </c>
      <c r="C17905" s="44">
        <v>0</v>
      </c>
      <c r="D17905" s="33">
        <v>43881</v>
      </c>
    </row>
    <row r="17906" spans="1:4" x14ac:dyDescent="0.2">
      <c r="A17906" t="s">
        <v>373</v>
      </c>
      <c r="B17906" t="s">
        <v>143</v>
      </c>
      <c r="C17906" s="44">
        <v>0</v>
      </c>
      <c r="D17906" s="33">
        <v>43882</v>
      </c>
    </row>
    <row r="17907" spans="1:4" x14ac:dyDescent="0.2">
      <c r="A17907" t="s">
        <v>373</v>
      </c>
      <c r="B17907" t="s">
        <v>143</v>
      </c>
      <c r="C17907" s="44">
        <v>0</v>
      </c>
      <c r="D17907" s="33">
        <v>43883</v>
      </c>
    </row>
    <row r="17908" spans="1:4" x14ac:dyDescent="0.2">
      <c r="A17908" t="s">
        <v>373</v>
      </c>
      <c r="B17908" t="s">
        <v>143</v>
      </c>
      <c r="C17908" s="44">
        <v>0</v>
      </c>
      <c r="D17908" s="33">
        <v>43884</v>
      </c>
    </row>
    <row r="17909" spans="1:4" x14ac:dyDescent="0.2">
      <c r="A17909" t="s">
        <v>373</v>
      </c>
      <c r="B17909" t="s">
        <v>143</v>
      </c>
      <c r="C17909" s="44">
        <v>0</v>
      </c>
      <c r="D17909" s="33">
        <v>43885</v>
      </c>
    </row>
    <row r="17910" spans="1:4" x14ac:dyDescent="0.2">
      <c r="A17910" t="s">
        <v>373</v>
      </c>
      <c r="B17910" t="s">
        <v>143</v>
      </c>
      <c r="C17910" s="44">
        <v>0</v>
      </c>
      <c r="D17910" s="33">
        <v>43886</v>
      </c>
    </row>
    <row r="17911" spans="1:4" x14ac:dyDescent="0.2">
      <c r="A17911" t="s">
        <v>373</v>
      </c>
      <c r="B17911" t="s">
        <v>143</v>
      </c>
      <c r="C17911" s="44">
        <v>0</v>
      </c>
      <c r="D17911" s="33">
        <v>43887</v>
      </c>
    </row>
    <row r="17912" spans="1:4" x14ac:dyDescent="0.2">
      <c r="A17912" t="s">
        <v>373</v>
      </c>
      <c r="B17912" t="s">
        <v>143</v>
      </c>
      <c r="C17912" s="44">
        <v>0</v>
      </c>
      <c r="D17912" s="33">
        <v>43888</v>
      </c>
    </row>
    <row r="17913" spans="1:4" x14ac:dyDescent="0.2">
      <c r="A17913" t="s">
        <v>373</v>
      </c>
      <c r="B17913" t="s">
        <v>143</v>
      </c>
      <c r="C17913" s="44">
        <v>0</v>
      </c>
      <c r="D17913" s="33">
        <v>43889</v>
      </c>
    </row>
    <row r="17914" spans="1:4" x14ac:dyDescent="0.2">
      <c r="A17914" t="s">
        <v>373</v>
      </c>
      <c r="B17914" t="s">
        <v>143</v>
      </c>
      <c r="C17914" s="44">
        <v>0</v>
      </c>
      <c r="D17914" s="33">
        <v>43890</v>
      </c>
    </row>
    <row r="17915" spans="1:4" x14ac:dyDescent="0.2">
      <c r="A17915" t="s">
        <v>373</v>
      </c>
      <c r="B17915" t="s">
        <v>143</v>
      </c>
      <c r="C17915" s="44">
        <v>0</v>
      </c>
      <c r="D17915" s="33">
        <v>43891</v>
      </c>
    </row>
    <row r="17916" spans="1:4" x14ac:dyDescent="0.2">
      <c r="A17916" t="s">
        <v>373</v>
      </c>
      <c r="B17916" t="s">
        <v>143</v>
      </c>
      <c r="C17916" s="44">
        <v>0</v>
      </c>
      <c r="D17916" s="33">
        <v>43892</v>
      </c>
    </row>
    <row r="17917" spans="1:4" x14ac:dyDescent="0.2">
      <c r="A17917" t="s">
        <v>373</v>
      </c>
      <c r="B17917" t="s">
        <v>143</v>
      </c>
      <c r="C17917" s="44">
        <v>1</v>
      </c>
      <c r="D17917" s="33">
        <v>43893</v>
      </c>
    </row>
    <row r="17918" spans="1:4" x14ac:dyDescent="0.2">
      <c r="A17918" t="s">
        <v>373</v>
      </c>
      <c r="B17918" t="s">
        <v>143</v>
      </c>
      <c r="C17918" s="44">
        <v>1</v>
      </c>
      <c r="D17918" s="33">
        <v>43894</v>
      </c>
    </row>
    <row r="17919" spans="1:4" x14ac:dyDescent="0.2">
      <c r="A17919" t="s">
        <v>373</v>
      </c>
      <c r="B17919" t="s">
        <v>143</v>
      </c>
      <c r="C17919" s="44">
        <v>1</v>
      </c>
      <c r="D17919" s="33">
        <v>43895</v>
      </c>
    </row>
    <row r="17920" spans="1:4" x14ac:dyDescent="0.2">
      <c r="A17920" t="s">
        <v>373</v>
      </c>
      <c r="B17920" t="s">
        <v>143</v>
      </c>
      <c r="C17920" s="44">
        <v>2</v>
      </c>
      <c r="D17920" s="33">
        <v>43896</v>
      </c>
    </row>
    <row r="17921" spans="1:4" x14ac:dyDescent="0.2">
      <c r="A17921" t="s">
        <v>373</v>
      </c>
      <c r="B17921" t="s">
        <v>143</v>
      </c>
      <c r="C17921" s="44">
        <v>2</v>
      </c>
      <c r="D17921" s="33">
        <v>43897</v>
      </c>
    </row>
    <row r="17922" spans="1:4" x14ac:dyDescent="0.2">
      <c r="A17922" t="s">
        <v>373</v>
      </c>
      <c r="B17922" t="s">
        <v>143</v>
      </c>
      <c r="C17922" s="44">
        <v>6</v>
      </c>
      <c r="D17922" s="33">
        <v>43898</v>
      </c>
    </row>
    <row r="17923" spans="1:4" x14ac:dyDescent="0.2">
      <c r="A17923" t="s">
        <v>373</v>
      </c>
      <c r="B17923" t="s">
        <v>143</v>
      </c>
      <c r="C17923" s="44">
        <v>6</v>
      </c>
      <c r="D17923" s="33">
        <v>43899</v>
      </c>
    </row>
    <row r="17924" spans="1:4" x14ac:dyDescent="0.2">
      <c r="A17924" t="s">
        <v>373</v>
      </c>
      <c r="B17924" t="s">
        <v>143</v>
      </c>
      <c r="C17924" s="44">
        <v>0</v>
      </c>
      <c r="D17924" s="33">
        <v>43900</v>
      </c>
    </row>
    <row r="17925" spans="1:4" x14ac:dyDescent="0.2">
      <c r="A17925" t="s">
        <v>373</v>
      </c>
      <c r="B17925" t="s">
        <v>143</v>
      </c>
      <c r="C17925" s="44">
        <v>0</v>
      </c>
      <c r="D17925" s="33">
        <v>43901</v>
      </c>
    </row>
    <row r="17926" spans="1:4" x14ac:dyDescent="0.2">
      <c r="A17926" t="s">
        <v>373</v>
      </c>
      <c r="B17926" t="s">
        <v>143</v>
      </c>
      <c r="C17926" s="44">
        <v>0</v>
      </c>
      <c r="D17926" s="33">
        <v>43902</v>
      </c>
    </row>
    <row r="17927" spans="1:4" x14ac:dyDescent="0.2">
      <c r="A17927" t="s">
        <v>373</v>
      </c>
      <c r="B17927" t="s">
        <v>143</v>
      </c>
      <c r="C17927" s="44">
        <v>0</v>
      </c>
      <c r="D17927" s="33">
        <v>43903</v>
      </c>
    </row>
    <row r="17928" spans="1:4" x14ac:dyDescent="0.2">
      <c r="A17928" t="s">
        <v>373</v>
      </c>
      <c r="B17928" t="s">
        <v>143</v>
      </c>
      <c r="C17928" s="44">
        <v>0</v>
      </c>
      <c r="D17928" s="33">
        <v>43904</v>
      </c>
    </row>
    <row r="17929" spans="1:4" x14ac:dyDescent="0.2">
      <c r="A17929" t="s">
        <v>373</v>
      </c>
      <c r="B17929" t="s">
        <v>143</v>
      </c>
      <c r="C17929" s="44">
        <v>0</v>
      </c>
      <c r="D17929" s="33">
        <v>43905</v>
      </c>
    </row>
    <row r="17930" spans="1:4" x14ac:dyDescent="0.2">
      <c r="A17930" t="s">
        <v>374</v>
      </c>
      <c r="B17930" t="s">
        <v>143</v>
      </c>
      <c r="C17930" s="44">
        <v>0</v>
      </c>
      <c r="D17930" s="33">
        <v>43852</v>
      </c>
    </row>
    <row r="17931" spans="1:4" x14ac:dyDescent="0.2">
      <c r="A17931" t="s">
        <v>374</v>
      </c>
      <c r="B17931" t="s">
        <v>143</v>
      </c>
      <c r="C17931" s="44">
        <v>0</v>
      </c>
      <c r="D17931" s="33">
        <v>43853</v>
      </c>
    </row>
    <row r="17932" spans="1:4" x14ac:dyDescent="0.2">
      <c r="A17932" t="s">
        <v>374</v>
      </c>
      <c r="B17932" t="s">
        <v>143</v>
      </c>
      <c r="C17932" s="44">
        <v>0</v>
      </c>
      <c r="D17932" s="33">
        <v>43854</v>
      </c>
    </row>
    <row r="17933" spans="1:4" x14ac:dyDescent="0.2">
      <c r="A17933" t="s">
        <v>374</v>
      </c>
      <c r="B17933" t="s">
        <v>143</v>
      </c>
      <c r="C17933" s="44">
        <v>0</v>
      </c>
      <c r="D17933" s="33">
        <v>43855</v>
      </c>
    </row>
    <row r="17934" spans="1:4" x14ac:dyDescent="0.2">
      <c r="A17934" t="s">
        <v>374</v>
      </c>
      <c r="B17934" t="s">
        <v>143</v>
      </c>
      <c r="C17934" s="44">
        <v>1</v>
      </c>
      <c r="D17934" s="33">
        <v>43856</v>
      </c>
    </row>
    <row r="17935" spans="1:4" x14ac:dyDescent="0.2">
      <c r="A17935" t="s">
        <v>374</v>
      </c>
      <c r="B17935" t="s">
        <v>143</v>
      </c>
      <c r="C17935" s="44">
        <v>1</v>
      </c>
      <c r="D17935" s="33">
        <v>43857</v>
      </c>
    </row>
    <row r="17936" spans="1:4" x14ac:dyDescent="0.2">
      <c r="A17936" t="s">
        <v>374</v>
      </c>
      <c r="B17936" t="s">
        <v>143</v>
      </c>
      <c r="C17936" s="44">
        <v>1</v>
      </c>
      <c r="D17936" s="33">
        <v>43858</v>
      </c>
    </row>
    <row r="17937" spans="1:4" x14ac:dyDescent="0.2">
      <c r="A17937" t="s">
        <v>374</v>
      </c>
      <c r="B17937" t="s">
        <v>143</v>
      </c>
      <c r="C17937" s="44">
        <v>1</v>
      </c>
      <c r="D17937" s="33">
        <v>43859</v>
      </c>
    </row>
    <row r="17938" spans="1:4" x14ac:dyDescent="0.2">
      <c r="A17938" t="s">
        <v>374</v>
      </c>
      <c r="B17938" t="s">
        <v>143</v>
      </c>
      <c r="C17938" s="44">
        <v>1</v>
      </c>
      <c r="D17938" s="33">
        <v>43860</v>
      </c>
    </row>
    <row r="17939" spans="1:4" x14ac:dyDescent="0.2">
      <c r="A17939" t="s">
        <v>374</v>
      </c>
      <c r="B17939" t="s">
        <v>143</v>
      </c>
      <c r="C17939" s="44">
        <v>1</v>
      </c>
      <c r="D17939" s="33">
        <v>43861</v>
      </c>
    </row>
    <row r="17940" spans="1:4" x14ac:dyDescent="0.2">
      <c r="A17940" t="s">
        <v>374</v>
      </c>
      <c r="B17940" t="s">
        <v>143</v>
      </c>
      <c r="C17940" s="44">
        <v>1</v>
      </c>
      <c r="D17940" s="33">
        <v>43862</v>
      </c>
    </row>
    <row r="17941" spans="1:4" x14ac:dyDescent="0.2">
      <c r="A17941" t="s">
        <v>374</v>
      </c>
      <c r="B17941" t="s">
        <v>143</v>
      </c>
      <c r="C17941" s="44">
        <v>1</v>
      </c>
      <c r="D17941" s="33">
        <v>43863</v>
      </c>
    </row>
    <row r="17942" spans="1:4" x14ac:dyDescent="0.2">
      <c r="A17942" t="s">
        <v>374</v>
      </c>
      <c r="B17942" t="s">
        <v>143</v>
      </c>
      <c r="C17942" s="44">
        <v>1</v>
      </c>
      <c r="D17942" s="33">
        <v>43864</v>
      </c>
    </row>
    <row r="17943" spans="1:4" x14ac:dyDescent="0.2">
      <c r="A17943" t="s">
        <v>374</v>
      </c>
      <c r="B17943" t="s">
        <v>143</v>
      </c>
      <c r="C17943" s="44">
        <v>1</v>
      </c>
      <c r="D17943" s="33">
        <v>43865</v>
      </c>
    </row>
    <row r="17944" spans="1:4" x14ac:dyDescent="0.2">
      <c r="A17944" t="s">
        <v>374</v>
      </c>
      <c r="B17944" t="s">
        <v>143</v>
      </c>
      <c r="C17944" s="44">
        <v>1</v>
      </c>
      <c r="D17944" s="33">
        <v>43866</v>
      </c>
    </row>
    <row r="17945" spans="1:4" x14ac:dyDescent="0.2">
      <c r="A17945" t="s">
        <v>374</v>
      </c>
      <c r="B17945" t="s">
        <v>143</v>
      </c>
      <c r="C17945" s="44">
        <v>1</v>
      </c>
      <c r="D17945" s="33">
        <v>43867</v>
      </c>
    </row>
    <row r="17946" spans="1:4" x14ac:dyDescent="0.2">
      <c r="A17946" t="s">
        <v>374</v>
      </c>
      <c r="B17946" t="s">
        <v>143</v>
      </c>
      <c r="C17946" s="44">
        <v>1</v>
      </c>
      <c r="D17946" s="33">
        <v>43868</v>
      </c>
    </row>
    <row r="17947" spans="1:4" x14ac:dyDescent="0.2">
      <c r="A17947" t="s">
        <v>374</v>
      </c>
      <c r="B17947" t="s">
        <v>143</v>
      </c>
      <c r="C17947" s="44">
        <v>1</v>
      </c>
      <c r="D17947" s="33">
        <v>43869</v>
      </c>
    </row>
    <row r="17948" spans="1:4" x14ac:dyDescent="0.2">
      <c r="A17948" t="s">
        <v>374</v>
      </c>
      <c r="B17948" t="s">
        <v>143</v>
      </c>
      <c r="C17948" s="44">
        <v>1</v>
      </c>
      <c r="D17948" s="33">
        <v>43870</v>
      </c>
    </row>
    <row r="17949" spans="1:4" x14ac:dyDescent="0.2">
      <c r="A17949" t="s">
        <v>374</v>
      </c>
      <c r="B17949" t="s">
        <v>143</v>
      </c>
      <c r="C17949" s="44">
        <v>1</v>
      </c>
      <c r="D17949" s="33">
        <v>43871</v>
      </c>
    </row>
    <row r="17950" spans="1:4" x14ac:dyDescent="0.2">
      <c r="A17950" t="s">
        <v>374</v>
      </c>
      <c r="B17950" t="s">
        <v>143</v>
      </c>
      <c r="C17950" s="44">
        <v>1</v>
      </c>
      <c r="D17950" s="33">
        <v>43872</v>
      </c>
    </row>
    <row r="17951" spans="1:4" x14ac:dyDescent="0.2">
      <c r="A17951" t="s">
        <v>374</v>
      </c>
      <c r="B17951" t="s">
        <v>143</v>
      </c>
      <c r="C17951" s="44">
        <v>1</v>
      </c>
      <c r="D17951" s="33">
        <v>43873</v>
      </c>
    </row>
    <row r="17952" spans="1:4" x14ac:dyDescent="0.2">
      <c r="A17952" t="s">
        <v>374</v>
      </c>
      <c r="B17952" t="s">
        <v>143</v>
      </c>
      <c r="C17952" s="44">
        <v>1</v>
      </c>
      <c r="D17952" s="33">
        <v>43874</v>
      </c>
    </row>
    <row r="17953" spans="1:4" x14ac:dyDescent="0.2">
      <c r="A17953" t="s">
        <v>374</v>
      </c>
      <c r="B17953" t="s">
        <v>143</v>
      </c>
      <c r="C17953" s="44">
        <v>1</v>
      </c>
      <c r="D17953" s="33">
        <v>43875</v>
      </c>
    </row>
    <row r="17954" spans="1:4" x14ac:dyDescent="0.2">
      <c r="A17954" t="s">
        <v>374</v>
      </c>
      <c r="B17954" t="s">
        <v>143</v>
      </c>
      <c r="C17954" s="44">
        <v>1</v>
      </c>
      <c r="D17954" s="33">
        <v>43876</v>
      </c>
    </row>
    <row r="17955" spans="1:4" x14ac:dyDescent="0.2">
      <c r="A17955" t="s">
        <v>374</v>
      </c>
      <c r="B17955" t="s">
        <v>143</v>
      </c>
      <c r="C17955" s="44">
        <v>1</v>
      </c>
      <c r="D17955" s="33">
        <v>43877</v>
      </c>
    </row>
    <row r="17956" spans="1:4" x14ac:dyDescent="0.2">
      <c r="A17956" t="s">
        <v>374</v>
      </c>
      <c r="B17956" t="s">
        <v>143</v>
      </c>
      <c r="C17956" s="44">
        <v>1</v>
      </c>
      <c r="D17956" s="33">
        <v>43878</v>
      </c>
    </row>
    <row r="17957" spans="1:4" x14ac:dyDescent="0.2">
      <c r="A17957" t="s">
        <v>374</v>
      </c>
      <c r="B17957" t="s">
        <v>143</v>
      </c>
      <c r="C17957" s="44">
        <v>1</v>
      </c>
      <c r="D17957" s="33">
        <v>43879</v>
      </c>
    </row>
    <row r="17958" spans="1:4" x14ac:dyDescent="0.2">
      <c r="A17958" t="s">
        <v>374</v>
      </c>
      <c r="B17958" t="s">
        <v>143</v>
      </c>
      <c r="C17958" s="44">
        <v>1</v>
      </c>
      <c r="D17958" s="33">
        <v>43880</v>
      </c>
    </row>
    <row r="17959" spans="1:4" x14ac:dyDescent="0.2">
      <c r="A17959" t="s">
        <v>374</v>
      </c>
      <c r="B17959" t="s">
        <v>143</v>
      </c>
      <c r="C17959" s="44">
        <v>1</v>
      </c>
      <c r="D17959" s="33">
        <v>43881</v>
      </c>
    </row>
    <row r="17960" spans="1:4" x14ac:dyDescent="0.2">
      <c r="A17960" t="s">
        <v>374</v>
      </c>
      <c r="B17960" t="s">
        <v>143</v>
      </c>
      <c r="C17960" s="44">
        <v>1</v>
      </c>
      <c r="D17960" s="33">
        <v>43882</v>
      </c>
    </row>
    <row r="17961" spans="1:4" x14ac:dyDescent="0.2">
      <c r="A17961" t="s">
        <v>374</v>
      </c>
      <c r="B17961" t="s">
        <v>143</v>
      </c>
      <c r="C17961" s="44">
        <v>1</v>
      </c>
      <c r="D17961" s="33">
        <v>43883</v>
      </c>
    </row>
    <row r="17962" spans="1:4" x14ac:dyDescent="0.2">
      <c r="A17962" t="s">
        <v>374</v>
      </c>
      <c r="B17962" t="s">
        <v>143</v>
      </c>
      <c r="C17962" s="44">
        <v>1</v>
      </c>
      <c r="D17962" s="33">
        <v>43884</v>
      </c>
    </row>
    <row r="17963" spans="1:4" x14ac:dyDescent="0.2">
      <c r="A17963" t="s">
        <v>374</v>
      </c>
      <c r="B17963" t="s">
        <v>143</v>
      </c>
      <c r="C17963" s="44">
        <v>1</v>
      </c>
      <c r="D17963" s="33">
        <v>43885</v>
      </c>
    </row>
    <row r="17964" spans="1:4" x14ac:dyDescent="0.2">
      <c r="A17964" t="s">
        <v>374</v>
      </c>
      <c r="B17964" t="s">
        <v>143</v>
      </c>
      <c r="C17964" s="44">
        <v>1</v>
      </c>
      <c r="D17964" s="33">
        <v>43886</v>
      </c>
    </row>
    <row r="17965" spans="1:4" x14ac:dyDescent="0.2">
      <c r="A17965" t="s">
        <v>374</v>
      </c>
      <c r="B17965" t="s">
        <v>143</v>
      </c>
      <c r="C17965" s="44">
        <v>1</v>
      </c>
      <c r="D17965" s="33">
        <v>43887</v>
      </c>
    </row>
    <row r="17966" spans="1:4" x14ac:dyDescent="0.2">
      <c r="A17966" t="s">
        <v>374</v>
      </c>
      <c r="B17966" t="s">
        <v>143</v>
      </c>
      <c r="C17966" s="44">
        <v>1</v>
      </c>
      <c r="D17966" s="33">
        <v>43888</v>
      </c>
    </row>
    <row r="17967" spans="1:4" x14ac:dyDescent="0.2">
      <c r="A17967" t="s">
        <v>374</v>
      </c>
      <c r="B17967" t="s">
        <v>143</v>
      </c>
      <c r="C17967" s="44">
        <v>1</v>
      </c>
      <c r="D17967" s="33">
        <v>43889</v>
      </c>
    </row>
    <row r="17968" spans="1:4" x14ac:dyDescent="0.2">
      <c r="A17968" t="s">
        <v>374</v>
      </c>
      <c r="B17968" t="s">
        <v>143</v>
      </c>
      <c r="C17968" s="44">
        <v>1</v>
      </c>
      <c r="D17968" s="33">
        <v>43890</v>
      </c>
    </row>
    <row r="17969" spans="1:4" x14ac:dyDescent="0.2">
      <c r="A17969" t="s">
        <v>374</v>
      </c>
      <c r="B17969" t="s">
        <v>143</v>
      </c>
      <c r="C17969" s="44">
        <v>1</v>
      </c>
      <c r="D17969" s="33">
        <v>43891</v>
      </c>
    </row>
    <row r="17970" spans="1:4" x14ac:dyDescent="0.2">
      <c r="A17970" t="s">
        <v>374</v>
      </c>
      <c r="B17970" t="s">
        <v>143</v>
      </c>
      <c r="C17970" s="44">
        <v>1</v>
      </c>
      <c r="D17970" s="33">
        <v>43892</v>
      </c>
    </row>
    <row r="17971" spans="1:4" x14ac:dyDescent="0.2">
      <c r="A17971" t="s">
        <v>374</v>
      </c>
      <c r="B17971" t="s">
        <v>143</v>
      </c>
      <c r="C17971" s="44">
        <v>1</v>
      </c>
      <c r="D17971" s="33">
        <v>43893</v>
      </c>
    </row>
    <row r="17972" spans="1:4" x14ac:dyDescent="0.2">
      <c r="A17972" t="s">
        <v>374</v>
      </c>
      <c r="B17972" t="s">
        <v>143</v>
      </c>
      <c r="C17972" s="44">
        <v>1</v>
      </c>
      <c r="D17972" s="33">
        <v>43894</v>
      </c>
    </row>
    <row r="17973" spans="1:4" x14ac:dyDescent="0.2">
      <c r="A17973" t="s">
        <v>374</v>
      </c>
      <c r="B17973" t="s">
        <v>143</v>
      </c>
      <c r="C17973" s="44">
        <v>1</v>
      </c>
      <c r="D17973" s="33">
        <v>43895</v>
      </c>
    </row>
    <row r="17974" spans="1:4" x14ac:dyDescent="0.2">
      <c r="A17974" t="s">
        <v>374</v>
      </c>
      <c r="B17974" t="s">
        <v>143</v>
      </c>
      <c r="C17974" s="44">
        <v>2</v>
      </c>
      <c r="D17974" s="33">
        <v>43896</v>
      </c>
    </row>
    <row r="17975" spans="1:4" x14ac:dyDescent="0.2">
      <c r="A17975" t="s">
        <v>374</v>
      </c>
      <c r="B17975" t="s">
        <v>143</v>
      </c>
      <c r="C17975" s="44">
        <v>2</v>
      </c>
      <c r="D17975" s="33">
        <v>43897</v>
      </c>
    </row>
    <row r="17976" spans="1:4" x14ac:dyDescent="0.2">
      <c r="A17976" t="s">
        <v>374</v>
      </c>
      <c r="B17976" t="s">
        <v>143</v>
      </c>
      <c r="C17976" s="44">
        <v>2</v>
      </c>
      <c r="D17976" s="33">
        <v>43898</v>
      </c>
    </row>
    <row r="17977" spans="1:4" x14ac:dyDescent="0.2">
      <c r="A17977" t="s">
        <v>374</v>
      </c>
      <c r="B17977" t="s">
        <v>143</v>
      </c>
      <c r="C17977" s="44">
        <v>2</v>
      </c>
      <c r="D17977" s="33">
        <v>43899</v>
      </c>
    </row>
    <row r="17978" spans="1:4" x14ac:dyDescent="0.2">
      <c r="A17978" t="s">
        <v>374</v>
      </c>
      <c r="B17978" t="s">
        <v>143</v>
      </c>
      <c r="C17978" s="44">
        <v>0</v>
      </c>
      <c r="D17978" s="33">
        <v>43900</v>
      </c>
    </row>
    <row r="17979" spans="1:4" x14ac:dyDescent="0.2">
      <c r="A17979" t="s">
        <v>374</v>
      </c>
      <c r="B17979" t="s">
        <v>143</v>
      </c>
      <c r="C17979" s="44">
        <v>0</v>
      </c>
      <c r="D17979" s="33">
        <v>43901</v>
      </c>
    </row>
    <row r="17980" spans="1:4" x14ac:dyDescent="0.2">
      <c r="A17980" t="s">
        <v>374</v>
      </c>
      <c r="B17980" t="s">
        <v>143</v>
      </c>
      <c r="C17980" s="44">
        <v>0</v>
      </c>
      <c r="D17980" s="33">
        <v>43902</v>
      </c>
    </row>
    <row r="17981" spans="1:4" x14ac:dyDescent="0.2">
      <c r="A17981" t="s">
        <v>374</v>
      </c>
      <c r="B17981" t="s">
        <v>143</v>
      </c>
      <c r="C17981" s="44">
        <v>0</v>
      </c>
      <c r="D17981" s="33">
        <v>43903</v>
      </c>
    </row>
    <row r="17982" spans="1:4" x14ac:dyDescent="0.2">
      <c r="A17982" t="s">
        <v>374</v>
      </c>
      <c r="B17982" t="s">
        <v>143</v>
      </c>
      <c r="C17982" s="44">
        <v>0</v>
      </c>
      <c r="D17982" s="33">
        <v>43904</v>
      </c>
    </row>
    <row r="17983" spans="1:4" x14ac:dyDescent="0.2">
      <c r="A17983" t="s">
        <v>374</v>
      </c>
      <c r="B17983" t="s">
        <v>143</v>
      </c>
      <c r="C17983" s="44">
        <v>0</v>
      </c>
      <c r="D17983" s="33">
        <v>43905</v>
      </c>
    </row>
    <row r="17984" spans="1:4" x14ac:dyDescent="0.2">
      <c r="A17984" t="s">
        <v>375</v>
      </c>
      <c r="B17984" t="s">
        <v>143</v>
      </c>
      <c r="C17984" s="44">
        <v>0</v>
      </c>
      <c r="D17984" s="33">
        <v>43852</v>
      </c>
    </row>
    <row r="17985" spans="1:4" x14ac:dyDescent="0.2">
      <c r="A17985" t="s">
        <v>375</v>
      </c>
      <c r="B17985" t="s">
        <v>143</v>
      </c>
      <c r="C17985" s="44">
        <v>0</v>
      </c>
      <c r="D17985" s="33">
        <v>43853</v>
      </c>
    </row>
    <row r="17986" spans="1:4" x14ac:dyDescent="0.2">
      <c r="A17986" t="s">
        <v>375</v>
      </c>
      <c r="B17986" t="s">
        <v>143</v>
      </c>
      <c r="C17986" s="44">
        <v>0</v>
      </c>
      <c r="D17986" s="33">
        <v>43854</v>
      </c>
    </row>
    <row r="17987" spans="1:4" x14ac:dyDescent="0.2">
      <c r="A17987" t="s">
        <v>375</v>
      </c>
      <c r="B17987" t="s">
        <v>143</v>
      </c>
      <c r="C17987" s="44">
        <v>0</v>
      </c>
      <c r="D17987" s="33">
        <v>43855</v>
      </c>
    </row>
    <row r="17988" spans="1:4" x14ac:dyDescent="0.2">
      <c r="A17988" t="s">
        <v>375</v>
      </c>
      <c r="B17988" t="s">
        <v>143</v>
      </c>
      <c r="C17988" s="44">
        <v>0</v>
      </c>
      <c r="D17988" s="33">
        <v>43856</v>
      </c>
    </row>
    <row r="17989" spans="1:4" x14ac:dyDescent="0.2">
      <c r="A17989" t="s">
        <v>375</v>
      </c>
      <c r="B17989" t="s">
        <v>143</v>
      </c>
      <c r="C17989" s="44">
        <v>0</v>
      </c>
      <c r="D17989" s="33">
        <v>43857</v>
      </c>
    </row>
    <row r="17990" spans="1:4" x14ac:dyDescent="0.2">
      <c r="A17990" t="s">
        <v>375</v>
      </c>
      <c r="B17990" t="s">
        <v>143</v>
      </c>
      <c r="C17990" s="44">
        <v>0</v>
      </c>
      <c r="D17990" s="33">
        <v>43858</v>
      </c>
    </row>
    <row r="17991" spans="1:4" x14ac:dyDescent="0.2">
      <c r="A17991" t="s">
        <v>375</v>
      </c>
      <c r="B17991" t="s">
        <v>143</v>
      </c>
      <c r="C17991" s="44">
        <v>0</v>
      </c>
      <c r="D17991" s="33">
        <v>43859</v>
      </c>
    </row>
    <row r="17992" spans="1:4" x14ac:dyDescent="0.2">
      <c r="A17992" t="s">
        <v>375</v>
      </c>
      <c r="B17992" t="s">
        <v>143</v>
      </c>
      <c r="C17992" s="44">
        <v>0</v>
      </c>
      <c r="D17992" s="33">
        <v>43860</v>
      </c>
    </row>
    <row r="17993" spans="1:4" x14ac:dyDescent="0.2">
      <c r="A17993" t="s">
        <v>375</v>
      </c>
      <c r="B17993" t="s">
        <v>143</v>
      </c>
      <c r="C17993" s="44">
        <v>0</v>
      </c>
      <c r="D17993" s="33">
        <v>43861</v>
      </c>
    </row>
    <row r="17994" spans="1:4" x14ac:dyDescent="0.2">
      <c r="A17994" t="s">
        <v>375</v>
      </c>
      <c r="B17994" t="s">
        <v>143</v>
      </c>
      <c r="C17994" s="44">
        <v>0</v>
      </c>
      <c r="D17994" s="33">
        <v>43862</v>
      </c>
    </row>
    <row r="17995" spans="1:4" x14ac:dyDescent="0.2">
      <c r="A17995" t="s">
        <v>375</v>
      </c>
      <c r="B17995" t="s">
        <v>143</v>
      </c>
      <c r="C17995" s="44">
        <v>0</v>
      </c>
      <c r="D17995" s="33">
        <v>43863</v>
      </c>
    </row>
    <row r="17996" spans="1:4" x14ac:dyDescent="0.2">
      <c r="A17996" t="s">
        <v>375</v>
      </c>
      <c r="B17996" t="s">
        <v>143</v>
      </c>
      <c r="C17996" s="44">
        <v>0</v>
      </c>
      <c r="D17996" s="33">
        <v>43864</v>
      </c>
    </row>
    <row r="17997" spans="1:4" x14ac:dyDescent="0.2">
      <c r="A17997" t="s">
        <v>375</v>
      </c>
      <c r="B17997" t="s">
        <v>143</v>
      </c>
      <c r="C17997" s="44">
        <v>0</v>
      </c>
      <c r="D17997" s="33">
        <v>43865</v>
      </c>
    </row>
    <row r="17998" spans="1:4" x14ac:dyDescent="0.2">
      <c r="A17998" t="s">
        <v>375</v>
      </c>
      <c r="B17998" t="s">
        <v>143</v>
      </c>
      <c r="C17998" s="44">
        <v>0</v>
      </c>
      <c r="D17998" s="33">
        <v>43866</v>
      </c>
    </row>
    <row r="17999" spans="1:4" x14ac:dyDescent="0.2">
      <c r="A17999" t="s">
        <v>375</v>
      </c>
      <c r="B17999" t="s">
        <v>143</v>
      </c>
      <c r="C17999" s="44">
        <v>0</v>
      </c>
      <c r="D17999" s="33">
        <v>43867</v>
      </c>
    </row>
    <row r="18000" spans="1:4" x14ac:dyDescent="0.2">
      <c r="A18000" t="s">
        <v>375</v>
      </c>
      <c r="B18000" t="s">
        <v>143</v>
      </c>
      <c r="C18000" s="44">
        <v>0</v>
      </c>
      <c r="D18000" s="33">
        <v>43868</v>
      </c>
    </row>
    <row r="18001" spans="1:4" x14ac:dyDescent="0.2">
      <c r="A18001" t="s">
        <v>375</v>
      </c>
      <c r="B18001" t="s">
        <v>143</v>
      </c>
      <c r="C18001" s="44">
        <v>0</v>
      </c>
      <c r="D18001" s="33">
        <v>43869</v>
      </c>
    </row>
    <row r="18002" spans="1:4" x14ac:dyDescent="0.2">
      <c r="A18002" t="s">
        <v>375</v>
      </c>
      <c r="B18002" t="s">
        <v>143</v>
      </c>
      <c r="C18002" s="44">
        <v>0</v>
      </c>
      <c r="D18002" s="33">
        <v>43870</v>
      </c>
    </row>
    <row r="18003" spans="1:4" x14ac:dyDescent="0.2">
      <c r="A18003" t="s">
        <v>375</v>
      </c>
      <c r="B18003" t="s">
        <v>143</v>
      </c>
      <c r="C18003" s="44">
        <v>0</v>
      </c>
      <c r="D18003" s="33">
        <v>43871</v>
      </c>
    </row>
    <row r="18004" spans="1:4" x14ac:dyDescent="0.2">
      <c r="A18004" t="s">
        <v>375</v>
      </c>
      <c r="B18004" t="s">
        <v>143</v>
      </c>
      <c r="C18004" s="44">
        <v>0</v>
      </c>
      <c r="D18004" s="33">
        <v>43872</v>
      </c>
    </row>
    <row r="18005" spans="1:4" x14ac:dyDescent="0.2">
      <c r="A18005" t="s">
        <v>375</v>
      </c>
      <c r="B18005" t="s">
        <v>143</v>
      </c>
      <c r="C18005" s="44">
        <v>0</v>
      </c>
      <c r="D18005" s="33">
        <v>43873</v>
      </c>
    </row>
    <row r="18006" spans="1:4" x14ac:dyDescent="0.2">
      <c r="A18006" t="s">
        <v>375</v>
      </c>
      <c r="B18006" t="s">
        <v>143</v>
      </c>
      <c r="C18006" s="44">
        <v>0</v>
      </c>
      <c r="D18006" s="33">
        <v>43874</v>
      </c>
    </row>
    <row r="18007" spans="1:4" x14ac:dyDescent="0.2">
      <c r="A18007" t="s">
        <v>375</v>
      </c>
      <c r="B18007" t="s">
        <v>143</v>
      </c>
      <c r="C18007" s="44">
        <v>0</v>
      </c>
      <c r="D18007" s="33">
        <v>43875</v>
      </c>
    </row>
    <row r="18008" spans="1:4" x14ac:dyDescent="0.2">
      <c r="A18008" t="s">
        <v>375</v>
      </c>
      <c r="B18008" t="s">
        <v>143</v>
      </c>
      <c r="C18008" s="44">
        <v>0</v>
      </c>
      <c r="D18008" s="33">
        <v>43876</v>
      </c>
    </row>
    <row r="18009" spans="1:4" x14ac:dyDescent="0.2">
      <c r="A18009" t="s">
        <v>375</v>
      </c>
      <c r="B18009" t="s">
        <v>143</v>
      </c>
      <c r="C18009" s="44">
        <v>0</v>
      </c>
      <c r="D18009" s="33">
        <v>43877</v>
      </c>
    </row>
    <row r="18010" spans="1:4" x14ac:dyDescent="0.2">
      <c r="A18010" t="s">
        <v>375</v>
      </c>
      <c r="B18010" t="s">
        <v>143</v>
      </c>
      <c r="C18010" s="44">
        <v>0</v>
      </c>
      <c r="D18010" s="33">
        <v>43878</v>
      </c>
    </row>
    <row r="18011" spans="1:4" x14ac:dyDescent="0.2">
      <c r="A18011" t="s">
        <v>375</v>
      </c>
      <c r="B18011" t="s">
        <v>143</v>
      </c>
      <c r="C18011" s="44">
        <v>0</v>
      </c>
      <c r="D18011" s="33">
        <v>43879</v>
      </c>
    </row>
    <row r="18012" spans="1:4" x14ac:dyDescent="0.2">
      <c r="A18012" t="s">
        <v>375</v>
      </c>
      <c r="B18012" t="s">
        <v>143</v>
      </c>
      <c r="C18012" s="44">
        <v>0</v>
      </c>
      <c r="D18012" s="33">
        <v>43880</v>
      </c>
    </row>
    <row r="18013" spans="1:4" x14ac:dyDescent="0.2">
      <c r="A18013" t="s">
        <v>375</v>
      </c>
      <c r="B18013" t="s">
        <v>143</v>
      </c>
      <c r="C18013" s="44">
        <v>0</v>
      </c>
      <c r="D18013" s="33">
        <v>43881</v>
      </c>
    </row>
    <row r="18014" spans="1:4" x14ac:dyDescent="0.2">
      <c r="A18014" t="s">
        <v>375</v>
      </c>
      <c r="B18014" t="s">
        <v>143</v>
      </c>
      <c r="C18014" s="44">
        <v>0</v>
      </c>
      <c r="D18014" s="33">
        <v>43882</v>
      </c>
    </row>
    <row r="18015" spans="1:4" x14ac:dyDescent="0.2">
      <c r="A18015" t="s">
        <v>375</v>
      </c>
      <c r="B18015" t="s">
        <v>143</v>
      </c>
      <c r="C18015" s="44">
        <v>0</v>
      </c>
      <c r="D18015" s="33">
        <v>43883</v>
      </c>
    </row>
    <row r="18016" spans="1:4" x14ac:dyDescent="0.2">
      <c r="A18016" t="s">
        <v>375</v>
      </c>
      <c r="B18016" t="s">
        <v>143</v>
      </c>
      <c r="C18016" s="44">
        <v>0</v>
      </c>
      <c r="D18016" s="33">
        <v>43884</v>
      </c>
    </row>
    <row r="18017" spans="1:4" x14ac:dyDescent="0.2">
      <c r="A18017" t="s">
        <v>375</v>
      </c>
      <c r="B18017" t="s">
        <v>143</v>
      </c>
      <c r="C18017" s="44">
        <v>0</v>
      </c>
      <c r="D18017" s="33">
        <v>43885</v>
      </c>
    </row>
    <row r="18018" spans="1:4" x14ac:dyDescent="0.2">
      <c r="A18018" t="s">
        <v>375</v>
      </c>
      <c r="B18018" t="s">
        <v>143</v>
      </c>
      <c r="C18018" s="44">
        <v>0</v>
      </c>
      <c r="D18018" s="33">
        <v>43886</v>
      </c>
    </row>
    <row r="18019" spans="1:4" x14ac:dyDescent="0.2">
      <c r="A18019" t="s">
        <v>375</v>
      </c>
      <c r="B18019" t="s">
        <v>143</v>
      </c>
      <c r="C18019" s="44">
        <v>0</v>
      </c>
      <c r="D18019" s="33">
        <v>43887</v>
      </c>
    </row>
    <row r="18020" spans="1:4" x14ac:dyDescent="0.2">
      <c r="A18020" t="s">
        <v>375</v>
      </c>
      <c r="B18020" t="s">
        <v>143</v>
      </c>
      <c r="C18020" s="44">
        <v>0</v>
      </c>
      <c r="D18020" s="33">
        <v>43888</v>
      </c>
    </row>
    <row r="18021" spans="1:4" x14ac:dyDescent="0.2">
      <c r="A18021" t="s">
        <v>375</v>
      </c>
      <c r="B18021" t="s">
        <v>143</v>
      </c>
      <c r="C18021" s="44">
        <v>0</v>
      </c>
      <c r="D18021" s="33">
        <v>43889</v>
      </c>
    </row>
    <row r="18022" spans="1:4" x14ac:dyDescent="0.2">
      <c r="A18022" t="s">
        <v>375</v>
      </c>
      <c r="B18022" t="s">
        <v>143</v>
      </c>
      <c r="C18022" s="44">
        <v>0</v>
      </c>
      <c r="D18022" s="33">
        <v>43890</v>
      </c>
    </row>
    <row r="18023" spans="1:4" x14ac:dyDescent="0.2">
      <c r="A18023" t="s">
        <v>375</v>
      </c>
      <c r="B18023" t="s">
        <v>143</v>
      </c>
      <c r="C18023" s="44">
        <v>0</v>
      </c>
      <c r="D18023" s="33">
        <v>43891</v>
      </c>
    </row>
    <row r="18024" spans="1:4" x14ac:dyDescent="0.2">
      <c r="A18024" t="s">
        <v>375</v>
      </c>
      <c r="B18024" t="s">
        <v>143</v>
      </c>
      <c r="C18024" s="44">
        <v>0</v>
      </c>
      <c r="D18024" s="33">
        <v>43892</v>
      </c>
    </row>
    <row r="18025" spans="1:4" x14ac:dyDescent="0.2">
      <c r="A18025" t="s">
        <v>375</v>
      </c>
      <c r="B18025" t="s">
        <v>143</v>
      </c>
      <c r="C18025" s="44">
        <v>1</v>
      </c>
      <c r="D18025" s="33">
        <v>43893</v>
      </c>
    </row>
    <row r="18026" spans="1:4" x14ac:dyDescent="0.2">
      <c r="A18026" t="s">
        <v>375</v>
      </c>
      <c r="B18026" t="s">
        <v>143</v>
      </c>
      <c r="C18026" s="44">
        <v>1</v>
      </c>
      <c r="D18026" s="33">
        <v>43894</v>
      </c>
    </row>
    <row r="18027" spans="1:4" x14ac:dyDescent="0.2">
      <c r="A18027" t="s">
        <v>375</v>
      </c>
      <c r="B18027" t="s">
        <v>143</v>
      </c>
      <c r="C18027" s="44">
        <v>1</v>
      </c>
      <c r="D18027" s="33">
        <v>43895</v>
      </c>
    </row>
    <row r="18028" spans="1:4" x14ac:dyDescent="0.2">
      <c r="A18028" t="s">
        <v>375</v>
      </c>
      <c r="B18028" t="s">
        <v>143</v>
      </c>
      <c r="C18028" s="44">
        <v>1</v>
      </c>
      <c r="D18028" s="33">
        <v>43896</v>
      </c>
    </row>
    <row r="18029" spans="1:4" x14ac:dyDescent="0.2">
      <c r="A18029" t="s">
        <v>375</v>
      </c>
      <c r="B18029" t="s">
        <v>143</v>
      </c>
      <c r="C18029" s="44">
        <v>1</v>
      </c>
      <c r="D18029" s="33">
        <v>43897</v>
      </c>
    </row>
    <row r="18030" spans="1:4" x14ac:dyDescent="0.2">
      <c r="A18030" t="s">
        <v>375</v>
      </c>
      <c r="B18030" t="s">
        <v>143</v>
      </c>
      <c r="C18030" s="44">
        <v>1</v>
      </c>
      <c r="D18030" s="33">
        <v>43898</v>
      </c>
    </row>
    <row r="18031" spans="1:4" x14ac:dyDescent="0.2">
      <c r="A18031" t="s">
        <v>375</v>
      </c>
      <c r="B18031" t="s">
        <v>143</v>
      </c>
      <c r="C18031" s="44">
        <v>1</v>
      </c>
      <c r="D18031" s="33">
        <v>43899</v>
      </c>
    </row>
    <row r="18032" spans="1:4" x14ac:dyDescent="0.2">
      <c r="A18032" t="s">
        <v>375</v>
      </c>
      <c r="B18032" t="s">
        <v>143</v>
      </c>
      <c r="C18032" s="44">
        <v>0</v>
      </c>
      <c r="D18032" s="33">
        <v>43900</v>
      </c>
    </row>
    <row r="18033" spans="1:4" x14ac:dyDescent="0.2">
      <c r="A18033" t="s">
        <v>375</v>
      </c>
      <c r="B18033" t="s">
        <v>143</v>
      </c>
      <c r="C18033" s="44">
        <v>0</v>
      </c>
      <c r="D18033" s="33">
        <v>43901</v>
      </c>
    </row>
    <row r="18034" spans="1:4" x14ac:dyDescent="0.2">
      <c r="A18034" t="s">
        <v>375</v>
      </c>
      <c r="B18034" t="s">
        <v>143</v>
      </c>
      <c r="C18034" s="44">
        <v>0</v>
      </c>
      <c r="D18034" s="33">
        <v>43902</v>
      </c>
    </row>
    <row r="18035" spans="1:4" x14ac:dyDescent="0.2">
      <c r="A18035" t="s">
        <v>375</v>
      </c>
      <c r="B18035" t="s">
        <v>143</v>
      </c>
      <c r="C18035" s="44">
        <v>0</v>
      </c>
      <c r="D18035" s="33">
        <v>43903</v>
      </c>
    </row>
    <row r="18036" spans="1:4" x14ac:dyDescent="0.2">
      <c r="A18036" t="s">
        <v>375</v>
      </c>
      <c r="B18036" t="s">
        <v>143</v>
      </c>
      <c r="C18036" s="44">
        <v>0</v>
      </c>
      <c r="D18036" s="33">
        <v>43904</v>
      </c>
    </row>
    <row r="18037" spans="1:4" x14ac:dyDescent="0.2">
      <c r="A18037" t="s">
        <v>375</v>
      </c>
      <c r="B18037" t="s">
        <v>143</v>
      </c>
      <c r="C18037" s="44">
        <v>0</v>
      </c>
      <c r="D18037" s="33">
        <v>43905</v>
      </c>
    </row>
    <row r="18038" spans="1:4" x14ac:dyDescent="0.2">
      <c r="A18038" t="s">
        <v>376</v>
      </c>
      <c r="B18038" t="s">
        <v>143</v>
      </c>
      <c r="C18038" s="44">
        <v>0</v>
      </c>
      <c r="D18038" s="33">
        <v>43852</v>
      </c>
    </row>
    <row r="18039" spans="1:4" x14ac:dyDescent="0.2">
      <c r="A18039" t="s">
        <v>376</v>
      </c>
      <c r="B18039" t="s">
        <v>143</v>
      </c>
      <c r="C18039" s="44">
        <v>0</v>
      </c>
      <c r="D18039" s="33">
        <v>43853</v>
      </c>
    </row>
    <row r="18040" spans="1:4" x14ac:dyDescent="0.2">
      <c r="A18040" t="s">
        <v>376</v>
      </c>
      <c r="B18040" t="s">
        <v>143</v>
      </c>
      <c r="C18040" s="44">
        <v>0</v>
      </c>
      <c r="D18040" s="33">
        <v>43854</v>
      </c>
    </row>
    <row r="18041" spans="1:4" x14ac:dyDescent="0.2">
      <c r="A18041" t="s">
        <v>376</v>
      </c>
      <c r="B18041" t="s">
        <v>143</v>
      </c>
      <c r="C18041" s="44">
        <v>0</v>
      </c>
      <c r="D18041" s="33">
        <v>43855</v>
      </c>
    </row>
    <row r="18042" spans="1:4" x14ac:dyDescent="0.2">
      <c r="A18042" t="s">
        <v>376</v>
      </c>
      <c r="B18042" t="s">
        <v>143</v>
      </c>
      <c r="C18042" s="44">
        <v>0</v>
      </c>
      <c r="D18042" s="33">
        <v>43856</v>
      </c>
    </row>
    <row r="18043" spans="1:4" x14ac:dyDescent="0.2">
      <c r="A18043" t="s">
        <v>376</v>
      </c>
      <c r="B18043" t="s">
        <v>143</v>
      </c>
      <c r="C18043" s="44">
        <v>0</v>
      </c>
      <c r="D18043" s="33">
        <v>43857</v>
      </c>
    </row>
    <row r="18044" spans="1:4" x14ac:dyDescent="0.2">
      <c r="A18044" t="s">
        <v>376</v>
      </c>
      <c r="B18044" t="s">
        <v>143</v>
      </c>
      <c r="C18044" s="44">
        <v>0</v>
      </c>
      <c r="D18044" s="33">
        <v>43858</v>
      </c>
    </row>
    <row r="18045" spans="1:4" x14ac:dyDescent="0.2">
      <c r="A18045" t="s">
        <v>376</v>
      </c>
      <c r="B18045" t="s">
        <v>143</v>
      </c>
      <c r="C18045" s="44">
        <v>0</v>
      </c>
      <c r="D18045" s="33">
        <v>43859</v>
      </c>
    </row>
    <row r="18046" spans="1:4" x14ac:dyDescent="0.2">
      <c r="A18046" t="s">
        <v>376</v>
      </c>
      <c r="B18046" t="s">
        <v>143</v>
      </c>
      <c r="C18046" s="44">
        <v>0</v>
      </c>
      <c r="D18046" s="33">
        <v>43860</v>
      </c>
    </row>
    <row r="18047" spans="1:4" x14ac:dyDescent="0.2">
      <c r="A18047" t="s">
        <v>376</v>
      </c>
      <c r="B18047" t="s">
        <v>143</v>
      </c>
      <c r="C18047" s="44">
        <v>0</v>
      </c>
      <c r="D18047" s="33">
        <v>43861</v>
      </c>
    </row>
    <row r="18048" spans="1:4" x14ac:dyDescent="0.2">
      <c r="A18048" t="s">
        <v>376</v>
      </c>
      <c r="B18048" t="s">
        <v>143</v>
      </c>
      <c r="C18048" s="44">
        <v>0</v>
      </c>
      <c r="D18048" s="33">
        <v>43862</v>
      </c>
    </row>
    <row r="18049" spans="1:4" x14ac:dyDescent="0.2">
      <c r="A18049" t="s">
        <v>376</v>
      </c>
      <c r="B18049" t="s">
        <v>143</v>
      </c>
      <c r="C18049" s="44">
        <v>0</v>
      </c>
      <c r="D18049" s="33">
        <v>43863</v>
      </c>
    </row>
    <row r="18050" spans="1:4" x14ac:dyDescent="0.2">
      <c r="A18050" t="s">
        <v>376</v>
      </c>
      <c r="B18050" t="s">
        <v>143</v>
      </c>
      <c r="C18050" s="44">
        <v>0</v>
      </c>
      <c r="D18050" s="33">
        <v>43864</v>
      </c>
    </row>
    <row r="18051" spans="1:4" x14ac:dyDescent="0.2">
      <c r="A18051" t="s">
        <v>376</v>
      </c>
      <c r="B18051" t="s">
        <v>143</v>
      </c>
      <c r="C18051" s="44">
        <v>0</v>
      </c>
      <c r="D18051" s="33">
        <v>43865</v>
      </c>
    </row>
    <row r="18052" spans="1:4" x14ac:dyDescent="0.2">
      <c r="A18052" t="s">
        <v>376</v>
      </c>
      <c r="B18052" t="s">
        <v>143</v>
      </c>
      <c r="C18052" s="44">
        <v>0</v>
      </c>
      <c r="D18052" s="33">
        <v>43866</v>
      </c>
    </row>
    <row r="18053" spans="1:4" x14ac:dyDescent="0.2">
      <c r="A18053" t="s">
        <v>376</v>
      </c>
      <c r="B18053" t="s">
        <v>143</v>
      </c>
      <c r="C18053" s="44">
        <v>0</v>
      </c>
      <c r="D18053" s="33">
        <v>43867</v>
      </c>
    </row>
    <row r="18054" spans="1:4" x14ac:dyDescent="0.2">
      <c r="A18054" t="s">
        <v>376</v>
      </c>
      <c r="B18054" t="s">
        <v>143</v>
      </c>
      <c r="C18054" s="44">
        <v>0</v>
      </c>
      <c r="D18054" s="33">
        <v>43868</v>
      </c>
    </row>
    <row r="18055" spans="1:4" x14ac:dyDescent="0.2">
      <c r="A18055" t="s">
        <v>376</v>
      </c>
      <c r="B18055" t="s">
        <v>143</v>
      </c>
      <c r="C18055" s="44">
        <v>0</v>
      </c>
      <c r="D18055" s="33">
        <v>43869</v>
      </c>
    </row>
    <row r="18056" spans="1:4" x14ac:dyDescent="0.2">
      <c r="A18056" t="s">
        <v>376</v>
      </c>
      <c r="B18056" t="s">
        <v>143</v>
      </c>
      <c r="C18056" s="44">
        <v>0</v>
      </c>
      <c r="D18056" s="33">
        <v>43870</v>
      </c>
    </row>
    <row r="18057" spans="1:4" x14ac:dyDescent="0.2">
      <c r="A18057" t="s">
        <v>376</v>
      </c>
      <c r="B18057" t="s">
        <v>143</v>
      </c>
      <c r="C18057" s="44">
        <v>0</v>
      </c>
      <c r="D18057" s="33">
        <v>43871</v>
      </c>
    </row>
    <row r="18058" spans="1:4" x14ac:dyDescent="0.2">
      <c r="A18058" t="s">
        <v>376</v>
      </c>
      <c r="B18058" t="s">
        <v>143</v>
      </c>
      <c r="C18058" s="44">
        <v>0</v>
      </c>
      <c r="D18058" s="33">
        <v>43872</v>
      </c>
    </row>
    <row r="18059" spans="1:4" x14ac:dyDescent="0.2">
      <c r="A18059" t="s">
        <v>376</v>
      </c>
      <c r="B18059" t="s">
        <v>143</v>
      </c>
      <c r="C18059" s="44">
        <v>0</v>
      </c>
      <c r="D18059" s="33">
        <v>43873</v>
      </c>
    </row>
    <row r="18060" spans="1:4" x14ac:dyDescent="0.2">
      <c r="A18060" t="s">
        <v>376</v>
      </c>
      <c r="B18060" t="s">
        <v>143</v>
      </c>
      <c r="C18060" s="44">
        <v>0</v>
      </c>
      <c r="D18060" s="33">
        <v>43874</v>
      </c>
    </row>
    <row r="18061" spans="1:4" x14ac:dyDescent="0.2">
      <c r="A18061" t="s">
        <v>376</v>
      </c>
      <c r="B18061" t="s">
        <v>143</v>
      </c>
      <c r="C18061" s="44">
        <v>0</v>
      </c>
      <c r="D18061" s="33">
        <v>43875</v>
      </c>
    </row>
    <row r="18062" spans="1:4" x14ac:dyDescent="0.2">
      <c r="A18062" t="s">
        <v>376</v>
      </c>
      <c r="B18062" t="s">
        <v>143</v>
      </c>
      <c r="C18062" s="44">
        <v>0</v>
      </c>
      <c r="D18062" s="33">
        <v>43876</v>
      </c>
    </row>
    <row r="18063" spans="1:4" x14ac:dyDescent="0.2">
      <c r="A18063" t="s">
        <v>376</v>
      </c>
      <c r="B18063" t="s">
        <v>143</v>
      </c>
      <c r="C18063" s="44">
        <v>0</v>
      </c>
      <c r="D18063" s="33">
        <v>43877</v>
      </c>
    </row>
    <row r="18064" spans="1:4" x14ac:dyDescent="0.2">
      <c r="A18064" t="s">
        <v>376</v>
      </c>
      <c r="B18064" t="s">
        <v>143</v>
      </c>
      <c r="C18064" s="44">
        <v>0</v>
      </c>
      <c r="D18064" s="33">
        <v>43878</v>
      </c>
    </row>
    <row r="18065" spans="1:4" x14ac:dyDescent="0.2">
      <c r="A18065" t="s">
        <v>376</v>
      </c>
      <c r="B18065" t="s">
        <v>143</v>
      </c>
      <c r="C18065" s="44">
        <v>0</v>
      </c>
      <c r="D18065" s="33">
        <v>43879</v>
      </c>
    </row>
    <row r="18066" spans="1:4" x14ac:dyDescent="0.2">
      <c r="A18066" t="s">
        <v>376</v>
      </c>
      <c r="B18066" t="s">
        <v>143</v>
      </c>
      <c r="C18066" s="44">
        <v>0</v>
      </c>
      <c r="D18066" s="33">
        <v>43880</v>
      </c>
    </row>
    <row r="18067" spans="1:4" x14ac:dyDescent="0.2">
      <c r="A18067" t="s">
        <v>376</v>
      </c>
      <c r="B18067" t="s">
        <v>143</v>
      </c>
      <c r="C18067" s="44">
        <v>0</v>
      </c>
      <c r="D18067" s="33">
        <v>43881</v>
      </c>
    </row>
    <row r="18068" spans="1:4" x14ac:dyDescent="0.2">
      <c r="A18068" t="s">
        <v>376</v>
      </c>
      <c r="B18068" t="s">
        <v>143</v>
      </c>
      <c r="C18068" s="44">
        <v>0</v>
      </c>
      <c r="D18068" s="33">
        <v>43882</v>
      </c>
    </row>
    <row r="18069" spans="1:4" x14ac:dyDescent="0.2">
      <c r="A18069" t="s">
        <v>376</v>
      </c>
      <c r="B18069" t="s">
        <v>143</v>
      </c>
      <c r="C18069" s="44">
        <v>0</v>
      </c>
      <c r="D18069" s="33">
        <v>43883</v>
      </c>
    </row>
    <row r="18070" spans="1:4" x14ac:dyDescent="0.2">
      <c r="A18070" t="s">
        <v>376</v>
      </c>
      <c r="B18070" t="s">
        <v>143</v>
      </c>
      <c r="C18070" s="44">
        <v>0</v>
      </c>
      <c r="D18070" s="33">
        <v>43884</v>
      </c>
    </row>
    <row r="18071" spans="1:4" x14ac:dyDescent="0.2">
      <c r="A18071" t="s">
        <v>376</v>
      </c>
      <c r="B18071" t="s">
        <v>143</v>
      </c>
      <c r="C18071" s="44">
        <v>0</v>
      </c>
      <c r="D18071" s="33">
        <v>43885</v>
      </c>
    </row>
    <row r="18072" spans="1:4" x14ac:dyDescent="0.2">
      <c r="A18072" t="s">
        <v>376</v>
      </c>
      <c r="B18072" t="s">
        <v>143</v>
      </c>
      <c r="C18072" s="44">
        <v>0</v>
      </c>
      <c r="D18072" s="33">
        <v>43886</v>
      </c>
    </row>
    <row r="18073" spans="1:4" x14ac:dyDescent="0.2">
      <c r="A18073" t="s">
        <v>376</v>
      </c>
      <c r="B18073" t="s">
        <v>143</v>
      </c>
      <c r="C18073" s="44">
        <v>0</v>
      </c>
      <c r="D18073" s="33">
        <v>43887</v>
      </c>
    </row>
    <row r="18074" spans="1:4" x14ac:dyDescent="0.2">
      <c r="A18074" t="s">
        <v>376</v>
      </c>
      <c r="B18074" t="s">
        <v>143</v>
      </c>
      <c r="C18074" s="44">
        <v>0</v>
      </c>
      <c r="D18074" s="33">
        <v>43888</v>
      </c>
    </row>
    <row r="18075" spans="1:4" x14ac:dyDescent="0.2">
      <c r="A18075" t="s">
        <v>376</v>
      </c>
      <c r="B18075" t="s">
        <v>143</v>
      </c>
      <c r="C18075" s="44">
        <v>0</v>
      </c>
      <c r="D18075" s="33">
        <v>43889</v>
      </c>
    </row>
    <row r="18076" spans="1:4" x14ac:dyDescent="0.2">
      <c r="A18076" t="s">
        <v>376</v>
      </c>
      <c r="B18076" t="s">
        <v>143</v>
      </c>
      <c r="C18076" s="44">
        <v>0</v>
      </c>
      <c r="D18076" s="33">
        <v>43890</v>
      </c>
    </row>
    <row r="18077" spans="1:4" x14ac:dyDescent="0.2">
      <c r="A18077" t="s">
        <v>376</v>
      </c>
      <c r="B18077" t="s">
        <v>143</v>
      </c>
      <c r="C18077" s="44">
        <v>0</v>
      </c>
      <c r="D18077" s="33">
        <v>43891</v>
      </c>
    </row>
    <row r="18078" spans="1:4" x14ac:dyDescent="0.2">
      <c r="A18078" t="s">
        <v>376</v>
      </c>
      <c r="B18078" t="s">
        <v>143</v>
      </c>
      <c r="C18078" s="44">
        <v>0</v>
      </c>
      <c r="D18078" s="33">
        <v>43892</v>
      </c>
    </row>
    <row r="18079" spans="1:4" x14ac:dyDescent="0.2">
      <c r="A18079" t="s">
        <v>376</v>
      </c>
      <c r="B18079" t="s">
        <v>143</v>
      </c>
      <c r="C18079" s="44">
        <v>1</v>
      </c>
      <c r="D18079" s="33">
        <v>43893</v>
      </c>
    </row>
    <row r="18080" spans="1:4" x14ac:dyDescent="0.2">
      <c r="A18080" t="s">
        <v>376</v>
      </c>
      <c r="B18080" t="s">
        <v>143</v>
      </c>
      <c r="C18080" s="44">
        <v>10</v>
      </c>
      <c r="D18080" s="33">
        <v>43894</v>
      </c>
    </row>
    <row r="18081" spans="1:4" x14ac:dyDescent="0.2">
      <c r="A18081" t="s">
        <v>376</v>
      </c>
      <c r="B18081" t="s">
        <v>143</v>
      </c>
      <c r="C18081" s="44">
        <v>18</v>
      </c>
      <c r="D18081" s="33">
        <v>43895</v>
      </c>
    </row>
    <row r="18082" spans="1:4" x14ac:dyDescent="0.2">
      <c r="A18082" t="s">
        <v>376</v>
      </c>
      <c r="B18082" t="s">
        <v>143</v>
      </c>
      <c r="C18082" s="44">
        <v>19</v>
      </c>
      <c r="D18082" s="33">
        <v>43896</v>
      </c>
    </row>
    <row r="18083" spans="1:4" x14ac:dyDescent="0.2">
      <c r="A18083" t="s">
        <v>376</v>
      </c>
      <c r="B18083" t="s">
        <v>143</v>
      </c>
      <c r="C18083" s="44">
        <v>57</v>
      </c>
      <c r="D18083" s="33">
        <v>43897</v>
      </c>
    </row>
    <row r="18084" spans="1:4" x14ac:dyDescent="0.2">
      <c r="A18084" t="s">
        <v>376</v>
      </c>
      <c r="B18084" t="s">
        <v>143</v>
      </c>
      <c r="C18084" s="44">
        <v>83</v>
      </c>
      <c r="D18084" s="33">
        <v>43898</v>
      </c>
    </row>
    <row r="18085" spans="1:4" x14ac:dyDescent="0.2">
      <c r="A18085" t="s">
        <v>376</v>
      </c>
      <c r="B18085" t="s">
        <v>143</v>
      </c>
      <c r="C18085" s="44">
        <v>98</v>
      </c>
      <c r="D18085" s="33">
        <v>43899</v>
      </c>
    </row>
    <row r="18086" spans="1:4" x14ac:dyDescent="0.2">
      <c r="A18086" t="s">
        <v>376</v>
      </c>
      <c r="B18086" t="s">
        <v>143</v>
      </c>
      <c r="C18086" s="44">
        <v>0</v>
      </c>
      <c r="D18086" s="33">
        <v>43900</v>
      </c>
    </row>
    <row r="18087" spans="1:4" x14ac:dyDescent="0.2">
      <c r="A18087" t="s">
        <v>376</v>
      </c>
      <c r="B18087" t="s">
        <v>143</v>
      </c>
      <c r="C18087" s="44">
        <v>0</v>
      </c>
      <c r="D18087" s="33">
        <v>43901</v>
      </c>
    </row>
    <row r="18088" spans="1:4" x14ac:dyDescent="0.2">
      <c r="A18088" t="s">
        <v>376</v>
      </c>
      <c r="B18088" t="s">
        <v>143</v>
      </c>
      <c r="C18088" s="44">
        <v>0</v>
      </c>
      <c r="D18088" s="33">
        <v>43902</v>
      </c>
    </row>
    <row r="18089" spans="1:4" x14ac:dyDescent="0.2">
      <c r="A18089" t="s">
        <v>376</v>
      </c>
      <c r="B18089" t="s">
        <v>143</v>
      </c>
      <c r="C18089" s="44">
        <v>0</v>
      </c>
      <c r="D18089" s="33">
        <v>43903</v>
      </c>
    </row>
    <row r="18090" spans="1:4" x14ac:dyDescent="0.2">
      <c r="A18090" t="s">
        <v>376</v>
      </c>
      <c r="B18090" t="s">
        <v>143</v>
      </c>
      <c r="C18090" s="44">
        <v>0</v>
      </c>
      <c r="D18090" s="33">
        <v>43904</v>
      </c>
    </row>
    <row r="18091" spans="1:4" x14ac:dyDescent="0.2">
      <c r="A18091" t="s">
        <v>376</v>
      </c>
      <c r="B18091" t="s">
        <v>143</v>
      </c>
      <c r="C18091" s="44">
        <v>0</v>
      </c>
      <c r="D18091" s="33">
        <v>43905</v>
      </c>
    </row>
    <row r="18092" spans="1:4" x14ac:dyDescent="0.2">
      <c r="A18092" t="s">
        <v>377</v>
      </c>
      <c r="B18092" t="s">
        <v>143</v>
      </c>
      <c r="C18092" s="44">
        <v>0</v>
      </c>
      <c r="D18092" s="33">
        <v>43852</v>
      </c>
    </row>
    <row r="18093" spans="1:4" x14ac:dyDescent="0.2">
      <c r="A18093" t="s">
        <v>377</v>
      </c>
      <c r="B18093" t="s">
        <v>143</v>
      </c>
      <c r="C18093" s="44">
        <v>0</v>
      </c>
      <c r="D18093" s="33">
        <v>43853</v>
      </c>
    </row>
    <row r="18094" spans="1:4" x14ac:dyDescent="0.2">
      <c r="A18094" t="s">
        <v>377</v>
      </c>
      <c r="B18094" t="s">
        <v>143</v>
      </c>
      <c r="C18094" s="44">
        <v>0</v>
      </c>
      <c r="D18094" s="33">
        <v>43854</v>
      </c>
    </row>
    <row r="18095" spans="1:4" x14ac:dyDescent="0.2">
      <c r="A18095" t="s">
        <v>377</v>
      </c>
      <c r="B18095" t="s">
        <v>143</v>
      </c>
      <c r="C18095" s="44">
        <v>0</v>
      </c>
      <c r="D18095" s="33">
        <v>43855</v>
      </c>
    </row>
    <row r="18096" spans="1:4" x14ac:dyDescent="0.2">
      <c r="A18096" t="s">
        <v>377</v>
      </c>
      <c r="B18096" t="s">
        <v>143</v>
      </c>
      <c r="C18096" s="44">
        <v>0</v>
      </c>
      <c r="D18096" s="33">
        <v>43856</v>
      </c>
    </row>
    <row r="18097" spans="1:4" x14ac:dyDescent="0.2">
      <c r="A18097" t="s">
        <v>377</v>
      </c>
      <c r="B18097" t="s">
        <v>143</v>
      </c>
      <c r="C18097" s="44">
        <v>0</v>
      </c>
      <c r="D18097" s="33">
        <v>43857</v>
      </c>
    </row>
    <row r="18098" spans="1:4" x14ac:dyDescent="0.2">
      <c r="A18098" t="s">
        <v>377</v>
      </c>
      <c r="B18098" t="s">
        <v>143</v>
      </c>
      <c r="C18098" s="44">
        <v>0</v>
      </c>
      <c r="D18098" s="33">
        <v>43858</v>
      </c>
    </row>
    <row r="18099" spans="1:4" x14ac:dyDescent="0.2">
      <c r="A18099" t="s">
        <v>377</v>
      </c>
      <c r="B18099" t="s">
        <v>143</v>
      </c>
      <c r="C18099" s="44">
        <v>0</v>
      </c>
      <c r="D18099" s="33">
        <v>43859</v>
      </c>
    </row>
    <row r="18100" spans="1:4" x14ac:dyDescent="0.2">
      <c r="A18100" t="s">
        <v>377</v>
      </c>
      <c r="B18100" t="s">
        <v>143</v>
      </c>
      <c r="C18100" s="44">
        <v>0</v>
      </c>
      <c r="D18100" s="33">
        <v>43860</v>
      </c>
    </row>
    <row r="18101" spans="1:4" x14ac:dyDescent="0.2">
      <c r="A18101" t="s">
        <v>377</v>
      </c>
      <c r="B18101" t="s">
        <v>143</v>
      </c>
      <c r="C18101" s="44">
        <v>0</v>
      </c>
      <c r="D18101" s="33">
        <v>43861</v>
      </c>
    </row>
    <row r="18102" spans="1:4" x14ac:dyDescent="0.2">
      <c r="A18102" t="s">
        <v>377</v>
      </c>
      <c r="B18102" t="s">
        <v>143</v>
      </c>
      <c r="C18102" s="44">
        <v>0</v>
      </c>
      <c r="D18102" s="33">
        <v>43862</v>
      </c>
    </row>
    <row r="18103" spans="1:4" x14ac:dyDescent="0.2">
      <c r="A18103" t="s">
        <v>377</v>
      </c>
      <c r="B18103" t="s">
        <v>143</v>
      </c>
      <c r="C18103" s="44">
        <v>0</v>
      </c>
      <c r="D18103" s="33">
        <v>43863</v>
      </c>
    </row>
    <row r="18104" spans="1:4" x14ac:dyDescent="0.2">
      <c r="A18104" t="s">
        <v>377</v>
      </c>
      <c r="B18104" t="s">
        <v>143</v>
      </c>
      <c r="C18104" s="44">
        <v>0</v>
      </c>
      <c r="D18104" s="33">
        <v>43864</v>
      </c>
    </row>
    <row r="18105" spans="1:4" x14ac:dyDescent="0.2">
      <c r="A18105" t="s">
        <v>377</v>
      </c>
      <c r="B18105" t="s">
        <v>143</v>
      </c>
      <c r="C18105" s="44">
        <v>0</v>
      </c>
      <c r="D18105" s="33">
        <v>43865</v>
      </c>
    </row>
    <row r="18106" spans="1:4" x14ac:dyDescent="0.2">
      <c r="A18106" t="s">
        <v>377</v>
      </c>
      <c r="B18106" t="s">
        <v>143</v>
      </c>
      <c r="C18106" s="44">
        <v>0</v>
      </c>
      <c r="D18106" s="33">
        <v>43866</v>
      </c>
    </row>
    <row r="18107" spans="1:4" x14ac:dyDescent="0.2">
      <c r="A18107" t="s">
        <v>377</v>
      </c>
      <c r="B18107" t="s">
        <v>143</v>
      </c>
      <c r="C18107" s="44">
        <v>0</v>
      </c>
      <c r="D18107" s="33">
        <v>43867</v>
      </c>
    </row>
    <row r="18108" spans="1:4" x14ac:dyDescent="0.2">
      <c r="A18108" t="s">
        <v>377</v>
      </c>
      <c r="B18108" t="s">
        <v>143</v>
      </c>
      <c r="C18108" s="44">
        <v>0</v>
      </c>
      <c r="D18108" s="33">
        <v>43868</v>
      </c>
    </row>
    <row r="18109" spans="1:4" x14ac:dyDescent="0.2">
      <c r="A18109" t="s">
        <v>377</v>
      </c>
      <c r="B18109" t="s">
        <v>143</v>
      </c>
      <c r="C18109" s="44">
        <v>0</v>
      </c>
      <c r="D18109" s="33">
        <v>43869</v>
      </c>
    </row>
    <row r="18110" spans="1:4" x14ac:dyDescent="0.2">
      <c r="A18110" t="s">
        <v>377</v>
      </c>
      <c r="B18110" t="s">
        <v>143</v>
      </c>
      <c r="C18110" s="44">
        <v>0</v>
      </c>
      <c r="D18110" s="33">
        <v>43870</v>
      </c>
    </row>
    <row r="18111" spans="1:4" x14ac:dyDescent="0.2">
      <c r="A18111" t="s">
        <v>377</v>
      </c>
      <c r="B18111" t="s">
        <v>143</v>
      </c>
      <c r="C18111" s="44">
        <v>0</v>
      </c>
      <c r="D18111" s="33">
        <v>43871</v>
      </c>
    </row>
    <row r="18112" spans="1:4" x14ac:dyDescent="0.2">
      <c r="A18112" t="s">
        <v>377</v>
      </c>
      <c r="B18112" t="s">
        <v>143</v>
      </c>
      <c r="C18112" s="44">
        <v>0</v>
      </c>
      <c r="D18112" s="33">
        <v>43872</v>
      </c>
    </row>
    <row r="18113" spans="1:4" x14ac:dyDescent="0.2">
      <c r="A18113" t="s">
        <v>377</v>
      </c>
      <c r="B18113" t="s">
        <v>143</v>
      </c>
      <c r="C18113" s="44">
        <v>0</v>
      </c>
      <c r="D18113" s="33">
        <v>43873</v>
      </c>
    </row>
    <row r="18114" spans="1:4" x14ac:dyDescent="0.2">
      <c r="A18114" t="s">
        <v>377</v>
      </c>
      <c r="B18114" t="s">
        <v>143</v>
      </c>
      <c r="C18114" s="44">
        <v>0</v>
      </c>
      <c r="D18114" s="33">
        <v>43874</v>
      </c>
    </row>
    <row r="18115" spans="1:4" x14ac:dyDescent="0.2">
      <c r="A18115" t="s">
        <v>377</v>
      </c>
      <c r="B18115" t="s">
        <v>143</v>
      </c>
      <c r="C18115" s="44">
        <v>0</v>
      </c>
      <c r="D18115" s="33">
        <v>43875</v>
      </c>
    </row>
    <row r="18116" spans="1:4" x14ac:dyDescent="0.2">
      <c r="A18116" t="s">
        <v>377</v>
      </c>
      <c r="B18116" t="s">
        <v>143</v>
      </c>
      <c r="C18116" s="44">
        <v>0</v>
      </c>
      <c r="D18116" s="33">
        <v>43876</v>
      </c>
    </row>
    <row r="18117" spans="1:4" x14ac:dyDescent="0.2">
      <c r="A18117" t="s">
        <v>377</v>
      </c>
      <c r="B18117" t="s">
        <v>143</v>
      </c>
      <c r="C18117" s="44">
        <v>0</v>
      </c>
      <c r="D18117" s="33">
        <v>43877</v>
      </c>
    </row>
    <row r="18118" spans="1:4" x14ac:dyDescent="0.2">
      <c r="A18118" t="s">
        <v>377</v>
      </c>
      <c r="B18118" t="s">
        <v>143</v>
      </c>
      <c r="C18118" s="44">
        <v>0</v>
      </c>
      <c r="D18118" s="33">
        <v>43878</v>
      </c>
    </row>
    <row r="18119" spans="1:4" x14ac:dyDescent="0.2">
      <c r="A18119" t="s">
        <v>377</v>
      </c>
      <c r="B18119" t="s">
        <v>143</v>
      </c>
      <c r="C18119" s="44">
        <v>0</v>
      </c>
      <c r="D18119" s="33">
        <v>43879</v>
      </c>
    </row>
    <row r="18120" spans="1:4" x14ac:dyDescent="0.2">
      <c r="A18120" t="s">
        <v>377</v>
      </c>
      <c r="B18120" t="s">
        <v>143</v>
      </c>
      <c r="C18120" s="44">
        <v>0</v>
      </c>
      <c r="D18120" s="33">
        <v>43880</v>
      </c>
    </row>
    <row r="18121" spans="1:4" x14ac:dyDescent="0.2">
      <c r="A18121" t="s">
        <v>377</v>
      </c>
      <c r="B18121" t="s">
        <v>143</v>
      </c>
      <c r="C18121" s="44">
        <v>0</v>
      </c>
      <c r="D18121" s="33">
        <v>43881</v>
      </c>
    </row>
    <row r="18122" spans="1:4" x14ac:dyDescent="0.2">
      <c r="A18122" t="s">
        <v>377</v>
      </c>
      <c r="B18122" t="s">
        <v>143</v>
      </c>
      <c r="C18122" s="44">
        <v>0</v>
      </c>
      <c r="D18122" s="33">
        <v>43882</v>
      </c>
    </row>
    <row r="18123" spans="1:4" x14ac:dyDescent="0.2">
      <c r="A18123" t="s">
        <v>377</v>
      </c>
      <c r="B18123" t="s">
        <v>143</v>
      </c>
      <c r="C18123" s="44">
        <v>0</v>
      </c>
      <c r="D18123" s="33">
        <v>43883</v>
      </c>
    </row>
    <row r="18124" spans="1:4" x14ac:dyDescent="0.2">
      <c r="A18124" t="s">
        <v>377</v>
      </c>
      <c r="B18124" t="s">
        <v>143</v>
      </c>
      <c r="C18124" s="44">
        <v>0</v>
      </c>
      <c r="D18124" s="33">
        <v>43884</v>
      </c>
    </row>
    <row r="18125" spans="1:4" x14ac:dyDescent="0.2">
      <c r="A18125" t="s">
        <v>377</v>
      </c>
      <c r="B18125" t="s">
        <v>143</v>
      </c>
      <c r="C18125" s="44">
        <v>0</v>
      </c>
      <c r="D18125" s="33">
        <v>43885</v>
      </c>
    </row>
    <row r="18126" spans="1:4" x14ac:dyDescent="0.2">
      <c r="A18126" t="s">
        <v>377</v>
      </c>
      <c r="B18126" t="s">
        <v>143</v>
      </c>
      <c r="C18126" s="44">
        <v>0</v>
      </c>
      <c r="D18126" s="33">
        <v>43886</v>
      </c>
    </row>
    <row r="18127" spans="1:4" x14ac:dyDescent="0.2">
      <c r="A18127" t="s">
        <v>377</v>
      </c>
      <c r="B18127" t="s">
        <v>143</v>
      </c>
      <c r="C18127" s="44">
        <v>0</v>
      </c>
      <c r="D18127" s="33">
        <v>43887</v>
      </c>
    </row>
    <row r="18128" spans="1:4" x14ac:dyDescent="0.2">
      <c r="A18128" t="s">
        <v>377</v>
      </c>
      <c r="B18128" t="s">
        <v>143</v>
      </c>
      <c r="C18128" s="44">
        <v>0</v>
      </c>
      <c r="D18128" s="33">
        <v>43888</v>
      </c>
    </row>
    <row r="18129" spans="1:4" x14ac:dyDescent="0.2">
      <c r="A18129" t="s">
        <v>377</v>
      </c>
      <c r="B18129" t="s">
        <v>143</v>
      </c>
      <c r="C18129" s="44">
        <v>0</v>
      </c>
      <c r="D18129" s="33">
        <v>43889</v>
      </c>
    </row>
    <row r="18130" spans="1:4" x14ac:dyDescent="0.2">
      <c r="A18130" t="s">
        <v>377</v>
      </c>
      <c r="B18130" t="s">
        <v>143</v>
      </c>
      <c r="C18130" s="44">
        <v>0</v>
      </c>
      <c r="D18130" s="33">
        <v>43890</v>
      </c>
    </row>
    <row r="18131" spans="1:4" x14ac:dyDescent="0.2">
      <c r="A18131" t="s">
        <v>377</v>
      </c>
      <c r="B18131" t="s">
        <v>143</v>
      </c>
      <c r="C18131" s="44">
        <v>0</v>
      </c>
      <c r="D18131" s="33">
        <v>43891</v>
      </c>
    </row>
    <row r="18132" spans="1:4" x14ac:dyDescent="0.2">
      <c r="A18132" t="s">
        <v>377</v>
      </c>
      <c r="B18132" t="s">
        <v>143</v>
      </c>
      <c r="C18132" s="44">
        <v>1</v>
      </c>
      <c r="D18132" s="33">
        <v>43892</v>
      </c>
    </row>
    <row r="18133" spans="1:4" x14ac:dyDescent="0.2">
      <c r="A18133" t="s">
        <v>377</v>
      </c>
      <c r="B18133" t="s">
        <v>143</v>
      </c>
      <c r="C18133" s="44">
        <v>2</v>
      </c>
      <c r="D18133" s="33">
        <v>43893</v>
      </c>
    </row>
    <row r="18134" spans="1:4" x14ac:dyDescent="0.2">
      <c r="A18134" t="s">
        <v>377</v>
      </c>
      <c r="B18134" t="s">
        <v>143</v>
      </c>
      <c r="C18134" s="44">
        <v>2</v>
      </c>
      <c r="D18134" s="33">
        <v>43894</v>
      </c>
    </row>
    <row r="18135" spans="1:4" x14ac:dyDescent="0.2">
      <c r="A18135" t="s">
        <v>377</v>
      </c>
      <c r="B18135" t="s">
        <v>143</v>
      </c>
      <c r="C18135" s="44">
        <v>2</v>
      </c>
      <c r="D18135" s="33">
        <v>43895</v>
      </c>
    </row>
    <row r="18136" spans="1:4" x14ac:dyDescent="0.2">
      <c r="A18136" t="s">
        <v>377</v>
      </c>
      <c r="B18136" t="s">
        <v>143</v>
      </c>
      <c r="C18136" s="44">
        <v>2</v>
      </c>
      <c r="D18136" s="33">
        <v>43896</v>
      </c>
    </row>
    <row r="18137" spans="1:4" x14ac:dyDescent="0.2">
      <c r="A18137" t="s">
        <v>377</v>
      </c>
      <c r="B18137" t="s">
        <v>143</v>
      </c>
      <c r="C18137" s="44">
        <v>2</v>
      </c>
      <c r="D18137" s="33">
        <v>43897</v>
      </c>
    </row>
    <row r="18138" spans="1:4" x14ac:dyDescent="0.2">
      <c r="A18138" t="s">
        <v>377</v>
      </c>
      <c r="B18138" t="s">
        <v>143</v>
      </c>
      <c r="C18138" s="44">
        <v>3</v>
      </c>
      <c r="D18138" s="33">
        <v>43898</v>
      </c>
    </row>
    <row r="18139" spans="1:4" x14ac:dyDescent="0.2">
      <c r="A18139" t="s">
        <v>377</v>
      </c>
      <c r="B18139" t="s">
        <v>143</v>
      </c>
      <c r="C18139" s="44">
        <v>3</v>
      </c>
      <c r="D18139" s="33">
        <v>43899</v>
      </c>
    </row>
    <row r="18140" spans="1:4" x14ac:dyDescent="0.2">
      <c r="A18140" t="s">
        <v>377</v>
      </c>
      <c r="B18140" t="s">
        <v>143</v>
      </c>
      <c r="C18140" s="44">
        <v>0</v>
      </c>
      <c r="D18140" s="33">
        <v>43900</v>
      </c>
    </row>
    <row r="18141" spans="1:4" x14ac:dyDescent="0.2">
      <c r="A18141" t="s">
        <v>377</v>
      </c>
      <c r="B18141" t="s">
        <v>143</v>
      </c>
      <c r="C18141" s="44">
        <v>0</v>
      </c>
      <c r="D18141" s="33">
        <v>43901</v>
      </c>
    </row>
    <row r="18142" spans="1:4" x14ac:dyDescent="0.2">
      <c r="A18142" t="s">
        <v>377</v>
      </c>
      <c r="B18142" t="s">
        <v>143</v>
      </c>
      <c r="C18142" s="44">
        <v>0</v>
      </c>
      <c r="D18142" s="33">
        <v>43902</v>
      </c>
    </row>
    <row r="18143" spans="1:4" x14ac:dyDescent="0.2">
      <c r="A18143" t="s">
        <v>377</v>
      </c>
      <c r="B18143" t="s">
        <v>143</v>
      </c>
      <c r="C18143" s="44">
        <v>0</v>
      </c>
      <c r="D18143" s="33">
        <v>43903</v>
      </c>
    </row>
    <row r="18144" spans="1:4" x14ac:dyDescent="0.2">
      <c r="A18144" t="s">
        <v>377</v>
      </c>
      <c r="B18144" t="s">
        <v>143</v>
      </c>
      <c r="C18144" s="44">
        <v>0</v>
      </c>
      <c r="D18144" s="33">
        <v>43904</v>
      </c>
    </row>
    <row r="18145" spans="1:4" x14ac:dyDescent="0.2">
      <c r="A18145" t="s">
        <v>377</v>
      </c>
      <c r="B18145" t="s">
        <v>143</v>
      </c>
      <c r="C18145" s="44">
        <v>0</v>
      </c>
      <c r="D18145" s="33">
        <v>43905</v>
      </c>
    </row>
    <row r="18146" spans="1:4" x14ac:dyDescent="0.2">
      <c r="A18146" t="s">
        <v>378</v>
      </c>
      <c r="B18146" t="s">
        <v>143</v>
      </c>
      <c r="C18146" s="44">
        <v>0</v>
      </c>
      <c r="D18146" s="33">
        <v>43852</v>
      </c>
    </row>
    <row r="18147" spans="1:4" x14ac:dyDescent="0.2">
      <c r="A18147" t="s">
        <v>378</v>
      </c>
      <c r="B18147" t="s">
        <v>143</v>
      </c>
      <c r="C18147" s="44">
        <v>0</v>
      </c>
      <c r="D18147" s="33">
        <v>43853</v>
      </c>
    </row>
    <row r="18148" spans="1:4" x14ac:dyDescent="0.2">
      <c r="A18148" t="s">
        <v>378</v>
      </c>
      <c r="B18148" t="s">
        <v>143</v>
      </c>
      <c r="C18148" s="44">
        <v>0</v>
      </c>
      <c r="D18148" s="33">
        <v>43854</v>
      </c>
    </row>
    <row r="18149" spans="1:4" x14ac:dyDescent="0.2">
      <c r="A18149" t="s">
        <v>378</v>
      </c>
      <c r="B18149" t="s">
        <v>143</v>
      </c>
      <c r="C18149" s="44">
        <v>0</v>
      </c>
      <c r="D18149" s="33">
        <v>43855</v>
      </c>
    </row>
    <row r="18150" spans="1:4" x14ac:dyDescent="0.2">
      <c r="A18150" t="s">
        <v>378</v>
      </c>
      <c r="B18150" t="s">
        <v>143</v>
      </c>
      <c r="C18150" s="44">
        <v>0</v>
      </c>
      <c r="D18150" s="33">
        <v>43856</v>
      </c>
    </row>
    <row r="18151" spans="1:4" x14ac:dyDescent="0.2">
      <c r="A18151" t="s">
        <v>378</v>
      </c>
      <c r="B18151" t="s">
        <v>143</v>
      </c>
      <c r="C18151" s="44">
        <v>0</v>
      </c>
      <c r="D18151" s="33">
        <v>43857</v>
      </c>
    </row>
    <row r="18152" spans="1:4" x14ac:dyDescent="0.2">
      <c r="A18152" t="s">
        <v>378</v>
      </c>
      <c r="B18152" t="s">
        <v>143</v>
      </c>
      <c r="C18152" s="44">
        <v>0</v>
      </c>
      <c r="D18152" s="33">
        <v>43858</v>
      </c>
    </row>
    <row r="18153" spans="1:4" x14ac:dyDescent="0.2">
      <c r="A18153" t="s">
        <v>378</v>
      </c>
      <c r="B18153" t="s">
        <v>143</v>
      </c>
      <c r="C18153" s="44">
        <v>0</v>
      </c>
      <c r="D18153" s="33">
        <v>43859</v>
      </c>
    </row>
    <row r="18154" spans="1:4" x14ac:dyDescent="0.2">
      <c r="A18154" t="s">
        <v>378</v>
      </c>
      <c r="B18154" t="s">
        <v>143</v>
      </c>
      <c r="C18154" s="44">
        <v>0</v>
      </c>
      <c r="D18154" s="33">
        <v>43860</v>
      </c>
    </row>
    <row r="18155" spans="1:4" x14ac:dyDescent="0.2">
      <c r="A18155" t="s">
        <v>378</v>
      </c>
      <c r="B18155" t="s">
        <v>143</v>
      </c>
      <c r="C18155" s="44">
        <v>0</v>
      </c>
      <c r="D18155" s="33">
        <v>43861</v>
      </c>
    </row>
    <row r="18156" spans="1:4" x14ac:dyDescent="0.2">
      <c r="A18156" t="s">
        <v>378</v>
      </c>
      <c r="B18156" t="s">
        <v>143</v>
      </c>
      <c r="C18156" s="44">
        <v>0</v>
      </c>
      <c r="D18156" s="33">
        <v>43862</v>
      </c>
    </row>
    <row r="18157" spans="1:4" x14ac:dyDescent="0.2">
      <c r="A18157" t="s">
        <v>378</v>
      </c>
      <c r="B18157" t="s">
        <v>143</v>
      </c>
      <c r="C18157" s="44">
        <v>0</v>
      </c>
      <c r="D18157" s="33">
        <v>43863</v>
      </c>
    </row>
    <row r="18158" spans="1:4" x14ac:dyDescent="0.2">
      <c r="A18158" t="s">
        <v>378</v>
      </c>
      <c r="B18158" t="s">
        <v>143</v>
      </c>
      <c r="C18158" s="44">
        <v>0</v>
      </c>
      <c r="D18158" s="33">
        <v>43864</v>
      </c>
    </row>
    <row r="18159" spans="1:4" x14ac:dyDescent="0.2">
      <c r="A18159" t="s">
        <v>378</v>
      </c>
      <c r="B18159" t="s">
        <v>143</v>
      </c>
      <c r="C18159" s="44">
        <v>0</v>
      </c>
      <c r="D18159" s="33">
        <v>43865</v>
      </c>
    </row>
    <row r="18160" spans="1:4" x14ac:dyDescent="0.2">
      <c r="A18160" t="s">
        <v>378</v>
      </c>
      <c r="B18160" t="s">
        <v>143</v>
      </c>
      <c r="C18160" s="44">
        <v>0</v>
      </c>
      <c r="D18160" s="33">
        <v>43866</v>
      </c>
    </row>
    <row r="18161" spans="1:4" x14ac:dyDescent="0.2">
      <c r="A18161" t="s">
        <v>378</v>
      </c>
      <c r="B18161" t="s">
        <v>143</v>
      </c>
      <c r="C18161" s="44">
        <v>0</v>
      </c>
      <c r="D18161" s="33">
        <v>43867</v>
      </c>
    </row>
    <row r="18162" spans="1:4" x14ac:dyDescent="0.2">
      <c r="A18162" t="s">
        <v>378</v>
      </c>
      <c r="B18162" t="s">
        <v>143</v>
      </c>
      <c r="C18162" s="44">
        <v>0</v>
      </c>
      <c r="D18162" s="33">
        <v>43868</v>
      </c>
    </row>
    <row r="18163" spans="1:4" x14ac:dyDescent="0.2">
      <c r="A18163" t="s">
        <v>378</v>
      </c>
      <c r="B18163" t="s">
        <v>143</v>
      </c>
      <c r="C18163" s="44">
        <v>0</v>
      </c>
      <c r="D18163" s="33">
        <v>43869</v>
      </c>
    </row>
    <row r="18164" spans="1:4" x14ac:dyDescent="0.2">
      <c r="A18164" t="s">
        <v>378</v>
      </c>
      <c r="B18164" t="s">
        <v>143</v>
      </c>
      <c r="C18164" s="44">
        <v>0</v>
      </c>
      <c r="D18164" s="33">
        <v>43870</v>
      </c>
    </row>
    <row r="18165" spans="1:4" x14ac:dyDescent="0.2">
      <c r="A18165" t="s">
        <v>378</v>
      </c>
      <c r="B18165" t="s">
        <v>143</v>
      </c>
      <c r="C18165" s="44">
        <v>0</v>
      </c>
      <c r="D18165" s="33">
        <v>43871</v>
      </c>
    </row>
    <row r="18166" spans="1:4" x14ac:dyDescent="0.2">
      <c r="A18166" t="s">
        <v>378</v>
      </c>
      <c r="B18166" t="s">
        <v>143</v>
      </c>
      <c r="C18166" s="44">
        <v>0</v>
      </c>
      <c r="D18166" s="33">
        <v>43872</v>
      </c>
    </row>
    <row r="18167" spans="1:4" x14ac:dyDescent="0.2">
      <c r="A18167" t="s">
        <v>378</v>
      </c>
      <c r="B18167" t="s">
        <v>143</v>
      </c>
      <c r="C18167" s="44">
        <v>0</v>
      </c>
      <c r="D18167" s="33">
        <v>43873</v>
      </c>
    </row>
    <row r="18168" spans="1:4" x14ac:dyDescent="0.2">
      <c r="A18168" t="s">
        <v>378</v>
      </c>
      <c r="B18168" t="s">
        <v>143</v>
      </c>
      <c r="C18168" s="44">
        <v>0</v>
      </c>
      <c r="D18168" s="33">
        <v>43874</v>
      </c>
    </row>
    <row r="18169" spans="1:4" x14ac:dyDescent="0.2">
      <c r="A18169" t="s">
        <v>378</v>
      </c>
      <c r="B18169" t="s">
        <v>143</v>
      </c>
      <c r="C18169" s="44">
        <v>0</v>
      </c>
      <c r="D18169" s="33">
        <v>43875</v>
      </c>
    </row>
    <row r="18170" spans="1:4" x14ac:dyDescent="0.2">
      <c r="A18170" t="s">
        <v>378</v>
      </c>
      <c r="B18170" t="s">
        <v>143</v>
      </c>
      <c r="C18170" s="44">
        <v>0</v>
      </c>
      <c r="D18170" s="33">
        <v>43876</v>
      </c>
    </row>
    <row r="18171" spans="1:4" x14ac:dyDescent="0.2">
      <c r="A18171" t="s">
        <v>378</v>
      </c>
      <c r="B18171" t="s">
        <v>143</v>
      </c>
      <c r="C18171" s="44">
        <v>0</v>
      </c>
      <c r="D18171" s="33">
        <v>43877</v>
      </c>
    </row>
    <row r="18172" spans="1:4" x14ac:dyDescent="0.2">
      <c r="A18172" t="s">
        <v>378</v>
      </c>
      <c r="B18172" t="s">
        <v>143</v>
      </c>
      <c r="C18172" s="44">
        <v>0</v>
      </c>
      <c r="D18172" s="33">
        <v>43878</v>
      </c>
    </row>
    <row r="18173" spans="1:4" x14ac:dyDescent="0.2">
      <c r="A18173" t="s">
        <v>378</v>
      </c>
      <c r="B18173" t="s">
        <v>143</v>
      </c>
      <c r="C18173" s="44">
        <v>0</v>
      </c>
      <c r="D18173" s="33">
        <v>43879</v>
      </c>
    </row>
    <row r="18174" spans="1:4" x14ac:dyDescent="0.2">
      <c r="A18174" t="s">
        <v>378</v>
      </c>
      <c r="B18174" t="s">
        <v>143</v>
      </c>
      <c r="C18174" s="44">
        <v>0</v>
      </c>
      <c r="D18174" s="33">
        <v>43880</v>
      </c>
    </row>
    <row r="18175" spans="1:4" x14ac:dyDescent="0.2">
      <c r="A18175" t="s">
        <v>378</v>
      </c>
      <c r="B18175" t="s">
        <v>143</v>
      </c>
      <c r="C18175" s="44">
        <v>0</v>
      </c>
      <c r="D18175" s="33">
        <v>43881</v>
      </c>
    </row>
    <row r="18176" spans="1:4" x14ac:dyDescent="0.2">
      <c r="A18176" t="s">
        <v>378</v>
      </c>
      <c r="B18176" t="s">
        <v>143</v>
      </c>
      <c r="C18176" s="44">
        <v>0</v>
      </c>
      <c r="D18176" s="33">
        <v>43882</v>
      </c>
    </row>
    <row r="18177" spans="1:4" x14ac:dyDescent="0.2">
      <c r="A18177" t="s">
        <v>378</v>
      </c>
      <c r="B18177" t="s">
        <v>143</v>
      </c>
      <c r="C18177" s="44">
        <v>0</v>
      </c>
      <c r="D18177" s="33">
        <v>43883</v>
      </c>
    </row>
    <row r="18178" spans="1:4" x14ac:dyDescent="0.2">
      <c r="A18178" t="s">
        <v>378</v>
      </c>
      <c r="B18178" t="s">
        <v>143</v>
      </c>
      <c r="C18178" s="44">
        <v>0</v>
      </c>
      <c r="D18178" s="33">
        <v>43884</v>
      </c>
    </row>
    <row r="18179" spans="1:4" x14ac:dyDescent="0.2">
      <c r="A18179" t="s">
        <v>378</v>
      </c>
      <c r="B18179" t="s">
        <v>143</v>
      </c>
      <c r="C18179" s="44">
        <v>0</v>
      </c>
      <c r="D18179" s="33">
        <v>43885</v>
      </c>
    </row>
    <row r="18180" spans="1:4" x14ac:dyDescent="0.2">
      <c r="A18180" t="s">
        <v>378</v>
      </c>
      <c r="B18180" t="s">
        <v>143</v>
      </c>
      <c r="C18180" s="44">
        <v>0</v>
      </c>
      <c r="D18180" s="33">
        <v>43886</v>
      </c>
    </row>
    <row r="18181" spans="1:4" x14ac:dyDescent="0.2">
      <c r="A18181" t="s">
        <v>378</v>
      </c>
      <c r="B18181" t="s">
        <v>143</v>
      </c>
      <c r="C18181" s="44">
        <v>0</v>
      </c>
      <c r="D18181" s="33">
        <v>43887</v>
      </c>
    </row>
    <row r="18182" spans="1:4" x14ac:dyDescent="0.2">
      <c r="A18182" t="s">
        <v>378</v>
      </c>
      <c r="B18182" t="s">
        <v>143</v>
      </c>
      <c r="C18182" s="44">
        <v>0</v>
      </c>
      <c r="D18182" s="33">
        <v>43888</v>
      </c>
    </row>
    <row r="18183" spans="1:4" x14ac:dyDescent="0.2">
      <c r="A18183" t="s">
        <v>378</v>
      </c>
      <c r="B18183" t="s">
        <v>143</v>
      </c>
      <c r="C18183" s="44">
        <v>0</v>
      </c>
      <c r="D18183" s="33">
        <v>43889</v>
      </c>
    </row>
    <row r="18184" spans="1:4" x14ac:dyDescent="0.2">
      <c r="A18184" t="s">
        <v>378</v>
      </c>
      <c r="B18184" t="s">
        <v>143</v>
      </c>
      <c r="C18184" s="44">
        <v>0</v>
      </c>
      <c r="D18184" s="33">
        <v>43890</v>
      </c>
    </row>
    <row r="18185" spans="1:4" x14ac:dyDescent="0.2">
      <c r="A18185" t="s">
        <v>378</v>
      </c>
      <c r="B18185" t="s">
        <v>143</v>
      </c>
      <c r="C18185" s="44">
        <v>0</v>
      </c>
      <c r="D18185" s="33">
        <v>43891</v>
      </c>
    </row>
    <row r="18186" spans="1:4" x14ac:dyDescent="0.2">
      <c r="A18186" t="s">
        <v>378</v>
      </c>
      <c r="B18186" t="s">
        <v>143</v>
      </c>
      <c r="C18186" s="44">
        <v>1</v>
      </c>
      <c r="D18186" s="33">
        <v>43892</v>
      </c>
    </row>
    <row r="18187" spans="1:4" x14ac:dyDescent="0.2">
      <c r="A18187" t="s">
        <v>378</v>
      </c>
      <c r="B18187" t="s">
        <v>143</v>
      </c>
      <c r="C18187" s="44">
        <v>2</v>
      </c>
      <c r="D18187" s="33">
        <v>43893</v>
      </c>
    </row>
    <row r="18188" spans="1:4" x14ac:dyDescent="0.2">
      <c r="A18188" t="s">
        <v>378</v>
      </c>
      <c r="B18188" t="s">
        <v>143</v>
      </c>
      <c r="C18188" s="44">
        <v>2</v>
      </c>
      <c r="D18188" s="33">
        <v>43894</v>
      </c>
    </row>
    <row r="18189" spans="1:4" x14ac:dyDescent="0.2">
      <c r="A18189" t="s">
        <v>378</v>
      </c>
      <c r="B18189" t="s">
        <v>143</v>
      </c>
      <c r="C18189" s="44">
        <v>2</v>
      </c>
      <c r="D18189" s="33">
        <v>43895</v>
      </c>
    </row>
    <row r="18190" spans="1:4" x14ac:dyDescent="0.2">
      <c r="A18190" t="s">
        <v>378</v>
      </c>
      <c r="B18190" t="s">
        <v>143</v>
      </c>
      <c r="C18190" s="44">
        <v>2</v>
      </c>
      <c r="D18190" s="33">
        <v>43896</v>
      </c>
    </row>
    <row r="18191" spans="1:4" x14ac:dyDescent="0.2">
      <c r="A18191" t="s">
        <v>378</v>
      </c>
      <c r="B18191" t="s">
        <v>143</v>
      </c>
      <c r="C18191" s="44">
        <v>2</v>
      </c>
      <c r="D18191" s="33">
        <v>43897</v>
      </c>
    </row>
    <row r="18192" spans="1:4" x14ac:dyDescent="0.2">
      <c r="A18192" t="s">
        <v>378</v>
      </c>
      <c r="B18192" t="s">
        <v>143</v>
      </c>
      <c r="C18192" s="44">
        <v>2</v>
      </c>
      <c r="D18192" s="33">
        <v>43898</v>
      </c>
    </row>
    <row r="18193" spans="1:4" x14ac:dyDescent="0.2">
      <c r="A18193" t="s">
        <v>378</v>
      </c>
      <c r="B18193" t="s">
        <v>143</v>
      </c>
      <c r="C18193" s="44">
        <v>2</v>
      </c>
      <c r="D18193" s="33">
        <v>43899</v>
      </c>
    </row>
    <row r="18194" spans="1:4" x14ac:dyDescent="0.2">
      <c r="A18194" t="s">
        <v>378</v>
      </c>
      <c r="B18194" t="s">
        <v>143</v>
      </c>
      <c r="C18194" s="44">
        <v>0</v>
      </c>
      <c r="D18194" s="33">
        <v>43900</v>
      </c>
    </row>
    <row r="18195" spans="1:4" x14ac:dyDescent="0.2">
      <c r="A18195" t="s">
        <v>378</v>
      </c>
      <c r="B18195" t="s">
        <v>143</v>
      </c>
      <c r="C18195" s="44">
        <v>0</v>
      </c>
      <c r="D18195" s="33">
        <v>43901</v>
      </c>
    </row>
    <row r="18196" spans="1:4" x14ac:dyDescent="0.2">
      <c r="A18196" t="s">
        <v>378</v>
      </c>
      <c r="B18196" t="s">
        <v>143</v>
      </c>
      <c r="C18196" s="44">
        <v>0</v>
      </c>
      <c r="D18196" s="33">
        <v>43902</v>
      </c>
    </row>
    <row r="18197" spans="1:4" x14ac:dyDescent="0.2">
      <c r="A18197" t="s">
        <v>378</v>
      </c>
      <c r="B18197" t="s">
        <v>143</v>
      </c>
      <c r="C18197" s="44">
        <v>0</v>
      </c>
      <c r="D18197" s="33">
        <v>43903</v>
      </c>
    </row>
    <row r="18198" spans="1:4" x14ac:dyDescent="0.2">
      <c r="A18198" t="s">
        <v>378</v>
      </c>
      <c r="B18198" t="s">
        <v>143</v>
      </c>
      <c r="C18198" s="44">
        <v>0</v>
      </c>
      <c r="D18198" s="33">
        <v>43904</v>
      </c>
    </row>
    <row r="18199" spans="1:4" x14ac:dyDescent="0.2">
      <c r="A18199" t="s">
        <v>378</v>
      </c>
      <c r="B18199" t="s">
        <v>143</v>
      </c>
      <c r="C18199" s="44">
        <v>0</v>
      </c>
      <c r="D18199" s="33">
        <v>43905</v>
      </c>
    </row>
    <row r="18200" spans="1:4" x14ac:dyDescent="0.2">
      <c r="A18200" t="s">
        <v>379</v>
      </c>
      <c r="B18200" t="s">
        <v>143</v>
      </c>
      <c r="C18200" s="44">
        <v>0</v>
      </c>
      <c r="D18200" s="33">
        <v>43852</v>
      </c>
    </row>
    <row r="18201" spans="1:4" x14ac:dyDescent="0.2">
      <c r="A18201" t="s">
        <v>379</v>
      </c>
      <c r="B18201" t="s">
        <v>143</v>
      </c>
      <c r="C18201" s="44">
        <v>0</v>
      </c>
      <c r="D18201" s="33">
        <v>43853</v>
      </c>
    </row>
    <row r="18202" spans="1:4" x14ac:dyDescent="0.2">
      <c r="A18202" t="s">
        <v>379</v>
      </c>
      <c r="B18202" t="s">
        <v>143</v>
      </c>
      <c r="C18202" s="44">
        <v>0</v>
      </c>
      <c r="D18202" s="33">
        <v>43854</v>
      </c>
    </row>
    <row r="18203" spans="1:4" x14ac:dyDescent="0.2">
      <c r="A18203" t="s">
        <v>379</v>
      </c>
      <c r="B18203" t="s">
        <v>143</v>
      </c>
      <c r="C18203" s="44">
        <v>0</v>
      </c>
      <c r="D18203" s="33">
        <v>43855</v>
      </c>
    </row>
    <row r="18204" spans="1:4" x14ac:dyDescent="0.2">
      <c r="A18204" t="s">
        <v>379</v>
      </c>
      <c r="B18204" t="s">
        <v>143</v>
      </c>
      <c r="C18204" s="44">
        <v>0</v>
      </c>
      <c r="D18204" s="33">
        <v>43856</v>
      </c>
    </row>
    <row r="18205" spans="1:4" x14ac:dyDescent="0.2">
      <c r="A18205" t="s">
        <v>379</v>
      </c>
      <c r="B18205" t="s">
        <v>143</v>
      </c>
      <c r="C18205" s="44">
        <v>0</v>
      </c>
      <c r="D18205" s="33">
        <v>43857</v>
      </c>
    </row>
    <row r="18206" spans="1:4" x14ac:dyDescent="0.2">
      <c r="A18206" t="s">
        <v>379</v>
      </c>
      <c r="B18206" t="s">
        <v>143</v>
      </c>
      <c r="C18206" s="44">
        <v>0</v>
      </c>
      <c r="D18206" s="33">
        <v>43858</v>
      </c>
    </row>
    <row r="18207" spans="1:4" x14ac:dyDescent="0.2">
      <c r="A18207" t="s">
        <v>379</v>
      </c>
      <c r="B18207" t="s">
        <v>143</v>
      </c>
      <c r="C18207" s="44">
        <v>0</v>
      </c>
      <c r="D18207" s="33">
        <v>43859</v>
      </c>
    </row>
    <row r="18208" spans="1:4" x14ac:dyDescent="0.2">
      <c r="A18208" t="s">
        <v>379</v>
      </c>
      <c r="B18208" t="s">
        <v>143</v>
      </c>
      <c r="C18208" s="44">
        <v>0</v>
      </c>
      <c r="D18208" s="33">
        <v>43860</v>
      </c>
    </row>
    <row r="18209" spans="1:4" x14ac:dyDescent="0.2">
      <c r="A18209" t="s">
        <v>379</v>
      </c>
      <c r="B18209" t="s">
        <v>143</v>
      </c>
      <c r="C18209" s="44">
        <v>0</v>
      </c>
      <c r="D18209" s="33">
        <v>43861</v>
      </c>
    </row>
    <row r="18210" spans="1:4" x14ac:dyDescent="0.2">
      <c r="A18210" t="s">
        <v>379</v>
      </c>
      <c r="B18210" t="s">
        <v>143</v>
      </c>
      <c r="C18210" s="44">
        <v>0</v>
      </c>
      <c r="D18210" s="33">
        <v>43862</v>
      </c>
    </row>
    <row r="18211" spans="1:4" x14ac:dyDescent="0.2">
      <c r="A18211" t="s">
        <v>379</v>
      </c>
      <c r="B18211" t="s">
        <v>143</v>
      </c>
      <c r="C18211" s="44">
        <v>0</v>
      </c>
      <c r="D18211" s="33">
        <v>43863</v>
      </c>
    </row>
    <row r="18212" spans="1:4" x14ac:dyDescent="0.2">
      <c r="A18212" t="s">
        <v>379</v>
      </c>
      <c r="B18212" t="s">
        <v>143</v>
      </c>
      <c r="C18212" s="44">
        <v>0</v>
      </c>
      <c r="D18212" s="33">
        <v>43864</v>
      </c>
    </row>
    <row r="18213" spans="1:4" x14ac:dyDescent="0.2">
      <c r="A18213" t="s">
        <v>379</v>
      </c>
      <c r="B18213" t="s">
        <v>143</v>
      </c>
      <c r="C18213" s="44">
        <v>0</v>
      </c>
      <c r="D18213" s="33">
        <v>43865</v>
      </c>
    </row>
    <row r="18214" spans="1:4" x14ac:dyDescent="0.2">
      <c r="A18214" t="s">
        <v>379</v>
      </c>
      <c r="B18214" t="s">
        <v>143</v>
      </c>
      <c r="C18214" s="44">
        <v>0</v>
      </c>
      <c r="D18214" s="33">
        <v>43866</v>
      </c>
    </row>
    <row r="18215" spans="1:4" x14ac:dyDescent="0.2">
      <c r="A18215" t="s">
        <v>379</v>
      </c>
      <c r="B18215" t="s">
        <v>143</v>
      </c>
      <c r="C18215" s="44">
        <v>0</v>
      </c>
      <c r="D18215" s="33">
        <v>43867</v>
      </c>
    </row>
    <row r="18216" spans="1:4" x14ac:dyDescent="0.2">
      <c r="A18216" t="s">
        <v>379</v>
      </c>
      <c r="B18216" t="s">
        <v>143</v>
      </c>
      <c r="C18216" s="44">
        <v>0</v>
      </c>
      <c r="D18216" s="33">
        <v>43868</v>
      </c>
    </row>
    <row r="18217" spans="1:4" x14ac:dyDescent="0.2">
      <c r="A18217" t="s">
        <v>379</v>
      </c>
      <c r="B18217" t="s">
        <v>143</v>
      </c>
      <c r="C18217" s="44">
        <v>0</v>
      </c>
      <c r="D18217" s="33">
        <v>43869</v>
      </c>
    </row>
    <row r="18218" spans="1:4" x14ac:dyDescent="0.2">
      <c r="A18218" t="s">
        <v>379</v>
      </c>
      <c r="B18218" t="s">
        <v>143</v>
      </c>
      <c r="C18218" s="44">
        <v>0</v>
      </c>
      <c r="D18218" s="33">
        <v>43870</v>
      </c>
    </row>
    <row r="18219" spans="1:4" x14ac:dyDescent="0.2">
      <c r="A18219" t="s">
        <v>379</v>
      </c>
      <c r="B18219" t="s">
        <v>143</v>
      </c>
      <c r="C18219" s="44">
        <v>0</v>
      </c>
      <c r="D18219" s="33">
        <v>43871</v>
      </c>
    </row>
    <row r="18220" spans="1:4" x14ac:dyDescent="0.2">
      <c r="A18220" t="s">
        <v>379</v>
      </c>
      <c r="B18220" t="s">
        <v>143</v>
      </c>
      <c r="C18220" s="44">
        <v>0</v>
      </c>
      <c r="D18220" s="33">
        <v>43872</v>
      </c>
    </row>
    <row r="18221" spans="1:4" x14ac:dyDescent="0.2">
      <c r="A18221" t="s">
        <v>379</v>
      </c>
      <c r="B18221" t="s">
        <v>143</v>
      </c>
      <c r="C18221" s="44">
        <v>0</v>
      </c>
      <c r="D18221" s="33">
        <v>43873</v>
      </c>
    </row>
    <row r="18222" spans="1:4" x14ac:dyDescent="0.2">
      <c r="A18222" t="s">
        <v>379</v>
      </c>
      <c r="B18222" t="s">
        <v>143</v>
      </c>
      <c r="C18222" s="44">
        <v>0</v>
      </c>
      <c r="D18222" s="33">
        <v>43874</v>
      </c>
    </row>
    <row r="18223" spans="1:4" x14ac:dyDescent="0.2">
      <c r="A18223" t="s">
        <v>379</v>
      </c>
      <c r="B18223" t="s">
        <v>143</v>
      </c>
      <c r="C18223" s="44">
        <v>0</v>
      </c>
      <c r="D18223" s="33">
        <v>43875</v>
      </c>
    </row>
    <row r="18224" spans="1:4" x14ac:dyDescent="0.2">
      <c r="A18224" t="s">
        <v>379</v>
      </c>
      <c r="B18224" t="s">
        <v>143</v>
      </c>
      <c r="C18224" s="44">
        <v>0</v>
      </c>
      <c r="D18224" s="33">
        <v>43876</v>
      </c>
    </row>
    <row r="18225" spans="1:4" x14ac:dyDescent="0.2">
      <c r="A18225" t="s">
        <v>379</v>
      </c>
      <c r="B18225" t="s">
        <v>143</v>
      </c>
      <c r="C18225" s="44">
        <v>0</v>
      </c>
      <c r="D18225" s="33">
        <v>43877</v>
      </c>
    </row>
    <row r="18226" spans="1:4" x14ac:dyDescent="0.2">
      <c r="A18226" t="s">
        <v>379</v>
      </c>
      <c r="B18226" t="s">
        <v>143</v>
      </c>
      <c r="C18226" s="44">
        <v>0</v>
      </c>
      <c r="D18226" s="33">
        <v>43878</v>
      </c>
    </row>
    <row r="18227" spans="1:4" x14ac:dyDescent="0.2">
      <c r="A18227" t="s">
        <v>379</v>
      </c>
      <c r="B18227" t="s">
        <v>143</v>
      </c>
      <c r="C18227" s="44">
        <v>0</v>
      </c>
      <c r="D18227" s="33">
        <v>43879</v>
      </c>
    </row>
    <row r="18228" spans="1:4" x14ac:dyDescent="0.2">
      <c r="A18228" t="s">
        <v>379</v>
      </c>
      <c r="B18228" t="s">
        <v>143</v>
      </c>
      <c r="C18228" s="44">
        <v>0</v>
      </c>
      <c r="D18228" s="33">
        <v>43880</v>
      </c>
    </row>
    <row r="18229" spans="1:4" x14ac:dyDescent="0.2">
      <c r="A18229" t="s">
        <v>379</v>
      </c>
      <c r="B18229" t="s">
        <v>143</v>
      </c>
      <c r="C18229" s="44">
        <v>0</v>
      </c>
      <c r="D18229" s="33">
        <v>43881</v>
      </c>
    </row>
    <row r="18230" spans="1:4" x14ac:dyDescent="0.2">
      <c r="A18230" t="s">
        <v>379</v>
      </c>
      <c r="B18230" t="s">
        <v>143</v>
      </c>
      <c r="C18230" s="44">
        <v>0</v>
      </c>
      <c r="D18230" s="33">
        <v>43882</v>
      </c>
    </row>
    <row r="18231" spans="1:4" x14ac:dyDescent="0.2">
      <c r="A18231" t="s">
        <v>379</v>
      </c>
      <c r="B18231" t="s">
        <v>143</v>
      </c>
      <c r="C18231" s="44">
        <v>0</v>
      </c>
      <c r="D18231" s="33">
        <v>43883</v>
      </c>
    </row>
    <row r="18232" spans="1:4" x14ac:dyDescent="0.2">
      <c r="A18232" t="s">
        <v>379</v>
      </c>
      <c r="B18232" t="s">
        <v>143</v>
      </c>
      <c r="C18232" s="44">
        <v>0</v>
      </c>
      <c r="D18232" s="33">
        <v>43884</v>
      </c>
    </row>
    <row r="18233" spans="1:4" x14ac:dyDescent="0.2">
      <c r="A18233" t="s">
        <v>379</v>
      </c>
      <c r="B18233" t="s">
        <v>143</v>
      </c>
      <c r="C18233" s="44">
        <v>0</v>
      </c>
      <c r="D18233" s="33">
        <v>43885</v>
      </c>
    </row>
    <row r="18234" spans="1:4" x14ac:dyDescent="0.2">
      <c r="A18234" t="s">
        <v>379</v>
      </c>
      <c r="B18234" t="s">
        <v>143</v>
      </c>
      <c r="C18234" s="44">
        <v>0</v>
      </c>
      <c r="D18234" s="33">
        <v>43886</v>
      </c>
    </row>
    <row r="18235" spans="1:4" x14ac:dyDescent="0.2">
      <c r="A18235" t="s">
        <v>379</v>
      </c>
      <c r="B18235" t="s">
        <v>143</v>
      </c>
      <c r="C18235" s="44">
        <v>0</v>
      </c>
      <c r="D18235" s="33">
        <v>43887</v>
      </c>
    </row>
    <row r="18236" spans="1:4" x14ac:dyDescent="0.2">
      <c r="A18236" t="s">
        <v>379</v>
      </c>
      <c r="B18236" t="s">
        <v>143</v>
      </c>
      <c r="C18236" s="44">
        <v>0</v>
      </c>
      <c r="D18236" s="33">
        <v>43888</v>
      </c>
    </row>
    <row r="18237" spans="1:4" x14ac:dyDescent="0.2">
      <c r="A18237" t="s">
        <v>379</v>
      </c>
      <c r="B18237" t="s">
        <v>143</v>
      </c>
      <c r="C18237" s="44">
        <v>0</v>
      </c>
      <c r="D18237" s="33">
        <v>43889</v>
      </c>
    </row>
    <row r="18238" spans="1:4" x14ac:dyDescent="0.2">
      <c r="A18238" t="s">
        <v>379</v>
      </c>
      <c r="B18238" t="s">
        <v>143</v>
      </c>
      <c r="C18238" s="44">
        <v>0</v>
      </c>
      <c r="D18238" s="33">
        <v>43890</v>
      </c>
    </row>
    <row r="18239" spans="1:4" x14ac:dyDescent="0.2">
      <c r="A18239" t="s">
        <v>379</v>
      </c>
      <c r="B18239" t="s">
        <v>143</v>
      </c>
      <c r="C18239" s="44">
        <v>0</v>
      </c>
      <c r="D18239" s="33">
        <v>43891</v>
      </c>
    </row>
    <row r="18240" spans="1:4" x14ac:dyDescent="0.2">
      <c r="A18240" t="s">
        <v>379</v>
      </c>
      <c r="B18240" t="s">
        <v>143</v>
      </c>
      <c r="C18240" s="44">
        <v>1</v>
      </c>
      <c r="D18240" s="33">
        <v>43892</v>
      </c>
    </row>
    <row r="18241" spans="1:4" x14ac:dyDescent="0.2">
      <c r="A18241" t="s">
        <v>379</v>
      </c>
      <c r="B18241" t="s">
        <v>143</v>
      </c>
      <c r="C18241" s="44">
        <v>1</v>
      </c>
      <c r="D18241" s="33">
        <v>43893</v>
      </c>
    </row>
    <row r="18242" spans="1:4" x14ac:dyDescent="0.2">
      <c r="A18242" t="s">
        <v>379</v>
      </c>
      <c r="B18242" t="s">
        <v>143</v>
      </c>
      <c r="C18242" s="44">
        <v>2</v>
      </c>
      <c r="D18242" s="33">
        <v>43894</v>
      </c>
    </row>
    <row r="18243" spans="1:4" x14ac:dyDescent="0.2">
      <c r="A18243" t="s">
        <v>379</v>
      </c>
      <c r="B18243" t="s">
        <v>143</v>
      </c>
      <c r="C18243" s="44">
        <v>2</v>
      </c>
      <c r="D18243" s="33">
        <v>43895</v>
      </c>
    </row>
    <row r="18244" spans="1:4" x14ac:dyDescent="0.2">
      <c r="A18244" t="s">
        <v>379</v>
      </c>
      <c r="B18244" t="s">
        <v>143</v>
      </c>
      <c r="C18244" s="44">
        <v>5</v>
      </c>
      <c r="D18244" s="33">
        <v>43896</v>
      </c>
    </row>
    <row r="18245" spans="1:4" x14ac:dyDescent="0.2">
      <c r="A18245" t="s">
        <v>379</v>
      </c>
      <c r="B18245" t="s">
        <v>143</v>
      </c>
      <c r="C18245" s="44">
        <v>5</v>
      </c>
      <c r="D18245" s="33">
        <v>43897</v>
      </c>
    </row>
    <row r="18246" spans="1:4" x14ac:dyDescent="0.2">
      <c r="A18246" t="s">
        <v>379</v>
      </c>
      <c r="B18246" t="s">
        <v>143</v>
      </c>
      <c r="C18246" s="44">
        <v>5</v>
      </c>
      <c r="D18246" s="33">
        <v>43898</v>
      </c>
    </row>
    <row r="18247" spans="1:4" x14ac:dyDescent="0.2">
      <c r="A18247" t="s">
        <v>379</v>
      </c>
      <c r="B18247" t="s">
        <v>143</v>
      </c>
      <c r="C18247" s="44">
        <v>7</v>
      </c>
      <c r="D18247" s="33">
        <v>43899</v>
      </c>
    </row>
    <row r="18248" spans="1:4" x14ac:dyDescent="0.2">
      <c r="A18248" t="s">
        <v>379</v>
      </c>
      <c r="B18248" t="s">
        <v>143</v>
      </c>
      <c r="C18248" s="44">
        <v>0</v>
      </c>
      <c r="D18248" s="33">
        <v>43900</v>
      </c>
    </row>
    <row r="18249" spans="1:4" x14ac:dyDescent="0.2">
      <c r="A18249" t="s">
        <v>379</v>
      </c>
      <c r="B18249" t="s">
        <v>143</v>
      </c>
      <c r="C18249" s="44">
        <v>0</v>
      </c>
      <c r="D18249" s="33">
        <v>43901</v>
      </c>
    </row>
    <row r="18250" spans="1:4" x14ac:dyDescent="0.2">
      <c r="A18250" t="s">
        <v>379</v>
      </c>
      <c r="B18250" t="s">
        <v>143</v>
      </c>
      <c r="C18250" s="44">
        <v>0</v>
      </c>
      <c r="D18250" s="33">
        <v>43902</v>
      </c>
    </row>
    <row r="18251" spans="1:4" x14ac:dyDescent="0.2">
      <c r="A18251" t="s">
        <v>379</v>
      </c>
      <c r="B18251" t="s">
        <v>143</v>
      </c>
      <c r="C18251" s="44">
        <v>0</v>
      </c>
      <c r="D18251" s="33">
        <v>43903</v>
      </c>
    </row>
    <row r="18252" spans="1:4" x14ac:dyDescent="0.2">
      <c r="A18252" t="s">
        <v>379</v>
      </c>
      <c r="B18252" t="s">
        <v>143</v>
      </c>
      <c r="C18252" s="44">
        <v>0</v>
      </c>
      <c r="D18252" s="33">
        <v>43904</v>
      </c>
    </row>
    <row r="18253" spans="1:4" x14ac:dyDescent="0.2">
      <c r="A18253" t="s">
        <v>379</v>
      </c>
      <c r="B18253" t="s">
        <v>143</v>
      </c>
      <c r="C18253" s="44">
        <v>0</v>
      </c>
      <c r="D18253" s="33">
        <v>43905</v>
      </c>
    </row>
    <row r="18254" spans="1:4" x14ac:dyDescent="0.2">
      <c r="A18254" t="s">
        <v>380</v>
      </c>
      <c r="B18254" t="s">
        <v>143</v>
      </c>
      <c r="C18254" s="44">
        <v>0</v>
      </c>
      <c r="D18254" s="33">
        <v>43852</v>
      </c>
    </row>
    <row r="18255" spans="1:4" x14ac:dyDescent="0.2">
      <c r="A18255" t="s">
        <v>380</v>
      </c>
      <c r="B18255" t="s">
        <v>143</v>
      </c>
      <c r="C18255" s="44">
        <v>0</v>
      </c>
      <c r="D18255" s="33">
        <v>43853</v>
      </c>
    </row>
    <row r="18256" spans="1:4" x14ac:dyDescent="0.2">
      <c r="A18256" t="s">
        <v>380</v>
      </c>
      <c r="B18256" t="s">
        <v>143</v>
      </c>
      <c r="C18256" s="44">
        <v>0</v>
      </c>
      <c r="D18256" s="33">
        <v>43854</v>
      </c>
    </row>
    <row r="18257" spans="1:4" x14ac:dyDescent="0.2">
      <c r="A18257" t="s">
        <v>380</v>
      </c>
      <c r="B18257" t="s">
        <v>143</v>
      </c>
      <c r="C18257" s="44">
        <v>0</v>
      </c>
      <c r="D18257" s="33">
        <v>43855</v>
      </c>
    </row>
    <row r="18258" spans="1:4" x14ac:dyDescent="0.2">
      <c r="A18258" t="s">
        <v>380</v>
      </c>
      <c r="B18258" t="s">
        <v>143</v>
      </c>
      <c r="C18258" s="44">
        <v>0</v>
      </c>
      <c r="D18258" s="33">
        <v>43856</v>
      </c>
    </row>
    <row r="18259" spans="1:4" x14ac:dyDescent="0.2">
      <c r="A18259" t="s">
        <v>380</v>
      </c>
      <c r="B18259" t="s">
        <v>143</v>
      </c>
      <c r="C18259" s="44">
        <v>0</v>
      </c>
      <c r="D18259" s="33">
        <v>43857</v>
      </c>
    </row>
    <row r="18260" spans="1:4" x14ac:dyDescent="0.2">
      <c r="A18260" t="s">
        <v>380</v>
      </c>
      <c r="B18260" t="s">
        <v>143</v>
      </c>
      <c r="C18260" s="44">
        <v>0</v>
      </c>
      <c r="D18260" s="33">
        <v>43858</v>
      </c>
    </row>
    <row r="18261" spans="1:4" x14ac:dyDescent="0.2">
      <c r="A18261" t="s">
        <v>380</v>
      </c>
      <c r="B18261" t="s">
        <v>143</v>
      </c>
      <c r="C18261" s="44">
        <v>0</v>
      </c>
      <c r="D18261" s="33">
        <v>43859</v>
      </c>
    </row>
    <row r="18262" spans="1:4" x14ac:dyDescent="0.2">
      <c r="A18262" t="s">
        <v>380</v>
      </c>
      <c r="B18262" t="s">
        <v>143</v>
      </c>
      <c r="C18262" s="44">
        <v>0</v>
      </c>
      <c r="D18262" s="33">
        <v>43860</v>
      </c>
    </row>
    <row r="18263" spans="1:4" x14ac:dyDescent="0.2">
      <c r="A18263" t="s">
        <v>380</v>
      </c>
      <c r="B18263" t="s">
        <v>143</v>
      </c>
      <c r="C18263" s="44">
        <v>0</v>
      </c>
      <c r="D18263" s="33">
        <v>43861</v>
      </c>
    </row>
    <row r="18264" spans="1:4" x14ac:dyDescent="0.2">
      <c r="A18264" t="s">
        <v>380</v>
      </c>
      <c r="B18264" t="s">
        <v>143</v>
      </c>
      <c r="C18264" s="44">
        <v>0</v>
      </c>
      <c r="D18264" s="33">
        <v>43862</v>
      </c>
    </row>
    <row r="18265" spans="1:4" x14ac:dyDescent="0.2">
      <c r="A18265" t="s">
        <v>380</v>
      </c>
      <c r="B18265" t="s">
        <v>143</v>
      </c>
      <c r="C18265" s="44">
        <v>0</v>
      </c>
      <c r="D18265" s="33">
        <v>43863</v>
      </c>
    </row>
    <row r="18266" spans="1:4" x14ac:dyDescent="0.2">
      <c r="A18266" t="s">
        <v>380</v>
      </c>
      <c r="B18266" t="s">
        <v>143</v>
      </c>
      <c r="C18266" s="44">
        <v>0</v>
      </c>
      <c r="D18266" s="33">
        <v>43864</v>
      </c>
    </row>
    <row r="18267" spans="1:4" x14ac:dyDescent="0.2">
      <c r="A18267" t="s">
        <v>380</v>
      </c>
      <c r="B18267" t="s">
        <v>143</v>
      </c>
      <c r="C18267" s="44">
        <v>0</v>
      </c>
      <c r="D18267" s="33">
        <v>43865</v>
      </c>
    </row>
    <row r="18268" spans="1:4" x14ac:dyDescent="0.2">
      <c r="A18268" t="s">
        <v>380</v>
      </c>
      <c r="B18268" t="s">
        <v>143</v>
      </c>
      <c r="C18268" s="44">
        <v>0</v>
      </c>
      <c r="D18268" s="33">
        <v>43866</v>
      </c>
    </row>
    <row r="18269" spans="1:4" x14ac:dyDescent="0.2">
      <c r="A18269" t="s">
        <v>380</v>
      </c>
      <c r="B18269" t="s">
        <v>143</v>
      </c>
      <c r="C18269" s="44">
        <v>0</v>
      </c>
      <c r="D18269" s="33">
        <v>43867</v>
      </c>
    </row>
    <row r="18270" spans="1:4" x14ac:dyDescent="0.2">
      <c r="A18270" t="s">
        <v>380</v>
      </c>
      <c r="B18270" t="s">
        <v>143</v>
      </c>
      <c r="C18270" s="44">
        <v>0</v>
      </c>
      <c r="D18270" s="33">
        <v>43868</v>
      </c>
    </row>
    <row r="18271" spans="1:4" x14ac:dyDescent="0.2">
      <c r="A18271" t="s">
        <v>380</v>
      </c>
      <c r="B18271" t="s">
        <v>143</v>
      </c>
      <c r="C18271" s="44">
        <v>0</v>
      </c>
      <c r="D18271" s="33">
        <v>43869</v>
      </c>
    </row>
    <row r="18272" spans="1:4" x14ac:dyDescent="0.2">
      <c r="A18272" t="s">
        <v>380</v>
      </c>
      <c r="B18272" t="s">
        <v>143</v>
      </c>
      <c r="C18272" s="44">
        <v>0</v>
      </c>
      <c r="D18272" s="33">
        <v>43870</v>
      </c>
    </row>
    <row r="18273" spans="1:4" x14ac:dyDescent="0.2">
      <c r="A18273" t="s">
        <v>380</v>
      </c>
      <c r="B18273" t="s">
        <v>143</v>
      </c>
      <c r="C18273" s="44">
        <v>0</v>
      </c>
      <c r="D18273" s="33">
        <v>43871</v>
      </c>
    </row>
    <row r="18274" spans="1:4" x14ac:dyDescent="0.2">
      <c r="A18274" t="s">
        <v>380</v>
      </c>
      <c r="B18274" t="s">
        <v>143</v>
      </c>
      <c r="C18274" s="44">
        <v>0</v>
      </c>
      <c r="D18274" s="33">
        <v>43872</v>
      </c>
    </row>
    <row r="18275" spans="1:4" x14ac:dyDescent="0.2">
      <c r="A18275" t="s">
        <v>380</v>
      </c>
      <c r="B18275" t="s">
        <v>143</v>
      </c>
      <c r="C18275" s="44">
        <v>0</v>
      </c>
      <c r="D18275" s="33">
        <v>43873</v>
      </c>
    </row>
    <row r="18276" spans="1:4" x14ac:dyDescent="0.2">
      <c r="A18276" t="s">
        <v>380</v>
      </c>
      <c r="B18276" t="s">
        <v>143</v>
      </c>
      <c r="C18276" s="44">
        <v>0</v>
      </c>
      <c r="D18276" s="33">
        <v>43874</v>
      </c>
    </row>
    <row r="18277" spans="1:4" x14ac:dyDescent="0.2">
      <c r="A18277" t="s">
        <v>380</v>
      </c>
      <c r="B18277" t="s">
        <v>143</v>
      </c>
      <c r="C18277" s="44">
        <v>0</v>
      </c>
      <c r="D18277" s="33">
        <v>43875</v>
      </c>
    </row>
    <row r="18278" spans="1:4" x14ac:dyDescent="0.2">
      <c r="A18278" t="s">
        <v>380</v>
      </c>
      <c r="B18278" t="s">
        <v>143</v>
      </c>
      <c r="C18278" s="44">
        <v>0</v>
      </c>
      <c r="D18278" s="33">
        <v>43876</v>
      </c>
    </row>
    <row r="18279" spans="1:4" x14ac:dyDescent="0.2">
      <c r="A18279" t="s">
        <v>380</v>
      </c>
      <c r="B18279" t="s">
        <v>143</v>
      </c>
      <c r="C18279" s="44">
        <v>0</v>
      </c>
      <c r="D18279" s="33">
        <v>43877</v>
      </c>
    </row>
    <row r="18280" spans="1:4" x14ac:dyDescent="0.2">
      <c r="A18280" t="s">
        <v>380</v>
      </c>
      <c r="B18280" t="s">
        <v>143</v>
      </c>
      <c r="C18280" s="44">
        <v>0</v>
      </c>
      <c r="D18280" s="33">
        <v>43878</v>
      </c>
    </row>
    <row r="18281" spans="1:4" x14ac:dyDescent="0.2">
      <c r="A18281" t="s">
        <v>380</v>
      </c>
      <c r="B18281" t="s">
        <v>143</v>
      </c>
      <c r="C18281" s="44">
        <v>0</v>
      </c>
      <c r="D18281" s="33">
        <v>43879</v>
      </c>
    </row>
    <row r="18282" spans="1:4" x14ac:dyDescent="0.2">
      <c r="A18282" t="s">
        <v>380</v>
      </c>
      <c r="B18282" t="s">
        <v>143</v>
      </c>
      <c r="C18282" s="44">
        <v>0</v>
      </c>
      <c r="D18282" s="33">
        <v>43880</v>
      </c>
    </row>
    <row r="18283" spans="1:4" x14ac:dyDescent="0.2">
      <c r="A18283" t="s">
        <v>380</v>
      </c>
      <c r="B18283" t="s">
        <v>143</v>
      </c>
      <c r="C18283" s="44">
        <v>0</v>
      </c>
      <c r="D18283" s="33">
        <v>43881</v>
      </c>
    </row>
    <row r="18284" spans="1:4" x14ac:dyDescent="0.2">
      <c r="A18284" t="s">
        <v>380</v>
      </c>
      <c r="B18284" t="s">
        <v>143</v>
      </c>
      <c r="C18284" s="44">
        <v>0</v>
      </c>
      <c r="D18284" s="33">
        <v>43882</v>
      </c>
    </row>
    <row r="18285" spans="1:4" x14ac:dyDescent="0.2">
      <c r="A18285" t="s">
        <v>380</v>
      </c>
      <c r="B18285" t="s">
        <v>143</v>
      </c>
      <c r="C18285" s="44">
        <v>0</v>
      </c>
      <c r="D18285" s="33">
        <v>43883</v>
      </c>
    </row>
    <row r="18286" spans="1:4" x14ac:dyDescent="0.2">
      <c r="A18286" t="s">
        <v>380</v>
      </c>
      <c r="B18286" t="s">
        <v>143</v>
      </c>
      <c r="C18286" s="44">
        <v>0</v>
      </c>
      <c r="D18286" s="33">
        <v>43884</v>
      </c>
    </row>
    <row r="18287" spans="1:4" x14ac:dyDescent="0.2">
      <c r="A18287" t="s">
        <v>380</v>
      </c>
      <c r="B18287" t="s">
        <v>143</v>
      </c>
      <c r="C18287" s="44">
        <v>0</v>
      </c>
      <c r="D18287" s="33">
        <v>43885</v>
      </c>
    </row>
    <row r="18288" spans="1:4" x14ac:dyDescent="0.2">
      <c r="A18288" t="s">
        <v>380</v>
      </c>
      <c r="B18288" t="s">
        <v>143</v>
      </c>
      <c r="C18288" s="44">
        <v>0</v>
      </c>
      <c r="D18288" s="33">
        <v>43886</v>
      </c>
    </row>
    <row r="18289" spans="1:4" x14ac:dyDescent="0.2">
      <c r="A18289" t="s">
        <v>380</v>
      </c>
      <c r="B18289" t="s">
        <v>143</v>
      </c>
      <c r="C18289" s="44">
        <v>0</v>
      </c>
      <c r="D18289" s="33">
        <v>43887</v>
      </c>
    </row>
    <row r="18290" spans="1:4" x14ac:dyDescent="0.2">
      <c r="A18290" t="s">
        <v>380</v>
      </c>
      <c r="B18290" t="s">
        <v>143</v>
      </c>
      <c r="C18290" s="44">
        <v>0</v>
      </c>
      <c r="D18290" s="33">
        <v>43888</v>
      </c>
    </row>
    <row r="18291" spans="1:4" x14ac:dyDescent="0.2">
      <c r="A18291" t="s">
        <v>380</v>
      </c>
      <c r="B18291" t="s">
        <v>143</v>
      </c>
      <c r="C18291" s="44">
        <v>0</v>
      </c>
      <c r="D18291" s="33">
        <v>43889</v>
      </c>
    </row>
    <row r="18292" spans="1:4" x14ac:dyDescent="0.2">
      <c r="A18292" t="s">
        <v>380</v>
      </c>
      <c r="B18292" t="s">
        <v>143</v>
      </c>
      <c r="C18292" s="44">
        <v>0</v>
      </c>
      <c r="D18292" s="33">
        <v>43890</v>
      </c>
    </row>
    <row r="18293" spans="1:4" x14ac:dyDescent="0.2">
      <c r="A18293" t="s">
        <v>380</v>
      </c>
      <c r="B18293" t="s">
        <v>143</v>
      </c>
      <c r="C18293" s="44">
        <v>0</v>
      </c>
      <c r="D18293" s="33">
        <v>43891</v>
      </c>
    </row>
    <row r="18294" spans="1:4" x14ac:dyDescent="0.2">
      <c r="A18294" t="s">
        <v>380</v>
      </c>
      <c r="B18294" t="s">
        <v>143</v>
      </c>
      <c r="C18294" s="44">
        <v>1</v>
      </c>
      <c r="D18294" s="33">
        <v>43892</v>
      </c>
    </row>
    <row r="18295" spans="1:4" x14ac:dyDescent="0.2">
      <c r="A18295" t="s">
        <v>380</v>
      </c>
      <c r="B18295" t="s">
        <v>143</v>
      </c>
      <c r="C18295" s="44">
        <v>2</v>
      </c>
      <c r="D18295" s="33">
        <v>43893</v>
      </c>
    </row>
    <row r="18296" spans="1:4" x14ac:dyDescent="0.2">
      <c r="A18296" t="s">
        <v>380</v>
      </c>
      <c r="B18296" t="s">
        <v>143</v>
      </c>
      <c r="C18296" s="44">
        <v>2</v>
      </c>
      <c r="D18296" s="33">
        <v>43894</v>
      </c>
    </row>
    <row r="18297" spans="1:4" x14ac:dyDescent="0.2">
      <c r="A18297" t="s">
        <v>380</v>
      </c>
      <c r="B18297" t="s">
        <v>143</v>
      </c>
      <c r="C18297" s="44">
        <v>2</v>
      </c>
      <c r="D18297" s="33">
        <v>43895</v>
      </c>
    </row>
    <row r="18298" spans="1:4" x14ac:dyDescent="0.2">
      <c r="A18298" t="s">
        <v>380</v>
      </c>
      <c r="B18298" t="s">
        <v>143</v>
      </c>
      <c r="C18298" s="44">
        <v>2</v>
      </c>
      <c r="D18298" s="33">
        <v>43896</v>
      </c>
    </row>
    <row r="18299" spans="1:4" x14ac:dyDescent="0.2">
      <c r="A18299" t="s">
        <v>380</v>
      </c>
      <c r="B18299" t="s">
        <v>143</v>
      </c>
      <c r="C18299" s="44">
        <v>2</v>
      </c>
      <c r="D18299" s="33">
        <v>43897</v>
      </c>
    </row>
    <row r="18300" spans="1:4" x14ac:dyDescent="0.2">
      <c r="A18300" t="s">
        <v>380</v>
      </c>
      <c r="B18300" t="s">
        <v>143</v>
      </c>
      <c r="C18300" s="44">
        <v>2</v>
      </c>
      <c r="D18300" s="33">
        <v>43898</v>
      </c>
    </row>
    <row r="18301" spans="1:4" x14ac:dyDescent="0.2">
      <c r="A18301" t="s">
        <v>380</v>
      </c>
      <c r="B18301" t="s">
        <v>143</v>
      </c>
      <c r="C18301" s="44">
        <v>2</v>
      </c>
      <c r="D18301" s="33">
        <v>43899</v>
      </c>
    </row>
    <row r="18302" spans="1:4" x14ac:dyDescent="0.2">
      <c r="A18302" t="s">
        <v>380</v>
      </c>
      <c r="B18302" t="s">
        <v>143</v>
      </c>
      <c r="C18302" s="44">
        <v>0</v>
      </c>
      <c r="D18302" s="33">
        <v>43900</v>
      </c>
    </row>
    <row r="18303" spans="1:4" x14ac:dyDescent="0.2">
      <c r="A18303" t="s">
        <v>380</v>
      </c>
      <c r="B18303" t="s">
        <v>143</v>
      </c>
      <c r="C18303" s="44">
        <v>0</v>
      </c>
      <c r="D18303" s="33">
        <v>43901</v>
      </c>
    </row>
    <row r="18304" spans="1:4" x14ac:dyDescent="0.2">
      <c r="A18304" t="s">
        <v>380</v>
      </c>
      <c r="B18304" t="s">
        <v>143</v>
      </c>
      <c r="C18304" s="44">
        <v>0</v>
      </c>
      <c r="D18304" s="33">
        <v>43902</v>
      </c>
    </row>
    <row r="18305" spans="1:4" x14ac:dyDescent="0.2">
      <c r="A18305" t="s">
        <v>380</v>
      </c>
      <c r="B18305" t="s">
        <v>143</v>
      </c>
      <c r="C18305" s="44">
        <v>0</v>
      </c>
      <c r="D18305" s="33">
        <v>43903</v>
      </c>
    </row>
    <row r="18306" spans="1:4" x14ac:dyDescent="0.2">
      <c r="A18306" t="s">
        <v>380</v>
      </c>
      <c r="B18306" t="s">
        <v>143</v>
      </c>
      <c r="C18306" s="44">
        <v>0</v>
      </c>
      <c r="D18306" s="33">
        <v>43904</v>
      </c>
    </row>
    <row r="18307" spans="1:4" x14ac:dyDescent="0.2">
      <c r="A18307" t="s">
        <v>380</v>
      </c>
      <c r="B18307" t="s">
        <v>143</v>
      </c>
      <c r="C18307" s="44">
        <v>0</v>
      </c>
      <c r="D18307" s="33">
        <v>43905</v>
      </c>
    </row>
    <row r="18308" spans="1:4" x14ac:dyDescent="0.2">
      <c r="A18308" t="s">
        <v>381</v>
      </c>
      <c r="B18308" t="s">
        <v>143</v>
      </c>
      <c r="C18308" s="44">
        <v>0</v>
      </c>
      <c r="D18308" s="33">
        <v>43852</v>
      </c>
    </row>
    <row r="18309" spans="1:4" x14ac:dyDescent="0.2">
      <c r="A18309" t="s">
        <v>381</v>
      </c>
      <c r="B18309" t="s">
        <v>143</v>
      </c>
      <c r="C18309" s="44">
        <v>0</v>
      </c>
      <c r="D18309" s="33">
        <v>43853</v>
      </c>
    </row>
    <row r="18310" spans="1:4" x14ac:dyDescent="0.2">
      <c r="A18310" t="s">
        <v>381</v>
      </c>
      <c r="B18310" t="s">
        <v>143</v>
      </c>
      <c r="C18310" s="44">
        <v>0</v>
      </c>
      <c r="D18310" s="33">
        <v>43854</v>
      </c>
    </row>
    <row r="18311" spans="1:4" x14ac:dyDescent="0.2">
      <c r="A18311" t="s">
        <v>381</v>
      </c>
      <c r="B18311" t="s">
        <v>143</v>
      </c>
      <c r="C18311" s="44">
        <v>0</v>
      </c>
      <c r="D18311" s="33">
        <v>43855</v>
      </c>
    </row>
    <row r="18312" spans="1:4" x14ac:dyDescent="0.2">
      <c r="A18312" t="s">
        <v>381</v>
      </c>
      <c r="B18312" t="s">
        <v>143</v>
      </c>
      <c r="C18312" s="44">
        <v>0</v>
      </c>
      <c r="D18312" s="33">
        <v>43856</v>
      </c>
    </row>
    <row r="18313" spans="1:4" x14ac:dyDescent="0.2">
      <c r="A18313" t="s">
        <v>381</v>
      </c>
      <c r="B18313" t="s">
        <v>143</v>
      </c>
      <c r="C18313" s="44">
        <v>0</v>
      </c>
      <c r="D18313" s="33">
        <v>43857</v>
      </c>
    </row>
    <row r="18314" spans="1:4" x14ac:dyDescent="0.2">
      <c r="A18314" t="s">
        <v>381</v>
      </c>
      <c r="B18314" t="s">
        <v>143</v>
      </c>
      <c r="C18314" s="44">
        <v>0</v>
      </c>
      <c r="D18314" s="33">
        <v>43858</v>
      </c>
    </row>
    <row r="18315" spans="1:4" x14ac:dyDescent="0.2">
      <c r="A18315" t="s">
        <v>381</v>
      </c>
      <c r="B18315" t="s">
        <v>143</v>
      </c>
      <c r="C18315" s="44">
        <v>0</v>
      </c>
      <c r="D18315" s="33">
        <v>43859</v>
      </c>
    </row>
    <row r="18316" spans="1:4" x14ac:dyDescent="0.2">
      <c r="A18316" t="s">
        <v>381</v>
      </c>
      <c r="B18316" t="s">
        <v>143</v>
      </c>
      <c r="C18316" s="44">
        <v>0</v>
      </c>
      <c r="D18316" s="33">
        <v>43860</v>
      </c>
    </row>
    <row r="18317" spans="1:4" x14ac:dyDescent="0.2">
      <c r="A18317" t="s">
        <v>381</v>
      </c>
      <c r="B18317" t="s">
        <v>143</v>
      </c>
      <c r="C18317" s="44">
        <v>0</v>
      </c>
      <c r="D18317" s="33">
        <v>43861</v>
      </c>
    </row>
    <row r="18318" spans="1:4" x14ac:dyDescent="0.2">
      <c r="A18318" t="s">
        <v>381</v>
      </c>
      <c r="B18318" t="s">
        <v>143</v>
      </c>
      <c r="C18318" s="44">
        <v>0</v>
      </c>
      <c r="D18318" s="33">
        <v>43862</v>
      </c>
    </row>
    <row r="18319" spans="1:4" x14ac:dyDescent="0.2">
      <c r="A18319" t="s">
        <v>381</v>
      </c>
      <c r="B18319" t="s">
        <v>143</v>
      </c>
      <c r="C18319" s="44">
        <v>0</v>
      </c>
      <c r="D18319" s="33">
        <v>43863</v>
      </c>
    </row>
    <row r="18320" spans="1:4" x14ac:dyDescent="0.2">
      <c r="A18320" t="s">
        <v>381</v>
      </c>
      <c r="B18320" t="s">
        <v>143</v>
      </c>
      <c r="C18320" s="44">
        <v>0</v>
      </c>
      <c r="D18320" s="33">
        <v>43864</v>
      </c>
    </row>
    <row r="18321" spans="1:4" x14ac:dyDescent="0.2">
      <c r="A18321" t="s">
        <v>381</v>
      </c>
      <c r="B18321" t="s">
        <v>143</v>
      </c>
      <c r="C18321" s="44">
        <v>0</v>
      </c>
      <c r="D18321" s="33">
        <v>43865</v>
      </c>
    </row>
    <row r="18322" spans="1:4" x14ac:dyDescent="0.2">
      <c r="A18322" t="s">
        <v>381</v>
      </c>
      <c r="B18322" t="s">
        <v>143</v>
      </c>
      <c r="C18322" s="44">
        <v>0</v>
      </c>
      <c r="D18322" s="33">
        <v>43866</v>
      </c>
    </row>
    <row r="18323" spans="1:4" x14ac:dyDescent="0.2">
      <c r="A18323" t="s">
        <v>381</v>
      </c>
      <c r="B18323" t="s">
        <v>143</v>
      </c>
      <c r="C18323" s="44">
        <v>0</v>
      </c>
      <c r="D18323" s="33">
        <v>43867</v>
      </c>
    </row>
    <row r="18324" spans="1:4" x14ac:dyDescent="0.2">
      <c r="A18324" t="s">
        <v>381</v>
      </c>
      <c r="B18324" t="s">
        <v>143</v>
      </c>
      <c r="C18324" s="44">
        <v>0</v>
      </c>
      <c r="D18324" s="33">
        <v>43868</v>
      </c>
    </row>
    <row r="18325" spans="1:4" x14ac:dyDescent="0.2">
      <c r="A18325" t="s">
        <v>381</v>
      </c>
      <c r="B18325" t="s">
        <v>143</v>
      </c>
      <c r="C18325" s="44">
        <v>0</v>
      </c>
      <c r="D18325" s="33">
        <v>43869</v>
      </c>
    </row>
    <row r="18326" spans="1:4" x14ac:dyDescent="0.2">
      <c r="A18326" t="s">
        <v>381</v>
      </c>
      <c r="B18326" t="s">
        <v>143</v>
      </c>
      <c r="C18326" s="44">
        <v>0</v>
      </c>
      <c r="D18326" s="33">
        <v>43870</v>
      </c>
    </row>
    <row r="18327" spans="1:4" x14ac:dyDescent="0.2">
      <c r="A18327" t="s">
        <v>381</v>
      </c>
      <c r="B18327" t="s">
        <v>143</v>
      </c>
      <c r="C18327" s="44">
        <v>0</v>
      </c>
      <c r="D18327" s="33">
        <v>43871</v>
      </c>
    </row>
    <row r="18328" spans="1:4" x14ac:dyDescent="0.2">
      <c r="A18328" t="s">
        <v>381</v>
      </c>
      <c r="B18328" t="s">
        <v>143</v>
      </c>
      <c r="C18328" s="44">
        <v>0</v>
      </c>
      <c r="D18328" s="33">
        <v>43872</v>
      </c>
    </row>
    <row r="18329" spans="1:4" x14ac:dyDescent="0.2">
      <c r="A18329" t="s">
        <v>381</v>
      </c>
      <c r="B18329" t="s">
        <v>143</v>
      </c>
      <c r="C18329" s="44">
        <v>0</v>
      </c>
      <c r="D18329" s="33">
        <v>43873</v>
      </c>
    </row>
    <row r="18330" spans="1:4" x14ac:dyDescent="0.2">
      <c r="A18330" t="s">
        <v>381</v>
      </c>
      <c r="B18330" t="s">
        <v>143</v>
      </c>
      <c r="C18330" s="44">
        <v>0</v>
      </c>
      <c r="D18330" s="33">
        <v>43874</v>
      </c>
    </row>
    <row r="18331" spans="1:4" x14ac:dyDescent="0.2">
      <c r="A18331" t="s">
        <v>381</v>
      </c>
      <c r="B18331" t="s">
        <v>143</v>
      </c>
      <c r="C18331" s="44">
        <v>0</v>
      </c>
      <c r="D18331" s="33">
        <v>43875</v>
      </c>
    </row>
    <row r="18332" spans="1:4" x14ac:dyDescent="0.2">
      <c r="A18332" t="s">
        <v>381</v>
      </c>
      <c r="B18332" t="s">
        <v>143</v>
      </c>
      <c r="C18332" s="44">
        <v>0</v>
      </c>
      <c r="D18332" s="33">
        <v>43876</v>
      </c>
    </row>
    <row r="18333" spans="1:4" x14ac:dyDescent="0.2">
      <c r="A18333" t="s">
        <v>381</v>
      </c>
      <c r="B18333" t="s">
        <v>143</v>
      </c>
      <c r="C18333" s="44">
        <v>0</v>
      </c>
      <c r="D18333" s="33">
        <v>43877</v>
      </c>
    </row>
    <row r="18334" spans="1:4" x14ac:dyDescent="0.2">
      <c r="A18334" t="s">
        <v>381</v>
      </c>
      <c r="B18334" t="s">
        <v>143</v>
      </c>
      <c r="C18334" s="44">
        <v>0</v>
      </c>
      <c r="D18334" s="33">
        <v>43878</v>
      </c>
    </row>
    <row r="18335" spans="1:4" x14ac:dyDescent="0.2">
      <c r="A18335" t="s">
        <v>381</v>
      </c>
      <c r="B18335" t="s">
        <v>143</v>
      </c>
      <c r="C18335" s="44">
        <v>0</v>
      </c>
      <c r="D18335" s="33">
        <v>43879</v>
      </c>
    </row>
    <row r="18336" spans="1:4" x14ac:dyDescent="0.2">
      <c r="A18336" t="s">
        <v>381</v>
      </c>
      <c r="B18336" t="s">
        <v>143</v>
      </c>
      <c r="C18336" s="44">
        <v>0</v>
      </c>
      <c r="D18336" s="33">
        <v>43880</v>
      </c>
    </row>
    <row r="18337" spans="1:4" x14ac:dyDescent="0.2">
      <c r="A18337" t="s">
        <v>381</v>
      </c>
      <c r="B18337" t="s">
        <v>143</v>
      </c>
      <c r="C18337" s="44">
        <v>0</v>
      </c>
      <c r="D18337" s="33">
        <v>43881</v>
      </c>
    </row>
    <row r="18338" spans="1:4" x14ac:dyDescent="0.2">
      <c r="A18338" t="s">
        <v>381</v>
      </c>
      <c r="B18338" t="s">
        <v>143</v>
      </c>
      <c r="C18338" s="44">
        <v>0</v>
      </c>
      <c r="D18338" s="33">
        <v>43882</v>
      </c>
    </row>
    <row r="18339" spans="1:4" x14ac:dyDescent="0.2">
      <c r="A18339" t="s">
        <v>381</v>
      </c>
      <c r="B18339" t="s">
        <v>143</v>
      </c>
      <c r="C18339" s="44">
        <v>0</v>
      </c>
      <c r="D18339" s="33">
        <v>43883</v>
      </c>
    </row>
    <row r="18340" spans="1:4" x14ac:dyDescent="0.2">
      <c r="A18340" t="s">
        <v>381</v>
      </c>
      <c r="B18340" t="s">
        <v>143</v>
      </c>
      <c r="C18340" s="44">
        <v>0</v>
      </c>
      <c r="D18340" s="33">
        <v>43884</v>
      </c>
    </row>
    <row r="18341" spans="1:4" x14ac:dyDescent="0.2">
      <c r="A18341" t="s">
        <v>381</v>
      </c>
      <c r="B18341" t="s">
        <v>143</v>
      </c>
      <c r="C18341" s="44">
        <v>0</v>
      </c>
      <c r="D18341" s="33">
        <v>43885</v>
      </c>
    </row>
    <row r="18342" spans="1:4" x14ac:dyDescent="0.2">
      <c r="A18342" t="s">
        <v>381</v>
      </c>
      <c r="B18342" t="s">
        <v>143</v>
      </c>
      <c r="C18342" s="44">
        <v>0</v>
      </c>
      <c r="D18342" s="33">
        <v>43886</v>
      </c>
    </row>
    <row r="18343" spans="1:4" x14ac:dyDescent="0.2">
      <c r="A18343" t="s">
        <v>381</v>
      </c>
      <c r="B18343" t="s">
        <v>143</v>
      </c>
      <c r="C18343" s="44">
        <v>0</v>
      </c>
      <c r="D18343" s="33">
        <v>43887</v>
      </c>
    </row>
    <row r="18344" spans="1:4" x14ac:dyDescent="0.2">
      <c r="A18344" t="s">
        <v>381</v>
      </c>
      <c r="B18344" t="s">
        <v>143</v>
      </c>
      <c r="C18344" s="44">
        <v>0</v>
      </c>
      <c r="D18344" s="33">
        <v>43888</v>
      </c>
    </row>
    <row r="18345" spans="1:4" x14ac:dyDescent="0.2">
      <c r="A18345" t="s">
        <v>381</v>
      </c>
      <c r="B18345" t="s">
        <v>143</v>
      </c>
      <c r="C18345" s="44">
        <v>0</v>
      </c>
      <c r="D18345" s="33">
        <v>43889</v>
      </c>
    </row>
    <row r="18346" spans="1:4" x14ac:dyDescent="0.2">
      <c r="A18346" t="s">
        <v>381</v>
      </c>
      <c r="B18346" t="s">
        <v>143</v>
      </c>
      <c r="C18346" s="44">
        <v>0</v>
      </c>
      <c r="D18346" s="33">
        <v>43890</v>
      </c>
    </row>
    <row r="18347" spans="1:4" x14ac:dyDescent="0.2">
      <c r="A18347" t="s">
        <v>381</v>
      </c>
      <c r="B18347" t="s">
        <v>143</v>
      </c>
      <c r="C18347" s="44">
        <v>0</v>
      </c>
      <c r="D18347" s="33">
        <v>43891</v>
      </c>
    </row>
    <row r="18348" spans="1:4" x14ac:dyDescent="0.2">
      <c r="A18348" t="s">
        <v>381</v>
      </c>
      <c r="B18348" t="s">
        <v>143</v>
      </c>
      <c r="C18348" s="44">
        <v>1</v>
      </c>
      <c r="D18348" s="33">
        <v>43892</v>
      </c>
    </row>
    <row r="18349" spans="1:4" x14ac:dyDescent="0.2">
      <c r="A18349" t="s">
        <v>381</v>
      </c>
      <c r="B18349" t="s">
        <v>143</v>
      </c>
      <c r="C18349" s="44">
        <v>1</v>
      </c>
      <c r="D18349" s="33">
        <v>43893</v>
      </c>
    </row>
    <row r="18350" spans="1:4" x14ac:dyDescent="0.2">
      <c r="A18350" t="s">
        <v>381</v>
      </c>
      <c r="B18350" t="s">
        <v>143</v>
      </c>
      <c r="C18350" s="44">
        <v>1</v>
      </c>
      <c r="D18350" s="33">
        <v>43894</v>
      </c>
    </row>
    <row r="18351" spans="1:4" x14ac:dyDescent="0.2">
      <c r="A18351" t="s">
        <v>381</v>
      </c>
      <c r="B18351" t="s">
        <v>143</v>
      </c>
      <c r="C18351" s="44">
        <v>1</v>
      </c>
      <c r="D18351" s="33">
        <v>43895</v>
      </c>
    </row>
    <row r="18352" spans="1:4" x14ac:dyDescent="0.2">
      <c r="A18352" t="s">
        <v>381</v>
      </c>
      <c r="B18352" t="s">
        <v>143</v>
      </c>
      <c r="C18352" s="44">
        <v>1</v>
      </c>
      <c r="D18352" s="33">
        <v>43896</v>
      </c>
    </row>
    <row r="18353" spans="1:4" x14ac:dyDescent="0.2">
      <c r="A18353" t="s">
        <v>381</v>
      </c>
      <c r="B18353" t="s">
        <v>143</v>
      </c>
      <c r="C18353" s="44">
        <v>1</v>
      </c>
      <c r="D18353" s="33">
        <v>43897</v>
      </c>
    </row>
    <row r="18354" spans="1:4" x14ac:dyDescent="0.2">
      <c r="A18354" t="s">
        <v>381</v>
      </c>
      <c r="B18354" t="s">
        <v>143</v>
      </c>
      <c r="C18354" s="44">
        <v>1</v>
      </c>
      <c r="D18354" s="33">
        <v>43898</v>
      </c>
    </row>
    <row r="18355" spans="1:4" x14ac:dyDescent="0.2">
      <c r="A18355" t="s">
        <v>381</v>
      </c>
      <c r="B18355" t="s">
        <v>143</v>
      </c>
      <c r="C18355" s="44">
        <v>3</v>
      </c>
      <c r="D18355" s="33">
        <v>43899</v>
      </c>
    </row>
    <row r="18356" spans="1:4" x14ac:dyDescent="0.2">
      <c r="A18356" t="s">
        <v>381</v>
      </c>
      <c r="B18356" t="s">
        <v>143</v>
      </c>
      <c r="C18356" s="44">
        <v>0</v>
      </c>
      <c r="D18356" s="33">
        <v>43900</v>
      </c>
    </row>
    <row r="18357" spans="1:4" x14ac:dyDescent="0.2">
      <c r="A18357" t="s">
        <v>381</v>
      </c>
      <c r="B18357" t="s">
        <v>143</v>
      </c>
      <c r="C18357" s="44">
        <v>0</v>
      </c>
      <c r="D18357" s="33">
        <v>43901</v>
      </c>
    </row>
    <row r="18358" spans="1:4" x14ac:dyDescent="0.2">
      <c r="A18358" t="s">
        <v>381</v>
      </c>
      <c r="B18358" t="s">
        <v>143</v>
      </c>
      <c r="C18358" s="44">
        <v>0</v>
      </c>
      <c r="D18358" s="33">
        <v>43902</v>
      </c>
    </row>
    <row r="18359" spans="1:4" x14ac:dyDescent="0.2">
      <c r="A18359" t="s">
        <v>381</v>
      </c>
      <c r="B18359" t="s">
        <v>143</v>
      </c>
      <c r="C18359" s="44">
        <v>0</v>
      </c>
      <c r="D18359" s="33">
        <v>43903</v>
      </c>
    </row>
    <row r="18360" spans="1:4" x14ac:dyDescent="0.2">
      <c r="A18360" t="s">
        <v>381</v>
      </c>
      <c r="B18360" t="s">
        <v>143</v>
      </c>
      <c r="C18360" s="44">
        <v>0</v>
      </c>
      <c r="D18360" s="33">
        <v>43904</v>
      </c>
    </row>
    <row r="18361" spans="1:4" x14ac:dyDescent="0.2">
      <c r="A18361" t="s">
        <v>381</v>
      </c>
      <c r="B18361" t="s">
        <v>143</v>
      </c>
      <c r="C18361" s="44">
        <v>0</v>
      </c>
      <c r="D18361" s="33">
        <v>43905</v>
      </c>
    </row>
    <row r="18362" spans="1:4" x14ac:dyDescent="0.2">
      <c r="A18362" t="s">
        <v>382</v>
      </c>
      <c r="B18362" t="s">
        <v>143</v>
      </c>
      <c r="C18362" s="44">
        <v>0</v>
      </c>
      <c r="D18362" s="33">
        <v>43852</v>
      </c>
    </row>
    <row r="18363" spans="1:4" x14ac:dyDescent="0.2">
      <c r="A18363" t="s">
        <v>382</v>
      </c>
      <c r="B18363" t="s">
        <v>143</v>
      </c>
      <c r="C18363" s="44">
        <v>0</v>
      </c>
      <c r="D18363" s="33">
        <v>43853</v>
      </c>
    </row>
    <row r="18364" spans="1:4" x14ac:dyDescent="0.2">
      <c r="A18364" t="s">
        <v>382</v>
      </c>
      <c r="B18364" t="s">
        <v>143</v>
      </c>
      <c r="C18364" s="44">
        <v>0</v>
      </c>
      <c r="D18364" s="33">
        <v>43854</v>
      </c>
    </row>
    <row r="18365" spans="1:4" x14ac:dyDescent="0.2">
      <c r="A18365" t="s">
        <v>382</v>
      </c>
      <c r="B18365" t="s">
        <v>143</v>
      </c>
      <c r="C18365" s="44">
        <v>0</v>
      </c>
      <c r="D18365" s="33">
        <v>43855</v>
      </c>
    </row>
    <row r="18366" spans="1:4" x14ac:dyDescent="0.2">
      <c r="A18366" t="s">
        <v>382</v>
      </c>
      <c r="B18366" t="s">
        <v>143</v>
      </c>
      <c r="C18366" s="44">
        <v>0</v>
      </c>
      <c r="D18366" s="33">
        <v>43856</v>
      </c>
    </row>
    <row r="18367" spans="1:4" x14ac:dyDescent="0.2">
      <c r="A18367" t="s">
        <v>382</v>
      </c>
      <c r="B18367" t="s">
        <v>143</v>
      </c>
      <c r="C18367" s="44">
        <v>0</v>
      </c>
      <c r="D18367" s="33">
        <v>43857</v>
      </c>
    </row>
    <row r="18368" spans="1:4" x14ac:dyDescent="0.2">
      <c r="A18368" t="s">
        <v>382</v>
      </c>
      <c r="B18368" t="s">
        <v>143</v>
      </c>
      <c r="C18368" s="44">
        <v>0</v>
      </c>
      <c r="D18368" s="33">
        <v>43858</v>
      </c>
    </row>
    <row r="18369" spans="1:4" x14ac:dyDescent="0.2">
      <c r="A18369" t="s">
        <v>382</v>
      </c>
      <c r="B18369" t="s">
        <v>143</v>
      </c>
      <c r="C18369" s="44">
        <v>0</v>
      </c>
      <c r="D18369" s="33">
        <v>43859</v>
      </c>
    </row>
    <row r="18370" spans="1:4" x14ac:dyDescent="0.2">
      <c r="A18370" t="s">
        <v>382</v>
      </c>
      <c r="B18370" t="s">
        <v>143</v>
      </c>
      <c r="C18370" s="44">
        <v>0</v>
      </c>
      <c r="D18370" s="33">
        <v>43860</v>
      </c>
    </row>
    <row r="18371" spans="1:4" x14ac:dyDescent="0.2">
      <c r="A18371" t="s">
        <v>382</v>
      </c>
      <c r="B18371" t="s">
        <v>143</v>
      </c>
      <c r="C18371" s="44">
        <v>0</v>
      </c>
      <c r="D18371" s="33">
        <v>43861</v>
      </c>
    </row>
    <row r="18372" spans="1:4" x14ac:dyDescent="0.2">
      <c r="A18372" t="s">
        <v>382</v>
      </c>
      <c r="B18372" t="s">
        <v>143</v>
      </c>
      <c r="C18372" s="44">
        <v>0</v>
      </c>
      <c r="D18372" s="33">
        <v>43862</v>
      </c>
    </row>
    <row r="18373" spans="1:4" x14ac:dyDescent="0.2">
      <c r="A18373" t="s">
        <v>382</v>
      </c>
      <c r="B18373" t="s">
        <v>143</v>
      </c>
      <c r="C18373" s="44">
        <v>0</v>
      </c>
      <c r="D18373" s="33">
        <v>43863</v>
      </c>
    </row>
    <row r="18374" spans="1:4" x14ac:dyDescent="0.2">
      <c r="A18374" t="s">
        <v>382</v>
      </c>
      <c r="B18374" t="s">
        <v>143</v>
      </c>
      <c r="C18374" s="44">
        <v>0</v>
      </c>
      <c r="D18374" s="33">
        <v>43864</v>
      </c>
    </row>
    <row r="18375" spans="1:4" x14ac:dyDescent="0.2">
      <c r="A18375" t="s">
        <v>382</v>
      </c>
      <c r="B18375" t="s">
        <v>143</v>
      </c>
      <c r="C18375" s="44">
        <v>0</v>
      </c>
      <c r="D18375" s="33">
        <v>43865</v>
      </c>
    </row>
    <row r="18376" spans="1:4" x14ac:dyDescent="0.2">
      <c r="A18376" t="s">
        <v>382</v>
      </c>
      <c r="B18376" t="s">
        <v>143</v>
      </c>
      <c r="C18376" s="44">
        <v>0</v>
      </c>
      <c r="D18376" s="33">
        <v>43866</v>
      </c>
    </row>
    <row r="18377" spans="1:4" x14ac:dyDescent="0.2">
      <c r="A18377" t="s">
        <v>382</v>
      </c>
      <c r="B18377" t="s">
        <v>143</v>
      </c>
      <c r="C18377" s="44">
        <v>0</v>
      </c>
      <c r="D18377" s="33">
        <v>43867</v>
      </c>
    </row>
    <row r="18378" spans="1:4" x14ac:dyDescent="0.2">
      <c r="A18378" t="s">
        <v>382</v>
      </c>
      <c r="B18378" t="s">
        <v>143</v>
      </c>
      <c r="C18378" s="44">
        <v>0</v>
      </c>
      <c r="D18378" s="33">
        <v>43868</v>
      </c>
    </row>
    <row r="18379" spans="1:4" x14ac:dyDescent="0.2">
      <c r="A18379" t="s">
        <v>382</v>
      </c>
      <c r="B18379" t="s">
        <v>143</v>
      </c>
      <c r="C18379" s="44">
        <v>0</v>
      </c>
      <c r="D18379" s="33">
        <v>43869</v>
      </c>
    </row>
    <row r="18380" spans="1:4" x14ac:dyDescent="0.2">
      <c r="A18380" t="s">
        <v>382</v>
      </c>
      <c r="B18380" t="s">
        <v>143</v>
      </c>
      <c r="C18380" s="44">
        <v>0</v>
      </c>
      <c r="D18380" s="33">
        <v>43870</v>
      </c>
    </row>
    <row r="18381" spans="1:4" x14ac:dyDescent="0.2">
      <c r="A18381" t="s">
        <v>382</v>
      </c>
      <c r="B18381" t="s">
        <v>143</v>
      </c>
      <c r="C18381" s="44">
        <v>0</v>
      </c>
      <c r="D18381" s="33">
        <v>43871</v>
      </c>
    </row>
    <row r="18382" spans="1:4" x14ac:dyDescent="0.2">
      <c r="A18382" t="s">
        <v>382</v>
      </c>
      <c r="B18382" t="s">
        <v>143</v>
      </c>
      <c r="C18382" s="44">
        <v>0</v>
      </c>
      <c r="D18382" s="33">
        <v>43872</v>
      </c>
    </row>
    <row r="18383" spans="1:4" x14ac:dyDescent="0.2">
      <c r="A18383" t="s">
        <v>382</v>
      </c>
      <c r="B18383" t="s">
        <v>143</v>
      </c>
      <c r="C18383" s="44">
        <v>0</v>
      </c>
      <c r="D18383" s="33">
        <v>43873</v>
      </c>
    </row>
    <row r="18384" spans="1:4" x14ac:dyDescent="0.2">
      <c r="A18384" t="s">
        <v>382</v>
      </c>
      <c r="B18384" t="s">
        <v>143</v>
      </c>
      <c r="C18384" s="44">
        <v>0</v>
      </c>
      <c r="D18384" s="33">
        <v>43874</v>
      </c>
    </row>
    <row r="18385" spans="1:4" x14ac:dyDescent="0.2">
      <c r="A18385" t="s">
        <v>382</v>
      </c>
      <c r="B18385" t="s">
        <v>143</v>
      </c>
      <c r="C18385" s="44">
        <v>0</v>
      </c>
      <c r="D18385" s="33">
        <v>43875</v>
      </c>
    </row>
    <row r="18386" spans="1:4" x14ac:dyDescent="0.2">
      <c r="A18386" t="s">
        <v>382</v>
      </c>
      <c r="B18386" t="s">
        <v>143</v>
      </c>
      <c r="C18386" s="44">
        <v>0</v>
      </c>
      <c r="D18386" s="33">
        <v>43876</v>
      </c>
    </row>
    <row r="18387" spans="1:4" x14ac:dyDescent="0.2">
      <c r="A18387" t="s">
        <v>382</v>
      </c>
      <c r="B18387" t="s">
        <v>143</v>
      </c>
      <c r="C18387" s="44">
        <v>0</v>
      </c>
      <c r="D18387" s="33">
        <v>43877</v>
      </c>
    </row>
    <row r="18388" spans="1:4" x14ac:dyDescent="0.2">
      <c r="A18388" t="s">
        <v>382</v>
      </c>
      <c r="B18388" t="s">
        <v>143</v>
      </c>
      <c r="C18388" s="44">
        <v>0</v>
      </c>
      <c r="D18388" s="33">
        <v>43878</v>
      </c>
    </row>
    <row r="18389" spans="1:4" x14ac:dyDescent="0.2">
      <c r="A18389" t="s">
        <v>382</v>
      </c>
      <c r="B18389" t="s">
        <v>143</v>
      </c>
      <c r="C18389" s="44">
        <v>0</v>
      </c>
      <c r="D18389" s="33">
        <v>43879</v>
      </c>
    </row>
    <row r="18390" spans="1:4" x14ac:dyDescent="0.2">
      <c r="A18390" t="s">
        <v>382</v>
      </c>
      <c r="B18390" t="s">
        <v>143</v>
      </c>
      <c r="C18390" s="44">
        <v>0</v>
      </c>
      <c r="D18390" s="33">
        <v>43880</v>
      </c>
    </row>
    <row r="18391" spans="1:4" x14ac:dyDescent="0.2">
      <c r="A18391" t="s">
        <v>382</v>
      </c>
      <c r="B18391" t="s">
        <v>143</v>
      </c>
      <c r="C18391" s="44">
        <v>0</v>
      </c>
      <c r="D18391" s="33">
        <v>43881</v>
      </c>
    </row>
    <row r="18392" spans="1:4" x14ac:dyDescent="0.2">
      <c r="A18392" t="s">
        <v>382</v>
      </c>
      <c r="B18392" t="s">
        <v>143</v>
      </c>
      <c r="C18392" s="44">
        <v>0</v>
      </c>
      <c r="D18392" s="33">
        <v>43882</v>
      </c>
    </row>
    <row r="18393" spans="1:4" x14ac:dyDescent="0.2">
      <c r="A18393" t="s">
        <v>382</v>
      </c>
      <c r="B18393" t="s">
        <v>143</v>
      </c>
      <c r="C18393" s="44">
        <v>0</v>
      </c>
      <c r="D18393" s="33">
        <v>43883</v>
      </c>
    </row>
    <row r="18394" spans="1:4" x14ac:dyDescent="0.2">
      <c r="A18394" t="s">
        <v>382</v>
      </c>
      <c r="B18394" t="s">
        <v>143</v>
      </c>
      <c r="C18394" s="44">
        <v>0</v>
      </c>
      <c r="D18394" s="33">
        <v>43884</v>
      </c>
    </row>
    <row r="18395" spans="1:4" x14ac:dyDescent="0.2">
      <c r="A18395" t="s">
        <v>382</v>
      </c>
      <c r="B18395" t="s">
        <v>143</v>
      </c>
      <c r="C18395" s="44">
        <v>0</v>
      </c>
      <c r="D18395" s="33">
        <v>43885</v>
      </c>
    </row>
    <row r="18396" spans="1:4" x14ac:dyDescent="0.2">
      <c r="A18396" t="s">
        <v>382</v>
      </c>
      <c r="B18396" t="s">
        <v>143</v>
      </c>
      <c r="C18396" s="44">
        <v>0</v>
      </c>
      <c r="D18396" s="33">
        <v>43886</v>
      </c>
    </row>
    <row r="18397" spans="1:4" x14ac:dyDescent="0.2">
      <c r="A18397" t="s">
        <v>382</v>
      </c>
      <c r="B18397" t="s">
        <v>143</v>
      </c>
      <c r="C18397" s="44">
        <v>0</v>
      </c>
      <c r="D18397" s="33">
        <v>43887</v>
      </c>
    </row>
    <row r="18398" spans="1:4" x14ac:dyDescent="0.2">
      <c r="A18398" t="s">
        <v>382</v>
      </c>
      <c r="B18398" t="s">
        <v>143</v>
      </c>
      <c r="C18398" s="44">
        <v>0</v>
      </c>
      <c r="D18398" s="33">
        <v>43888</v>
      </c>
    </row>
    <row r="18399" spans="1:4" x14ac:dyDescent="0.2">
      <c r="A18399" t="s">
        <v>382</v>
      </c>
      <c r="B18399" t="s">
        <v>143</v>
      </c>
      <c r="C18399" s="44">
        <v>0</v>
      </c>
      <c r="D18399" s="33">
        <v>43889</v>
      </c>
    </row>
    <row r="18400" spans="1:4" x14ac:dyDescent="0.2">
      <c r="A18400" t="s">
        <v>382</v>
      </c>
      <c r="B18400" t="s">
        <v>143</v>
      </c>
      <c r="C18400" s="44">
        <v>0</v>
      </c>
      <c r="D18400" s="33">
        <v>43890</v>
      </c>
    </row>
    <row r="18401" spans="1:4" x14ac:dyDescent="0.2">
      <c r="A18401" t="s">
        <v>382</v>
      </c>
      <c r="B18401" t="s">
        <v>143</v>
      </c>
      <c r="C18401" s="44">
        <v>0</v>
      </c>
      <c r="D18401" s="33">
        <v>43891</v>
      </c>
    </row>
    <row r="18402" spans="1:4" x14ac:dyDescent="0.2">
      <c r="A18402" t="s">
        <v>382</v>
      </c>
      <c r="B18402" t="s">
        <v>143</v>
      </c>
      <c r="C18402" s="44">
        <v>1</v>
      </c>
      <c r="D18402" s="33">
        <v>43892</v>
      </c>
    </row>
    <row r="18403" spans="1:4" x14ac:dyDescent="0.2">
      <c r="A18403" t="s">
        <v>382</v>
      </c>
      <c r="B18403" t="s">
        <v>143</v>
      </c>
      <c r="C18403" s="44">
        <v>1</v>
      </c>
      <c r="D18403" s="33">
        <v>43893</v>
      </c>
    </row>
    <row r="18404" spans="1:4" x14ac:dyDescent="0.2">
      <c r="A18404" t="s">
        <v>382</v>
      </c>
      <c r="B18404" t="s">
        <v>143</v>
      </c>
      <c r="C18404" s="44">
        <v>1</v>
      </c>
      <c r="D18404" s="33">
        <v>43894</v>
      </c>
    </row>
    <row r="18405" spans="1:4" x14ac:dyDescent="0.2">
      <c r="A18405" t="s">
        <v>382</v>
      </c>
      <c r="B18405" t="s">
        <v>143</v>
      </c>
      <c r="C18405" s="44">
        <v>1</v>
      </c>
      <c r="D18405" s="33">
        <v>43895</v>
      </c>
    </row>
    <row r="18406" spans="1:4" x14ac:dyDescent="0.2">
      <c r="A18406" t="s">
        <v>382</v>
      </c>
      <c r="B18406" t="s">
        <v>143</v>
      </c>
      <c r="C18406" s="44">
        <v>1</v>
      </c>
      <c r="D18406" s="33">
        <v>43896</v>
      </c>
    </row>
    <row r="18407" spans="1:4" x14ac:dyDescent="0.2">
      <c r="A18407" t="s">
        <v>382</v>
      </c>
      <c r="B18407" t="s">
        <v>143</v>
      </c>
      <c r="C18407" s="44">
        <v>1</v>
      </c>
      <c r="D18407" s="33">
        <v>43897</v>
      </c>
    </row>
    <row r="18408" spans="1:4" x14ac:dyDescent="0.2">
      <c r="A18408" t="s">
        <v>382</v>
      </c>
      <c r="B18408" t="s">
        <v>143</v>
      </c>
      <c r="C18408" s="44">
        <v>1</v>
      </c>
      <c r="D18408" s="33">
        <v>43898</v>
      </c>
    </row>
    <row r="18409" spans="1:4" x14ac:dyDescent="0.2">
      <c r="A18409" t="s">
        <v>382</v>
      </c>
      <c r="B18409" t="s">
        <v>143</v>
      </c>
      <c r="C18409" s="44">
        <v>1</v>
      </c>
      <c r="D18409" s="33">
        <v>43899</v>
      </c>
    </row>
    <row r="18410" spans="1:4" x14ac:dyDescent="0.2">
      <c r="A18410" t="s">
        <v>382</v>
      </c>
      <c r="B18410" t="s">
        <v>143</v>
      </c>
      <c r="C18410" s="44">
        <v>0</v>
      </c>
      <c r="D18410" s="33">
        <v>43900</v>
      </c>
    </row>
    <row r="18411" spans="1:4" x14ac:dyDescent="0.2">
      <c r="A18411" t="s">
        <v>382</v>
      </c>
      <c r="B18411" t="s">
        <v>143</v>
      </c>
      <c r="C18411" s="44">
        <v>0</v>
      </c>
      <c r="D18411" s="33">
        <v>43901</v>
      </c>
    </row>
    <row r="18412" spans="1:4" x14ac:dyDescent="0.2">
      <c r="A18412" t="s">
        <v>382</v>
      </c>
      <c r="B18412" t="s">
        <v>143</v>
      </c>
      <c r="C18412" s="44">
        <v>0</v>
      </c>
      <c r="D18412" s="33">
        <v>43902</v>
      </c>
    </row>
    <row r="18413" spans="1:4" x14ac:dyDescent="0.2">
      <c r="A18413" t="s">
        <v>382</v>
      </c>
      <c r="B18413" t="s">
        <v>143</v>
      </c>
      <c r="C18413" s="44">
        <v>0</v>
      </c>
      <c r="D18413" s="33">
        <v>43903</v>
      </c>
    </row>
    <row r="18414" spans="1:4" x14ac:dyDescent="0.2">
      <c r="A18414" t="s">
        <v>382</v>
      </c>
      <c r="B18414" t="s">
        <v>143</v>
      </c>
      <c r="C18414" s="44">
        <v>0</v>
      </c>
      <c r="D18414" s="33">
        <v>43904</v>
      </c>
    </row>
    <row r="18415" spans="1:4" x14ac:dyDescent="0.2">
      <c r="A18415" t="s">
        <v>382</v>
      </c>
      <c r="B18415" t="s">
        <v>143</v>
      </c>
      <c r="C18415" s="44">
        <v>0</v>
      </c>
      <c r="D18415" s="33">
        <v>43905</v>
      </c>
    </row>
    <row r="18416" spans="1:4" x14ac:dyDescent="0.2">
      <c r="A18416" t="s">
        <v>383</v>
      </c>
      <c r="B18416" t="s">
        <v>143</v>
      </c>
      <c r="C18416" s="44">
        <v>0</v>
      </c>
      <c r="D18416" s="33">
        <v>43852</v>
      </c>
    </row>
    <row r="18417" spans="1:4" x14ac:dyDescent="0.2">
      <c r="A18417" t="s">
        <v>383</v>
      </c>
      <c r="B18417" t="s">
        <v>143</v>
      </c>
      <c r="C18417" s="44">
        <v>0</v>
      </c>
      <c r="D18417" s="33">
        <v>43853</v>
      </c>
    </row>
    <row r="18418" spans="1:4" x14ac:dyDescent="0.2">
      <c r="A18418" t="s">
        <v>383</v>
      </c>
      <c r="B18418" t="s">
        <v>143</v>
      </c>
      <c r="C18418" s="44">
        <v>0</v>
      </c>
      <c r="D18418" s="33">
        <v>43854</v>
      </c>
    </row>
    <row r="18419" spans="1:4" x14ac:dyDescent="0.2">
      <c r="A18419" t="s">
        <v>383</v>
      </c>
      <c r="B18419" t="s">
        <v>143</v>
      </c>
      <c r="C18419" s="44">
        <v>0</v>
      </c>
      <c r="D18419" s="33">
        <v>43855</v>
      </c>
    </row>
    <row r="18420" spans="1:4" x14ac:dyDescent="0.2">
      <c r="A18420" t="s">
        <v>383</v>
      </c>
      <c r="B18420" t="s">
        <v>143</v>
      </c>
      <c r="C18420" s="44">
        <v>0</v>
      </c>
      <c r="D18420" s="33">
        <v>43856</v>
      </c>
    </row>
    <row r="18421" spans="1:4" x14ac:dyDescent="0.2">
      <c r="A18421" t="s">
        <v>383</v>
      </c>
      <c r="B18421" t="s">
        <v>143</v>
      </c>
      <c r="C18421" s="44">
        <v>0</v>
      </c>
      <c r="D18421" s="33">
        <v>43857</v>
      </c>
    </row>
    <row r="18422" spans="1:4" x14ac:dyDescent="0.2">
      <c r="A18422" t="s">
        <v>383</v>
      </c>
      <c r="B18422" t="s">
        <v>143</v>
      </c>
      <c r="C18422" s="44">
        <v>0</v>
      </c>
      <c r="D18422" s="33">
        <v>43858</v>
      </c>
    </row>
    <row r="18423" spans="1:4" x14ac:dyDescent="0.2">
      <c r="A18423" t="s">
        <v>383</v>
      </c>
      <c r="B18423" t="s">
        <v>143</v>
      </c>
      <c r="C18423" s="44">
        <v>0</v>
      </c>
      <c r="D18423" s="33">
        <v>43859</v>
      </c>
    </row>
    <row r="18424" spans="1:4" x14ac:dyDescent="0.2">
      <c r="A18424" t="s">
        <v>383</v>
      </c>
      <c r="B18424" t="s">
        <v>143</v>
      </c>
      <c r="C18424" s="44">
        <v>0</v>
      </c>
      <c r="D18424" s="33">
        <v>43860</v>
      </c>
    </row>
    <row r="18425" spans="1:4" x14ac:dyDescent="0.2">
      <c r="A18425" t="s">
        <v>383</v>
      </c>
      <c r="B18425" t="s">
        <v>143</v>
      </c>
      <c r="C18425" s="44">
        <v>0</v>
      </c>
      <c r="D18425" s="33">
        <v>43861</v>
      </c>
    </row>
    <row r="18426" spans="1:4" x14ac:dyDescent="0.2">
      <c r="A18426" t="s">
        <v>383</v>
      </c>
      <c r="B18426" t="s">
        <v>143</v>
      </c>
      <c r="C18426" s="44">
        <v>0</v>
      </c>
      <c r="D18426" s="33">
        <v>43862</v>
      </c>
    </row>
    <row r="18427" spans="1:4" x14ac:dyDescent="0.2">
      <c r="A18427" t="s">
        <v>383</v>
      </c>
      <c r="B18427" t="s">
        <v>143</v>
      </c>
      <c r="C18427" s="44">
        <v>0</v>
      </c>
      <c r="D18427" s="33">
        <v>43863</v>
      </c>
    </row>
    <row r="18428" spans="1:4" x14ac:dyDescent="0.2">
      <c r="A18428" t="s">
        <v>383</v>
      </c>
      <c r="B18428" t="s">
        <v>143</v>
      </c>
      <c r="C18428" s="44">
        <v>0</v>
      </c>
      <c r="D18428" s="33">
        <v>43864</v>
      </c>
    </row>
    <row r="18429" spans="1:4" x14ac:dyDescent="0.2">
      <c r="A18429" t="s">
        <v>383</v>
      </c>
      <c r="B18429" t="s">
        <v>143</v>
      </c>
      <c r="C18429" s="44">
        <v>0</v>
      </c>
      <c r="D18429" s="33">
        <v>43865</v>
      </c>
    </row>
    <row r="18430" spans="1:4" x14ac:dyDescent="0.2">
      <c r="A18430" t="s">
        <v>383</v>
      </c>
      <c r="B18430" t="s">
        <v>143</v>
      </c>
      <c r="C18430" s="44">
        <v>0</v>
      </c>
      <c r="D18430" s="33">
        <v>43866</v>
      </c>
    </row>
    <row r="18431" spans="1:4" x14ac:dyDescent="0.2">
      <c r="A18431" t="s">
        <v>383</v>
      </c>
      <c r="B18431" t="s">
        <v>143</v>
      </c>
      <c r="C18431" s="44">
        <v>0</v>
      </c>
      <c r="D18431" s="33">
        <v>43867</v>
      </c>
    </row>
    <row r="18432" spans="1:4" x14ac:dyDescent="0.2">
      <c r="A18432" t="s">
        <v>383</v>
      </c>
      <c r="B18432" t="s">
        <v>143</v>
      </c>
      <c r="C18432" s="44">
        <v>0</v>
      </c>
      <c r="D18432" s="33">
        <v>43868</v>
      </c>
    </row>
    <row r="18433" spans="1:4" x14ac:dyDescent="0.2">
      <c r="A18433" t="s">
        <v>383</v>
      </c>
      <c r="B18433" t="s">
        <v>143</v>
      </c>
      <c r="C18433" s="44">
        <v>0</v>
      </c>
      <c r="D18433" s="33">
        <v>43869</v>
      </c>
    </row>
    <row r="18434" spans="1:4" x14ac:dyDescent="0.2">
      <c r="A18434" t="s">
        <v>383</v>
      </c>
      <c r="B18434" t="s">
        <v>143</v>
      </c>
      <c r="C18434" s="44">
        <v>0</v>
      </c>
      <c r="D18434" s="33">
        <v>43870</v>
      </c>
    </row>
    <row r="18435" spans="1:4" x14ac:dyDescent="0.2">
      <c r="A18435" t="s">
        <v>383</v>
      </c>
      <c r="B18435" t="s">
        <v>143</v>
      </c>
      <c r="C18435" s="44">
        <v>0</v>
      </c>
      <c r="D18435" s="33">
        <v>43871</v>
      </c>
    </row>
    <row r="18436" spans="1:4" x14ac:dyDescent="0.2">
      <c r="A18436" t="s">
        <v>383</v>
      </c>
      <c r="B18436" t="s">
        <v>143</v>
      </c>
      <c r="C18436" s="44">
        <v>0</v>
      </c>
      <c r="D18436" s="33">
        <v>43872</v>
      </c>
    </row>
    <row r="18437" spans="1:4" x14ac:dyDescent="0.2">
      <c r="A18437" t="s">
        <v>383</v>
      </c>
      <c r="B18437" t="s">
        <v>143</v>
      </c>
      <c r="C18437" s="44">
        <v>0</v>
      </c>
      <c r="D18437" s="33">
        <v>43873</v>
      </c>
    </row>
    <row r="18438" spans="1:4" x14ac:dyDescent="0.2">
      <c r="A18438" t="s">
        <v>383</v>
      </c>
      <c r="B18438" t="s">
        <v>143</v>
      </c>
      <c r="C18438" s="44">
        <v>0</v>
      </c>
      <c r="D18438" s="33">
        <v>43874</v>
      </c>
    </row>
    <row r="18439" spans="1:4" x14ac:dyDescent="0.2">
      <c r="A18439" t="s">
        <v>383</v>
      </c>
      <c r="B18439" t="s">
        <v>143</v>
      </c>
      <c r="C18439" s="44">
        <v>0</v>
      </c>
      <c r="D18439" s="33">
        <v>43875</v>
      </c>
    </row>
    <row r="18440" spans="1:4" x14ac:dyDescent="0.2">
      <c r="A18440" t="s">
        <v>383</v>
      </c>
      <c r="B18440" t="s">
        <v>143</v>
      </c>
      <c r="C18440" s="44">
        <v>0</v>
      </c>
      <c r="D18440" s="33">
        <v>43876</v>
      </c>
    </row>
    <row r="18441" spans="1:4" x14ac:dyDescent="0.2">
      <c r="A18441" t="s">
        <v>383</v>
      </c>
      <c r="B18441" t="s">
        <v>143</v>
      </c>
      <c r="C18441" s="44">
        <v>0</v>
      </c>
      <c r="D18441" s="33">
        <v>43877</v>
      </c>
    </row>
    <row r="18442" spans="1:4" x14ac:dyDescent="0.2">
      <c r="A18442" t="s">
        <v>383</v>
      </c>
      <c r="B18442" t="s">
        <v>143</v>
      </c>
      <c r="C18442" s="44">
        <v>0</v>
      </c>
      <c r="D18442" s="33">
        <v>43878</v>
      </c>
    </row>
    <row r="18443" spans="1:4" x14ac:dyDescent="0.2">
      <c r="A18443" t="s">
        <v>383</v>
      </c>
      <c r="B18443" t="s">
        <v>143</v>
      </c>
      <c r="C18443" s="44">
        <v>0</v>
      </c>
      <c r="D18443" s="33">
        <v>43879</v>
      </c>
    </row>
    <row r="18444" spans="1:4" x14ac:dyDescent="0.2">
      <c r="A18444" t="s">
        <v>383</v>
      </c>
      <c r="B18444" t="s">
        <v>143</v>
      </c>
      <c r="C18444" s="44">
        <v>0</v>
      </c>
      <c r="D18444" s="33">
        <v>43880</v>
      </c>
    </row>
    <row r="18445" spans="1:4" x14ac:dyDescent="0.2">
      <c r="A18445" t="s">
        <v>383</v>
      </c>
      <c r="B18445" t="s">
        <v>143</v>
      </c>
      <c r="C18445" s="44">
        <v>0</v>
      </c>
      <c r="D18445" s="33">
        <v>43881</v>
      </c>
    </row>
    <row r="18446" spans="1:4" x14ac:dyDescent="0.2">
      <c r="A18446" t="s">
        <v>383</v>
      </c>
      <c r="B18446" t="s">
        <v>143</v>
      </c>
      <c r="C18446" s="44">
        <v>0</v>
      </c>
      <c r="D18446" s="33">
        <v>43882</v>
      </c>
    </row>
    <row r="18447" spans="1:4" x14ac:dyDescent="0.2">
      <c r="A18447" t="s">
        <v>383</v>
      </c>
      <c r="B18447" t="s">
        <v>143</v>
      </c>
      <c r="C18447" s="44">
        <v>0</v>
      </c>
      <c r="D18447" s="33">
        <v>43883</v>
      </c>
    </row>
    <row r="18448" spans="1:4" x14ac:dyDescent="0.2">
      <c r="A18448" t="s">
        <v>383</v>
      </c>
      <c r="B18448" t="s">
        <v>143</v>
      </c>
      <c r="C18448" s="44">
        <v>0</v>
      </c>
      <c r="D18448" s="33">
        <v>43884</v>
      </c>
    </row>
    <row r="18449" spans="1:4" x14ac:dyDescent="0.2">
      <c r="A18449" t="s">
        <v>383</v>
      </c>
      <c r="B18449" t="s">
        <v>143</v>
      </c>
      <c r="C18449" s="44">
        <v>0</v>
      </c>
      <c r="D18449" s="33">
        <v>43885</v>
      </c>
    </row>
    <row r="18450" spans="1:4" x14ac:dyDescent="0.2">
      <c r="A18450" t="s">
        <v>383</v>
      </c>
      <c r="B18450" t="s">
        <v>143</v>
      </c>
      <c r="C18450" s="44">
        <v>0</v>
      </c>
      <c r="D18450" s="33">
        <v>43886</v>
      </c>
    </row>
    <row r="18451" spans="1:4" x14ac:dyDescent="0.2">
      <c r="A18451" t="s">
        <v>383</v>
      </c>
      <c r="B18451" t="s">
        <v>143</v>
      </c>
      <c r="C18451" s="44">
        <v>0</v>
      </c>
      <c r="D18451" s="33">
        <v>43887</v>
      </c>
    </row>
    <row r="18452" spans="1:4" x14ac:dyDescent="0.2">
      <c r="A18452" t="s">
        <v>383</v>
      </c>
      <c r="B18452" t="s">
        <v>143</v>
      </c>
      <c r="C18452" s="44">
        <v>0</v>
      </c>
      <c r="D18452" s="33">
        <v>43888</v>
      </c>
    </row>
    <row r="18453" spans="1:4" x14ac:dyDescent="0.2">
      <c r="A18453" t="s">
        <v>383</v>
      </c>
      <c r="B18453" t="s">
        <v>143</v>
      </c>
      <c r="C18453" s="44">
        <v>0</v>
      </c>
      <c r="D18453" s="33">
        <v>43889</v>
      </c>
    </row>
    <row r="18454" spans="1:4" x14ac:dyDescent="0.2">
      <c r="A18454" t="s">
        <v>383</v>
      </c>
      <c r="B18454" t="s">
        <v>143</v>
      </c>
      <c r="C18454" s="44">
        <v>0</v>
      </c>
      <c r="D18454" s="33">
        <v>43890</v>
      </c>
    </row>
    <row r="18455" spans="1:4" x14ac:dyDescent="0.2">
      <c r="A18455" t="s">
        <v>383</v>
      </c>
      <c r="B18455" t="s">
        <v>143</v>
      </c>
      <c r="C18455" s="44">
        <v>0</v>
      </c>
      <c r="D18455" s="33">
        <v>43891</v>
      </c>
    </row>
    <row r="18456" spans="1:4" x14ac:dyDescent="0.2">
      <c r="A18456" t="s">
        <v>383</v>
      </c>
      <c r="B18456" t="s">
        <v>143</v>
      </c>
      <c r="C18456" s="44">
        <v>0</v>
      </c>
      <c r="D18456" s="33">
        <v>43892</v>
      </c>
    </row>
    <row r="18457" spans="1:4" x14ac:dyDescent="0.2">
      <c r="A18457" t="s">
        <v>383</v>
      </c>
      <c r="B18457" t="s">
        <v>143</v>
      </c>
      <c r="C18457" s="44">
        <v>2</v>
      </c>
      <c r="D18457" s="33">
        <v>43893</v>
      </c>
    </row>
    <row r="18458" spans="1:4" x14ac:dyDescent="0.2">
      <c r="A18458" t="s">
        <v>383</v>
      </c>
      <c r="B18458" t="s">
        <v>143</v>
      </c>
      <c r="C18458" s="44">
        <v>2</v>
      </c>
      <c r="D18458" s="33">
        <v>43894</v>
      </c>
    </row>
    <row r="18459" spans="1:4" x14ac:dyDescent="0.2">
      <c r="A18459" t="s">
        <v>383</v>
      </c>
      <c r="B18459" t="s">
        <v>143</v>
      </c>
      <c r="C18459" s="44">
        <v>2</v>
      </c>
      <c r="D18459" s="33">
        <v>43895</v>
      </c>
    </row>
    <row r="18460" spans="1:4" x14ac:dyDescent="0.2">
      <c r="A18460" t="s">
        <v>383</v>
      </c>
      <c r="B18460" t="s">
        <v>143</v>
      </c>
      <c r="C18460" s="44">
        <v>2</v>
      </c>
      <c r="D18460" s="33">
        <v>43896</v>
      </c>
    </row>
    <row r="18461" spans="1:4" x14ac:dyDescent="0.2">
      <c r="A18461" t="s">
        <v>383</v>
      </c>
      <c r="B18461" t="s">
        <v>143</v>
      </c>
      <c r="C18461" s="44">
        <v>3</v>
      </c>
      <c r="D18461" s="33">
        <v>43897</v>
      </c>
    </row>
    <row r="18462" spans="1:4" x14ac:dyDescent="0.2">
      <c r="A18462" t="s">
        <v>383</v>
      </c>
      <c r="B18462" t="s">
        <v>143</v>
      </c>
      <c r="C18462" s="44">
        <v>3</v>
      </c>
      <c r="D18462" s="33">
        <v>43898</v>
      </c>
    </row>
    <row r="18463" spans="1:4" x14ac:dyDescent="0.2">
      <c r="A18463" t="s">
        <v>383</v>
      </c>
      <c r="B18463" t="s">
        <v>143</v>
      </c>
      <c r="C18463" s="44">
        <v>5</v>
      </c>
      <c r="D18463" s="33">
        <v>43899</v>
      </c>
    </row>
    <row r="18464" spans="1:4" x14ac:dyDescent="0.2">
      <c r="A18464" t="s">
        <v>383</v>
      </c>
      <c r="B18464" t="s">
        <v>143</v>
      </c>
      <c r="C18464" s="44">
        <v>0</v>
      </c>
      <c r="D18464" s="33">
        <v>43900</v>
      </c>
    </row>
    <row r="18465" spans="1:4" x14ac:dyDescent="0.2">
      <c r="A18465" t="s">
        <v>383</v>
      </c>
      <c r="B18465" t="s">
        <v>143</v>
      </c>
      <c r="C18465" s="44">
        <v>0</v>
      </c>
      <c r="D18465" s="33">
        <v>43901</v>
      </c>
    </row>
    <row r="18466" spans="1:4" x14ac:dyDescent="0.2">
      <c r="A18466" t="s">
        <v>383</v>
      </c>
      <c r="B18466" t="s">
        <v>143</v>
      </c>
      <c r="C18466" s="44">
        <v>0</v>
      </c>
      <c r="D18466" s="33">
        <v>43902</v>
      </c>
    </row>
    <row r="18467" spans="1:4" x14ac:dyDescent="0.2">
      <c r="A18467" t="s">
        <v>383</v>
      </c>
      <c r="B18467" t="s">
        <v>143</v>
      </c>
      <c r="C18467" s="44">
        <v>0</v>
      </c>
      <c r="D18467" s="33">
        <v>43903</v>
      </c>
    </row>
    <row r="18468" spans="1:4" x14ac:dyDescent="0.2">
      <c r="A18468" t="s">
        <v>383</v>
      </c>
      <c r="B18468" t="s">
        <v>143</v>
      </c>
      <c r="C18468" s="44">
        <v>0</v>
      </c>
      <c r="D18468" s="33">
        <v>43904</v>
      </c>
    </row>
    <row r="18469" spans="1:4" x14ac:dyDescent="0.2">
      <c r="A18469" t="s">
        <v>383</v>
      </c>
      <c r="B18469" t="s">
        <v>143</v>
      </c>
      <c r="C18469" s="44">
        <v>0</v>
      </c>
      <c r="D18469" s="33">
        <v>43905</v>
      </c>
    </row>
    <row r="18470" spans="1:4" x14ac:dyDescent="0.2">
      <c r="A18470" t="s">
        <v>384</v>
      </c>
      <c r="B18470" t="s">
        <v>143</v>
      </c>
      <c r="C18470" s="44">
        <v>0</v>
      </c>
      <c r="D18470" s="33">
        <v>43852</v>
      </c>
    </row>
    <row r="18471" spans="1:4" x14ac:dyDescent="0.2">
      <c r="A18471" t="s">
        <v>384</v>
      </c>
      <c r="B18471" t="s">
        <v>143</v>
      </c>
      <c r="C18471" s="44">
        <v>0</v>
      </c>
      <c r="D18471" s="33">
        <v>43853</v>
      </c>
    </row>
    <row r="18472" spans="1:4" x14ac:dyDescent="0.2">
      <c r="A18472" t="s">
        <v>384</v>
      </c>
      <c r="B18472" t="s">
        <v>143</v>
      </c>
      <c r="C18472" s="44">
        <v>0</v>
      </c>
      <c r="D18472" s="33">
        <v>43854</v>
      </c>
    </row>
    <row r="18473" spans="1:4" x14ac:dyDescent="0.2">
      <c r="A18473" t="s">
        <v>384</v>
      </c>
      <c r="B18473" t="s">
        <v>143</v>
      </c>
      <c r="C18473" s="44">
        <v>0</v>
      </c>
      <c r="D18473" s="33">
        <v>43855</v>
      </c>
    </row>
    <row r="18474" spans="1:4" x14ac:dyDescent="0.2">
      <c r="A18474" t="s">
        <v>384</v>
      </c>
      <c r="B18474" t="s">
        <v>143</v>
      </c>
      <c r="C18474" s="44">
        <v>0</v>
      </c>
      <c r="D18474" s="33">
        <v>43856</v>
      </c>
    </row>
    <row r="18475" spans="1:4" x14ac:dyDescent="0.2">
      <c r="A18475" t="s">
        <v>384</v>
      </c>
      <c r="B18475" t="s">
        <v>143</v>
      </c>
      <c r="C18475" s="44">
        <v>0</v>
      </c>
      <c r="D18475" s="33">
        <v>43857</v>
      </c>
    </row>
    <row r="18476" spans="1:4" x14ac:dyDescent="0.2">
      <c r="A18476" t="s">
        <v>384</v>
      </c>
      <c r="B18476" t="s">
        <v>143</v>
      </c>
      <c r="C18476" s="44">
        <v>0</v>
      </c>
      <c r="D18476" s="33">
        <v>43858</v>
      </c>
    </row>
    <row r="18477" spans="1:4" x14ac:dyDescent="0.2">
      <c r="A18477" t="s">
        <v>384</v>
      </c>
      <c r="B18477" t="s">
        <v>143</v>
      </c>
      <c r="C18477" s="44">
        <v>0</v>
      </c>
      <c r="D18477" s="33">
        <v>43859</v>
      </c>
    </row>
    <row r="18478" spans="1:4" x14ac:dyDescent="0.2">
      <c r="A18478" t="s">
        <v>384</v>
      </c>
      <c r="B18478" t="s">
        <v>143</v>
      </c>
      <c r="C18478" s="44">
        <v>0</v>
      </c>
      <c r="D18478" s="33">
        <v>43860</v>
      </c>
    </row>
    <row r="18479" spans="1:4" x14ac:dyDescent="0.2">
      <c r="A18479" t="s">
        <v>384</v>
      </c>
      <c r="B18479" t="s">
        <v>143</v>
      </c>
      <c r="C18479" s="44">
        <v>0</v>
      </c>
      <c r="D18479" s="33">
        <v>43861</v>
      </c>
    </row>
    <row r="18480" spans="1:4" x14ac:dyDescent="0.2">
      <c r="A18480" t="s">
        <v>384</v>
      </c>
      <c r="B18480" t="s">
        <v>143</v>
      </c>
      <c r="C18480" s="44">
        <v>0</v>
      </c>
      <c r="D18480" s="33">
        <v>43862</v>
      </c>
    </row>
    <row r="18481" spans="1:4" x14ac:dyDescent="0.2">
      <c r="A18481" t="s">
        <v>384</v>
      </c>
      <c r="B18481" t="s">
        <v>143</v>
      </c>
      <c r="C18481" s="44">
        <v>0</v>
      </c>
      <c r="D18481" s="33">
        <v>43863</v>
      </c>
    </row>
    <row r="18482" spans="1:4" x14ac:dyDescent="0.2">
      <c r="A18482" t="s">
        <v>384</v>
      </c>
      <c r="B18482" t="s">
        <v>143</v>
      </c>
      <c r="C18482" s="44">
        <v>0</v>
      </c>
      <c r="D18482" s="33">
        <v>43864</v>
      </c>
    </row>
    <row r="18483" spans="1:4" x14ac:dyDescent="0.2">
      <c r="A18483" t="s">
        <v>384</v>
      </c>
      <c r="B18483" t="s">
        <v>143</v>
      </c>
      <c r="C18483" s="44">
        <v>0</v>
      </c>
      <c r="D18483" s="33">
        <v>43865</v>
      </c>
    </row>
    <row r="18484" spans="1:4" x14ac:dyDescent="0.2">
      <c r="A18484" t="s">
        <v>384</v>
      </c>
      <c r="B18484" t="s">
        <v>143</v>
      </c>
      <c r="C18484" s="44">
        <v>0</v>
      </c>
      <c r="D18484" s="33">
        <v>43866</v>
      </c>
    </row>
    <row r="18485" spans="1:4" x14ac:dyDescent="0.2">
      <c r="A18485" t="s">
        <v>384</v>
      </c>
      <c r="B18485" t="s">
        <v>143</v>
      </c>
      <c r="C18485" s="44">
        <v>0</v>
      </c>
      <c r="D18485" s="33">
        <v>43867</v>
      </c>
    </row>
    <row r="18486" spans="1:4" x14ac:dyDescent="0.2">
      <c r="A18486" t="s">
        <v>384</v>
      </c>
      <c r="B18486" t="s">
        <v>143</v>
      </c>
      <c r="C18486" s="44">
        <v>0</v>
      </c>
      <c r="D18486" s="33">
        <v>43868</v>
      </c>
    </row>
    <row r="18487" spans="1:4" x14ac:dyDescent="0.2">
      <c r="A18487" t="s">
        <v>384</v>
      </c>
      <c r="B18487" t="s">
        <v>143</v>
      </c>
      <c r="C18487" s="44">
        <v>0</v>
      </c>
      <c r="D18487" s="33">
        <v>43869</v>
      </c>
    </row>
    <row r="18488" spans="1:4" x14ac:dyDescent="0.2">
      <c r="A18488" t="s">
        <v>384</v>
      </c>
      <c r="B18488" t="s">
        <v>143</v>
      </c>
      <c r="C18488" s="44">
        <v>0</v>
      </c>
      <c r="D18488" s="33">
        <v>43870</v>
      </c>
    </row>
    <row r="18489" spans="1:4" x14ac:dyDescent="0.2">
      <c r="A18489" t="s">
        <v>384</v>
      </c>
      <c r="B18489" t="s">
        <v>143</v>
      </c>
      <c r="C18489" s="44">
        <v>0</v>
      </c>
      <c r="D18489" s="33">
        <v>43871</v>
      </c>
    </row>
    <row r="18490" spans="1:4" x14ac:dyDescent="0.2">
      <c r="A18490" t="s">
        <v>384</v>
      </c>
      <c r="B18490" t="s">
        <v>143</v>
      </c>
      <c r="C18490" s="44">
        <v>0</v>
      </c>
      <c r="D18490" s="33">
        <v>43872</v>
      </c>
    </row>
    <row r="18491" spans="1:4" x14ac:dyDescent="0.2">
      <c r="A18491" t="s">
        <v>384</v>
      </c>
      <c r="B18491" t="s">
        <v>143</v>
      </c>
      <c r="C18491" s="44">
        <v>0</v>
      </c>
      <c r="D18491" s="33">
        <v>43873</v>
      </c>
    </row>
    <row r="18492" spans="1:4" x14ac:dyDescent="0.2">
      <c r="A18492" t="s">
        <v>384</v>
      </c>
      <c r="B18492" t="s">
        <v>143</v>
      </c>
      <c r="C18492" s="44">
        <v>0</v>
      </c>
      <c r="D18492" s="33">
        <v>43874</v>
      </c>
    </row>
    <row r="18493" spans="1:4" x14ac:dyDescent="0.2">
      <c r="A18493" t="s">
        <v>384</v>
      </c>
      <c r="B18493" t="s">
        <v>143</v>
      </c>
      <c r="C18493" s="44">
        <v>0</v>
      </c>
      <c r="D18493" s="33">
        <v>43875</v>
      </c>
    </row>
    <row r="18494" spans="1:4" x14ac:dyDescent="0.2">
      <c r="A18494" t="s">
        <v>384</v>
      </c>
      <c r="B18494" t="s">
        <v>143</v>
      </c>
      <c r="C18494" s="44">
        <v>0</v>
      </c>
      <c r="D18494" s="33">
        <v>43876</v>
      </c>
    </row>
    <row r="18495" spans="1:4" x14ac:dyDescent="0.2">
      <c r="A18495" t="s">
        <v>384</v>
      </c>
      <c r="B18495" t="s">
        <v>143</v>
      </c>
      <c r="C18495" s="44">
        <v>0</v>
      </c>
      <c r="D18495" s="33">
        <v>43877</v>
      </c>
    </row>
    <row r="18496" spans="1:4" x14ac:dyDescent="0.2">
      <c r="A18496" t="s">
        <v>384</v>
      </c>
      <c r="B18496" t="s">
        <v>143</v>
      </c>
      <c r="C18496" s="44">
        <v>0</v>
      </c>
      <c r="D18496" s="33">
        <v>43878</v>
      </c>
    </row>
    <row r="18497" spans="1:4" x14ac:dyDescent="0.2">
      <c r="A18497" t="s">
        <v>384</v>
      </c>
      <c r="B18497" t="s">
        <v>143</v>
      </c>
      <c r="C18497" s="44">
        <v>0</v>
      </c>
      <c r="D18497" s="33">
        <v>43879</v>
      </c>
    </row>
    <row r="18498" spans="1:4" x14ac:dyDescent="0.2">
      <c r="A18498" t="s">
        <v>384</v>
      </c>
      <c r="B18498" t="s">
        <v>143</v>
      </c>
      <c r="C18498" s="44">
        <v>0</v>
      </c>
      <c r="D18498" s="33">
        <v>43880</v>
      </c>
    </row>
    <row r="18499" spans="1:4" x14ac:dyDescent="0.2">
      <c r="A18499" t="s">
        <v>384</v>
      </c>
      <c r="B18499" t="s">
        <v>143</v>
      </c>
      <c r="C18499" s="44">
        <v>0</v>
      </c>
      <c r="D18499" s="33">
        <v>43881</v>
      </c>
    </row>
    <row r="18500" spans="1:4" x14ac:dyDescent="0.2">
      <c r="A18500" t="s">
        <v>384</v>
      </c>
      <c r="B18500" t="s">
        <v>143</v>
      </c>
      <c r="C18500" s="44">
        <v>0</v>
      </c>
      <c r="D18500" s="33">
        <v>43882</v>
      </c>
    </row>
    <row r="18501" spans="1:4" x14ac:dyDescent="0.2">
      <c r="A18501" t="s">
        <v>384</v>
      </c>
      <c r="B18501" t="s">
        <v>143</v>
      </c>
      <c r="C18501" s="44">
        <v>0</v>
      </c>
      <c r="D18501" s="33">
        <v>43883</v>
      </c>
    </row>
    <row r="18502" spans="1:4" x14ac:dyDescent="0.2">
      <c r="A18502" t="s">
        <v>384</v>
      </c>
      <c r="B18502" t="s">
        <v>143</v>
      </c>
      <c r="C18502" s="44">
        <v>0</v>
      </c>
      <c r="D18502" s="33">
        <v>43884</v>
      </c>
    </row>
    <row r="18503" spans="1:4" x14ac:dyDescent="0.2">
      <c r="A18503" t="s">
        <v>384</v>
      </c>
      <c r="B18503" t="s">
        <v>143</v>
      </c>
      <c r="C18503" s="44">
        <v>0</v>
      </c>
      <c r="D18503" s="33">
        <v>43885</v>
      </c>
    </row>
    <row r="18504" spans="1:4" x14ac:dyDescent="0.2">
      <c r="A18504" t="s">
        <v>384</v>
      </c>
      <c r="B18504" t="s">
        <v>143</v>
      </c>
      <c r="C18504" s="44">
        <v>0</v>
      </c>
      <c r="D18504" s="33">
        <v>43886</v>
      </c>
    </row>
    <row r="18505" spans="1:4" x14ac:dyDescent="0.2">
      <c r="A18505" t="s">
        <v>384</v>
      </c>
      <c r="B18505" t="s">
        <v>143</v>
      </c>
      <c r="C18505" s="44">
        <v>0</v>
      </c>
      <c r="D18505" s="33">
        <v>43887</v>
      </c>
    </row>
    <row r="18506" spans="1:4" x14ac:dyDescent="0.2">
      <c r="A18506" t="s">
        <v>384</v>
      </c>
      <c r="B18506" t="s">
        <v>143</v>
      </c>
      <c r="C18506" s="44">
        <v>0</v>
      </c>
      <c r="D18506" s="33">
        <v>43888</v>
      </c>
    </row>
    <row r="18507" spans="1:4" x14ac:dyDescent="0.2">
      <c r="A18507" t="s">
        <v>384</v>
      </c>
      <c r="B18507" t="s">
        <v>143</v>
      </c>
      <c r="C18507" s="44">
        <v>0</v>
      </c>
      <c r="D18507" s="33">
        <v>43889</v>
      </c>
    </row>
    <row r="18508" spans="1:4" x14ac:dyDescent="0.2">
      <c r="A18508" t="s">
        <v>384</v>
      </c>
      <c r="B18508" t="s">
        <v>143</v>
      </c>
      <c r="C18508" s="44">
        <v>1</v>
      </c>
      <c r="D18508" s="33">
        <v>43890</v>
      </c>
    </row>
    <row r="18509" spans="1:4" x14ac:dyDescent="0.2">
      <c r="A18509" t="s">
        <v>384</v>
      </c>
      <c r="B18509" t="s">
        <v>143</v>
      </c>
      <c r="C18509" s="44">
        <v>1</v>
      </c>
      <c r="D18509" s="33">
        <v>43891</v>
      </c>
    </row>
    <row r="18510" spans="1:4" x14ac:dyDescent="0.2">
      <c r="A18510" t="s">
        <v>384</v>
      </c>
      <c r="B18510" t="s">
        <v>143</v>
      </c>
      <c r="C18510" s="44">
        <v>2</v>
      </c>
      <c r="D18510" s="33">
        <v>43892</v>
      </c>
    </row>
    <row r="18511" spans="1:4" x14ac:dyDescent="0.2">
      <c r="A18511" t="s">
        <v>384</v>
      </c>
      <c r="B18511" t="s">
        <v>143</v>
      </c>
      <c r="C18511" s="44">
        <v>2</v>
      </c>
      <c r="D18511" s="33">
        <v>43893</v>
      </c>
    </row>
    <row r="18512" spans="1:4" x14ac:dyDescent="0.2">
      <c r="A18512" t="s">
        <v>384</v>
      </c>
      <c r="B18512" t="s">
        <v>143</v>
      </c>
      <c r="C18512" s="44">
        <v>2</v>
      </c>
      <c r="D18512" s="33">
        <v>43894</v>
      </c>
    </row>
    <row r="18513" spans="1:4" x14ac:dyDescent="0.2">
      <c r="A18513" t="s">
        <v>384</v>
      </c>
      <c r="B18513" t="s">
        <v>143</v>
      </c>
      <c r="C18513" s="44">
        <v>2</v>
      </c>
      <c r="D18513" s="33">
        <v>43895</v>
      </c>
    </row>
    <row r="18514" spans="1:4" x14ac:dyDescent="0.2">
      <c r="A18514" t="s">
        <v>384</v>
      </c>
      <c r="B18514" t="s">
        <v>143</v>
      </c>
      <c r="C18514" s="44">
        <v>2</v>
      </c>
      <c r="D18514" s="33">
        <v>43896</v>
      </c>
    </row>
    <row r="18515" spans="1:4" x14ac:dyDescent="0.2">
      <c r="A18515" t="s">
        <v>384</v>
      </c>
      <c r="B18515" t="s">
        <v>143</v>
      </c>
      <c r="C18515" s="44">
        <v>3</v>
      </c>
      <c r="D18515" s="33">
        <v>43897</v>
      </c>
    </row>
    <row r="18516" spans="1:4" x14ac:dyDescent="0.2">
      <c r="A18516" t="s">
        <v>384</v>
      </c>
      <c r="B18516" t="s">
        <v>143</v>
      </c>
      <c r="C18516" s="44">
        <v>8</v>
      </c>
      <c r="D18516" s="33">
        <v>43898</v>
      </c>
    </row>
    <row r="18517" spans="1:4" x14ac:dyDescent="0.2">
      <c r="A18517" t="s">
        <v>384</v>
      </c>
      <c r="B18517" t="s">
        <v>143</v>
      </c>
      <c r="C18517" s="44">
        <v>8</v>
      </c>
      <c r="D18517" s="33">
        <v>43899</v>
      </c>
    </row>
    <row r="18518" spans="1:4" x14ac:dyDescent="0.2">
      <c r="A18518" t="s">
        <v>384</v>
      </c>
      <c r="B18518" t="s">
        <v>143</v>
      </c>
      <c r="C18518" s="44">
        <v>0</v>
      </c>
      <c r="D18518" s="33">
        <v>43900</v>
      </c>
    </row>
    <row r="18519" spans="1:4" x14ac:dyDescent="0.2">
      <c r="A18519" t="s">
        <v>384</v>
      </c>
      <c r="B18519" t="s">
        <v>143</v>
      </c>
      <c r="C18519" s="44">
        <v>0</v>
      </c>
      <c r="D18519" s="33">
        <v>43901</v>
      </c>
    </row>
    <row r="18520" spans="1:4" x14ac:dyDescent="0.2">
      <c r="A18520" t="s">
        <v>384</v>
      </c>
      <c r="B18520" t="s">
        <v>143</v>
      </c>
      <c r="C18520" s="44">
        <v>0</v>
      </c>
      <c r="D18520" s="33">
        <v>43902</v>
      </c>
    </row>
    <row r="18521" spans="1:4" x14ac:dyDescent="0.2">
      <c r="A18521" t="s">
        <v>384</v>
      </c>
      <c r="B18521" t="s">
        <v>143</v>
      </c>
      <c r="C18521" s="44">
        <v>0</v>
      </c>
      <c r="D18521" s="33">
        <v>43903</v>
      </c>
    </row>
    <row r="18522" spans="1:4" x14ac:dyDescent="0.2">
      <c r="A18522" t="s">
        <v>384</v>
      </c>
      <c r="B18522" t="s">
        <v>143</v>
      </c>
      <c r="C18522" s="44">
        <v>0</v>
      </c>
      <c r="D18522" s="33">
        <v>43904</v>
      </c>
    </row>
    <row r="18523" spans="1:4" x14ac:dyDescent="0.2">
      <c r="A18523" t="s">
        <v>384</v>
      </c>
      <c r="B18523" t="s">
        <v>143</v>
      </c>
      <c r="C18523" s="44">
        <v>0</v>
      </c>
      <c r="D18523" s="33">
        <v>43905</v>
      </c>
    </row>
    <row r="18524" spans="1:4" x14ac:dyDescent="0.2">
      <c r="A18524" t="s">
        <v>385</v>
      </c>
      <c r="B18524" t="s">
        <v>143</v>
      </c>
      <c r="C18524" s="44">
        <v>0</v>
      </c>
      <c r="D18524" s="33">
        <v>43852</v>
      </c>
    </row>
    <row r="18525" spans="1:4" x14ac:dyDescent="0.2">
      <c r="A18525" t="s">
        <v>385</v>
      </c>
      <c r="B18525" t="s">
        <v>143</v>
      </c>
      <c r="C18525" s="44">
        <v>0</v>
      </c>
      <c r="D18525" s="33">
        <v>43853</v>
      </c>
    </row>
    <row r="18526" spans="1:4" x14ac:dyDescent="0.2">
      <c r="A18526" t="s">
        <v>385</v>
      </c>
      <c r="B18526" t="s">
        <v>143</v>
      </c>
      <c r="C18526" s="44">
        <v>0</v>
      </c>
      <c r="D18526" s="33">
        <v>43854</v>
      </c>
    </row>
    <row r="18527" spans="1:4" x14ac:dyDescent="0.2">
      <c r="A18527" t="s">
        <v>385</v>
      </c>
      <c r="B18527" t="s">
        <v>143</v>
      </c>
      <c r="C18527" s="44">
        <v>0</v>
      </c>
      <c r="D18527" s="33">
        <v>43855</v>
      </c>
    </row>
    <row r="18528" spans="1:4" x14ac:dyDescent="0.2">
      <c r="A18528" t="s">
        <v>385</v>
      </c>
      <c r="B18528" t="s">
        <v>143</v>
      </c>
      <c r="C18528" s="44">
        <v>0</v>
      </c>
      <c r="D18528" s="33">
        <v>43856</v>
      </c>
    </row>
    <row r="18529" spans="1:4" x14ac:dyDescent="0.2">
      <c r="A18529" t="s">
        <v>385</v>
      </c>
      <c r="B18529" t="s">
        <v>143</v>
      </c>
      <c r="C18529" s="44">
        <v>0</v>
      </c>
      <c r="D18529" s="33">
        <v>43857</v>
      </c>
    </row>
    <row r="18530" spans="1:4" x14ac:dyDescent="0.2">
      <c r="A18530" t="s">
        <v>385</v>
      </c>
      <c r="B18530" t="s">
        <v>143</v>
      </c>
      <c r="C18530" s="44">
        <v>0</v>
      </c>
      <c r="D18530" s="33">
        <v>43858</v>
      </c>
    </row>
    <row r="18531" spans="1:4" x14ac:dyDescent="0.2">
      <c r="A18531" t="s">
        <v>385</v>
      </c>
      <c r="B18531" t="s">
        <v>143</v>
      </c>
      <c r="C18531" s="44">
        <v>0</v>
      </c>
      <c r="D18531" s="33">
        <v>43859</v>
      </c>
    </row>
    <row r="18532" spans="1:4" x14ac:dyDescent="0.2">
      <c r="A18532" t="s">
        <v>385</v>
      </c>
      <c r="B18532" t="s">
        <v>143</v>
      </c>
      <c r="C18532" s="44">
        <v>0</v>
      </c>
      <c r="D18532" s="33">
        <v>43860</v>
      </c>
    </row>
    <row r="18533" spans="1:4" x14ac:dyDescent="0.2">
      <c r="A18533" t="s">
        <v>385</v>
      </c>
      <c r="B18533" t="s">
        <v>143</v>
      </c>
      <c r="C18533" s="44">
        <v>0</v>
      </c>
      <c r="D18533" s="33">
        <v>43861</v>
      </c>
    </row>
    <row r="18534" spans="1:4" x14ac:dyDescent="0.2">
      <c r="A18534" t="s">
        <v>385</v>
      </c>
      <c r="B18534" t="s">
        <v>143</v>
      </c>
      <c r="C18534" s="44">
        <v>0</v>
      </c>
      <c r="D18534" s="33">
        <v>43862</v>
      </c>
    </row>
    <row r="18535" spans="1:4" x14ac:dyDescent="0.2">
      <c r="A18535" t="s">
        <v>385</v>
      </c>
      <c r="B18535" t="s">
        <v>143</v>
      </c>
      <c r="C18535" s="44">
        <v>0</v>
      </c>
      <c r="D18535" s="33">
        <v>43863</v>
      </c>
    </row>
    <row r="18536" spans="1:4" x14ac:dyDescent="0.2">
      <c r="A18536" t="s">
        <v>385</v>
      </c>
      <c r="B18536" t="s">
        <v>143</v>
      </c>
      <c r="C18536" s="44">
        <v>0</v>
      </c>
      <c r="D18536" s="33">
        <v>43864</v>
      </c>
    </row>
    <row r="18537" spans="1:4" x14ac:dyDescent="0.2">
      <c r="A18537" t="s">
        <v>385</v>
      </c>
      <c r="B18537" t="s">
        <v>143</v>
      </c>
      <c r="C18537" s="44">
        <v>0</v>
      </c>
      <c r="D18537" s="33">
        <v>43865</v>
      </c>
    </row>
    <row r="18538" spans="1:4" x14ac:dyDescent="0.2">
      <c r="A18538" t="s">
        <v>385</v>
      </c>
      <c r="B18538" t="s">
        <v>143</v>
      </c>
      <c r="C18538" s="44">
        <v>0</v>
      </c>
      <c r="D18538" s="33">
        <v>43866</v>
      </c>
    </row>
    <row r="18539" spans="1:4" x14ac:dyDescent="0.2">
      <c r="A18539" t="s">
        <v>385</v>
      </c>
      <c r="B18539" t="s">
        <v>143</v>
      </c>
      <c r="C18539" s="44">
        <v>0</v>
      </c>
      <c r="D18539" s="33">
        <v>43867</v>
      </c>
    </row>
    <row r="18540" spans="1:4" x14ac:dyDescent="0.2">
      <c r="A18540" t="s">
        <v>385</v>
      </c>
      <c r="B18540" t="s">
        <v>143</v>
      </c>
      <c r="C18540" s="44">
        <v>0</v>
      </c>
      <c r="D18540" s="33">
        <v>43868</v>
      </c>
    </row>
    <row r="18541" spans="1:4" x14ac:dyDescent="0.2">
      <c r="A18541" t="s">
        <v>385</v>
      </c>
      <c r="B18541" t="s">
        <v>143</v>
      </c>
      <c r="C18541" s="44">
        <v>0</v>
      </c>
      <c r="D18541" s="33">
        <v>43869</v>
      </c>
    </row>
    <row r="18542" spans="1:4" x14ac:dyDescent="0.2">
      <c r="A18542" t="s">
        <v>385</v>
      </c>
      <c r="B18542" t="s">
        <v>143</v>
      </c>
      <c r="C18542" s="44">
        <v>0</v>
      </c>
      <c r="D18542" s="33">
        <v>43870</v>
      </c>
    </row>
    <row r="18543" spans="1:4" x14ac:dyDescent="0.2">
      <c r="A18543" t="s">
        <v>385</v>
      </c>
      <c r="B18543" t="s">
        <v>143</v>
      </c>
      <c r="C18543" s="44">
        <v>0</v>
      </c>
      <c r="D18543" s="33">
        <v>43871</v>
      </c>
    </row>
    <row r="18544" spans="1:4" x14ac:dyDescent="0.2">
      <c r="A18544" t="s">
        <v>385</v>
      </c>
      <c r="B18544" t="s">
        <v>143</v>
      </c>
      <c r="C18544" s="44">
        <v>0</v>
      </c>
      <c r="D18544" s="33">
        <v>43872</v>
      </c>
    </row>
    <row r="18545" spans="1:4" x14ac:dyDescent="0.2">
      <c r="A18545" t="s">
        <v>385</v>
      </c>
      <c r="B18545" t="s">
        <v>143</v>
      </c>
      <c r="C18545" s="44">
        <v>0</v>
      </c>
      <c r="D18545" s="33">
        <v>43873</v>
      </c>
    </row>
    <row r="18546" spans="1:4" x14ac:dyDescent="0.2">
      <c r="A18546" t="s">
        <v>385</v>
      </c>
      <c r="B18546" t="s">
        <v>143</v>
      </c>
      <c r="C18546" s="44">
        <v>0</v>
      </c>
      <c r="D18546" s="33">
        <v>43874</v>
      </c>
    </row>
    <row r="18547" spans="1:4" x14ac:dyDescent="0.2">
      <c r="A18547" t="s">
        <v>385</v>
      </c>
      <c r="B18547" t="s">
        <v>143</v>
      </c>
      <c r="C18547" s="44">
        <v>0</v>
      </c>
      <c r="D18547" s="33">
        <v>43875</v>
      </c>
    </row>
    <row r="18548" spans="1:4" x14ac:dyDescent="0.2">
      <c r="A18548" t="s">
        <v>385</v>
      </c>
      <c r="B18548" t="s">
        <v>143</v>
      </c>
      <c r="C18548" s="44">
        <v>0</v>
      </c>
      <c r="D18548" s="33">
        <v>43876</v>
      </c>
    </row>
    <row r="18549" spans="1:4" x14ac:dyDescent="0.2">
      <c r="A18549" t="s">
        <v>385</v>
      </c>
      <c r="B18549" t="s">
        <v>143</v>
      </c>
      <c r="C18549" s="44">
        <v>0</v>
      </c>
      <c r="D18549" s="33">
        <v>43877</v>
      </c>
    </row>
    <row r="18550" spans="1:4" x14ac:dyDescent="0.2">
      <c r="A18550" t="s">
        <v>385</v>
      </c>
      <c r="B18550" t="s">
        <v>143</v>
      </c>
      <c r="C18550" s="44">
        <v>0</v>
      </c>
      <c r="D18550" s="33">
        <v>43878</v>
      </c>
    </row>
    <row r="18551" spans="1:4" x14ac:dyDescent="0.2">
      <c r="A18551" t="s">
        <v>385</v>
      </c>
      <c r="B18551" t="s">
        <v>143</v>
      </c>
      <c r="C18551" s="44">
        <v>0</v>
      </c>
      <c r="D18551" s="33">
        <v>43879</v>
      </c>
    </row>
    <row r="18552" spans="1:4" x14ac:dyDescent="0.2">
      <c r="A18552" t="s">
        <v>385</v>
      </c>
      <c r="B18552" t="s">
        <v>143</v>
      </c>
      <c r="C18552" s="44">
        <v>0</v>
      </c>
      <c r="D18552" s="33">
        <v>43880</v>
      </c>
    </row>
    <row r="18553" spans="1:4" x14ac:dyDescent="0.2">
      <c r="A18553" t="s">
        <v>385</v>
      </c>
      <c r="B18553" t="s">
        <v>143</v>
      </c>
      <c r="C18553" s="44">
        <v>0</v>
      </c>
      <c r="D18553" s="33">
        <v>43881</v>
      </c>
    </row>
    <row r="18554" spans="1:4" x14ac:dyDescent="0.2">
      <c r="A18554" t="s">
        <v>385</v>
      </c>
      <c r="B18554" t="s">
        <v>143</v>
      </c>
      <c r="C18554" s="44">
        <v>0</v>
      </c>
      <c r="D18554" s="33">
        <v>43882</v>
      </c>
    </row>
    <row r="18555" spans="1:4" x14ac:dyDescent="0.2">
      <c r="A18555" t="s">
        <v>385</v>
      </c>
      <c r="B18555" t="s">
        <v>143</v>
      </c>
      <c r="C18555" s="44">
        <v>0</v>
      </c>
      <c r="D18555" s="33">
        <v>43883</v>
      </c>
    </row>
    <row r="18556" spans="1:4" x14ac:dyDescent="0.2">
      <c r="A18556" t="s">
        <v>385</v>
      </c>
      <c r="B18556" t="s">
        <v>143</v>
      </c>
      <c r="C18556" s="44">
        <v>0</v>
      </c>
      <c r="D18556" s="33">
        <v>43884</v>
      </c>
    </row>
    <row r="18557" spans="1:4" x14ac:dyDescent="0.2">
      <c r="A18557" t="s">
        <v>385</v>
      </c>
      <c r="B18557" t="s">
        <v>143</v>
      </c>
      <c r="C18557" s="44">
        <v>0</v>
      </c>
      <c r="D18557" s="33">
        <v>43885</v>
      </c>
    </row>
    <row r="18558" spans="1:4" x14ac:dyDescent="0.2">
      <c r="A18558" t="s">
        <v>385</v>
      </c>
      <c r="B18558" t="s">
        <v>143</v>
      </c>
      <c r="C18558" s="44">
        <v>0</v>
      </c>
      <c r="D18558" s="33">
        <v>43886</v>
      </c>
    </row>
    <row r="18559" spans="1:4" x14ac:dyDescent="0.2">
      <c r="A18559" t="s">
        <v>385</v>
      </c>
      <c r="B18559" t="s">
        <v>143</v>
      </c>
      <c r="C18559" s="44">
        <v>0</v>
      </c>
      <c r="D18559" s="33">
        <v>43887</v>
      </c>
    </row>
    <row r="18560" spans="1:4" x14ac:dyDescent="0.2">
      <c r="A18560" t="s">
        <v>385</v>
      </c>
      <c r="B18560" t="s">
        <v>143</v>
      </c>
      <c r="C18560" s="44">
        <v>0</v>
      </c>
      <c r="D18560" s="33">
        <v>43888</v>
      </c>
    </row>
    <row r="18561" spans="1:4" x14ac:dyDescent="0.2">
      <c r="A18561" t="s">
        <v>385</v>
      </c>
      <c r="B18561" t="s">
        <v>143</v>
      </c>
      <c r="C18561" s="44">
        <v>0</v>
      </c>
      <c r="D18561" s="33">
        <v>43889</v>
      </c>
    </row>
    <row r="18562" spans="1:4" x14ac:dyDescent="0.2">
      <c r="A18562" t="s">
        <v>385</v>
      </c>
      <c r="B18562" t="s">
        <v>143</v>
      </c>
      <c r="C18562" s="44">
        <v>1</v>
      </c>
      <c r="D18562" s="33">
        <v>43890</v>
      </c>
    </row>
    <row r="18563" spans="1:4" x14ac:dyDescent="0.2">
      <c r="A18563" t="s">
        <v>385</v>
      </c>
      <c r="B18563" t="s">
        <v>143</v>
      </c>
      <c r="C18563" s="44">
        <v>2</v>
      </c>
      <c r="D18563" s="33">
        <v>43891</v>
      </c>
    </row>
    <row r="18564" spans="1:4" x14ac:dyDescent="0.2">
      <c r="A18564" t="s">
        <v>385</v>
      </c>
      <c r="B18564" t="s">
        <v>143</v>
      </c>
      <c r="C18564" s="44">
        <v>4</v>
      </c>
      <c r="D18564" s="33">
        <v>43892</v>
      </c>
    </row>
    <row r="18565" spans="1:4" x14ac:dyDescent="0.2">
      <c r="A18565" t="s">
        <v>385</v>
      </c>
      <c r="B18565" t="s">
        <v>143</v>
      </c>
      <c r="C18565" s="44">
        <v>6</v>
      </c>
      <c r="D18565" s="33">
        <v>43893</v>
      </c>
    </row>
    <row r="18566" spans="1:4" x14ac:dyDescent="0.2">
      <c r="A18566" t="s">
        <v>385</v>
      </c>
      <c r="B18566" t="s">
        <v>143</v>
      </c>
      <c r="C18566" s="44">
        <v>8</v>
      </c>
      <c r="D18566" s="33">
        <v>43894</v>
      </c>
    </row>
    <row r="18567" spans="1:4" x14ac:dyDescent="0.2">
      <c r="A18567" t="s">
        <v>385</v>
      </c>
      <c r="B18567" t="s">
        <v>143</v>
      </c>
      <c r="C18567" s="44">
        <v>18</v>
      </c>
      <c r="D18567" s="33">
        <v>43895</v>
      </c>
    </row>
    <row r="18568" spans="1:4" x14ac:dyDescent="0.2">
      <c r="A18568" t="s">
        <v>385</v>
      </c>
      <c r="B18568" t="s">
        <v>143</v>
      </c>
      <c r="C18568" s="44">
        <v>19</v>
      </c>
      <c r="D18568" s="33">
        <v>43896</v>
      </c>
    </row>
    <row r="18569" spans="1:4" x14ac:dyDescent="0.2">
      <c r="A18569" t="s">
        <v>385</v>
      </c>
      <c r="B18569" t="s">
        <v>143</v>
      </c>
      <c r="C18569" s="44">
        <v>27</v>
      </c>
      <c r="D18569" s="33">
        <v>43897</v>
      </c>
    </row>
    <row r="18570" spans="1:4" x14ac:dyDescent="0.2">
      <c r="A18570" t="s">
        <v>385</v>
      </c>
      <c r="B18570" t="s">
        <v>143</v>
      </c>
      <c r="C18570" s="44">
        <v>31</v>
      </c>
      <c r="D18570" s="33">
        <v>43898</v>
      </c>
    </row>
    <row r="18571" spans="1:4" x14ac:dyDescent="0.2">
      <c r="A18571" t="s">
        <v>385</v>
      </c>
      <c r="B18571" t="s">
        <v>143</v>
      </c>
      <c r="C18571" s="44">
        <v>31</v>
      </c>
      <c r="D18571" s="33">
        <v>43899</v>
      </c>
    </row>
    <row r="18572" spans="1:4" x14ac:dyDescent="0.2">
      <c r="A18572" t="s">
        <v>385</v>
      </c>
      <c r="B18572" t="s">
        <v>143</v>
      </c>
      <c r="C18572" s="44">
        <v>0</v>
      </c>
      <c r="D18572" s="33">
        <v>43900</v>
      </c>
    </row>
    <row r="18573" spans="1:4" x14ac:dyDescent="0.2">
      <c r="A18573" t="s">
        <v>385</v>
      </c>
      <c r="B18573" t="s">
        <v>143</v>
      </c>
      <c r="C18573" s="44">
        <v>0</v>
      </c>
      <c r="D18573" s="33">
        <v>43901</v>
      </c>
    </row>
    <row r="18574" spans="1:4" x14ac:dyDescent="0.2">
      <c r="A18574" t="s">
        <v>385</v>
      </c>
      <c r="B18574" t="s">
        <v>143</v>
      </c>
      <c r="C18574" s="44">
        <v>0</v>
      </c>
      <c r="D18574" s="33">
        <v>43902</v>
      </c>
    </row>
    <row r="18575" spans="1:4" x14ac:dyDescent="0.2">
      <c r="A18575" t="s">
        <v>385</v>
      </c>
      <c r="B18575" t="s">
        <v>143</v>
      </c>
      <c r="C18575" s="44">
        <v>0</v>
      </c>
      <c r="D18575" s="33">
        <v>43903</v>
      </c>
    </row>
    <row r="18576" spans="1:4" x14ac:dyDescent="0.2">
      <c r="A18576" t="s">
        <v>385</v>
      </c>
      <c r="B18576" t="s">
        <v>143</v>
      </c>
      <c r="C18576" s="44">
        <v>0</v>
      </c>
      <c r="D18576" s="33">
        <v>43904</v>
      </c>
    </row>
    <row r="18577" spans="1:4" x14ac:dyDescent="0.2">
      <c r="A18577" t="s">
        <v>385</v>
      </c>
      <c r="B18577" t="s">
        <v>143</v>
      </c>
      <c r="C18577" s="44">
        <v>0</v>
      </c>
      <c r="D18577" s="33">
        <v>43905</v>
      </c>
    </row>
    <row r="18578" spans="1:4" x14ac:dyDescent="0.2">
      <c r="A18578" t="s">
        <v>386</v>
      </c>
      <c r="B18578" t="s">
        <v>143</v>
      </c>
      <c r="C18578" s="44">
        <v>0</v>
      </c>
      <c r="D18578" s="33">
        <v>43852</v>
      </c>
    </row>
    <row r="18579" spans="1:4" x14ac:dyDescent="0.2">
      <c r="A18579" t="s">
        <v>386</v>
      </c>
      <c r="B18579" t="s">
        <v>143</v>
      </c>
      <c r="C18579" s="44">
        <v>0</v>
      </c>
      <c r="D18579" s="33">
        <v>43853</v>
      </c>
    </row>
    <row r="18580" spans="1:4" x14ac:dyDescent="0.2">
      <c r="A18580" t="s">
        <v>386</v>
      </c>
      <c r="B18580" t="s">
        <v>143</v>
      </c>
      <c r="C18580" s="44">
        <v>0</v>
      </c>
      <c r="D18580" s="33">
        <v>43854</v>
      </c>
    </row>
    <row r="18581" spans="1:4" x14ac:dyDescent="0.2">
      <c r="A18581" t="s">
        <v>386</v>
      </c>
      <c r="B18581" t="s">
        <v>143</v>
      </c>
      <c r="C18581" s="44">
        <v>0</v>
      </c>
      <c r="D18581" s="33">
        <v>43855</v>
      </c>
    </row>
    <row r="18582" spans="1:4" x14ac:dyDescent="0.2">
      <c r="A18582" t="s">
        <v>386</v>
      </c>
      <c r="B18582" t="s">
        <v>143</v>
      </c>
      <c r="C18582" s="44">
        <v>0</v>
      </c>
      <c r="D18582" s="33">
        <v>43856</v>
      </c>
    </row>
    <row r="18583" spans="1:4" x14ac:dyDescent="0.2">
      <c r="A18583" t="s">
        <v>386</v>
      </c>
      <c r="B18583" t="s">
        <v>143</v>
      </c>
      <c r="C18583" s="44">
        <v>0</v>
      </c>
      <c r="D18583" s="33">
        <v>43857</v>
      </c>
    </row>
    <row r="18584" spans="1:4" x14ac:dyDescent="0.2">
      <c r="A18584" t="s">
        <v>386</v>
      </c>
      <c r="B18584" t="s">
        <v>143</v>
      </c>
      <c r="C18584" s="44">
        <v>0</v>
      </c>
      <c r="D18584" s="33">
        <v>43858</v>
      </c>
    </row>
    <row r="18585" spans="1:4" x14ac:dyDescent="0.2">
      <c r="A18585" t="s">
        <v>386</v>
      </c>
      <c r="B18585" t="s">
        <v>143</v>
      </c>
      <c r="C18585" s="44">
        <v>0</v>
      </c>
      <c r="D18585" s="33">
        <v>43859</v>
      </c>
    </row>
    <row r="18586" spans="1:4" x14ac:dyDescent="0.2">
      <c r="A18586" t="s">
        <v>386</v>
      </c>
      <c r="B18586" t="s">
        <v>143</v>
      </c>
      <c r="C18586" s="44">
        <v>0</v>
      </c>
      <c r="D18586" s="33">
        <v>43860</v>
      </c>
    </row>
    <row r="18587" spans="1:4" x14ac:dyDescent="0.2">
      <c r="A18587" t="s">
        <v>386</v>
      </c>
      <c r="B18587" t="s">
        <v>143</v>
      </c>
      <c r="C18587" s="44">
        <v>0</v>
      </c>
      <c r="D18587" s="33">
        <v>43861</v>
      </c>
    </row>
    <row r="18588" spans="1:4" x14ac:dyDescent="0.2">
      <c r="A18588" t="s">
        <v>386</v>
      </c>
      <c r="B18588" t="s">
        <v>143</v>
      </c>
      <c r="C18588" s="44">
        <v>0</v>
      </c>
      <c r="D18588" s="33">
        <v>43862</v>
      </c>
    </row>
    <row r="18589" spans="1:4" x14ac:dyDescent="0.2">
      <c r="A18589" t="s">
        <v>386</v>
      </c>
      <c r="B18589" t="s">
        <v>143</v>
      </c>
      <c r="C18589" s="44">
        <v>0</v>
      </c>
      <c r="D18589" s="33">
        <v>43863</v>
      </c>
    </row>
    <row r="18590" spans="1:4" x14ac:dyDescent="0.2">
      <c r="A18590" t="s">
        <v>386</v>
      </c>
      <c r="B18590" t="s">
        <v>143</v>
      </c>
      <c r="C18590" s="44">
        <v>0</v>
      </c>
      <c r="D18590" s="33">
        <v>43864</v>
      </c>
    </row>
    <row r="18591" spans="1:4" x14ac:dyDescent="0.2">
      <c r="A18591" t="s">
        <v>386</v>
      </c>
      <c r="B18591" t="s">
        <v>143</v>
      </c>
      <c r="C18591" s="44">
        <v>0</v>
      </c>
      <c r="D18591" s="33">
        <v>43865</v>
      </c>
    </row>
    <row r="18592" spans="1:4" x14ac:dyDescent="0.2">
      <c r="A18592" t="s">
        <v>386</v>
      </c>
      <c r="B18592" t="s">
        <v>143</v>
      </c>
      <c r="C18592" s="44">
        <v>0</v>
      </c>
      <c r="D18592" s="33">
        <v>43866</v>
      </c>
    </row>
    <row r="18593" spans="1:4" x14ac:dyDescent="0.2">
      <c r="A18593" t="s">
        <v>386</v>
      </c>
      <c r="B18593" t="s">
        <v>143</v>
      </c>
      <c r="C18593" s="44">
        <v>0</v>
      </c>
      <c r="D18593" s="33">
        <v>43867</v>
      </c>
    </row>
    <row r="18594" spans="1:4" x14ac:dyDescent="0.2">
      <c r="A18594" t="s">
        <v>386</v>
      </c>
      <c r="B18594" t="s">
        <v>143</v>
      </c>
      <c r="C18594" s="44">
        <v>0</v>
      </c>
      <c r="D18594" s="33">
        <v>43868</v>
      </c>
    </row>
    <row r="18595" spans="1:4" x14ac:dyDescent="0.2">
      <c r="A18595" t="s">
        <v>386</v>
      </c>
      <c r="B18595" t="s">
        <v>143</v>
      </c>
      <c r="C18595" s="44">
        <v>0</v>
      </c>
      <c r="D18595" s="33">
        <v>43869</v>
      </c>
    </row>
    <row r="18596" spans="1:4" x14ac:dyDescent="0.2">
      <c r="A18596" t="s">
        <v>386</v>
      </c>
      <c r="B18596" t="s">
        <v>143</v>
      </c>
      <c r="C18596" s="44">
        <v>0</v>
      </c>
      <c r="D18596" s="33">
        <v>43870</v>
      </c>
    </row>
    <row r="18597" spans="1:4" x14ac:dyDescent="0.2">
      <c r="A18597" t="s">
        <v>386</v>
      </c>
      <c r="B18597" t="s">
        <v>143</v>
      </c>
      <c r="C18597" s="44">
        <v>0</v>
      </c>
      <c r="D18597" s="33">
        <v>43871</v>
      </c>
    </row>
    <row r="18598" spans="1:4" x14ac:dyDescent="0.2">
      <c r="A18598" t="s">
        <v>386</v>
      </c>
      <c r="B18598" t="s">
        <v>143</v>
      </c>
      <c r="C18598" s="44">
        <v>0</v>
      </c>
      <c r="D18598" s="33">
        <v>43872</v>
      </c>
    </row>
    <row r="18599" spans="1:4" x14ac:dyDescent="0.2">
      <c r="A18599" t="s">
        <v>386</v>
      </c>
      <c r="B18599" t="s">
        <v>143</v>
      </c>
      <c r="C18599" s="44">
        <v>0</v>
      </c>
      <c r="D18599" s="33">
        <v>43873</v>
      </c>
    </row>
    <row r="18600" spans="1:4" x14ac:dyDescent="0.2">
      <c r="A18600" t="s">
        <v>386</v>
      </c>
      <c r="B18600" t="s">
        <v>143</v>
      </c>
      <c r="C18600" s="44">
        <v>0</v>
      </c>
      <c r="D18600" s="33">
        <v>43874</v>
      </c>
    </row>
    <row r="18601" spans="1:4" x14ac:dyDescent="0.2">
      <c r="A18601" t="s">
        <v>386</v>
      </c>
      <c r="B18601" t="s">
        <v>143</v>
      </c>
      <c r="C18601" s="44">
        <v>0</v>
      </c>
      <c r="D18601" s="33">
        <v>43875</v>
      </c>
    </row>
    <row r="18602" spans="1:4" x14ac:dyDescent="0.2">
      <c r="A18602" t="s">
        <v>386</v>
      </c>
      <c r="B18602" t="s">
        <v>143</v>
      </c>
      <c r="C18602" s="44">
        <v>0</v>
      </c>
      <c r="D18602" s="33">
        <v>43876</v>
      </c>
    </row>
    <row r="18603" spans="1:4" x14ac:dyDescent="0.2">
      <c r="A18603" t="s">
        <v>386</v>
      </c>
      <c r="B18603" t="s">
        <v>143</v>
      </c>
      <c r="C18603" s="44">
        <v>0</v>
      </c>
      <c r="D18603" s="33">
        <v>43877</v>
      </c>
    </row>
    <row r="18604" spans="1:4" x14ac:dyDescent="0.2">
      <c r="A18604" t="s">
        <v>386</v>
      </c>
      <c r="B18604" t="s">
        <v>143</v>
      </c>
      <c r="C18604" s="44">
        <v>0</v>
      </c>
      <c r="D18604" s="33">
        <v>43878</v>
      </c>
    </row>
    <row r="18605" spans="1:4" x14ac:dyDescent="0.2">
      <c r="A18605" t="s">
        <v>386</v>
      </c>
      <c r="B18605" t="s">
        <v>143</v>
      </c>
      <c r="C18605" s="44">
        <v>0</v>
      </c>
      <c r="D18605" s="33">
        <v>43879</v>
      </c>
    </row>
    <row r="18606" spans="1:4" x14ac:dyDescent="0.2">
      <c r="A18606" t="s">
        <v>386</v>
      </c>
      <c r="B18606" t="s">
        <v>143</v>
      </c>
      <c r="C18606" s="44">
        <v>0</v>
      </c>
      <c r="D18606" s="33">
        <v>43880</v>
      </c>
    </row>
    <row r="18607" spans="1:4" x14ac:dyDescent="0.2">
      <c r="A18607" t="s">
        <v>386</v>
      </c>
      <c r="B18607" t="s">
        <v>143</v>
      </c>
      <c r="C18607" s="44">
        <v>0</v>
      </c>
      <c r="D18607" s="33">
        <v>43881</v>
      </c>
    </row>
    <row r="18608" spans="1:4" x14ac:dyDescent="0.2">
      <c r="A18608" t="s">
        <v>386</v>
      </c>
      <c r="B18608" t="s">
        <v>143</v>
      </c>
      <c r="C18608" s="44">
        <v>1</v>
      </c>
      <c r="D18608" s="33">
        <v>43882</v>
      </c>
    </row>
    <row r="18609" spans="1:4" x14ac:dyDescent="0.2">
      <c r="A18609" t="s">
        <v>386</v>
      </c>
      <c r="B18609" t="s">
        <v>143</v>
      </c>
      <c r="C18609" s="44">
        <v>1</v>
      </c>
      <c r="D18609" s="33">
        <v>43883</v>
      </c>
    </row>
    <row r="18610" spans="1:4" x14ac:dyDescent="0.2">
      <c r="A18610" t="s">
        <v>386</v>
      </c>
      <c r="B18610" t="s">
        <v>143</v>
      </c>
      <c r="C18610" s="44">
        <v>1</v>
      </c>
      <c r="D18610" s="33">
        <v>43884</v>
      </c>
    </row>
    <row r="18611" spans="1:4" x14ac:dyDescent="0.2">
      <c r="A18611" t="s">
        <v>386</v>
      </c>
      <c r="B18611" t="s">
        <v>143</v>
      </c>
      <c r="C18611" s="44">
        <v>1</v>
      </c>
      <c r="D18611" s="33">
        <v>43885</v>
      </c>
    </row>
    <row r="18612" spans="1:4" x14ac:dyDescent="0.2">
      <c r="A18612" t="s">
        <v>386</v>
      </c>
      <c r="B18612" t="s">
        <v>143</v>
      </c>
      <c r="C18612" s="44">
        <v>1</v>
      </c>
      <c r="D18612" s="33">
        <v>43886</v>
      </c>
    </row>
    <row r="18613" spans="1:4" x14ac:dyDescent="0.2">
      <c r="A18613" t="s">
        <v>386</v>
      </c>
      <c r="B18613" t="s">
        <v>143</v>
      </c>
      <c r="C18613" s="44">
        <v>1</v>
      </c>
      <c r="D18613" s="33">
        <v>43887</v>
      </c>
    </row>
    <row r="18614" spans="1:4" x14ac:dyDescent="0.2">
      <c r="A18614" t="s">
        <v>386</v>
      </c>
      <c r="B18614" t="s">
        <v>143</v>
      </c>
      <c r="C18614" s="44">
        <v>1</v>
      </c>
      <c r="D18614" s="33">
        <v>43888</v>
      </c>
    </row>
    <row r="18615" spans="1:4" x14ac:dyDescent="0.2">
      <c r="A18615" t="s">
        <v>386</v>
      </c>
      <c r="B18615" t="s">
        <v>143</v>
      </c>
      <c r="C18615" s="44">
        <v>1</v>
      </c>
      <c r="D18615" s="33">
        <v>43889</v>
      </c>
    </row>
    <row r="18616" spans="1:4" x14ac:dyDescent="0.2">
      <c r="A18616" t="s">
        <v>386</v>
      </c>
      <c r="B18616" t="s">
        <v>143</v>
      </c>
      <c r="C18616" s="44">
        <v>1</v>
      </c>
      <c r="D18616" s="33">
        <v>43890</v>
      </c>
    </row>
    <row r="18617" spans="1:4" x14ac:dyDescent="0.2">
      <c r="A18617" t="s">
        <v>386</v>
      </c>
      <c r="B18617" t="s">
        <v>143</v>
      </c>
      <c r="C18617" s="44">
        <v>1</v>
      </c>
      <c r="D18617" s="33">
        <v>43891</v>
      </c>
    </row>
    <row r="18618" spans="1:4" x14ac:dyDescent="0.2">
      <c r="A18618" t="s">
        <v>386</v>
      </c>
      <c r="B18618" t="s">
        <v>143</v>
      </c>
      <c r="C18618" s="44">
        <v>1</v>
      </c>
      <c r="D18618" s="33">
        <v>43892</v>
      </c>
    </row>
    <row r="18619" spans="1:4" x14ac:dyDescent="0.2">
      <c r="A18619" t="s">
        <v>386</v>
      </c>
      <c r="B18619" t="s">
        <v>143</v>
      </c>
      <c r="C18619" s="44">
        <v>1</v>
      </c>
      <c r="D18619" s="33">
        <v>43893</v>
      </c>
    </row>
    <row r="18620" spans="1:4" x14ac:dyDescent="0.2">
      <c r="A18620" t="s">
        <v>386</v>
      </c>
      <c r="B18620" t="s">
        <v>143</v>
      </c>
      <c r="C18620" s="44">
        <v>1</v>
      </c>
      <c r="D18620" s="33">
        <v>43894</v>
      </c>
    </row>
    <row r="18621" spans="1:4" x14ac:dyDescent="0.2">
      <c r="A18621" t="s">
        <v>386</v>
      </c>
      <c r="B18621" t="s">
        <v>143</v>
      </c>
      <c r="C18621" s="44">
        <v>1</v>
      </c>
      <c r="D18621" s="33">
        <v>43895</v>
      </c>
    </row>
    <row r="18622" spans="1:4" x14ac:dyDescent="0.2">
      <c r="A18622" t="s">
        <v>386</v>
      </c>
      <c r="B18622" t="s">
        <v>143</v>
      </c>
      <c r="C18622" s="44">
        <v>1</v>
      </c>
      <c r="D18622" s="33">
        <v>43896</v>
      </c>
    </row>
    <row r="18623" spans="1:4" x14ac:dyDescent="0.2">
      <c r="A18623" t="s">
        <v>386</v>
      </c>
      <c r="B18623" t="s">
        <v>143</v>
      </c>
      <c r="C18623" s="44">
        <v>1</v>
      </c>
      <c r="D18623" s="33">
        <v>43897</v>
      </c>
    </row>
    <row r="18624" spans="1:4" x14ac:dyDescent="0.2">
      <c r="A18624" t="s">
        <v>386</v>
      </c>
      <c r="B18624" t="s">
        <v>143</v>
      </c>
      <c r="C18624" s="44">
        <v>1</v>
      </c>
      <c r="D18624" s="33">
        <v>43898</v>
      </c>
    </row>
    <row r="18625" spans="1:4" x14ac:dyDescent="0.2">
      <c r="A18625" t="s">
        <v>386</v>
      </c>
      <c r="B18625" t="s">
        <v>143</v>
      </c>
      <c r="C18625" s="44">
        <v>1</v>
      </c>
      <c r="D18625" s="33">
        <v>43899</v>
      </c>
    </row>
    <row r="18626" spans="1:4" x14ac:dyDescent="0.2">
      <c r="A18626" t="s">
        <v>386</v>
      </c>
      <c r="B18626" t="s">
        <v>143</v>
      </c>
      <c r="C18626" s="44">
        <v>0</v>
      </c>
      <c r="D18626" s="33">
        <v>43900</v>
      </c>
    </row>
    <row r="18627" spans="1:4" x14ac:dyDescent="0.2">
      <c r="A18627" t="s">
        <v>386</v>
      </c>
      <c r="B18627" t="s">
        <v>143</v>
      </c>
      <c r="C18627" s="44">
        <v>0</v>
      </c>
      <c r="D18627" s="33">
        <v>43901</v>
      </c>
    </row>
    <row r="18628" spans="1:4" x14ac:dyDescent="0.2">
      <c r="A18628" t="s">
        <v>386</v>
      </c>
      <c r="B18628" t="s">
        <v>143</v>
      </c>
      <c r="C18628" s="44">
        <v>0</v>
      </c>
      <c r="D18628" s="33">
        <v>43902</v>
      </c>
    </row>
    <row r="18629" spans="1:4" x14ac:dyDescent="0.2">
      <c r="A18629" t="s">
        <v>386</v>
      </c>
      <c r="B18629" t="s">
        <v>143</v>
      </c>
      <c r="C18629" s="44">
        <v>0</v>
      </c>
      <c r="D18629" s="33">
        <v>43903</v>
      </c>
    </row>
    <row r="18630" spans="1:4" x14ac:dyDescent="0.2">
      <c r="A18630" t="s">
        <v>386</v>
      </c>
      <c r="B18630" t="s">
        <v>143</v>
      </c>
      <c r="C18630" s="44">
        <v>0</v>
      </c>
      <c r="D18630" s="33">
        <v>43904</v>
      </c>
    </row>
    <row r="18631" spans="1:4" x14ac:dyDescent="0.2">
      <c r="A18631" t="s">
        <v>386</v>
      </c>
      <c r="B18631" t="s">
        <v>143</v>
      </c>
      <c r="C18631" s="44">
        <v>0</v>
      </c>
      <c r="D18631" s="33">
        <v>43905</v>
      </c>
    </row>
    <row r="18632" spans="1:4" x14ac:dyDescent="0.2">
      <c r="A18632" t="s">
        <v>387</v>
      </c>
      <c r="B18632" t="s">
        <v>143</v>
      </c>
      <c r="C18632" s="44">
        <v>0</v>
      </c>
      <c r="D18632" s="33">
        <v>43852</v>
      </c>
    </row>
    <row r="18633" spans="1:4" x14ac:dyDescent="0.2">
      <c r="A18633" t="s">
        <v>387</v>
      </c>
      <c r="B18633" t="s">
        <v>143</v>
      </c>
      <c r="C18633" s="44">
        <v>0</v>
      </c>
      <c r="D18633" s="33">
        <v>43853</v>
      </c>
    </row>
    <row r="18634" spans="1:4" x14ac:dyDescent="0.2">
      <c r="A18634" t="s">
        <v>387</v>
      </c>
      <c r="B18634" t="s">
        <v>143</v>
      </c>
      <c r="C18634" s="44">
        <v>0</v>
      </c>
      <c r="D18634" s="33">
        <v>43854</v>
      </c>
    </row>
    <row r="18635" spans="1:4" x14ac:dyDescent="0.2">
      <c r="A18635" t="s">
        <v>387</v>
      </c>
      <c r="B18635" t="s">
        <v>143</v>
      </c>
      <c r="C18635" s="44">
        <v>0</v>
      </c>
      <c r="D18635" s="33">
        <v>43855</v>
      </c>
    </row>
    <row r="18636" spans="1:4" x14ac:dyDescent="0.2">
      <c r="A18636" t="s">
        <v>387</v>
      </c>
      <c r="B18636" t="s">
        <v>143</v>
      </c>
      <c r="C18636" s="44">
        <v>0</v>
      </c>
      <c r="D18636" s="33">
        <v>43856</v>
      </c>
    </row>
    <row r="18637" spans="1:4" x14ac:dyDescent="0.2">
      <c r="A18637" t="s">
        <v>387</v>
      </c>
      <c r="B18637" t="s">
        <v>143</v>
      </c>
      <c r="C18637" s="44">
        <v>0</v>
      </c>
      <c r="D18637" s="33">
        <v>43857</v>
      </c>
    </row>
    <row r="18638" spans="1:4" x14ac:dyDescent="0.2">
      <c r="A18638" t="s">
        <v>387</v>
      </c>
      <c r="B18638" t="s">
        <v>143</v>
      </c>
      <c r="C18638" s="44">
        <v>0</v>
      </c>
      <c r="D18638" s="33">
        <v>43858</v>
      </c>
    </row>
    <row r="18639" spans="1:4" x14ac:dyDescent="0.2">
      <c r="A18639" t="s">
        <v>387</v>
      </c>
      <c r="B18639" t="s">
        <v>143</v>
      </c>
      <c r="C18639" s="44">
        <v>0</v>
      </c>
      <c r="D18639" s="33">
        <v>43859</v>
      </c>
    </row>
    <row r="18640" spans="1:4" x14ac:dyDescent="0.2">
      <c r="A18640" t="s">
        <v>387</v>
      </c>
      <c r="B18640" t="s">
        <v>143</v>
      </c>
      <c r="C18640" s="44">
        <v>0</v>
      </c>
      <c r="D18640" s="33">
        <v>43860</v>
      </c>
    </row>
    <row r="18641" spans="1:4" x14ac:dyDescent="0.2">
      <c r="A18641" t="s">
        <v>387</v>
      </c>
      <c r="B18641" t="s">
        <v>143</v>
      </c>
      <c r="C18641" s="44">
        <v>0</v>
      </c>
      <c r="D18641" s="33">
        <v>43861</v>
      </c>
    </row>
    <row r="18642" spans="1:4" x14ac:dyDescent="0.2">
      <c r="A18642" t="s">
        <v>387</v>
      </c>
      <c r="B18642" t="s">
        <v>143</v>
      </c>
      <c r="C18642" s="44">
        <v>0</v>
      </c>
      <c r="D18642" s="33">
        <v>43862</v>
      </c>
    </row>
    <row r="18643" spans="1:4" x14ac:dyDescent="0.2">
      <c r="A18643" t="s">
        <v>387</v>
      </c>
      <c r="B18643" t="s">
        <v>143</v>
      </c>
      <c r="C18643" s="44">
        <v>0</v>
      </c>
      <c r="D18643" s="33">
        <v>43863</v>
      </c>
    </row>
    <row r="18644" spans="1:4" x14ac:dyDescent="0.2">
      <c r="A18644" t="s">
        <v>387</v>
      </c>
      <c r="B18644" t="s">
        <v>143</v>
      </c>
      <c r="C18644" s="44">
        <v>0</v>
      </c>
      <c r="D18644" s="33">
        <v>43864</v>
      </c>
    </row>
    <row r="18645" spans="1:4" x14ac:dyDescent="0.2">
      <c r="A18645" t="s">
        <v>387</v>
      </c>
      <c r="B18645" t="s">
        <v>143</v>
      </c>
      <c r="C18645" s="44">
        <v>0</v>
      </c>
      <c r="D18645" s="33">
        <v>43865</v>
      </c>
    </row>
    <row r="18646" spans="1:4" x14ac:dyDescent="0.2">
      <c r="A18646" t="s">
        <v>387</v>
      </c>
      <c r="B18646" t="s">
        <v>143</v>
      </c>
      <c r="C18646" s="44">
        <v>0</v>
      </c>
      <c r="D18646" s="33">
        <v>43866</v>
      </c>
    </row>
    <row r="18647" spans="1:4" x14ac:dyDescent="0.2">
      <c r="A18647" t="s">
        <v>387</v>
      </c>
      <c r="B18647" t="s">
        <v>143</v>
      </c>
      <c r="C18647" s="44">
        <v>0</v>
      </c>
      <c r="D18647" s="33">
        <v>43867</v>
      </c>
    </row>
    <row r="18648" spans="1:4" x14ac:dyDescent="0.2">
      <c r="A18648" t="s">
        <v>387</v>
      </c>
      <c r="B18648" t="s">
        <v>143</v>
      </c>
      <c r="C18648" s="44">
        <v>0</v>
      </c>
      <c r="D18648" s="33">
        <v>43868</v>
      </c>
    </row>
    <row r="18649" spans="1:4" x14ac:dyDescent="0.2">
      <c r="A18649" t="s">
        <v>387</v>
      </c>
      <c r="B18649" t="s">
        <v>143</v>
      </c>
      <c r="C18649" s="44">
        <v>0</v>
      </c>
      <c r="D18649" s="33">
        <v>43869</v>
      </c>
    </row>
    <row r="18650" spans="1:4" x14ac:dyDescent="0.2">
      <c r="A18650" t="s">
        <v>387</v>
      </c>
      <c r="B18650" t="s">
        <v>143</v>
      </c>
      <c r="C18650" s="44">
        <v>0</v>
      </c>
      <c r="D18650" s="33">
        <v>43870</v>
      </c>
    </row>
    <row r="18651" spans="1:4" x14ac:dyDescent="0.2">
      <c r="A18651" t="s">
        <v>387</v>
      </c>
      <c r="B18651" t="s">
        <v>143</v>
      </c>
      <c r="C18651" s="44">
        <v>0</v>
      </c>
      <c r="D18651" s="33">
        <v>43871</v>
      </c>
    </row>
    <row r="18652" spans="1:4" x14ac:dyDescent="0.2">
      <c r="A18652" t="s">
        <v>387</v>
      </c>
      <c r="B18652" t="s">
        <v>143</v>
      </c>
      <c r="C18652" s="44">
        <v>0</v>
      </c>
      <c r="D18652" s="33">
        <v>43872</v>
      </c>
    </row>
    <row r="18653" spans="1:4" x14ac:dyDescent="0.2">
      <c r="A18653" t="s">
        <v>387</v>
      </c>
      <c r="B18653" t="s">
        <v>143</v>
      </c>
      <c r="C18653" s="44">
        <v>0</v>
      </c>
      <c r="D18653" s="33">
        <v>43873</v>
      </c>
    </row>
    <row r="18654" spans="1:4" x14ac:dyDescent="0.2">
      <c r="A18654" t="s">
        <v>387</v>
      </c>
      <c r="B18654" t="s">
        <v>143</v>
      </c>
      <c r="C18654" s="44">
        <v>0</v>
      </c>
      <c r="D18654" s="33">
        <v>43874</v>
      </c>
    </row>
    <row r="18655" spans="1:4" x14ac:dyDescent="0.2">
      <c r="A18655" t="s">
        <v>387</v>
      </c>
      <c r="B18655" t="s">
        <v>143</v>
      </c>
      <c r="C18655" s="44">
        <v>0</v>
      </c>
      <c r="D18655" s="33">
        <v>43875</v>
      </c>
    </row>
    <row r="18656" spans="1:4" x14ac:dyDescent="0.2">
      <c r="A18656" t="s">
        <v>387</v>
      </c>
      <c r="B18656" t="s">
        <v>143</v>
      </c>
      <c r="C18656" s="44">
        <v>0</v>
      </c>
      <c r="D18656" s="33">
        <v>43876</v>
      </c>
    </row>
    <row r="18657" spans="1:4" x14ac:dyDescent="0.2">
      <c r="A18657" t="s">
        <v>387</v>
      </c>
      <c r="B18657" t="s">
        <v>143</v>
      </c>
      <c r="C18657" s="44">
        <v>0</v>
      </c>
      <c r="D18657" s="33">
        <v>43877</v>
      </c>
    </row>
    <row r="18658" spans="1:4" x14ac:dyDescent="0.2">
      <c r="A18658" t="s">
        <v>387</v>
      </c>
      <c r="B18658" t="s">
        <v>143</v>
      </c>
      <c r="C18658" s="44">
        <v>0</v>
      </c>
      <c r="D18658" s="33">
        <v>43878</v>
      </c>
    </row>
    <row r="18659" spans="1:4" x14ac:dyDescent="0.2">
      <c r="A18659" t="s">
        <v>387</v>
      </c>
      <c r="B18659" t="s">
        <v>143</v>
      </c>
      <c r="C18659" s="44">
        <v>0</v>
      </c>
      <c r="D18659" s="33">
        <v>43879</v>
      </c>
    </row>
    <row r="18660" spans="1:4" x14ac:dyDescent="0.2">
      <c r="A18660" t="s">
        <v>387</v>
      </c>
      <c r="B18660" t="s">
        <v>143</v>
      </c>
      <c r="C18660" s="44">
        <v>0</v>
      </c>
      <c r="D18660" s="33">
        <v>43880</v>
      </c>
    </row>
    <row r="18661" spans="1:4" x14ac:dyDescent="0.2">
      <c r="A18661" t="s">
        <v>387</v>
      </c>
      <c r="B18661" t="s">
        <v>143</v>
      </c>
      <c r="C18661" s="44">
        <v>0</v>
      </c>
      <c r="D18661" s="33">
        <v>43881</v>
      </c>
    </row>
    <row r="18662" spans="1:4" x14ac:dyDescent="0.2">
      <c r="A18662" t="s">
        <v>387</v>
      </c>
      <c r="B18662" t="s">
        <v>143</v>
      </c>
      <c r="C18662" s="44">
        <v>1</v>
      </c>
      <c r="D18662" s="33">
        <v>43882</v>
      </c>
    </row>
    <row r="18663" spans="1:4" x14ac:dyDescent="0.2">
      <c r="A18663" t="s">
        <v>387</v>
      </c>
      <c r="B18663" t="s">
        <v>143</v>
      </c>
      <c r="C18663" s="44">
        <v>1</v>
      </c>
      <c r="D18663" s="33">
        <v>43883</v>
      </c>
    </row>
    <row r="18664" spans="1:4" x14ac:dyDescent="0.2">
      <c r="A18664" t="s">
        <v>387</v>
      </c>
      <c r="B18664" t="s">
        <v>143</v>
      </c>
      <c r="C18664" s="44">
        <v>1</v>
      </c>
      <c r="D18664" s="33">
        <v>43884</v>
      </c>
    </row>
    <row r="18665" spans="1:4" x14ac:dyDescent="0.2">
      <c r="A18665" t="s">
        <v>387</v>
      </c>
      <c r="B18665" t="s">
        <v>143</v>
      </c>
      <c r="C18665" s="44">
        <v>1</v>
      </c>
      <c r="D18665" s="33">
        <v>43885</v>
      </c>
    </row>
    <row r="18666" spans="1:4" x14ac:dyDescent="0.2">
      <c r="A18666" t="s">
        <v>387</v>
      </c>
      <c r="B18666" t="s">
        <v>143</v>
      </c>
      <c r="C18666" s="44">
        <v>1</v>
      </c>
      <c r="D18666" s="33">
        <v>43886</v>
      </c>
    </row>
    <row r="18667" spans="1:4" x14ac:dyDescent="0.2">
      <c r="A18667" t="s">
        <v>387</v>
      </c>
      <c r="B18667" t="s">
        <v>143</v>
      </c>
      <c r="C18667" s="44">
        <v>1</v>
      </c>
      <c r="D18667" s="33">
        <v>43887</v>
      </c>
    </row>
    <row r="18668" spans="1:4" x14ac:dyDescent="0.2">
      <c r="A18668" t="s">
        <v>387</v>
      </c>
      <c r="B18668" t="s">
        <v>143</v>
      </c>
      <c r="C18668" s="44">
        <v>2</v>
      </c>
      <c r="D18668" s="33">
        <v>43888</v>
      </c>
    </row>
    <row r="18669" spans="1:4" x14ac:dyDescent="0.2">
      <c r="A18669" t="s">
        <v>387</v>
      </c>
      <c r="B18669" t="s">
        <v>143</v>
      </c>
      <c r="C18669" s="44">
        <v>2</v>
      </c>
      <c r="D18669" s="33">
        <v>43889</v>
      </c>
    </row>
    <row r="18670" spans="1:4" x14ac:dyDescent="0.2">
      <c r="A18670" t="s">
        <v>387</v>
      </c>
      <c r="B18670" t="s">
        <v>143</v>
      </c>
      <c r="C18670" s="44">
        <v>2</v>
      </c>
      <c r="D18670" s="33">
        <v>43890</v>
      </c>
    </row>
    <row r="18671" spans="1:4" x14ac:dyDescent="0.2">
      <c r="A18671" t="s">
        <v>387</v>
      </c>
      <c r="B18671" t="s">
        <v>143</v>
      </c>
      <c r="C18671" s="44">
        <v>2</v>
      </c>
      <c r="D18671" s="33">
        <v>43891</v>
      </c>
    </row>
    <row r="18672" spans="1:4" x14ac:dyDescent="0.2">
      <c r="A18672" t="s">
        <v>387</v>
      </c>
      <c r="B18672" t="s">
        <v>143</v>
      </c>
      <c r="C18672" s="44">
        <v>2</v>
      </c>
      <c r="D18672" s="33">
        <v>43892</v>
      </c>
    </row>
    <row r="18673" spans="1:4" x14ac:dyDescent="0.2">
      <c r="A18673" t="s">
        <v>387</v>
      </c>
      <c r="B18673" t="s">
        <v>143</v>
      </c>
      <c r="C18673" s="44">
        <v>2</v>
      </c>
      <c r="D18673" s="33">
        <v>43893</v>
      </c>
    </row>
    <row r="18674" spans="1:4" x14ac:dyDescent="0.2">
      <c r="A18674" t="s">
        <v>387</v>
      </c>
      <c r="B18674" t="s">
        <v>143</v>
      </c>
      <c r="C18674" s="44">
        <v>2</v>
      </c>
      <c r="D18674" s="33">
        <v>43894</v>
      </c>
    </row>
    <row r="18675" spans="1:4" x14ac:dyDescent="0.2">
      <c r="A18675" t="s">
        <v>387</v>
      </c>
      <c r="B18675" t="s">
        <v>143</v>
      </c>
      <c r="C18675" s="44">
        <v>2</v>
      </c>
      <c r="D18675" s="33">
        <v>43895</v>
      </c>
    </row>
    <row r="18676" spans="1:4" x14ac:dyDescent="0.2">
      <c r="A18676" t="s">
        <v>387</v>
      </c>
      <c r="B18676" t="s">
        <v>143</v>
      </c>
      <c r="C18676" s="44">
        <v>2</v>
      </c>
      <c r="D18676" s="33">
        <v>43896</v>
      </c>
    </row>
    <row r="18677" spans="1:4" x14ac:dyDescent="0.2">
      <c r="A18677" t="s">
        <v>387</v>
      </c>
      <c r="B18677" t="s">
        <v>143</v>
      </c>
      <c r="C18677" s="44">
        <v>2</v>
      </c>
      <c r="D18677" s="33">
        <v>43897</v>
      </c>
    </row>
    <row r="18678" spans="1:4" x14ac:dyDescent="0.2">
      <c r="A18678" t="s">
        <v>387</v>
      </c>
      <c r="B18678" t="s">
        <v>143</v>
      </c>
      <c r="C18678" s="44">
        <v>2</v>
      </c>
      <c r="D18678" s="33">
        <v>43898</v>
      </c>
    </row>
    <row r="18679" spans="1:4" x14ac:dyDescent="0.2">
      <c r="A18679" t="s">
        <v>387</v>
      </c>
      <c r="B18679" t="s">
        <v>143</v>
      </c>
      <c r="C18679" s="44">
        <v>2</v>
      </c>
      <c r="D18679" s="33">
        <v>43899</v>
      </c>
    </row>
    <row r="18680" spans="1:4" x14ac:dyDescent="0.2">
      <c r="A18680" t="s">
        <v>387</v>
      </c>
      <c r="B18680" t="s">
        <v>143</v>
      </c>
      <c r="C18680" s="44">
        <v>0</v>
      </c>
      <c r="D18680" s="33">
        <v>43900</v>
      </c>
    </row>
    <row r="18681" spans="1:4" x14ac:dyDescent="0.2">
      <c r="A18681" t="s">
        <v>387</v>
      </c>
      <c r="B18681" t="s">
        <v>143</v>
      </c>
      <c r="C18681" s="44">
        <v>0</v>
      </c>
      <c r="D18681" s="33">
        <v>43901</v>
      </c>
    </row>
    <row r="18682" spans="1:4" x14ac:dyDescent="0.2">
      <c r="A18682" t="s">
        <v>387</v>
      </c>
      <c r="B18682" t="s">
        <v>143</v>
      </c>
      <c r="C18682" s="44">
        <v>0</v>
      </c>
      <c r="D18682" s="33">
        <v>43902</v>
      </c>
    </row>
    <row r="18683" spans="1:4" x14ac:dyDescent="0.2">
      <c r="A18683" t="s">
        <v>387</v>
      </c>
      <c r="B18683" t="s">
        <v>143</v>
      </c>
      <c r="C18683" s="44">
        <v>0</v>
      </c>
      <c r="D18683" s="33">
        <v>43903</v>
      </c>
    </row>
    <row r="18684" spans="1:4" x14ac:dyDescent="0.2">
      <c r="A18684" t="s">
        <v>387</v>
      </c>
      <c r="B18684" t="s">
        <v>143</v>
      </c>
      <c r="C18684" s="44">
        <v>0</v>
      </c>
      <c r="D18684" s="33">
        <v>43904</v>
      </c>
    </row>
    <row r="18685" spans="1:4" x14ac:dyDescent="0.2">
      <c r="A18685" t="s">
        <v>387</v>
      </c>
      <c r="B18685" t="s">
        <v>143</v>
      </c>
      <c r="C18685" s="44">
        <v>0</v>
      </c>
      <c r="D18685" s="33">
        <v>43905</v>
      </c>
    </row>
    <row r="18686" spans="1:4" x14ac:dyDescent="0.2">
      <c r="A18686" t="s">
        <v>388</v>
      </c>
      <c r="B18686" t="s">
        <v>143</v>
      </c>
      <c r="C18686" s="44">
        <v>0</v>
      </c>
      <c r="D18686" s="33">
        <v>43852</v>
      </c>
    </row>
    <row r="18687" spans="1:4" x14ac:dyDescent="0.2">
      <c r="A18687" t="s">
        <v>388</v>
      </c>
      <c r="B18687" t="s">
        <v>143</v>
      </c>
      <c r="C18687" s="44">
        <v>0</v>
      </c>
      <c r="D18687" s="33">
        <v>43853</v>
      </c>
    </row>
    <row r="18688" spans="1:4" x14ac:dyDescent="0.2">
      <c r="A18688" t="s">
        <v>388</v>
      </c>
      <c r="B18688" t="s">
        <v>143</v>
      </c>
      <c r="C18688" s="44">
        <v>0</v>
      </c>
      <c r="D18688" s="33">
        <v>43854</v>
      </c>
    </row>
    <row r="18689" spans="1:4" x14ac:dyDescent="0.2">
      <c r="A18689" t="s">
        <v>388</v>
      </c>
      <c r="B18689" t="s">
        <v>143</v>
      </c>
      <c r="C18689" s="44">
        <v>0</v>
      </c>
      <c r="D18689" s="33">
        <v>43855</v>
      </c>
    </row>
    <row r="18690" spans="1:4" x14ac:dyDescent="0.2">
      <c r="A18690" t="s">
        <v>388</v>
      </c>
      <c r="B18690" t="s">
        <v>143</v>
      </c>
      <c r="C18690" s="44">
        <v>0</v>
      </c>
      <c r="D18690" s="33">
        <v>43856</v>
      </c>
    </row>
    <row r="18691" spans="1:4" x14ac:dyDescent="0.2">
      <c r="A18691" t="s">
        <v>388</v>
      </c>
      <c r="B18691" t="s">
        <v>143</v>
      </c>
      <c r="C18691" s="44">
        <v>0</v>
      </c>
      <c r="D18691" s="33">
        <v>43857</v>
      </c>
    </row>
    <row r="18692" spans="1:4" x14ac:dyDescent="0.2">
      <c r="A18692" t="s">
        <v>388</v>
      </c>
      <c r="B18692" t="s">
        <v>143</v>
      </c>
      <c r="C18692" s="44">
        <v>0</v>
      </c>
      <c r="D18692" s="33">
        <v>43858</v>
      </c>
    </row>
    <row r="18693" spans="1:4" x14ac:dyDescent="0.2">
      <c r="A18693" t="s">
        <v>388</v>
      </c>
      <c r="B18693" t="s">
        <v>143</v>
      </c>
      <c r="C18693" s="44">
        <v>0</v>
      </c>
      <c r="D18693" s="33">
        <v>43859</v>
      </c>
    </row>
    <row r="18694" spans="1:4" x14ac:dyDescent="0.2">
      <c r="A18694" t="s">
        <v>388</v>
      </c>
      <c r="B18694" t="s">
        <v>143</v>
      </c>
      <c r="C18694" s="44">
        <v>0</v>
      </c>
      <c r="D18694" s="33">
        <v>43860</v>
      </c>
    </row>
    <row r="18695" spans="1:4" x14ac:dyDescent="0.2">
      <c r="A18695" t="s">
        <v>388</v>
      </c>
      <c r="B18695" t="s">
        <v>143</v>
      </c>
      <c r="C18695" s="44">
        <v>0</v>
      </c>
      <c r="D18695" s="33">
        <v>43861</v>
      </c>
    </row>
    <row r="18696" spans="1:4" x14ac:dyDescent="0.2">
      <c r="A18696" t="s">
        <v>388</v>
      </c>
      <c r="B18696" t="s">
        <v>143</v>
      </c>
      <c r="C18696" s="44">
        <v>0</v>
      </c>
      <c r="D18696" s="33">
        <v>43862</v>
      </c>
    </row>
    <row r="18697" spans="1:4" x14ac:dyDescent="0.2">
      <c r="A18697" t="s">
        <v>388</v>
      </c>
      <c r="B18697" t="s">
        <v>143</v>
      </c>
      <c r="C18697" s="44">
        <v>0</v>
      </c>
      <c r="D18697" s="33">
        <v>43863</v>
      </c>
    </row>
    <row r="18698" spans="1:4" x14ac:dyDescent="0.2">
      <c r="A18698" t="s">
        <v>388</v>
      </c>
      <c r="B18698" t="s">
        <v>143</v>
      </c>
      <c r="C18698" s="44">
        <v>0</v>
      </c>
      <c r="D18698" s="33">
        <v>43864</v>
      </c>
    </row>
    <row r="18699" spans="1:4" x14ac:dyDescent="0.2">
      <c r="A18699" t="s">
        <v>388</v>
      </c>
      <c r="B18699" t="s">
        <v>143</v>
      </c>
      <c r="C18699" s="44">
        <v>0</v>
      </c>
      <c r="D18699" s="33">
        <v>43865</v>
      </c>
    </row>
    <row r="18700" spans="1:4" x14ac:dyDescent="0.2">
      <c r="A18700" t="s">
        <v>388</v>
      </c>
      <c r="B18700" t="s">
        <v>143</v>
      </c>
      <c r="C18700" s="44">
        <v>0</v>
      </c>
      <c r="D18700" s="33">
        <v>43866</v>
      </c>
    </row>
    <row r="18701" spans="1:4" x14ac:dyDescent="0.2">
      <c r="A18701" t="s">
        <v>388</v>
      </c>
      <c r="B18701" t="s">
        <v>143</v>
      </c>
      <c r="C18701" s="44">
        <v>0</v>
      </c>
      <c r="D18701" s="33">
        <v>43867</v>
      </c>
    </row>
    <row r="18702" spans="1:4" x14ac:dyDescent="0.2">
      <c r="A18702" t="s">
        <v>388</v>
      </c>
      <c r="B18702" t="s">
        <v>143</v>
      </c>
      <c r="C18702" s="44">
        <v>0</v>
      </c>
      <c r="D18702" s="33">
        <v>43868</v>
      </c>
    </row>
    <row r="18703" spans="1:4" x14ac:dyDescent="0.2">
      <c r="A18703" t="s">
        <v>388</v>
      </c>
      <c r="B18703" t="s">
        <v>143</v>
      </c>
      <c r="C18703" s="44">
        <v>0</v>
      </c>
      <c r="D18703" s="33">
        <v>43869</v>
      </c>
    </row>
    <row r="18704" spans="1:4" x14ac:dyDescent="0.2">
      <c r="A18704" t="s">
        <v>388</v>
      </c>
      <c r="B18704" t="s">
        <v>143</v>
      </c>
      <c r="C18704" s="44">
        <v>0</v>
      </c>
      <c r="D18704" s="33">
        <v>43870</v>
      </c>
    </row>
    <row r="18705" spans="1:4" x14ac:dyDescent="0.2">
      <c r="A18705" t="s">
        <v>388</v>
      </c>
      <c r="B18705" t="s">
        <v>143</v>
      </c>
      <c r="C18705" s="44">
        <v>0</v>
      </c>
      <c r="D18705" s="33">
        <v>43871</v>
      </c>
    </row>
    <row r="18706" spans="1:4" x14ac:dyDescent="0.2">
      <c r="A18706" t="s">
        <v>388</v>
      </c>
      <c r="B18706" t="s">
        <v>143</v>
      </c>
      <c r="C18706" s="44">
        <v>1</v>
      </c>
      <c r="D18706" s="33">
        <v>43872</v>
      </c>
    </row>
    <row r="18707" spans="1:4" x14ac:dyDescent="0.2">
      <c r="A18707" t="s">
        <v>388</v>
      </c>
      <c r="B18707" t="s">
        <v>143</v>
      </c>
      <c r="C18707" s="44">
        <v>1</v>
      </c>
      <c r="D18707" s="33">
        <v>43873</v>
      </c>
    </row>
    <row r="18708" spans="1:4" x14ac:dyDescent="0.2">
      <c r="A18708" t="s">
        <v>388</v>
      </c>
      <c r="B18708" t="s">
        <v>143</v>
      </c>
      <c r="C18708" s="44">
        <v>2</v>
      </c>
      <c r="D18708" s="33">
        <v>43874</v>
      </c>
    </row>
    <row r="18709" spans="1:4" x14ac:dyDescent="0.2">
      <c r="A18709" t="s">
        <v>388</v>
      </c>
      <c r="B18709" t="s">
        <v>143</v>
      </c>
      <c r="C18709" s="44">
        <v>2</v>
      </c>
      <c r="D18709" s="33">
        <v>43875</v>
      </c>
    </row>
    <row r="18710" spans="1:4" x14ac:dyDescent="0.2">
      <c r="A18710" t="s">
        <v>388</v>
      </c>
      <c r="B18710" t="s">
        <v>143</v>
      </c>
      <c r="C18710" s="44">
        <v>2</v>
      </c>
      <c r="D18710" s="33">
        <v>43876</v>
      </c>
    </row>
    <row r="18711" spans="1:4" x14ac:dyDescent="0.2">
      <c r="A18711" t="s">
        <v>388</v>
      </c>
      <c r="B18711" t="s">
        <v>143</v>
      </c>
      <c r="C18711" s="44">
        <v>2</v>
      </c>
      <c r="D18711" s="33">
        <v>43877</v>
      </c>
    </row>
    <row r="18712" spans="1:4" x14ac:dyDescent="0.2">
      <c r="A18712" t="s">
        <v>388</v>
      </c>
      <c r="B18712" t="s">
        <v>143</v>
      </c>
      <c r="C18712" s="44">
        <v>2</v>
      </c>
      <c r="D18712" s="33">
        <v>43878</v>
      </c>
    </row>
    <row r="18713" spans="1:4" x14ac:dyDescent="0.2">
      <c r="A18713" t="s">
        <v>388</v>
      </c>
      <c r="B18713" t="s">
        <v>143</v>
      </c>
      <c r="C18713" s="44">
        <v>2</v>
      </c>
      <c r="D18713" s="33">
        <v>43879</v>
      </c>
    </row>
    <row r="18714" spans="1:4" x14ac:dyDescent="0.2">
      <c r="A18714" t="s">
        <v>388</v>
      </c>
      <c r="B18714" t="s">
        <v>143</v>
      </c>
      <c r="C18714" s="44">
        <v>2</v>
      </c>
      <c r="D18714" s="33">
        <v>43880</v>
      </c>
    </row>
    <row r="18715" spans="1:4" x14ac:dyDescent="0.2">
      <c r="A18715" t="s">
        <v>388</v>
      </c>
      <c r="B18715" t="s">
        <v>143</v>
      </c>
      <c r="C18715" s="44">
        <v>2</v>
      </c>
      <c r="D18715" s="33">
        <v>43881</v>
      </c>
    </row>
    <row r="18716" spans="1:4" x14ac:dyDescent="0.2">
      <c r="A18716" t="s">
        <v>388</v>
      </c>
      <c r="B18716" t="s">
        <v>143</v>
      </c>
      <c r="C18716" s="44">
        <v>2</v>
      </c>
      <c r="D18716" s="33">
        <v>43882</v>
      </c>
    </row>
    <row r="18717" spans="1:4" x14ac:dyDescent="0.2">
      <c r="A18717" t="s">
        <v>388</v>
      </c>
      <c r="B18717" t="s">
        <v>143</v>
      </c>
      <c r="C18717" s="44">
        <v>2</v>
      </c>
      <c r="D18717" s="33">
        <v>43883</v>
      </c>
    </row>
    <row r="18718" spans="1:4" x14ac:dyDescent="0.2">
      <c r="A18718" t="s">
        <v>388</v>
      </c>
      <c r="B18718" t="s">
        <v>143</v>
      </c>
      <c r="C18718" s="44">
        <v>2</v>
      </c>
      <c r="D18718" s="33">
        <v>43884</v>
      </c>
    </row>
    <row r="18719" spans="1:4" x14ac:dyDescent="0.2">
      <c r="A18719" t="s">
        <v>388</v>
      </c>
      <c r="B18719" t="s">
        <v>143</v>
      </c>
      <c r="C18719" s="44">
        <v>2</v>
      </c>
      <c r="D18719" s="33">
        <v>43885</v>
      </c>
    </row>
    <row r="18720" spans="1:4" x14ac:dyDescent="0.2">
      <c r="A18720" t="s">
        <v>388</v>
      </c>
      <c r="B18720" t="s">
        <v>143</v>
      </c>
      <c r="C18720" s="44">
        <v>2</v>
      </c>
      <c r="D18720" s="33">
        <v>43886</v>
      </c>
    </row>
    <row r="18721" spans="1:4" x14ac:dyDescent="0.2">
      <c r="A18721" t="s">
        <v>388</v>
      </c>
      <c r="B18721" t="s">
        <v>143</v>
      </c>
      <c r="C18721" s="44">
        <v>2</v>
      </c>
      <c r="D18721" s="33">
        <v>43887</v>
      </c>
    </row>
    <row r="18722" spans="1:4" x14ac:dyDescent="0.2">
      <c r="A18722" t="s">
        <v>388</v>
      </c>
      <c r="B18722" t="s">
        <v>143</v>
      </c>
      <c r="C18722" s="44">
        <v>2</v>
      </c>
      <c r="D18722" s="33">
        <v>43888</v>
      </c>
    </row>
    <row r="18723" spans="1:4" x14ac:dyDescent="0.2">
      <c r="A18723" t="s">
        <v>388</v>
      </c>
      <c r="B18723" t="s">
        <v>143</v>
      </c>
      <c r="C18723" s="44">
        <v>2</v>
      </c>
      <c r="D18723" s="33">
        <v>43889</v>
      </c>
    </row>
    <row r="18724" spans="1:4" x14ac:dyDescent="0.2">
      <c r="A18724" t="s">
        <v>388</v>
      </c>
      <c r="B18724" t="s">
        <v>143</v>
      </c>
      <c r="C18724" s="44">
        <v>2</v>
      </c>
      <c r="D18724" s="33">
        <v>43890</v>
      </c>
    </row>
    <row r="18725" spans="1:4" x14ac:dyDescent="0.2">
      <c r="A18725" t="s">
        <v>388</v>
      </c>
      <c r="B18725" t="s">
        <v>143</v>
      </c>
      <c r="C18725" s="44">
        <v>2</v>
      </c>
      <c r="D18725" s="33">
        <v>43891</v>
      </c>
    </row>
    <row r="18726" spans="1:4" x14ac:dyDescent="0.2">
      <c r="A18726" t="s">
        <v>388</v>
      </c>
      <c r="B18726" t="s">
        <v>143</v>
      </c>
      <c r="C18726" s="44">
        <v>2</v>
      </c>
      <c r="D18726" s="33">
        <v>43892</v>
      </c>
    </row>
    <row r="18727" spans="1:4" x14ac:dyDescent="0.2">
      <c r="A18727" t="s">
        <v>388</v>
      </c>
      <c r="B18727" t="s">
        <v>143</v>
      </c>
      <c r="C18727" s="44">
        <v>2</v>
      </c>
      <c r="D18727" s="33">
        <v>43893</v>
      </c>
    </row>
    <row r="18728" spans="1:4" x14ac:dyDescent="0.2">
      <c r="A18728" t="s">
        <v>388</v>
      </c>
      <c r="B18728" t="s">
        <v>143</v>
      </c>
      <c r="C18728" s="44">
        <v>2</v>
      </c>
      <c r="D18728" s="33">
        <v>43894</v>
      </c>
    </row>
    <row r="18729" spans="1:4" x14ac:dyDescent="0.2">
      <c r="A18729" t="s">
        <v>388</v>
      </c>
      <c r="B18729" t="s">
        <v>143</v>
      </c>
      <c r="C18729" s="44">
        <v>3</v>
      </c>
      <c r="D18729" s="33">
        <v>43895</v>
      </c>
    </row>
    <row r="18730" spans="1:4" x14ac:dyDescent="0.2">
      <c r="A18730" t="s">
        <v>388</v>
      </c>
      <c r="B18730" t="s">
        <v>143</v>
      </c>
      <c r="C18730" s="44">
        <v>3</v>
      </c>
      <c r="D18730" s="33">
        <v>43896</v>
      </c>
    </row>
    <row r="18731" spans="1:4" x14ac:dyDescent="0.2">
      <c r="A18731" t="s">
        <v>388</v>
      </c>
      <c r="B18731" t="s">
        <v>143</v>
      </c>
      <c r="C18731" s="44">
        <v>3</v>
      </c>
      <c r="D18731" s="33">
        <v>43897</v>
      </c>
    </row>
    <row r="18732" spans="1:4" x14ac:dyDescent="0.2">
      <c r="A18732" t="s">
        <v>388</v>
      </c>
      <c r="B18732" t="s">
        <v>143</v>
      </c>
      <c r="C18732" s="44">
        <v>3</v>
      </c>
      <c r="D18732" s="33">
        <v>43898</v>
      </c>
    </row>
    <row r="18733" spans="1:4" x14ac:dyDescent="0.2">
      <c r="A18733" t="s">
        <v>388</v>
      </c>
      <c r="B18733" t="s">
        <v>143</v>
      </c>
      <c r="C18733" s="44">
        <v>3</v>
      </c>
      <c r="D18733" s="33">
        <v>43899</v>
      </c>
    </row>
    <row r="18734" spans="1:4" x14ac:dyDescent="0.2">
      <c r="A18734" t="s">
        <v>388</v>
      </c>
      <c r="B18734" t="s">
        <v>143</v>
      </c>
      <c r="C18734" s="44">
        <v>0</v>
      </c>
      <c r="D18734" s="33">
        <v>43900</v>
      </c>
    </row>
    <row r="18735" spans="1:4" x14ac:dyDescent="0.2">
      <c r="A18735" t="s">
        <v>388</v>
      </c>
      <c r="B18735" t="s">
        <v>143</v>
      </c>
      <c r="C18735" s="44">
        <v>0</v>
      </c>
      <c r="D18735" s="33">
        <v>43901</v>
      </c>
    </row>
    <row r="18736" spans="1:4" x14ac:dyDescent="0.2">
      <c r="A18736" t="s">
        <v>388</v>
      </c>
      <c r="B18736" t="s">
        <v>143</v>
      </c>
      <c r="C18736" s="44">
        <v>0</v>
      </c>
      <c r="D18736" s="33">
        <v>43902</v>
      </c>
    </row>
    <row r="18737" spans="1:4" x14ac:dyDescent="0.2">
      <c r="A18737" t="s">
        <v>388</v>
      </c>
      <c r="B18737" t="s">
        <v>143</v>
      </c>
      <c r="C18737" s="44">
        <v>0</v>
      </c>
      <c r="D18737" s="33">
        <v>43903</v>
      </c>
    </row>
    <row r="18738" spans="1:4" x14ac:dyDescent="0.2">
      <c r="A18738" t="s">
        <v>388</v>
      </c>
      <c r="B18738" t="s">
        <v>143</v>
      </c>
      <c r="C18738" s="44">
        <v>0</v>
      </c>
      <c r="D18738" s="33">
        <v>43904</v>
      </c>
    </row>
    <row r="18739" spans="1:4" x14ac:dyDescent="0.2">
      <c r="A18739" t="s">
        <v>388</v>
      </c>
      <c r="B18739" t="s">
        <v>143</v>
      </c>
      <c r="C18739" s="44">
        <v>0</v>
      </c>
      <c r="D18739" s="33">
        <v>43905</v>
      </c>
    </row>
    <row r="18740" spans="1:4" x14ac:dyDescent="0.2">
      <c r="A18740" t="s">
        <v>389</v>
      </c>
      <c r="B18740" t="s">
        <v>143</v>
      </c>
      <c r="C18740" s="44">
        <v>0</v>
      </c>
      <c r="D18740" s="33">
        <v>43852</v>
      </c>
    </row>
    <row r="18741" spans="1:4" x14ac:dyDescent="0.2">
      <c r="A18741" t="s">
        <v>389</v>
      </c>
      <c r="B18741" t="s">
        <v>143</v>
      </c>
      <c r="C18741" s="44">
        <v>0</v>
      </c>
      <c r="D18741" s="33">
        <v>43853</v>
      </c>
    </row>
    <row r="18742" spans="1:4" x14ac:dyDescent="0.2">
      <c r="A18742" t="s">
        <v>389</v>
      </c>
      <c r="B18742" t="s">
        <v>143</v>
      </c>
      <c r="C18742" s="44">
        <v>0</v>
      </c>
      <c r="D18742" s="33">
        <v>43854</v>
      </c>
    </row>
    <row r="18743" spans="1:4" x14ac:dyDescent="0.2">
      <c r="A18743" t="s">
        <v>389</v>
      </c>
      <c r="B18743" t="s">
        <v>143</v>
      </c>
      <c r="C18743" s="44">
        <v>0</v>
      </c>
      <c r="D18743" s="33">
        <v>43855</v>
      </c>
    </row>
    <row r="18744" spans="1:4" x14ac:dyDescent="0.2">
      <c r="A18744" t="s">
        <v>389</v>
      </c>
      <c r="B18744" t="s">
        <v>143</v>
      </c>
      <c r="C18744" s="44">
        <v>0</v>
      </c>
      <c r="D18744" s="33">
        <v>43856</v>
      </c>
    </row>
    <row r="18745" spans="1:4" x14ac:dyDescent="0.2">
      <c r="A18745" t="s">
        <v>389</v>
      </c>
      <c r="B18745" t="s">
        <v>143</v>
      </c>
      <c r="C18745" s="44">
        <v>0</v>
      </c>
      <c r="D18745" s="33">
        <v>43857</v>
      </c>
    </row>
    <row r="18746" spans="1:4" x14ac:dyDescent="0.2">
      <c r="A18746" t="s">
        <v>389</v>
      </c>
      <c r="B18746" t="s">
        <v>143</v>
      </c>
      <c r="C18746" s="44">
        <v>0</v>
      </c>
      <c r="D18746" s="33">
        <v>43858</v>
      </c>
    </row>
    <row r="18747" spans="1:4" x14ac:dyDescent="0.2">
      <c r="A18747" t="s">
        <v>389</v>
      </c>
      <c r="B18747" t="s">
        <v>143</v>
      </c>
      <c r="C18747" s="44">
        <v>0</v>
      </c>
      <c r="D18747" s="33">
        <v>43859</v>
      </c>
    </row>
    <row r="18748" spans="1:4" x14ac:dyDescent="0.2">
      <c r="A18748" t="s">
        <v>389</v>
      </c>
      <c r="B18748" t="s">
        <v>143</v>
      </c>
      <c r="C18748" s="44">
        <v>0</v>
      </c>
      <c r="D18748" s="33">
        <v>43860</v>
      </c>
    </row>
    <row r="18749" spans="1:4" x14ac:dyDescent="0.2">
      <c r="A18749" t="s">
        <v>389</v>
      </c>
      <c r="B18749" t="s">
        <v>143</v>
      </c>
      <c r="C18749" s="44">
        <v>0</v>
      </c>
      <c r="D18749" s="33">
        <v>43861</v>
      </c>
    </row>
    <row r="18750" spans="1:4" x14ac:dyDescent="0.2">
      <c r="A18750" t="s">
        <v>389</v>
      </c>
      <c r="B18750" t="s">
        <v>143</v>
      </c>
      <c r="C18750" s="44">
        <v>0</v>
      </c>
      <c r="D18750" s="33">
        <v>43862</v>
      </c>
    </row>
    <row r="18751" spans="1:4" x14ac:dyDescent="0.2">
      <c r="A18751" t="s">
        <v>389</v>
      </c>
      <c r="B18751" t="s">
        <v>143</v>
      </c>
      <c r="C18751" s="44">
        <v>0</v>
      </c>
      <c r="D18751" s="33">
        <v>43863</v>
      </c>
    </row>
    <row r="18752" spans="1:4" x14ac:dyDescent="0.2">
      <c r="A18752" t="s">
        <v>389</v>
      </c>
      <c r="B18752" t="s">
        <v>143</v>
      </c>
      <c r="C18752" s="44">
        <v>2</v>
      </c>
      <c r="D18752" s="33">
        <v>43864</v>
      </c>
    </row>
    <row r="18753" spans="1:4" x14ac:dyDescent="0.2">
      <c r="A18753" t="s">
        <v>389</v>
      </c>
      <c r="B18753" t="s">
        <v>143</v>
      </c>
      <c r="C18753" s="44">
        <v>2</v>
      </c>
      <c r="D18753" s="33">
        <v>43865</v>
      </c>
    </row>
    <row r="18754" spans="1:4" x14ac:dyDescent="0.2">
      <c r="A18754" t="s">
        <v>389</v>
      </c>
      <c r="B18754" t="s">
        <v>143</v>
      </c>
      <c r="C18754" s="44">
        <v>2</v>
      </c>
      <c r="D18754" s="33">
        <v>43866</v>
      </c>
    </row>
    <row r="18755" spans="1:4" x14ac:dyDescent="0.2">
      <c r="A18755" t="s">
        <v>389</v>
      </c>
      <c r="B18755" t="s">
        <v>143</v>
      </c>
      <c r="C18755" s="44">
        <v>2</v>
      </c>
      <c r="D18755" s="33">
        <v>43867</v>
      </c>
    </row>
    <row r="18756" spans="1:4" x14ac:dyDescent="0.2">
      <c r="A18756" t="s">
        <v>389</v>
      </c>
      <c r="B18756" t="s">
        <v>143</v>
      </c>
      <c r="C18756" s="44">
        <v>2</v>
      </c>
      <c r="D18756" s="33">
        <v>43868</v>
      </c>
    </row>
    <row r="18757" spans="1:4" x14ac:dyDescent="0.2">
      <c r="A18757" t="s">
        <v>389</v>
      </c>
      <c r="B18757" t="s">
        <v>143</v>
      </c>
      <c r="C18757" s="44">
        <v>2</v>
      </c>
      <c r="D18757" s="33">
        <v>43869</v>
      </c>
    </row>
    <row r="18758" spans="1:4" x14ac:dyDescent="0.2">
      <c r="A18758" t="s">
        <v>389</v>
      </c>
      <c r="B18758" t="s">
        <v>143</v>
      </c>
      <c r="C18758" s="44">
        <v>2</v>
      </c>
      <c r="D18758" s="33">
        <v>43870</v>
      </c>
    </row>
    <row r="18759" spans="1:4" x14ac:dyDescent="0.2">
      <c r="A18759" t="s">
        <v>389</v>
      </c>
      <c r="B18759" t="s">
        <v>143</v>
      </c>
      <c r="C18759" s="44">
        <v>2</v>
      </c>
      <c r="D18759" s="33">
        <v>43871</v>
      </c>
    </row>
    <row r="18760" spans="1:4" x14ac:dyDescent="0.2">
      <c r="A18760" t="s">
        <v>389</v>
      </c>
      <c r="B18760" t="s">
        <v>143</v>
      </c>
      <c r="C18760" s="44">
        <v>2</v>
      </c>
      <c r="D18760" s="33">
        <v>43872</v>
      </c>
    </row>
    <row r="18761" spans="1:4" x14ac:dyDescent="0.2">
      <c r="A18761" t="s">
        <v>389</v>
      </c>
      <c r="B18761" t="s">
        <v>143</v>
      </c>
      <c r="C18761" s="44">
        <v>2</v>
      </c>
      <c r="D18761" s="33">
        <v>43873</v>
      </c>
    </row>
    <row r="18762" spans="1:4" x14ac:dyDescent="0.2">
      <c r="A18762" t="s">
        <v>389</v>
      </c>
      <c r="B18762" t="s">
        <v>143</v>
      </c>
      <c r="C18762" s="44">
        <v>2</v>
      </c>
      <c r="D18762" s="33">
        <v>43874</v>
      </c>
    </row>
    <row r="18763" spans="1:4" x14ac:dyDescent="0.2">
      <c r="A18763" t="s">
        <v>389</v>
      </c>
      <c r="B18763" t="s">
        <v>143</v>
      </c>
      <c r="C18763" s="44">
        <v>2</v>
      </c>
      <c r="D18763" s="33">
        <v>43875</v>
      </c>
    </row>
    <row r="18764" spans="1:4" x14ac:dyDescent="0.2">
      <c r="A18764" t="s">
        <v>389</v>
      </c>
      <c r="B18764" t="s">
        <v>143</v>
      </c>
      <c r="C18764" s="44">
        <v>2</v>
      </c>
      <c r="D18764" s="33">
        <v>43876</v>
      </c>
    </row>
    <row r="18765" spans="1:4" x14ac:dyDescent="0.2">
      <c r="A18765" t="s">
        <v>389</v>
      </c>
      <c r="B18765" t="s">
        <v>143</v>
      </c>
      <c r="C18765" s="44">
        <v>2</v>
      </c>
      <c r="D18765" s="33">
        <v>43877</v>
      </c>
    </row>
    <row r="18766" spans="1:4" x14ac:dyDescent="0.2">
      <c r="A18766" t="s">
        <v>389</v>
      </c>
      <c r="B18766" t="s">
        <v>143</v>
      </c>
      <c r="C18766" s="44">
        <v>2</v>
      </c>
      <c r="D18766" s="33">
        <v>43878</v>
      </c>
    </row>
    <row r="18767" spans="1:4" x14ac:dyDescent="0.2">
      <c r="A18767" t="s">
        <v>389</v>
      </c>
      <c r="B18767" t="s">
        <v>143</v>
      </c>
      <c r="C18767" s="44">
        <v>2</v>
      </c>
      <c r="D18767" s="33">
        <v>43879</v>
      </c>
    </row>
    <row r="18768" spans="1:4" x14ac:dyDescent="0.2">
      <c r="A18768" t="s">
        <v>389</v>
      </c>
      <c r="B18768" t="s">
        <v>143</v>
      </c>
      <c r="C18768" s="44">
        <v>2</v>
      </c>
      <c r="D18768" s="33">
        <v>43880</v>
      </c>
    </row>
    <row r="18769" spans="1:4" x14ac:dyDescent="0.2">
      <c r="A18769" t="s">
        <v>389</v>
      </c>
      <c r="B18769" t="s">
        <v>143</v>
      </c>
      <c r="C18769" s="44">
        <v>2</v>
      </c>
      <c r="D18769" s="33">
        <v>43881</v>
      </c>
    </row>
    <row r="18770" spans="1:4" x14ac:dyDescent="0.2">
      <c r="A18770" t="s">
        <v>389</v>
      </c>
      <c r="B18770" t="s">
        <v>143</v>
      </c>
      <c r="C18770" s="44">
        <v>2</v>
      </c>
      <c r="D18770" s="33">
        <v>43882</v>
      </c>
    </row>
    <row r="18771" spans="1:4" x14ac:dyDescent="0.2">
      <c r="A18771" t="s">
        <v>389</v>
      </c>
      <c r="B18771" t="s">
        <v>143</v>
      </c>
      <c r="C18771" s="44">
        <v>2</v>
      </c>
      <c r="D18771" s="33">
        <v>43883</v>
      </c>
    </row>
    <row r="18772" spans="1:4" x14ac:dyDescent="0.2">
      <c r="A18772" t="s">
        <v>389</v>
      </c>
      <c r="B18772" t="s">
        <v>143</v>
      </c>
      <c r="C18772" s="44">
        <v>2</v>
      </c>
      <c r="D18772" s="33">
        <v>43884</v>
      </c>
    </row>
    <row r="18773" spans="1:4" x14ac:dyDescent="0.2">
      <c r="A18773" t="s">
        <v>389</v>
      </c>
      <c r="B18773" t="s">
        <v>143</v>
      </c>
      <c r="C18773" s="44">
        <v>2</v>
      </c>
      <c r="D18773" s="33">
        <v>43885</v>
      </c>
    </row>
    <row r="18774" spans="1:4" x14ac:dyDescent="0.2">
      <c r="A18774" t="s">
        <v>389</v>
      </c>
      <c r="B18774" t="s">
        <v>143</v>
      </c>
      <c r="C18774" s="44">
        <v>2</v>
      </c>
      <c r="D18774" s="33">
        <v>43886</v>
      </c>
    </row>
    <row r="18775" spans="1:4" x14ac:dyDescent="0.2">
      <c r="A18775" t="s">
        <v>389</v>
      </c>
      <c r="B18775" t="s">
        <v>143</v>
      </c>
      <c r="C18775" s="44">
        <v>2</v>
      </c>
      <c r="D18775" s="33">
        <v>43887</v>
      </c>
    </row>
    <row r="18776" spans="1:4" x14ac:dyDescent="0.2">
      <c r="A18776" t="s">
        <v>389</v>
      </c>
      <c r="B18776" t="s">
        <v>143</v>
      </c>
      <c r="C18776" s="44">
        <v>2</v>
      </c>
      <c r="D18776" s="33">
        <v>43888</v>
      </c>
    </row>
    <row r="18777" spans="1:4" x14ac:dyDescent="0.2">
      <c r="A18777" t="s">
        <v>389</v>
      </c>
      <c r="B18777" t="s">
        <v>143</v>
      </c>
      <c r="C18777" s="44">
        <v>2</v>
      </c>
      <c r="D18777" s="33">
        <v>43889</v>
      </c>
    </row>
    <row r="18778" spans="1:4" x14ac:dyDescent="0.2">
      <c r="A18778" t="s">
        <v>389</v>
      </c>
      <c r="B18778" t="s">
        <v>143</v>
      </c>
      <c r="C18778" s="44">
        <v>2</v>
      </c>
      <c r="D18778" s="33">
        <v>43890</v>
      </c>
    </row>
    <row r="18779" spans="1:4" x14ac:dyDescent="0.2">
      <c r="A18779" t="s">
        <v>389</v>
      </c>
      <c r="B18779" t="s">
        <v>143</v>
      </c>
      <c r="C18779" s="44">
        <v>2</v>
      </c>
      <c r="D18779" s="33">
        <v>43891</v>
      </c>
    </row>
    <row r="18780" spans="1:4" x14ac:dyDescent="0.2">
      <c r="A18780" t="s">
        <v>389</v>
      </c>
      <c r="B18780" t="s">
        <v>143</v>
      </c>
      <c r="C18780" s="44">
        <v>2</v>
      </c>
      <c r="D18780" s="33">
        <v>43892</v>
      </c>
    </row>
    <row r="18781" spans="1:4" x14ac:dyDescent="0.2">
      <c r="A18781" t="s">
        <v>389</v>
      </c>
      <c r="B18781" t="s">
        <v>143</v>
      </c>
      <c r="C18781" s="44">
        <v>2</v>
      </c>
      <c r="D18781" s="33">
        <v>43893</v>
      </c>
    </row>
    <row r="18782" spans="1:4" x14ac:dyDescent="0.2">
      <c r="A18782" t="s">
        <v>389</v>
      </c>
      <c r="B18782" t="s">
        <v>143</v>
      </c>
      <c r="C18782" s="44">
        <v>2</v>
      </c>
      <c r="D18782" s="33">
        <v>43894</v>
      </c>
    </row>
    <row r="18783" spans="1:4" x14ac:dyDescent="0.2">
      <c r="A18783" t="s">
        <v>389</v>
      </c>
      <c r="B18783" t="s">
        <v>143</v>
      </c>
      <c r="C18783" s="44">
        <v>2</v>
      </c>
      <c r="D18783" s="33">
        <v>43895</v>
      </c>
    </row>
    <row r="18784" spans="1:4" x14ac:dyDescent="0.2">
      <c r="A18784" t="s">
        <v>389</v>
      </c>
      <c r="B18784" t="s">
        <v>143</v>
      </c>
      <c r="C18784" s="44">
        <v>2</v>
      </c>
      <c r="D18784" s="33">
        <v>43896</v>
      </c>
    </row>
    <row r="18785" spans="1:4" x14ac:dyDescent="0.2">
      <c r="A18785" t="s">
        <v>389</v>
      </c>
      <c r="B18785" t="s">
        <v>143</v>
      </c>
      <c r="C18785" s="44">
        <v>2</v>
      </c>
      <c r="D18785" s="33">
        <v>43897</v>
      </c>
    </row>
    <row r="18786" spans="1:4" x14ac:dyDescent="0.2">
      <c r="A18786" t="s">
        <v>389</v>
      </c>
      <c r="B18786" t="s">
        <v>143</v>
      </c>
      <c r="C18786" s="44">
        <v>2</v>
      </c>
      <c r="D18786" s="33">
        <v>43898</v>
      </c>
    </row>
    <row r="18787" spans="1:4" x14ac:dyDescent="0.2">
      <c r="A18787" t="s">
        <v>389</v>
      </c>
      <c r="B18787" t="s">
        <v>143</v>
      </c>
      <c r="C18787" s="44">
        <v>2</v>
      </c>
      <c r="D18787" s="33">
        <v>43899</v>
      </c>
    </row>
    <row r="18788" spans="1:4" x14ac:dyDescent="0.2">
      <c r="A18788" t="s">
        <v>389</v>
      </c>
      <c r="B18788" t="s">
        <v>143</v>
      </c>
      <c r="C18788" s="44">
        <v>0</v>
      </c>
      <c r="D18788" s="33">
        <v>43900</v>
      </c>
    </row>
    <row r="18789" spans="1:4" x14ac:dyDescent="0.2">
      <c r="A18789" t="s">
        <v>389</v>
      </c>
      <c r="B18789" t="s">
        <v>143</v>
      </c>
      <c r="C18789" s="44">
        <v>0</v>
      </c>
      <c r="D18789" s="33">
        <v>43901</v>
      </c>
    </row>
    <row r="18790" spans="1:4" x14ac:dyDescent="0.2">
      <c r="A18790" t="s">
        <v>389</v>
      </c>
      <c r="B18790" t="s">
        <v>143</v>
      </c>
      <c r="C18790" s="44">
        <v>0</v>
      </c>
      <c r="D18790" s="33">
        <v>43902</v>
      </c>
    </row>
    <row r="18791" spans="1:4" x14ac:dyDescent="0.2">
      <c r="A18791" t="s">
        <v>389</v>
      </c>
      <c r="B18791" t="s">
        <v>143</v>
      </c>
      <c r="C18791" s="44">
        <v>0</v>
      </c>
      <c r="D18791" s="33">
        <v>43903</v>
      </c>
    </row>
    <row r="18792" spans="1:4" x14ac:dyDescent="0.2">
      <c r="A18792" t="s">
        <v>389</v>
      </c>
      <c r="B18792" t="s">
        <v>143</v>
      </c>
      <c r="C18792" s="44">
        <v>0</v>
      </c>
      <c r="D18792" s="33">
        <v>43904</v>
      </c>
    </row>
    <row r="18793" spans="1:4" x14ac:dyDescent="0.2">
      <c r="A18793" t="s">
        <v>389</v>
      </c>
      <c r="B18793" t="s">
        <v>143</v>
      </c>
      <c r="C18793" s="44">
        <v>0</v>
      </c>
      <c r="D18793" s="33">
        <v>43905</v>
      </c>
    </row>
    <row r="18794" spans="1:4" x14ac:dyDescent="0.2">
      <c r="A18794" t="s">
        <v>390</v>
      </c>
      <c r="B18794" t="s">
        <v>143</v>
      </c>
      <c r="C18794" s="44">
        <v>0</v>
      </c>
      <c r="D18794" s="33">
        <v>43852</v>
      </c>
    </row>
    <row r="18795" spans="1:4" x14ac:dyDescent="0.2">
      <c r="A18795" t="s">
        <v>390</v>
      </c>
      <c r="B18795" t="s">
        <v>143</v>
      </c>
      <c r="C18795" s="44">
        <v>0</v>
      </c>
      <c r="D18795" s="33">
        <v>43853</v>
      </c>
    </row>
    <row r="18796" spans="1:4" x14ac:dyDescent="0.2">
      <c r="A18796" t="s">
        <v>390</v>
      </c>
      <c r="B18796" t="s">
        <v>143</v>
      </c>
      <c r="C18796" s="44">
        <v>0</v>
      </c>
      <c r="D18796" s="33">
        <v>43854</v>
      </c>
    </row>
    <row r="18797" spans="1:4" x14ac:dyDescent="0.2">
      <c r="A18797" t="s">
        <v>390</v>
      </c>
      <c r="B18797" t="s">
        <v>143</v>
      </c>
      <c r="C18797" s="44">
        <v>0</v>
      </c>
      <c r="D18797" s="33">
        <v>43855</v>
      </c>
    </row>
    <row r="18798" spans="1:4" x14ac:dyDescent="0.2">
      <c r="A18798" t="s">
        <v>390</v>
      </c>
      <c r="B18798" t="s">
        <v>143</v>
      </c>
      <c r="C18798" s="44">
        <v>1</v>
      </c>
      <c r="D18798" s="33">
        <v>43856</v>
      </c>
    </row>
    <row r="18799" spans="1:4" x14ac:dyDescent="0.2">
      <c r="A18799" t="s">
        <v>390</v>
      </c>
      <c r="B18799" t="s">
        <v>143</v>
      </c>
      <c r="C18799" s="44">
        <v>1</v>
      </c>
      <c r="D18799" s="33">
        <v>43857</v>
      </c>
    </row>
    <row r="18800" spans="1:4" x14ac:dyDescent="0.2">
      <c r="A18800" t="s">
        <v>390</v>
      </c>
      <c r="B18800" t="s">
        <v>143</v>
      </c>
      <c r="C18800" s="44">
        <v>1</v>
      </c>
      <c r="D18800" s="33">
        <v>43858</v>
      </c>
    </row>
    <row r="18801" spans="1:4" x14ac:dyDescent="0.2">
      <c r="A18801" t="s">
        <v>390</v>
      </c>
      <c r="B18801" t="s">
        <v>143</v>
      </c>
      <c r="C18801" s="44">
        <v>1</v>
      </c>
      <c r="D18801" s="33">
        <v>43859</v>
      </c>
    </row>
    <row r="18802" spans="1:4" x14ac:dyDescent="0.2">
      <c r="A18802" t="s">
        <v>390</v>
      </c>
      <c r="B18802" t="s">
        <v>143</v>
      </c>
      <c r="C18802" s="44">
        <v>1</v>
      </c>
      <c r="D18802" s="33">
        <v>43860</v>
      </c>
    </row>
    <row r="18803" spans="1:4" x14ac:dyDescent="0.2">
      <c r="A18803" t="s">
        <v>390</v>
      </c>
      <c r="B18803" t="s">
        <v>143</v>
      </c>
      <c r="C18803" s="44">
        <v>1</v>
      </c>
      <c r="D18803" s="33">
        <v>43861</v>
      </c>
    </row>
    <row r="18804" spans="1:4" x14ac:dyDescent="0.2">
      <c r="A18804" t="s">
        <v>390</v>
      </c>
      <c r="B18804" t="s">
        <v>143</v>
      </c>
      <c r="C18804" s="44">
        <v>1</v>
      </c>
      <c r="D18804" s="33">
        <v>43862</v>
      </c>
    </row>
    <row r="18805" spans="1:4" x14ac:dyDescent="0.2">
      <c r="A18805" t="s">
        <v>390</v>
      </c>
      <c r="B18805" t="s">
        <v>143</v>
      </c>
      <c r="C18805" s="44">
        <v>1</v>
      </c>
      <c r="D18805" s="33">
        <v>43863</v>
      </c>
    </row>
    <row r="18806" spans="1:4" x14ac:dyDescent="0.2">
      <c r="A18806" t="s">
        <v>390</v>
      </c>
      <c r="B18806" t="s">
        <v>143</v>
      </c>
      <c r="C18806" s="44">
        <v>1</v>
      </c>
      <c r="D18806" s="33">
        <v>43864</v>
      </c>
    </row>
    <row r="18807" spans="1:4" x14ac:dyDescent="0.2">
      <c r="A18807" t="s">
        <v>390</v>
      </c>
      <c r="B18807" t="s">
        <v>143</v>
      </c>
      <c r="C18807" s="44">
        <v>1</v>
      </c>
      <c r="D18807" s="33">
        <v>43865</v>
      </c>
    </row>
    <row r="18808" spans="1:4" x14ac:dyDescent="0.2">
      <c r="A18808" t="s">
        <v>390</v>
      </c>
      <c r="B18808" t="s">
        <v>143</v>
      </c>
      <c r="C18808" s="44">
        <v>1</v>
      </c>
      <c r="D18808" s="33">
        <v>43866</v>
      </c>
    </row>
    <row r="18809" spans="1:4" x14ac:dyDescent="0.2">
      <c r="A18809" t="s">
        <v>390</v>
      </c>
      <c r="B18809" t="s">
        <v>143</v>
      </c>
      <c r="C18809" s="44">
        <v>1</v>
      </c>
      <c r="D18809" s="33">
        <v>43867</v>
      </c>
    </row>
    <row r="18810" spans="1:4" x14ac:dyDescent="0.2">
      <c r="A18810" t="s">
        <v>390</v>
      </c>
      <c r="B18810" t="s">
        <v>143</v>
      </c>
      <c r="C18810" s="44">
        <v>1</v>
      </c>
      <c r="D18810" s="33">
        <v>43868</v>
      </c>
    </row>
    <row r="18811" spans="1:4" x14ac:dyDescent="0.2">
      <c r="A18811" t="s">
        <v>390</v>
      </c>
      <c r="B18811" t="s">
        <v>143</v>
      </c>
      <c r="C18811" s="44">
        <v>1</v>
      </c>
      <c r="D18811" s="33">
        <v>43869</v>
      </c>
    </row>
    <row r="18812" spans="1:4" x14ac:dyDescent="0.2">
      <c r="A18812" t="s">
        <v>390</v>
      </c>
      <c r="B18812" t="s">
        <v>143</v>
      </c>
      <c r="C18812" s="44">
        <v>1</v>
      </c>
      <c r="D18812" s="33">
        <v>43870</v>
      </c>
    </row>
    <row r="18813" spans="1:4" x14ac:dyDescent="0.2">
      <c r="A18813" t="s">
        <v>390</v>
      </c>
      <c r="B18813" t="s">
        <v>143</v>
      </c>
      <c r="C18813" s="44">
        <v>1</v>
      </c>
      <c r="D18813" s="33">
        <v>43871</v>
      </c>
    </row>
    <row r="18814" spans="1:4" x14ac:dyDescent="0.2">
      <c r="A18814" t="s">
        <v>390</v>
      </c>
      <c r="B18814" t="s">
        <v>143</v>
      </c>
      <c r="C18814" s="44">
        <v>1</v>
      </c>
      <c r="D18814" s="33">
        <v>43872</v>
      </c>
    </row>
    <row r="18815" spans="1:4" x14ac:dyDescent="0.2">
      <c r="A18815" t="s">
        <v>390</v>
      </c>
      <c r="B18815" t="s">
        <v>143</v>
      </c>
      <c r="C18815" s="44">
        <v>1</v>
      </c>
      <c r="D18815" s="33">
        <v>43873</v>
      </c>
    </row>
    <row r="18816" spans="1:4" x14ac:dyDescent="0.2">
      <c r="A18816" t="s">
        <v>390</v>
      </c>
      <c r="B18816" t="s">
        <v>143</v>
      </c>
      <c r="C18816" s="44">
        <v>1</v>
      </c>
      <c r="D18816" s="33">
        <v>43874</v>
      </c>
    </row>
    <row r="18817" spans="1:4" x14ac:dyDescent="0.2">
      <c r="A18817" t="s">
        <v>390</v>
      </c>
      <c r="B18817" t="s">
        <v>143</v>
      </c>
      <c r="C18817" s="44">
        <v>1</v>
      </c>
      <c r="D18817" s="33">
        <v>43875</v>
      </c>
    </row>
    <row r="18818" spans="1:4" x14ac:dyDescent="0.2">
      <c r="A18818" t="s">
        <v>390</v>
      </c>
      <c r="B18818" t="s">
        <v>143</v>
      </c>
      <c r="C18818" s="44">
        <v>1</v>
      </c>
      <c r="D18818" s="33">
        <v>43876</v>
      </c>
    </row>
    <row r="18819" spans="1:4" x14ac:dyDescent="0.2">
      <c r="A18819" t="s">
        <v>390</v>
      </c>
      <c r="B18819" t="s">
        <v>143</v>
      </c>
      <c r="C18819" s="44">
        <v>1</v>
      </c>
      <c r="D18819" s="33">
        <v>43877</v>
      </c>
    </row>
    <row r="18820" spans="1:4" x14ac:dyDescent="0.2">
      <c r="A18820" t="s">
        <v>390</v>
      </c>
      <c r="B18820" t="s">
        <v>143</v>
      </c>
      <c r="C18820" s="44">
        <v>1</v>
      </c>
      <c r="D18820" s="33">
        <v>43878</v>
      </c>
    </row>
    <row r="18821" spans="1:4" x14ac:dyDescent="0.2">
      <c r="A18821" t="s">
        <v>390</v>
      </c>
      <c r="B18821" t="s">
        <v>143</v>
      </c>
      <c r="C18821" s="44">
        <v>1</v>
      </c>
      <c r="D18821" s="33">
        <v>43879</v>
      </c>
    </row>
    <row r="18822" spans="1:4" x14ac:dyDescent="0.2">
      <c r="A18822" t="s">
        <v>390</v>
      </c>
      <c r="B18822" t="s">
        <v>143</v>
      </c>
      <c r="C18822" s="44">
        <v>1</v>
      </c>
      <c r="D18822" s="33">
        <v>43880</v>
      </c>
    </row>
    <row r="18823" spans="1:4" x14ac:dyDescent="0.2">
      <c r="A18823" t="s">
        <v>390</v>
      </c>
      <c r="B18823" t="s">
        <v>143</v>
      </c>
      <c r="C18823" s="44">
        <v>1</v>
      </c>
      <c r="D18823" s="33">
        <v>43881</v>
      </c>
    </row>
    <row r="18824" spans="1:4" x14ac:dyDescent="0.2">
      <c r="A18824" t="s">
        <v>390</v>
      </c>
      <c r="B18824" t="s">
        <v>143</v>
      </c>
      <c r="C18824" s="44">
        <v>1</v>
      </c>
      <c r="D18824" s="33">
        <v>43882</v>
      </c>
    </row>
    <row r="18825" spans="1:4" x14ac:dyDescent="0.2">
      <c r="A18825" t="s">
        <v>390</v>
      </c>
      <c r="B18825" t="s">
        <v>143</v>
      </c>
      <c r="C18825" s="44">
        <v>1</v>
      </c>
      <c r="D18825" s="33">
        <v>43883</v>
      </c>
    </row>
    <row r="18826" spans="1:4" x14ac:dyDescent="0.2">
      <c r="A18826" t="s">
        <v>390</v>
      </c>
      <c r="B18826" t="s">
        <v>143</v>
      </c>
      <c r="C18826" s="44">
        <v>1</v>
      </c>
      <c r="D18826" s="33">
        <v>43884</v>
      </c>
    </row>
    <row r="18827" spans="1:4" x14ac:dyDescent="0.2">
      <c r="A18827" t="s">
        <v>390</v>
      </c>
      <c r="B18827" t="s">
        <v>143</v>
      </c>
      <c r="C18827" s="44">
        <v>1</v>
      </c>
      <c r="D18827" s="33">
        <v>43885</v>
      </c>
    </row>
    <row r="18828" spans="1:4" x14ac:dyDescent="0.2">
      <c r="A18828" t="s">
        <v>390</v>
      </c>
      <c r="B18828" t="s">
        <v>143</v>
      </c>
      <c r="C18828" s="44">
        <v>1</v>
      </c>
      <c r="D18828" s="33">
        <v>43886</v>
      </c>
    </row>
    <row r="18829" spans="1:4" x14ac:dyDescent="0.2">
      <c r="A18829" t="s">
        <v>390</v>
      </c>
      <c r="B18829" t="s">
        <v>143</v>
      </c>
      <c r="C18829" s="44">
        <v>1</v>
      </c>
      <c r="D18829" s="33">
        <v>43887</v>
      </c>
    </row>
    <row r="18830" spans="1:4" x14ac:dyDescent="0.2">
      <c r="A18830" t="s">
        <v>390</v>
      </c>
      <c r="B18830" t="s">
        <v>143</v>
      </c>
      <c r="C18830" s="44">
        <v>1</v>
      </c>
      <c r="D18830" s="33">
        <v>43888</v>
      </c>
    </row>
    <row r="18831" spans="1:4" x14ac:dyDescent="0.2">
      <c r="A18831" t="s">
        <v>390</v>
      </c>
      <c r="B18831" t="s">
        <v>143</v>
      </c>
      <c r="C18831" s="44">
        <v>1</v>
      </c>
      <c r="D18831" s="33">
        <v>43889</v>
      </c>
    </row>
    <row r="18832" spans="1:4" x14ac:dyDescent="0.2">
      <c r="A18832" t="s">
        <v>390</v>
      </c>
      <c r="B18832" t="s">
        <v>143</v>
      </c>
      <c r="C18832" s="44">
        <v>1</v>
      </c>
      <c r="D18832" s="33">
        <v>43890</v>
      </c>
    </row>
    <row r="18833" spans="1:4" x14ac:dyDescent="0.2">
      <c r="A18833" t="s">
        <v>390</v>
      </c>
      <c r="B18833" t="s">
        <v>143</v>
      </c>
      <c r="C18833" s="44">
        <v>1</v>
      </c>
      <c r="D18833" s="33">
        <v>43891</v>
      </c>
    </row>
    <row r="18834" spans="1:4" x14ac:dyDescent="0.2">
      <c r="A18834" t="s">
        <v>390</v>
      </c>
      <c r="B18834" t="s">
        <v>143</v>
      </c>
      <c r="C18834" s="44">
        <v>1</v>
      </c>
      <c r="D18834" s="33">
        <v>43892</v>
      </c>
    </row>
    <row r="18835" spans="1:4" x14ac:dyDescent="0.2">
      <c r="A18835" t="s">
        <v>390</v>
      </c>
      <c r="B18835" t="s">
        <v>143</v>
      </c>
      <c r="C18835" s="44">
        <v>1</v>
      </c>
      <c r="D18835" s="33">
        <v>43893</v>
      </c>
    </row>
    <row r="18836" spans="1:4" x14ac:dyDescent="0.2">
      <c r="A18836" t="s">
        <v>390</v>
      </c>
      <c r="B18836" t="s">
        <v>143</v>
      </c>
      <c r="C18836" s="44">
        <v>7</v>
      </c>
      <c r="D18836" s="33">
        <v>43894</v>
      </c>
    </row>
    <row r="18837" spans="1:4" x14ac:dyDescent="0.2">
      <c r="A18837" t="s">
        <v>390</v>
      </c>
      <c r="B18837" t="s">
        <v>143</v>
      </c>
      <c r="C18837" s="44">
        <v>11</v>
      </c>
      <c r="D18837" s="33">
        <v>43895</v>
      </c>
    </row>
    <row r="18838" spans="1:4" x14ac:dyDescent="0.2">
      <c r="A18838" t="s">
        <v>390</v>
      </c>
      <c r="B18838" t="s">
        <v>143</v>
      </c>
      <c r="C18838" s="44">
        <v>13</v>
      </c>
      <c r="D18838" s="33">
        <v>43896</v>
      </c>
    </row>
    <row r="18839" spans="1:4" x14ac:dyDescent="0.2">
      <c r="A18839" t="s">
        <v>390</v>
      </c>
      <c r="B18839" t="s">
        <v>143</v>
      </c>
      <c r="C18839" s="44">
        <v>14</v>
      </c>
      <c r="D18839" s="33">
        <v>43897</v>
      </c>
    </row>
    <row r="18840" spans="1:4" x14ac:dyDescent="0.2">
      <c r="A18840" t="s">
        <v>390</v>
      </c>
      <c r="B18840" t="s">
        <v>143</v>
      </c>
      <c r="C18840" s="44">
        <v>14</v>
      </c>
      <c r="D18840" s="33">
        <v>43898</v>
      </c>
    </row>
    <row r="18841" spans="1:4" x14ac:dyDescent="0.2">
      <c r="A18841" t="s">
        <v>390</v>
      </c>
      <c r="B18841" t="s">
        <v>143</v>
      </c>
      <c r="C18841" s="44">
        <v>14</v>
      </c>
      <c r="D18841" s="33">
        <v>43899</v>
      </c>
    </row>
    <row r="18842" spans="1:4" x14ac:dyDescent="0.2">
      <c r="A18842" t="s">
        <v>390</v>
      </c>
      <c r="B18842" t="s">
        <v>143</v>
      </c>
      <c r="C18842" s="44">
        <v>0</v>
      </c>
      <c r="D18842" s="33">
        <v>43900</v>
      </c>
    </row>
    <row r="18843" spans="1:4" x14ac:dyDescent="0.2">
      <c r="A18843" t="s">
        <v>390</v>
      </c>
      <c r="B18843" t="s">
        <v>143</v>
      </c>
      <c r="C18843" s="44">
        <v>0</v>
      </c>
      <c r="D18843" s="33">
        <v>43901</v>
      </c>
    </row>
    <row r="18844" spans="1:4" x14ac:dyDescent="0.2">
      <c r="A18844" t="s">
        <v>390</v>
      </c>
      <c r="B18844" t="s">
        <v>143</v>
      </c>
      <c r="C18844" s="44">
        <v>0</v>
      </c>
      <c r="D18844" s="33">
        <v>43902</v>
      </c>
    </row>
    <row r="18845" spans="1:4" x14ac:dyDescent="0.2">
      <c r="A18845" t="s">
        <v>390</v>
      </c>
      <c r="B18845" t="s">
        <v>143</v>
      </c>
      <c r="C18845" s="44">
        <v>0</v>
      </c>
      <c r="D18845" s="33">
        <v>43903</v>
      </c>
    </row>
    <row r="18846" spans="1:4" x14ac:dyDescent="0.2">
      <c r="A18846" t="s">
        <v>390</v>
      </c>
      <c r="B18846" t="s">
        <v>143</v>
      </c>
      <c r="C18846" s="44">
        <v>0</v>
      </c>
      <c r="D18846" s="33">
        <v>43904</v>
      </c>
    </row>
    <row r="18847" spans="1:4" x14ac:dyDescent="0.2">
      <c r="A18847" t="s">
        <v>390</v>
      </c>
      <c r="B18847" t="s">
        <v>143</v>
      </c>
      <c r="C18847" s="44">
        <v>0</v>
      </c>
      <c r="D18847" s="33">
        <v>43905</v>
      </c>
    </row>
    <row r="18848" spans="1:4" x14ac:dyDescent="0.2">
      <c r="A18848" t="s">
        <v>391</v>
      </c>
      <c r="B18848" t="s">
        <v>143</v>
      </c>
      <c r="C18848" s="44">
        <v>1</v>
      </c>
      <c r="D18848" s="33">
        <v>43852</v>
      </c>
    </row>
    <row r="18849" spans="1:4" x14ac:dyDescent="0.2">
      <c r="A18849" t="s">
        <v>391</v>
      </c>
      <c r="B18849" t="s">
        <v>143</v>
      </c>
      <c r="C18849" s="44">
        <v>1</v>
      </c>
      <c r="D18849" s="33">
        <v>43853</v>
      </c>
    </row>
    <row r="18850" spans="1:4" x14ac:dyDescent="0.2">
      <c r="A18850" t="s">
        <v>391</v>
      </c>
      <c r="B18850" t="s">
        <v>143</v>
      </c>
      <c r="C18850" s="44">
        <v>1</v>
      </c>
      <c r="D18850" s="33">
        <v>43854</v>
      </c>
    </row>
    <row r="18851" spans="1:4" x14ac:dyDescent="0.2">
      <c r="A18851" t="s">
        <v>391</v>
      </c>
      <c r="B18851" t="s">
        <v>143</v>
      </c>
      <c r="C18851" s="44">
        <v>1</v>
      </c>
      <c r="D18851" s="33">
        <v>43855</v>
      </c>
    </row>
    <row r="18852" spans="1:4" x14ac:dyDescent="0.2">
      <c r="A18852" t="s">
        <v>391</v>
      </c>
      <c r="B18852" t="s">
        <v>143</v>
      </c>
      <c r="C18852" s="44">
        <v>1</v>
      </c>
      <c r="D18852" s="33">
        <v>43856</v>
      </c>
    </row>
    <row r="18853" spans="1:4" x14ac:dyDescent="0.2">
      <c r="A18853" t="s">
        <v>391</v>
      </c>
      <c r="B18853" t="s">
        <v>143</v>
      </c>
      <c r="C18853" s="44">
        <v>1</v>
      </c>
      <c r="D18853" s="33">
        <v>43857</v>
      </c>
    </row>
    <row r="18854" spans="1:4" x14ac:dyDescent="0.2">
      <c r="A18854" t="s">
        <v>391</v>
      </c>
      <c r="B18854" t="s">
        <v>143</v>
      </c>
      <c r="C18854" s="44">
        <v>1</v>
      </c>
      <c r="D18854" s="33">
        <v>43858</v>
      </c>
    </row>
    <row r="18855" spans="1:4" x14ac:dyDescent="0.2">
      <c r="A18855" t="s">
        <v>391</v>
      </c>
      <c r="B18855" t="s">
        <v>143</v>
      </c>
      <c r="C18855" s="44">
        <v>1</v>
      </c>
      <c r="D18855" s="33">
        <v>43859</v>
      </c>
    </row>
    <row r="18856" spans="1:4" x14ac:dyDescent="0.2">
      <c r="A18856" t="s">
        <v>391</v>
      </c>
      <c r="B18856" t="s">
        <v>143</v>
      </c>
      <c r="C18856" s="44">
        <v>1</v>
      </c>
      <c r="D18856" s="33">
        <v>43860</v>
      </c>
    </row>
    <row r="18857" spans="1:4" x14ac:dyDescent="0.2">
      <c r="A18857" t="s">
        <v>391</v>
      </c>
      <c r="B18857" t="s">
        <v>143</v>
      </c>
      <c r="C18857" s="44">
        <v>1</v>
      </c>
      <c r="D18857" s="33">
        <v>43861</v>
      </c>
    </row>
    <row r="18858" spans="1:4" x14ac:dyDescent="0.2">
      <c r="A18858" t="s">
        <v>391</v>
      </c>
      <c r="B18858" t="s">
        <v>143</v>
      </c>
      <c r="C18858" s="44">
        <v>1</v>
      </c>
      <c r="D18858" s="33">
        <v>43862</v>
      </c>
    </row>
    <row r="18859" spans="1:4" x14ac:dyDescent="0.2">
      <c r="A18859" t="s">
        <v>391</v>
      </c>
      <c r="B18859" t="s">
        <v>143</v>
      </c>
      <c r="C18859" s="44">
        <v>1</v>
      </c>
      <c r="D18859" s="33">
        <v>43863</v>
      </c>
    </row>
    <row r="18860" spans="1:4" x14ac:dyDescent="0.2">
      <c r="A18860" t="s">
        <v>391</v>
      </c>
      <c r="B18860" t="s">
        <v>143</v>
      </c>
      <c r="C18860" s="44">
        <v>1</v>
      </c>
      <c r="D18860" s="33">
        <v>43864</v>
      </c>
    </row>
    <row r="18861" spans="1:4" x14ac:dyDescent="0.2">
      <c r="A18861" t="s">
        <v>391</v>
      </c>
      <c r="B18861" t="s">
        <v>143</v>
      </c>
      <c r="C18861" s="44">
        <v>1</v>
      </c>
      <c r="D18861" s="33">
        <v>43865</v>
      </c>
    </row>
    <row r="18862" spans="1:4" x14ac:dyDescent="0.2">
      <c r="A18862" t="s">
        <v>391</v>
      </c>
      <c r="B18862" t="s">
        <v>143</v>
      </c>
      <c r="C18862" s="44">
        <v>1</v>
      </c>
      <c r="D18862" s="33">
        <v>43866</v>
      </c>
    </row>
    <row r="18863" spans="1:4" x14ac:dyDescent="0.2">
      <c r="A18863" t="s">
        <v>391</v>
      </c>
      <c r="B18863" t="s">
        <v>143</v>
      </c>
      <c r="C18863" s="44">
        <v>1</v>
      </c>
      <c r="D18863" s="33">
        <v>43867</v>
      </c>
    </row>
    <row r="18864" spans="1:4" x14ac:dyDescent="0.2">
      <c r="A18864" t="s">
        <v>391</v>
      </c>
      <c r="B18864" t="s">
        <v>143</v>
      </c>
      <c r="C18864" s="44">
        <v>1</v>
      </c>
      <c r="D18864" s="33">
        <v>43868</v>
      </c>
    </row>
    <row r="18865" spans="1:4" x14ac:dyDescent="0.2">
      <c r="A18865" t="s">
        <v>391</v>
      </c>
      <c r="B18865" t="s">
        <v>143</v>
      </c>
      <c r="C18865" s="44">
        <v>1</v>
      </c>
      <c r="D18865" s="33">
        <v>43869</v>
      </c>
    </row>
    <row r="18866" spans="1:4" x14ac:dyDescent="0.2">
      <c r="A18866" t="s">
        <v>391</v>
      </c>
      <c r="B18866" t="s">
        <v>143</v>
      </c>
      <c r="C18866" s="44">
        <v>1</v>
      </c>
      <c r="D18866" s="33">
        <v>43870</v>
      </c>
    </row>
    <row r="18867" spans="1:4" x14ac:dyDescent="0.2">
      <c r="A18867" t="s">
        <v>391</v>
      </c>
      <c r="B18867" t="s">
        <v>143</v>
      </c>
      <c r="C18867" s="44">
        <v>1</v>
      </c>
      <c r="D18867" s="33">
        <v>43871</v>
      </c>
    </row>
    <row r="18868" spans="1:4" x14ac:dyDescent="0.2">
      <c r="A18868" t="s">
        <v>391</v>
      </c>
      <c r="B18868" t="s">
        <v>143</v>
      </c>
      <c r="C18868" s="44">
        <v>1</v>
      </c>
      <c r="D18868" s="33">
        <v>43872</v>
      </c>
    </row>
    <row r="18869" spans="1:4" x14ac:dyDescent="0.2">
      <c r="A18869" t="s">
        <v>391</v>
      </c>
      <c r="B18869" t="s">
        <v>143</v>
      </c>
      <c r="C18869" s="44">
        <v>1</v>
      </c>
      <c r="D18869" s="33">
        <v>43873</v>
      </c>
    </row>
    <row r="18870" spans="1:4" x14ac:dyDescent="0.2">
      <c r="A18870" t="s">
        <v>391</v>
      </c>
      <c r="B18870" t="s">
        <v>143</v>
      </c>
      <c r="C18870" s="44">
        <v>1</v>
      </c>
      <c r="D18870" s="33">
        <v>43874</v>
      </c>
    </row>
    <row r="18871" spans="1:4" x14ac:dyDescent="0.2">
      <c r="A18871" t="s">
        <v>391</v>
      </c>
      <c r="B18871" t="s">
        <v>143</v>
      </c>
      <c r="C18871" s="44">
        <v>1</v>
      </c>
      <c r="D18871" s="33">
        <v>43875</v>
      </c>
    </row>
    <row r="18872" spans="1:4" x14ac:dyDescent="0.2">
      <c r="A18872" t="s">
        <v>391</v>
      </c>
      <c r="B18872" t="s">
        <v>143</v>
      </c>
      <c r="C18872" s="44">
        <v>1</v>
      </c>
      <c r="D18872" s="33">
        <v>43876</v>
      </c>
    </row>
    <row r="18873" spans="1:4" x14ac:dyDescent="0.2">
      <c r="A18873" t="s">
        <v>391</v>
      </c>
      <c r="B18873" t="s">
        <v>143</v>
      </c>
      <c r="C18873" s="44">
        <v>1</v>
      </c>
      <c r="D18873" s="33">
        <v>43877</v>
      </c>
    </row>
    <row r="18874" spans="1:4" x14ac:dyDescent="0.2">
      <c r="A18874" t="s">
        <v>391</v>
      </c>
      <c r="B18874" t="s">
        <v>143</v>
      </c>
      <c r="C18874" s="44">
        <v>1</v>
      </c>
      <c r="D18874" s="33">
        <v>43878</v>
      </c>
    </row>
    <row r="18875" spans="1:4" x14ac:dyDescent="0.2">
      <c r="A18875" t="s">
        <v>391</v>
      </c>
      <c r="B18875" t="s">
        <v>143</v>
      </c>
      <c r="C18875" s="44">
        <v>1</v>
      </c>
      <c r="D18875" s="33">
        <v>43879</v>
      </c>
    </row>
    <row r="18876" spans="1:4" x14ac:dyDescent="0.2">
      <c r="A18876" t="s">
        <v>391</v>
      </c>
      <c r="B18876" t="s">
        <v>143</v>
      </c>
      <c r="C18876" s="44">
        <v>1</v>
      </c>
      <c r="D18876" s="33">
        <v>43880</v>
      </c>
    </row>
    <row r="18877" spans="1:4" x14ac:dyDescent="0.2">
      <c r="A18877" t="s">
        <v>391</v>
      </c>
      <c r="B18877" t="s">
        <v>143</v>
      </c>
      <c r="C18877" s="44">
        <v>1</v>
      </c>
      <c r="D18877" s="33">
        <v>43881</v>
      </c>
    </row>
    <row r="18878" spans="1:4" x14ac:dyDescent="0.2">
      <c r="A18878" t="s">
        <v>391</v>
      </c>
      <c r="B18878" t="s">
        <v>143</v>
      </c>
      <c r="C18878" s="44">
        <v>1</v>
      </c>
      <c r="D18878" s="33">
        <v>43882</v>
      </c>
    </row>
    <row r="18879" spans="1:4" x14ac:dyDescent="0.2">
      <c r="A18879" t="s">
        <v>391</v>
      </c>
      <c r="B18879" t="s">
        <v>143</v>
      </c>
      <c r="C18879" s="44">
        <v>1</v>
      </c>
      <c r="D18879" s="33">
        <v>43883</v>
      </c>
    </row>
    <row r="18880" spans="1:4" x14ac:dyDescent="0.2">
      <c r="A18880" t="s">
        <v>391</v>
      </c>
      <c r="B18880" t="s">
        <v>143</v>
      </c>
      <c r="C18880" s="44">
        <v>1</v>
      </c>
      <c r="D18880" s="33">
        <v>43884</v>
      </c>
    </row>
    <row r="18881" spans="1:4" x14ac:dyDescent="0.2">
      <c r="A18881" t="s">
        <v>391</v>
      </c>
      <c r="B18881" t="s">
        <v>143</v>
      </c>
      <c r="C18881" s="44">
        <v>1</v>
      </c>
      <c r="D18881" s="33">
        <v>43885</v>
      </c>
    </row>
    <row r="18882" spans="1:4" x14ac:dyDescent="0.2">
      <c r="A18882" t="s">
        <v>391</v>
      </c>
      <c r="B18882" t="s">
        <v>143</v>
      </c>
      <c r="C18882" s="44">
        <v>1</v>
      </c>
      <c r="D18882" s="33">
        <v>43886</v>
      </c>
    </row>
    <row r="18883" spans="1:4" x14ac:dyDescent="0.2">
      <c r="A18883" t="s">
        <v>391</v>
      </c>
      <c r="B18883" t="s">
        <v>143</v>
      </c>
      <c r="C18883" s="44">
        <v>1</v>
      </c>
      <c r="D18883" s="33">
        <v>43887</v>
      </c>
    </row>
    <row r="18884" spans="1:4" x14ac:dyDescent="0.2">
      <c r="A18884" t="s">
        <v>391</v>
      </c>
      <c r="B18884" t="s">
        <v>143</v>
      </c>
      <c r="C18884" s="44">
        <v>1</v>
      </c>
      <c r="D18884" s="33">
        <v>43888</v>
      </c>
    </row>
    <row r="18885" spans="1:4" x14ac:dyDescent="0.2">
      <c r="A18885" t="s">
        <v>391</v>
      </c>
      <c r="B18885" t="s">
        <v>143</v>
      </c>
      <c r="C18885" s="44">
        <v>1</v>
      </c>
      <c r="D18885" s="33">
        <v>43889</v>
      </c>
    </row>
    <row r="18886" spans="1:4" x14ac:dyDescent="0.2">
      <c r="A18886" t="s">
        <v>391</v>
      </c>
      <c r="B18886" t="s">
        <v>143</v>
      </c>
      <c r="C18886" s="44">
        <v>6</v>
      </c>
      <c r="D18886" s="33">
        <v>43890</v>
      </c>
    </row>
    <row r="18887" spans="1:4" x14ac:dyDescent="0.2">
      <c r="A18887" t="s">
        <v>391</v>
      </c>
      <c r="B18887" t="s">
        <v>143</v>
      </c>
      <c r="C18887" s="44">
        <v>9</v>
      </c>
      <c r="D18887" s="33">
        <v>43891</v>
      </c>
    </row>
    <row r="18888" spans="1:4" x14ac:dyDescent="0.2">
      <c r="A18888" t="s">
        <v>391</v>
      </c>
      <c r="B18888" t="s">
        <v>143</v>
      </c>
      <c r="C18888" s="44">
        <v>14</v>
      </c>
      <c r="D18888" s="33">
        <v>43892</v>
      </c>
    </row>
    <row r="18889" spans="1:4" x14ac:dyDescent="0.2">
      <c r="A18889" t="s">
        <v>391</v>
      </c>
      <c r="B18889" t="s">
        <v>143</v>
      </c>
      <c r="C18889" s="44">
        <v>21</v>
      </c>
      <c r="D18889" s="33">
        <v>43893</v>
      </c>
    </row>
    <row r="18890" spans="1:4" x14ac:dyDescent="0.2">
      <c r="A18890" t="s">
        <v>391</v>
      </c>
      <c r="B18890" t="s">
        <v>143</v>
      </c>
      <c r="C18890" s="44">
        <v>31</v>
      </c>
      <c r="D18890" s="33">
        <v>43894</v>
      </c>
    </row>
    <row r="18891" spans="1:4" x14ac:dyDescent="0.2">
      <c r="A18891" t="s">
        <v>391</v>
      </c>
      <c r="B18891" t="s">
        <v>143</v>
      </c>
      <c r="C18891" s="44">
        <v>51</v>
      </c>
      <c r="D18891" s="33">
        <v>43895</v>
      </c>
    </row>
    <row r="18892" spans="1:4" x14ac:dyDescent="0.2">
      <c r="A18892" t="s">
        <v>391</v>
      </c>
      <c r="B18892" t="s">
        <v>143</v>
      </c>
      <c r="C18892" s="44">
        <v>58</v>
      </c>
      <c r="D18892" s="33">
        <v>43896</v>
      </c>
    </row>
    <row r="18893" spans="1:4" x14ac:dyDescent="0.2">
      <c r="A18893" t="s">
        <v>391</v>
      </c>
      <c r="B18893" t="s">
        <v>143</v>
      </c>
      <c r="C18893" s="44">
        <v>71</v>
      </c>
      <c r="D18893" s="33">
        <v>43897</v>
      </c>
    </row>
    <row r="18894" spans="1:4" x14ac:dyDescent="0.2">
      <c r="A18894" t="s">
        <v>391</v>
      </c>
      <c r="B18894" t="s">
        <v>143</v>
      </c>
      <c r="C18894" s="44">
        <v>83</v>
      </c>
      <c r="D18894" s="33">
        <v>43898</v>
      </c>
    </row>
    <row r="18895" spans="1:4" x14ac:dyDescent="0.2">
      <c r="A18895" t="s">
        <v>391</v>
      </c>
      <c r="B18895" t="s">
        <v>143</v>
      </c>
      <c r="C18895" s="44">
        <v>83</v>
      </c>
      <c r="D18895" s="33">
        <v>43899</v>
      </c>
    </row>
    <row r="18896" spans="1:4" x14ac:dyDescent="0.2">
      <c r="A18896" t="s">
        <v>391</v>
      </c>
      <c r="B18896" t="s">
        <v>143</v>
      </c>
      <c r="C18896" s="44">
        <v>0</v>
      </c>
      <c r="D18896" s="33">
        <v>43900</v>
      </c>
    </row>
    <row r="18897" spans="1:4" x14ac:dyDescent="0.2">
      <c r="A18897" t="s">
        <v>391</v>
      </c>
      <c r="B18897" t="s">
        <v>143</v>
      </c>
      <c r="C18897" s="44">
        <v>0</v>
      </c>
      <c r="D18897" s="33">
        <v>43901</v>
      </c>
    </row>
    <row r="18898" spans="1:4" x14ac:dyDescent="0.2">
      <c r="A18898" t="s">
        <v>391</v>
      </c>
      <c r="B18898" t="s">
        <v>143</v>
      </c>
      <c r="C18898" s="44">
        <v>0</v>
      </c>
      <c r="D18898" s="33">
        <v>43902</v>
      </c>
    </row>
    <row r="18899" spans="1:4" x14ac:dyDescent="0.2">
      <c r="A18899" t="s">
        <v>391</v>
      </c>
      <c r="B18899" t="s">
        <v>143</v>
      </c>
      <c r="C18899" s="44">
        <v>0</v>
      </c>
      <c r="D18899" s="33">
        <v>43903</v>
      </c>
    </row>
    <row r="18900" spans="1:4" x14ac:dyDescent="0.2">
      <c r="A18900" t="s">
        <v>391</v>
      </c>
      <c r="B18900" t="s">
        <v>143</v>
      </c>
      <c r="C18900" s="44">
        <v>0</v>
      </c>
      <c r="D18900" s="33">
        <v>43904</v>
      </c>
    </row>
    <row r="18901" spans="1:4" x14ac:dyDescent="0.2">
      <c r="A18901" t="s">
        <v>391</v>
      </c>
      <c r="B18901" t="s">
        <v>143</v>
      </c>
      <c r="C18901" s="44">
        <v>0</v>
      </c>
      <c r="D18901" s="33">
        <v>43905</v>
      </c>
    </row>
    <row r="18902" spans="1:4" x14ac:dyDescent="0.2">
      <c r="A18902" t="s">
        <v>392</v>
      </c>
      <c r="B18902" t="s">
        <v>143</v>
      </c>
      <c r="C18902" s="44">
        <v>0</v>
      </c>
      <c r="D18902" s="33">
        <v>43852</v>
      </c>
    </row>
    <row r="18903" spans="1:4" x14ac:dyDescent="0.2">
      <c r="A18903" t="s">
        <v>392</v>
      </c>
      <c r="B18903" t="s">
        <v>143</v>
      </c>
      <c r="C18903" s="44">
        <v>0</v>
      </c>
      <c r="D18903" s="33">
        <v>43853</v>
      </c>
    </row>
    <row r="18904" spans="1:4" x14ac:dyDescent="0.2">
      <c r="A18904" t="s">
        <v>392</v>
      </c>
      <c r="B18904" t="s">
        <v>143</v>
      </c>
      <c r="C18904" s="44">
        <v>1</v>
      </c>
      <c r="D18904" s="33">
        <v>43854</v>
      </c>
    </row>
    <row r="18905" spans="1:4" x14ac:dyDescent="0.2">
      <c r="A18905" t="s">
        <v>392</v>
      </c>
      <c r="B18905" t="s">
        <v>143</v>
      </c>
      <c r="C18905" s="44">
        <v>1</v>
      </c>
      <c r="D18905" s="33">
        <v>43855</v>
      </c>
    </row>
    <row r="18906" spans="1:4" x14ac:dyDescent="0.2">
      <c r="A18906" t="s">
        <v>392</v>
      </c>
      <c r="B18906" t="s">
        <v>143</v>
      </c>
      <c r="C18906" s="44">
        <v>1</v>
      </c>
      <c r="D18906" s="33">
        <v>43856</v>
      </c>
    </row>
    <row r="18907" spans="1:4" x14ac:dyDescent="0.2">
      <c r="A18907" t="s">
        <v>392</v>
      </c>
      <c r="B18907" t="s">
        <v>143</v>
      </c>
      <c r="C18907" s="44">
        <v>1</v>
      </c>
      <c r="D18907" s="33">
        <v>43857</v>
      </c>
    </row>
    <row r="18908" spans="1:4" x14ac:dyDescent="0.2">
      <c r="A18908" t="s">
        <v>392</v>
      </c>
      <c r="B18908" t="s">
        <v>143</v>
      </c>
      <c r="C18908" s="44">
        <v>1</v>
      </c>
      <c r="D18908" s="33">
        <v>43858</v>
      </c>
    </row>
    <row r="18909" spans="1:4" x14ac:dyDescent="0.2">
      <c r="A18909" t="s">
        <v>392</v>
      </c>
      <c r="B18909" t="s">
        <v>143</v>
      </c>
      <c r="C18909" s="44">
        <v>1</v>
      </c>
      <c r="D18909" s="33">
        <v>43859</v>
      </c>
    </row>
    <row r="18910" spans="1:4" x14ac:dyDescent="0.2">
      <c r="A18910" t="s">
        <v>392</v>
      </c>
      <c r="B18910" t="s">
        <v>143</v>
      </c>
      <c r="C18910" s="44">
        <v>1</v>
      </c>
      <c r="D18910" s="33">
        <v>43860</v>
      </c>
    </row>
    <row r="18911" spans="1:4" x14ac:dyDescent="0.2">
      <c r="A18911" t="s">
        <v>392</v>
      </c>
      <c r="B18911" t="s">
        <v>143</v>
      </c>
      <c r="C18911" s="44">
        <v>2</v>
      </c>
      <c r="D18911" s="33">
        <v>43861</v>
      </c>
    </row>
    <row r="18912" spans="1:4" x14ac:dyDescent="0.2">
      <c r="A18912" t="s">
        <v>392</v>
      </c>
      <c r="B18912" t="s">
        <v>143</v>
      </c>
      <c r="C18912" s="44">
        <v>2</v>
      </c>
      <c r="D18912" s="33">
        <v>43862</v>
      </c>
    </row>
    <row r="18913" spans="1:4" x14ac:dyDescent="0.2">
      <c r="A18913" t="s">
        <v>392</v>
      </c>
      <c r="B18913" t="s">
        <v>143</v>
      </c>
      <c r="C18913" s="44">
        <v>2</v>
      </c>
      <c r="D18913" s="33">
        <v>43863</v>
      </c>
    </row>
    <row r="18914" spans="1:4" x14ac:dyDescent="0.2">
      <c r="A18914" t="s">
        <v>392</v>
      </c>
      <c r="B18914" t="s">
        <v>143</v>
      </c>
      <c r="C18914" s="44">
        <v>2</v>
      </c>
      <c r="D18914" s="33">
        <v>43864</v>
      </c>
    </row>
    <row r="18915" spans="1:4" x14ac:dyDescent="0.2">
      <c r="A18915" t="s">
        <v>392</v>
      </c>
      <c r="B18915" t="s">
        <v>143</v>
      </c>
      <c r="C18915" s="44">
        <v>2</v>
      </c>
      <c r="D18915" s="33">
        <v>43865</v>
      </c>
    </row>
    <row r="18916" spans="1:4" x14ac:dyDescent="0.2">
      <c r="A18916" t="s">
        <v>392</v>
      </c>
      <c r="B18916" t="s">
        <v>143</v>
      </c>
      <c r="C18916" s="44">
        <v>2</v>
      </c>
      <c r="D18916" s="33">
        <v>43866</v>
      </c>
    </row>
    <row r="18917" spans="1:4" x14ac:dyDescent="0.2">
      <c r="A18917" t="s">
        <v>392</v>
      </c>
      <c r="B18917" t="s">
        <v>143</v>
      </c>
      <c r="C18917" s="44">
        <v>2</v>
      </c>
      <c r="D18917" s="33">
        <v>43867</v>
      </c>
    </row>
    <row r="18918" spans="1:4" x14ac:dyDescent="0.2">
      <c r="A18918" t="s">
        <v>392</v>
      </c>
      <c r="B18918" t="s">
        <v>143</v>
      </c>
      <c r="C18918" s="44">
        <v>2</v>
      </c>
      <c r="D18918" s="33">
        <v>43868</v>
      </c>
    </row>
    <row r="18919" spans="1:4" x14ac:dyDescent="0.2">
      <c r="A18919" t="s">
        <v>392</v>
      </c>
      <c r="B18919" t="s">
        <v>143</v>
      </c>
      <c r="C18919" s="44">
        <v>2</v>
      </c>
      <c r="D18919" s="33">
        <v>43869</v>
      </c>
    </row>
    <row r="18920" spans="1:4" x14ac:dyDescent="0.2">
      <c r="A18920" t="s">
        <v>392</v>
      </c>
      <c r="B18920" t="s">
        <v>143</v>
      </c>
      <c r="C18920" s="44">
        <v>2</v>
      </c>
      <c r="D18920" s="33">
        <v>43870</v>
      </c>
    </row>
    <row r="18921" spans="1:4" x14ac:dyDescent="0.2">
      <c r="A18921" t="s">
        <v>392</v>
      </c>
      <c r="B18921" t="s">
        <v>143</v>
      </c>
      <c r="C18921" s="44">
        <v>2</v>
      </c>
      <c r="D18921" s="33">
        <v>43871</v>
      </c>
    </row>
    <row r="18922" spans="1:4" x14ac:dyDescent="0.2">
      <c r="A18922" t="s">
        <v>392</v>
      </c>
      <c r="B18922" t="s">
        <v>143</v>
      </c>
      <c r="C18922" s="44">
        <v>2</v>
      </c>
      <c r="D18922" s="33">
        <v>43872</v>
      </c>
    </row>
    <row r="18923" spans="1:4" x14ac:dyDescent="0.2">
      <c r="A18923" t="s">
        <v>392</v>
      </c>
      <c r="B18923" t="s">
        <v>143</v>
      </c>
      <c r="C18923" s="44">
        <v>2</v>
      </c>
      <c r="D18923" s="33">
        <v>43873</v>
      </c>
    </row>
    <row r="18924" spans="1:4" x14ac:dyDescent="0.2">
      <c r="A18924" t="s">
        <v>392</v>
      </c>
      <c r="B18924" t="s">
        <v>143</v>
      </c>
      <c r="C18924" s="44">
        <v>2</v>
      </c>
      <c r="D18924" s="33">
        <v>43874</v>
      </c>
    </row>
    <row r="18925" spans="1:4" x14ac:dyDescent="0.2">
      <c r="A18925" t="s">
        <v>392</v>
      </c>
      <c r="B18925" t="s">
        <v>143</v>
      </c>
      <c r="C18925" s="44">
        <v>2</v>
      </c>
      <c r="D18925" s="33">
        <v>43875</v>
      </c>
    </row>
    <row r="18926" spans="1:4" x14ac:dyDescent="0.2">
      <c r="A18926" t="s">
        <v>392</v>
      </c>
      <c r="B18926" t="s">
        <v>143</v>
      </c>
      <c r="C18926" s="44">
        <v>2</v>
      </c>
      <c r="D18926" s="33">
        <v>43876</v>
      </c>
    </row>
    <row r="18927" spans="1:4" x14ac:dyDescent="0.2">
      <c r="A18927" t="s">
        <v>392</v>
      </c>
      <c r="B18927" t="s">
        <v>143</v>
      </c>
      <c r="C18927" s="44">
        <v>2</v>
      </c>
      <c r="D18927" s="33">
        <v>43877</v>
      </c>
    </row>
    <row r="18928" spans="1:4" x14ac:dyDescent="0.2">
      <c r="A18928" t="s">
        <v>392</v>
      </c>
      <c r="B18928" t="s">
        <v>143</v>
      </c>
      <c r="C18928" s="44">
        <v>2</v>
      </c>
      <c r="D18928" s="33">
        <v>43878</v>
      </c>
    </row>
    <row r="18929" spans="1:4" x14ac:dyDescent="0.2">
      <c r="A18929" t="s">
        <v>392</v>
      </c>
      <c r="B18929" t="s">
        <v>143</v>
      </c>
      <c r="C18929" s="44">
        <v>2</v>
      </c>
      <c r="D18929" s="33">
        <v>43879</v>
      </c>
    </row>
    <row r="18930" spans="1:4" x14ac:dyDescent="0.2">
      <c r="A18930" t="s">
        <v>392</v>
      </c>
      <c r="B18930" t="s">
        <v>143</v>
      </c>
      <c r="C18930" s="44">
        <v>2</v>
      </c>
      <c r="D18930" s="33">
        <v>43880</v>
      </c>
    </row>
    <row r="18931" spans="1:4" x14ac:dyDescent="0.2">
      <c r="A18931" t="s">
        <v>392</v>
      </c>
      <c r="B18931" t="s">
        <v>143</v>
      </c>
      <c r="C18931" s="44">
        <v>2</v>
      </c>
      <c r="D18931" s="33">
        <v>43881</v>
      </c>
    </row>
    <row r="18932" spans="1:4" x14ac:dyDescent="0.2">
      <c r="A18932" t="s">
        <v>392</v>
      </c>
      <c r="B18932" t="s">
        <v>143</v>
      </c>
      <c r="C18932" s="44">
        <v>2</v>
      </c>
      <c r="D18932" s="33">
        <v>43882</v>
      </c>
    </row>
    <row r="18933" spans="1:4" x14ac:dyDescent="0.2">
      <c r="A18933" t="s">
        <v>392</v>
      </c>
      <c r="B18933" t="s">
        <v>143</v>
      </c>
      <c r="C18933" s="44">
        <v>2</v>
      </c>
      <c r="D18933" s="33">
        <v>43883</v>
      </c>
    </row>
    <row r="18934" spans="1:4" x14ac:dyDescent="0.2">
      <c r="A18934" t="s">
        <v>392</v>
      </c>
      <c r="B18934" t="s">
        <v>143</v>
      </c>
      <c r="C18934" s="44">
        <v>2</v>
      </c>
      <c r="D18934" s="33">
        <v>43884</v>
      </c>
    </row>
    <row r="18935" spans="1:4" x14ac:dyDescent="0.2">
      <c r="A18935" t="s">
        <v>392</v>
      </c>
      <c r="B18935" t="s">
        <v>143</v>
      </c>
      <c r="C18935" s="44">
        <v>2</v>
      </c>
      <c r="D18935" s="33">
        <v>43885</v>
      </c>
    </row>
    <row r="18936" spans="1:4" x14ac:dyDescent="0.2">
      <c r="A18936" t="s">
        <v>392</v>
      </c>
      <c r="B18936" t="s">
        <v>143</v>
      </c>
      <c r="C18936" s="44">
        <v>2</v>
      </c>
      <c r="D18936" s="33">
        <v>43886</v>
      </c>
    </row>
    <row r="18937" spans="1:4" x14ac:dyDescent="0.2">
      <c r="A18937" t="s">
        <v>392</v>
      </c>
      <c r="B18937" t="s">
        <v>143</v>
      </c>
      <c r="C18937" s="44">
        <v>2</v>
      </c>
      <c r="D18937" s="33">
        <v>43887</v>
      </c>
    </row>
    <row r="18938" spans="1:4" x14ac:dyDescent="0.2">
      <c r="A18938" t="s">
        <v>392</v>
      </c>
      <c r="B18938" t="s">
        <v>143</v>
      </c>
      <c r="C18938" s="44">
        <v>2</v>
      </c>
      <c r="D18938" s="33">
        <v>43888</v>
      </c>
    </row>
    <row r="18939" spans="1:4" x14ac:dyDescent="0.2">
      <c r="A18939" t="s">
        <v>392</v>
      </c>
      <c r="B18939" t="s">
        <v>143</v>
      </c>
      <c r="C18939" s="44">
        <v>2</v>
      </c>
      <c r="D18939" s="33">
        <v>43889</v>
      </c>
    </row>
    <row r="18940" spans="1:4" x14ac:dyDescent="0.2">
      <c r="A18940" t="s">
        <v>392</v>
      </c>
      <c r="B18940" t="s">
        <v>143</v>
      </c>
      <c r="C18940" s="44">
        <v>2</v>
      </c>
      <c r="D18940" s="33">
        <v>43890</v>
      </c>
    </row>
    <row r="18941" spans="1:4" x14ac:dyDescent="0.2">
      <c r="A18941" t="s">
        <v>392</v>
      </c>
      <c r="B18941" t="s">
        <v>143</v>
      </c>
      <c r="C18941" s="44">
        <v>3</v>
      </c>
      <c r="D18941" s="33">
        <v>43891</v>
      </c>
    </row>
    <row r="18942" spans="1:4" x14ac:dyDescent="0.2">
      <c r="A18942" t="s">
        <v>392</v>
      </c>
      <c r="B18942" t="s">
        <v>143</v>
      </c>
      <c r="C18942" s="44">
        <v>4</v>
      </c>
      <c r="D18942" s="33">
        <v>43892</v>
      </c>
    </row>
    <row r="18943" spans="1:4" x14ac:dyDescent="0.2">
      <c r="A18943" t="s">
        <v>392</v>
      </c>
      <c r="B18943" t="s">
        <v>143</v>
      </c>
      <c r="C18943" s="44">
        <v>4</v>
      </c>
      <c r="D18943" s="33">
        <v>43893</v>
      </c>
    </row>
    <row r="18944" spans="1:4" x14ac:dyDescent="0.2">
      <c r="A18944" t="s">
        <v>392</v>
      </c>
      <c r="B18944" t="s">
        <v>143</v>
      </c>
      <c r="C18944" s="44">
        <v>4</v>
      </c>
      <c r="D18944" s="33">
        <v>43894</v>
      </c>
    </row>
    <row r="18945" spans="1:4" x14ac:dyDescent="0.2">
      <c r="A18945" t="s">
        <v>392</v>
      </c>
      <c r="B18945" t="s">
        <v>143</v>
      </c>
      <c r="C18945" s="44">
        <v>5</v>
      </c>
      <c r="D18945" s="33">
        <v>43895</v>
      </c>
    </row>
    <row r="18946" spans="1:4" x14ac:dyDescent="0.2">
      <c r="A18946" t="s">
        <v>392</v>
      </c>
      <c r="B18946" t="s">
        <v>143</v>
      </c>
      <c r="C18946" s="44">
        <v>5</v>
      </c>
      <c r="D18946" s="33">
        <v>43896</v>
      </c>
    </row>
    <row r="18947" spans="1:4" x14ac:dyDescent="0.2">
      <c r="A18947" t="s">
        <v>392</v>
      </c>
      <c r="B18947" t="s">
        <v>143</v>
      </c>
      <c r="C18947" s="44">
        <v>6</v>
      </c>
      <c r="D18947" s="33">
        <v>43897</v>
      </c>
    </row>
    <row r="18948" spans="1:4" x14ac:dyDescent="0.2">
      <c r="A18948" t="s">
        <v>392</v>
      </c>
      <c r="B18948" t="s">
        <v>143</v>
      </c>
      <c r="C18948" s="44">
        <v>7</v>
      </c>
      <c r="D18948" s="33">
        <v>43898</v>
      </c>
    </row>
    <row r="18949" spans="1:4" x14ac:dyDescent="0.2">
      <c r="A18949" t="s">
        <v>392</v>
      </c>
      <c r="B18949" t="s">
        <v>143</v>
      </c>
      <c r="C18949" s="44">
        <v>7</v>
      </c>
      <c r="D18949" s="33">
        <v>43899</v>
      </c>
    </row>
    <row r="18950" spans="1:4" x14ac:dyDescent="0.2">
      <c r="A18950" t="s">
        <v>392</v>
      </c>
      <c r="B18950" t="s">
        <v>143</v>
      </c>
      <c r="C18950" s="44">
        <v>0</v>
      </c>
      <c r="D18950" s="33">
        <v>43900</v>
      </c>
    </row>
    <row r="18951" spans="1:4" x14ac:dyDescent="0.2">
      <c r="A18951" t="s">
        <v>392</v>
      </c>
      <c r="B18951" t="s">
        <v>143</v>
      </c>
      <c r="C18951" s="44">
        <v>0</v>
      </c>
      <c r="D18951" s="33">
        <v>43901</v>
      </c>
    </row>
    <row r="18952" spans="1:4" x14ac:dyDescent="0.2">
      <c r="A18952" t="s">
        <v>392</v>
      </c>
      <c r="B18952" t="s">
        <v>143</v>
      </c>
      <c r="C18952" s="44">
        <v>0</v>
      </c>
      <c r="D18952" s="33">
        <v>43902</v>
      </c>
    </row>
    <row r="18953" spans="1:4" x14ac:dyDescent="0.2">
      <c r="A18953" t="s">
        <v>392</v>
      </c>
      <c r="B18953" t="s">
        <v>143</v>
      </c>
      <c r="C18953" s="44">
        <v>0</v>
      </c>
      <c r="D18953" s="33">
        <v>43903</v>
      </c>
    </row>
    <row r="18954" spans="1:4" x14ac:dyDescent="0.2">
      <c r="A18954" t="s">
        <v>392</v>
      </c>
      <c r="B18954" t="s">
        <v>143</v>
      </c>
      <c r="C18954" s="44">
        <v>0</v>
      </c>
      <c r="D18954" s="33">
        <v>43904</v>
      </c>
    </row>
    <row r="18955" spans="1:4" x14ac:dyDescent="0.2">
      <c r="A18955" t="s">
        <v>392</v>
      </c>
      <c r="B18955" t="s">
        <v>143</v>
      </c>
      <c r="C18955" s="44">
        <v>0</v>
      </c>
      <c r="D18955" s="33">
        <v>43905</v>
      </c>
    </row>
    <row r="18956" spans="1:4" x14ac:dyDescent="0.2">
      <c r="A18956" t="s">
        <v>393</v>
      </c>
      <c r="B18956" t="s">
        <v>143</v>
      </c>
      <c r="C18956" s="44">
        <v>0</v>
      </c>
      <c r="D18956" s="33">
        <v>43852</v>
      </c>
    </row>
    <row r="18957" spans="1:4" x14ac:dyDescent="0.2">
      <c r="A18957" t="s">
        <v>393</v>
      </c>
      <c r="B18957" t="s">
        <v>143</v>
      </c>
      <c r="C18957" s="44">
        <v>0</v>
      </c>
      <c r="D18957" s="33">
        <v>43853</v>
      </c>
    </row>
    <row r="18958" spans="1:4" x14ac:dyDescent="0.2">
      <c r="A18958" t="s">
        <v>393</v>
      </c>
      <c r="B18958" t="s">
        <v>143</v>
      </c>
      <c r="C18958" s="44">
        <v>0</v>
      </c>
      <c r="D18958" s="33">
        <v>43854</v>
      </c>
    </row>
    <row r="18959" spans="1:4" x14ac:dyDescent="0.2">
      <c r="A18959" t="s">
        <v>393</v>
      </c>
      <c r="B18959" t="s">
        <v>143</v>
      </c>
      <c r="C18959" s="44">
        <v>0</v>
      </c>
      <c r="D18959" s="33">
        <v>43855</v>
      </c>
    </row>
    <row r="18960" spans="1:4" x14ac:dyDescent="0.2">
      <c r="A18960" t="s">
        <v>393</v>
      </c>
      <c r="B18960" t="s">
        <v>143</v>
      </c>
      <c r="C18960" s="44">
        <v>0</v>
      </c>
      <c r="D18960" s="33">
        <v>43856</v>
      </c>
    </row>
    <row r="18961" spans="1:4" x14ac:dyDescent="0.2">
      <c r="A18961" t="s">
        <v>393</v>
      </c>
      <c r="B18961" t="s">
        <v>143</v>
      </c>
      <c r="C18961" s="44">
        <v>0</v>
      </c>
      <c r="D18961" s="33">
        <v>43857</v>
      </c>
    </row>
    <row r="18962" spans="1:4" x14ac:dyDescent="0.2">
      <c r="A18962" t="s">
        <v>393</v>
      </c>
      <c r="B18962" t="s">
        <v>143</v>
      </c>
      <c r="C18962" s="44">
        <v>0</v>
      </c>
      <c r="D18962" s="33">
        <v>43858</v>
      </c>
    </row>
    <row r="18963" spans="1:4" x14ac:dyDescent="0.2">
      <c r="A18963" t="s">
        <v>393</v>
      </c>
      <c r="B18963" t="s">
        <v>143</v>
      </c>
      <c r="C18963" s="44">
        <v>0</v>
      </c>
      <c r="D18963" s="33">
        <v>43859</v>
      </c>
    </row>
    <row r="18964" spans="1:4" x14ac:dyDescent="0.2">
      <c r="A18964" t="s">
        <v>393</v>
      </c>
      <c r="B18964" t="s">
        <v>143</v>
      </c>
      <c r="C18964" s="44">
        <v>0</v>
      </c>
      <c r="D18964" s="33">
        <v>43860</v>
      </c>
    </row>
    <row r="18965" spans="1:4" x14ac:dyDescent="0.2">
      <c r="A18965" t="s">
        <v>393</v>
      </c>
      <c r="B18965" t="s">
        <v>143</v>
      </c>
      <c r="C18965" s="44">
        <v>0</v>
      </c>
      <c r="D18965" s="33">
        <v>43861</v>
      </c>
    </row>
    <row r="18966" spans="1:4" x14ac:dyDescent="0.2">
      <c r="A18966" t="s">
        <v>393</v>
      </c>
      <c r="B18966" t="s">
        <v>143</v>
      </c>
      <c r="C18966" s="44">
        <v>0</v>
      </c>
      <c r="D18966" s="33">
        <v>43862</v>
      </c>
    </row>
    <row r="18967" spans="1:4" x14ac:dyDescent="0.2">
      <c r="A18967" t="s">
        <v>393</v>
      </c>
      <c r="B18967" t="s">
        <v>143</v>
      </c>
      <c r="C18967" s="44">
        <v>0</v>
      </c>
      <c r="D18967" s="33">
        <v>43863</v>
      </c>
    </row>
    <row r="18968" spans="1:4" x14ac:dyDescent="0.2">
      <c r="A18968" t="s">
        <v>393</v>
      </c>
      <c r="B18968" t="s">
        <v>143</v>
      </c>
      <c r="C18968" s="44">
        <v>0</v>
      </c>
      <c r="D18968" s="33">
        <v>43864</v>
      </c>
    </row>
    <row r="18969" spans="1:4" x14ac:dyDescent="0.2">
      <c r="A18969" t="s">
        <v>393</v>
      </c>
      <c r="B18969" t="s">
        <v>143</v>
      </c>
      <c r="C18969" s="44">
        <v>0</v>
      </c>
      <c r="D18969" s="33">
        <v>43865</v>
      </c>
    </row>
    <row r="18970" spans="1:4" x14ac:dyDescent="0.2">
      <c r="A18970" t="s">
        <v>393</v>
      </c>
      <c r="B18970" t="s">
        <v>143</v>
      </c>
      <c r="C18970" s="44">
        <v>0</v>
      </c>
      <c r="D18970" s="33">
        <v>43866</v>
      </c>
    </row>
    <row r="18971" spans="1:4" x14ac:dyDescent="0.2">
      <c r="A18971" t="s">
        <v>393</v>
      </c>
      <c r="B18971" t="s">
        <v>143</v>
      </c>
      <c r="C18971" s="44">
        <v>0</v>
      </c>
      <c r="D18971" s="33">
        <v>43867</v>
      </c>
    </row>
    <row r="18972" spans="1:4" x14ac:dyDescent="0.2">
      <c r="A18972" t="s">
        <v>393</v>
      </c>
      <c r="B18972" t="s">
        <v>143</v>
      </c>
      <c r="C18972" s="44">
        <v>0</v>
      </c>
      <c r="D18972" s="33">
        <v>43868</v>
      </c>
    </row>
    <row r="18973" spans="1:4" x14ac:dyDescent="0.2">
      <c r="A18973" t="s">
        <v>393</v>
      </c>
      <c r="B18973" t="s">
        <v>143</v>
      </c>
      <c r="C18973" s="44">
        <v>0</v>
      </c>
      <c r="D18973" s="33">
        <v>43869</v>
      </c>
    </row>
    <row r="18974" spans="1:4" x14ac:dyDescent="0.2">
      <c r="A18974" t="s">
        <v>393</v>
      </c>
      <c r="B18974" t="s">
        <v>143</v>
      </c>
      <c r="C18974" s="44">
        <v>0</v>
      </c>
      <c r="D18974" s="33">
        <v>43870</v>
      </c>
    </row>
    <row r="18975" spans="1:4" x14ac:dyDescent="0.2">
      <c r="A18975" t="s">
        <v>393</v>
      </c>
      <c r="B18975" t="s">
        <v>143</v>
      </c>
      <c r="C18975" s="44">
        <v>0</v>
      </c>
      <c r="D18975" s="33">
        <v>43871</v>
      </c>
    </row>
    <row r="18976" spans="1:4" x14ac:dyDescent="0.2">
      <c r="A18976" t="s">
        <v>393</v>
      </c>
      <c r="B18976" t="s">
        <v>143</v>
      </c>
      <c r="C18976" s="44">
        <v>0</v>
      </c>
      <c r="D18976" s="33">
        <v>43872</v>
      </c>
    </row>
    <row r="18977" spans="1:4" x14ac:dyDescent="0.2">
      <c r="A18977" t="s">
        <v>393</v>
      </c>
      <c r="B18977" t="s">
        <v>143</v>
      </c>
      <c r="C18977" s="44">
        <v>0</v>
      </c>
      <c r="D18977" s="33">
        <v>43873</v>
      </c>
    </row>
    <row r="18978" spans="1:4" x14ac:dyDescent="0.2">
      <c r="A18978" t="s">
        <v>393</v>
      </c>
      <c r="B18978" t="s">
        <v>143</v>
      </c>
      <c r="C18978" s="44">
        <v>0</v>
      </c>
      <c r="D18978" s="33">
        <v>43874</v>
      </c>
    </row>
    <row r="18979" spans="1:4" x14ac:dyDescent="0.2">
      <c r="A18979" t="s">
        <v>393</v>
      </c>
      <c r="B18979" t="s">
        <v>143</v>
      </c>
      <c r="C18979" s="44">
        <v>0</v>
      </c>
      <c r="D18979" s="33">
        <v>43875</v>
      </c>
    </row>
    <row r="18980" spans="1:4" x14ac:dyDescent="0.2">
      <c r="A18980" t="s">
        <v>393</v>
      </c>
      <c r="B18980" t="s">
        <v>143</v>
      </c>
      <c r="C18980" s="44">
        <v>0</v>
      </c>
      <c r="D18980" s="33">
        <v>43876</v>
      </c>
    </row>
    <row r="18981" spans="1:4" x14ac:dyDescent="0.2">
      <c r="A18981" t="s">
        <v>393</v>
      </c>
      <c r="B18981" t="s">
        <v>143</v>
      </c>
      <c r="C18981" s="44">
        <v>0</v>
      </c>
      <c r="D18981" s="33">
        <v>43877</v>
      </c>
    </row>
    <row r="18982" spans="1:4" x14ac:dyDescent="0.2">
      <c r="A18982" t="s">
        <v>393</v>
      </c>
      <c r="B18982" t="s">
        <v>143</v>
      </c>
      <c r="C18982" s="44">
        <v>0</v>
      </c>
      <c r="D18982" s="33">
        <v>43878</v>
      </c>
    </row>
    <row r="18983" spans="1:4" x14ac:dyDescent="0.2">
      <c r="A18983" t="s">
        <v>393</v>
      </c>
      <c r="B18983" t="s">
        <v>143</v>
      </c>
      <c r="C18983" s="44">
        <v>0</v>
      </c>
      <c r="D18983" s="33">
        <v>43879</v>
      </c>
    </row>
    <row r="18984" spans="1:4" x14ac:dyDescent="0.2">
      <c r="A18984" t="s">
        <v>393</v>
      </c>
      <c r="B18984" t="s">
        <v>143</v>
      </c>
      <c r="C18984" s="44">
        <v>0</v>
      </c>
      <c r="D18984" s="33">
        <v>43880</v>
      </c>
    </row>
    <row r="18985" spans="1:4" x14ac:dyDescent="0.2">
      <c r="A18985" t="s">
        <v>393</v>
      </c>
      <c r="B18985" t="s">
        <v>143</v>
      </c>
      <c r="C18985" s="44">
        <v>0</v>
      </c>
      <c r="D18985" s="33">
        <v>43881</v>
      </c>
    </row>
    <row r="18986" spans="1:4" x14ac:dyDescent="0.2">
      <c r="A18986" t="s">
        <v>393</v>
      </c>
      <c r="B18986" t="s">
        <v>143</v>
      </c>
      <c r="C18986" s="44">
        <v>0</v>
      </c>
      <c r="D18986" s="33">
        <v>43882</v>
      </c>
    </row>
    <row r="18987" spans="1:4" x14ac:dyDescent="0.2">
      <c r="A18987" t="s">
        <v>393</v>
      </c>
      <c r="B18987" t="s">
        <v>143</v>
      </c>
      <c r="C18987" s="44">
        <v>0</v>
      </c>
      <c r="D18987" s="33">
        <v>43883</v>
      </c>
    </row>
    <row r="18988" spans="1:4" x14ac:dyDescent="0.2">
      <c r="A18988" t="s">
        <v>393</v>
      </c>
      <c r="B18988" t="s">
        <v>143</v>
      </c>
      <c r="C18988" s="44">
        <v>0</v>
      </c>
      <c r="D18988" s="33">
        <v>43884</v>
      </c>
    </row>
    <row r="18989" spans="1:4" x14ac:dyDescent="0.2">
      <c r="A18989" t="s">
        <v>393</v>
      </c>
      <c r="B18989" t="s">
        <v>143</v>
      </c>
      <c r="C18989" s="44">
        <v>0</v>
      </c>
      <c r="D18989" s="33">
        <v>43885</v>
      </c>
    </row>
    <row r="18990" spans="1:4" x14ac:dyDescent="0.2">
      <c r="A18990" t="s">
        <v>393</v>
      </c>
      <c r="B18990" t="s">
        <v>143</v>
      </c>
      <c r="C18990" s="44">
        <v>0</v>
      </c>
      <c r="D18990" s="33">
        <v>43886</v>
      </c>
    </row>
    <row r="18991" spans="1:4" x14ac:dyDescent="0.2">
      <c r="A18991" t="s">
        <v>393</v>
      </c>
      <c r="B18991" t="s">
        <v>143</v>
      </c>
      <c r="C18991" s="44">
        <v>0</v>
      </c>
      <c r="D18991" s="33">
        <v>43887</v>
      </c>
    </row>
    <row r="18992" spans="1:4" x14ac:dyDescent="0.2">
      <c r="A18992" t="s">
        <v>393</v>
      </c>
      <c r="B18992" t="s">
        <v>143</v>
      </c>
      <c r="C18992" s="44">
        <v>0</v>
      </c>
      <c r="D18992" s="33">
        <v>43888</v>
      </c>
    </row>
    <row r="18993" spans="1:4" x14ac:dyDescent="0.2">
      <c r="A18993" t="s">
        <v>393</v>
      </c>
      <c r="B18993" t="s">
        <v>143</v>
      </c>
      <c r="C18993" s="44">
        <v>0</v>
      </c>
      <c r="D18993" s="33">
        <v>43889</v>
      </c>
    </row>
    <row r="18994" spans="1:4" x14ac:dyDescent="0.2">
      <c r="A18994" t="s">
        <v>393</v>
      </c>
      <c r="B18994" t="s">
        <v>143</v>
      </c>
      <c r="C18994" s="44">
        <v>0</v>
      </c>
      <c r="D18994" s="33">
        <v>43890</v>
      </c>
    </row>
    <row r="18995" spans="1:4" x14ac:dyDescent="0.2">
      <c r="A18995" t="s">
        <v>393</v>
      </c>
      <c r="B18995" t="s">
        <v>143</v>
      </c>
      <c r="C18995" s="44">
        <v>0</v>
      </c>
      <c r="D18995" s="33">
        <v>43891</v>
      </c>
    </row>
    <row r="18996" spans="1:4" x14ac:dyDescent="0.2">
      <c r="A18996" t="s">
        <v>393</v>
      </c>
      <c r="B18996" t="s">
        <v>143</v>
      </c>
      <c r="C18996" s="44">
        <v>0</v>
      </c>
      <c r="D18996" s="33">
        <v>43892</v>
      </c>
    </row>
    <row r="18997" spans="1:4" x14ac:dyDescent="0.2">
      <c r="A18997" t="s">
        <v>393</v>
      </c>
      <c r="B18997" t="s">
        <v>143</v>
      </c>
      <c r="C18997" s="44">
        <v>0</v>
      </c>
      <c r="D18997" s="33">
        <v>43893</v>
      </c>
    </row>
    <row r="18998" spans="1:4" x14ac:dyDescent="0.2">
      <c r="A18998" t="s">
        <v>393</v>
      </c>
      <c r="B18998" t="s">
        <v>143</v>
      </c>
      <c r="C18998" s="44">
        <v>0</v>
      </c>
      <c r="D18998" s="33">
        <v>43894</v>
      </c>
    </row>
    <row r="18999" spans="1:4" x14ac:dyDescent="0.2">
      <c r="A18999" t="s">
        <v>393</v>
      </c>
      <c r="B18999" t="s">
        <v>143</v>
      </c>
      <c r="C18999" s="44">
        <v>0</v>
      </c>
      <c r="D18999" s="33">
        <v>43895</v>
      </c>
    </row>
    <row r="19000" spans="1:4" x14ac:dyDescent="0.2">
      <c r="A19000" t="s">
        <v>393</v>
      </c>
      <c r="B19000" t="s">
        <v>143</v>
      </c>
      <c r="C19000" s="44">
        <v>0</v>
      </c>
      <c r="D19000" s="33">
        <v>43896</v>
      </c>
    </row>
    <row r="19001" spans="1:4" x14ac:dyDescent="0.2">
      <c r="A19001" t="s">
        <v>393</v>
      </c>
      <c r="B19001" t="s">
        <v>143</v>
      </c>
      <c r="C19001" s="44">
        <v>0</v>
      </c>
      <c r="D19001" s="33">
        <v>43897</v>
      </c>
    </row>
    <row r="19002" spans="1:4" x14ac:dyDescent="0.2">
      <c r="A19002" t="s">
        <v>393</v>
      </c>
      <c r="B19002" t="s">
        <v>143</v>
      </c>
      <c r="C19002" s="44">
        <v>0</v>
      </c>
      <c r="D19002" s="33">
        <v>43898</v>
      </c>
    </row>
    <row r="19003" spans="1:4" x14ac:dyDescent="0.2">
      <c r="A19003" t="s">
        <v>393</v>
      </c>
      <c r="B19003" t="s">
        <v>143</v>
      </c>
      <c r="C19003" s="44">
        <v>0</v>
      </c>
      <c r="D19003" s="33">
        <v>43899</v>
      </c>
    </row>
    <row r="19004" spans="1:4" x14ac:dyDescent="0.2">
      <c r="A19004" t="s">
        <v>393</v>
      </c>
      <c r="B19004" t="s">
        <v>143</v>
      </c>
      <c r="C19004" s="44">
        <v>0</v>
      </c>
      <c r="D19004" s="33">
        <v>43900</v>
      </c>
    </row>
    <row r="19005" spans="1:4" x14ac:dyDescent="0.2">
      <c r="A19005" t="s">
        <v>393</v>
      </c>
      <c r="B19005" t="s">
        <v>143</v>
      </c>
      <c r="C19005" s="44">
        <v>0</v>
      </c>
      <c r="D19005" s="33">
        <v>43901</v>
      </c>
    </row>
    <row r="19006" spans="1:4" x14ac:dyDescent="0.2">
      <c r="A19006" t="s">
        <v>393</v>
      </c>
      <c r="B19006" t="s">
        <v>143</v>
      </c>
      <c r="C19006" s="44">
        <v>0</v>
      </c>
      <c r="D19006" s="33">
        <v>43902</v>
      </c>
    </row>
    <row r="19007" spans="1:4" x14ac:dyDescent="0.2">
      <c r="A19007" t="s">
        <v>393</v>
      </c>
      <c r="B19007" t="s">
        <v>143</v>
      </c>
      <c r="C19007" s="44">
        <v>0</v>
      </c>
      <c r="D19007" s="33">
        <v>43903</v>
      </c>
    </row>
    <row r="19008" spans="1:4" x14ac:dyDescent="0.2">
      <c r="A19008" t="s">
        <v>393</v>
      </c>
      <c r="B19008" t="s">
        <v>143</v>
      </c>
      <c r="C19008" s="44">
        <v>0</v>
      </c>
      <c r="D19008" s="33">
        <v>43904</v>
      </c>
    </row>
    <row r="19009" spans="1:4" x14ac:dyDescent="0.2">
      <c r="A19009" t="s">
        <v>393</v>
      </c>
      <c r="B19009" t="s">
        <v>143</v>
      </c>
      <c r="C19009" s="44">
        <v>0</v>
      </c>
      <c r="D19009" s="33">
        <v>43905</v>
      </c>
    </row>
    <row r="19010" spans="1:4" x14ac:dyDescent="0.2">
      <c r="A19010" t="s">
        <v>394</v>
      </c>
      <c r="B19010" t="s">
        <v>143</v>
      </c>
      <c r="C19010" s="44">
        <v>0</v>
      </c>
      <c r="D19010" s="33">
        <v>43852</v>
      </c>
    </row>
    <row r="19011" spans="1:4" x14ac:dyDescent="0.2">
      <c r="A19011" t="s">
        <v>394</v>
      </c>
      <c r="B19011" t="s">
        <v>143</v>
      </c>
      <c r="C19011" s="44">
        <v>0</v>
      </c>
      <c r="D19011" s="33">
        <v>43853</v>
      </c>
    </row>
    <row r="19012" spans="1:4" x14ac:dyDescent="0.2">
      <c r="A19012" t="s">
        <v>394</v>
      </c>
      <c r="B19012" t="s">
        <v>143</v>
      </c>
      <c r="C19012" s="44">
        <v>0</v>
      </c>
      <c r="D19012" s="33">
        <v>43854</v>
      </c>
    </row>
    <row r="19013" spans="1:4" x14ac:dyDescent="0.2">
      <c r="A19013" t="s">
        <v>394</v>
      </c>
      <c r="B19013" t="s">
        <v>143</v>
      </c>
      <c r="C19013" s="44">
        <v>0</v>
      </c>
      <c r="D19013" s="33">
        <v>43855</v>
      </c>
    </row>
    <row r="19014" spans="1:4" x14ac:dyDescent="0.2">
      <c r="A19014" t="s">
        <v>394</v>
      </c>
      <c r="B19014" t="s">
        <v>143</v>
      </c>
      <c r="C19014" s="44">
        <v>0</v>
      </c>
      <c r="D19014" s="33">
        <v>43856</v>
      </c>
    </row>
    <row r="19015" spans="1:4" x14ac:dyDescent="0.2">
      <c r="A19015" t="s">
        <v>394</v>
      </c>
      <c r="B19015" t="s">
        <v>143</v>
      </c>
      <c r="C19015" s="44">
        <v>0</v>
      </c>
      <c r="D19015" s="33">
        <v>43857</v>
      </c>
    </row>
    <row r="19016" spans="1:4" x14ac:dyDescent="0.2">
      <c r="A19016" t="s">
        <v>394</v>
      </c>
      <c r="B19016" t="s">
        <v>143</v>
      </c>
      <c r="C19016" s="44">
        <v>0</v>
      </c>
      <c r="D19016" s="33">
        <v>43858</v>
      </c>
    </row>
    <row r="19017" spans="1:4" x14ac:dyDescent="0.2">
      <c r="A19017" t="s">
        <v>394</v>
      </c>
      <c r="B19017" t="s">
        <v>143</v>
      </c>
      <c r="C19017" s="44">
        <v>0</v>
      </c>
      <c r="D19017" s="33">
        <v>43859</v>
      </c>
    </row>
    <row r="19018" spans="1:4" x14ac:dyDescent="0.2">
      <c r="A19018" t="s">
        <v>394</v>
      </c>
      <c r="B19018" t="s">
        <v>143</v>
      </c>
      <c r="C19018" s="44">
        <v>0</v>
      </c>
      <c r="D19018" s="33">
        <v>43860</v>
      </c>
    </row>
    <row r="19019" spans="1:4" x14ac:dyDescent="0.2">
      <c r="A19019" t="s">
        <v>394</v>
      </c>
      <c r="B19019" t="s">
        <v>143</v>
      </c>
      <c r="C19019" s="44">
        <v>0</v>
      </c>
      <c r="D19019" s="33">
        <v>43861</v>
      </c>
    </row>
    <row r="19020" spans="1:4" x14ac:dyDescent="0.2">
      <c r="A19020" t="s">
        <v>394</v>
      </c>
      <c r="B19020" t="s">
        <v>143</v>
      </c>
      <c r="C19020" s="44">
        <v>0</v>
      </c>
      <c r="D19020" s="33">
        <v>43862</v>
      </c>
    </row>
    <row r="19021" spans="1:4" x14ac:dyDescent="0.2">
      <c r="A19021" t="s">
        <v>394</v>
      </c>
      <c r="B19021" t="s">
        <v>143</v>
      </c>
      <c r="C19021" s="44">
        <v>0</v>
      </c>
      <c r="D19021" s="33">
        <v>43863</v>
      </c>
    </row>
    <row r="19022" spans="1:4" x14ac:dyDescent="0.2">
      <c r="A19022" t="s">
        <v>394</v>
      </c>
      <c r="B19022" t="s">
        <v>143</v>
      </c>
      <c r="C19022" s="44">
        <v>0</v>
      </c>
      <c r="D19022" s="33">
        <v>43864</v>
      </c>
    </row>
    <row r="19023" spans="1:4" x14ac:dyDescent="0.2">
      <c r="A19023" t="s">
        <v>394</v>
      </c>
      <c r="B19023" t="s">
        <v>143</v>
      </c>
      <c r="C19023" s="44">
        <v>0</v>
      </c>
      <c r="D19023" s="33">
        <v>43865</v>
      </c>
    </row>
    <row r="19024" spans="1:4" x14ac:dyDescent="0.2">
      <c r="A19024" t="s">
        <v>394</v>
      </c>
      <c r="B19024" t="s">
        <v>143</v>
      </c>
      <c r="C19024" s="44">
        <v>0</v>
      </c>
      <c r="D19024" s="33">
        <v>43866</v>
      </c>
    </row>
    <row r="19025" spans="1:4" x14ac:dyDescent="0.2">
      <c r="A19025" t="s">
        <v>394</v>
      </c>
      <c r="B19025" t="s">
        <v>143</v>
      </c>
      <c r="C19025" s="44">
        <v>0</v>
      </c>
      <c r="D19025" s="33">
        <v>43867</v>
      </c>
    </row>
    <row r="19026" spans="1:4" x14ac:dyDescent="0.2">
      <c r="A19026" t="s">
        <v>394</v>
      </c>
      <c r="B19026" t="s">
        <v>143</v>
      </c>
      <c r="C19026" s="44">
        <v>0</v>
      </c>
      <c r="D19026" s="33">
        <v>43868</v>
      </c>
    </row>
    <row r="19027" spans="1:4" x14ac:dyDescent="0.2">
      <c r="A19027" t="s">
        <v>394</v>
      </c>
      <c r="B19027" t="s">
        <v>143</v>
      </c>
      <c r="C19027" s="44">
        <v>0</v>
      </c>
      <c r="D19027" s="33">
        <v>43869</v>
      </c>
    </row>
    <row r="19028" spans="1:4" x14ac:dyDescent="0.2">
      <c r="A19028" t="s">
        <v>394</v>
      </c>
      <c r="B19028" t="s">
        <v>143</v>
      </c>
      <c r="C19028" s="44">
        <v>0</v>
      </c>
      <c r="D19028" s="33">
        <v>43870</v>
      </c>
    </row>
    <row r="19029" spans="1:4" x14ac:dyDescent="0.2">
      <c r="A19029" t="s">
        <v>394</v>
      </c>
      <c r="B19029" t="s">
        <v>143</v>
      </c>
      <c r="C19029" s="44">
        <v>0</v>
      </c>
      <c r="D19029" s="33">
        <v>43871</v>
      </c>
    </row>
    <row r="19030" spans="1:4" x14ac:dyDescent="0.2">
      <c r="A19030" t="s">
        <v>394</v>
      </c>
      <c r="B19030" t="s">
        <v>143</v>
      </c>
      <c r="C19030" s="44">
        <v>0</v>
      </c>
      <c r="D19030" s="33">
        <v>43872</v>
      </c>
    </row>
    <row r="19031" spans="1:4" x14ac:dyDescent="0.2">
      <c r="A19031" t="s">
        <v>394</v>
      </c>
      <c r="B19031" t="s">
        <v>143</v>
      </c>
      <c r="C19031" s="44">
        <v>0</v>
      </c>
      <c r="D19031" s="33">
        <v>43873</v>
      </c>
    </row>
    <row r="19032" spans="1:4" x14ac:dyDescent="0.2">
      <c r="A19032" t="s">
        <v>394</v>
      </c>
      <c r="B19032" t="s">
        <v>143</v>
      </c>
      <c r="C19032" s="44">
        <v>0</v>
      </c>
      <c r="D19032" s="33">
        <v>43874</v>
      </c>
    </row>
    <row r="19033" spans="1:4" x14ac:dyDescent="0.2">
      <c r="A19033" t="s">
        <v>394</v>
      </c>
      <c r="B19033" t="s">
        <v>143</v>
      </c>
      <c r="C19033" s="44">
        <v>0</v>
      </c>
      <c r="D19033" s="33">
        <v>43875</v>
      </c>
    </row>
    <row r="19034" spans="1:4" x14ac:dyDescent="0.2">
      <c r="A19034" t="s">
        <v>394</v>
      </c>
      <c r="B19034" t="s">
        <v>143</v>
      </c>
      <c r="C19034" s="44">
        <v>0</v>
      </c>
      <c r="D19034" s="33">
        <v>43876</v>
      </c>
    </row>
    <row r="19035" spans="1:4" x14ac:dyDescent="0.2">
      <c r="A19035" t="s">
        <v>394</v>
      </c>
      <c r="B19035" t="s">
        <v>143</v>
      </c>
      <c r="C19035" s="44">
        <v>0</v>
      </c>
      <c r="D19035" s="33">
        <v>43877</v>
      </c>
    </row>
    <row r="19036" spans="1:4" x14ac:dyDescent="0.2">
      <c r="A19036" t="s">
        <v>394</v>
      </c>
      <c r="B19036" t="s">
        <v>143</v>
      </c>
      <c r="C19036" s="44">
        <v>0</v>
      </c>
      <c r="D19036" s="33">
        <v>43878</v>
      </c>
    </row>
    <row r="19037" spans="1:4" x14ac:dyDescent="0.2">
      <c r="A19037" t="s">
        <v>394</v>
      </c>
      <c r="B19037" t="s">
        <v>143</v>
      </c>
      <c r="C19037" s="44">
        <v>0</v>
      </c>
      <c r="D19037" s="33">
        <v>43879</v>
      </c>
    </row>
    <row r="19038" spans="1:4" x14ac:dyDescent="0.2">
      <c r="A19038" t="s">
        <v>394</v>
      </c>
      <c r="B19038" t="s">
        <v>143</v>
      </c>
      <c r="C19038" s="44">
        <v>0</v>
      </c>
      <c r="D19038" s="33">
        <v>43880</v>
      </c>
    </row>
    <row r="19039" spans="1:4" x14ac:dyDescent="0.2">
      <c r="A19039" t="s">
        <v>394</v>
      </c>
      <c r="B19039" t="s">
        <v>143</v>
      </c>
      <c r="C19039" s="44">
        <v>0</v>
      </c>
      <c r="D19039" s="33">
        <v>43881</v>
      </c>
    </row>
    <row r="19040" spans="1:4" x14ac:dyDescent="0.2">
      <c r="A19040" t="s">
        <v>394</v>
      </c>
      <c r="B19040" t="s">
        <v>143</v>
      </c>
      <c r="C19040" s="44">
        <v>0</v>
      </c>
      <c r="D19040" s="33">
        <v>43882</v>
      </c>
    </row>
    <row r="19041" spans="1:4" x14ac:dyDescent="0.2">
      <c r="A19041" t="s">
        <v>394</v>
      </c>
      <c r="B19041" t="s">
        <v>143</v>
      </c>
      <c r="C19041" s="44">
        <v>0</v>
      </c>
      <c r="D19041" s="33">
        <v>43883</v>
      </c>
    </row>
    <row r="19042" spans="1:4" x14ac:dyDescent="0.2">
      <c r="A19042" t="s">
        <v>394</v>
      </c>
      <c r="B19042" t="s">
        <v>143</v>
      </c>
      <c r="C19042" s="44">
        <v>0</v>
      </c>
      <c r="D19042" s="33">
        <v>43884</v>
      </c>
    </row>
    <row r="19043" spans="1:4" x14ac:dyDescent="0.2">
      <c r="A19043" t="s">
        <v>394</v>
      </c>
      <c r="B19043" t="s">
        <v>143</v>
      </c>
      <c r="C19043" s="44">
        <v>0</v>
      </c>
      <c r="D19043" s="33">
        <v>43885</v>
      </c>
    </row>
    <row r="19044" spans="1:4" x14ac:dyDescent="0.2">
      <c r="A19044" t="s">
        <v>394</v>
      </c>
      <c r="B19044" t="s">
        <v>143</v>
      </c>
      <c r="C19044" s="44">
        <v>0</v>
      </c>
      <c r="D19044" s="33">
        <v>43886</v>
      </c>
    </row>
    <row r="19045" spans="1:4" x14ac:dyDescent="0.2">
      <c r="A19045" t="s">
        <v>394</v>
      </c>
      <c r="B19045" t="s">
        <v>143</v>
      </c>
      <c r="C19045" s="44">
        <v>0</v>
      </c>
      <c r="D19045" s="33">
        <v>43887</v>
      </c>
    </row>
    <row r="19046" spans="1:4" x14ac:dyDescent="0.2">
      <c r="A19046" t="s">
        <v>394</v>
      </c>
      <c r="B19046" t="s">
        <v>143</v>
      </c>
      <c r="C19046" s="44">
        <v>0</v>
      </c>
      <c r="D19046" s="33">
        <v>43888</v>
      </c>
    </row>
    <row r="19047" spans="1:4" x14ac:dyDescent="0.2">
      <c r="A19047" t="s">
        <v>394</v>
      </c>
      <c r="B19047" t="s">
        <v>143</v>
      </c>
      <c r="C19047" s="44">
        <v>0</v>
      </c>
      <c r="D19047" s="33">
        <v>43889</v>
      </c>
    </row>
    <row r="19048" spans="1:4" x14ac:dyDescent="0.2">
      <c r="A19048" t="s">
        <v>394</v>
      </c>
      <c r="B19048" t="s">
        <v>143</v>
      </c>
      <c r="C19048" s="44">
        <v>0</v>
      </c>
      <c r="D19048" s="33">
        <v>43890</v>
      </c>
    </row>
    <row r="19049" spans="1:4" x14ac:dyDescent="0.2">
      <c r="A19049" t="s">
        <v>394</v>
      </c>
      <c r="B19049" t="s">
        <v>143</v>
      </c>
      <c r="C19049" s="44">
        <v>0</v>
      </c>
      <c r="D19049" s="33">
        <v>43891</v>
      </c>
    </row>
    <row r="19050" spans="1:4" x14ac:dyDescent="0.2">
      <c r="A19050" t="s">
        <v>394</v>
      </c>
      <c r="B19050" t="s">
        <v>143</v>
      </c>
      <c r="C19050" s="44">
        <v>0</v>
      </c>
      <c r="D19050" s="33">
        <v>43892</v>
      </c>
    </row>
    <row r="19051" spans="1:4" x14ac:dyDescent="0.2">
      <c r="A19051" t="s">
        <v>394</v>
      </c>
      <c r="B19051" t="s">
        <v>143</v>
      </c>
      <c r="C19051" s="44">
        <v>0</v>
      </c>
      <c r="D19051" s="33">
        <v>43893</v>
      </c>
    </row>
    <row r="19052" spans="1:4" x14ac:dyDescent="0.2">
      <c r="A19052" t="s">
        <v>394</v>
      </c>
      <c r="B19052" t="s">
        <v>143</v>
      </c>
      <c r="C19052" s="44">
        <v>0</v>
      </c>
      <c r="D19052" s="33">
        <v>43894</v>
      </c>
    </row>
    <row r="19053" spans="1:4" x14ac:dyDescent="0.2">
      <c r="A19053" t="s">
        <v>394</v>
      </c>
      <c r="B19053" t="s">
        <v>143</v>
      </c>
      <c r="C19053" s="44">
        <v>0</v>
      </c>
      <c r="D19053" s="33">
        <v>43895</v>
      </c>
    </row>
    <row r="19054" spans="1:4" x14ac:dyDescent="0.2">
      <c r="A19054" t="s">
        <v>394</v>
      </c>
      <c r="B19054" t="s">
        <v>143</v>
      </c>
      <c r="C19054" s="44">
        <v>0</v>
      </c>
      <c r="D19054" s="33">
        <v>43896</v>
      </c>
    </row>
    <row r="19055" spans="1:4" x14ac:dyDescent="0.2">
      <c r="A19055" t="s">
        <v>394</v>
      </c>
      <c r="B19055" t="s">
        <v>143</v>
      </c>
      <c r="C19055" s="44">
        <v>0</v>
      </c>
      <c r="D19055" s="33">
        <v>43897</v>
      </c>
    </row>
    <row r="19056" spans="1:4" x14ac:dyDescent="0.2">
      <c r="A19056" t="s">
        <v>394</v>
      </c>
      <c r="B19056" t="s">
        <v>143</v>
      </c>
      <c r="C19056" s="44">
        <v>0</v>
      </c>
      <c r="D19056" s="33">
        <v>43898</v>
      </c>
    </row>
    <row r="19057" spans="1:4" x14ac:dyDescent="0.2">
      <c r="A19057" t="s">
        <v>394</v>
      </c>
      <c r="B19057" t="s">
        <v>143</v>
      </c>
      <c r="C19057" s="44">
        <v>0</v>
      </c>
      <c r="D19057" s="33">
        <v>43899</v>
      </c>
    </row>
    <row r="19058" spans="1:4" x14ac:dyDescent="0.2">
      <c r="A19058" t="s">
        <v>394</v>
      </c>
      <c r="B19058" t="s">
        <v>143</v>
      </c>
      <c r="C19058" s="44">
        <v>0</v>
      </c>
      <c r="D19058" s="33">
        <v>43900</v>
      </c>
    </row>
    <row r="19059" spans="1:4" x14ac:dyDescent="0.2">
      <c r="A19059" t="s">
        <v>394</v>
      </c>
      <c r="B19059" t="s">
        <v>143</v>
      </c>
      <c r="C19059" s="44">
        <v>0</v>
      </c>
      <c r="D19059" s="33">
        <v>43901</v>
      </c>
    </row>
    <row r="19060" spans="1:4" x14ac:dyDescent="0.2">
      <c r="A19060" t="s">
        <v>394</v>
      </c>
      <c r="B19060" t="s">
        <v>143</v>
      </c>
      <c r="C19060" s="44">
        <v>0</v>
      </c>
      <c r="D19060" s="33">
        <v>43902</v>
      </c>
    </row>
    <row r="19061" spans="1:4" x14ac:dyDescent="0.2">
      <c r="A19061" t="s">
        <v>394</v>
      </c>
      <c r="B19061" t="s">
        <v>143</v>
      </c>
      <c r="C19061" s="44">
        <v>0</v>
      </c>
      <c r="D19061" s="33">
        <v>43903</v>
      </c>
    </row>
    <row r="19062" spans="1:4" x14ac:dyDescent="0.2">
      <c r="A19062" t="s">
        <v>394</v>
      </c>
      <c r="B19062" t="s">
        <v>143</v>
      </c>
      <c r="C19062" s="44">
        <v>0</v>
      </c>
      <c r="D19062" s="33">
        <v>43904</v>
      </c>
    </row>
    <row r="19063" spans="1:4" x14ac:dyDescent="0.2">
      <c r="A19063" t="s">
        <v>394</v>
      </c>
      <c r="B19063" t="s">
        <v>143</v>
      </c>
      <c r="C19063" s="44">
        <v>0</v>
      </c>
      <c r="D19063" s="33">
        <v>43905</v>
      </c>
    </row>
    <row r="19064" spans="1:4" x14ac:dyDescent="0.2">
      <c r="A19064" t="s">
        <v>395</v>
      </c>
      <c r="B19064" t="s">
        <v>143</v>
      </c>
      <c r="C19064" s="44">
        <v>0</v>
      </c>
      <c r="D19064" s="33">
        <v>43852</v>
      </c>
    </row>
    <row r="19065" spans="1:4" x14ac:dyDescent="0.2">
      <c r="A19065" t="s">
        <v>395</v>
      </c>
      <c r="B19065" t="s">
        <v>143</v>
      </c>
      <c r="C19065" s="44">
        <v>0</v>
      </c>
      <c r="D19065" s="33">
        <v>43853</v>
      </c>
    </row>
    <row r="19066" spans="1:4" x14ac:dyDescent="0.2">
      <c r="A19066" t="s">
        <v>395</v>
      </c>
      <c r="B19066" t="s">
        <v>143</v>
      </c>
      <c r="C19066" s="44">
        <v>0</v>
      </c>
      <c r="D19066" s="33">
        <v>43854</v>
      </c>
    </row>
    <row r="19067" spans="1:4" x14ac:dyDescent="0.2">
      <c r="A19067" t="s">
        <v>395</v>
      </c>
      <c r="B19067" t="s">
        <v>143</v>
      </c>
      <c r="C19067" s="44">
        <v>0</v>
      </c>
      <c r="D19067" s="33">
        <v>43855</v>
      </c>
    </row>
    <row r="19068" spans="1:4" x14ac:dyDescent="0.2">
      <c r="A19068" t="s">
        <v>395</v>
      </c>
      <c r="B19068" t="s">
        <v>143</v>
      </c>
      <c r="C19068" s="44">
        <v>0</v>
      </c>
      <c r="D19068" s="33">
        <v>43856</v>
      </c>
    </row>
    <row r="19069" spans="1:4" x14ac:dyDescent="0.2">
      <c r="A19069" t="s">
        <v>395</v>
      </c>
      <c r="B19069" t="s">
        <v>143</v>
      </c>
      <c r="C19069" s="44">
        <v>0</v>
      </c>
      <c r="D19069" s="33">
        <v>43857</v>
      </c>
    </row>
    <row r="19070" spans="1:4" x14ac:dyDescent="0.2">
      <c r="A19070" t="s">
        <v>395</v>
      </c>
      <c r="B19070" t="s">
        <v>143</v>
      </c>
      <c r="C19070" s="44">
        <v>0</v>
      </c>
      <c r="D19070" s="33">
        <v>43858</v>
      </c>
    </row>
    <row r="19071" spans="1:4" x14ac:dyDescent="0.2">
      <c r="A19071" t="s">
        <v>395</v>
      </c>
      <c r="B19071" t="s">
        <v>143</v>
      </c>
      <c r="C19071" s="44">
        <v>0</v>
      </c>
      <c r="D19071" s="33">
        <v>43859</v>
      </c>
    </row>
    <row r="19072" spans="1:4" x14ac:dyDescent="0.2">
      <c r="A19072" t="s">
        <v>395</v>
      </c>
      <c r="B19072" t="s">
        <v>143</v>
      </c>
      <c r="C19072" s="44">
        <v>0</v>
      </c>
      <c r="D19072" s="33">
        <v>43860</v>
      </c>
    </row>
    <row r="19073" spans="1:4" x14ac:dyDescent="0.2">
      <c r="A19073" t="s">
        <v>395</v>
      </c>
      <c r="B19073" t="s">
        <v>143</v>
      </c>
      <c r="C19073" s="44">
        <v>0</v>
      </c>
      <c r="D19073" s="33">
        <v>43861</v>
      </c>
    </row>
    <row r="19074" spans="1:4" x14ac:dyDescent="0.2">
      <c r="A19074" t="s">
        <v>395</v>
      </c>
      <c r="B19074" t="s">
        <v>143</v>
      </c>
      <c r="C19074" s="44">
        <v>0</v>
      </c>
      <c r="D19074" s="33">
        <v>43862</v>
      </c>
    </row>
    <row r="19075" spans="1:4" x14ac:dyDescent="0.2">
      <c r="A19075" t="s">
        <v>395</v>
      </c>
      <c r="B19075" t="s">
        <v>143</v>
      </c>
      <c r="C19075" s="44">
        <v>0</v>
      </c>
      <c r="D19075" s="33">
        <v>43863</v>
      </c>
    </row>
    <row r="19076" spans="1:4" x14ac:dyDescent="0.2">
      <c r="A19076" t="s">
        <v>395</v>
      </c>
      <c r="B19076" t="s">
        <v>143</v>
      </c>
      <c r="C19076" s="44">
        <v>0</v>
      </c>
      <c r="D19076" s="33">
        <v>43864</v>
      </c>
    </row>
    <row r="19077" spans="1:4" x14ac:dyDescent="0.2">
      <c r="A19077" t="s">
        <v>395</v>
      </c>
      <c r="B19077" t="s">
        <v>143</v>
      </c>
      <c r="C19077" s="44">
        <v>0</v>
      </c>
      <c r="D19077" s="33">
        <v>43865</v>
      </c>
    </row>
    <row r="19078" spans="1:4" x14ac:dyDescent="0.2">
      <c r="A19078" t="s">
        <v>395</v>
      </c>
      <c r="B19078" t="s">
        <v>143</v>
      </c>
      <c r="C19078" s="44">
        <v>0</v>
      </c>
      <c r="D19078" s="33">
        <v>43866</v>
      </c>
    </row>
    <row r="19079" spans="1:4" x14ac:dyDescent="0.2">
      <c r="A19079" t="s">
        <v>395</v>
      </c>
      <c r="B19079" t="s">
        <v>143</v>
      </c>
      <c r="C19079" s="44">
        <v>0</v>
      </c>
      <c r="D19079" s="33">
        <v>43867</v>
      </c>
    </row>
    <row r="19080" spans="1:4" x14ac:dyDescent="0.2">
      <c r="A19080" t="s">
        <v>395</v>
      </c>
      <c r="B19080" t="s">
        <v>143</v>
      </c>
      <c r="C19080" s="44">
        <v>0</v>
      </c>
      <c r="D19080" s="33">
        <v>43868</v>
      </c>
    </row>
    <row r="19081" spans="1:4" x14ac:dyDescent="0.2">
      <c r="A19081" t="s">
        <v>395</v>
      </c>
      <c r="B19081" t="s">
        <v>143</v>
      </c>
      <c r="C19081" s="44">
        <v>0</v>
      </c>
      <c r="D19081" s="33">
        <v>43869</v>
      </c>
    </row>
    <row r="19082" spans="1:4" x14ac:dyDescent="0.2">
      <c r="A19082" t="s">
        <v>395</v>
      </c>
      <c r="B19082" t="s">
        <v>143</v>
      </c>
      <c r="C19082" s="44">
        <v>0</v>
      </c>
      <c r="D19082" s="33">
        <v>43870</v>
      </c>
    </row>
    <row r="19083" spans="1:4" x14ac:dyDescent="0.2">
      <c r="A19083" t="s">
        <v>395</v>
      </c>
      <c r="B19083" t="s">
        <v>143</v>
      </c>
      <c r="C19083" s="44">
        <v>0</v>
      </c>
      <c r="D19083" s="33">
        <v>43871</v>
      </c>
    </row>
    <row r="19084" spans="1:4" x14ac:dyDescent="0.2">
      <c r="A19084" t="s">
        <v>395</v>
      </c>
      <c r="B19084" t="s">
        <v>143</v>
      </c>
      <c r="C19084" s="44">
        <v>0</v>
      </c>
      <c r="D19084" s="33">
        <v>43872</v>
      </c>
    </row>
    <row r="19085" spans="1:4" x14ac:dyDescent="0.2">
      <c r="A19085" t="s">
        <v>395</v>
      </c>
      <c r="B19085" t="s">
        <v>143</v>
      </c>
      <c r="C19085" s="44">
        <v>0</v>
      </c>
      <c r="D19085" s="33">
        <v>43873</v>
      </c>
    </row>
    <row r="19086" spans="1:4" x14ac:dyDescent="0.2">
      <c r="A19086" t="s">
        <v>395</v>
      </c>
      <c r="B19086" t="s">
        <v>143</v>
      </c>
      <c r="C19086" s="44">
        <v>0</v>
      </c>
      <c r="D19086" s="33">
        <v>43874</v>
      </c>
    </row>
    <row r="19087" spans="1:4" x14ac:dyDescent="0.2">
      <c r="A19087" t="s">
        <v>395</v>
      </c>
      <c r="B19087" t="s">
        <v>143</v>
      </c>
      <c r="C19087" s="44">
        <v>0</v>
      </c>
      <c r="D19087" s="33">
        <v>43875</v>
      </c>
    </row>
    <row r="19088" spans="1:4" x14ac:dyDescent="0.2">
      <c r="A19088" t="s">
        <v>395</v>
      </c>
      <c r="B19088" t="s">
        <v>143</v>
      </c>
      <c r="C19088" s="44">
        <v>0</v>
      </c>
      <c r="D19088" s="33">
        <v>43876</v>
      </c>
    </row>
    <row r="19089" spans="1:4" x14ac:dyDescent="0.2">
      <c r="A19089" t="s">
        <v>395</v>
      </c>
      <c r="B19089" t="s">
        <v>143</v>
      </c>
      <c r="C19089" s="44">
        <v>0</v>
      </c>
      <c r="D19089" s="33">
        <v>43877</v>
      </c>
    </row>
    <row r="19090" spans="1:4" x14ac:dyDescent="0.2">
      <c r="A19090" t="s">
        <v>395</v>
      </c>
      <c r="B19090" t="s">
        <v>143</v>
      </c>
      <c r="C19090" s="44">
        <v>0</v>
      </c>
      <c r="D19090" s="33">
        <v>43878</v>
      </c>
    </row>
    <row r="19091" spans="1:4" x14ac:dyDescent="0.2">
      <c r="A19091" t="s">
        <v>395</v>
      </c>
      <c r="B19091" t="s">
        <v>143</v>
      </c>
      <c r="C19091" s="44">
        <v>0</v>
      </c>
      <c r="D19091" s="33">
        <v>43879</v>
      </c>
    </row>
    <row r="19092" spans="1:4" x14ac:dyDescent="0.2">
      <c r="A19092" t="s">
        <v>395</v>
      </c>
      <c r="B19092" t="s">
        <v>143</v>
      </c>
      <c r="C19092" s="44">
        <v>0</v>
      </c>
      <c r="D19092" s="33">
        <v>43880</v>
      </c>
    </row>
    <row r="19093" spans="1:4" x14ac:dyDescent="0.2">
      <c r="A19093" t="s">
        <v>395</v>
      </c>
      <c r="B19093" t="s">
        <v>143</v>
      </c>
      <c r="C19093" s="44">
        <v>0</v>
      </c>
      <c r="D19093" s="33">
        <v>43881</v>
      </c>
    </row>
    <row r="19094" spans="1:4" x14ac:dyDescent="0.2">
      <c r="A19094" t="s">
        <v>395</v>
      </c>
      <c r="B19094" t="s">
        <v>143</v>
      </c>
      <c r="C19094" s="44">
        <v>0</v>
      </c>
      <c r="D19094" s="33">
        <v>43882</v>
      </c>
    </row>
    <row r="19095" spans="1:4" x14ac:dyDescent="0.2">
      <c r="A19095" t="s">
        <v>395</v>
      </c>
      <c r="B19095" t="s">
        <v>143</v>
      </c>
      <c r="C19095" s="44">
        <v>0</v>
      </c>
      <c r="D19095" s="33">
        <v>43883</v>
      </c>
    </row>
    <row r="19096" spans="1:4" x14ac:dyDescent="0.2">
      <c r="A19096" t="s">
        <v>395</v>
      </c>
      <c r="B19096" t="s">
        <v>143</v>
      </c>
      <c r="C19096" s="44">
        <v>0</v>
      </c>
      <c r="D19096" s="33">
        <v>43884</v>
      </c>
    </row>
    <row r="19097" spans="1:4" x14ac:dyDescent="0.2">
      <c r="A19097" t="s">
        <v>395</v>
      </c>
      <c r="B19097" t="s">
        <v>143</v>
      </c>
      <c r="C19097" s="44">
        <v>0</v>
      </c>
      <c r="D19097" s="33">
        <v>43885</v>
      </c>
    </row>
    <row r="19098" spans="1:4" x14ac:dyDescent="0.2">
      <c r="A19098" t="s">
        <v>395</v>
      </c>
      <c r="B19098" t="s">
        <v>143</v>
      </c>
      <c r="C19098" s="44">
        <v>0</v>
      </c>
      <c r="D19098" s="33">
        <v>43886</v>
      </c>
    </row>
    <row r="19099" spans="1:4" x14ac:dyDescent="0.2">
      <c r="A19099" t="s">
        <v>395</v>
      </c>
      <c r="B19099" t="s">
        <v>143</v>
      </c>
      <c r="C19099" s="44">
        <v>0</v>
      </c>
      <c r="D19099" s="33">
        <v>43887</v>
      </c>
    </row>
    <row r="19100" spans="1:4" x14ac:dyDescent="0.2">
      <c r="A19100" t="s">
        <v>395</v>
      </c>
      <c r="B19100" t="s">
        <v>143</v>
      </c>
      <c r="C19100" s="44">
        <v>0</v>
      </c>
      <c r="D19100" s="33">
        <v>43888</v>
      </c>
    </row>
    <row r="19101" spans="1:4" x14ac:dyDescent="0.2">
      <c r="A19101" t="s">
        <v>395</v>
      </c>
      <c r="B19101" t="s">
        <v>143</v>
      </c>
      <c r="C19101" s="44">
        <v>0</v>
      </c>
      <c r="D19101" s="33">
        <v>43889</v>
      </c>
    </row>
    <row r="19102" spans="1:4" x14ac:dyDescent="0.2">
      <c r="A19102" t="s">
        <v>395</v>
      </c>
      <c r="B19102" t="s">
        <v>143</v>
      </c>
      <c r="C19102" s="44">
        <v>0</v>
      </c>
      <c r="D19102" s="33">
        <v>43890</v>
      </c>
    </row>
    <row r="19103" spans="1:4" x14ac:dyDescent="0.2">
      <c r="A19103" t="s">
        <v>395</v>
      </c>
      <c r="B19103" t="s">
        <v>143</v>
      </c>
      <c r="C19103" s="44">
        <v>0</v>
      </c>
      <c r="D19103" s="33">
        <v>43891</v>
      </c>
    </row>
    <row r="19104" spans="1:4" x14ac:dyDescent="0.2">
      <c r="A19104" t="s">
        <v>395</v>
      </c>
      <c r="B19104" t="s">
        <v>143</v>
      </c>
      <c r="C19104" s="44">
        <v>0</v>
      </c>
      <c r="D19104" s="33">
        <v>43892</v>
      </c>
    </row>
    <row r="19105" spans="1:4" x14ac:dyDescent="0.2">
      <c r="A19105" t="s">
        <v>395</v>
      </c>
      <c r="B19105" t="s">
        <v>143</v>
      </c>
      <c r="C19105" s="44">
        <v>0</v>
      </c>
      <c r="D19105" s="33">
        <v>43893</v>
      </c>
    </row>
    <row r="19106" spans="1:4" x14ac:dyDescent="0.2">
      <c r="A19106" t="s">
        <v>395</v>
      </c>
      <c r="B19106" t="s">
        <v>143</v>
      </c>
      <c r="C19106" s="44">
        <v>0</v>
      </c>
      <c r="D19106" s="33">
        <v>43894</v>
      </c>
    </row>
    <row r="19107" spans="1:4" x14ac:dyDescent="0.2">
      <c r="A19107" t="s">
        <v>395</v>
      </c>
      <c r="B19107" t="s">
        <v>143</v>
      </c>
      <c r="C19107" s="44">
        <v>0</v>
      </c>
      <c r="D19107" s="33">
        <v>43895</v>
      </c>
    </row>
    <row r="19108" spans="1:4" x14ac:dyDescent="0.2">
      <c r="A19108" t="s">
        <v>395</v>
      </c>
      <c r="B19108" t="s">
        <v>143</v>
      </c>
      <c r="C19108" s="44">
        <v>0</v>
      </c>
      <c r="D19108" s="33">
        <v>43896</v>
      </c>
    </row>
    <row r="19109" spans="1:4" x14ac:dyDescent="0.2">
      <c r="A19109" t="s">
        <v>395</v>
      </c>
      <c r="B19109" t="s">
        <v>143</v>
      </c>
      <c r="C19109" s="44">
        <v>0</v>
      </c>
      <c r="D19109" s="33">
        <v>43897</v>
      </c>
    </row>
    <row r="19110" spans="1:4" x14ac:dyDescent="0.2">
      <c r="A19110" t="s">
        <v>395</v>
      </c>
      <c r="B19110" t="s">
        <v>143</v>
      </c>
      <c r="C19110" s="44">
        <v>0</v>
      </c>
      <c r="D19110" s="33">
        <v>43898</v>
      </c>
    </row>
    <row r="19111" spans="1:4" x14ac:dyDescent="0.2">
      <c r="A19111" t="s">
        <v>395</v>
      </c>
      <c r="B19111" t="s">
        <v>143</v>
      </c>
      <c r="C19111" s="44">
        <v>0</v>
      </c>
      <c r="D19111" s="33">
        <v>43899</v>
      </c>
    </row>
    <row r="19112" spans="1:4" x14ac:dyDescent="0.2">
      <c r="A19112" t="s">
        <v>395</v>
      </c>
      <c r="B19112" t="s">
        <v>143</v>
      </c>
      <c r="C19112" s="44">
        <v>0</v>
      </c>
      <c r="D19112" s="33">
        <v>43900</v>
      </c>
    </row>
    <row r="19113" spans="1:4" x14ac:dyDescent="0.2">
      <c r="A19113" t="s">
        <v>395</v>
      </c>
      <c r="B19113" t="s">
        <v>143</v>
      </c>
      <c r="C19113" s="44">
        <v>0</v>
      </c>
      <c r="D19113" s="33">
        <v>43901</v>
      </c>
    </row>
    <row r="19114" spans="1:4" x14ac:dyDescent="0.2">
      <c r="A19114" t="s">
        <v>395</v>
      </c>
      <c r="B19114" t="s">
        <v>143</v>
      </c>
      <c r="C19114" s="44">
        <v>0</v>
      </c>
      <c r="D19114" s="33">
        <v>43902</v>
      </c>
    </row>
    <row r="19115" spans="1:4" x14ac:dyDescent="0.2">
      <c r="A19115" t="s">
        <v>395</v>
      </c>
      <c r="B19115" t="s">
        <v>143</v>
      </c>
      <c r="C19115" s="44">
        <v>0</v>
      </c>
      <c r="D19115" s="33">
        <v>43903</v>
      </c>
    </row>
    <row r="19116" spans="1:4" x14ac:dyDescent="0.2">
      <c r="A19116" t="s">
        <v>395</v>
      </c>
      <c r="B19116" t="s">
        <v>143</v>
      </c>
      <c r="C19116" s="44">
        <v>0</v>
      </c>
      <c r="D19116" s="33">
        <v>43904</v>
      </c>
    </row>
    <row r="19117" spans="1:4" x14ac:dyDescent="0.2">
      <c r="A19117" t="s">
        <v>395</v>
      </c>
      <c r="B19117" t="s">
        <v>143</v>
      </c>
      <c r="C19117" s="44">
        <v>0</v>
      </c>
      <c r="D19117" s="33">
        <v>43905</v>
      </c>
    </row>
    <row r="19118" spans="1:4" x14ac:dyDescent="0.2">
      <c r="A19118" t="s">
        <v>396</v>
      </c>
      <c r="B19118" t="s">
        <v>143</v>
      </c>
      <c r="C19118" s="44">
        <v>0</v>
      </c>
      <c r="D19118" s="33">
        <v>43852</v>
      </c>
    </row>
    <row r="19119" spans="1:4" x14ac:dyDescent="0.2">
      <c r="A19119" t="s">
        <v>396</v>
      </c>
      <c r="B19119" t="s">
        <v>143</v>
      </c>
      <c r="C19119" s="44">
        <v>0</v>
      </c>
      <c r="D19119" s="33">
        <v>43853</v>
      </c>
    </row>
    <row r="19120" spans="1:4" x14ac:dyDescent="0.2">
      <c r="A19120" t="s">
        <v>396</v>
      </c>
      <c r="B19120" t="s">
        <v>143</v>
      </c>
      <c r="C19120" s="44">
        <v>0</v>
      </c>
      <c r="D19120" s="33">
        <v>43854</v>
      </c>
    </row>
    <row r="19121" spans="1:4" x14ac:dyDescent="0.2">
      <c r="A19121" t="s">
        <v>396</v>
      </c>
      <c r="B19121" t="s">
        <v>143</v>
      </c>
      <c r="C19121" s="44">
        <v>0</v>
      </c>
      <c r="D19121" s="33">
        <v>43855</v>
      </c>
    </row>
    <row r="19122" spans="1:4" x14ac:dyDescent="0.2">
      <c r="A19122" t="s">
        <v>396</v>
      </c>
      <c r="B19122" t="s">
        <v>143</v>
      </c>
      <c r="C19122" s="44">
        <v>0</v>
      </c>
      <c r="D19122" s="33">
        <v>43856</v>
      </c>
    </row>
    <row r="19123" spans="1:4" x14ac:dyDescent="0.2">
      <c r="A19123" t="s">
        <v>396</v>
      </c>
      <c r="B19123" t="s">
        <v>143</v>
      </c>
      <c r="C19123" s="44">
        <v>0</v>
      </c>
      <c r="D19123" s="33">
        <v>43857</v>
      </c>
    </row>
    <row r="19124" spans="1:4" x14ac:dyDescent="0.2">
      <c r="A19124" t="s">
        <v>396</v>
      </c>
      <c r="B19124" t="s">
        <v>143</v>
      </c>
      <c r="C19124" s="44">
        <v>0</v>
      </c>
      <c r="D19124" s="33">
        <v>43858</v>
      </c>
    </row>
    <row r="19125" spans="1:4" x14ac:dyDescent="0.2">
      <c r="A19125" t="s">
        <v>396</v>
      </c>
      <c r="B19125" t="s">
        <v>143</v>
      </c>
      <c r="C19125" s="44">
        <v>0</v>
      </c>
      <c r="D19125" s="33">
        <v>43859</v>
      </c>
    </row>
    <row r="19126" spans="1:4" x14ac:dyDescent="0.2">
      <c r="A19126" t="s">
        <v>396</v>
      </c>
      <c r="B19126" t="s">
        <v>143</v>
      </c>
      <c r="C19126" s="44">
        <v>0</v>
      </c>
      <c r="D19126" s="33">
        <v>43860</v>
      </c>
    </row>
    <row r="19127" spans="1:4" x14ac:dyDescent="0.2">
      <c r="A19127" t="s">
        <v>396</v>
      </c>
      <c r="B19127" t="s">
        <v>143</v>
      </c>
      <c r="C19127" s="44">
        <v>0</v>
      </c>
      <c r="D19127" s="33">
        <v>43861</v>
      </c>
    </row>
    <row r="19128" spans="1:4" x14ac:dyDescent="0.2">
      <c r="A19128" t="s">
        <v>396</v>
      </c>
      <c r="B19128" t="s">
        <v>143</v>
      </c>
      <c r="C19128" s="44">
        <v>0</v>
      </c>
      <c r="D19128" s="33">
        <v>43862</v>
      </c>
    </row>
    <row r="19129" spans="1:4" x14ac:dyDescent="0.2">
      <c r="A19129" t="s">
        <v>396</v>
      </c>
      <c r="B19129" t="s">
        <v>143</v>
      </c>
      <c r="C19129" s="44">
        <v>0</v>
      </c>
      <c r="D19129" s="33">
        <v>43863</v>
      </c>
    </row>
    <row r="19130" spans="1:4" x14ac:dyDescent="0.2">
      <c r="A19130" t="s">
        <v>396</v>
      </c>
      <c r="B19130" t="s">
        <v>143</v>
      </c>
      <c r="C19130" s="44">
        <v>0</v>
      </c>
      <c r="D19130" s="33">
        <v>43864</v>
      </c>
    </row>
    <row r="19131" spans="1:4" x14ac:dyDescent="0.2">
      <c r="A19131" t="s">
        <v>396</v>
      </c>
      <c r="B19131" t="s">
        <v>143</v>
      </c>
      <c r="C19131" s="44">
        <v>0</v>
      </c>
      <c r="D19131" s="33">
        <v>43865</v>
      </c>
    </row>
    <row r="19132" spans="1:4" x14ac:dyDescent="0.2">
      <c r="A19132" t="s">
        <v>396</v>
      </c>
      <c r="B19132" t="s">
        <v>143</v>
      </c>
      <c r="C19132" s="44">
        <v>0</v>
      </c>
      <c r="D19132" s="33">
        <v>43866</v>
      </c>
    </row>
    <row r="19133" spans="1:4" x14ac:dyDescent="0.2">
      <c r="A19133" t="s">
        <v>396</v>
      </c>
      <c r="B19133" t="s">
        <v>143</v>
      </c>
      <c r="C19133" s="44">
        <v>0</v>
      </c>
      <c r="D19133" s="33">
        <v>43867</v>
      </c>
    </row>
    <row r="19134" spans="1:4" x14ac:dyDescent="0.2">
      <c r="A19134" t="s">
        <v>396</v>
      </c>
      <c r="B19134" t="s">
        <v>143</v>
      </c>
      <c r="C19134" s="44">
        <v>0</v>
      </c>
      <c r="D19134" s="33">
        <v>43868</v>
      </c>
    </row>
    <row r="19135" spans="1:4" x14ac:dyDescent="0.2">
      <c r="A19135" t="s">
        <v>396</v>
      </c>
      <c r="B19135" t="s">
        <v>143</v>
      </c>
      <c r="C19135" s="44">
        <v>0</v>
      </c>
      <c r="D19135" s="33">
        <v>43869</v>
      </c>
    </row>
    <row r="19136" spans="1:4" x14ac:dyDescent="0.2">
      <c r="A19136" t="s">
        <v>396</v>
      </c>
      <c r="B19136" t="s">
        <v>143</v>
      </c>
      <c r="C19136" s="44">
        <v>0</v>
      </c>
      <c r="D19136" s="33">
        <v>43870</v>
      </c>
    </row>
    <row r="19137" spans="1:4" x14ac:dyDescent="0.2">
      <c r="A19137" t="s">
        <v>396</v>
      </c>
      <c r="B19137" t="s">
        <v>143</v>
      </c>
      <c r="C19137" s="44">
        <v>0</v>
      </c>
      <c r="D19137" s="33">
        <v>43871</v>
      </c>
    </row>
    <row r="19138" spans="1:4" x14ac:dyDescent="0.2">
      <c r="A19138" t="s">
        <v>396</v>
      </c>
      <c r="B19138" t="s">
        <v>143</v>
      </c>
      <c r="C19138" s="44">
        <v>0</v>
      </c>
      <c r="D19138" s="33">
        <v>43872</v>
      </c>
    </row>
    <row r="19139" spans="1:4" x14ac:dyDescent="0.2">
      <c r="A19139" t="s">
        <v>396</v>
      </c>
      <c r="B19139" t="s">
        <v>143</v>
      </c>
      <c r="C19139" s="44">
        <v>0</v>
      </c>
      <c r="D19139" s="33">
        <v>43873</v>
      </c>
    </row>
    <row r="19140" spans="1:4" x14ac:dyDescent="0.2">
      <c r="A19140" t="s">
        <v>396</v>
      </c>
      <c r="B19140" t="s">
        <v>143</v>
      </c>
      <c r="C19140" s="44">
        <v>0</v>
      </c>
      <c r="D19140" s="33">
        <v>43874</v>
      </c>
    </row>
    <row r="19141" spans="1:4" x14ac:dyDescent="0.2">
      <c r="A19141" t="s">
        <v>396</v>
      </c>
      <c r="B19141" t="s">
        <v>143</v>
      </c>
      <c r="C19141" s="44">
        <v>0</v>
      </c>
      <c r="D19141" s="33">
        <v>43875</v>
      </c>
    </row>
    <row r="19142" spans="1:4" x14ac:dyDescent="0.2">
      <c r="A19142" t="s">
        <v>396</v>
      </c>
      <c r="B19142" t="s">
        <v>143</v>
      </c>
      <c r="C19142" s="44">
        <v>0</v>
      </c>
      <c r="D19142" s="33">
        <v>43876</v>
      </c>
    </row>
    <row r="19143" spans="1:4" x14ac:dyDescent="0.2">
      <c r="A19143" t="s">
        <v>396</v>
      </c>
      <c r="B19143" t="s">
        <v>143</v>
      </c>
      <c r="C19143" s="44">
        <v>0</v>
      </c>
      <c r="D19143" s="33">
        <v>43877</v>
      </c>
    </row>
    <row r="19144" spans="1:4" x14ac:dyDescent="0.2">
      <c r="A19144" t="s">
        <v>396</v>
      </c>
      <c r="B19144" t="s">
        <v>143</v>
      </c>
      <c r="C19144" s="44">
        <v>0</v>
      </c>
      <c r="D19144" s="33">
        <v>43878</v>
      </c>
    </row>
    <row r="19145" spans="1:4" x14ac:dyDescent="0.2">
      <c r="A19145" t="s">
        <v>396</v>
      </c>
      <c r="B19145" t="s">
        <v>143</v>
      </c>
      <c r="C19145" s="44">
        <v>0</v>
      </c>
      <c r="D19145" s="33">
        <v>43879</v>
      </c>
    </row>
    <row r="19146" spans="1:4" x14ac:dyDescent="0.2">
      <c r="A19146" t="s">
        <v>396</v>
      </c>
      <c r="B19146" t="s">
        <v>143</v>
      </c>
      <c r="C19146" s="44">
        <v>0</v>
      </c>
      <c r="D19146" s="33">
        <v>43880</v>
      </c>
    </row>
    <row r="19147" spans="1:4" x14ac:dyDescent="0.2">
      <c r="A19147" t="s">
        <v>396</v>
      </c>
      <c r="B19147" t="s">
        <v>143</v>
      </c>
      <c r="C19147" s="44">
        <v>0</v>
      </c>
      <c r="D19147" s="33">
        <v>43881</v>
      </c>
    </row>
    <row r="19148" spans="1:4" x14ac:dyDescent="0.2">
      <c r="A19148" t="s">
        <v>396</v>
      </c>
      <c r="B19148" t="s">
        <v>143</v>
      </c>
      <c r="C19148" s="44">
        <v>0</v>
      </c>
      <c r="D19148" s="33">
        <v>43882</v>
      </c>
    </row>
    <row r="19149" spans="1:4" x14ac:dyDescent="0.2">
      <c r="A19149" t="s">
        <v>396</v>
      </c>
      <c r="B19149" t="s">
        <v>143</v>
      </c>
      <c r="C19149" s="44">
        <v>0</v>
      </c>
      <c r="D19149" s="33">
        <v>43883</v>
      </c>
    </row>
    <row r="19150" spans="1:4" x14ac:dyDescent="0.2">
      <c r="A19150" t="s">
        <v>396</v>
      </c>
      <c r="B19150" t="s">
        <v>143</v>
      </c>
      <c r="C19150" s="44">
        <v>0</v>
      </c>
      <c r="D19150" s="33">
        <v>43884</v>
      </c>
    </row>
    <row r="19151" spans="1:4" x14ac:dyDescent="0.2">
      <c r="A19151" t="s">
        <v>396</v>
      </c>
      <c r="B19151" t="s">
        <v>143</v>
      </c>
      <c r="C19151" s="44">
        <v>0</v>
      </c>
      <c r="D19151" s="33">
        <v>43885</v>
      </c>
    </row>
    <row r="19152" spans="1:4" x14ac:dyDescent="0.2">
      <c r="A19152" t="s">
        <v>396</v>
      </c>
      <c r="B19152" t="s">
        <v>143</v>
      </c>
      <c r="C19152" s="44">
        <v>0</v>
      </c>
      <c r="D19152" s="33">
        <v>43886</v>
      </c>
    </row>
    <row r="19153" spans="1:4" x14ac:dyDescent="0.2">
      <c r="A19153" t="s">
        <v>396</v>
      </c>
      <c r="B19153" t="s">
        <v>143</v>
      </c>
      <c r="C19153" s="44">
        <v>0</v>
      </c>
      <c r="D19153" s="33">
        <v>43887</v>
      </c>
    </row>
    <row r="19154" spans="1:4" x14ac:dyDescent="0.2">
      <c r="A19154" t="s">
        <v>396</v>
      </c>
      <c r="B19154" t="s">
        <v>143</v>
      </c>
      <c r="C19154" s="44">
        <v>0</v>
      </c>
      <c r="D19154" s="33">
        <v>43888</v>
      </c>
    </row>
    <row r="19155" spans="1:4" x14ac:dyDescent="0.2">
      <c r="A19155" t="s">
        <v>396</v>
      </c>
      <c r="B19155" t="s">
        <v>143</v>
      </c>
      <c r="C19155" s="44">
        <v>0</v>
      </c>
      <c r="D19155" s="33">
        <v>43889</v>
      </c>
    </row>
    <row r="19156" spans="1:4" x14ac:dyDescent="0.2">
      <c r="A19156" t="s">
        <v>396</v>
      </c>
      <c r="B19156" t="s">
        <v>143</v>
      </c>
      <c r="C19156" s="44">
        <v>0</v>
      </c>
      <c r="D19156" s="33">
        <v>43890</v>
      </c>
    </row>
    <row r="19157" spans="1:4" x14ac:dyDescent="0.2">
      <c r="A19157" t="s">
        <v>396</v>
      </c>
      <c r="B19157" t="s">
        <v>143</v>
      </c>
      <c r="C19157" s="44">
        <v>0</v>
      </c>
      <c r="D19157" s="33">
        <v>43891</v>
      </c>
    </row>
    <row r="19158" spans="1:4" x14ac:dyDescent="0.2">
      <c r="A19158" t="s">
        <v>396</v>
      </c>
      <c r="B19158" t="s">
        <v>143</v>
      </c>
      <c r="C19158" s="44">
        <v>0</v>
      </c>
      <c r="D19158" s="33">
        <v>43892</v>
      </c>
    </row>
    <row r="19159" spans="1:4" x14ac:dyDescent="0.2">
      <c r="A19159" t="s">
        <v>396</v>
      </c>
      <c r="B19159" t="s">
        <v>143</v>
      </c>
      <c r="C19159" s="44">
        <v>0</v>
      </c>
      <c r="D19159" s="33">
        <v>43893</v>
      </c>
    </row>
    <row r="19160" spans="1:4" x14ac:dyDescent="0.2">
      <c r="A19160" t="s">
        <v>396</v>
      </c>
      <c r="B19160" t="s">
        <v>143</v>
      </c>
      <c r="C19160" s="44">
        <v>0</v>
      </c>
      <c r="D19160" s="33">
        <v>43894</v>
      </c>
    </row>
    <row r="19161" spans="1:4" x14ac:dyDescent="0.2">
      <c r="A19161" t="s">
        <v>396</v>
      </c>
      <c r="B19161" t="s">
        <v>143</v>
      </c>
      <c r="C19161" s="44">
        <v>0</v>
      </c>
      <c r="D19161" s="33">
        <v>43895</v>
      </c>
    </row>
    <row r="19162" spans="1:4" x14ac:dyDescent="0.2">
      <c r="A19162" t="s">
        <v>396</v>
      </c>
      <c r="B19162" t="s">
        <v>143</v>
      </c>
      <c r="C19162" s="44">
        <v>0</v>
      </c>
      <c r="D19162" s="33">
        <v>43896</v>
      </c>
    </row>
    <row r="19163" spans="1:4" x14ac:dyDescent="0.2">
      <c r="A19163" t="s">
        <v>396</v>
      </c>
      <c r="B19163" t="s">
        <v>143</v>
      </c>
      <c r="C19163" s="44">
        <v>0</v>
      </c>
      <c r="D19163" s="33">
        <v>43897</v>
      </c>
    </row>
    <row r="19164" spans="1:4" x14ac:dyDescent="0.2">
      <c r="A19164" t="s">
        <v>396</v>
      </c>
      <c r="B19164" t="s">
        <v>143</v>
      </c>
      <c r="C19164" s="44">
        <v>0</v>
      </c>
      <c r="D19164" s="33">
        <v>43898</v>
      </c>
    </row>
    <row r="19165" spans="1:4" x14ac:dyDescent="0.2">
      <c r="A19165" t="s">
        <v>396</v>
      </c>
      <c r="B19165" t="s">
        <v>143</v>
      </c>
      <c r="C19165" s="44">
        <v>0</v>
      </c>
      <c r="D19165" s="33">
        <v>43899</v>
      </c>
    </row>
    <row r="19166" spans="1:4" x14ac:dyDescent="0.2">
      <c r="A19166" t="s">
        <v>396</v>
      </c>
      <c r="B19166" t="s">
        <v>143</v>
      </c>
      <c r="C19166" s="44">
        <v>0</v>
      </c>
      <c r="D19166" s="33">
        <v>43900</v>
      </c>
    </row>
    <row r="19167" spans="1:4" x14ac:dyDescent="0.2">
      <c r="A19167" t="s">
        <v>396</v>
      </c>
      <c r="B19167" t="s">
        <v>143</v>
      </c>
      <c r="C19167" s="44">
        <v>0</v>
      </c>
      <c r="D19167" s="33">
        <v>43901</v>
      </c>
    </row>
    <row r="19168" spans="1:4" x14ac:dyDescent="0.2">
      <c r="A19168" t="s">
        <v>396</v>
      </c>
      <c r="B19168" t="s">
        <v>143</v>
      </c>
      <c r="C19168" s="44">
        <v>0</v>
      </c>
      <c r="D19168" s="33">
        <v>43902</v>
      </c>
    </row>
    <row r="19169" spans="1:4" x14ac:dyDescent="0.2">
      <c r="A19169" t="s">
        <v>396</v>
      </c>
      <c r="B19169" t="s">
        <v>143</v>
      </c>
      <c r="C19169" s="44">
        <v>0</v>
      </c>
      <c r="D19169" s="33">
        <v>43903</v>
      </c>
    </row>
    <row r="19170" spans="1:4" x14ac:dyDescent="0.2">
      <c r="A19170" t="s">
        <v>396</v>
      </c>
      <c r="B19170" t="s">
        <v>143</v>
      </c>
      <c r="C19170" s="44">
        <v>0</v>
      </c>
      <c r="D19170" s="33">
        <v>43904</v>
      </c>
    </row>
    <row r="19171" spans="1:4" x14ac:dyDescent="0.2">
      <c r="A19171" t="s">
        <v>396</v>
      </c>
      <c r="B19171" t="s">
        <v>143</v>
      </c>
      <c r="C19171" s="44">
        <v>0</v>
      </c>
      <c r="D19171" s="33">
        <v>43905</v>
      </c>
    </row>
    <row r="19172" spans="1:4" x14ac:dyDescent="0.2">
      <c r="A19172" t="s">
        <v>397</v>
      </c>
      <c r="B19172" t="s">
        <v>143</v>
      </c>
      <c r="C19172" s="44">
        <v>0</v>
      </c>
      <c r="D19172" s="33">
        <v>43852</v>
      </c>
    </row>
    <row r="19173" spans="1:4" x14ac:dyDescent="0.2">
      <c r="A19173" t="s">
        <v>397</v>
      </c>
      <c r="B19173" t="s">
        <v>143</v>
      </c>
      <c r="C19173" s="44">
        <v>0</v>
      </c>
      <c r="D19173" s="33">
        <v>43853</v>
      </c>
    </row>
    <row r="19174" spans="1:4" x14ac:dyDescent="0.2">
      <c r="A19174" t="s">
        <v>397</v>
      </c>
      <c r="B19174" t="s">
        <v>143</v>
      </c>
      <c r="C19174" s="44">
        <v>0</v>
      </c>
      <c r="D19174" s="33">
        <v>43854</v>
      </c>
    </row>
    <row r="19175" spans="1:4" x14ac:dyDescent="0.2">
      <c r="A19175" t="s">
        <v>397</v>
      </c>
      <c r="B19175" t="s">
        <v>143</v>
      </c>
      <c r="C19175" s="44">
        <v>0</v>
      </c>
      <c r="D19175" s="33">
        <v>43855</v>
      </c>
    </row>
    <row r="19176" spans="1:4" x14ac:dyDescent="0.2">
      <c r="A19176" t="s">
        <v>397</v>
      </c>
      <c r="B19176" t="s">
        <v>143</v>
      </c>
      <c r="C19176" s="44">
        <v>0</v>
      </c>
      <c r="D19176" s="33">
        <v>43856</v>
      </c>
    </row>
    <row r="19177" spans="1:4" x14ac:dyDescent="0.2">
      <c r="A19177" t="s">
        <v>397</v>
      </c>
      <c r="B19177" t="s">
        <v>143</v>
      </c>
      <c r="C19177" s="44">
        <v>0</v>
      </c>
      <c r="D19177" s="33">
        <v>43857</v>
      </c>
    </row>
    <row r="19178" spans="1:4" x14ac:dyDescent="0.2">
      <c r="A19178" t="s">
        <v>397</v>
      </c>
      <c r="B19178" t="s">
        <v>143</v>
      </c>
      <c r="C19178" s="44">
        <v>0</v>
      </c>
      <c r="D19178" s="33">
        <v>43858</v>
      </c>
    </row>
    <row r="19179" spans="1:4" x14ac:dyDescent="0.2">
      <c r="A19179" t="s">
        <v>397</v>
      </c>
      <c r="B19179" t="s">
        <v>143</v>
      </c>
      <c r="C19179" s="44">
        <v>0</v>
      </c>
      <c r="D19179" s="33">
        <v>43859</v>
      </c>
    </row>
    <row r="19180" spans="1:4" x14ac:dyDescent="0.2">
      <c r="A19180" t="s">
        <v>397</v>
      </c>
      <c r="B19180" t="s">
        <v>143</v>
      </c>
      <c r="C19180" s="44">
        <v>0</v>
      </c>
      <c r="D19180" s="33">
        <v>43860</v>
      </c>
    </row>
    <row r="19181" spans="1:4" x14ac:dyDescent="0.2">
      <c r="A19181" t="s">
        <v>397</v>
      </c>
      <c r="B19181" t="s">
        <v>143</v>
      </c>
      <c r="C19181" s="44">
        <v>0</v>
      </c>
      <c r="D19181" s="33">
        <v>43861</v>
      </c>
    </row>
    <row r="19182" spans="1:4" x14ac:dyDescent="0.2">
      <c r="A19182" t="s">
        <v>397</v>
      </c>
      <c r="B19182" t="s">
        <v>143</v>
      </c>
      <c r="C19182" s="44">
        <v>0</v>
      </c>
      <c r="D19182" s="33">
        <v>43862</v>
      </c>
    </row>
    <row r="19183" spans="1:4" x14ac:dyDescent="0.2">
      <c r="A19183" t="s">
        <v>397</v>
      </c>
      <c r="B19183" t="s">
        <v>143</v>
      </c>
      <c r="C19183" s="44">
        <v>0</v>
      </c>
      <c r="D19183" s="33">
        <v>43863</v>
      </c>
    </row>
    <row r="19184" spans="1:4" x14ac:dyDescent="0.2">
      <c r="A19184" t="s">
        <v>397</v>
      </c>
      <c r="B19184" t="s">
        <v>143</v>
      </c>
      <c r="C19184" s="44">
        <v>0</v>
      </c>
      <c r="D19184" s="33">
        <v>43864</v>
      </c>
    </row>
    <row r="19185" spans="1:4" x14ac:dyDescent="0.2">
      <c r="A19185" t="s">
        <v>397</v>
      </c>
      <c r="B19185" t="s">
        <v>143</v>
      </c>
      <c r="C19185" s="44">
        <v>0</v>
      </c>
      <c r="D19185" s="33">
        <v>43865</v>
      </c>
    </row>
    <row r="19186" spans="1:4" x14ac:dyDescent="0.2">
      <c r="A19186" t="s">
        <v>397</v>
      </c>
      <c r="B19186" t="s">
        <v>143</v>
      </c>
      <c r="C19186" s="44">
        <v>0</v>
      </c>
      <c r="D19186" s="33">
        <v>43866</v>
      </c>
    </row>
    <row r="19187" spans="1:4" x14ac:dyDescent="0.2">
      <c r="A19187" t="s">
        <v>397</v>
      </c>
      <c r="B19187" t="s">
        <v>143</v>
      </c>
      <c r="C19187" s="44">
        <v>0</v>
      </c>
      <c r="D19187" s="33">
        <v>43867</v>
      </c>
    </row>
    <row r="19188" spans="1:4" x14ac:dyDescent="0.2">
      <c r="A19188" t="s">
        <v>397</v>
      </c>
      <c r="B19188" t="s">
        <v>143</v>
      </c>
      <c r="C19188" s="44">
        <v>0</v>
      </c>
      <c r="D19188" s="33">
        <v>43868</v>
      </c>
    </row>
    <row r="19189" spans="1:4" x14ac:dyDescent="0.2">
      <c r="A19189" t="s">
        <v>397</v>
      </c>
      <c r="B19189" t="s">
        <v>143</v>
      </c>
      <c r="C19189" s="44">
        <v>0</v>
      </c>
      <c r="D19189" s="33">
        <v>43869</v>
      </c>
    </row>
    <row r="19190" spans="1:4" x14ac:dyDescent="0.2">
      <c r="A19190" t="s">
        <v>397</v>
      </c>
      <c r="B19190" t="s">
        <v>143</v>
      </c>
      <c r="C19190" s="44">
        <v>0</v>
      </c>
      <c r="D19190" s="33">
        <v>43870</v>
      </c>
    </row>
    <row r="19191" spans="1:4" x14ac:dyDescent="0.2">
      <c r="A19191" t="s">
        <v>397</v>
      </c>
      <c r="B19191" t="s">
        <v>143</v>
      </c>
      <c r="C19191" s="44">
        <v>0</v>
      </c>
      <c r="D19191" s="33">
        <v>43871</v>
      </c>
    </row>
    <row r="19192" spans="1:4" x14ac:dyDescent="0.2">
      <c r="A19192" t="s">
        <v>397</v>
      </c>
      <c r="B19192" t="s">
        <v>143</v>
      </c>
      <c r="C19192" s="44">
        <v>0</v>
      </c>
      <c r="D19192" s="33">
        <v>43872</v>
      </c>
    </row>
    <row r="19193" spans="1:4" x14ac:dyDescent="0.2">
      <c r="A19193" t="s">
        <v>397</v>
      </c>
      <c r="B19193" t="s">
        <v>143</v>
      </c>
      <c r="C19193" s="44">
        <v>0</v>
      </c>
      <c r="D19193" s="33">
        <v>43873</v>
      </c>
    </row>
    <row r="19194" spans="1:4" x14ac:dyDescent="0.2">
      <c r="A19194" t="s">
        <v>397</v>
      </c>
      <c r="B19194" t="s">
        <v>143</v>
      </c>
      <c r="C19194" s="44">
        <v>0</v>
      </c>
      <c r="D19194" s="33">
        <v>43874</v>
      </c>
    </row>
    <row r="19195" spans="1:4" x14ac:dyDescent="0.2">
      <c r="A19195" t="s">
        <v>397</v>
      </c>
      <c r="B19195" t="s">
        <v>143</v>
      </c>
      <c r="C19195" s="44">
        <v>0</v>
      </c>
      <c r="D19195" s="33">
        <v>43875</v>
      </c>
    </row>
    <row r="19196" spans="1:4" x14ac:dyDescent="0.2">
      <c r="A19196" t="s">
        <v>397</v>
      </c>
      <c r="B19196" t="s">
        <v>143</v>
      </c>
      <c r="C19196" s="44">
        <v>0</v>
      </c>
      <c r="D19196" s="33">
        <v>43876</v>
      </c>
    </row>
    <row r="19197" spans="1:4" x14ac:dyDescent="0.2">
      <c r="A19197" t="s">
        <v>397</v>
      </c>
      <c r="B19197" t="s">
        <v>143</v>
      </c>
      <c r="C19197" s="44">
        <v>0</v>
      </c>
      <c r="D19197" s="33">
        <v>43877</v>
      </c>
    </row>
    <row r="19198" spans="1:4" x14ac:dyDescent="0.2">
      <c r="A19198" t="s">
        <v>397</v>
      </c>
      <c r="B19198" t="s">
        <v>143</v>
      </c>
      <c r="C19198" s="44">
        <v>0</v>
      </c>
      <c r="D19198" s="33">
        <v>43878</v>
      </c>
    </row>
    <row r="19199" spans="1:4" x14ac:dyDescent="0.2">
      <c r="A19199" t="s">
        <v>397</v>
      </c>
      <c r="B19199" t="s">
        <v>143</v>
      </c>
      <c r="C19199" s="44">
        <v>0</v>
      </c>
      <c r="D19199" s="33">
        <v>43879</v>
      </c>
    </row>
    <row r="19200" spans="1:4" x14ac:dyDescent="0.2">
      <c r="A19200" t="s">
        <v>397</v>
      </c>
      <c r="B19200" t="s">
        <v>143</v>
      </c>
      <c r="C19200" s="44">
        <v>0</v>
      </c>
      <c r="D19200" s="33">
        <v>43880</v>
      </c>
    </row>
    <row r="19201" spans="1:4" x14ac:dyDescent="0.2">
      <c r="A19201" t="s">
        <v>397</v>
      </c>
      <c r="B19201" t="s">
        <v>143</v>
      </c>
      <c r="C19201" s="44">
        <v>0</v>
      </c>
      <c r="D19201" s="33">
        <v>43881</v>
      </c>
    </row>
    <row r="19202" spans="1:4" x14ac:dyDescent="0.2">
      <c r="A19202" t="s">
        <v>397</v>
      </c>
      <c r="B19202" t="s">
        <v>143</v>
      </c>
      <c r="C19202" s="44">
        <v>0</v>
      </c>
      <c r="D19202" s="33">
        <v>43882</v>
      </c>
    </row>
    <row r="19203" spans="1:4" x14ac:dyDescent="0.2">
      <c r="A19203" t="s">
        <v>397</v>
      </c>
      <c r="B19203" t="s">
        <v>143</v>
      </c>
      <c r="C19203" s="44">
        <v>0</v>
      </c>
      <c r="D19203" s="33">
        <v>43883</v>
      </c>
    </row>
    <row r="19204" spans="1:4" x14ac:dyDescent="0.2">
      <c r="A19204" t="s">
        <v>397</v>
      </c>
      <c r="B19204" t="s">
        <v>143</v>
      </c>
      <c r="C19204" s="44">
        <v>0</v>
      </c>
      <c r="D19204" s="33">
        <v>43884</v>
      </c>
    </row>
    <row r="19205" spans="1:4" x14ac:dyDescent="0.2">
      <c r="A19205" t="s">
        <v>397</v>
      </c>
      <c r="B19205" t="s">
        <v>143</v>
      </c>
      <c r="C19205" s="44">
        <v>0</v>
      </c>
      <c r="D19205" s="33">
        <v>43885</v>
      </c>
    </row>
    <row r="19206" spans="1:4" x14ac:dyDescent="0.2">
      <c r="A19206" t="s">
        <v>397</v>
      </c>
      <c r="B19206" t="s">
        <v>143</v>
      </c>
      <c r="C19206" s="44">
        <v>0</v>
      </c>
      <c r="D19206" s="33">
        <v>43886</v>
      </c>
    </row>
    <row r="19207" spans="1:4" x14ac:dyDescent="0.2">
      <c r="A19207" t="s">
        <v>397</v>
      </c>
      <c r="B19207" t="s">
        <v>143</v>
      </c>
      <c r="C19207" s="44">
        <v>0</v>
      </c>
      <c r="D19207" s="33">
        <v>43887</v>
      </c>
    </row>
    <row r="19208" spans="1:4" x14ac:dyDescent="0.2">
      <c r="A19208" t="s">
        <v>397</v>
      </c>
      <c r="B19208" t="s">
        <v>143</v>
      </c>
      <c r="C19208" s="44">
        <v>0</v>
      </c>
      <c r="D19208" s="33">
        <v>43888</v>
      </c>
    </row>
    <row r="19209" spans="1:4" x14ac:dyDescent="0.2">
      <c r="A19209" t="s">
        <v>397</v>
      </c>
      <c r="B19209" t="s">
        <v>143</v>
      </c>
      <c r="C19209" s="44">
        <v>0</v>
      </c>
      <c r="D19209" s="33">
        <v>43889</v>
      </c>
    </row>
    <row r="19210" spans="1:4" x14ac:dyDescent="0.2">
      <c r="A19210" t="s">
        <v>397</v>
      </c>
      <c r="B19210" t="s">
        <v>143</v>
      </c>
      <c r="C19210" s="44">
        <v>0</v>
      </c>
      <c r="D19210" s="33">
        <v>43890</v>
      </c>
    </row>
    <row r="19211" spans="1:4" x14ac:dyDescent="0.2">
      <c r="A19211" t="s">
        <v>397</v>
      </c>
      <c r="B19211" t="s">
        <v>143</v>
      </c>
      <c r="C19211" s="44">
        <v>0</v>
      </c>
      <c r="D19211" s="33">
        <v>43891</v>
      </c>
    </row>
    <row r="19212" spans="1:4" x14ac:dyDescent="0.2">
      <c r="A19212" t="s">
        <v>397</v>
      </c>
      <c r="B19212" t="s">
        <v>143</v>
      </c>
      <c r="C19212" s="44">
        <v>0</v>
      </c>
      <c r="D19212" s="33">
        <v>43892</v>
      </c>
    </row>
    <row r="19213" spans="1:4" x14ac:dyDescent="0.2">
      <c r="A19213" t="s">
        <v>397</v>
      </c>
      <c r="B19213" t="s">
        <v>143</v>
      </c>
      <c r="C19213" s="44">
        <v>0</v>
      </c>
      <c r="D19213" s="33">
        <v>43893</v>
      </c>
    </row>
    <row r="19214" spans="1:4" x14ac:dyDescent="0.2">
      <c r="A19214" t="s">
        <v>397</v>
      </c>
      <c r="B19214" t="s">
        <v>143</v>
      </c>
      <c r="C19214" s="44">
        <v>0</v>
      </c>
      <c r="D19214" s="33">
        <v>43894</v>
      </c>
    </row>
    <row r="19215" spans="1:4" x14ac:dyDescent="0.2">
      <c r="A19215" t="s">
        <v>397</v>
      </c>
      <c r="B19215" t="s">
        <v>143</v>
      </c>
      <c r="C19215" s="44">
        <v>0</v>
      </c>
      <c r="D19215" s="33">
        <v>43895</v>
      </c>
    </row>
    <row r="19216" spans="1:4" x14ac:dyDescent="0.2">
      <c r="A19216" t="s">
        <v>397</v>
      </c>
      <c r="B19216" t="s">
        <v>143</v>
      </c>
      <c r="C19216" s="44">
        <v>0</v>
      </c>
      <c r="D19216" s="33">
        <v>43896</v>
      </c>
    </row>
    <row r="19217" spans="1:4" x14ac:dyDescent="0.2">
      <c r="A19217" t="s">
        <v>397</v>
      </c>
      <c r="B19217" t="s">
        <v>143</v>
      </c>
      <c r="C19217" s="44">
        <v>0</v>
      </c>
      <c r="D19217" s="33">
        <v>43897</v>
      </c>
    </row>
    <row r="19218" spans="1:4" x14ac:dyDescent="0.2">
      <c r="A19218" t="s">
        <v>397</v>
      </c>
      <c r="B19218" t="s">
        <v>143</v>
      </c>
      <c r="C19218" s="44">
        <v>0</v>
      </c>
      <c r="D19218" s="33">
        <v>43898</v>
      </c>
    </row>
    <row r="19219" spans="1:4" x14ac:dyDescent="0.2">
      <c r="A19219" t="s">
        <v>397</v>
      </c>
      <c r="B19219" t="s">
        <v>143</v>
      </c>
      <c r="C19219" s="44">
        <v>0</v>
      </c>
      <c r="D19219" s="33">
        <v>43899</v>
      </c>
    </row>
    <row r="19220" spans="1:4" x14ac:dyDescent="0.2">
      <c r="A19220" t="s">
        <v>397</v>
      </c>
      <c r="B19220" t="s">
        <v>143</v>
      </c>
      <c r="C19220" s="44">
        <v>0</v>
      </c>
      <c r="D19220" s="33">
        <v>43900</v>
      </c>
    </row>
    <row r="19221" spans="1:4" x14ac:dyDescent="0.2">
      <c r="A19221" t="s">
        <v>397</v>
      </c>
      <c r="B19221" t="s">
        <v>143</v>
      </c>
      <c r="C19221" s="44">
        <v>0</v>
      </c>
      <c r="D19221" s="33">
        <v>43901</v>
      </c>
    </row>
    <row r="19222" spans="1:4" x14ac:dyDescent="0.2">
      <c r="A19222" t="s">
        <v>397</v>
      </c>
      <c r="B19222" t="s">
        <v>143</v>
      </c>
      <c r="C19222" s="44">
        <v>0</v>
      </c>
      <c r="D19222" s="33">
        <v>43902</v>
      </c>
    </row>
    <row r="19223" spans="1:4" x14ac:dyDescent="0.2">
      <c r="A19223" t="s">
        <v>397</v>
      </c>
      <c r="B19223" t="s">
        <v>143</v>
      </c>
      <c r="C19223" s="44">
        <v>0</v>
      </c>
      <c r="D19223" s="33">
        <v>43903</v>
      </c>
    </row>
    <row r="19224" spans="1:4" x14ac:dyDescent="0.2">
      <c r="A19224" t="s">
        <v>397</v>
      </c>
      <c r="B19224" t="s">
        <v>143</v>
      </c>
      <c r="C19224" s="44">
        <v>0</v>
      </c>
      <c r="D19224" s="33">
        <v>43904</v>
      </c>
    </row>
    <row r="19225" spans="1:4" x14ac:dyDescent="0.2">
      <c r="A19225" t="s">
        <v>397</v>
      </c>
      <c r="B19225" t="s">
        <v>143</v>
      </c>
      <c r="C19225" s="44">
        <v>0</v>
      </c>
      <c r="D19225" s="33">
        <v>43905</v>
      </c>
    </row>
    <row r="19226" spans="1:4" x14ac:dyDescent="0.2">
      <c r="A19226" t="s">
        <v>398</v>
      </c>
      <c r="B19226" t="s">
        <v>143</v>
      </c>
      <c r="C19226" s="44">
        <v>0</v>
      </c>
      <c r="D19226" s="33">
        <v>43852</v>
      </c>
    </row>
    <row r="19227" spans="1:4" x14ac:dyDescent="0.2">
      <c r="A19227" t="s">
        <v>398</v>
      </c>
      <c r="B19227" t="s">
        <v>143</v>
      </c>
      <c r="C19227" s="44">
        <v>0</v>
      </c>
      <c r="D19227" s="33">
        <v>43853</v>
      </c>
    </row>
    <row r="19228" spans="1:4" x14ac:dyDescent="0.2">
      <c r="A19228" t="s">
        <v>398</v>
      </c>
      <c r="B19228" t="s">
        <v>143</v>
      </c>
      <c r="C19228" s="44">
        <v>0</v>
      </c>
      <c r="D19228" s="33">
        <v>43854</v>
      </c>
    </row>
    <row r="19229" spans="1:4" x14ac:dyDescent="0.2">
      <c r="A19229" t="s">
        <v>398</v>
      </c>
      <c r="B19229" t="s">
        <v>143</v>
      </c>
      <c r="C19229" s="44">
        <v>0</v>
      </c>
      <c r="D19229" s="33">
        <v>43855</v>
      </c>
    </row>
    <row r="19230" spans="1:4" x14ac:dyDescent="0.2">
      <c r="A19230" t="s">
        <v>398</v>
      </c>
      <c r="B19230" t="s">
        <v>143</v>
      </c>
      <c r="C19230" s="44">
        <v>0</v>
      </c>
      <c r="D19230" s="33">
        <v>43856</v>
      </c>
    </row>
    <row r="19231" spans="1:4" x14ac:dyDescent="0.2">
      <c r="A19231" t="s">
        <v>398</v>
      </c>
      <c r="B19231" t="s">
        <v>143</v>
      </c>
      <c r="C19231" s="44">
        <v>0</v>
      </c>
      <c r="D19231" s="33">
        <v>43857</v>
      </c>
    </row>
    <row r="19232" spans="1:4" x14ac:dyDescent="0.2">
      <c r="A19232" t="s">
        <v>398</v>
      </c>
      <c r="B19232" t="s">
        <v>143</v>
      </c>
      <c r="C19232" s="44">
        <v>0</v>
      </c>
      <c r="D19232" s="33">
        <v>43858</v>
      </c>
    </row>
    <row r="19233" spans="1:4" x14ac:dyDescent="0.2">
      <c r="A19233" t="s">
        <v>398</v>
      </c>
      <c r="B19233" t="s">
        <v>143</v>
      </c>
      <c r="C19233" s="44">
        <v>0</v>
      </c>
      <c r="D19233" s="33">
        <v>43859</v>
      </c>
    </row>
    <row r="19234" spans="1:4" x14ac:dyDescent="0.2">
      <c r="A19234" t="s">
        <v>398</v>
      </c>
      <c r="B19234" t="s">
        <v>143</v>
      </c>
      <c r="C19234" s="44">
        <v>0</v>
      </c>
      <c r="D19234" s="33">
        <v>43860</v>
      </c>
    </row>
    <row r="19235" spans="1:4" x14ac:dyDescent="0.2">
      <c r="A19235" t="s">
        <v>398</v>
      </c>
      <c r="B19235" t="s">
        <v>143</v>
      </c>
      <c r="C19235" s="44">
        <v>0</v>
      </c>
      <c r="D19235" s="33">
        <v>43861</v>
      </c>
    </row>
    <row r="19236" spans="1:4" x14ac:dyDescent="0.2">
      <c r="A19236" t="s">
        <v>398</v>
      </c>
      <c r="B19236" t="s">
        <v>143</v>
      </c>
      <c r="C19236" s="44">
        <v>0</v>
      </c>
      <c r="D19236" s="33">
        <v>43862</v>
      </c>
    </row>
    <row r="19237" spans="1:4" x14ac:dyDescent="0.2">
      <c r="A19237" t="s">
        <v>398</v>
      </c>
      <c r="B19237" t="s">
        <v>143</v>
      </c>
      <c r="C19237" s="44">
        <v>0</v>
      </c>
      <c r="D19237" s="33">
        <v>43863</v>
      </c>
    </row>
    <row r="19238" spans="1:4" x14ac:dyDescent="0.2">
      <c r="A19238" t="s">
        <v>398</v>
      </c>
      <c r="B19238" t="s">
        <v>143</v>
      </c>
      <c r="C19238" s="44">
        <v>0</v>
      </c>
      <c r="D19238" s="33">
        <v>43864</v>
      </c>
    </row>
    <row r="19239" spans="1:4" x14ac:dyDescent="0.2">
      <c r="A19239" t="s">
        <v>398</v>
      </c>
      <c r="B19239" t="s">
        <v>143</v>
      </c>
      <c r="C19239" s="44">
        <v>0</v>
      </c>
      <c r="D19239" s="33">
        <v>43865</v>
      </c>
    </row>
    <row r="19240" spans="1:4" x14ac:dyDescent="0.2">
      <c r="A19240" t="s">
        <v>398</v>
      </c>
      <c r="B19240" t="s">
        <v>143</v>
      </c>
      <c r="C19240" s="44">
        <v>0</v>
      </c>
      <c r="D19240" s="33">
        <v>43866</v>
      </c>
    </row>
    <row r="19241" spans="1:4" x14ac:dyDescent="0.2">
      <c r="A19241" t="s">
        <v>398</v>
      </c>
      <c r="B19241" t="s">
        <v>143</v>
      </c>
      <c r="C19241" s="44">
        <v>0</v>
      </c>
      <c r="D19241" s="33">
        <v>43867</v>
      </c>
    </row>
    <row r="19242" spans="1:4" x14ac:dyDescent="0.2">
      <c r="A19242" t="s">
        <v>398</v>
      </c>
      <c r="B19242" t="s">
        <v>143</v>
      </c>
      <c r="C19242" s="44">
        <v>0</v>
      </c>
      <c r="D19242" s="33">
        <v>43868</v>
      </c>
    </row>
    <row r="19243" spans="1:4" x14ac:dyDescent="0.2">
      <c r="A19243" t="s">
        <v>398</v>
      </c>
      <c r="B19243" t="s">
        <v>143</v>
      </c>
      <c r="C19243" s="44">
        <v>0</v>
      </c>
      <c r="D19243" s="33">
        <v>43869</v>
      </c>
    </row>
    <row r="19244" spans="1:4" x14ac:dyDescent="0.2">
      <c r="A19244" t="s">
        <v>398</v>
      </c>
      <c r="B19244" t="s">
        <v>143</v>
      </c>
      <c r="C19244" s="44">
        <v>0</v>
      </c>
      <c r="D19244" s="33">
        <v>43870</v>
      </c>
    </row>
    <row r="19245" spans="1:4" x14ac:dyDescent="0.2">
      <c r="A19245" t="s">
        <v>398</v>
      </c>
      <c r="B19245" t="s">
        <v>143</v>
      </c>
      <c r="C19245" s="44">
        <v>0</v>
      </c>
      <c r="D19245" s="33">
        <v>43871</v>
      </c>
    </row>
    <row r="19246" spans="1:4" x14ac:dyDescent="0.2">
      <c r="A19246" t="s">
        <v>398</v>
      </c>
      <c r="B19246" t="s">
        <v>143</v>
      </c>
      <c r="C19246" s="44">
        <v>0</v>
      </c>
      <c r="D19246" s="33">
        <v>43872</v>
      </c>
    </row>
    <row r="19247" spans="1:4" x14ac:dyDescent="0.2">
      <c r="A19247" t="s">
        <v>398</v>
      </c>
      <c r="B19247" t="s">
        <v>143</v>
      </c>
      <c r="C19247" s="44">
        <v>0</v>
      </c>
      <c r="D19247" s="33">
        <v>43873</v>
      </c>
    </row>
    <row r="19248" spans="1:4" x14ac:dyDescent="0.2">
      <c r="A19248" t="s">
        <v>398</v>
      </c>
      <c r="B19248" t="s">
        <v>143</v>
      </c>
      <c r="C19248" s="44">
        <v>0</v>
      </c>
      <c r="D19248" s="33">
        <v>43874</v>
      </c>
    </row>
    <row r="19249" spans="1:4" x14ac:dyDescent="0.2">
      <c r="A19249" t="s">
        <v>398</v>
      </c>
      <c r="B19249" t="s">
        <v>143</v>
      </c>
      <c r="C19249" s="44">
        <v>0</v>
      </c>
      <c r="D19249" s="33">
        <v>43875</v>
      </c>
    </row>
    <row r="19250" spans="1:4" x14ac:dyDescent="0.2">
      <c r="A19250" t="s">
        <v>398</v>
      </c>
      <c r="B19250" t="s">
        <v>143</v>
      </c>
      <c r="C19250" s="44">
        <v>0</v>
      </c>
      <c r="D19250" s="33">
        <v>43876</v>
      </c>
    </row>
    <row r="19251" spans="1:4" x14ac:dyDescent="0.2">
      <c r="A19251" t="s">
        <v>398</v>
      </c>
      <c r="B19251" t="s">
        <v>143</v>
      </c>
      <c r="C19251" s="44">
        <v>0</v>
      </c>
      <c r="D19251" s="33">
        <v>43877</v>
      </c>
    </row>
    <row r="19252" spans="1:4" x14ac:dyDescent="0.2">
      <c r="A19252" t="s">
        <v>398</v>
      </c>
      <c r="B19252" t="s">
        <v>143</v>
      </c>
      <c r="C19252" s="44">
        <v>0</v>
      </c>
      <c r="D19252" s="33">
        <v>43878</v>
      </c>
    </row>
    <row r="19253" spans="1:4" x14ac:dyDescent="0.2">
      <c r="A19253" t="s">
        <v>398</v>
      </c>
      <c r="B19253" t="s">
        <v>143</v>
      </c>
      <c r="C19253" s="44">
        <v>0</v>
      </c>
      <c r="D19253" s="33">
        <v>43879</v>
      </c>
    </row>
    <row r="19254" spans="1:4" x14ac:dyDescent="0.2">
      <c r="A19254" t="s">
        <v>398</v>
      </c>
      <c r="B19254" t="s">
        <v>143</v>
      </c>
      <c r="C19254" s="44">
        <v>0</v>
      </c>
      <c r="D19254" s="33">
        <v>43880</v>
      </c>
    </row>
    <row r="19255" spans="1:4" x14ac:dyDescent="0.2">
      <c r="A19255" t="s">
        <v>398</v>
      </c>
      <c r="B19255" t="s">
        <v>143</v>
      </c>
      <c r="C19255" s="44">
        <v>0</v>
      </c>
      <c r="D19255" s="33">
        <v>43881</v>
      </c>
    </row>
    <row r="19256" spans="1:4" x14ac:dyDescent="0.2">
      <c r="A19256" t="s">
        <v>398</v>
      </c>
      <c r="B19256" t="s">
        <v>143</v>
      </c>
      <c r="C19256" s="44">
        <v>0</v>
      </c>
      <c r="D19256" s="33">
        <v>43882</v>
      </c>
    </row>
    <row r="19257" spans="1:4" x14ac:dyDescent="0.2">
      <c r="A19257" t="s">
        <v>398</v>
      </c>
      <c r="B19257" t="s">
        <v>143</v>
      </c>
      <c r="C19257" s="44">
        <v>0</v>
      </c>
      <c r="D19257" s="33">
        <v>43883</v>
      </c>
    </row>
    <row r="19258" spans="1:4" x14ac:dyDescent="0.2">
      <c r="A19258" t="s">
        <v>398</v>
      </c>
      <c r="B19258" t="s">
        <v>143</v>
      </c>
      <c r="C19258" s="44">
        <v>0</v>
      </c>
      <c r="D19258" s="33">
        <v>43884</v>
      </c>
    </row>
    <row r="19259" spans="1:4" x14ac:dyDescent="0.2">
      <c r="A19259" t="s">
        <v>398</v>
      </c>
      <c r="B19259" t="s">
        <v>143</v>
      </c>
      <c r="C19259" s="44">
        <v>0</v>
      </c>
      <c r="D19259" s="33">
        <v>43885</v>
      </c>
    </row>
    <row r="19260" spans="1:4" x14ac:dyDescent="0.2">
      <c r="A19260" t="s">
        <v>398</v>
      </c>
      <c r="B19260" t="s">
        <v>143</v>
      </c>
      <c r="C19260" s="44">
        <v>0</v>
      </c>
      <c r="D19260" s="33">
        <v>43886</v>
      </c>
    </row>
    <row r="19261" spans="1:4" x14ac:dyDescent="0.2">
      <c r="A19261" t="s">
        <v>398</v>
      </c>
      <c r="B19261" t="s">
        <v>143</v>
      </c>
      <c r="C19261" s="44">
        <v>0</v>
      </c>
      <c r="D19261" s="33">
        <v>43887</v>
      </c>
    </row>
    <row r="19262" spans="1:4" x14ac:dyDescent="0.2">
      <c r="A19262" t="s">
        <v>398</v>
      </c>
      <c r="B19262" t="s">
        <v>143</v>
      </c>
      <c r="C19262" s="44">
        <v>0</v>
      </c>
      <c r="D19262" s="33">
        <v>43888</v>
      </c>
    </row>
    <row r="19263" spans="1:4" x14ac:dyDescent="0.2">
      <c r="A19263" t="s">
        <v>398</v>
      </c>
      <c r="B19263" t="s">
        <v>143</v>
      </c>
      <c r="C19263" s="44">
        <v>0</v>
      </c>
      <c r="D19263" s="33">
        <v>43889</v>
      </c>
    </row>
    <row r="19264" spans="1:4" x14ac:dyDescent="0.2">
      <c r="A19264" t="s">
        <v>398</v>
      </c>
      <c r="B19264" t="s">
        <v>143</v>
      </c>
      <c r="C19264" s="44">
        <v>0</v>
      </c>
      <c r="D19264" s="33">
        <v>43890</v>
      </c>
    </row>
    <row r="19265" spans="1:4" x14ac:dyDescent="0.2">
      <c r="A19265" t="s">
        <v>398</v>
      </c>
      <c r="B19265" t="s">
        <v>143</v>
      </c>
      <c r="C19265" s="44">
        <v>0</v>
      </c>
      <c r="D19265" s="33">
        <v>43891</v>
      </c>
    </row>
    <row r="19266" spans="1:4" x14ac:dyDescent="0.2">
      <c r="A19266" t="s">
        <v>398</v>
      </c>
      <c r="B19266" t="s">
        <v>143</v>
      </c>
      <c r="C19266" s="44">
        <v>0</v>
      </c>
      <c r="D19266" s="33">
        <v>43892</v>
      </c>
    </row>
    <row r="19267" spans="1:4" x14ac:dyDescent="0.2">
      <c r="A19267" t="s">
        <v>398</v>
      </c>
      <c r="B19267" t="s">
        <v>143</v>
      </c>
      <c r="C19267" s="44">
        <v>0</v>
      </c>
      <c r="D19267" s="33">
        <v>43893</v>
      </c>
    </row>
    <row r="19268" spans="1:4" x14ac:dyDescent="0.2">
      <c r="A19268" t="s">
        <v>398</v>
      </c>
      <c r="B19268" t="s">
        <v>143</v>
      </c>
      <c r="C19268" s="44">
        <v>0</v>
      </c>
      <c r="D19268" s="33">
        <v>43894</v>
      </c>
    </row>
    <row r="19269" spans="1:4" x14ac:dyDescent="0.2">
      <c r="A19269" t="s">
        <v>398</v>
      </c>
      <c r="B19269" t="s">
        <v>143</v>
      </c>
      <c r="C19269" s="44">
        <v>0</v>
      </c>
      <c r="D19269" s="33">
        <v>43895</v>
      </c>
    </row>
    <row r="19270" spans="1:4" x14ac:dyDescent="0.2">
      <c r="A19270" t="s">
        <v>398</v>
      </c>
      <c r="B19270" t="s">
        <v>143</v>
      </c>
      <c r="C19270" s="44">
        <v>0</v>
      </c>
      <c r="D19270" s="33">
        <v>43896</v>
      </c>
    </row>
    <row r="19271" spans="1:4" x14ac:dyDescent="0.2">
      <c r="A19271" t="s">
        <v>398</v>
      </c>
      <c r="B19271" t="s">
        <v>143</v>
      </c>
      <c r="C19271" s="44">
        <v>0</v>
      </c>
      <c r="D19271" s="33">
        <v>43897</v>
      </c>
    </row>
    <row r="19272" spans="1:4" x14ac:dyDescent="0.2">
      <c r="A19272" t="s">
        <v>398</v>
      </c>
      <c r="B19272" t="s">
        <v>143</v>
      </c>
      <c r="C19272" s="44">
        <v>0</v>
      </c>
      <c r="D19272" s="33">
        <v>43898</v>
      </c>
    </row>
    <row r="19273" spans="1:4" x14ac:dyDescent="0.2">
      <c r="A19273" t="s">
        <v>398</v>
      </c>
      <c r="B19273" t="s">
        <v>143</v>
      </c>
      <c r="C19273" s="44">
        <v>0</v>
      </c>
      <c r="D19273" s="33">
        <v>43899</v>
      </c>
    </row>
    <row r="19274" spans="1:4" x14ac:dyDescent="0.2">
      <c r="A19274" t="s">
        <v>398</v>
      </c>
      <c r="B19274" t="s">
        <v>143</v>
      </c>
      <c r="C19274" s="44">
        <v>0</v>
      </c>
      <c r="D19274" s="33">
        <v>43900</v>
      </c>
    </row>
    <row r="19275" spans="1:4" x14ac:dyDescent="0.2">
      <c r="A19275" t="s">
        <v>398</v>
      </c>
      <c r="B19275" t="s">
        <v>143</v>
      </c>
      <c r="C19275" s="44">
        <v>0</v>
      </c>
      <c r="D19275" s="33">
        <v>43901</v>
      </c>
    </row>
    <row r="19276" spans="1:4" x14ac:dyDescent="0.2">
      <c r="A19276" t="s">
        <v>398</v>
      </c>
      <c r="B19276" t="s">
        <v>143</v>
      </c>
      <c r="C19276" s="44">
        <v>0</v>
      </c>
      <c r="D19276" s="33">
        <v>43902</v>
      </c>
    </row>
    <row r="19277" spans="1:4" x14ac:dyDescent="0.2">
      <c r="A19277" t="s">
        <v>398</v>
      </c>
      <c r="B19277" t="s">
        <v>143</v>
      </c>
      <c r="C19277" s="44">
        <v>0</v>
      </c>
      <c r="D19277" s="33">
        <v>43903</v>
      </c>
    </row>
    <row r="19278" spans="1:4" x14ac:dyDescent="0.2">
      <c r="A19278" t="s">
        <v>398</v>
      </c>
      <c r="B19278" t="s">
        <v>143</v>
      </c>
      <c r="C19278" s="44">
        <v>0</v>
      </c>
      <c r="D19278" s="33">
        <v>43904</v>
      </c>
    </row>
    <row r="19279" spans="1:4" x14ac:dyDescent="0.2">
      <c r="A19279" t="s">
        <v>398</v>
      </c>
      <c r="B19279" t="s">
        <v>143</v>
      </c>
      <c r="C19279" s="44">
        <v>0</v>
      </c>
      <c r="D19279" s="33">
        <v>43905</v>
      </c>
    </row>
    <row r="19280" spans="1:4" x14ac:dyDescent="0.2">
      <c r="A19280" t="s">
        <v>399</v>
      </c>
      <c r="B19280" t="s">
        <v>143</v>
      </c>
      <c r="C19280" s="44">
        <v>0</v>
      </c>
      <c r="D19280" s="33">
        <v>43852</v>
      </c>
    </row>
    <row r="19281" spans="1:4" x14ac:dyDescent="0.2">
      <c r="A19281" t="s">
        <v>399</v>
      </c>
      <c r="B19281" t="s">
        <v>143</v>
      </c>
      <c r="C19281" s="44">
        <v>0</v>
      </c>
      <c r="D19281" s="33">
        <v>43853</v>
      </c>
    </row>
    <row r="19282" spans="1:4" x14ac:dyDescent="0.2">
      <c r="A19282" t="s">
        <v>399</v>
      </c>
      <c r="B19282" t="s">
        <v>143</v>
      </c>
      <c r="C19282" s="44">
        <v>0</v>
      </c>
      <c r="D19282" s="33">
        <v>43854</v>
      </c>
    </row>
    <row r="19283" spans="1:4" x14ac:dyDescent="0.2">
      <c r="A19283" t="s">
        <v>399</v>
      </c>
      <c r="B19283" t="s">
        <v>143</v>
      </c>
      <c r="C19283" s="44">
        <v>0</v>
      </c>
      <c r="D19283" s="33">
        <v>43855</v>
      </c>
    </row>
    <row r="19284" spans="1:4" x14ac:dyDescent="0.2">
      <c r="A19284" t="s">
        <v>399</v>
      </c>
      <c r="B19284" t="s">
        <v>143</v>
      </c>
      <c r="C19284" s="44">
        <v>0</v>
      </c>
      <c r="D19284" s="33">
        <v>43856</v>
      </c>
    </row>
    <row r="19285" spans="1:4" x14ac:dyDescent="0.2">
      <c r="A19285" t="s">
        <v>399</v>
      </c>
      <c r="B19285" t="s">
        <v>143</v>
      </c>
      <c r="C19285" s="44">
        <v>0</v>
      </c>
      <c r="D19285" s="33">
        <v>43857</v>
      </c>
    </row>
    <row r="19286" spans="1:4" x14ac:dyDescent="0.2">
      <c r="A19286" t="s">
        <v>399</v>
      </c>
      <c r="B19286" t="s">
        <v>143</v>
      </c>
      <c r="C19286" s="44">
        <v>0</v>
      </c>
      <c r="D19286" s="33">
        <v>43858</v>
      </c>
    </row>
    <row r="19287" spans="1:4" x14ac:dyDescent="0.2">
      <c r="A19287" t="s">
        <v>399</v>
      </c>
      <c r="B19287" t="s">
        <v>143</v>
      </c>
      <c r="C19287" s="44">
        <v>0</v>
      </c>
      <c r="D19287" s="33">
        <v>43859</v>
      </c>
    </row>
    <row r="19288" spans="1:4" x14ac:dyDescent="0.2">
      <c r="A19288" t="s">
        <v>399</v>
      </c>
      <c r="B19288" t="s">
        <v>143</v>
      </c>
      <c r="C19288" s="44">
        <v>0</v>
      </c>
      <c r="D19288" s="33">
        <v>43860</v>
      </c>
    </row>
    <row r="19289" spans="1:4" x14ac:dyDescent="0.2">
      <c r="A19289" t="s">
        <v>399</v>
      </c>
      <c r="B19289" t="s">
        <v>143</v>
      </c>
      <c r="C19289" s="44">
        <v>0</v>
      </c>
      <c r="D19289" s="33">
        <v>43861</v>
      </c>
    </row>
    <row r="19290" spans="1:4" x14ac:dyDescent="0.2">
      <c r="A19290" t="s">
        <v>399</v>
      </c>
      <c r="B19290" t="s">
        <v>143</v>
      </c>
      <c r="C19290" s="44">
        <v>0</v>
      </c>
      <c r="D19290" s="33">
        <v>43862</v>
      </c>
    </row>
    <row r="19291" spans="1:4" x14ac:dyDescent="0.2">
      <c r="A19291" t="s">
        <v>399</v>
      </c>
      <c r="B19291" t="s">
        <v>143</v>
      </c>
      <c r="C19291" s="44">
        <v>0</v>
      </c>
      <c r="D19291" s="33">
        <v>43863</v>
      </c>
    </row>
    <row r="19292" spans="1:4" x14ac:dyDescent="0.2">
      <c r="A19292" t="s">
        <v>399</v>
      </c>
      <c r="B19292" t="s">
        <v>143</v>
      </c>
      <c r="C19292" s="44">
        <v>0</v>
      </c>
      <c r="D19292" s="33">
        <v>43864</v>
      </c>
    </row>
    <row r="19293" spans="1:4" x14ac:dyDescent="0.2">
      <c r="A19293" t="s">
        <v>399</v>
      </c>
      <c r="B19293" t="s">
        <v>143</v>
      </c>
      <c r="C19293" s="44">
        <v>0</v>
      </c>
      <c r="D19293" s="33">
        <v>43865</v>
      </c>
    </row>
    <row r="19294" spans="1:4" x14ac:dyDescent="0.2">
      <c r="A19294" t="s">
        <v>399</v>
      </c>
      <c r="B19294" t="s">
        <v>143</v>
      </c>
      <c r="C19294" s="44">
        <v>0</v>
      </c>
      <c r="D19294" s="33">
        <v>43866</v>
      </c>
    </row>
    <row r="19295" spans="1:4" x14ac:dyDescent="0.2">
      <c r="A19295" t="s">
        <v>399</v>
      </c>
      <c r="B19295" t="s">
        <v>143</v>
      </c>
      <c r="C19295" s="44">
        <v>0</v>
      </c>
      <c r="D19295" s="33">
        <v>43867</v>
      </c>
    </row>
    <row r="19296" spans="1:4" x14ac:dyDescent="0.2">
      <c r="A19296" t="s">
        <v>399</v>
      </c>
      <c r="B19296" t="s">
        <v>143</v>
      </c>
      <c r="C19296" s="44">
        <v>0</v>
      </c>
      <c r="D19296" s="33">
        <v>43868</v>
      </c>
    </row>
    <row r="19297" spans="1:4" x14ac:dyDescent="0.2">
      <c r="A19297" t="s">
        <v>399</v>
      </c>
      <c r="B19297" t="s">
        <v>143</v>
      </c>
      <c r="C19297" s="44">
        <v>0</v>
      </c>
      <c r="D19297" s="33">
        <v>43869</v>
      </c>
    </row>
    <row r="19298" spans="1:4" x14ac:dyDescent="0.2">
      <c r="A19298" t="s">
        <v>399</v>
      </c>
      <c r="B19298" t="s">
        <v>143</v>
      </c>
      <c r="C19298" s="44">
        <v>0</v>
      </c>
      <c r="D19298" s="33">
        <v>43870</v>
      </c>
    </row>
    <row r="19299" spans="1:4" x14ac:dyDescent="0.2">
      <c r="A19299" t="s">
        <v>399</v>
      </c>
      <c r="B19299" t="s">
        <v>143</v>
      </c>
      <c r="C19299" s="44">
        <v>0</v>
      </c>
      <c r="D19299" s="33">
        <v>43871</v>
      </c>
    </row>
    <row r="19300" spans="1:4" x14ac:dyDescent="0.2">
      <c r="A19300" t="s">
        <v>399</v>
      </c>
      <c r="B19300" t="s">
        <v>143</v>
      </c>
      <c r="C19300" s="44">
        <v>0</v>
      </c>
      <c r="D19300" s="33">
        <v>43872</v>
      </c>
    </row>
    <row r="19301" spans="1:4" x14ac:dyDescent="0.2">
      <c r="A19301" t="s">
        <v>399</v>
      </c>
      <c r="B19301" t="s">
        <v>143</v>
      </c>
      <c r="C19301" s="44">
        <v>0</v>
      </c>
      <c r="D19301" s="33">
        <v>43873</v>
      </c>
    </row>
    <row r="19302" spans="1:4" x14ac:dyDescent="0.2">
      <c r="A19302" t="s">
        <v>399</v>
      </c>
      <c r="B19302" t="s">
        <v>143</v>
      </c>
      <c r="C19302" s="44">
        <v>0</v>
      </c>
      <c r="D19302" s="33">
        <v>43874</v>
      </c>
    </row>
    <row r="19303" spans="1:4" x14ac:dyDescent="0.2">
      <c r="A19303" t="s">
        <v>399</v>
      </c>
      <c r="B19303" t="s">
        <v>143</v>
      </c>
      <c r="C19303" s="44">
        <v>0</v>
      </c>
      <c r="D19303" s="33">
        <v>43875</v>
      </c>
    </row>
    <row r="19304" spans="1:4" x14ac:dyDescent="0.2">
      <c r="A19304" t="s">
        <v>399</v>
      </c>
      <c r="B19304" t="s">
        <v>143</v>
      </c>
      <c r="C19304" s="44">
        <v>0</v>
      </c>
      <c r="D19304" s="33">
        <v>43876</v>
      </c>
    </row>
    <row r="19305" spans="1:4" x14ac:dyDescent="0.2">
      <c r="A19305" t="s">
        <v>399</v>
      </c>
      <c r="B19305" t="s">
        <v>143</v>
      </c>
      <c r="C19305" s="44">
        <v>0</v>
      </c>
      <c r="D19305" s="33">
        <v>43877</v>
      </c>
    </row>
    <row r="19306" spans="1:4" x14ac:dyDescent="0.2">
      <c r="A19306" t="s">
        <v>399</v>
      </c>
      <c r="B19306" t="s">
        <v>143</v>
      </c>
      <c r="C19306" s="44">
        <v>0</v>
      </c>
      <c r="D19306" s="33">
        <v>43878</v>
      </c>
    </row>
    <row r="19307" spans="1:4" x14ac:dyDescent="0.2">
      <c r="A19307" t="s">
        <v>399</v>
      </c>
      <c r="B19307" t="s">
        <v>143</v>
      </c>
      <c r="C19307" s="44">
        <v>0</v>
      </c>
      <c r="D19307" s="33">
        <v>43879</v>
      </c>
    </row>
    <row r="19308" spans="1:4" x14ac:dyDescent="0.2">
      <c r="A19308" t="s">
        <v>399</v>
      </c>
      <c r="B19308" t="s">
        <v>143</v>
      </c>
      <c r="C19308" s="44">
        <v>0</v>
      </c>
      <c r="D19308" s="33">
        <v>43880</v>
      </c>
    </row>
    <row r="19309" spans="1:4" x14ac:dyDescent="0.2">
      <c r="A19309" t="s">
        <v>399</v>
      </c>
      <c r="B19309" t="s">
        <v>143</v>
      </c>
      <c r="C19309" s="44">
        <v>0</v>
      </c>
      <c r="D19309" s="33">
        <v>43881</v>
      </c>
    </row>
    <row r="19310" spans="1:4" x14ac:dyDescent="0.2">
      <c r="A19310" t="s">
        <v>399</v>
      </c>
      <c r="B19310" t="s">
        <v>143</v>
      </c>
      <c r="C19310" s="44">
        <v>0</v>
      </c>
      <c r="D19310" s="33">
        <v>43882</v>
      </c>
    </row>
    <row r="19311" spans="1:4" x14ac:dyDescent="0.2">
      <c r="A19311" t="s">
        <v>399</v>
      </c>
      <c r="B19311" t="s">
        <v>143</v>
      </c>
      <c r="C19311" s="44">
        <v>0</v>
      </c>
      <c r="D19311" s="33">
        <v>43883</v>
      </c>
    </row>
    <row r="19312" spans="1:4" x14ac:dyDescent="0.2">
      <c r="A19312" t="s">
        <v>399</v>
      </c>
      <c r="B19312" t="s">
        <v>143</v>
      </c>
      <c r="C19312" s="44">
        <v>0</v>
      </c>
      <c r="D19312" s="33">
        <v>43884</v>
      </c>
    </row>
    <row r="19313" spans="1:4" x14ac:dyDescent="0.2">
      <c r="A19313" t="s">
        <v>399</v>
      </c>
      <c r="B19313" t="s">
        <v>143</v>
      </c>
      <c r="C19313" s="44">
        <v>0</v>
      </c>
      <c r="D19313" s="33">
        <v>43885</v>
      </c>
    </row>
    <row r="19314" spans="1:4" x14ac:dyDescent="0.2">
      <c r="A19314" t="s">
        <v>399</v>
      </c>
      <c r="B19314" t="s">
        <v>143</v>
      </c>
      <c r="C19314" s="44">
        <v>0</v>
      </c>
      <c r="D19314" s="33">
        <v>43886</v>
      </c>
    </row>
    <row r="19315" spans="1:4" x14ac:dyDescent="0.2">
      <c r="A19315" t="s">
        <v>399</v>
      </c>
      <c r="B19315" t="s">
        <v>143</v>
      </c>
      <c r="C19315" s="44">
        <v>0</v>
      </c>
      <c r="D19315" s="33">
        <v>43887</v>
      </c>
    </row>
    <row r="19316" spans="1:4" x14ac:dyDescent="0.2">
      <c r="A19316" t="s">
        <v>399</v>
      </c>
      <c r="B19316" t="s">
        <v>143</v>
      </c>
      <c r="C19316" s="44">
        <v>0</v>
      </c>
      <c r="D19316" s="33">
        <v>43888</v>
      </c>
    </row>
    <row r="19317" spans="1:4" x14ac:dyDescent="0.2">
      <c r="A19317" t="s">
        <v>399</v>
      </c>
      <c r="B19317" t="s">
        <v>143</v>
      </c>
      <c r="C19317" s="44">
        <v>0</v>
      </c>
      <c r="D19317" s="33">
        <v>43889</v>
      </c>
    </row>
    <row r="19318" spans="1:4" x14ac:dyDescent="0.2">
      <c r="A19318" t="s">
        <v>399</v>
      </c>
      <c r="B19318" t="s">
        <v>143</v>
      </c>
      <c r="C19318" s="44">
        <v>0</v>
      </c>
      <c r="D19318" s="33">
        <v>43890</v>
      </c>
    </row>
    <row r="19319" spans="1:4" x14ac:dyDescent="0.2">
      <c r="A19319" t="s">
        <v>399</v>
      </c>
      <c r="B19319" t="s">
        <v>143</v>
      </c>
      <c r="C19319" s="44">
        <v>0</v>
      </c>
      <c r="D19319" s="33">
        <v>43891</v>
      </c>
    </row>
    <row r="19320" spans="1:4" x14ac:dyDescent="0.2">
      <c r="A19320" t="s">
        <v>399</v>
      </c>
      <c r="B19320" t="s">
        <v>143</v>
      </c>
      <c r="C19320" s="44">
        <v>0</v>
      </c>
      <c r="D19320" s="33">
        <v>43892</v>
      </c>
    </row>
    <row r="19321" spans="1:4" x14ac:dyDescent="0.2">
      <c r="A19321" t="s">
        <v>399</v>
      </c>
      <c r="B19321" t="s">
        <v>143</v>
      </c>
      <c r="C19321" s="44">
        <v>0</v>
      </c>
      <c r="D19321" s="33">
        <v>43893</v>
      </c>
    </row>
    <row r="19322" spans="1:4" x14ac:dyDescent="0.2">
      <c r="A19322" t="s">
        <v>399</v>
      </c>
      <c r="B19322" t="s">
        <v>143</v>
      </c>
      <c r="C19322" s="44">
        <v>0</v>
      </c>
      <c r="D19322" s="33">
        <v>43894</v>
      </c>
    </row>
    <row r="19323" spans="1:4" x14ac:dyDescent="0.2">
      <c r="A19323" t="s">
        <v>399</v>
      </c>
      <c r="B19323" t="s">
        <v>143</v>
      </c>
      <c r="C19323" s="44">
        <v>0</v>
      </c>
      <c r="D19323" s="33">
        <v>43895</v>
      </c>
    </row>
    <row r="19324" spans="1:4" x14ac:dyDescent="0.2">
      <c r="A19324" t="s">
        <v>399</v>
      </c>
      <c r="B19324" t="s">
        <v>143</v>
      </c>
      <c r="C19324" s="44">
        <v>0</v>
      </c>
      <c r="D19324" s="33">
        <v>43896</v>
      </c>
    </row>
    <row r="19325" spans="1:4" x14ac:dyDescent="0.2">
      <c r="A19325" t="s">
        <v>399</v>
      </c>
      <c r="B19325" t="s">
        <v>143</v>
      </c>
      <c r="C19325" s="44">
        <v>0</v>
      </c>
      <c r="D19325" s="33">
        <v>43897</v>
      </c>
    </row>
    <row r="19326" spans="1:4" x14ac:dyDescent="0.2">
      <c r="A19326" t="s">
        <v>399</v>
      </c>
      <c r="B19326" t="s">
        <v>143</v>
      </c>
      <c r="C19326" s="44">
        <v>0</v>
      </c>
      <c r="D19326" s="33">
        <v>43898</v>
      </c>
    </row>
    <row r="19327" spans="1:4" x14ac:dyDescent="0.2">
      <c r="A19327" t="s">
        <v>399</v>
      </c>
      <c r="B19327" t="s">
        <v>143</v>
      </c>
      <c r="C19327" s="44">
        <v>0</v>
      </c>
      <c r="D19327" s="33">
        <v>43899</v>
      </c>
    </row>
    <row r="19328" spans="1:4" x14ac:dyDescent="0.2">
      <c r="A19328" t="s">
        <v>399</v>
      </c>
      <c r="B19328" t="s">
        <v>143</v>
      </c>
      <c r="C19328" s="44">
        <v>0</v>
      </c>
      <c r="D19328" s="33">
        <v>43900</v>
      </c>
    </row>
    <row r="19329" spans="1:4" x14ac:dyDescent="0.2">
      <c r="A19329" t="s">
        <v>399</v>
      </c>
      <c r="B19329" t="s">
        <v>143</v>
      </c>
      <c r="C19329" s="44">
        <v>0</v>
      </c>
      <c r="D19329" s="33">
        <v>43901</v>
      </c>
    </row>
    <row r="19330" spans="1:4" x14ac:dyDescent="0.2">
      <c r="A19330" t="s">
        <v>399</v>
      </c>
      <c r="B19330" t="s">
        <v>143</v>
      </c>
      <c r="C19330" s="44">
        <v>0</v>
      </c>
      <c r="D19330" s="33">
        <v>43902</v>
      </c>
    </row>
    <row r="19331" spans="1:4" x14ac:dyDescent="0.2">
      <c r="A19331" t="s">
        <v>399</v>
      </c>
      <c r="B19331" t="s">
        <v>143</v>
      </c>
      <c r="C19331" s="44">
        <v>0</v>
      </c>
      <c r="D19331" s="33">
        <v>43903</v>
      </c>
    </row>
    <row r="19332" spans="1:4" x14ac:dyDescent="0.2">
      <c r="A19332" t="s">
        <v>399</v>
      </c>
      <c r="B19332" t="s">
        <v>143</v>
      </c>
      <c r="C19332" s="44">
        <v>0</v>
      </c>
      <c r="D19332" s="33">
        <v>43904</v>
      </c>
    </row>
    <row r="19333" spans="1:4" x14ac:dyDescent="0.2">
      <c r="A19333" t="s">
        <v>399</v>
      </c>
      <c r="B19333" t="s">
        <v>143</v>
      </c>
      <c r="C19333" s="44">
        <v>0</v>
      </c>
      <c r="D19333" s="33">
        <v>43905</v>
      </c>
    </row>
    <row r="19334" spans="1:4" x14ac:dyDescent="0.2">
      <c r="A19334" t="s">
        <v>400</v>
      </c>
      <c r="B19334" t="s">
        <v>143</v>
      </c>
      <c r="C19334" s="44">
        <v>0</v>
      </c>
      <c r="D19334" s="33">
        <v>43852</v>
      </c>
    </row>
    <row r="19335" spans="1:4" x14ac:dyDescent="0.2">
      <c r="A19335" t="s">
        <v>400</v>
      </c>
      <c r="B19335" t="s">
        <v>143</v>
      </c>
      <c r="C19335" s="44">
        <v>0</v>
      </c>
      <c r="D19335" s="33">
        <v>43853</v>
      </c>
    </row>
    <row r="19336" spans="1:4" x14ac:dyDescent="0.2">
      <c r="A19336" t="s">
        <v>400</v>
      </c>
      <c r="B19336" t="s">
        <v>143</v>
      </c>
      <c r="C19336" s="44">
        <v>0</v>
      </c>
      <c r="D19336" s="33">
        <v>43854</v>
      </c>
    </row>
    <row r="19337" spans="1:4" x14ac:dyDescent="0.2">
      <c r="A19337" t="s">
        <v>400</v>
      </c>
      <c r="B19337" t="s">
        <v>143</v>
      </c>
      <c r="C19337" s="44">
        <v>0</v>
      </c>
      <c r="D19337" s="33">
        <v>43855</v>
      </c>
    </row>
    <row r="19338" spans="1:4" x14ac:dyDescent="0.2">
      <c r="A19338" t="s">
        <v>400</v>
      </c>
      <c r="B19338" t="s">
        <v>143</v>
      </c>
      <c r="C19338" s="44">
        <v>0</v>
      </c>
      <c r="D19338" s="33">
        <v>43856</v>
      </c>
    </row>
    <row r="19339" spans="1:4" x14ac:dyDescent="0.2">
      <c r="A19339" t="s">
        <v>400</v>
      </c>
      <c r="B19339" t="s">
        <v>143</v>
      </c>
      <c r="C19339" s="44">
        <v>0</v>
      </c>
      <c r="D19339" s="33">
        <v>43857</v>
      </c>
    </row>
    <row r="19340" spans="1:4" x14ac:dyDescent="0.2">
      <c r="A19340" t="s">
        <v>400</v>
      </c>
      <c r="B19340" t="s">
        <v>143</v>
      </c>
      <c r="C19340" s="44">
        <v>0</v>
      </c>
      <c r="D19340" s="33">
        <v>43858</v>
      </c>
    </row>
    <row r="19341" spans="1:4" x14ac:dyDescent="0.2">
      <c r="A19341" t="s">
        <v>400</v>
      </c>
      <c r="B19341" t="s">
        <v>143</v>
      </c>
      <c r="C19341" s="44">
        <v>0</v>
      </c>
      <c r="D19341" s="33">
        <v>43859</v>
      </c>
    </row>
    <row r="19342" spans="1:4" x14ac:dyDescent="0.2">
      <c r="A19342" t="s">
        <v>400</v>
      </c>
      <c r="B19342" t="s">
        <v>143</v>
      </c>
      <c r="C19342" s="44">
        <v>0</v>
      </c>
      <c r="D19342" s="33">
        <v>43860</v>
      </c>
    </row>
    <row r="19343" spans="1:4" x14ac:dyDescent="0.2">
      <c r="A19343" t="s">
        <v>400</v>
      </c>
      <c r="B19343" t="s">
        <v>143</v>
      </c>
      <c r="C19343" s="44">
        <v>0</v>
      </c>
      <c r="D19343" s="33">
        <v>43861</v>
      </c>
    </row>
    <row r="19344" spans="1:4" x14ac:dyDescent="0.2">
      <c r="A19344" t="s">
        <v>400</v>
      </c>
      <c r="B19344" t="s">
        <v>143</v>
      </c>
      <c r="C19344" s="44">
        <v>0</v>
      </c>
      <c r="D19344" s="33">
        <v>43862</v>
      </c>
    </row>
    <row r="19345" spans="1:4" x14ac:dyDescent="0.2">
      <c r="A19345" t="s">
        <v>400</v>
      </c>
      <c r="B19345" t="s">
        <v>143</v>
      </c>
      <c r="C19345" s="44">
        <v>0</v>
      </c>
      <c r="D19345" s="33">
        <v>43863</v>
      </c>
    </row>
    <row r="19346" spans="1:4" x14ac:dyDescent="0.2">
      <c r="A19346" t="s">
        <v>400</v>
      </c>
      <c r="B19346" t="s">
        <v>143</v>
      </c>
      <c r="C19346" s="44">
        <v>0</v>
      </c>
      <c r="D19346" s="33">
        <v>43864</v>
      </c>
    </row>
    <row r="19347" spans="1:4" x14ac:dyDescent="0.2">
      <c r="A19347" t="s">
        <v>400</v>
      </c>
      <c r="B19347" t="s">
        <v>143</v>
      </c>
      <c r="C19347" s="44">
        <v>0</v>
      </c>
      <c r="D19347" s="33">
        <v>43865</v>
      </c>
    </row>
    <row r="19348" spans="1:4" x14ac:dyDescent="0.2">
      <c r="A19348" t="s">
        <v>400</v>
      </c>
      <c r="B19348" t="s">
        <v>143</v>
      </c>
      <c r="C19348" s="44">
        <v>0</v>
      </c>
      <c r="D19348" s="33">
        <v>43866</v>
      </c>
    </row>
    <row r="19349" spans="1:4" x14ac:dyDescent="0.2">
      <c r="A19349" t="s">
        <v>400</v>
      </c>
      <c r="B19349" t="s">
        <v>143</v>
      </c>
      <c r="C19349" s="44">
        <v>0</v>
      </c>
      <c r="D19349" s="33">
        <v>43867</v>
      </c>
    </row>
    <row r="19350" spans="1:4" x14ac:dyDescent="0.2">
      <c r="A19350" t="s">
        <v>400</v>
      </c>
      <c r="B19350" t="s">
        <v>143</v>
      </c>
      <c r="C19350" s="44">
        <v>0</v>
      </c>
      <c r="D19350" s="33">
        <v>43868</v>
      </c>
    </row>
    <row r="19351" spans="1:4" x14ac:dyDescent="0.2">
      <c r="A19351" t="s">
        <v>400</v>
      </c>
      <c r="B19351" t="s">
        <v>143</v>
      </c>
      <c r="C19351" s="44">
        <v>0</v>
      </c>
      <c r="D19351" s="33">
        <v>43869</v>
      </c>
    </row>
    <row r="19352" spans="1:4" x14ac:dyDescent="0.2">
      <c r="A19352" t="s">
        <v>400</v>
      </c>
      <c r="B19352" t="s">
        <v>143</v>
      </c>
      <c r="C19352" s="44">
        <v>0</v>
      </c>
      <c r="D19352" s="33">
        <v>43870</v>
      </c>
    </row>
    <row r="19353" spans="1:4" x14ac:dyDescent="0.2">
      <c r="A19353" t="s">
        <v>400</v>
      </c>
      <c r="B19353" t="s">
        <v>143</v>
      </c>
      <c r="C19353" s="44">
        <v>0</v>
      </c>
      <c r="D19353" s="33">
        <v>43871</v>
      </c>
    </row>
    <row r="19354" spans="1:4" x14ac:dyDescent="0.2">
      <c r="A19354" t="s">
        <v>400</v>
      </c>
      <c r="B19354" t="s">
        <v>143</v>
      </c>
      <c r="C19354" s="44">
        <v>0</v>
      </c>
      <c r="D19354" s="33">
        <v>43872</v>
      </c>
    </row>
    <row r="19355" spans="1:4" x14ac:dyDescent="0.2">
      <c r="A19355" t="s">
        <v>400</v>
      </c>
      <c r="B19355" t="s">
        <v>143</v>
      </c>
      <c r="C19355" s="44">
        <v>0</v>
      </c>
      <c r="D19355" s="33">
        <v>43873</v>
      </c>
    </row>
    <row r="19356" spans="1:4" x14ac:dyDescent="0.2">
      <c r="A19356" t="s">
        <v>400</v>
      </c>
      <c r="B19356" t="s">
        <v>143</v>
      </c>
      <c r="C19356" s="44">
        <v>0</v>
      </c>
      <c r="D19356" s="33">
        <v>43874</v>
      </c>
    </row>
    <row r="19357" spans="1:4" x14ac:dyDescent="0.2">
      <c r="A19357" t="s">
        <v>400</v>
      </c>
      <c r="B19357" t="s">
        <v>143</v>
      </c>
      <c r="C19357" s="44">
        <v>0</v>
      </c>
      <c r="D19357" s="33">
        <v>43875</v>
      </c>
    </row>
    <row r="19358" spans="1:4" x14ac:dyDescent="0.2">
      <c r="A19358" t="s">
        <v>400</v>
      </c>
      <c r="B19358" t="s">
        <v>143</v>
      </c>
      <c r="C19358" s="44">
        <v>0</v>
      </c>
      <c r="D19358" s="33">
        <v>43876</v>
      </c>
    </row>
    <row r="19359" spans="1:4" x14ac:dyDescent="0.2">
      <c r="A19359" t="s">
        <v>400</v>
      </c>
      <c r="B19359" t="s">
        <v>143</v>
      </c>
      <c r="C19359" s="44">
        <v>0</v>
      </c>
      <c r="D19359" s="33">
        <v>43877</v>
      </c>
    </row>
    <row r="19360" spans="1:4" x14ac:dyDescent="0.2">
      <c r="A19360" t="s">
        <v>400</v>
      </c>
      <c r="B19360" t="s">
        <v>143</v>
      </c>
      <c r="C19360" s="44">
        <v>0</v>
      </c>
      <c r="D19360" s="33">
        <v>43878</v>
      </c>
    </row>
    <row r="19361" spans="1:4" x14ac:dyDescent="0.2">
      <c r="A19361" t="s">
        <v>400</v>
      </c>
      <c r="B19361" t="s">
        <v>143</v>
      </c>
      <c r="C19361" s="44">
        <v>0</v>
      </c>
      <c r="D19361" s="33">
        <v>43879</v>
      </c>
    </row>
    <row r="19362" spans="1:4" x14ac:dyDescent="0.2">
      <c r="A19362" t="s">
        <v>400</v>
      </c>
      <c r="B19362" t="s">
        <v>143</v>
      </c>
      <c r="C19362" s="44">
        <v>0</v>
      </c>
      <c r="D19362" s="33">
        <v>43880</v>
      </c>
    </row>
    <row r="19363" spans="1:4" x14ac:dyDescent="0.2">
      <c r="A19363" t="s">
        <v>400</v>
      </c>
      <c r="B19363" t="s">
        <v>143</v>
      </c>
      <c r="C19363" s="44">
        <v>0</v>
      </c>
      <c r="D19363" s="33">
        <v>43881</v>
      </c>
    </row>
    <row r="19364" spans="1:4" x14ac:dyDescent="0.2">
      <c r="A19364" t="s">
        <v>400</v>
      </c>
      <c r="B19364" t="s">
        <v>143</v>
      </c>
      <c r="C19364" s="44">
        <v>0</v>
      </c>
      <c r="D19364" s="33">
        <v>43882</v>
      </c>
    </row>
    <row r="19365" spans="1:4" x14ac:dyDescent="0.2">
      <c r="A19365" t="s">
        <v>400</v>
      </c>
      <c r="B19365" t="s">
        <v>143</v>
      </c>
      <c r="C19365" s="44">
        <v>0</v>
      </c>
      <c r="D19365" s="33">
        <v>43883</v>
      </c>
    </row>
    <row r="19366" spans="1:4" x14ac:dyDescent="0.2">
      <c r="A19366" t="s">
        <v>400</v>
      </c>
      <c r="B19366" t="s">
        <v>143</v>
      </c>
      <c r="C19366" s="44">
        <v>0</v>
      </c>
      <c r="D19366" s="33">
        <v>43884</v>
      </c>
    </row>
    <row r="19367" spans="1:4" x14ac:dyDescent="0.2">
      <c r="A19367" t="s">
        <v>400</v>
      </c>
      <c r="B19367" t="s">
        <v>143</v>
      </c>
      <c r="C19367" s="44">
        <v>0</v>
      </c>
      <c r="D19367" s="33">
        <v>43885</v>
      </c>
    </row>
    <row r="19368" spans="1:4" x14ac:dyDescent="0.2">
      <c r="A19368" t="s">
        <v>400</v>
      </c>
      <c r="B19368" t="s">
        <v>143</v>
      </c>
      <c r="C19368" s="44">
        <v>0</v>
      </c>
      <c r="D19368" s="33">
        <v>43886</v>
      </c>
    </row>
    <row r="19369" spans="1:4" x14ac:dyDescent="0.2">
      <c r="A19369" t="s">
        <v>400</v>
      </c>
      <c r="B19369" t="s">
        <v>143</v>
      </c>
      <c r="C19369" s="44">
        <v>0</v>
      </c>
      <c r="D19369" s="33">
        <v>43887</v>
      </c>
    </row>
    <row r="19370" spans="1:4" x14ac:dyDescent="0.2">
      <c r="A19370" t="s">
        <v>400</v>
      </c>
      <c r="B19370" t="s">
        <v>143</v>
      </c>
      <c r="C19370" s="44">
        <v>0</v>
      </c>
      <c r="D19370" s="33">
        <v>43888</v>
      </c>
    </row>
    <row r="19371" spans="1:4" x14ac:dyDescent="0.2">
      <c r="A19371" t="s">
        <v>400</v>
      </c>
      <c r="B19371" t="s">
        <v>143</v>
      </c>
      <c r="C19371" s="44">
        <v>0</v>
      </c>
      <c r="D19371" s="33">
        <v>43889</v>
      </c>
    </row>
    <row r="19372" spans="1:4" x14ac:dyDescent="0.2">
      <c r="A19372" t="s">
        <v>400</v>
      </c>
      <c r="B19372" t="s">
        <v>143</v>
      </c>
      <c r="C19372" s="44">
        <v>0</v>
      </c>
      <c r="D19372" s="33">
        <v>43890</v>
      </c>
    </row>
    <row r="19373" spans="1:4" x14ac:dyDescent="0.2">
      <c r="A19373" t="s">
        <v>400</v>
      </c>
      <c r="B19373" t="s">
        <v>143</v>
      </c>
      <c r="C19373" s="44">
        <v>0</v>
      </c>
      <c r="D19373" s="33">
        <v>43891</v>
      </c>
    </row>
    <row r="19374" spans="1:4" x14ac:dyDescent="0.2">
      <c r="A19374" t="s">
        <v>400</v>
      </c>
      <c r="B19374" t="s">
        <v>143</v>
      </c>
      <c r="C19374" s="44">
        <v>0</v>
      </c>
      <c r="D19374" s="33">
        <v>43892</v>
      </c>
    </row>
    <row r="19375" spans="1:4" x14ac:dyDescent="0.2">
      <c r="A19375" t="s">
        <v>400</v>
      </c>
      <c r="B19375" t="s">
        <v>143</v>
      </c>
      <c r="C19375" s="44">
        <v>0</v>
      </c>
      <c r="D19375" s="33">
        <v>43893</v>
      </c>
    </row>
    <row r="19376" spans="1:4" x14ac:dyDescent="0.2">
      <c r="A19376" t="s">
        <v>400</v>
      </c>
      <c r="B19376" t="s">
        <v>143</v>
      </c>
      <c r="C19376" s="44">
        <v>0</v>
      </c>
      <c r="D19376" s="33">
        <v>43894</v>
      </c>
    </row>
    <row r="19377" spans="1:4" x14ac:dyDescent="0.2">
      <c r="A19377" t="s">
        <v>400</v>
      </c>
      <c r="B19377" t="s">
        <v>143</v>
      </c>
      <c r="C19377" s="44">
        <v>0</v>
      </c>
      <c r="D19377" s="33">
        <v>43895</v>
      </c>
    </row>
    <row r="19378" spans="1:4" x14ac:dyDescent="0.2">
      <c r="A19378" t="s">
        <v>400</v>
      </c>
      <c r="B19378" t="s">
        <v>143</v>
      </c>
      <c r="C19378" s="44">
        <v>0</v>
      </c>
      <c r="D19378" s="33">
        <v>43896</v>
      </c>
    </row>
    <row r="19379" spans="1:4" x14ac:dyDescent="0.2">
      <c r="A19379" t="s">
        <v>400</v>
      </c>
      <c r="B19379" t="s">
        <v>143</v>
      </c>
      <c r="C19379" s="44">
        <v>0</v>
      </c>
      <c r="D19379" s="33">
        <v>43897</v>
      </c>
    </row>
    <row r="19380" spans="1:4" x14ac:dyDescent="0.2">
      <c r="A19380" t="s">
        <v>400</v>
      </c>
      <c r="B19380" t="s">
        <v>143</v>
      </c>
      <c r="C19380" s="44">
        <v>0</v>
      </c>
      <c r="D19380" s="33">
        <v>43898</v>
      </c>
    </row>
    <row r="19381" spans="1:4" x14ac:dyDescent="0.2">
      <c r="A19381" t="s">
        <v>400</v>
      </c>
      <c r="B19381" t="s">
        <v>143</v>
      </c>
      <c r="C19381" s="44">
        <v>0</v>
      </c>
      <c r="D19381" s="33">
        <v>43899</v>
      </c>
    </row>
    <row r="19382" spans="1:4" x14ac:dyDescent="0.2">
      <c r="A19382" t="s">
        <v>400</v>
      </c>
      <c r="B19382" t="s">
        <v>143</v>
      </c>
      <c r="C19382" s="44">
        <v>0</v>
      </c>
      <c r="D19382" s="33">
        <v>43900</v>
      </c>
    </row>
    <row r="19383" spans="1:4" x14ac:dyDescent="0.2">
      <c r="A19383" t="s">
        <v>400</v>
      </c>
      <c r="B19383" t="s">
        <v>143</v>
      </c>
      <c r="C19383" s="44">
        <v>0</v>
      </c>
      <c r="D19383" s="33">
        <v>43901</v>
      </c>
    </row>
    <row r="19384" spans="1:4" x14ac:dyDescent="0.2">
      <c r="A19384" t="s">
        <v>400</v>
      </c>
      <c r="B19384" t="s">
        <v>143</v>
      </c>
      <c r="C19384" s="44">
        <v>0</v>
      </c>
      <c r="D19384" s="33">
        <v>43902</v>
      </c>
    </row>
    <row r="19385" spans="1:4" x14ac:dyDescent="0.2">
      <c r="A19385" t="s">
        <v>400</v>
      </c>
      <c r="B19385" t="s">
        <v>143</v>
      </c>
      <c r="C19385" s="44">
        <v>0</v>
      </c>
      <c r="D19385" s="33">
        <v>43903</v>
      </c>
    </row>
    <row r="19386" spans="1:4" x14ac:dyDescent="0.2">
      <c r="A19386" t="s">
        <v>400</v>
      </c>
      <c r="B19386" t="s">
        <v>143</v>
      </c>
      <c r="C19386" s="44">
        <v>0</v>
      </c>
      <c r="D19386" s="33">
        <v>43904</v>
      </c>
    </row>
    <row r="19387" spans="1:4" x14ac:dyDescent="0.2">
      <c r="A19387" t="s">
        <v>400</v>
      </c>
      <c r="B19387" t="s">
        <v>143</v>
      </c>
      <c r="C19387" s="44">
        <v>0</v>
      </c>
      <c r="D19387" s="33">
        <v>43905</v>
      </c>
    </row>
    <row r="19388" spans="1:4" x14ac:dyDescent="0.2">
      <c r="A19388" t="s">
        <v>401</v>
      </c>
      <c r="B19388" t="s">
        <v>143</v>
      </c>
      <c r="C19388" s="44">
        <v>0</v>
      </c>
      <c r="D19388" s="33">
        <v>43852</v>
      </c>
    </row>
    <row r="19389" spans="1:4" x14ac:dyDescent="0.2">
      <c r="A19389" t="s">
        <v>401</v>
      </c>
      <c r="B19389" t="s">
        <v>143</v>
      </c>
      <c r="C19389" s="44">
        <v>0</v>
      </c>
      <c r="D19389" s="33">
        <v>43853</v>
      </c>
    </row>
    <row r="19390" spans="1:4" x14ac:dyDescent="0.2">
      <c r="A19390" t="s">
        <v>401</v>
      </c>
      <c r="B19390" t="s">
        <v>143</v>
      </c>
      <c r="C19390" s="44">
        <v>0</v>
      </c>
      <c r="D19390" s="33">
        <v>43854</v>
      </c>
    </row>
    <row r="19391" spans="1:4" x14ac:dyDescent="0.2">
      <c r="A19391" t="s">
        <v>401</v>
      </c>
      <c r="B19391" t="s">
        <v>143</v>
      </c>
      <c r="C19391" s="44">
        <v>0</v>
      </c>
      <c r="D19391" s="33">
        <v>43855</v>
      </c>
    </row>
    <row r="19392" spans="1:4" x14ac:dyDescent="0.2">
      <c r="A19392" t="s">
        <v>401</v>
      </c>
      <c r="B19392" t="s">
        <v>143</v>
      </c>
      <c r="C19392" s="44">
        <v>0</v>
      </c>
      <c r="D19392" s="33">
        <v>43856</v>
      </c>
    </row>
    <row r="19393" spans="1:4" x14ac:dyDescent="0.2">
      <c r="A19393" t="s">
        <v>401</v>
      </c>
      <c r="B19393" t="s">
        <v>143</v>
      </c>
      <c r="C19393" s="44">
        <v>0</v>
      </c>
      <c r="D19393" s="33">
        <v>43857</v>
      </c>
    </row>
    <row r="19394" spans="1:4" x14ac:dyDescent="0.2">
      <c r="A19394" t="s">
        <v>401</v>
      </c>
      <c r="B19394" t="s">
        <v>143</v>
      </c>
      <c r="C19394" s="44">
        <v>0</v>
      </c>
      <c r="D19394" s="33">
        <v>43858</v>
      </c>
    </row>
    <row r="19395" spans="1:4" x14ac:dyDescent="0.2">
      <c r="A19395" t="s">
        <v>401</v>
      </c>
      <c r="B19395" t="s">
        <v>143</v>
      </c>
      <c r="C19395" s="44">
        <v>0</v>
      </c>
      <c r="D19395" s="33">
        <v>43859</v>
      </c>
    </row>
    <row r="19396" spans="1:4" x14ac:dyDescent="0.2">
      <c r="A19396" t="s">
        <v>401</v>
      </c>
      <c r="B19396" t="s">
        <v>143</v>
      </c>
      <c r="C19396" s="44">
        <v>0</v>
      </c>
      <c r="D19396" s="33">
        <v>43860</v>
      </c>
    </row>
    <row r="19397" spans="1:4" x14ac:dyDescent="0.2">
      <c r="A19397" t="s">
        <v>401</v>
      </c>
      <c r="B19397" t="s">
        <v>143</v>
      </c>
      <c r="C19397" s="44">
        <v>0</v>
      </c>
      <c r="D19397" s="33">
        <v>43861</v>
      </c>
    </row>
    <row r="19398" spans="1:4" x14ac:dyDescent="0.2">
      <c r="A19398" t="s">
        <v>401</v>
      </c>
      <c r="B19398" t="s">
        <v>143</v>
      </c>
      <c r="C19398" s="44">
        <v>0</v>
      </c>
      <c r="D19398" s="33">
        <v>43862</v>
      </c>
    </row>
    <row r="19399" spans="1:4" x14ac:dyDescent="0.2">
      <c r="A19399" t="s">
        <v>401</v>
      </c>
      <c r="B19399" t="s">
        <v>143</v>
      </c>
      <c r="C19399" s="44">
        <v>0</v>
      </c>
      <c r="D19399" s="33">
        <v>43863</v>
      </c>
    </row>
    <row r="19400" spans="1:4" x14ac:dyDescent="0.2">
      <c r="A19400" t="s">
        <v>401</v>
      </c>
      <c r="B19400" t="s">
        <v>143</v>
      </c>
      <c r="C19400" s="44">
        <v>0</v>
      </c>
      <c r="D19400" s="33">
        <v>43864</v>
      </c>
    </row>
    <row r="19401" spans="1:4" x14ac:dyDescent="0.2">
      <c r="A19401" t="s">
        <v>401</v>
      </c>
      <c r="B19401" t="s">
        <v>143</v>
      </c>
      <c r="C19401" s="44">
        <v>0</v>
      </c>
      <c r="D19401" s="33">
        <v>43865</v>
      </c>
    </row>
    <row r="19402" spans="1:4" x14ac:dyDescent="0.2">
      <c r="A19402" t="s">
        <v>401</v>
      </c>
      <c r="B19402" t="s">
        <v>143</v>
      </c>
      <c r="C19402" s="44">
        <v>0</v>
      </c>
      <c r="D19402" s="33">
        <v>43866</v>
      </c>
    </row>
    <row r="19403" spans="1:4" x14ac:dyDescent="0.2">
      <c r="A19403" t="s">
        <v>401</v>
      </c>
      <c r="B19403" t="s">
        <v>143</v>
      </c>
      <c r="C19403" s="44">
        <v>0</v>
      </c>
      <c r="D19403" s="33">
        <v>43867</v>
      </c>
    </row>
    <row r="19404" spans="1:4" x14ac:dyDescent="0.2">
      <c r="A19404" t="s">
        <v>401</v>
      </c>
      <c r="B19404" t="s">
        <v>143</v>
      </c>
      <c r="C19404" s="44">
        <v>0</v>
      </c>
      <c r="D19404" s="33">
        <v>43868</v>
      </c>
    </row>
    <row r="19405" spans="1:4" x14ac:dyDescent="0.2">
      <c r="A19405" t="s">
        <v>401</v>
      </c>
      <c r="B19405" t="s">
        <v>143</v>
      </c>
      <c r="C19405" s="44">
        <v>0</v>
      </c>
      <c r="D19405" s="33">
        <v>43869</v>
      </c>
    </row>
    <row r="19406" spans="1:4" x14ac:dyDescent="0.2">
      <c r="A19406" t="s">
        <v>401</v>
      </c>
      <c r="B19406" t="s">
        <v>143</v>
      </c>
      <c r="C19406" s="44">
        <v>0</v>
      </c>
      <c r="D19406" s="33">
        <v>43870</v>
      </c>
    </row>
    <row r="19407" spans="1:4" x14ac:dyDescent="0.2">
      <c r="A19407" t="s">
        <v>401</v>
      </c>
      <c r="B19407" t="s">
        <v>143</v>
      </c>
      <c r="C19407" s="44">
        <v>0</v>
      </c>
      <c r="D19407" s="33">
        <v>43871</v>
      </c>
    </row>
    <row r="19408" spans="1:4" x14ac:dyDescent="0.2">
      <c r="A19408" t="s">
        <v>401</v>
      </c>
      <c r="B19408" t="s">
        <v>143</v>
      </c>
      <c r="C19408" s="44">
        <v>0</v>
      </c>
      <c r="D19408" s="33">
        <v>43872</v>
      </c>
    </row>
    <row r="19409" spans="1:4" x14ac:dyDescent="0.2">
      <c r="A19409" t="s">
        <v>401</v>
      </c>
      <c r="B19409" t="s">
        <v>143</v>
      </c>
      <c r="C19409" s="44">
        <v>0</v>
      </c>
      <c r="D19409" s="33">
        <v>43873</v>
      </c>
    </row>
    <row r="19410" spans="1:4" x14ac:dyDescent="0.2">
      <c r="A19410" t="s">
        <v>401</v>
      </c>
      <c r="B19410" t="s">
        <v>143</v>
      </c>
      <c r="C19410" s="44">
        <v>0</v>
      </c>
      <c r="D19410" s="33">
        <v>43874</v>
      </c>
    </row>
    <row r="19411" spans="1:4" x14ac:dyDescent="0.2">
      <c r="A19411" t="s">
        <v>401</v>
      </c>
      <c r="B19411" t="s">
        <v>143</v>
      </c>
      <c r="C19411" s="44">
        <v>0</v>
      </c>
      <c r="D19411" s="33">
        <v>43875</v>
      </c>
    </row>
    <row r="19412" spans="1:4" x14ac:dyDescent="0.2">
      <c r="A19412" t="s">
        <v>401</v>
      </c>
      <c r="B19412" t="s">
        <v>143</v>
      </c>
      <c r="C19412" s="44">
        <v>0</v>
      </c>
      <c r="D19412" s="33">
        <v>43876</v>
      </c>
    </row>
    <row r="19413" spans="1:4" x14ac:dyDescent="0.2">
      <c r="A19413" t="s">
        <v>401</v>
      </c>
      <c r="B19413" t="s">
        <v>143</v>
      </c>
      <c r="C19413" s="44">
        <v>0</v>
      </c>
      <c r="D19413" s="33">
        <v>43877</v>
      </c>
    </row>
    <row r="19414" spans="1:4" x14ac:dyDescent="0.2">
      <c r="A19414" t="s">
        <v>401</v>
      </c>
      <c r="B19414" t="s">
        <v>143</v>
      </c>
      <c r="C19414" s="44">
        <v>0</v>
      </c>
      <c r="D19414" s="33">
        <v>43878</v>
      </c>
    </row>
    <row r="19415" spans="1:4" x14ac:dyDescent="0.2">
      <c r="A19415" t="s">
        <v>401</v>
      </c>
      <c r="B19415" t="s">
        <v>143</v>
      </c>
      <c r="C19415" s="44">
        <v>0</v>
      </c>
      <c r="D19415" s="33">
        <v>43879</v>
      </c>
    </row>
    <row r="19416" spans="1:4" x14ac:dyDescent="0.2">
      <c r="A19416" t="s">
        <v>401</v>
      </c>
      <c r="B19416" t="s">
        <v>143</v>
      </c>
      <c r="C19416" s="44">
        <v>0</v>
      </c>
      <c r="D19416" s="33">
        <v>43880</v>
      </c>
    </row>
    <row r="19417" spans="1:4" x14ac:dyDescent="0.2">
      <c r="A19417" t="s">
        <v>401</v>
      </c>
      <c r="B19417" t="s">
        <v>143</v>
      </c>
      <c r="C19417" s="44">
        <v>0</v>
      </c>
      <c r="D19417" s="33">
        <v>43881</v>
      </c>
    </row>
    <row r="19418" spans="1:4" x14ac:dyDescent="0.2">
      <c r="A19418" t="s">
        <v>401</v>
      </c>
      <c r="B19418" t="s">
        <v>143</v>
      </c>
      <c r="C19418" s="44">
        <v>0</v>
      </c>
      <c r="D19418" s="33">
        <v>43882</v>
      </c>
    </row>
    <row r="19419" spans="1:4" x14ac:dyDescent="0.2">
      <c r="A19419" t="s">
        <v>401</v>
      </c>
      <c r="B19419" t="s">
        <v>143</v>
      </c>
      <c r="C19419" s="44">
        <v>0</v>
      </c>
      <c r="D19419" s="33">
        <v>43883</v>
      </c>
    </row>
    <row r="19420" spans="1:4" x14ac:dyDescent="0.2">
      <c r="A19420" t="s">
        <v>401</v>
      </c>
      <c r="B19420" t="s">
        <v>143</v>
      </c>
      <c r="C19420" s="44">
        <v>0</v>
      </c>
      <c r="D19420" s="33">
        <v>43884</v>
      </c>
    </row>
    <row r="19421" spans="1:4" x14ac:dyDescent="0.2">
      <c r="A19421" t="s">
        <v>401</v>
      </c>
      <c r="B19421" t="s">
        <v>143</v>
      </c>
      <c r="C19421" s="44">
        <v>0</v>
      </c>
      <c r="D19421" s="33">
        <v>43885</v>
      </c>
    </row>
    <row r="19422" spans="1:4" x14ac:dyDescent="0.2">
      <c r="A19422" t="s">
        <v>401</v>
      </c>
      <c r="B19422" t="s">
        <v>143</v>
      </c>
      <c r="C19422" s="44">
        <v>0</v>
      </c>
      <c r="D19422" s="33">
        <v>43886</v>
      </c>
    </row>
    <row r="19423" spans="1:4" x14ac:dyDescent="0.2">
      <c r="A19423" t="s">
        <v>401</v>
      </c>
      <c r="B19423" t="s">
        <v>143</v>
      </c>
      <c r="C19423" s="44">
        <v>0</v>
      </c>
      <c r="D19423" s="33">
        <v>43887</v>
      </c>
    </row>
    <row r="19424" spans="1:4" x14ac:dyDescent="0.2">
      <c r="A19424" t="s">
        <v>401</v>
      </c>
      <c r="B19424" t="s">
        <v>143</v>
      </c>
      <c r="C19424" s="44">
        <v>0</v>
      </c>
      <c r="D19424" s="33">
        <v>43888</v>
      </c>
    </row>
    <row r="19425" spans="1:4" x14ac:dyDescent="0.2">
      <c r="A19425" t="s">
        <v>401</v>
      </c>
      <c r="B19425" t="s">
        <v>143</v>
      </c>
      <c r="C19425" s="44">
        <v>0</v>
      </c>
      <c r="D19425" s="33">
        <v>43889</v>
      </c>
    </row>
    <row r="19426" spans="1:4" x14ac:dyDescent="0.2">
      <c r="A19426" t="s">
        <v>401</v>
      </c>
      <c r="B19426" t="s">
        <v>143</v>
      </c>
      <c r="C19426" s="44">
        <v>0</v>
      </c>
      <c r="D19426" s="33">
        <v>43890</v>
      </c>
    </row>
    <row r="19427" spans="1:4" x14ac:dyDescent="0.2">
      <c r="A19427" t="s">
        <v>401</v>
      </c>
      <c r="B19427" t="s">
        <v>143</v>
      </c>
      <c r="C19427" s="44">
        <v>0</v>
      </c>
      <c r="D19427" s="33">
        <v>43891</v>
      </c>
    </row>
    <row r="19428" spans="1:4" x14ac:dyDescent="0.2">
      <c r="A19428" t="s">
        <v>401</v>
      </c>
      <c r="B19428" t="s">
        <v>143</v>
      </c>
      <c r="C19428" s="44">
        <v>0</v>
      </c>
      <c r="D19428" s="33">
        <v>43892</v>
      </c>
    </row>
    <row r="19429" spans="1:4" x14ac:dyDescent="0.2">
      <c r="A19429" t="s">
        <v>401</v>
      </c>
      <c r="B19429" t="s">
        <v>143</v>
      </c>
      <c r="C19429" s="44">
        <v>0</v>
      </c>
      <c r="D19429" s="33">
        <v>43893</v>
      </c>
    </row>
    <row r="19430" spans="1:4" x14ac:dyDescent="0.2">
      <c r="A19430" t="s">
        <v>401</v>
      </c>
      <c r="B19430" t="s">
        <v>143</v>
      </c>
      <c r="C19430" s="44">
        <v>0</v>
      </c>
      <c r="D19430" s="33">
        <v>43894</v>
      </c>
    </row>
    <row r="19431" spans="1:4" x14ac:dyDescent="0.2">
      <c r="A19431" t="s">
        <v>401</v>
      </c>
      <c r="B19431" t="s">
        <v>143</v>
      </c>
      <c r="C19431" s="44">
        <v>0</v>
      </c>
      <c r="D19431" s="33">
        <v>43895</v>
      </c>
    </row>
    <row r="19432" spans="1:4" x14ac:dyDescent="0.2">
      <c r="A19432" t="s">
        <v>401</v>
      </c>
      <c r="B19432" t="s">
        <v>143</v>
      </c>
      <c r="C19432" s="44">
        <v>0</v>
      </c>
      <c r="D19432" s="33">
        <v>43896</v>
      </c>
    </row>
    <row r="19433" spans="1:4" x14ac:dyDescent="0.2">
      <c r="A19433" t="s">
        <v>401</v>
      </c>
      <c r="B19433" t="s">
        <v>143</v>
      </c>
      <c r="C19433" s="44">
        <v>0</v>
      </c>
      <c r="D19433" s="33">
        <v>43897</v>
      </c>
    </row>
    <row r="19434" spans="1:4" x14ac:dyDescent="0.2">
      <c r="A19434" t="s">
        <v>401</v>
      </c>
      <c r="B19434" t="s">
        <v>143</v>
      </c>
      <c r="C19434" s="44">
        <v>0</v>
      </c>
      <c r="D19434" s="33">
        <v>43898</v>
      </c>
    </row>
    <row r="19435" spans="1:4" x14ac:dyDescent="0.2">
      <c r="A19435" t="s">
        <v>401</v>
      </c>
      <c r="B19435" t="s">
        <v>143</v>
      </c>
      <c r="C19435" s="44">
        <v>0</v>
      </c>
      <c r="D19435" s="33">
        <v>43899</v>
      </c>
    </row>
    <row r="19436" spans="1:4" x14ac:dyDescent="0.2">
      <c r="A19436" t="s">
        <v>401</v>
      </c>
      <c r="B19436" t="s">
        <v>143</v>
      </c>
      <c r="C19436" s="44">
        <v>0</v>
      </c>
      <c r="D19436" s="33">
        <v>43900</v>
      </c>
    </row>
    <row r="19437" spans="1:4" x14ac:dyDescent="0.2">
      <c r="A19437" t="s">
        <v>401</v>
      </c>
      <c r="B19437" t="s">
        <v>143</v>
      </c>
      <c r="C19437" s="44">
        <v>0</v>
      </c>
      <c r="D19437" s="33">
        <v>43901</v>
      </c>
    </row>
    <row r="19438" spans="1:4" x14ac:dyDescent="0.2">
      <c r="A19438" t="s">
        <v>401</v>
      </c>
      <c r="B19438" t="s">
        <v>143</v>
      </c>
      <c r="C19438" s="44">
        <v>0</v>
      </c>
      <c r="D19438" s="33">
        <v>43902</v>
      </c>
    </row>
    <row r="19439" spans="1:4" x14ac:dyDescent="0.2">
      <c r="A19439" t="s">
        <v>401</v>
      </c>
      <c r="B19439" t="s">
        <v>143</v>
      </c>
      <c r="C19439" s="44">
        <v>0</v>
      </c>
      <c r="D19439" s="33">
        <v>43903</v>
      </c>
    </row>
    <row r="19440" spans="1:4" x14ac:dyDescent="0.2">
      <c r="A19440" t="s">
        <v>401</v>
      </c>
      <c r="B19440" t="s">
        <v>143</v>
      </c>
      <c r="C19440" s="44">
        <v>0</v>
      </c>
      <c r="D19440" s="33">
        <v>43904</v>
      </c>
    </row>
    <row r="19441" spans="1:4" x14ac:dyDescent="0.2">
      <c r="A19441" t="s">
        <v>401</v>
      </c>
      <c r="B19441" t="s">
        <v>143</v>
      </c>
      <c r="C19441" s="44">
        <v>0</v>
      </c>
      <c r="D19441" s="33">
        <v>43905</v>
      </c>
    </row>
    <row r="19442" spans="1:4" x14ac:dyDescent="0.2">
      <c r="A19442" t="s">
        <v>402</v>
      </c>
      <c r="B19442" t="s">
        <v>143</v>
      </c>
      <c r="C19442" s="44">
        <v>0</v>
      </c>
      <c r="D19442" s="33">
        <v>43852</v>
      </c>
    </row>
    <row r="19443" spans="1:4" x14ac:dyDescent="0.2">
      <c r="A19443" t="s">
        <v>402</v>
      </c>
      <c r="B19443" t="s">
        <v>143</v>
      </c>
      <c r="C19443" s="44">
        <v>0</v>
      </c>
      <c r="D19443" s="33">
        <v>43853</v>
      </c>
    </row>
    <row r="19444" spans="1:4" x14ac:dyDescent="0.2">
      <c r="A19444" t="s">
        <v>402</v>
      </c>
      <c r="B19444" t="s">
        <v>143</v>
      </c>
      <c r="C19444" s="44">
        <v>0</v>
      </c>
      <c r="D19444" s="33">
        <v>43854</v>
      </c>
    </row>
    <row r="19445" spans="1:4" x14ac:dyDescent="0.2">
      <c r="A19445" t="s">
        <v>402</v>
      </c>
      <c r="B19445" t="s">
        <v>143</v>
      </c>
      <c r="C19445" s="44">
        <v>0</v>
      </c>
      <c r="D19445" s="33">
        <v>43855</v>
      </c>
    </row>
    <row r="19446" spans="1:4" x14ac:dyDescent="0.2">
      <c r="A19446" t="s">
        <v>402</v>
      </c>
      <c r="B19446" t="s">
        <v>143</v>
      </c>
      <c r="C19446" s="44">
        <v>0</v>
      </c>
      <c r="D19446" s="33">
        <v>43856</v>
      </c>
    </row>
    <row r="19447" spans="1:4" x14ac:dyDescent="0.2">
      <c r="A19447" t="s">
        <v>402</v>
      </c>
      <c r="B19447" t="s">
        <v>143</v>
      </c>
      <c r="C19447" s="44">
        <v>0</v>
      </c>
      <c r="D19447" s="33">
        <v>43857</v>
      </c>
    </row>
    <row r="19448" spans="1:4" x14ac:dyDescent="0.2">
      <c r="A19448" t="s">
        <v>402</v>
      </c>
      <c r="B19448" t="s">
        <v>143</v>
      </c>
      <c r="C19448" s="44">
        <v>0</v>
      </c>
      <c r="D19448" s="33">
        <v>43858</v>
      </c>
    </row>
    <row r="19449" spans="1:4" x14ac:dyDescent="0.2">
      <c r="A19449" t="s">
        <v>402</v>
      </c>
      <c r="B19449" t="s">
        <v>143</v>
      </c>
      <c r="C19449" s="44">
        <v>0</v>
      </c>
      <c r="D19449" s="33">
        <v>43859</v>
      </c>
    </row>
    <row r="19450" spans="1:4" x14ac:dyDescent="0.2">
      <c r="A19450" t="s">
        <v>402</v>
      </c>
      <c r="B19450" t="s">
        <v>143</v>
      </c>
      <c r="C19450" s="44">
        <v>0</v>
      </c>
      <c r="D19450" s="33">
        <v>43860</v>
      </c>
    </row>
    <row r="19451" spans="1:4" x14ac:dyDescent="0.2">
      <c r="A19451" t="s">
        <v>402</v>
      </c>
      <c r="B19451" t="s">
        <v>143</v>
      </c>
      <c r="C19451" s="44">
        <v>0</v>
      </c>
      <c r="D19451" s="33">
        <v>43861</v>
      </c>
    </row>
    <row r="19452" spans="1:4" x14ac:dyDescent="0.2">
      <c r="A19452" t="s">
        <v>402</v>
      </c>
      <c r="B19452" t="s">
        <v>143</v>
      </c>
      <c r="C19452" s="44">
        <v>0</v>
      </c>
      <c r="D19452" s="33">
        <v>43862</v>
      </c>
    </row>
    <row r="19453" spans="1:4" x14ac:dyDescent="0.2">
      <c r="A19453" t="s">
        <v>402</v>
      </c>
      <c r="B19453" t="s">
        <v>143</v>
      </c>
      <c r="C19453" s="44">
        <v>0</v>
      </c>
      <c r="D19453" s="33">
        <v>43863</v>
      </c>
    </row>
    <row r="19454" spans="1:4" x14ac:dyDescent="0.2">
      <c r="A19454" t="s">
        <v>402</v>
      </c>
      <c r="B19454" t="s">
        <v>143</v>
      </c>
      <c r="C19454" s="44">
        <v>0</v>
      </c>
      <c r="D19454" s="33">
        <v>43864</v>
      </c>
    </row>
    <row r="19455" spans="1:4" x14ac:dyDescent="0.2">
      <c r="A19455" t="s">
        <v>402</v>
      </c>
      <c r="B19455" t="s">
        <v>143</v>
      </c>
      <c r="C19455" s="44">
        <v>0</v>
      </c>
      <c r="D19455" s="33">
        <v>43865</v>
      </c>
    </row>
    <row r="19456" spans="1:4" x14ac:dyDescent="0.2">
      <c r="A19456" t="s">
        <v>402</v>
      </c>
      <c r="B19456" t="s">
        <v>143</v>
      </c>
      <c r="C19456" s="44">
        <v>0</v>
      </c>
      <c r="D19456" s="33">
        <v>43866</v>
      </c>
    </row>
    <row r="19457" spans="1:4" x14ac:dyDescent="0.2">
      <c r="A19457" t="s">
        <v>402</v>
      </c>
      <c r="B19457" t="s">
        <v>143</v>
      </c>
      <c r="C19457" s="44">
        <v>0</v>
      </c>
      <c r="D19457" s="33">
        <v>43867</v>
      </c>
    </row>
    <row r="19458" spans="1:4" x14ac:dyDescent="0.2">
      <c r="A19458" t="s">
        <v>402</v>
      </c>
      <c r="B19458" t="s">
        <v>143</v>
      </c>
      <c r="C19458" s="44">
        <v>0</v>
      </c>
      <c r="D19458" s="33">
        <v>43868</v>
      </c>
    </row>
    <row r="19459" spans="1:4" x14ac:dyDescent="0.2">
      <c r="A19459" t="s">
        <v>402</v>
      </c>
      <c r="B19459" t="s">
        <v>143</v>
      </c>
      <c r="C19459" s="44">
        <v>0</v>
      </c>
      <c r="D19459" s="33">
        <v>43869</v>
      </c>
    </row>
    <row r="19460" spans="1:4" x14ac:dyDescent="0.2">
      <c r="A19460" t="s">
        <v>402</v>
      </c>
      <c r="B19460" t="s">
        <v>143</v>
      </c>
      <c r="C19460" s="44">
        <v>0</v>
      </c>
      <c r="D19460" s="33">
        <v>43870</v>
      </c>
    </row>
    <row r="19461" spans="1:4" x14ac:dyDescent="0.2">
      <c r="A19461" t="s">
        <v>402</v>
      </c>
      <c r="B19461" t="s">
        <v>143</v>
      </c>
      <c r="C19461" s="44">
        <v>0</v>
      </c>
      <c r="D19461" s="33">
        <v>43871</v>
      </c>
    </row>
    <row r="19462" spans="1:4" x14ac:dyDescent="0.2">
      <c r="A19462" t="s">
        <v>402</v>
      </c>
      <c r="B19462" t="s">
        <v>143</v>
      </c>
      <c r="C19462" s="44">
        <v>0</v>
      </c>
      <c r="D19462" s="33">
        <v>43872</v>
      </c>
    </row>
    <row r="19463" spans="1:4" x14ac:dyDescent="0.2">
      <c r="A19463" t="s">
        <v>402</v>
      </c>
      <c r="B19463" t="s">
        <v>143</v>
      </c>
      <c r="C19463" s="44">
        <v>0</v>
      </c>
      <c r="D19463" s="33">
        <v>43873</v>
      </c>
    </row>
    <row r="19464" spans="1:4" x14ac:dyDescent="0.2">
      <c r="A19464" t="s">
        <v>402</v>
      </c>
      <c r="B19464" t="s">
        <v>143</v>
      </c>
      <c r="C19464" s="44">
        <v>0</v>
      </c>
      <c r="D19464" s="33">
        <v>43874</v>
      </c>
    </row>
    <row r="19465" spans="1:4" x14ac:dyDescent="0.2">
      <c r="A19465" t="s">
        <v>402</v>
      </c>
      <c r="B19465" t="s">
        <v>143</v>
      </c>
      <c r="C19465" s="44">
        <v>0</v>
      </c>
      <c r="D19465" s="33">
        <v>43875</v>
      </c>
    </row>
    <row r="19466" spans="1:4" x14ac:dyDescent="0.2">
      <c r="A19466" t="s">
        <v>402</v>
      </c>
      <c r="B19466" t="s">
        <v>143</v>
      </c>
      <c r="C19466" s="44">
        <v>0</v>
      </c>
      <c r="D19466" s="33">
        <v>43876</v>
      </c>
    </row>
    <row r="19467" spans="1:4" x14ac:dyDescent="0.2">
      <c r="A19467" t="s">
        <v>402</v>
      </c>
      <c r="B19467" t="s">
        <v>143</v>
      </c>
      <c r="C19467" s="44">
        <v>0</v>
      </c>
      <c r="D19467" s="33">
        <v>43877</v>
      </c>
    </row>
    <row r="19468" spans="1:4" x14ac:dyDescent="0.2">
      <c r="A19468" t="s">
        <v>402</v>
      </c>
      <c r="B19468" t="s">
        <v>143</v>
      </c>
      <c r="C19468" s="44">
        <v>0</v>
      </c>
      <c r="D19468" s="33">
        <v>43878</v>
      </c>
    </row>
    <row r="19469" spans="1:4" x14ac:dyDescent="0.2">
      <c r="A19469" t="s">
        <v>402</v>
      </c>
      <c r="B19469" t="s">
        <v>143</v>
      </c>
      <c r="C19469" s="44">
        <v>0</v>
      </c>
      <c r="D19469" s="33">
        <v>43879</v>
      </c>
    </row>
    <row r="19470" spans="1:4" x14ac:dyDescent="0.2">
      <c r="A19470" t="s">
        <v>402</v>
      </c>
      <c r="B19470" t="s">
        <v>143</v>
      </c>
      <c r="C19470" s="44">
        <v>0</v>
      </c>
      <c r="D19470" s="33">
        <v>43880</v>
      </c>
    </row>
    <row r="19471" spans="1:4" x14ac:dyDescent="0.2">
      <c r="A19471" t="s">
        <v>402</v>
      </c>
      <c r="B19471" t="s">
        <v>143</v>
      </c>
      <c r="C19471" s="44">
        <v>0</v>
      </c>
      <c r="D19471" s="33">
        <v>43881</v>
      </c>
    </row>
    <row r="19472" spans="1:4" x14ac:dyDescent="0.2">
      <c r="A19472" t="s">
        <v>402</v>
      </c>
      <c r="B19472" t="s">
        <v>143</v>
      </c>
      <c r="C19472" s="44">
        <v>0</v>
      </c>
      <c r="D19472" s="33">
        <v>43882</v>
      </c>
    </row>
    <row r="19473" spans="1:4" x14ac:dyDescent="0.2">
      <c r="A19473" t="s">
        <v>402</v>
      </c>
      <c r="B19473" t="s">
        <v>143</v>
      </c>
      <c r="C19473" s="44">
        <v>0</v>
      </c>
      <c r="D19473" s="33">
        <v>43883</v>
      </c>
    </row>
    <row r="19474" spans="1:4" x14ac:dyDescent="0.2">
      <c r="A19474" t="s">
        <v>402</v>
      </c>
      <c r="B19474" t="s">
        <v>143</v>
      </c>
      <c r="C19474" s="44">
        <v>0</v>
      </c>
      <c r="D19474" s="33">
        <v>43884</v>
      </c>
    </row>
    <row r="19475" spans="1:4" x14ac:dyDescent="0.2">
      <c r="A19475" t="s">
        <v>402</v>
      </c>
      <c r="B19475" t="s">
        <v>143</v>
      </c>
      <c r="C19475" s="44">
        <v>0</v>
      </c>
      <c r="D19475" s="33">
        <v>43885</v>
      </c>
    </row>
    <row r="19476" spans="1:4" x14ac:dyDescent="0.2">
      <c r="A19476" t="s">
        <v>402</v>
      </c>
      <c r="B19476" t="s">
        <v>143</v>
      </c>
      <c r="C19476" s="44">
        <v>0</v>
      </c>
      <c r="D19476" s="33">
        <v>43886</v>
      </c>
    </row>
    <row r="19477" spans="1:4" x14ac:dyDescent="0.2">
      <c r="A19477" t="s">
        <v>402</v>
      </c>
      <c r="B19477" t="s">
        <v>143</v>
      </c>
      <c r="C19477" s="44">
        <v>0</v>
      </c>
      <c r="D19477" s="33">
        <v>43887</v>
      </c>
    </row>
    <row r="19478" spans="1:4" x14ac:dyDescent="0.2">
      <c r="A19478" t="s">
        <v>402</v>
      </c>
      <c r="B19478" t="s">
        <v>143</v>
      </c>
      <c r="C19478" s="44">
        <v>0</v>
      </c>
      <c r="D19478" s="33">
        <v>43888</v>
      </c>
    </row>
    <row r="19479" spans="1:4" x14ac:dyDescent="0.2">
      <c r="A19479" t="s">
        <v>402</v>
      </c>
      <c r="B19479" t="s">
        <v>143</v>
      </c>
      <c r="C19479" s="44">
        <v>0</v>
      </c>
      <c r="D19479" s="33">
        <v>43889</v>
      </c>
    </row>
    <row r="19480" spans="1:4" x14ac:dyDescent="0.2">
      <c r="A19480" t="s">
        <v>402</v>
      </c>
      <c r="B19480" t="s">
        <v>143</v>
      </c>
      <c r="C19480" s="44">
        <v>0</v>
      </c>
      <c r="D19480" s="33">
        <v>43890</v>
      </c>
    </row>
    <row r="19481" spans="1:4" x14ac:dyDescent="0.2">
      <c r="A19481" t="s">
        <v>402</v>
      </c>
      <c r="B19481" t="s">
        <v>143</v>
      </c>
      <c r="C19481" s="44">
        <v>0</v>
      </c>
      <c r="D19481" s="33">
        <v>43891</v>
      </c>
    </row>
    <row r="19482" spans="1:4" x14ac:dyDescent="0.2">
      <c r="A19482" t="s">
        <v>402</v>
      </c>
      <c r="B19482" t="s">
        <v>143</v>
      </c>
      <c r="C19482" s="44">
        <v>0</v>
      </c>
      <c r="D19482" s="33">
        <v>43892</v>
      </c>
    </row>
    <row r="19483" spans="1:4" x14ac:dyDescent="0.2">
      <c r="A19483" t="s">
        <v>402</v>
      </c>
      <c r="B19483" t="s">
        <v>143</v>
      </c>
      <c r="C19483" s="44">
        <v>0</v>
      </c>
      <c r="D19483" s="33">
        <v>43893</v>
      </c>
    </row>
    <row r="19484" spans="1:4" x14ac:dyDescent="0.2">
      <c r="A19484" t="s">
        <v>402</v>
      </c>
      <c r="B19484" t="s">
        <v>143</v>
      </c>
      <c r="C19484" s="44">
        <v>0</v>
      </c>
      <c r="D19484" s="33">
        <v>43894</v>
      </c>
    </row>
    <row r="19485" spans="1:4" x14ac:dyDescent="0.2">
      <c r="A19485" t="s">
        <v>402</v>
      </c>
      <c r="B19485" t="s">
        <v>143</v>
      </c>
      <c r="C19485" s="44">
        <v>0</v>
      </c>
      <c r="D19485" s="33">
        <v>43895</v>
      </c>
    </row>
    <row r="19486" spans="1:4" x14ac:dyDescent="0.2">
      <c r="A19486" t="s">
        <v>402</v>
      </c>
      <c r="B19486" t="s">
        <v>143</v>
      </c>
      <c r="C19486" s="44">
        <v>0</v>
      </c>
      <c r="D19486" s="33">
        <v>43896</v>
      </c>
    </row>
    <row r="19487" spans="1:4" x14ac:dyDescent="0.2">
      <c r="A19487" t="s">
        <v>402</v>
      </c>
      <c r="B19487" t="s">
        <v>143</v>
      </c>
      <c r="C19487" s="44">
        <v>0</v>
      </c>
      <c r="D19487" s="33">
        <v>43897</v>
      </c>
    </row>
    <row r="19488" spans="1:4" x14ac:dyDescent="0.2">
      <c r="A19488" t="s">
        <v>402</v>
      </c>
      <c r="B19488" t="s">
        <v>143</v>
      </c>
      <c r="C19488" s="44">
        <v>0</v>
      </c>
      <c r="D19488" s="33">
        <v>43898</v>
      </c>
    </row>
    <row r="19489" spans="1:4" x14ac:dyDescent="0.2">
      <c r="A19489" t="s">
        <v>402</v>
      </c>
      <c r="B19489" t="s">
        <v>143</v>
      </c>
      <c r="C19489" s="44">
        <v>0</v>
      </c>
      <c r="D19489" s="33">
        <v>43899</v>
      </c>
    </row>
    <row r="19490" spans="1:4" x14ac:dyDescent="0.2">
      <c r="A19490" t="s">
        <v>402</v>
      </c>
      <c r="B19490" t="s">
        <v>143</v>
      </c>
      <c r="C19490" s="44">
        <v>0</v>
      </c>
      <c r="D19490" s="33">
        <v>43900</v>
      </c>
    </row>
    <row r="19491" spans="1:4" x14ac:dyDescent="0.2">
      <c r="A19491" t="s">
        <v>402</v>
      </c>
      <c r="B19491" t="s">
        <v>143</v>
      </c>
      <c r="C19491" s="44">
        <v>0</v>
      </c>
      <c r="D19491" s="33">
        <v>43901</v>
      </c>
    </row>
    <row r="19492" spans="1:4" x14ac:dyDescent="0.2">
      <c r="A19492" t="s">
        <v>402</v>
      </c>
      <c r="B19492" t="s">
        <v>143</v>
      </c>
      <c r="C19492" s="44">
        <v>0</v>
      </c>
      <c r="D19492" s="33">
        <v>43902</v>
      </c>
    </row>
    <row r="19493" spans="1:4" x14ac:dyDescent="0.2">
      <c r="A19493" t="s">
        <v>402</v>
      </c>
      <c r="B19493" t="s">
        <v>143</v>
      </c>
      <c r="C19493" s="44">
        <v>0</v>
      </c>
      <c r="D19493" s="33">
        <v>43903</v>
      </c>
    </row>
    <row r="19494" spans="1:4" x14ac:dyDescent="0.2">
      <c r="A19494" t="s">
        <v>402</v>
      </c>
      <c r="B19494" t="s">
        <v>143</v>
      </c>
      <c r="C19494" s="44">
        <v>0</v>
      </c>
      <c r="D19494" s="33">
        <v>43904</v>
      </c>
    </row>
    <row r="19495" spans="1:4" x14ac:dyDescent="0.2">
      <c r="A19495" t="s">
        <v>402</v>
      </c>
      <c r="B19495" t="s">
        <v>143</v>
      </c>
      <c r="C19495" s="44">
        <v>0</v>
      </c>
      <c r="D19495" s="33">
        <v>43905</v>
      </c>
    </row>
    <row r="19496" spans="1:4" x14ac:dyDescent="0.2">
      <c r="A19496" t="s">
        <v>403</v>
      </c>
      <c r="B19496" t="s">
        <v>143</v>
      </c>
      <c r="C19496" s="44">
        <v>0</v>
      </c>
      <c r="D19496" s="33">
        <v>43852</v>
      </c>
    </row>
    <row r="19497" spans="1:4" x14ac:dyDescent="0.2">
      <c r="A19497" t="s">
        <v>403</v>
      </c>
      <c r="B19497" t="s">
        <v>143</v>
      </c>
      <c r="C19497" s="44">
        <v>0</v>
      </c>
      <c r="D19497" s="33">
        <v>43853</v>
      </c>
    </row>
    <row r="19498" spans="1:4" x14ac:dyDescent="0.2">
      <c r="A19498" t="s">
        <v>403</v>
      </c>
      <c r="B19498" t="s">
        <v>143</v>
      </c>
      <c r="C19498" s="44">
        <v>0</v>
      </c>
      <c r="D19498" s="33">
        <v>43854</v>
      </c>
    </row>
    <row r="19499" spans="1:4" x14ac:dyDescent="0.2">
      <c r="A19499" t="s">
        <v>403</v>
      </c>
      <c r="B19499" t="s">
        <v>143</v>
      </c>
      <c r="C19499" s="44">
        <v>0</v>
      </c>
      <c r="D19499" s="33">
        <v>43855</v>
      </c>
    </row>
    <row r="19500" spans="1:4" x14ac:dyDescent="0.2">
      <c r="A19500" t="s">
        <v>403</v>
      </c>
      <c r="B19500" t="s">
        <v>143</v>
      </c>
      <c r="C19500" s="44">
        <v>0</v>
      </c>
      <c r="D19500" s="33">
        <v>43856</v>
      </c>
    </row>
    <row r="19501" spans="1:4" x14ac:dyDescent="0.2">
      <c r="A19501" t="s">
        <v>403</v>
      </c>
      <c r="B19501" t="s">
        <v>143</v>
      </c>
      <c r="C19501" s="44">
        <v>0</v>
      </c>
      <c r="D19501" s="33">
        <v>43857</v>
      </c>
    </row>
    <row r="19502" spans="1:4" x14ac:dyDescent="0.2">
      <c r="A19502" t="s">
        <v>403</v>
      </c>
      <c r="B19502" t="s">
        <v>143</v>
      </c>
      <c r="C19502" s="44">
        <v>0</v>
      </c>
      <c r="D19502" s="33">
        <v>43858</v>
      </c>
    </row>
    <row r="19503" spans="1:4" x14ac:dyDescent="0.2">
      <c r="A19503" t="s">
        <v>403</v>
      </c>
      <c r="B19503" t="s">
        <v>143</v>
      </c>
      <c r="C19503" s="44">
        <v>0</v>
      </c>
      <c r="D19503" s="33">
        <v>43859</v>
      </c>
    </row>
    <row r="19504" spans="1:4" x14ac:dyDescent="0.2">
      <c r="A19504" t="s">
        <v>403</v>
      </c>
      <c r="B19504" t="s">
        <v>143</v>
      </c>
      <c r="C19504" s="44">
        <v>0</v>
      </c>
      <c r="D19504" s="33">
        <v>43860</v>
      </c>
    </row>
    <row r="19505" spans="1:4" x14ac:dyDescent="0.2">
      <c r="A19505" t="s">
        <v>403</v>
      </c>
      <c r="B19505" t="s">
        <v>143</v>
      </c>
      <c r="C19505" s="44">
        <v>0</v>
      </c>
      <c r="D19505" s="33">
        <v>43861</v>
      </c>
    </row>
    <row r="19506" spans="1:4" x14ac:dyDescent="0.2">
      <c r="A19506" t="s">
        <v>403</v>
      </c>
      <c r="B19506" t="s">
        <v>143</v>
      </c>
      <c r="C19506" s="44">
        <v>0</v>
      </c>
      <c r="D19506" s="33">
        <v>43862</v>
      </c>
    </row>
    <row r="19507" spans="1:4" x14ac:dyDescent="0.2">
      <c r="A19507" t="s">
        <v>403</v>
      </c>
      <c r="B19507" t="s">
        <v>143</v>
      </c>
      <c r="C19507" s="44">
        <v>0</v>
      </c>
      <c r="D19507" s="33">
        <v>43863</v>
      </c>
    </row>
    <row r="19508" spans="1:4" x14ac:dyDescent="0.2">
      <c r="A19508" t="s">
        <v>403</v>
      </c>
      <c r="B19508" t="s">
        <v>143</v>
      </c>
      <c r="C19508" s="44">
        <v>0</v>
      </c>
      <c r="D19508" s="33">
        <v>43864</v>
      </c>
    </row>
    <row r="19509" spans="1:4" x14ac:dyDescent="0.2">
      <c r="A19509" t="s">
        <v>403</v>
      </c>
      <c r="B19509" t="s">
        <v>143</v>
      </c>
      <c r="C19509" s="44">
        <v>0</v>
      </c>
      <c r="D19509" s="33">
        <v>43865</v>
      </c>
    </row>
    <row r="19510" spans="1:4" x14ac:dyDescent="0.2">
      <c r="A19510" t="s">
        <v>403</v>
      </c>
      <c r="B19510" t="s">
        <v>143</v>
      </c>
      <c r="C19510" s="44">
        <v>0</v>
      </c>
      <c r="D19510" s="33">
        <v>43866</v>
      </c>
    </row>
    <row r="19511" spans="1:4" x14ac:dyDescent="0.2">
      <c r="A19511" t="s">
        <v>403</v>
      </c>
      <c r="B19511" t="s">
        <v>143</v>
      </c>
      <c r="C19511" s="44">
        <v>0</v>
      </c>
      <c r="D19511" s="33">
        <v>43867</v>
      </c>
    </row>
    <row r="19512" spans="1:4" x14ac:dyDescent="0.2">
      <c r="A19512" t="s">
        <v>403</v>
      </c>
      <c r="B19512" t="s">
        <v>143</v>
      </c>
      <c r="C19512" s="44">
        <v>0</v>
      </c>
      <c r="D19512" s="33">
        <v>43868</v>
      </c>
    </row>
    <row r="19513" spans="1:4" x14ac:dyDescent="0.2">
      <c r="A19513" t="s">
        <v>403</v>
      </c>
      <c r="B19513" t="s">
        <v>143</v>
      </c>
      <c r="C19513" s="44">
        <v>0</v>
      </c>
      <c r="D19513" s="33">
        <v>43869</v>
      </c>
    </row>
    <row r="19514" spans="1:4" x14ac:dyDescent="0.2">
      <c r="A19514" t="s">
        <v>403</v>
      </c>
      <c r="B19514" t="s">
        <v>143</v>
      </c>
      <c r="C19514" s="44">
        <v>0</v>
      </c>
      <c r="D19514" s="33">
        <v>43870</v>
      </c>
    </row>
    <row r="19515" spans="1:4" x14ac:dyDescent="0.2">
      <c r="A19515" t="s">
        <v>403</v>
      </c>
      <c r="B19515" t="s">
        <v>143</v>
      </c>
      <c r="C19515" s="44">
        <v>0</v>
      </c>
      <c r="D19515" s="33">
        <v>43871</v>
      </c>
    </row>
    <row r="19516" spans="1:4" x14ac:dyDescent="0.2">
      <c r="A19516" t="s">
        <v>403</v>
      </c>
      <c r="B19516" t="s">
        <v>143</v>
      </c>
      <c r="C19516" s="44">
        <v>0</v>
      </c>
      <c r="D19516" s="33">
        <v>43872</v>
      </c>
    </row>
    <row r="19517" spans="1:4" x14ac:dyDescent="0.2">
      <c r="A19517" t="s">
        <v>403</v>
      </c>
      <c r="B19517" t="s">
        <v>143</v>
      </c>
      <c r="C19517" s="44">
        <v>0</v>
      </c>
      <c r="D19517" s="33">
        <v>43873</v>
      </c>
    </row>
    <row r="19518" spans="1:4" x14ac:dyDescent="0.2">
      <c r="A19518" t="s">
        <v>403</v>
      </c>
      <c r="B19518" t="s">
        <v>143</v>
      </c>
      <c r="C19518" s="44">
        <v>0</v>
      </c>
      <c r="D19518" s="33">
        <v>43874</v>
      </c>
    </row>
    <row r="19519" spans="1:4" x14ac:dyDescent="0.2">
      <c r="A19519" t="s">
        <v>403</v>
      </c>
      <c r="B19519" t="s">
        <v>143</v>
      </c>
      <c r="C19519" s="44">
        <v>0</v>
      </c>
      <c r="D19519" s="33">
        <v>43875</v>
      </c>
    </row>
    <row r="19520" spans="1:4" x14ac:dyDescent="0.2">
      <c r="A19520" t="s">
        <v>403</v>
      </c>
      <c r="B19520" t="s">
        <v>143</v>
      </c>
      <c r="C19520" s="44">
        <v>0</v>
      </c>
      <c r="D19520" s="33">
        <v>43876</v>
      </c>
    </row>
    <row r="19521" spans="1:4" x14ac:dyDescent="0.2">
      <c r="A19521" t="s">
        <v>403</v>
      </c>
      <c r="B19521" t="s">
        <v>143</v>
      </c>
      <c r="C19521" s="44">
        <v>0</v>
      </c>
      <c r="D19521" s="33">
        <v>43877</v>
      </c>
    </row>
    <row r="19522" spans="1:4" x14ac:dyDescent="0.2">
      <c r="A19522" t="s">
        <v>403</v>
      </c>
      <c r="B19522" t="s">
        <v>143</v>
      </c>
      <c r="C19522" s="44">
        <v>0</v>
      </c>
      <c r="D19522" s="33">
        <v>43878</v>
      </c>
    </row>
    <row r="19523" spans="1:4" x14ac:dyDescent="0.2">
      <c r="A19523" t="s">
        <v>403</v>
      </c>
      <c r="B19523" t="s">
        <v>143</v>
      </c>
      <c r="C19523" s="44">
        <v>0</v>
      </c>
      <c r="D19523" s="33">
        <v>43879</v>
      </c>
    </row>
    <row r="19524" spans="1:4" x14ac:dyDescent="0.2">
      <c r="A19524" t="s">
        <v>403</v>
      </c>
      <c r="B19524" t="s">
        <v>143</v>
      </c>
      <c r="C19524" s="44">
        <v>0</v>
      </c>
      <c r="D19524" s="33">
        <v>43880</v>
      </c>
    </row>
    <row r="19525" spans="1:4" x14ac:dyDescent="0.2">
      <c r="A19525" t="s">
        <v>403</v>
      </c>
      <c r="B19525" t="s">
        <v>143</v>
      </c>
      <c r="C19525" s="44">
        <v>0</v>
      </c>
      <c r="D19525" s="33">
        <v>43881</v>
      </c>
    </row>
    <row r="19526" spans="1:4" x14ac:dyDescent="0.2">
      <c r="A19526" t="s">
        <v>403</v>
      </c>
      <c r="B19526" t="s">
        <v>143</v>
      </c>
      <c r="C19526" s="44">
        <v>0</v>
      </c>
      <c r="D19526" s="33">
        <v>43882</v>
      </c>
    </row>
    <row r="19527" spans="1:4" x14ac:dyDescent="0.2">
      <c r="A19527" t="s">
        <v>403</v>
      </c>
      <c r="B19527" t="s">
        <v>143</v>
      </c>
      <c r="C19527" s="44">
        <v>0</v>
      </c>
      <c r="D19527" s="33">
        <v>43883</v>
      </c>
    </row>
    <row r="19528" spans="1:4" x14ac:dyDescent="0.2">
      <c r="A19528" t="s">
        <v>403</v>
      </c>
      <c r="B19528" t="s">
        <v>143</v>
      </c>
      <c r="C19528" s="44">
        <v>0</v>
      </c>
      <c r="D19528" s="33">
        <v>43884</v>
      </c>
    </row>
    <row r="19529" spans="1:4" x14ac:dyDescent="0.2">
      <c r="A19529" t="s">
        <v>403</v>
      </c>
      <c r="B19529" t="s">
        <v>143</v>
      </c>
      <c r="C19529" s="44">
        <v>0</v>
      </c>
      <c r="D19529" s="33">
        <v>43885</v>
      </c>
    </row>
    <row r="19530" spans="1:4" x14ac:dyDescent="0.2">
      <c r="A19530" t="s">
        <v>403</v>
      </c>
      <c r="B19530" t="s">
        <v>143</v>
      </c>
      <c r="C19530" s="44">
        <v>0</v>
      </c>
      <c r="D19530" s="33">
        <v>43886</v>
      </c>
    </row>
    <row r="19531" spans="1:4" x14ac:dyDescent="0.2">
      <c r="A19531" t="s">
        <v>403</v>
      </c>
      <c r="B19531" t="s">
        <v>143</v>
      </c>
      <c r="C19531" s="44">
        <v>0</v>
      </c>
      <c r="D19531" s="33">
        <v>43887</v>
      </c>
    </row>
    <row r="19532" spans="1:4" x14ac:dyDescent="0.2">
      <c r="A19532" t="s">
        <v>403</v>
      </c>
      <c r="B19532" t="s">
        <v>143</v>
      </c>
      <c r="C19532" s="44">
        <v>0</v>
      </c>
      <c r="D19532" s="33">
        <v>43888</v>
      </c>
    </row>
    <row r="19533" spans="1:4" x14ac:dyDescent="0.2">
      <c r="A19533" t="s">
        <v>403</v>
      </c>
      <c r="B19533" t="s">
        <v>143</v>
      </c>
      <c r="C19533" s="44">
        <v>0</v>
      </c>
      <c r="D19533" s="33">
        <v>43889</v>
      </c>
    </row>
    <row r="19534" spans="1:4" x14ac:dyDescent="0.2">
      <c r="A19534" t="s">
        <v>403</v>
      </c>
      <c r="B19534" t="s">
        <v>143</v>
      </c>
      <c r="C19534" s="44">
        <v>0</v>
      </c>
      <c r="D19534" s="33">
        <v>43890</v>
      </c>
    </row>
    <row r="19535" spans="1:4" x14ac:dyDescent="0.2">
      <c r="A19535" t="s">
        <v>403</v>
      </c>
      <c r="B19535" t="s">
        <v>143</v>
      </c>
      <c r="C19535" s="44">
        <v>0</v>
      </c>
      <c r="D19535" s="33">
        <v>43891</v>
      </c>
    </row>
    <row r="19536" spans="1:4" x14ac:dyDescent="0.2">
      <c r="A19536" t="s">
        <v>403</v>
      </c>
      <c r="B19536" t="s">
        <v>143</v>
      </c>
      <c r="C19536" s="44">
        <v>0</v>
      </c>
      <c r="D19536" s="33">
        <v>43892</v>
      </c>
    </row>
    <row r="19537" spans="1:4" x14ac:dyDescent="0.2">
      <c r="A19537" t="s">
        <v>403</v>
      </c>
      <c r="B19537" t="s">
        <v>143</v>
      </c>
      <c r="C19537" s="44">
        <v>0</v>
      </c>
      <c r="D19537" s="33">
        <v>43893</v>
      </c>
    </row>
    <row r="19538" spans="1:4" x14ac:dyDescent="0.2">
      <c r="A19538" t="s">
        <v>403</v>
      </c>
      <c r="B19538" t="s">
        <v>143</v>
      </c>
      <c r="C19538" s="44">
        <v>0</v>
      </c>
      <c r="D19538" s="33">
        <v>43894</v>
      </c>
    </row>
    <row r="19539" spans="1:4" x14ac:dyDescent="0.2">
      <c r="A19539" t="s">
        <v>403</v>
      </c>
      <c r="B19539" t="s">
        <v>143</v>
      </c>
      <c r="C19539" s="44">
        <v>0</v>
      </c>
      <c r="D19539" s="33">
        <v>43895</v>
      </c>
    </row>
    <row r="19540" spans="1:4" x14ac:dyDescent="0.2">
      <c r="A19540" t="s">
        <v>403</v>
      </c>
      <c r="B19540" t="s">
        <v>143</v>
      </c>
      <c r="C19540" s="44">
        <v>0</v>
      </c>
      <c r="D19540" s="33">
        <v>43896</v>
      </c>
    </row>
    <row r="19541" spans="1:4" x14ac:dyDescent="0.2">
      <c r="A19541" t="s">
        <v>403</v>
      </c>
      <c r="B19541" t="s">
        <v>143</v>
      </c>
      <c r="C19541" s="44">
        <v>0</v>
      </c>
      <c r="D19541" s="33">
        <v>43897</v>
      </c>
    </row>
    <row r="19542" spans="1:4" x14ac:dyDescent="0.2">
      <c r="A19542" t="s">
        <v>403</v>
      </c>
      <c r="B19542" t="s">
        <v>143</v>
      </c>
      <c r="C19542" s="44">
        <v>0</v>
      </c>
      <c r="D19542" s="33">
        <v>43898</v>
      </c>
    </row>
    <row r="19543" spans="1:4" x14ac:dyDescent="0.2">
      <c r="A19543" t="s">
        <v>403</v>
      </c>
      <c r="B19543" t="s">
        <v>143</v>
      </c>
      <c r="C19543" s="44">
        <v>0</v>
      </c>
      <c r="D19543" s="33">
        <v>43899</v>
      </c>
    </row>
    <row r="19544" spans="1:4" x14ac:dyDescent="0.2">
      <c r="A19544" t="s">
        <v>403</v>
      </c>
      <c r="B19544" t="s">
        <v>143</v>
      </c>
      <c r="C19544" s="44">
        <v>0</v>
      </c>
      <c r="D19544" s="33">
        <v>43900</v>
      </c>
    </row>
    <row r="19545" spans="1:4" x14ac:dyDescent="0.2">
      <c r="A19545" t="s">
        <v>403</v>
      </c>
      <c r="B19545" t="s">
        <v>143</v>
      </c>
      <c r="C19545" s="44">
        <v>0</v>
      </c>
      <c r="D19545" s="33">
        <v>43901</v>
      </c>
    </row>
    <row r="19546" spans="1:4" x14ac:dyDescent="0.2">
      <c r="A19546" t="s">
        <v>403</v>
      </c>
      <c r="B19546" t="s">
        <v>143</v>
      </c>
      <c r="C19546" s="44">
        <v>0</v>
      </c>
      <c r="D19546" s="33">
        <v>43902</v>
      </c>
    </row>
    <row r="19547" spans="1:4" x14ac:dyDescent="0.2">
      <c r="A19547" t="s">
        <v>403</v>
      </c>
      <c r="B19547" t="s">
        <v>143</v>
      </c>
      <c r="C19547" s="44">
        <v>0</v>
      </c>
      <c r="D19547" s="33">
        <v>43903</v>
      </c>
    </row>
    <row r="19548" spans="1:4" x14ac:dyDescent="0.2">
      <c r="A19548" t="s">
        <v>403</v>
      </c>
      <c r="B19548" t="s">
        <v>143</v>
      </c>
      <c r="C19548" s="44">
        <v>0</v>
      </c>
      <c r="D19548" s="33">
        <v>43904</v>
      </c>
    </row>
    <row r="19549" spans="1:4" x14ac:dyDescent="0.2">
      <c r="A19549" t="s">
        <v>403</v>
      </c>
      <c r="B19549" t="s">
        <v>143</v>
      </c>
      <c r="C19549" s="44">
        <v>0</v>
      </c>
      <c r="D19549" s="33">
        <v>43905</v>
      </c>
    </row>
    <row r="19550" spans="1:4" x14ac:dyDescent="0.2">
      <c r="A19550" t="s">
        <v>404</v>
      </c>
      <c r="B19550" t="s">
        <v>143</v>
      </c>
      <c r="C19550" s="44">
        <v>0</v>
      </c>
      <c r="D19550" s="33">
        <v>43852</v>
      </c>
    </row>
    <row r="19551" spans="1:4" x14ac:dyDescent="0.2">
      <c r="A19551" t="s">
        <v>404</v>
      </c>
      <c r="B19551" t="s">
        <v>143</v>
      </c>
      <c r="C19551" s="44">
        <v>0</v>
      </c>
      <c r="D19551" s="33">
        <v>43853</v>
      </c>
    </row>
    <row r="19552" spans="1:4" x14ac:dyDescent="0.2">
      <c r="A19552" t="s">
        <v>404</v>
      </c>
      <c r="B19552" t="s">
        <v>143</v>
      </c>
      <c r="C19552" s="44">
        <v>0</v>
      </c>
      <c r="D19552" s="33">
        <v>43854</v>
      </c>
    </row>
    <row r="19553" spans="1:4" x14ac:dyDescent="0.2">
      <c r="A19553" t="s">
        <v>404</v>
      </c>
      <c r="B19553" t="s">
        <v>143</v>
      </c>
      <c r="C19553" s="44">
        <v>0</v>
      </c>
      <c r="D19553" s="33">
        <v>43855</v>
      </c>
    </row>
    <row r="19554" spans="1:4" x14ac:dyDescent="0.2">
      <c r="A19554" t="s">
        <v>404</v>
      </c>
      <c r="B19554" t="s">
        <v>143</v>
      </c>
      <c r="C19554" s="44">
        <v>0</v>
      </c>
      <c r="D19554" s="33">
        <v>43856</v>
      </c>
    </row>
    <row r="19555" spans="1:4" x14ac:dyDescent="0.2">
      <c r="A19555" t="s">
        <v>404</v>
      </c>
      <c r="B19555" t="s">
        <v>143</v>
      </c>
      <c r="C19555" s="44">
        <v>0</v>
      </c>
      <c r="D19555" s="33">
        <v>43857</v>
      </c>
    </row>
    <row r="19556" spans="1:4" x14ac:dyDescent="0.2">
      <c r="A19556" t="s">
        <v>404</v>
      </c>
      <c r="B19556" t="s">
        <v>143</v>
      </c>
      <c r="C19556" s="44">
        <v>0</v>
      </c>
      <c r="D19556" s="33">
        <v>43858</v>
      </c>
    </row>
    <row r="19557" spans="1:4" x14ac:dyDescent="0.2">
      <c r="A19557" t="s">
        <v>404</v>
      </c>
      <c r="B19557" t="s">
        <v>143</v>
      </c>
      <c r="C19557" s="44">
        <v>0</v>
      </c>
      <c r="D19557" s="33">
        <v>43859</v>
      </c>
    </row>
    <row r="19558" spans="1:4" x14ac:dyDescent="0.2">
      <c r="A19558" t="s">
        <v>404</v>
      </c>
      <c r="B19558" t="s">
        <v>143</v>
      </c>
      <c r="C19558" s="44">
        <v>0</v>
      </c>
      <c r="D19558" s="33">
        <v>43860</v>
      </c>
    </row>
    <row r="19559" spans="1:4" x14ac:dyDescent="0.2">
      <c r="A19559" t="s">
        <v>404</v>
      </c>
      <c r="B19559" t="s">
        <v>143</v>
      </c>
      <c r="C19559" s="44">
        <v>0</v>
      </c>
      <c r="D19559" s="33">
        <v>43861</v>
      </c>
    </row>
    <row r="19560" spans="1:4" x14ac:dyDescent="0.2">
      <c r="A19560" t="s">
        <v>404</v>
      </c>
      <c r="B19560" t="s">
        <v>143</v>
      </c>
      <c r="C19560" s="44">
        <v>0</v>
      </c>
      <c r="D19560" s="33">
        <v>43862</v>
      </c>
    </row>
    <row r="19561" spans="1:4" x14ac:dyDescent="0.2">
      <c r="A19561" t="s">
        <v>404</v>
      </c>
      <c r="B19561" t="s">
        <v>143</v>
      </c>
      <c r="C19561" s="44">
        <v>0</v>
      </c>
      <c r="D19561" s="33">
        <v>43863</v>
      </c>
    </row>
    <row r="19562" spans="1:4" x14ac:dyDescent="0.2">
      <c r="A19562" t="s">
        <v>404</v>
      </c>
      <c r="B19562" t="s">
        <v>143</v>
      </c>
      <c r="C19562" s="44">
        <v>0</v>
      </c>
      <c r="D19562" s="33">
        <v>43864</v>
      </c>
    </row>
    <row r="19563" spans="1:4" x14ac:dyDescent="0.2">
      <c r="A19563" t="s">
        <v>404</v>
      </c>
      <c r="B19563" t="s">
        <v>143</v>
      </c>
      <c r="C19563" s="44">
        <v>0</v>
      </c>
      <c r="D19563" s="33">
        <v>43865</v>
      </c>
    </row>
    <row r="19564" spans="1:4" x14ac:dyDescent="0.2">
      <c r="A19564" t="s">
        <v>404</v>
      </c>
      <c r="B19564" t="s">
        <v>143</v>
      </c>
      <c r="C19564" s="44">
        <v>0</v>
      </c>
      <c r="D19564" s="33">
        <v>43866</v>
      </c>
    </row>
    <row r="19565" spans="1:4" x14ac:dyDescent="0.2">
      <c r="A19565" t="s">
        <v>404</v>
      </c>
      <c r="B19565" t="s">
        <v>143</v>
      </c>
      <c r="C19565" s="44">
        <v>0</v>
      </c>
      <c r="D19565" s="33">
        <v>43867</v>
      </c>
    </row>
    <row r="19566" spans="1:4" x14ac:dyDescent="0.2">
      <c r="A19566" t="s">
        <v>404</v>
      </c>
      <c r="B19566" t="s">
        <v>143</v>
      </c>
      <c r="C19566" s="44">
        <v>0</v>
      </c>
      <c r="D19566" s="33">
        <v>43868</v>
      </c>
    </row>
    <row r="19567" spans="1:4" x14ac:dyDescent="0.2">
      <c r="A19567" t="s">
        <v>404</v>
      </c>
      <c r="B19567" t="s">
        <v>143</v>
      </c>
      <c r="C19567" s="44">
        <v>0</v>
      </c>
      <c r="D19567" s="33">
        <v>43869</v>
      </c>
    </row>
    <row r="19568" spans="1:4" x14ac:dyDescent="0.2">
      <c r="A19568" t="s">
        <v>404</v>
      </c>
      <c r="B19568" t="s">
        <v>143</v>
      </c>
      <c r="C19568" s="44">
        <v>0</v>
      </c>
      <c r="D19568" s="33">
        <v>43870</v>
      </c>
    </row>
    <row r="19569" spans="1:4" x14ac:dyDescent="0.2">
      <c r="A19569" t="s">
        <v>404</v>
      </c>
      <c r="B19569" t="s">
        <v>143</v>
      </c>
      <c r="C19569" s="44">
        <v>0</v>
      </c>
      <c r="D19569" s="33">
        <v>43871</v>
      </c>
    </row>
    <row r="19570" spans="1:4" x14ac:dyDescent="0.2">
      <c r="A19570" t="s">
        <v>404</v>
      </c>
      <c r="B19570" t="s">
        <v>143</v>
      </c>
      <c r="C19570" s="44">
        <v>0</v>
      </c>
      <c r="D19570" s="33">
        <v>43872</v>
      </c>
    </row>
    <row r="19571" spans="1:4" x14ac:dyDescent="0.2">
      <c r="A19571" t="s">
        <v>404</v>
      </c>
      <c r="B19571" t="s">
        <v>143</v>
      </c>
      <c r="C19571" s="44">
        <v>0</v>
      </c>
      <c r="D19571" s="33">
        <v>43873</v>
      </c>
    </row>
    <row r="19572" spans="1:4" x14ac:dyDescent="0.2">
      <c r="A19572" t="s">
        <v>404</v>
      </c>
      <c r="B19572" t="s">
        <v>143</v>
      </c>
      <c r="C19572" s="44">
        <v>0</v>
      </c>
      <c r="D19572" s="33">
        <v>43874</v>
      </c>
    </row>
    <row r="19573" spans="1:4" x14ac:dyDescent="0.2">
      <c r="A19573" t="s">
        <v>404</v>
      </c>
      <c r="B19573" t="s">
        <v>143</v>
      </c>
      <c r="C19573" s="44">
        <v>0</v>
      </c>
      <c r="D19573" s="33">
        <v>43875</v>
      </c>
    </row>
    <row r="19574" spans="1:4" x14ac:dyDescent="0.2">
      <c r="A19574" t="s">
        <v>404</v>
      </c>
      <c r="B19574" t="s">
        <v>143</v>
      </c>
      <c r="C19574" s="44">
        <v>0</v>
      </c>
      <c r="D19574" s="33">
        <v>43876</v>
      </c>
    </row>
    <row r="19575" spans="1:4" x14ac:dyDescent="0.2">
      <c r="A19575" t="s">
        <v>404</v>
      </c>
      <c r="B19575" t="s">
        <v>143</v>
      </c>
      <c r="C19575" s="44">
        <v>0</v>
      </c>
      <c r="D19575" s="33">
        <v>43877</v>
      </c>
    </row>
    <row r="19576" spans="1:4" x14ac:dyDescent="0.2">
      <c r="A19576" t="s">
        <v>404</v>
      </c>
      <c r="B19576" t="s">
        <v>143</v>
      </c>
      <c r="C19576" s="44">
        <v>0</v>
      </c>
      <c r="D19576" s="33">
        <v>43878</v>
      </c>
    </row>
    <row r="19577" spans="1:4" x14ac:dyDescent="0.2">
      <c r="A19577" t="s">
        <v>404</v>
      </c>
      <c r="B19577" t="s">
        <v>143</v>
      </c>
      <c r="C19577" s="44">
        <v>0</v>
      </c>
      <c r="D19577" s="33">
        <v>43879</v>
      </c>
    </row>
    <row r="19578" spans="1:4" x14ac:dyDescent="0.2">
      <c r="A19578" t="s">
        <v>404</v>
      </c>
      <c r="B19578" t="s">
        <v>143</v>
      </c>
      <c r="C19578" s="44">
        <v>0</v>
      </c>
      <c r="D19578" s="33">
        <v>43880</v>
      </c>
    </row>
    <row r="19579" spans="1:4" x14ac:dyDescent="0.2">
      <c r="A19579" t="s">
        <v>404</v>
      </c>
      <c r="B19579" t="s">
        <v>143</v>
      </c>
      <c r="C19579" s="44">
        <v>0</v>
      </c>
      <c r="D19579" s="33">
        <v>43881</v>
      </c>
    </row>
    <row r="19580" spans="1:4" x14ac:dyDescent="0.2">
      <c r="A19580" t="s">
        <v>404</v>
      </c>
      <c r="B19580" t="s">
        <v>143</v>
      </c>
      <c r="C19580" s="44">
        <v>0</v>
      </c>
      <c r="D19580" s="33">
        <v>43882</v>
      </c>
    </row>
    <row r="19581" spans="1:4" x14ac:dyDescent="0.2">
      <c r="A19581" t="s">
        <v>404</v>
      </c>
      <c r="B19581" t="s">
        <v>143</v>
      </c>
      <c r="C19581" s="44">
        <v>0</v>
      </c>
      <c r="D19581" s="33">
        <v>43883</v>
      </c>
    </row>
    <row r="19582" spans="1:4" x14ac:dyDescent="0.2">
      <c r="A19582" t="s">
        <v>404</v>
      </c>
      <c r="B19582" t="s">
        <v>143</v>
      </c>
      <c r="C19582" s="44">
        <v>0</v>
      </c>
      <c r="D19582" s="33">
        <v>43884</v>
      </c>
    </row>
    <row r="19583" spans="1:4" x14ac:dyDescent="0.2">
      <c r="A19583" t="s">
        <v>404</v>
      </c>
      <c r="B19583" t="s">
        <v>143</v>
      </c>
      <c r="C19583" s="44">
        <v>0</v>
      </c>
      <c r="D19583" s="33">
        <v>43885</v>
      </c>
    </row>
    <row r="19584" spans="1:4" x14ac:dyDescent="0.2">
      <c r="A19584" t="s">
        <v>404</v>
      </c>
      <c r="B19584" t="s">
        <v>143</v>
      </c>
      <c r="C19584" s="44">
        <v>0</v>
      </c>
      <c r="D19584" s="33">
        <v>43886</v>
      </c>
    </row>
    <row r="19585" spans="1:4" x14ac:dyDescent="0.2">
      <c r="A19585" t="s">
        <v>404</v>
      </c>
      <c r="B19585" t="s">
        <v>143</v>
      </c>
      <c r="C19585" s="44">
        <v>0</v>
      </c>
      <c r="D19585" s="33">
        <v>43887</v>
      </c>
    </row>
    <row r="19586" spans="1:4" x14ac:dyDescent="0.2">
      <c r="A19586" t="s">
        <v>404</v>
      </c>
      <c r="B19586" t="s">
        <v>143</v>
      </c>
      <c r="C19586" s="44">
        <v>0</v>
      </c>
      <c r="D19586" s="33">
        <v>43888</v>
      </c>
    </row>
    <row r="19587" spans="1:4" x14ac:dyDescent="0.2">
      <c r="A19587" t="s">
        <v>404</v>
      </c>
      <c r="B19587" t="s">
        <v>143</v>
      </c>
      <c r="C19587" s="44">
        <v>0</v>
      </c>
      <c r="D19587" s="33">
        <v>43889</v>
      </c>
    </row>
    <row r="19588" spans="1:4" x14ac:dyDescent="0.2">
      <c r="A19588" t="s">
        <v>404</v>
      </c>
      <c r="B19588" t="s">
        <v>143</v>
      </c>
      <c r="C19588" s="44">
        <v>0</v>
      </c>
      <c r="D19588" s="33">
        <v>43890</v>
      </c>
    </row>
    <row r="19589" spans="1:4" x14ac:dyDescent="0.2">
      <c r="A19589" t="s">
        <v>404</v>
      </c>
      <c r="B19589" t="s">
        <v>143</v>
      </c>
      <c r="C19589" s="44">
        <v>0</v>
      </c>
      <c r="D19589" s="33">
        <v>43891</v>
      </c>
    </row>
    <row r="19590" spans="1:4" x14ac:dyDescent="0.2">
      <c r="A19590" t="s">
        <v>404</v>
      </c>
      <c r="B19590" t="s">
        <v>143</v>
      </c>
      <c r="C19590" s="44">
        <v>0</v>
      </c>
      <c r="D19590" s="33">
        <v>43892</v>
      </c>
    </row>
    <row r="19591" spans="1:4" x14ac:dyDescent="0.2">
      <c r="A19591" t="s">
        <v>404</v>
      </c>
      <c r="B19591" t="s">
        <v>143</v>
      </c>
      <c r="C19591" s="44">
        <v>0</v>
      </c>
      <c r="D19591" s="33">
        <v>43893</v>
      </c>
    </row>
    <row r="19592" spans="1:4" x14ac:dyDescent="0.2">
      <c r="A19592" t="s">
        <v>404</v>
      </c>
      <c r="B19592" t="s">
        <v>143</v>
      </c>
      <c r="C19592" s="44">
        <v>0</v>
      </c>
      <c r="D19592" s="33">
        <v>43894</v>
      </c>
    </row>
    <row r="19593" spans="1:4" x14ac:dyDescent="0.2">
      <c r="A19593" t="s">
        <v>404</v>
      </c>
      <c r="B19593" t="s">
        <v>143</v>
      </c>
      <c r="C19593" s="44">
        <v>0</v>
      </c>
      <c r="D19593" s="33">
        <v>43895</v>
      </c>
    </row>
    <row r="19594" spans="1:4" x14ac:dyDescent="0.2">
      <c r="A19594" t="s">
        <v>404</v>
      </c>
      <c r="B19594" t="s">
        <v>143</v>
      </c>
      <c r="C19594" s="44">
        <v>0</v>
      </c>
      <c r="D19594" s="33">
        <v>43896</v>
      </c>
    </row>
    <row r="19595" spans="1:4" x14ac:dyDescent="0.2">
      <c r="A19595" t="s">
        <v>404</v>
      </c>
      <c r="B19595" t="s">
        <v>143</v>
      </c>
      <c r="C19595" s="44">
        <v>0</v>
      </c>
      <c r="D19595" s="33">
        <v>43897</v>
      </c>
    </row>
    <row r="19596" spans="1:4" x14ac:dyDescent="0.2">
      <c r="A19596" t="s">
        <v>404</v>
      </c>
      <c r="B19596" t="s">
        <v>143</v>
      </c>
      <c r="C19596" s="44">
        <v>0</v>
      </c>
      <c r="D19596" s="33">
        <v>43898</v>
      </c>
    </row>
    <row r="19597" spans="1:4" x14ac:dyDescent="0.2">
      <c r="A19597" t="s">
        <v>404</v>
      </c>
      <c r="B19597" t="s">
        <v>143</v>
      </c>
      <c r="C19597" s="44">
        <v>0</v>
      </c>
      <c r="D19597" s="33">
        <v>43899</v>
      </c>
    </row>
    <row r="19598" spans="1:4" x14ac:dyDescent="0.2">
      <c r="A19598" t="s">
        <v>404</v>
      </c>
      <c r="B19598" t="s">
        <v>143</v>
      </c>
      <c r="C19598" s="44">
        <v>0</v>
      </c>
      <c r="D19598" s="33">
        <v>43900</v>
      </c>
    </row>
    <row r="19599" spans="1:4" x14ac:dyDescent="0.2">
      <c r="A19599" t="s">
        <v>404</v>
      </c>
      <c r="B19599" t="s">
        <v>143</v>
      </c>
      <c r="C19599" s="44">
        <v>0</v>
      </c>
      <c r="D19599" s="33">
        <v>43901</v>
      </c>
    </row>
    <row r="19600" spans="1:4" x14ac:dyDescent="0.2">
      <c r="A19600" t="s">
        <v>404</v>
      </c>
      <c r="B19600" t="s">
        <v>143</v>
      </c>
      <c r="C19600" s="44">
        <v>0</v>
      </c>
      <c r="D19600" s="33">
        <v>43902</v>
      </c>
    </row>
    <row r="19601" spans="1:4" x14ac:dyDescent="0.2">
      <c r="A19601" t="s">
        <v>404</v>
      </c>
      <c r="B19601" t="s">
        <v>143</v>
      </c>
      <c r="C19601" s="44">
        <v>0</v>
      </c>
      <c r="D19601" s="33">
        <v>43903</v>
      </c>
    </row>
    <row r="19602" spans="1:4" x14ac:dyDescent="0.2">
      <c r="A19602" t="s">
        <v>404</v>
      </c>
      <c r="B19602" t="s">
        <v>143</v>
      </c>
      <c r="C19602" s="44">
        <v>0</v>
      </c>
      <c r="D19602" s="33">
        <v>43904</v>
      </c>
    </row>
    <row r="19603" spans="1:4" x14ac:dyDescent="0.2">
      <c r="A19603" t="s">
        <v>404</v>
      </c>
      <c r="B19603" t="s">
        <v>143</v>
      </c>
      <c r="C19603" s="44">
        <v>0</v>
      </c>
      <c r="D19603" s="33">
        <v>43905</v>
      </c>
    </row>
    <row r="19604" spans="1:4" x14ac:dyDescent="0.2">
      <c r="A19604" t="s">
        <v>405</v>
      </c>
      <c r="B19604" t="s">
        <v>143</v>
      </c>
      <c r="C19604" s="44">
        <v>0</v>
      </c>
      <c r="D19604" s="33">
        <v>43852</v>
      </c>
    </row>
    <row r="19605" spans="1:4" x14ac:dyDescent="0.2">
      <c r="A19605" t="s">
        <v>405</v>
      </c>
      <c r="B19605" t="s">
        <v>143</v>
      </c>
      <c r="C19605" s="44">
        <v>0</v>
      </c>
      <c r="D19605" s="33">
        <v>43853</v>
      </c>
    </row>
    <row r="19606" spans="1:4" x14ac:dyDescent="0.2">
      <c r="A19606" t="s">
        <v>405</v>
      </c>
      <c r="B19606" t="s">
        <v>143</v>
      </c>
      <c r="C19606" s="44">
        <v>0</v>
      </c>
      <c r="D19606" s="33">
        <v>43854</v>
      </c>
    </row>
    <row r="19607" spans="1:4" x14ac:dyDescent="0.2">
      <c r="A19607" t="s">
        <v>405</v>
      </c>
      <c r="B19607" t="s">
        <v>143</v>
      </c>
      <c r="C19607" s="44">
        <v>0</v>
      </c>
      <c r="D19607" s="33">
        <v>43855</v>
      </c>
    </row>
    <row r="19608" spans="1:4" x14ac:dyDescent="0.2">
      <c r="A19608" t="s">
        <v>405</v>
      </c>
      <c r="B19608" t="s">
        <v>143</v>
      </c>
      <c r="C19608" s="44">
        <v>0</v>
      </c>
      <c r="D19608" s="33">
        <v>43856</v>
      </c>
    </row>
    <row r="19609" spans="1:4" x14ac:dyDescent="0.2">
      <c r="A19609" t="s">
        <v>405</v>
      </c>
      <c r="B19609" t="s">
        <v>143</v>
      </c>
      <c r="C19609" s="44">
        <v>0</v>
      </c>
      <c r="D19609" s="33">
        <v>43857</v>
      </c>
    </row>
    <row r="19610" spans="1:4" x14ac:dyDescent="0.2">
      <c r="A19610" t="s">
        <v>405</v>
      </c>
      <c r="B19610" t="s">
        <v>143</v>
      </c>
      <c r="C19610" s="44">
        <v>0</v>
      </c>
      <c r="D19610" s="33">
        <v>43858</v>
      </c>
    </row>
    <row r="19611" spans="1:4" x14ac:dyDescent="0.2">
      <c r="A19611" t="s">
        <v>405</v>
      </c>
      <c r="B19611" t="s">
        <v>143</v>
      </c>
      <c r="C19611" s="44">
        <v>0</v>
      </c>
      <c r="D19611" s="33">
        <v>43859</v>
      </c>
    </row>
    <row r="19612" spans="1:4" x14ac:dyDescent="0.2">
      <c r="A19612" t="s">
        <v>405</v>
      </c>
      <c r="B19612" t="s">
        <v>143</v>
      </c>
      <c r="C19612" s="44">
        <v>0</v>
      </c>
      <c r="D19612" s="33">
        <v>43860</v>
      </c>
    </row>
    <row r="19613" spans="1:4" x14ac:dyDescent="0.2">
      <c r="A19613" t="s">
        <v>405</v>
      </c>
      <c r="B19613" t="s">
        <v>143</v>
      </c>
      <c r="C19613" s="44">
        <v>0</v>
      </c>
      <c r="D19613" s="33">
        <v>43861</v>
      </c>
    </row>
    <row r="19614" spans="1:4" x14ac:dyDescent="0.2">
      <c r="A19614" t="s">
        <v>405</v>
      </c>
      <c r="B19614" t="s">
        <v>143</v>
      </c>
      <c r="C19614" s="44">
        <v>0</v>
      </c>
      <c r="D19614" s="33">
        <v>43862</v>
      </c>
    </row>
    <row r="19615" spans="1:4" x14ac:dyDescent="0.2">
      <c r="A19615" t="s">
        <v>405</v>
      </c>
      <c r="B19615" t="s">
        <v>143</v>
      </c>
      <c r="C19615" s="44">
        <v>0</v>
      </c>
      <c r="D19615" s="33">
        <v>43863</v>
      </c>
    </row>
    <row r="19616" spans="1:4" x14ac:dyDescent="0.2">
      <c r="A19616" t="s">
        <v>405</v>
      </c>
      <c r="B19616" t="s">
        <v>143</v>
      </c>
      <c r="C19616" s="44">
        <v>0</v>
      </c>
      <c r="D19616" s="33">
        <v>43864</v>
      </c>
    </row>
    <row r="19617" spans="1:4" x14ac:dyDescent="0.2">
      <c r="A19617" t="s">
        <v>405</v>
      </c>
      <c r="B19617" t="s">
        <v>143</v>
      </c>
      <c r="C19617" s="44">
        <v>0</v>
      </c>
      <c r="D19617" s="33">
        <v>43865</v>
      </c>
    </row>
    <row r="19618" spans="1:4" x14ac:dyDescent="0.2">
      <c r="A19618" t="s">
        <v>405</v>
      </c>
      <c r="B19618" t="s">
        <v>143</v>
      </c>
      <c r="C19618" s="44">
        <v>0</v>
      </c>
      <c r="D19618" s="33">
        <v>43866</v>
      </c>
    </row>
    <row r="19619" spans="1:4" x14ac:dyDescent="0.2">
      <c r="A19619" t="s">
        <v>405</v>
      </c>
      <c r="B19619" t="s">
        <v>143</v>
      </c>
      <c r="C19619" s="44">
        <v>0</v>
      </c>
      <c r="D19619" s="33">
        <v>43867</v>
      </c>
    </row>
    <row r="19620" spans="1:4" x14ac:dyDescent="0.2">
      <c r="A19620" t="s">
        <v>405</v>
      </c>
      <c r="B19620" t="s">
        <v>143</v>
      </c>
      <c r="C19620" s="44">
        <v>0</v>
      </c>
      <c r="D19620" s="33">
        <v>43868</v>
      </c>
    </row>
    <row r="19621" spans="1:4" x14ac:dyDescent="0.2">
      <c r="A19621" t="s">
        <v>405</v>
      </c>
      <c r="B19621" t="s">
        <v>143</v>
      </c>
      <c r="C19621" s="44">
        <v>0</v>
      </c>
      <c r="D19621" s="33">
        <v>43869</v>
      </c>
    </row>
    <row r="19622" spans="1:4" x14ac:dyDescent="0.2">
      <c r="A19622" t="s">
        <v>405</v>
      </c>
      <c r="B19622" t="s">
        <v>143</v>
      </c>
      <c r="C19622" s="44">
        <v>0</v>
      </c>
      <c r="D19622" s="33">
        <v>43870</v>
      </c>
    </row>
    <row r="19623" spans="1:4" x14ac:dyDescent="0.2">
      <c r="A19623" t="s">
        <v>405</v>
      </c>
      <c r="B19623" t="s">
        <v>143</v>
      </c>
      <c r="C19623" s="44">
        <v>0</v>
      </c>
      <c r="D19623" s="33">
        <v>43871</v>
      </c>
    </row>
    <row r="19624" spans="1:4" x14ac:dyDescent="0.2">
      <c r="A19624" t="s">
        <v>405</v>
      </c>
      <c r="B19624" t="s">
        <v>143</v>
      </c>
      <c r="C19624" s="44">
        <v>0</v>
      </c>
      <c r="D19624" s="33">
        <v>43872</v>
      </c>
    </row>
    <row r="19625" spans="1:4" x14ac:dyDescent="0.2">
      <c r="A19625" t="s">
        <v>405</v>
      </c>
      <c r="B19625" t="s">
        <v>143</v>
      </c>
      <c r="C19625" s="44">
        <v>0</v>
      </c>
      <c r="D19625" s="33">
        <v>43873</v>
      </c>
    </row>
    <row r="19626" spans="1:4" x14ac:dyDescent="0.2">
      <c r="A19626" t="s">
        <v>405</v>
      </c>
      <c r="B19626" t="s">
        <v>143</v>
      </c>
      <c r="C19626" s="44">
        <v>0</v>
      </c>
      <c r="D19626" s="33">
        <v>43874</v>
      </c>
    </row>
    <row r="19627" spans="1:4" x14ac:dyDescent="0.2">
      <c r="A19627" t="s">
        <v>405</v>
      </c>
      <c r="B19627" t="s">
        <v>143</v>
      </c>
      <c r="C19627" s="44">
        <v>0</v>
      </c>
      <c r="D19627" s="33">
        <v>43875</v>
      </c>
    </row>
    <row r="19628" spans="1:4" x14ac:dyDescent="0.2">
      <c r="A19628" t="s">
        <v>405</v>
      </c>
      <c r="B19628" t="s">
        <v>143</v>
      </c>
      <c r="C19628" s="44">
        <v>0</v>
      </c>
      <c r="D19628" s="33">
        <v>43876</v>
      </c>
    </row>
    <row r="19629" spans="1:4" x14ac:dyDescent="0.2">
      <c r="A19629" t="s">
        <v>405</v>
      </c>
      <c r="B19629" t="s">
        <v>143</v>
      </c>
      <c r="C19629" s="44">
        <v>0</v>
      </c>
      <c r="D19629" s="33">
        <v>43877</v>
      </c>
    </row>
    <row r="19630" spans="1:4" x14ac:dyDescent="0.2">
      <c r="A19630" t="s">
        <v>405</v>
      </c>
      <c r="B19630" t="s">
        <v>143</v>
      </c>
      <c r="C19630" s="44">
        <v>0</v>
      </c>
      <c r="D19630" s="33">
        <v>43878</v>
      </c>
    </row>
    <row r="19631" spans="1:4" x14ac:dyDescent="0.2">
      <c r="A19631" t="s">
        <v>405</v>
      </c>
      <c r="B19631" t="s">
        <v>143</v>
      </c>
      <c r="C19631" s="44">
        <v>0</v>
      </c>
      <c r="D19631" s="33">
        <v>43879</v>
      </c>
    </row>
    <row r="19632" spans="1:4" x14ac:dyDescent="0.2">
      <c r="A19632" t="s">
        <v>405</v>
      </c>
      <c r="B19632" t="s">
        <v>143</v>
      </c>
      <c r="C19632" s="44">
        <v>0</v>
      </c>
      <c r="D19632" s="33">
        <v>43880</v>
      </c>
    </row>
    <row r="19633" spans="1:4" x14ac:dyDescent="0.2">
      <c r="A19633" t="s">
        <v>405</v>
      </c>
      <c r="B19633" t="s">
        <v>143</v>
      </c>
      <c r="C19633" s="44">
        <v>0</v>
      </c>
      <c r="D19633" s="33">
        <v>43881</v>
      </c>
    </row>
    <row r="19634" spans="1:4" x14ac:dyDescent="0.2">
      <c r="A19634" t="s">
        <v>405</v>
      </c>
      <c r="B19634" t="s">
        <v>143</v>
      </c>
      <c r="C19634" s="44">
        <v>0</v>
      </c>
      <c r="D19634" s="33">
        <v>43882</v>
      </c>
    </row>
    <row r="19635" spans="1:4" x14ac:dyDescent="0.2">
      <c r="A19635" t="s">
        <v>405</v>
      </c>
      <c r="B19635" t="s">
        <v>143</v>
      </c>
      <c r="C19635" s="44">
        <v>0</v>
      </c>
      <c r="D19635" s="33">
        <v>43883</v>
      </c>
    </row>
    <row r="19636" spans="1:4" x14ac:dyDescent="0.2">
      <c r="A19636" t="s">
        <v>405</v>
      </c>
      <c r="B19636" t="s">
        <v>143</v>
      </c>
      <c r="C19636" s="44">
        <v>0</v>
      </c>
      <c r="D19636" s="33">
        <v>43884</v>
      </c>
    </row>
    <row r="19637" spans="1:4" x14ac:dyDescent="0.2">
      <c r="A19637" t="s">
        <v>405</v>
      </c>
      <c r="B19637" t="s">
        <v>143</v>
      </c>
      <c r="C19637" s="44">
        <v>0</v>
      </c>
      <c r="D19637" s="33">
        <v>43885</v>
      </c>
    </row>
    <row r="19638" spans="1:4" x14ac:dyDescent="0.2">
      <c r="A19638" t="s">
        <v>405</v>
      </c>
      <c r="B19638" t="s">
        <v>143</v>
      </c>
      <c r="C19638" s="44">
        <v>0</v>
      </c>
      <c r="D19638" s="33">
        <v>43886</v>
      </c>
    </row>
    <row r="19639" spans="1:4" x14ac:dyDescent="0.2">
      <c r="A19639" t="s">
        <v>405</v>
      </c>
      <c r="B19639" t="s">
        <v>143</v>
      </c>
      <c r="C19639" s="44">
        <v>0</v>
      </c>
      <c r="D19639" s="33">
        <v>43887</v>
      </c>
    </row>
    <row r="19640" spans="1:4" x14ac:dyDescent="0.2">
      <c r="A19640" t="s">
        <v>405</v>
      </c>
      <c r="B19640" t="s">
        <v>143</v>
      </c>
      <c r="C19640" s="44">
        <v>0</v>
      </c>
      <c r="D19640" s="33">
        <v>43888</v>
      </c>
    </row>
    <row r="19641" spans="1:4" x14ac:dyDescent="0.2">
      <c r="A19641" t="s">
        <v>405</v>
      </c>
      <c r="B19641" t="s">
        <v>143</v>
      </c>
      <c r="C19641" s="44">
        <v>0</v>
      </c>
      <c r="D19641" s="33">
        <v>43889</v>
      </c>
    </row>
    <row r="19642" spans="1:4" x14ac:dyDescent="0.2">
      <c r="A19642" t="s">
        <v>405</v>
      </c>
      <c r="B19642" t="s">
        <v>143</v>
      </c>
      <c r="C19642" s="44">
        <v>0</v>
      </c>
      <c r="D19642" s="33">
        <v>43890</v>
      </c>
    </row>
    <row r="19643" spans="1:4" x14ac:dyDescent="0.2">
      <c r="A19643" t="s">
        <v>405</v>
      </c>
      <c r="B19643" t="s">
        <v>143</v>
      </c>
      <c r="C19643" s="44">
        <v>0</v>
      </c>
      <c r="D19643" s="33">
        <v>43891</v>
      </c>
    </row>
    <row r="19644" spans="1:4" x14ac:dyDescent="0.2">
      <c r="A19644" t="s">
        <v>405</v>
      </c>
      <c r="B19644" t="s">
        <v>143</v>
      </c>
      <c r="C19644" s="44">
        <v>0</v>
      </c>
      <c r="D19644" s="33">
        <v>43892</v>
      </c>
    </row>
    <row r="19645" spans="1:4" x14ac:dyDescent="0.2">
      <c r="A19645" t="s">
        <v>405</v>
      </c>
      <c r="B19645" t="s">
        <v>143</v>
      </c>
      <c r="C19645" s="44">
        <v>0</v>
      </c>
      <c r="D19645" s="33">
        <v>43893</v>
      </c>
    </row>
    <row r="19646" spans="1:4" x14ac:dyDescent="0.2">
      <c r="A19646" t="s">
        <v>405</v>
      </c>
      <c r="B19646" t="s">
        <v>143</v>
      </c>
      <c r="C19646" s="44">
        <v>0</v>
      </c>
      <c r="D19646" s="33">
        <v>43894</v>
      </c>
    </row>
    <row r="19647" spans="1:4" x14ac:dyDescent="0.2">
      <c r="A19647" t="s">
        <v>405</v>
      </c>
      <c r="B19647" t="s">
        <v>143</v>
      </c>
      <c r="C19647" s="44">
        <v>0</v>
      </c>
      <c r="D19647" s="33">
        <v>43895</v>
      </c>
    </row>
    <row r="19648" spans="1:4" x14ac:dyDescent="0.2">
      <c r="A19648" t="s">
        <v>405</v>
      </c>
      <c r="B19648" t="s">
        <v>143</v>
      </c>
      <c r="C19648" s="44">
        <v>0</v>
      </c>
      <c r="D19648" s="33">
        <v>43896</v>
      </c>
    </row>
    <row r="19649" spans="1:4" x14ac:dyDescent="0.2">
      <c r="A19649" t="s">
        <v>405</v>
      </c>
      <c r="B19649" t="s">
        <v>143</v>
      </c>
      <c r="C19649" s="44">
        <v>0</v>
      </c>
      <c r="D19649" s="33">
        <v>43897</v>
      </c>
    </row>
    <row r="19650" spans="1:4" x14ac:dyDescent="0.2">
      <c r="A19650" t="s">
        <v>405</v>
      </c>
      <c r="B19650" t="s">
        <v>143</v>
      </c>
      <c r="C19650" s="44">
        <v>0</v>
      </c>
      <c r="D19650" s="33">
        <v>43898</v>
      </c>
    </row>
    <row r="19651" spans="1:4" x14ac:dyDescent="0.2">
      <c r="A19651" t="s">
        <v>405</v>
      </c>
      <c r="B19651" t="s">
        <v>143</v>
      </c>
      <c r="C19651" s="44">
        <v>0</v>
      </c>
      <c r="D19651" s="33">
        <v>43899</v>
      </c>
    </row>
    <row r="19652" spans="1:4" x14ac:dyDescent="0.2">
      <c r="A19652" t="s">
        <v>405</v>
      </c>
      <c r="B19652" t="s">
        <v>143</v>
      </c>
      <c r="C19652" s="44">
        <v>0</v>
      </c>
      <c r="D19652" s="33">
        <v>43900</v>
      </c>
    </row>
    <row r="19653" spans="1:4" x14ac:dyDescent="0.2">
      <c r="A19653" t="s">
        <v>405</v>
      </c>
      <c r="B19653" t="s">
        <v>143</v>
      </c>
      <c r="C19653" s="44">
        <v>0</v>
      </c>
      <c r="D19653" s="33">
        <v>43901</v>
      </c>
    </row>
    <row r="19654" spans="1:4" x14ac:dyDescent="0.2">
      <c r="A19654" t="s">
        <v>405</v>
      </c>
      <c r="B19654" t="s">
        <v>143</v>
      </c>
      <c r="C19654" s="44">
        <v>0</v>
      </c>
      <c r="D19654" s="33">
        <v>43902</v>
      </c>
    </row>
    <row r="19655" spans="1:4" x14ac:dyDescent="0.2">
      <c r="A19655" t="s">
        <v>405</v>
      </c>
      <c r="B19655" t="s">
        <v>143</v>
      </c>
      <c r="C19655" s="44">
        <v>0</v>
      </c>
      <c r="D19655" s="33">
        <v>43903</v>
      </c>
    </row>
    <row r="19656" spans="1:4" x14ac:dyDescent="0.2">
      <c r="A19656" t="s">
        <v>405</v>
      </c>
      <c r="B19656" t="s">
        <v>143</v>
      </c>
      <c r="C19656" s="44">
        <v>0</v>
      </c>
      <c r="D19656" s="33">
        <v>43904</v>
      </c>
    </row>
    <row r="19657" spans="1:4" x14ac:dyDescent="0.2">
      <c r="A19657" t="s">
        <v>405</v>
      </c>
      <c r="B19657" t="s">
        <v>143</v>
      </c>
      <c r="C19657" s="44">
        <v>0</v>
      </c>
      <c r="D19657" s="33">
        <v>43905</v>
      </c>
    </row>
    <row r="19658" spans="1:4" x14ac:dyDescent="0.2">
      <c r="A19658" t="s">
        <v>406</v>
      </c>
      <c r="B19658" t="s">
        <v>143</v>
      </c>
      <c r="C19658" s="44">
        <v>0</v>
      </c>
      <c r="D19658" s="33">
        <v>43852</v>
      </c>
    </row>
    <row r="19659" spans="1:4" x14ac:dyDescent="0.2">
      <c r="A19659" t="s">
        <v>406</v>
      </c>
      <c r="B19659" t="s">
        <v>143</v>
      </c>
      <c r="C19659" s="44">
        <v>0</v>
      </c>
      <c r="D19659" s="33">
        <v>43853</v>
      </c>
    </row>
    <row r="19660" spans="1:4" x14ac:dyDescent="0.2">
      <c r="A19660" t="s">
        <v>406</v>
      </c>
      <c r="B19660" t="s">
        <v>143</v>
      </c>
      <c r="C19660" s="44">
        <v>0</v>
      </c>
      <c r="D19660" s="33">
        <v>43854</v>
      </c>
    </row>
    <row r="19661" spans="1:4" x14ac:dyDescent="0.2">
      <c r="A19661" t="s">
        <v>406</v>
      </c>
      <c r="B19661" t="s">
        <v>143</v>
      </c>
      <c r="C19661" s="44">
        <v>0</v>
      </c>
      <c r="D19661" s="33">
        <v>43855</v>
      </c>
    </row>
    <row r="19662" spans="1:4" x14ac:dyDescent="0.2">
      <c r="A19662" t="s">
        <v>406</v>
      </c>
      <c r="B19662" t="s">
        <v>143</v>
      </c>
      <c r="C19662" s="44">
        <v>0</v>
      </c>
      <c r="D19662" s="33">
        <v>43856</v>
      </c>
    </row>
    <row r="19663" spans="1:4" x14ac:dyDescent="0.2">
      <c r="A19663" t="s">
        <v>406</v>
      </c>
      <c r="B19663" t="s">
        <v>143</v>
      </c>
      <c r="C19663" s="44">
        <v>0</v>
      </c>
      <c r="D19663" s="33">
        <v>43857</v>
      </c>
    </row>
    <row r="19664" spans="1:4" x14ac:dyDescent="0.2">
      <c r="A19664" t="s">
        <v>406</v>
      </c>
      <c r="B19664" t="s">
        <v>143</v>
      </c>
      <c r="C19664" s="44">
        <v>0</v>
      </c>
      <c r="D19664" s="33">
        <v>43858</v>
      </c>
    </row>
    <row r="19665" spans="1:4" x14ac:dyDescent="0.2">
      <c r="A19665" t="s">
        <v>406</v>
      </c>
      <c r="B19665" t="s">
        <v>143</v>
      </c>
      <c r="C19665" s="44">
        <v>0</v>
      </c>
      <c r="D19665" s="33">
        <v>43859</v>
      </c>
    </row>
    <row r="19666" spans="1:4" x14ac:dyDescent="0.2">
      <c r="A19666" t="s">
        <v>406</v>
      </c>
      <c r="B19666" t="s">
        <v>143</v>
      </c>
      <c r="C19666" s="44">
        <v>0</v>
      </c>
      <c r="D19666" s="33">
        <v>43860</v>
      </c>
    </row>
    <row r="19667" spans="1:4" x14ac:dyDescent="0.2">
      <c r="A19667" t="s">
        <v>406</v>
      </c>
      <c r="B19667" t="s">
        <v>143</v>
      </c>
      <c r="C19667" s="44">
        <v>0</v>
      </c>
      <c r="D19667" s="33">
        <v>43861</v>
      </c>
    </row>
    <row r="19668" spans="1:4" x14ac:dyDescent="0.2">
      <c r="A19668" t="s">
        <v>406</v>
      </c>
      <c r="B19668" t="s">
        <v>143</v>
      </c>
      <c r="C19668" s="44">
        <v>0</v>
      </c>
      <c r="D19668" s="33">
        <v>43862</v>
      </c>
    </row>
    <row r="19669" spans="1:4" x14ac:dyDescent="0.2">
      <c r="A19669" t="s">
        <v>406</v>
      </c>
      <c r="B19669" t="s">
        <v>143</v>
      </c>
      <c r="C19669" s="44">
        <v>0</v>
      </c>
      <c r="D19669" s="33">
        <v>43863</v>
      </c>
    </row>
    <row r="19670" spans="1:4" x14ac:dyDescent="0.2">
      <c r="A19670" t="s">
        <v>406</v>
      </c>
      <c r="B19670" t="s">
        <v>143</v>
      </c>
      <c r="C19670" s="44">
        <v>0</v>
      </c>
      <c r="D19670" s="33">
        <v>43864</v>
      </c>
    </row>
    <row r="19671" spans="1:4" x14ac:dyDescent="0.2">
      <c r="A19671" t="s">
        <v>406</v>
      </c>
      <c r="B19671" t="s">
        <v>143</v>
      </c>
      <c r="C19671" s="44">
        <v>0</v>
      </c>
      <c r="D19671" s="33">
        <v>43865</v>
      </c>
    </row>
    <row r="19672" spans="1:4" x14ac:dyDescent="0.2">
      <c r="A19672" t="s">
        <v>406</v>
      </c>
      <c r="B19672" t="s">
        <v>143</v>
      </c>
      <c r="C19672" s="44">
        <v>0</v>
      </c>
      <c r="D19672" s="33">
        <v>43866</v>
      </c>
    </row>
    <row r="19673" spans="1:4" x14ac:dyDescent="0.2">
      <c r="A19673" t="s">
        <v>406</v>
      </c>
      <c r="B19673" t="s">
        <v>143</v>
      </c>
      <c r="C19673" s="44">
        <v>0</v>
      </c>
      <c r="D19673" s="33">
        <v>43867</v>
      </c>
    </row>
    <row r="19674" spans="1:4" x14ac:dyDescent="0.2">
      <c r="A19674" t="s">
        <v>406</v>
      </c>
      <c r="B19674" t="s">
        <v>143</v>
      </c>
      <c r="C19674" s="44">
        <v>0</v>
      </c>
      <c r="D19674" s="33">
        <v>43868</v>
      </c>
    </row>
    <row r="19675" spans="1:4" x14ac:dyDescent="0.2">
      <c r="A19675" t="s">
        <v>406</v>
      </c>
      <c r="B19675" t="s">
        <v>143</v>
      </c>
      <c r="C19675" s="44">
        <v>0</v>
      </c>
      <c r="D19675" s="33">
        <v>43869</v>
      </c>
    </row>
    <row r="19676" spans="1:4" x14ac:dyDescent="0.2">
      <c r="A19676" t="s">
        <v>406</v>
      </c>
      <c r="B19676" t="s">
        <v>143</v>
      </c>
      <c r="C19676" s="44">
        <v>0</v>
      </c>
      <c r="D19676" s="33">
        <v>43870</v>
      </c>
    </row>
    <row r="19677" spans="1:4" x14ac:dyDescent="0.2">
      <c r="A19677" t="s">
        <v>406</v>
      </c>
      <c r="B19677" t="s">
        <v>143</v>
      </c>
      <c r="C19677" s="44">
        <v>0</v>
      </c>
      <c r="D19677" s="33">
        <v>43871</v>
      </c>
    </row>
    <row r="19678" spans="1:4" x14ac:dyDescent="0.2">
      <c r="A19678" t="s">
        <v>406</v>
      </c>
      <c r="B19678" t="s">
        <v>143</v>
      </c>
      <c r="C19678" s="44">
        <v>0</v>
      </c>
      <c r="D19678" s="33">
        <v>43872</v>
      </c>
    </row>
    <row r="19679" spans="1:4" x14ac:dyDescent="0.2">
      <c r="A19679" t="s">
        <v>406</v>
      </c>
      <c r="B19679" t="s">
        <v>143</v>
      </c>
      <c r="C19679" s="44">
        <v>0</v>
      </c>
      <c r="D19679" s="33">
        <v>43873</v>
      </c>
    </row>
    <row r="19680" spans="1:4" x14ac:dyDescent="0.2">
      <c r="A19680" t="s">
        <v>406</v>
      </c>
      <c r="B19680" t="s">
        <v>143</v>
      </c>
      <c r="C19680" s="44">
        <v>0</v>
      </c>
      <c r="D19680" s="33">
        <v>43874</v>
      </c>
    </row>
    <row r="19681" spans="1:4" x14ac:dyDescent="0.2">
      <c r="A19681" t="s">
        <v>406</v>
      </c>
      <c r="B19681" t="s">
        <v>143</v>
      </c>
      <c r="C19681" s="44">
        <v>0</v>
      </c>
      <c r="D19681" s="33">
        <v>43875</v>
      </c>
    </row>
    <row r="19682" spans="1:4" x14ac:dyDescent="0.2">
      <c r="A19682" t="s">
        <v>406</v>
      </c>
      <c r="B19682" t="s">
        <v>143</v>
      </c>
      <c r="C19682" s="44">
        <v>0</v>
      </c>
      <c r="D19682" s="33">
        <v>43876</v>
      </c>
    </row>
    <row r="19683" spans="1:4" x14ac:dyDescent="0.2">
      <c r="A19683" t="s">
        <v>406</v>
      </c>
      <c r="B19683" t="s">
        <v>143</v>
      </c>
      <c r="C19683" s="44">
        <v>0</v>
      </c>
      <c r="D19683" s="33">
        <v>43877</v>
      </c>
    </row>
    <row r="19684" spans="1:4" x14ac:dyDescent="0.2">
      <c r="A19684" t="s">
        <v>406</v>
      </c>
      <c r="B19684" t="s">
        <v>143</v>
      </c>
      <c r="C19684" s="44">
        <v>0</v>
      </c>
      <c r="D19684" s="33">
        <v>43878</v>
      </c>
    </row>
    <row r="19685" spans="1:4" x14ac:dyDescent="0.2">
      <c r="A19685" t="s">
        <v>406</v>
      </c>
      <c r="B19685" t="s">
        <v>143</v>
      </c>
      <c r="C19685" s="44">
        <v>0</v>
      </c>
      <c r="D19685" s="33">
        <v>43879</v>
      </c>
    </row>
    <row r="19686" spans="1:4" x14ac:dyDescent="0.2">
      <c r="A19686" t="s">
        <v>406</v>
      </c>
      <c r="B19686" t="s">
        <v>143</v>
      </c>
      <c r="C19686" s="44">
        <v>0</v>
      </c>
      <c r="D19686" s="33">
        <v>43880</v>
      </c>
    </row>
    <row r="19687" spans="1:4" x14ac:dyDescent="0.2">
      <c r="A19687" t="s">
        <v>406</v>
      </c>
      <c r="B19687" t="s">
        <v>143</v>
      </c>
      <c r="C19687" s="44">
        <v>0</v>
      </c>
      <c r="D19687" s="33">
        <v>43881</v>
      </c>
    </row>
    <row r="19688" spans="1:4" x14ac:dyDescent="0.2">
      <c r="A19688" t="s">
        <v>406</v>
      </c>
      <c r="B19688" t="s">
        <v>143</v>
      </c>
      <c r="C19688" s="44">
        <v>0</v>
      </c>
      <c r="D19688" s="33">
        <v>43882</v>
      </c>
    </row>
    <row r="19689" spans="1:4" x14ac:dyDescent="0.2">
      <c r="A19689" t="s">
        <v>406</v>
      </c>
      <c r="B19689" t="s">
        <v>143</v>
      </c>
      <c r="C19689" s="44">
        <v>0</v>
      </c>
      <c r="D19689" s="33">
        <v>43883</v>
      </c>
    </row>
    <row r="19690" spans="1:4" x14ac:dyDescent="0.2">
      <c r="A19690" t="s">
        <v>406</v>
      </c>
      <c r="B19690" t="s">
        <v>143</v>
      </c>
      <c r="C19690" s="44">
        <v>0</v>
      </c>
      <c r="D19690" s="33">
        <v>43884</v>
      </c>
    </row>
    <row r="19691" spans="1:4" x14ac:dyDescent="0.2">
      <c r="A19691" t="s">
        <v>406</v>
      </c>
      <c r="B19691" t="s">
        <v>143</v>
      </c>
      <c r="C19691" s="44">
        <v>0</v>
      </c>
      <c r="D19691" s="33">
        <v>43885</v>
      </c>
    </row>
    <row r="19692" spans="1:4" x14ac:dyDescent="0.2">
      <c r="A19692" t="s">
        <v>406</v>
      </c>
      <c r="B19692" t="s">
        <v>143</v>
      </c>
      <c r="C19692" s="44">
        <v>0</v>
      </c>
      <c r="D19692" s="33">
        <v>43886</v>
      </c>
    </row>
    <row r="19693" spans="1:4" x14ac:dyDescent="0.2">
      <c r="A19693" t="s">
        <v>406</v>
      </c>
      <c r="B19693" t="s">
        <v>143</v>
      </c>
      <c r="C19693" s="44">
        <v>0</v>
      </c>
      <c r="D19693" s="33">
        <v>43887</v>
      </c>
    </row>
    <row r="19694" spans="1:4" x14ac:dyDescent="0.2">
      <c r="A19694" t="s">
        <v>406</v>
      </c>
      <c r="B19694" t="s">
        <v>143</v>
      </c>
      <c r="C19694" s="44">
        <v>0</v>
      </c>
      <c r="D19694" s="33">
        <v>43888</v>
      </c>
    </row>
    <row r="19695" spans="1:4" x14ac:dyDescent="0.2">
      <c r="A19695" t="s">
        <v>406</v>
      </c>
      <c r="B19695" t="s">
        <v>143</v>
      </c>
      <c r="C19695" s="44">
        <v>0</v>
      </c>
      <c r="D19695" s="33">
        <v>43889</v>
      </c>
    </row>
    <row r="19696" spans="1:4" x14ac:dyDescent="0.2">
      <c r="A19696" t="s">
        <v>406</v>
      </c>
      <c r="B19696" t="s">
        <v>143</v>
      </c>
      <c r="C19696" s="44">
        <v>0</v>
      </c>
      <c r="D19696" s="33">
        <v>43890</v>
      </c>
    </row>
    <row r="19697" spans="1:4" x14ac:dyDescent="0.2">
      <c r="A19697" t="s">
        <v>406</v>
      </c>
      <c r="B19697" t="s">
        <v>143</v>
      </c>
      <c r="C19697" s="44">
        <v>0</v>
      </c>
      <c r="D19697" s="33">
        <v>43891</v>
      </c>
    </row>
    <row r="19698" spans="1:4" x14ac:dyDescent="0.2">
      <c r="A19698" t="s">
        <v>406</v>
      </c>
      <c r="B19698" t="s">
        <v>143</v>
      </c>
      <c r="C19698" s="44">
        <v>0</v>
      </c>
      <c r="D19698" s="33">
        <v>43892</v>
      </c>
    </row>
    <row r="19699" spans="1:4" x14ac:dyDescent="0.2">
      <c r="A19699" t="s">
        <v>406</v>
      </c>
      <c r="B19699" t="s">
        <v>143</v>
      </c>
      <c r="C19699" s="44">
        <v>0</v>
      </c>
      <c r="D19699" s="33">
        <v>43893</v>
      </c>
    </row>
    <row r="19700" spans="1:4" x14ac:dyDescent="0.2">
      <c r="A19700" t="s">
        <v>406</v>
      </c>
      <c r="B19700" t="s">
        <v>143</v>
      </c>
      <c r="C19700" s="44">
        <v>0</v>
      </c>
      <c r="D19700" s="33">
        <v>43894</v>
      </c>
    </row>
    <row r="19701" spans="1:4" x14ac:dyDescent="0.2">
      <c r="A19701" t="s">
        <v>406</v>
      </c>
      <c r="B19701" t="s">
        <v>143</v>
      </c>
      <c r="C19701" s="44">
        <v>0</v>
      </c>
      <c r="D19701" s="33">
        <v>43895</v>
      </c>
    </row>
    <row r="19702" spans="1:4" x14ac:dyDescent="0.2">
      <c r="A19702" t="s">
        <v>406</v>
      </c>
      <c r="B19702" t="s">
        <v>143</v>
      </c>
      <c r="C19702" s="44">
        <v>0</v>
      </c>
      <c r="D19702" s="33">
        <v>43896</v>
      </c>
    </row>
    <row r="19703" spans="1:4" x14ac:dyDescent="0.2">
      <c r="A19703" t="s">
        <v>406</v>
      </c>
      <c r="B19703" t="s">
        <v>143</v>
      </c>
      <c r="C19703" s="44">
        <v>0</v>
      </c>
      <c r="D19703" s="33">
        <v>43897</v>
      </c>
    </row>
    <row r="19704" spans="1:4" x14ac:dyDescent="0.2">
      <c r="A19704" t="s">
        <v>406</v>
      </c>
      <c r="B19704" t="s">
        <v>143</v>
      </c>
      <c r="C19704" s="44">
        <v>0</v>
      </c>
      <c r="D19704" s="33">
        <v>43898</v>
      </c>
    </row>
    <row r="19705" spans="1:4" x14ac:dyDescent="0.2">
      <c r="A19705" t="s">
        <v>406</v>
      </c>
      <c r="B19705" t="s">
        <v>143</v>
      </c>
      <c r="C19705" s="44">
        <v>0</v>
      </c>
      <c r="D19705" s="33">
        <v>43899</v>
      </c>
    </row>
    <row r="19706" spans="1:4" x14ac:dyDescent="0.2">
      <c r="A19706" t="s">
        <v>406</v>
      </c>
      <c r="B19706" t="s">
        <v>143</v>
      </c>
      <c r="C19706" s="44">
        <v>0</v>
      </c>
      <c r="D19706" s="33">
        <v>43900</v>
      </c>
    </row>
    <row r="19707" spans="1:4" x14ac:dyDescent="0.2">
      <c r="A19707" t="s">
        <v>406</v>
      </c>
      <c r="B19707" t="s">
        <v>143</v>
      </c>
      <c r="C19707" s="44">
        <v>0</v>
      </c>
      <c r="D19707" s="33">
        <v>43901</v>
      </c>
    </row>
    <row r="19708" spans="1:4" x14ac:dyDescent="0.2">
      <c r="A19708" t="s">
        <v>406</v>
      </c>
      <c r="B19708" t="s">
        <v>143</v>
      </c>
      <c r="C19708" s="44">
        <v>0</v>
      </c>
      <c r="D19708" s="33">
        <v>43902</v>
      </c>
    </row>
    <row r="19709" spans="1:4" x14ac:dyDescent="0.2">
      <c r="A19709" t="s">
        <v>406</v>
      </c>
      <c r="B19709" t="s">
        <v>143</v>
      </c>
      <c r="C19709" s="44">
        <v>0</v>
      </c>
      <c r="D19709" s="33">
        <v>43903</v>
      </c>
    </row>
    <row r="19710" spans="1:4" x14ac:dyDescent="0.2">
      <c r="A19710" t="s">
        <v>406</v>
      </c>
      <c r="B19710" t="s">
        <v>143</v>
      </c>
      <c r="C19710" s="44">
        <v>0</v>
      </c>
      <c r="D19710" s="33">
        <v>43904</v>
      </c>
    </row>
    <row r="19711" spans="1:4" x14ac:dyDescent="0.2">
      <c r="A19711" t="s">
        <v>406</v>
      </c>
      <c r="B19711" t="s">
        <v>143</v>
      </c>
      <c r="C19711" s="44">
        <v>0</v>
      </c>
      <c r="D19711" s="33">
        <v>43905</v>
      </c>
    </row>
    <row r="19712" spans="1:4" x14ac:dyDescent="0.2">
      <c r="A19712" t="s">
        <v>407</v>
      </c>
      <c r="B19712" t="s">
        <v>143</v>
      </c>
      <c r="C19712" s="44">
        <v>0</v>
      </c>
      <c r="D19712" s="33">
        <v>43852</v>
      </c>
    </row>
    <row r="19713" spans="1:4" x14ac:dyDescent="0.2">
      <c r="A19713" t="s">
        <v>407</v>
      </c>
      <c r="B19713" t="s">
        <v>143</v>
      </c>
      <c r="C19713" s="44">
        <v>0</v>
      </c>
      <c r="D19713" s="33">
        <v>43853</v>
      </c>
    </row>
    <row r="19714" spans="1:4" x14ac:dyDescent="0.2">
      <c r="A19714" t="s">
        <v>407</v>
      </c>
      <c r="B19714" t="s">
        <v>143</v>
      </c>
      <c r="C19714" s="44">
        <v>0</v>
      </c>
      <c r="D19714" s="33">
        <v>43854</v>
      </c>
    </row>
    <row r="19715" spans="1:4" x14ac:dyDescent="0.2">
      <c r="A19715" t="s">
        <v>407</v>
      </c>
      <c r="B19715" t="s">
        <v>143</v>
      </c>
      <c r="C19715" s="44">
        <v>0</v>
      </c>
      <c r="D19715" s="33">
        <v>43855</v>
      </c>
    </row>
    <row r="19716" spans="1:4" x14ac:dyDescent="0.2">
      <c r="A19716" t="s">
        <v>407</v>
      </c>
      <c r="B19716" t="s">
        <v>143</v>
      </c>
      <c r="C19716" s="44">
        <v>0</v>
      </c>
      <c r="D19716" s="33">
        <v>43856</v>
      </c>
    </row>
    <row r="19717" spans="1:4" x14ac:dyDescent="0.2">
      <c r="A19717" t="s">
        <v>407</v>
      </c>
      <c r="B19717" t="s">
        <v>143</v>
      </c>
      <c r="C19717" s="44">
        <v>0</v>
      </c>
      <c r="D19717" s="33">
        <v>43857</v>
      </c>
    </row>
    <row r="19718" spans="1:4" x14ac:dyDescent="0.2">
      <c r="A19718" t="s">
        <v>407</v>
      </c>
      <c r="B19718" t="s">
        <v>143</v>
      </c>
      <c r="C19718" s="44">
        <v>0</v>
      </c>
      <c r="D19718" s="33">
        <v>43858</v>
      </c>
    </row>
    <row r="19719" spans="1:4" x14ac:dyDescent="0.2">
      <c r="A19719" t="s">
        <v>407</v>
      </c>
      <c r="B19719" t="s">
        <v>143</v>
      </c>
      <c r="C19719" s="44">
        <v>0</v>
      </c>
      <c r="D19719" s="33">
        <v>43859</v>
      </c>
    </row>
    <row r="19720" spans="1:4" x14ac:dyDescent="0.2">
      <c r="A19720" t="s">
        <v>407</v>
      </c>
      <c r="B19720" t="s">
        <v>143</v>
      </c>
      <c r="C19720" s="44">
        <v>0</v>
      </c>
      <c r="D19720" s="33">
        <v>43860</v>
      </c>
    </row>
    <row r="19721" spans="1:4" x14ac:dyDescent="0.2">
      <c r="A19721" t="s">
        <v>407</v>
      </c>
      <c r="B19721" t="s">
        <v>143</v>
      </c>
      <c r="C19721" s="44">
        <v>0</v>
      </c>
      <c r="D19721" s="33">
        <v>43861</v>
      </c>
    </row>
    <row r="19722" spans="1:4" x14ac:dyDescent="0.2">
      <c r="A19722" t="s">
        <v>407</v>
      </c>
      <c r="B19722" t="s">
        <v>143</v>
      </c>
      <c r="C19722" s="44">
        <v>0</v>
      </c>
      <c r="D19722" s="33">
        <v>43862</v>
      </c>
    </row>
    <row r="19723" spans="1:4" x14ac:dyDescent="0.2">
      <c r="A19723" t="s">
        <v>407</v>
      </c>
      <c r="B19723" t="s">
        <v>143</v>
      </c>
      <c r="C19723" s="44">
        <v>0</v>
      </c>
      <c r="D19723" s="33">
        <v>43863</v>
      </c>
    </row>
    <row r="19724" spans="1:4" x14ac:dyDescent="0.2">
      <c r="A19724" t="s">
        <v>407</v>
      </c>
      <c r="B19724" t="s">
        <v>143</v>
      </c>
      <c r="C19724" s="44">
        <v>0</v>
      </c>
      <c r="D19724" s="33">
        <v>43864</v>
      </c>
    </row>
    <row r="19725" spans="1:4" x14ac:dyDescent="0.2">
      <c r="A19725" t="s">
        <v>407</v>
      </c>
      <c r="B19725" t="s">
        <v>143</v>
      </c>
      <c r="C19725" s="44">
        <v>0</v>
      </c>
      <c r="D19725" s="33">
        <v>43865</v>
      </c>
    </row>
    <row r="19726" spans="1:4" x14ac:dyDescent="0.2">
      <c r="A19726" t="s">
        <v>407</v>
      </c>
      <c r="B19726" t="s">
        <v>143</v>
      </c>
      <c r="C19726" s="44">
        <v>0</v>
      </c>
      <c r="D19726" s="33">
        <v>43866</v>
      </c>
    </row>
    <row r="19727" spans="1:4" x14ac:dyDescent="0.2">
      <c r="A19727" t="s">
        <v>407</v>
      </c>
      <c r="B19727" t="s">
        <v>143</v>
      </c>
      <c r="C19727" s="44">
        <v>0</v>
      </c>
      <c r="D19727" s="33">
        <v>43867</v>
      </c>
    </row>
    <row r="19728" spans="1:4" x14ac:dyDescent="0.2">
      <c r="A19728" t="s">
        <v>407</v>
      </c>
      <c r="B19728" t="s">
        <v>143</v>
      </c>
      <c r="C19728" s="44">
        <v>0</v>
      </c>
      <c r="D19728" s="33">
        <v>43868</v>
      </c>
    </row>
    <row r="19729" spans="1:4" x14ac:dyDescent="0.2">
      <c r="A19729" t="s">
        <v>407</v>
      </c>
      <c r="B19729" t="s">
        <v>143</v>
      </c>
      <c r="C19729" s="44">
        <v>0</v>
      </c>
      <c r="D19729" s="33">
        <v>43869</v>
      </c>
    </row>
    <row r="19730" spans="1:4" x14ac:dyDescent="0.2">
      <c r="A19730" t="s">
        <v>407</v>
      </c>
      <c r="B19730" t="s">
        <v>143</v>
      </c>
      <c r="C19730" s="44">
        <v>0</v>
      </c>
      <c r="D19730" s="33">
        <v>43870</v>
      </c>
    </row>
    <row r="19731" spans="1:4" x14ac:dyDescent="0.2">
      <c r="A19731" t="s">
        <v>407</v>
      </c>
      <c r="B19731" t="s">
        <v>143</v>
      </c>
      <c r="C19731" s="44">
        <v>0</v>
      </c>
      <c r="D19731" s="33">
        <v>43871</v>
      </c>
    </row>
    <row r="19732" spans="1:4" x14ac:dyDescent="0.2">
      <c r="A19732" t="s">
        <v>407</v>
      </c>
      <c r="B19732" t="s">
        <v>143</v>
      </c>
      <c r="C19732" s="44">
        <v>0</v>
      </c>
      <c r="D19732" s="33">
        <v>43872</v>
      </c>
    </row>
    <row r="19733" spans="1:4" x14ac:dyDescent="0.2">
      <c r="A19733" t="s">
        <v>407</v>
      </c>
      <c r="B19733" t="s">
        <v>143</v>
      </c>
      <c r="C19733" s="44">
        <v>0</v>
      </c>
      <c r="D19733" s="33">
        <v>43873</v>
      </c>
    </row>
    <row r="19734" spans="1:4" x14ac:dyDescent="0.2">
      <c r="A19734" t="s">
        <v>407</v>
      </c>
      <c r="B19734" t="s">
        <v>143</v>
      </c>
      <c r="C19734" s="44">
        <v>0</v>
      </c>
      <c r="D19734" s="33">
        <v>43874</v>
      </c>
    </row>
    <row r="19735" spans="1:4" x14ac:dyDescent="0.2">
      <c r="A19735" t="s">
        <v>407</v>
      </c>
      <c r="B19735" t="s">
        <v>143</v>
      </c>
      <c r="C19735" s="44">
        <v>0</v>
      </c>
      <c r="D19735" s="33">
        <v>43875</v>
      </c>
    </row>
    <row r="19736" spans="1:4" x14ac:dyDescent="0.2">
      <c r="A19736" t="s">
        <v>407</v>
      </c>
      <c r="B19736" t="s">
        <v>143</v>
      </c>
      <c r="C19736" s="44">
        <v>0</v>
      </c>
      <c r="D19736" s="33">
        <v>43876</v>
      </c>
    </row>
    <row r="19737" spans="1:4" x14ac:dyDescent="0.2">
      <c r="A19737" t="s">
        <v>407</v>
      </c>
      <c r="B19737" t="s">
        <v>143</v>
      </c>
      <c r="C19737" s="44">
        <v>0</v>
      </c>
      <c r="D19737" s="33">
        <v>43877</v>
      </c>
    </row>
    <row r="19738" spans="1:4" x14ac:dyDescent="0.2">
      <c r="A19738" t="s">
        <v>407</v>
      </c>
      <c r="B19738" t="s">
        <v>143</v>
      </c>
      <c r="C19738" s="44">
        <v>0</v>
      </c>
      <c r="D19738" s="33">
        <v>43878</v>
      </c>
    </row>
    <row r="19739" spans="1:4" x14ac:dyDescent="0.2">
      <c r="A19739" t="s">
        <v>407</v>
      </c>
      <c r="B19739" t="s">
        <v>143</v>
      </c>
      <c r="C19739" s="44">
        <v>0</v>
      </c>
      <c r="D19739" s="33">
        <v>43879</v>
      </c>
    </row>
    <row r="19740" spans="1:4" x14ac:dyDescent="0.2">
      <c r="A19740" t="s">
        <v>407</v>
      </c>
      <c r="B19740" t="s">
        <v>143</v>
      </c>
      <c r="C19740" s="44">
        <v>0</v>
      </c>
      <c r="D19740" s="33">
        <v>43880</v>
      </c>
    </row>
    <row r="19741" spans="1:4" x14ac:dyDescent="0.2">
      <c r="A19741" t="s">
        <v>407</v>
      </c>
      <c r="B19741" t="s">
        <v>143</v>
      </c>
      <c r="C19741" s="44">
        <v>0</v>
      </c>
      <c r="D19741" s="33">
        <v>43881</v>
      </c>
    </row>
    <row r="19742" spans="1:4" x14ac:dyDescent="0.2">
      <c r="A19742" t="s">
        <v>407</v>
      </c>
      <c r="B19742" t="s">
        <v>143</v>
      </c>
      <c r="C19742" s="44">
        <v>0</v>
      </c>
      <c r="D19742" s="33">
        <v>43882</v>
      </c>
    </row>
    <row r="19743" spans="1:4" x14ac:dyDescent="0.2">
      <c r="A19743" t="s">
        <v>407</v>
      </c>
      <c r="B19743" t="s">
        <v>143</v>
      </c>
      <c r="C19743" s="44">
        <v>0</v>
      </c>
      <c r="D19743" s="33">
        <v>43883</v>
      </c>
    </row>
    <row r="19744" spans="1:4" x14ac:dyDescent="0.2">
      <c r="A19744" t="s">
        <v>407</v>
      </c>
      <c r="B19744" t="s">
        <v>143</v>
      </c>
      <c r="C19744" s="44">
        <v>0</v>
      </c>
      <c r="D19744" s="33">
        <v>43884</v>
      </c>
    </row>
    <row r="19745" spans="1:4" x14ac:dyDescent="0.2">
      <c r="A19745" t="s">
        <v>407</v>
      </c>
      <c r="B19745" t="s">
        <v>143</v>
      </c>
      <c r="C19745" s="44">
        <v>0</v>
      </c>
      <c r="D19745" s="33">
        <v>43885</v>
      </c>
    </row>
    <row r="19746" spans="1:4" x14ac:dyDescent="0.2">
      <c r="A19746" t="s">
        <v>407</v>
      </c>
      <c r="B19746" t="s">
        <v>143</v>
      </c>
      <c r="C19746" s="44">
        <v>0</v>
      </c>
      <c r="D19746" s="33">
        <v>43886</v>
      </c>
    </row>
    <row r="19747" spans="1:4" x14ac:dyDescent="0.2">
      <c r="A19747" t="s">
        <v>407</v>
      </c>
      <c r="B19747" t="s">
        <v>143</v>
      </c>
      <c r="C19747" s="44">
        <v>0</v>
      </c>
      <c r="D19747" s="33">
        <v>43887</v>
      </c>
    </row>
    <row r="19748" spans="1:4" x14ac:dyDescent="0.2">
      <c r="A19748" t="s">
        <v>407</v>
      </c>
      <c r="B19748" t="s">
        <v>143</v>
      </c>
      <c r="C19748" s="44">
        <v>0</v>
      </c>
      <c r="D19748" s="33">
        <v>43888</v>
      </c>
    </row>
    <row r="19749" spans="1:4" x14ac:dyDescent="0.2">
      <c r="A19749" t="s">
        <v>407</v>
      </c>
      <c r="B19749" t="s">
        <v>143</v>
      </c>
      <c r="C19749" s="44">
        <v>0</v>
      </c>
      <c r="D19749" s="33">
        <v>43889</v>
      </c>
    </row>
    <row r="19750" spans="1:4" x14ac:dyDescent="0.2">
      <c r="A19750" t="s">
        <v>407</v>
      </c>
      <c r="B19750" t="s">
        <v>143</v>
      </c>
      <c r="C19750" s="44">
        <v>0</v>
      </c>
      <c r="D19750" s="33">
        <v>43890</v>
      </c>
    </row>
    <row r="19751" spans="1:4" x14ac:dyDescent="0.2">
      <c r="A19751" t="s">
        <v>407</v>
      </c>
      <c r="B19751" t="s">
        <v>143</v>
      </c>
      <c r="C19751" s="44">
        <v>0</v>
      </c>
      <c r="D19751" s="33">
        <v>43891</v>
      </c>
    </row>
    <row r="19752" spans="1:4" x14ac:dyDescent="0.2">
      <c r="A19752" t="s">
        <v>407</v>
      </c>
      <c r="B19752" t="s">
        <v>143</v>
      </c>
      <c r="C19752" s="44">
        <v>0</v>
      </c>
      <c r="D19752" s="33">
        <v>43892</v>
      </c>
    </row>
    <row r="19753" spans="1:4" x14ac:dyDescent="0.2">
      <c r="A19753" t="s">
        <v>407</v>
      </c>
      <c r="B19753" t="s">
        <v>143</v>
      </c>
      <c r="C19753" s="44">
        <v>0</v>
      </c>
      <c r="D19753" s="33">
        <v>43893</v>
      </c>
    </row>
    <row r="19754" spans="1:4" x14ac:dyDescent="0.2">
      <c r="A19754" t="s">
        <v>407</v>
      </c>
      <c r="B19754" t="s">
        <v>143</v>
      </c>
      <c r="C19754" s="44">
        <v>0</v>
      </c>
      <c r="D19754" s="33">
        <v>43894</v>
      </c>
    </row>
    <row r="19755" spans="1:4" x14ac:dyDescent="0.2">
      <c r="A19755" t="s">
        <v>407</v>
      </c>
      <c r="B19755" t="s">
        <v>143</v>
      </c>
      <c r="C19755" s="44">
        <v>0</v>
      </c>
      <c r="D19755" s="33">
        <v>43895</v>
      </c>
    </row>
    <row r="19756" spans="1:4" x14ac:dyDescent="0.2">
      <c r="A19756" t="s">
        <v>407</v>
      </c>
      <c r="B19756" t="s">
        <v>143</v>
      </c>
      <c r="C19756" s="44">
        <v>0</v>
      </c>
      <c r="D19756" s="33">
        <v>43896</v>
      </c>
    </row>
    <row r="19757" spans="1:4" x14ac:dyDescent="0.2">
      <c r="A19757" t="s">
        <v>407</v>
      </c>
      <c r="B19757" t="s">
        <v>143</v>
      </c>
      <c r="C19757" s="44">
        <v>0</v>
      </c>
      <c r="D19757" s="33">
        <v>43897</v>
      </c>
    </row>
    <row r="19758" spans="1:4" x14ac:dyDescent="0.2">
      <c r="A19758" t="s">
        <v>407</v>
      </c>
      <c r="B19758" t="s">
        <v>143</v>
      </c>
      <c r="C19758" s="44">
        <v>0</v>
      </c>
      <c r="D19758" s="33">
        <v>43898</v>
      </c>
    </row>
    <row r="19759" spans="1:4" x14ac:dyDescent="0.2">
      <c r="A19759" t="s">
        <v>407</v>
      </c>
      <c r="B19759" t="s">
        <v>143</v>
      </c>
      <c r="C19759" s="44">
        <v>0</v>
      </c>
      <c r="D19759" s="33">
        <v>43899</v>
      </c>
    </row>
    <row r="19760" spans="1:4" x14ac:dyDescent="0.2">
      <c r="A19760" t="s">
        <v>407</v>
      </c>
      <c r="B19760" t="s">
        <v>143</v>
      </c>
      <c r="C19760" s="44">
        <v>0</v>
      </c>
      <c r="D19760" s="33">
        <v>43900</v>
      </c>
    </row>
    <row r="19761" spans="1:4" x14ac:dyDescent="0.2">
      <c r="A19761" t="s">
        <v>407</v>
      </c>
      <c r="B19761" t="s">
        <v>143</v>
      </c>
      <c r="C19761" s="44">
        <v>0</v>
      </c>
      <c r="D19761" s="33">
        <v>43901</v>
      </c>
    </row>
    <row r="19762" spans="1:4" x14ac:dyDescent="0.2">
      <c r="A19762" t="s">
        <v>407</v>
      </c>
      <c r="B19762" t="s">
        <v>143</v>
      </c>
      <c r="C19762" s="44">
        <v>0</v>
      </c>
      <c r="D19762" s="33">
        <v>43902</v>
      </c>
    </row>
    <row r="19763" spans="1:4" x14ac:dyDescent="0.2">
      <c r="A19763" t="s">
        <v>407</v>
      </c>
      <c r="B19763" t="s">
        <v>143</v>
      </c>
      <c r="C19763" s="44">
        <v>0</v>
      </c>
      <c r="D19763" s="33">
        <v>43903</v>
      </c>
    </row>
    <row r="19764" spans="1:4" x14ac:dyDescent="0.2">
      <c r="A19764" t="s">
        <v>407</v>
      </c>
      <c r="B19764" t="s">
        <v>143</v>
      </c>
      <c r="C19764" s="44">
        <v>0</v>
      </c>
      <c r="D19764" s="33">
        <v>43904</v>
      </c>
    </row>
    <row r="19765" spans="1:4" x14ac:dyDescent="0.2">
      <c r="A19765" t="s">
        <v>407</v>
      </c>
      <c r="B19765" t="s">
        <v>143</v>
      </c>
      <c r="C19765" s="44">
        <v>0</v>
      </c>
      <c r="D19765" s="33">
        <v>43905</v>
      </c>
    </row>
    <row r="19766" spans="1:4" x14ac:dyDescent="0.2">
      <c r="A19766" t="s">
        <v>408</v>
      </c>
      <c r="B19766" t="s">
        <v>143</v>
      </c>
      <c r="C19766" s="44">
        <v>0</v>
      </c>
      <c r="D19766" s="33">
        <v>43852</v>
      </c>
    </row>
    <row r="19767" spans="1:4" x14ac:dyDescent="0.2">
      <c r="A19767" t="s">
        <v>408</v>
      </c>
      <c r="B19767" t="s">
        <v>143</v>
      </c>
      <c r="C19767" s="44">
        <v>0</v>
      </c>
      <c r="D19767" s="33">
        <v>43853</v>
      </c>
    </row>
    <row r="19768" spans="1:4" x14ac:dyDescent="0.2">
      <c r="A19768" t="s">
        <v>408</v>
      </c>
      <c r="B19768" t="s">
        <v>143</v>
      </c>
      <c r="C19768" s="44">
        <v>0</v>
      </c>
      <c r="D19768" s="33">
        <v>43854</v>
      </c>
    </row>
    <row r="19769" spans="1:4" x14ac:dyDescent="0.2">
      <c r="A19769" t="s">
        <v>408</v>
      </c>
      <c r="B19769" t="s">
        <v>143</v>
      </c>
      <c r="C19769" s="44">
        <v>0</v>
      </c>
      <c r="D19769" s="33">
        <v>43855</v>
      </c>
    </row>
    <row r="19770" spans="1:4" x14ac:dyDescent="0.2">
      <c r="A19770" t="s">
        <v>408</v>
      </c>
      <c r="B19770" t="s">
        <v>143</v>
      </c>
      <c r="C19770" s="44">
        <v>0</v>
      </c>
      <c r="D19770" s="33">
        <v>43856</v>
      </c>
    </row>
    <row r="19771" spans="1:4" x14ac:dyDescent="0.2">
      <c r="A19771" t="s">
        <v>408</v>
      </c>
      <c r="B19771" t="s">
        <v>143</v>
      </c>
      <c r="C19771" s="44">
        <v>0</v>
      </c>
      <c r="D19771" s="33">
        <v>43857</v>
      </c>
    </row>
    <row r="19772" spans="1:4" x14ac:dyDescent="0.2">
      <c r="A19772" t="s">
        <v>408</v>
      </c>
      <c r="B19772" t="s">
        <v>143</v>
      </c>
      <c r="C19772" s="44">
        <v>0</v>
      </c>
      <c r="D19772" s="33">
        <v>43858</v>
      </c>
    </row>
    <row r="19773" spans="1:4" x14ac:dyDescent="0.2">
      <c r="A19773" t="s">
        <v>408</v>
      </c>
      <c r="B19773" t="s">
        <v>143</v>
      </c>
      <c r="C19773" s="44">
        <v>0</v>
      </c>
      <c r="D19773" s="33">
        <v>43859</v>
      </c>
    </row>
    <row r="19774" spans="1:4" x14ac:dyDescent="0.2">
      <c r="A19774" t="s">
        <v>408</v>
      </c>
      <c r="B19774" t="s">
        <v>143</v>
      </c>
      <c r="C19774" s="44">
        <v>0</v>
      </c>
      <c r="D19774" s="33">
        <v>43860</v>
      </c>
    </row>
    <row r="19775" spans="1:4" x14ac:dyDescent="0.2">
      <c r="A19775" t="s">
        <v>408</v>
      </c>
      <c r="B19775" t="s">
        <v>143</v>
      </c>
      <c r="C19775" s="44">
        <v>0</v>
      </c>
      <c r="D19775" s="33">
        <v>43861</v>
      </c>
    </row>
    <row r="19776" spans="1:4" x14ac:dyDescent="0.2">
      <c r="A19776" t="s">
        <v>408</v>
      </c>
      <c r="B19776" t="s">
        <v>143</v>
      </c>
      <c r="C19776" s="44">
        <v>0</v>
      </c>
      <c r="D19776" s="33">
        <v>43862</v>
      </c>
    </row>
    <row r="19777" spans="1:4" x14ac:dyDescent="0.2">
      <c r="A19777" t="s">
        <v>408</v>
      </c>
      <c r="B19777" t="s">
        <v>143</v>
      </c>
      <c r="C19777" s="44">
        <v>0</v>
      </c>
      <c r="D19777" s="33">
        <v>43863</v>
      </c>
    </row>
    <row r="19778" spans="1:4" x14ac:dyDescent="0.2">
      <c r="A19778" t="s">
        <v>408</v>
      </c>
      <c r="B19778" t="s">
        <v>143</v>
      </c>
      <c r="C19778" s="44">
        <v>0</v>
      </c>
      <c r="D19778" s="33">
        <v>43864</v>
      </c>
    </row>
    <row r="19779" spans="1:4" x14ac:dyDescent="0.2">
      <c r="A19779" t="s">
        <v>408</v>
      </c>
      <c r="B19779" t="s">
        <v>143</v>
      </c>
      <c r="C19779" s="44">
        <v>0</v>
      </c>
      <c r="D19779" s="33">
        <v>43865</v>
      </c>
    </row>
    <row r="19780" spans="1:4" x14ac:dyDescent="0.2">
      <c r="A19780" t="s">
        <v>408</v>
      </c>
      <c r="B19780" t="s">
        <v>143</v>
      </c>
      <c r="C19780" s="44">
        <v>0</v>
      </c>
      <c r="D19780" s="33">
        <v>43866</v>
      </c>
    </row>
    <row r="19781" spans="1:4" x14ac:dyDescent="0.2">
      <c r="A19781" t="s">
        <v>408</v>
      </c>
      <c r="B19781" t="s">
        <v>143</v>
      </c>
      <c r="C19781" s="44">
        <v>0</v>
      </c>
      <c r="D19781" s="33">
        <v>43867</v>
      </c>
    </row>
    <row r="19782" spans="1:4" x14ac:dyDescent="0.2">
      <c r="A19782" t="s">
        <v>408</v>
      </c>
      <c r="B19782" t="s">
        <v>143</v>
      </c>
      <c r="C19782" s="44">
        <v>0</v>
      </c>
      <c r="D19782" s="33">
        <v>43868</v>
      </c>
    </row>
    <row r="19783" spans="1:4" x14ac:dyDescent="0.2">
      <c r="A19783" t="s">
        <v>408</v>
      </c>
      <c r="B19783" t="s">
        <v>143</v>
      </c>
      <c r="C19783" s="44">
        <v>0</v>
      </c>
      <c r="D19783" s="33">
        <v>43869</v>
      </c>
    </row>
    <row r="19784" spans="1:4" x14ac:dyDescent="0.2">
      <c r="A19784" t="s">
        <v>408</v>
      </c>
      <c r="B19784" t="s">
        <v>143</v>
      </c>
      <c r="C19784" s="44">
        <v>0</v>
      </c>
      <c r="D19784" s="33">
        <v>43870</v>
      </c>
    </row>
    <row r="19785" spans="1:4" x14ac:dyDescent="0.2">
      <c r="A19785" t="s">
        <v>408</v>
      </c>
      <c r="B19785" t="s">
        <v>143</v>
      </c>
      <c r="C19785" s="44">
        <v>0</v>
      </c>
      <c r="D19785" s="33">
        <v>43871</v>
      </c>
    </row>
    <row r="19786" spans="1:4" x14ac:dyDescent="0.2">
      <c r="A19786" t="s">
        <v>408</v>
      </c>
      <c r="B19786" t="s">
        <v>143</v>
      </c>
      <c r="C19786" s="44">
        <v>0</v>
      </c>
      <c r="D19786" s="33">
        <v>43872</v>
      </c>
    </row>
    <row r="19787" spans="1:4" x14ac:dyDescent="0.2">
      <c r="A19787" t="s">
        <v>408</v>
      </c>
      <c r="B19787" t="s">
        <v>143</v>
      </c>
      <c r="C19787" s="44">
        <v>0</v>
      </c>
      <c r="D19787" s="33">
        <v>43873</v>
      </c>
    </row>
    <row r="19788" spans="1:4" x14ac:dyDescent="0.2">
      <c r="A19788" t="s">
        <v>408</v>
      </c>
      <c r="B19788" t="s">
        <v>143</v>
      </c>
      <c r="C19788" s="44">
        <v>0</v>
      </c>
      <c r="D19788" s="33">
        <v>43874</v>
      </c>
    </row>
    <row r="19789" spans="1:4" x14ac:dyDescent="0.2">
      <c r="A19789" t="s">
        <v>408</v>
      </c>
      <c r="B19789" t="s">
        <v>143</v>
      </c>
      <c r="C19789" s="44">
        <v>0</v>
      </c>
      <c r="D19789" s="33">
        <v>43875</v>
      </c>
    </row>
    <row r="19790" spans="1:4" x14ac:dyDescent="0.2">
      <c r="A19790" t="s">
        <v>408</v>
      </c>
      <c r="B19790" t="s">
        <v>143</v>
      </c>
      <c r="C19790" s="44">
        <v>0</v>
      </c>
      <c r="D19790" s="33">
        <v>43876</v>
      </c>
    </row>
    <row r="19791" spans="1:4" x14ac:dyDescent="0.2">
      <c r="A19791" t="s">
        <v>408</v>
      </c>
      <c r="B19791" t="s">
        <v>143</v>
      </c>
      <c r="C19791" s="44">
        <v>0</v>
      </c>
      <c r="D19791" s="33">
        <v>43877</v>
      </c>
    </row>
    <row r="19792" spans="1:4" x14ac:dyDescent="0.2">
      <c r="A19792" t="s">
        <v>408</v>
      </c>
      <c r="B19792" t="s">
        <v>143</v>
      </c>
      <c r="C19792" s="44">
        <v>0</v>
      </c>
      <c r="D19792" s="33">
        <v>43878</v>
      </c>
    </row>
    <row r="19793" spans="1:4" x14ac:dyDescent="0.2">
      <c r="A19793" t="s">
        <v>408</v>
      </c>
      <c r="B19793" t="s">
        <v>143</v>
      </c>
      <c r="C19793" s="44">
        <v>0</v>
      </c>
      <c r="D19793" s="33">
        <v>43879</v>
      </c>
    </row>
    <row r="19794" spans="1:4" x14ac:dyDescent="0.2">
      <c r="A19794" t="s">
        <v>408</v>
      </c>
      <c r="B19794" t="s">
        <v>143</v>
      </c>
      <c r="C19794" s="44">
        <v>0</v>
      </c>
      <c r="D19794" s="33">
        <v>43880</v>
      </c>
    </row>
    <row r="19795" spans="1:4" x14ac:dyDescent="0.2">
      <c r="A19795" t="s">
        <v>408</v>
      </c>
      <c r="B19795" t="s">
        <v>143</v>
      </c>
      <c r="C19795" s="44">
        <v>0</v>
      </c>
      <c r="D19795" s="33">
        <v>43881</v>
      </c>
    </row>
    <row r="19796" spans="1:4" x14ac:dyDescent="0.2">
      <c r="A19796" t="s">
        <v>408</v>
      </c>
      <c r="B19796" t="s">
        <v>143</v>
      </c>
      <c r="C19796" s="44">
        <v>0</v>
      </c>
      <c r="D19796" s="33">
        <v>43882</v>
      </c>
    </row>
    <row r="19797" spans="1:4" x14ac:dyDescent="0.2">
      <c r="A19797" t="s">
        <v>408</v>
      </c>
      <c r="B19797" t="s">
        <v>143</v>
      </c>
      <c r="C19797" s="44">
        <v>0</v>
      </c>
      <c r="D19797" s="33">
        <v>43883</v>
      </c>
    </row>
    <row r="19798" spans="1:4" x14ac:dyDescent="0.2">
      <c r="A19798" t="s">
        <v>408</v>
      </c>
      <c r="B19798" t="s">
        <v>143</v>
      </c>
      <c r="C19798" s="44">
        <v>0</v>
      </c>
      <c r="D19798" s="33">
        <v>43884</v>
      </c>
    </row>
    <row r="19799" spans="1:4" x14ac:dyDescent="0.2">
      <c r="A19799" t="s">
        <v>408</v>
      </c>
      <c r="B19799" t="s">
        <v>143</v>
      </c>
      <c r="C19799" s="44">
        <v>0</v>
      </c>
      <c r="D19799" s="33">
        <v>43885</v>
      </c>
    </row>
    <row r="19800" spans="1:4" x14ac:dyDescent="0.2">
      <c r="A19800" t="s">
        <v>408</v>
      </c>
      <c r="B19800" t="s">
        <v>143</v>
      </c>
      <c r="C19800" s="44">
        <v>0</v>
      </c>
      <c r="D19800" s="33">
        <v>43886</v>
      </c>
    </row>
    <row r="19801" spans="1:4" x14ac:dyDescent="0.2">
      <c r="A19801" t="s">
        <v>408</v>
      </c>
      <c r="B19801" t="s">
        <v>143</v>
      </c>
      <c r="C19801" s="44">
        <v>0</v>
      </c>
      <c r="D19801" s="33">
        <v>43887</v>
      </c>
    </row>
    <row r="19802" spans="1:4" x14ac:dyDescent="0.2">
      <c r="A19802" t="s">
        <v>408</v>
      </c>
      <c r="B19802" t="s">
        <v>143</v>
      </c>
      <c r="C19802" s="44">
        <v>0</v>
      </c>
      <c r="D19802" s="33">
        <v>43888</v>
      </c>
    </row>
    <row r="19803" spans="1:4" x14ac:dyDescent="0.2">
      <c r="A19803" t="s">
        <v>408</v>
      </c>
      <c r="B19803" t="s">
        <v>143</v>
      </c>
      <c r="C19803" s="44">
        <v>0</v>
      </c>
      <c r="D19803" s="33">
        <v>43889</v>
      </c>
    </row>
    <row r="19804" spans="1:4" x14ac:dyDescent="0.2">
      <c r="A19804" t="s">
        <v>408</v>
      </c>
      <c r="B19804" t="s">
        <v>143</v>
      </c>
      <c r="C19804" s="44">
        <v>0</v>
      </c>
      <c r="D19804" s="33">
        <v>43890</v>
      </c>
    </row>
    <row r="19805" spans="1:4" x14ac:dyDescent="0.2">
      <c r="A19805" t="s">
        <v>408</v>
      </c>
      <c r="B19805" t="s">
        <v>143</v>
      </c>
      <c r="C19805" s="44">
        <v>0</v>
      </c>
      <c r="D19805" s="33">
        <v>43891</v>
      </c>
    </row>
    <row r="19806" spans="1:4" x14ac:dyDescent="0.2">
      <c r="A19806" t="s">
        <v>408</v>
      </c>
      <c r="B19806" t="s">
        <v>143</v>
      </c>
      <c r="C19806" s="44">
        <v>0</v>
      </c>
      <c r="D19806" s="33">
        <v>43892</v>
      </c>
    </row>
    <row r="19807" spans="1:4" x14ac:dyDescent="0.2">
      <c r="A19807" t="s">
        <v>408</v>
      </c>
      <c r="B19807" t="s">
        <v>143</v>
      </c>
      <c r="C19807" s="44">
        <v>0</v>
      </c>
      <c r="D19807" s="33">
        <v>43893</v>
      </c>
    </row>
    <row r="19808" spans="1:4" x14ac:dyDescent="0.2">
      <c r="A19808" t="s">
        <v>408</v>
      </c>
      <c r="B19808" t="s">
        <v>143</v>
      </c>
      <c r="C19808" s="44">
        <v>0</v>
      </c>
      <c r="D19808" s="33">
        <v>43894</v>
      </c>
    </row>
    <row r="19809" spans="1:4" x14ac:dyDescent="0.2">
      <c r="A19809" t="s">
        <v>408</v>
      </c>
      <c r="B19809" t="s">
        <v>143</v>
      </c>
      <c r="C19809" s="44">
        <v>0</v>
      </c>
      <c r="D19809" s="33">
        <v>43895</v>
      </c>
    </row>
    <row r="19810" spans="1:4" x14ac:dyDescent="0.2">
      <c r="A19810" t="s">
        <v>408</v>
      </c>
      <c r="B19810" t="s">
        <v>143</v>
      </c>
      <c r="C19810" s="44">
        <v>0</v>
      </c>
      <c r="D19810" s="33">
        <v>43896</v>
      </c>
    </row>
    <row r="19811" spans="1:4" x14ac:dyDescent="0.2">
      <c r="A19811" t="s">
        <v>408</v>
      </c>
      <c r="B19811" t="s">
        <v>143</v>
      </c>
      <c r="C19811" s="44">
        <v>0</v>
      </c>
      <c r="D19811" s="33">
        <v>43897</v>
      </c>
    </row>
    <row r="19812" spans="1:4" x14ac:dyDescent="0.2">
      <c r="A19812" t="s">
        <v>408</v>
      </c>
      <c r="B19812" t="s">
        <v>143</v>
      </c>
      <c r="C19812" s="44">
        <v>0</v>
      </c>
      <c r="D19812" s="33">
        <v>43898</v>
      </c>
    </row>
    <row r="19813" spans="1:4" x14ac:dyDescent="0.2">
      <c r="A19813" t="s">
        <v>408</v>
      </c>
      <c r="B19813" t="s">
        <v>143</v>
      </c>
      <c r="C19813" s="44">
        <v>0</v>
      </c>
      <c r="D19813" s="33">
        <v>43899</v>
      </c>
    </row>
    <row r="19814" spans="1:4" x14ac:dyDescent="0.2">
      <c r="A19814" t="s">
        <v>408</v>
      </c>
      <c r="B19814" t="s">
        <v>143</v>
      </c>
      <c r="C19814" s="44">
        <v>0</v>
      </c>
      <c r="D19814" s="33">
        <v>43900</v>
      </c>
    </row>
    <row r="19815" spans="1:4" x14ac:dyDescent="0.2">
      <c r="A19815" t="s">
        <v>408</v>
      </c>
      <c r="B19815" t="s">
        <v>143</v>
      </c>
      <c r="C19815" s="44">
        <v>0</v>
      </c>
      <c r="D19815" s="33">
        <v>43901</v>
      </c>
    </row>
    <row r="19816" spans="1:4" x14ac:dyDescent="0.2">
      <c r="A19816" t="s">
        <v>408</v>
      </c>
      <c r="B19816" t="s">
        <v>143</v>
      </c>
      <c r="C19816" s="44">
        <v>0</v>
      </c>
      <c r="D19816" s="33">
        <v>43902</v>
      </c>
    </row>
    <row r="19817" spans="1:4" x14ac:dyDescent="0.2">
      <c r="A19817" t="s">
        <v>408</v>
      </c>
      <c r="B19817" t="s">
        <v>143</v>
      </c>
      <c r="C19817" s="44">
        <v>0</v>
      </c>
      <c r="D19817" s="33">
        <v>43903</v>
      </c>
    </row>
    <row r="19818" spans="1:4" x14ac:dyDescent="0.2">
      <c r="A19818" t="s">
        <v>408</v>
      </c>
      <c r="B19818" t="s">
        <v>143</v>
      </c>
      <c r="C19818" s="44">
        <v>0</v>
      </c>
      <c r="D19818" s="33">
        <v>43904</v>
      </c>
    </row>
    <row r="19819" spans="1:4" x14ac:dyDescent="0.2">
      <c r="A19819" t="s">
        <v>408</v>
      </c>
      <c r="B19819" t="s">
        <v>143</v>
      </c>
      <c r="C19819" s="44">
        <v>0</v>
      </c>
      <c r="D19819" s="33">
        <v>43905</v>
      </c>
    </row>
    <row r="19820" spans="1:4" x14ac:dyDescent="0.2">
      <c r="A19820" t="s">
        <v>409</v>
      </c>
      <c r="B19820" t="s">
        <v>143</v>
      </c>
      <c r="C19820" s="44">
        <v>0</v>
      </c>
      <c r="D19820" s="33">
        <v>43852</v>
      </c>
    </row>
    <row r="19821" spans="1:4" x14ac:dyDescent="0.2">
      <c r="A19821" t="s">
        <v>409</v>
      </c>
      <c r="B19821" t="s">
        <v>143</v>
      </c>
      <c r="C19821" s="44">
        <v>0</v>
      </c>
      <c r="D19821" s="33">
        <v>43853</v>
      </c>
    </row>
    <row r="19822" spans="1:4" x14ac:dyDescent="0.2">
      <c r="A19822" t="s">
        <v>409</v>
      </c>
      <c r="B19822" t="s">
        <v>143</v>
      </c>
      <c r="C19822" s="44">
        <v>0</v>
      </c>
      <c r="D19822" s="33">
        <v>43854</v>
      </c>
    </row>
    <row r="19823" spans="1:4" x14ac:dyDescent="0.2">
      <c r="A19823" t="s">
        <v>409</v>
      </c>
      <c r="B19823" t="s">
        <v>143</v>
      </c>
      <c r="C19823" s="44">
        <v>0</v>
      </c>
      <c r="D19823" s="33">
        <v>43855</v>
      </c>
    </row>
    <row r="19824" spans="1:4" x14ac:dyDescent="0.2">
      <c r="A19824" t="s">
        <v>409</v>
      </c>
      <c r="B19824" t="s">
        <v>143</v>
      </c>
      <c r="C19824" s="44">
        <v>0</v>
      </c>
      <c r="D19824" s="33">
        <v>43856</v>
      </c>
    </row>
    <row r="19825" spans="1:4" x14ac:dyDescent="0.2">
      <c r="A19825" t="s">
        <v>409</v>
      </c>
      <c r="B19825" t="s">
        <v>143</v>
      </c>
      <c r="C19825" s="44">
        <v>0</v>
      </c>
      <c r="D19825" s="33">
        <v>43857</v>
      </c>
    </row>
    <row r="19826" spans="1:4" x14ac:dyDescent="0.2">
      <c r="A19826" t="s">
        <v>409</v>
      </c>
      <c r="B19826" t="s">
        <v>143</v>
      </c>
      <c r="C19826" s="44">
        <v>0</v>
      </c>
      <c r="D19826" s="33">
        <v>43858</v>
      </c>
    </row>
    <row r="19827" spans="1:4" x14ac:dyDescent="0.2">
      <c r="A19827" t="s">
        <v>409</v>
      </c>
      <c r="B19827" t="s">
        <v>143</v>
      </c>
      <c r="C19827" s="44">
        <v>0</v>
      </c>
      <c r="D19827" s="33">
        <v>43859</v>
      </c>
    </row>
    <row r="19828" spans="1:4" x14ac:dyDescent="0.2">
      <c r="A19828" t="s">
        <v>409</v>
      </c>
      <c r="B19828" t="s">
        <v>143</v>
      </c>
      <c r="C19828" s="44">
        <v>0</v>
      </c>
      <c r="D19828" s="33">
        <v>43860</v>
      </c>
    </row>
    <row r="19829" spans="1:4" x14ac:dyDescent="0.2">
      <c r="A19829" t="s">
        <v>409</v>
      </c>
      <c r="B19829" t="s">
        <v>143</v>
      </c>
      <c r="C19829" s="44">
        <v>0</v>
      </c>
      <c r="D19829" s="33">
        <v>43861</v>
      </c>
    </row>
    <row r="19830" spans="1:4" x14ac:dyDescent="0.2">
      <c r="A19830" t="s">
        <v>409</v>
      </c>
      <c r="B19830" t="s">
        <v>143</v>
      </c>
      <c r="C19830" s="44">
        <v>0</v>
      </c>
      <c r="D19830" s="33">
        <v>43862</v>
      </c>
    </row>
    <row r="19831" spans="1:4" x14ac:dyDescent="0.2">
      <c r="A19831" t="s">
        <v>409</v>
      </c>
      <c r="B19831" t="s">
        <v>143</v>
      </c>
      <c r="C19831" s="44">
        <v>0</v>
      </c>
      <c r="D19831" s="33">
        <v>43863</v>
      </c>
    </row>
    <row r="19832" spans="1:4" x14ac:dyDescent="0.2">
      <c r="A19832" t="s">
        <v>409</v>
      </c>
      <c r="B19832" t="s">
        <v>143</v>
      </c>
      <c r="C19832" s="44">
        <v>0</v>
      </c>
      <c r="D19832" s="33">
        <v>43864</v>
      </c>
    </row>
    <row r="19833" spans="1:4" x14ac:dyDescent="0.2">
      <c r="A19833" t="s">
        <v>409</v>
      </c>
      <c r="B19833" t="s">
        <v>143</v>
      </c>
      <c r="C19833" s="44">
        <v>0</v>
      </c>
      <c r="D19833" s="33">
        <v>43865</v>
      </c>
    </row>
    <row r="19834" spans="1:4" x14ac:dyDescent="0.2">
      <c r="A19834" t="s">
        <v>409</v>
      </c>
      <c r="B19834" t="s">
        <v>143</v>
      </c>
      <c r="C19834" s="44">
        <v>0</v>
      </c>
      <c r="D19834" s="33">
        <v>43866</v>
      </c>
    </row>
    <row r="19835" spans="1:4" x14ac:dyDescent="0.2">
      <c r="A19835" t="s">
        <v>409</v>
      </c>
      <c r="B19835" t="s">
        <v>143</v>
      </c>
      <c r="C19835" s="44">
        <v>0</v>
      </c>
      <c r="D19835" s="33">
        <v>43867</v>
      </c>
    </row>
    <row r="19836" spans="1:4" x14ac:dyDescent="0.2">
      <c r="A19836" t="s">
        <v>409</v>
      </c>
      <c r="B19836" t="s">
        <v>143</v>
      </c>
      <c r="C19836" s="44">
        <v>0</v>
      </c>
      <c r="D19836" s="33">
        <v>43868</v>
      </c>
    </row>
    <row r="19837" spans="1:4" x14ac:dyDescent="0.2">
      <c r="A19837" t="s">
        <v>409</v>
      </c>
      <c r="B19837" t="s">
        <v>143</v>
      </c>
      <c r="C19837" s="44">
        <v>0</v>
      </c>
      <c r="D19837" s="33">
        <v>43869</v>
      </c>
    </row>
    <row r="19838" spans="1:4" x14ac:dyDescent="0.2">
      <c r="A19838" t="s">
        <v>409</v>
      </c>
      <c r="B19838" t="s">
        <v>143</v>
      </c>
      <c r="C19838" s="44">
        <v>0</v>
      </c>
      <c r="D19838" s="33">
        <v>43870</v>
      </c>
    </row>
    <row r="19839" spans="1:4" x14ac:dyDescent="0.2">
      <c r="A19839" t="s">
        <v>409</v>
      </c>
      <c r="B19839" t="s">
        <v>143</v>
      </c>
      <c r="C19839" s="44">
        <v>0</v>
      </c>
      <c r="D19839" s="33">
        <v>43871</v>
      </c>
    </row>
    <row r="19840" spans="1:4" x14ac:dyDescent="0.2">
      <c r="A19840" t="s">
        <v>409</v>
      </c>
      <c r="B19840" t="s">
        <v>143</v>
      </c>
      <c r="C19840" s="44">
        <v>0</v>
      </c>
      <c r="D19840" s="33">
        <v>43872</v>
      </c>
    </row>
    <row r="19841" spans="1:4" x14ac:dyDescent="0.2">
      <c r="A19841" t="s">
        <v>409</v>
      </c>
      <c r="B19841" t="s">
        <v>143</v>
      </c>
      <c r="C19841" s="44">
        <v>0</v>
      </c>
      <c r="D19841" s="33">
        <v>43873</v>
      </c>
    </row>
    <row r="19842" spans="1:4" x14ac:dyDescent="0.2">
      <c r="A19842" t="s">
        <v>409</v>
      </c>
      <c r="B19842" t="s">
        <v>143</v>
      </c>
      <c r="C19842" s="44">
        <v>0</v>
      </c>
      <c r="D19842" s="33">
        <v>43874</v>
      </c>
    </row>
    <row r="19843" spans="1:4" x14ac:dyDescent="0.2">
      <c r="A19843" t="s">
        <v>409</v>
      </c>
      <c r="B19843" t="s">
        <v>143</v>
      </c>
      <c r="C19843" s="44">
        <v>0</v>
      </c>
      <c r="D19843" s="33">
        <v>43875</v>
      </c>
    </row>
    <row r="19844" spans="1:4" x14ac:dyDescent="0.2">
      <c r="A19844" t="s">
        <v>409</v>
      </c>
      <c r="B19844" t="s">
        <v>143</v>
      </c>
      <c r="C19844" s="44">
        <v>0</v>
      </c>
      <c r="D19844" s="33">
        <v>43876</v>
      </c>
    </row>
    <row r="19845" spans="1:4" x14ac:dyDescent="0.2">
      <c r="A19845" t="s">
        <v>409</v>
      </c>
      <c r="B19845" t="s">
        <v>143</v>
      </c>
      <c r="C19845" s="44">
        <v>0</v>
      </c>
      <c r="D19845" s="33">
        <v>43877</v>
      </c>
    </row>
    <row r="19846" spans="1:4" x14ac:dyDescent="0.2">
      <c r="A19846" t="s">
        <v>409</v>
      </c>
      <c r="B19846" t="s">
        <v>143</v>
      </c>
      <c r="C19846" s="44">
        <v>0</v>
      </c>
      <c r="D19846" s="33">
        <v>43878</v>
      </c>
    </row>
    <row r="19847" spans="1:4" x14ac:dyDescent="0.2">
      <c r="A19847" t="s">
        <v>409</v>
      </c>
      <c r="B19847" t="s">
        <v>143</v>
      </c>
      <c r="C19847" s="44">
        <v>0</v>
      </c>
      <c r="D19847" s="33">
        <v>43879</v>
      </c>
    </row>
    <row r="19848" spans="1:4" x14ac:dyDescent="0.2">
      <c r="A19848" t="s">
        <v>409</v>
      </c>
      <c r="B19848" t="s">
        <v>143</v>
      </c>
      <c r="C19848" s="44">
        <v>0</v>
      </c>
      <c r="D19848" s="33">
        <v>43880</v>
      </c>
    </row>
    <row r="19849" spans="1:4" x14ac:dyDescent="0.2">
      <c r="A19849" t="s">
        <v>409</v>
      </c>
      <c r="B19849" t="s">
        <v>143</v>
      </c>
      <c r="C19849" s="44">
        <v>0</v>
      </c>
      <c r="D19849" s="33">
        <v>43881</v>
      </c>
    </row>
    <row r="19850" spans="1:4" x14ac:dyDescent="0.2">
      <c r="A19850" t="s">
        <v>409</v>
      </c>
      <c r="B19850" t="s">
        <v>143</v>
      </c>
      <c r="C19850" s="44">
        <v>0</v>
      </c>
      <c r="D19850" s="33">
        <v>43882</v>
      </c>
    </row>
    <row r="19851" spans="1:4" x14ac:dyDescent="0.2">
      <c r="A19851" t="s">
        <v>409</v>
      </c>
      <c r="B19851" t="s">
        <v>143</v>
      </c>
      <c r="C19851" s="44">
        <v>0</v>
      </c>
      <c r="D19851" s="33">
        <v>43883</v>
      </c>
    </row>
    <row r="19852" spans="1:4" x14ac:dyDescent="0.2">
      <c r="A19852" t="s">
        <v>409</v>
      </c>
      <c r="B19852" t="s">
        <v>143</v>
      </c>
      <c r="C19852" s="44">
        <v>0</v>
      </c>
      <c r="D19852" s="33">
        <v>43884</v>
      </c>
    </row>
    <row r="19853" spans="1:4" x14ac:dyDescent="0.2">
      <c r="A19853" t="s">
        <v>409</v>
      </c>
      <c r="B19853" t="s">
        <v>143</v>
      </c>
      <c r="C19853" s="44">
        <v>0</v>
      </c>
      <c r="D19853" s="33">
        <v>43885</v>
      </c>
    </row>
    <row r="19854" spans="1:4" x14ac:dyDescent="0.2">
      <c r="A19854" t="s">
        <v>409</v>
      </c>
      <c r="B19854" t="s">
        <v>143</v>
      </c>
      <c r="C19854" s="44">
        <v>0</v>
      </c>
      <c r="D19854" s="33">
        <v>43886</v>
      </c>
    </row>
    <row r="19855" spans="1:4" x14ac:dyDescent="0.2">
      <c r="A19855" t="s">
        <v>409</v>
      </c>
      <c r="B19855" t="s">
        <v>143</v>
      </c>
      <c r="C19855" s="44">
        <v>0</v>
      </c>
      <c r="D19855" s="33">
        <v>43887</v>
      </c>
    </row>
    <row r="19856" spans="1:4" x14ac:dyDescent="0.2">
      <c r="A19856" t="s">
        <v>409</v>
      </c>
      <c r="B19856" t="s">
        <v>143</v>
      </c>
      <c r="C19856" s="44">
        <v>0</v>
      </c>
      <c r="D19856" s="33">
        <v>43888</v>
      </c>
    </row>
    <row r="19857" spans="1:4" x14ac:dyDescent="0.2">
      <c r="A19857" t="s">
        <v>409</v>
      </c>
      <c r="B19857" t="s">
        <v>143</v>
      </c>
      <c r="C19857" s="44">
        <v>0</v>
      </c>
      <c r="D19857" s="33">
        <v>43889</v>
      </c>
    </row>
    <row r="19858" spans="1:4" x14ac:dyDescent="0.2">
      <c r="A19858" t="s">
        <v>409</v>
      </c>
      <c r="B19858" t="s">
        <v>143</v>
      </c>
      <c r="C19858" s="44">
        <v>0</v>
      </c>
      <c r="D19858" s="33">
        <v>43890</v>
      </c>
    </row>
    <row r="19859" spans="1:4" x14ac:dyDescent="0.2">
      <c r="A19859" t="s">
        <v>409</v>
      </c>
      <c r="B19859" t="s">
        <v>143</v>
      </c>
      <c r="C19859" s="44">
        <v>0</v>
      </c>
      <c r="D19859" s="33">
        <v>43891</v>
      </c>
    </row>
    <row r="19860" spans="1:4" x14ac:dyDescent="0.2">
      <c r="A19860" t="s">
        <v>409</v>
      </c>
      <c r="B19860" t="s">
        <v>143</v>
      </c>
      <c r="C19860" s="44">
        <v>0</v>
      </c>
      <c r="D19860" s="33">
        <v>43892</v>
      </c>
    </row>
    <row r="19861" spans="1:4" x14ac:dyDescent="0.2">
      <c r="A19861" t="s">
        <v>409</v>
      </c>
      <c r="B19861" t="s">
        <v>143</v>
      </c>
      <c r="C19861" s="44">
        <v>0</v>
      </c>
      <c r="D19861" s="33">
        <v>43893</v>
      </c>
    </row>
    <row r="19862" spans="1:4" x14ac:dyDescent="0.2">
      <c r="A19862" t="s">
        <v>409</v>
      </c>
      <c r="B19862" t="s">
        <v>143</v>
      </c>
      <c r="C19862" s="44">
        <v>0</v>
      </c>
      <c r="D19862" s="33">
        <v>43894</v>
      </c>
    </row>
    <row r="19863" spans="1:4" x14ac:dyDescent="0.2">
      <c r="A19863" t="s">
        <v>409</v>
      </c>
      <c r="B19863" t="s">
        <v>143</v>
      </c>
      <c r="C19863" s="44">
        <v>0</v>
      </c>
      <c r="D19863" s="33">
        <v>43895</v>
      </c>
    </row>
    <row r="19864" spans="1:4" x14ac:dyDescent="0.2">
      <c r="A19864" t="s">
        <v>409</v>
      </c>
      <c r="B19864" t="s">
        <v>143</v>
      </c>
      <c r="C19864" s="44">
        <v>0</v>
      </c>
      <c r="D19864" s="33">
        <v>43896</v>
      </c>
    </row>
    <row r="19865" spans="1:4" x14ac:dyDescent="0.2">
      <c r="A19865" t="s">
        <v>409</v>
      </c>
      <c r="B19865" t="s">
        <v>143</v>
      </c>
      <c r="C19865" s="44">
        <v>0</v>
      </c>
      <c r="D19865" s="33">
        <v>43897</v>
      </c>
    </row>
    <row r="19866" spans="1:4" x14ac:dyDescent="0.2">
      <c r="A19866" t="s">
        <v>409</v>
      </c>
      <c r="B19866" t="s">
        <v>143</v>
      </c>
      <c r="C19866" s="44">
        <v>0</v>
      </c>
      <c r="D19866" s="33">
        <v>43898</v>
      </c>
    </row>
    <row r="19867" spans="1:4" x14ac:dyDescent="0.2">
      <c r="A19867" t="s">
        <v>409</v>
      </c>
      <c r="B19867" t="s">
        <v>143</v>
      </c>
      <c r="C19867" s="44">
        <v>0</v>
      </c>
      <c r="D19867" s="33">
        <v>43899</v>
      </c>
    </row>
    <row r="19868" spans="1:4" x14ac:dyDescent="0.2">
      <c r="A19868" t="s">
        <v>409</v>
      </c>
      <c r="B19868" t="s">
        <v>143</v>
      </c>
      <c r="C19868" s="44">
        <v>0</v>
      </c>
      <c r="D19868" s="33">
        <v>43900</v>
      </c>
    </row>
    <row r="19869" spans="1:4" x14ac:dyDescent="0.2">
      <c r="A19869" t="s">
        <v>409</v>
      </c>
      <c r="B19869" t="s">
        <v>143</v>
      </c>
      <c r="C19869" s="44">
        <v>0</v>
      </c>
      <c r="D19869" s="33">
        <v>43901</v>
      </c>
    </row>
    <row r="19870" spans="1:4" x14ac:dyDescent="0.2">
      <c r="A19870" t="s">
        <v>409</v>
      </c>
      <c r="B19870" t="s">
        <v>143</v>
      </c>
      <c r="C19870" s="44">
        <v>0</v>
      </c>
      <c r="D19870" s="33">
        <v>43902</v>
      </c>
    </row>
    <row r="19871" spans="1:4" x14ac:dyDescent="0.2">
      <c r="A19871" t="s">
        <v>409</v>
      </c>
      <c r="B19871" t="s">
        <v>143</v>
      </c>
      <c r="C19871" s="44">
        <v>0</v>
      </c>
      <c r="D19871" s="33">
        <v>43903</v>
      </c>
    </row>
    <row r="19872" spans="1:4" x14ac:dyDescent="0.2">
      <c r="A19872" t="s">
        <v>409</v>
      </c>
      <c r="B19872" t="s">
        <v>143</v>
      </c>
      <c r="C19872" s="44">
        <v>0</v>
      </c>
      <c r="D19872" s="33">
        <v>43904</v>
      </c>
    </row>
    <row r="19873" spans="1:4" x14ac:dyDescent="0.2">
      <c r="A19873" t="s">
        <v>409</v>
      </c>
      <c r="B19873" t="s">
        <v>143</v>
      </c>
      <c r="C19873" s="44">
        <v>0</v>
      </c>
      <c r="D19873" s="33">
        <v>43905</v>
      </c>
    </row>
    <row r="19874" spans="1:4" x14ac:dyDescent="0.2">
      <c r="A19874" t="s">
        <v>410</v>
      </c>
      <c r="B19874" t="s">
        <v>143</v>
      </c>
      <c r="C19874" s="44">
        <v>0</v>
      </c>
      <c r="D19874" s="33">
        <v>43852</v>
      </c>
    </row>
    <row r="19875" spans="1:4" x14ac:dyDescent="0.2">
      <c r="A19875" t="s">
        <v>410</v>
      </c>
      <c r="B19875" t="s">
        <v>143</v>
      </c>
      <c r="C19875" s="44">
        <v>0</v>
      </c>
      <c r="D19875" s="33">
        <v>43853</v>
      </c>
    </row>
    <row r="19876" spans="1:4" x14ac:dyDescent="0.2">
      <c r="A19876" t="s">
        <v>410</v>
      </c>
      <c r="B19876" t="s">
        <v>143</v>
      </c>
      <c r="C19876" s="44">
        <v>0</v>
      </c>
      <c r="D19876" s="33">
        <v>43854</v>
      </c>
    </row>
    <row r="19877" spans="1:4" x14ac:dyDescent="0.2">
      <c r="A19877" t="s">
        <v>410</v>
      </c>
      <c r="B19877" t="s">
        <v>143</v>
      </c>
      <c r="C19877" s="44">
        <v>0</v>
      </c>
      <c r="D19877" s="33">
        <v>43855</v>
      </c>
    </row>
    <row r="19878" spans="1:4" x14ac:dyDescent="0.2">
      <c r="A19878" t="s">
        <v>410</v>
      </c>
      <c r="B19878" t="s">
        <v>143</v>
      </c>
      <c r="C19878" s="44">
        <v>0</v>
      </c>
      <c r="D19878" s="33">
        <v>43856</v>
      </c>
    </row>
    <row r="19879" spans="1:4" x14ac:dyDescent="0.2">
      <c r="A19879" t="s">
        <v>410</v>
      </c>
      <c r="B19879" t="s">
        <v>143</v>
      </c>
      <c r="C19879" s="44">
        <v>0</v>
      </c>
      <c r="D19879" s="33">
        <v>43857</v>
      </c>
    </row>
    <row r="19880" spans="1:4" x14ac:dyDescent="0.2">
      <c r="A19880" t="s">
        <v>410</v>
      </c>
      <c r="B19880" t="s">
        <v>143</v>
      </c>
      <c r="C19880" s="44">
        <v>0</v>
      </c>
      <c r="D19880" s="33">
        <v>43858</v>
      </c>
    </row>
    <row r="19881" spans="1:4" x14ac:dyDescent="0.2">
      <c r="A19881" t="s">
        <v>410</v>
      </c>
      <c r="B19881" t="s">
        <v>143</v>
      </c>
      <c r="C19881" s="44">
        <v>0</v>
      </c>
      <c r="D19881" s="33">
        <v>43859</v>
      </c>
    </row>
    <row r="19882" spans="1:4" x14ac:dyDescent="0.2">
      <c r="A19882" t="s">
        <v>410</v>
      </c>
      <c r="B19882" t="s">
        <v>143</v>
      </c>
      <c r="C19882" s="44">
        <v>0</v>
      </c>
      <c r="D19882" s="33">
        <v>43860</v>
      </c>
    </row>
    <row r="19883" spans="1:4" x14ac:dyDescent="0.2">
      <c r="A19883" t="s">
        <v>410</v>
      </c>
      <c r="B19883" t="s">
        <v>143</v>
      </c>
      <c r="C19883" s="44">
        <v>0</v>
      </c>
      <c r="D19883" s="33">
        <v>43861</v>
      </c>
    </row>
    <row r="19884" spans="1:4" x14ac:dyDescent="0.2">
      <c r="A19884" t="s">
        <v>410</v>
      </c>
      <c r="B19884" t="s">
        <v>143</v>
      </c>
      <c r="C19884" s="44">
        <v>0</v>
      </c>
      <c r="D19884" s="33">
        <v>43862</v>
      </c>
    </row>
    <row r="19885" spans="1:4" x14ac:dyDescent="0.2">
      <c r="A19885" t="s">
        <v>410</v>
      </c>
      <c r="B19885" t="s">
        <v>143</v>
      </c>
      <c r="C19885" s="44">
        <v>0</v>
      </c>
      <c r="D19885" s="33">
        <v>43863</v>
      </c>
    </row>
    <row r="19886" spans="1:4" x14ac:dyDescent="0.2">
      <c r="A19886" t="s">
        <v>410</v>
      </c>
      <c r="B19886" t="s">
        <v>143</v>
      </c>
      <c r="C19886" s="44">
        <v>0</v>
      </c>
      <c r="D19886" s="33">
        <v>43864</v>
      </c>
    </row>
    <row r="19887" spans="1:4" x14ac:dyDescent="0.2">
      <c r="A19887" t="s">
        <v>410</v>
      </c>
      <c r="B19887" t="s">
        <v>143</v>
      </c>
      <c r="C19887" s="44">
        <v>0</v>
      </c>
      <c r="D19887" s="33">
        <v>43865</v>
      </c>
    </row>
    <row r="19888" spans="1:4" x14ac:dyDescent="0.2">
      <c r="A19888" t="s">
        <v>410</v>
      </c>
      <c r="B19888" t="s">
        <v>143</v>
      </c>
      <c r="C19888" s="44">
        <v>0</v>
      </c>
      <c r="D19888" s="33">
        <v>43866</v>
      </c>
    </row>
    <row r="19889" spans="1:4" x14ac:dyDescent="0.2">
      <c r="A19889" t="s">
        <v>410</v>
      </c>
      <c r="B19889" t="s">
        <v>143</v>
      </c>
      <c r="C19889" s="44">
        <v>0</v>
      </c>
      <c r="D19889" s="33">
        <v>43867</v>
      </c>
    </row>
    <row r="19890" spans="1:4" x14ac:dyDescent="0.2">
      <c r="A19890" t="s">
        <v>410</v>
      </c>
      <c r="B19890" t="s">
        <v>143</v>
      </c>
      <c r="C19890" s="44">
        <v>0</v>
      </c>
      <c r="D19890" s="33">
        <v>43868</v>
      </c>
    </row>
    <row r="19891" spans="1:4" x14ac:dyDescent="0.2">
      <c r="A19891" t="s">
        <v>410</v>
      </c>
      <c r="B19891" t="s">
        <v>143</v>
      </c>
      <c r="C19891" s="44">
        <v>0</v>
      </c>
      <c r="D19891" s="33">
        <v>43869</v>
      </c>
    </row>
    <row r="19892" spans="1:4" x14ac:dyDescent="0.2">
      <c r="A19892" t="s">
        <v>410</v>
      </c>
      <c r="B19892" t="s">
        <v>143</v>
      </c>
      <c r="C19892" s="44">
        <v>0</v>
      </c>
      <c r="D19892" s="33">
        <v>43870</v>
      </c>
    </row>
    <row r="19893" spans="1:4" x14ac:dyDescent="0.2">
      <c r="A19893" t="s">
        <v>410</v>
      </c>
      <c r="B19893" t="s">
        <v>143</v>
      </c>
      <c r="C19893" s="44">
        <v>0</v>
      </c>
      <c r="D19893" s="33">
        <v>43871</v>
      </c>
    </row>
    <row r="19894" spans="1:4" x14ac:dyDescent="0.2">
      <c r="A19894" t="s">
        <v>410</v>
      </c>
      <c r="B19894" t="s">
        <v>143</v>
      </c>
      <c r="C19894" s="44">
        <v>0</v>
      </c>
      <c r="D19894" s="33">
        <v>43872</v>
      </c>
    </row>
    <row r="19895" spans="1:4" x14ac:dyDescent="0.2">
      <c r="A19895" t="s">
        <v>410</v>
      </c>
      <c r="B19895" t="s">
        <v>143</v>
      </c>
      <c r="C19895" s="44">
        <v>0</v>
      </c>
      <c r="D19895" s="33">
        <v>43873</v>
      </c>
    </row>
    <row r="19896" spans="1:4" x14ac:dyDescent="0.2">
      <c r="A19896" t="s">
        <v>410</v>
      </c>
      <c r="B19896" t="s">
        <v>143</v>
      </c>
      <c r="C19896" s="44">
        <v>0</v>
      </c>
      <c r="D19896" s="33">
        <v>43874</v>
      </c>
    </row>
    <row r="19897" spans="1:4" x14ac:dyDescent="0.2">
      <c r="A19897" t="s">
        <v>410</v>
      </c>
      <c r="B19897" t="s">
        <v>143</v>
      </c>
      <c r="C19897" s="44">
        <v>0</v>
      </c>
      <c r="D19897" s="33">
        <v>43875</v>
      </c>
    </row>
    <row r="19898" spans="1:4" x14ac:dyDescent="0.2">
      <c r="A19898" t="s">
        <v>410</v>
      </c>
      <c r="B19898" t="s">
        <v>143</v>
      </c>
      <c r="C19898" s="44">
        <v>0</v>
      </c>
      <c r="D19898" s="33">
        <v>43876</v>
      </c>
    </row>
    <row r="19899" spans="1:4" x14ac:dyDescent="0.2">
      <c r="A19899" t="s">
        <v>410</v>
      </c>
      <c r="B19899" t="s">
        <v>143</v>
      </c>
      <c r="C19899" s="44">
        <v>0</v>
      </c>
      <c r="D19899" s="33">
        <v>43877</v>
      </c>
    </row>
    <row r="19900" spans="1:4" x14ac:dyDescent="0.2">
      <c r="A19900" t="s">
        <v>410</v>
      </c>
      <c r="B19900" t="s">
        <v>143</v>
      </c>
      <c r="C19900" s="44">
        <v>0</v>
      </c>
      <c r="D19900" s="33">
        <v>43878</v>
      </c>
    </row>
    <row r="19901" spans="1:4" x14ac:dyDescent="0.2">
      <c r="A19901" t="s">
        <v>410</v>
      </c>
      <c r="B19901" t="s">
        <v>143</v>
      </c>
      <c r="C19901" s="44">
        <v>0</v>
      </c>
      <c r="D19901" s="33">
        <v>43879</v>
      </c>
    </row>
    <row r="19902" spans="1:4" x14ac:dyDescent="0.2">
      <c r="A19902" t="s">
        <v>410</v>
      </c>
      <c r="B19902" t="s">
        <v>143</v>
      </c>
      <c r="C19902" s="44">
        <v>0</v>
      </c>
      <c r="D19902" s="33">
        <v>43880</v>
      </c>
    </row>
    <row r="19903" spans="1:4" x14ac:dyDescent="0.2">
      <c r="A19903" t="s">
        <v>410</v>
      </c>
      <c r="B19903" t="s">
        <v>143</v>
      </c>
      <c r="C19903" s="44">
        <v>0</v>
      </c>
      <c r="D19903" s="33">
        <v>43881</v>
      </c>
    </row>
    <row r="19904" spans="1:4" x14ac:dyDescent="0.2">
      <c r="A19904" t="s">
        <v>410</v>
      </c>
      <c r="B19904" t="s">
        <v>143</v>
      </c>
      <c r="C19904" s="44">
        <v>0</v>
      </c>
      <c r="D19904" s="33">
        <v>43882</v>
      </c>
    </row>
    <row r="19905" spans="1:4" x14ac:dyDescent="0.2">
      <c r="A19905" t="s">
        <v>410</v>
      </c>
      <c r="B19905" t="s">
        <v>143</v>
      </c>
      <c r="C19905" s="44">
        <v>0</v>
      </c>
      <c r="D19905" s="33">
        <v>43883</v>
      </c>
    </row>
    <row r="19906" spans="1:4" x14ac:dyDescent="0.2">
      <c r="A19906" t="s">
        <v>410</v>
      </c>
      <c r="B19906" t="s">
        <v>143</v>
      </c>
      <c r="C19906" s="44">
        <v>0</v>
      </c>
      <c r="D19906" s="33">
        <v>43884</v>
      </c>
    </row>
    <row r="19907" spans="1:4" x14ac:dyDescent="0.2">
      <c r="A19907" t="s">
        <v>410</v>
      </c>
      <c r="B19907" t="s">
        <v>143</v>
      </c>
      <c r="C19907" s="44">
        <v>0</v>
      </c>
      <c r="D19907" s="33">
        <v>43885</v>
      </c>
    </row>
    <row r="19908" spans="1:4" x14ac:dyDescent="0.2">
      <c r="A19908" t="s">
        <v>410</v>
      </c>
      <c r="B19908" t="s">
        <v>143</v>
      </c>
      <c r="C19908" s="44">
        <v>0</v>
      </c>
      <c r="D19908" s="33">
        <v>43886</v>
      </c>
    </row>
    <row r="19909" spans="1:4" x14ac:dyDescent="0.2">
      <c r="A19909" t="s">
        <v>410</v>
      </c>
      <c r="B19909" t="s">
        <v>143</v>
      </c>
      <c r="C19909" s="44">
        <v>0</v>
      </c>
      <c r="D19909" s="33">
        <v>43887</v>
      </c>
    </row>
    <row r="19910" spans="1:4" x14ac:dyDescent="0.2">
      <c r="A19910" t="s">
        <v>410</v>
      </c>
      <c r="B19910" t="s">
        <v>143</v>
      </c>
      <c r="C19910" s="44">
        <v>0</v>
      </c>
      <c r="D19910" s="33">
        <v>43888</v>
      </c>
    </row>
    <row r="19911" spans="1:4" x14ac:dyDescent="0.2">
      <c r="A19911" t="s">
        <v>410</v>
      </c>
      <c r="B19911" t="s">
        <v>143</v>
      </c>
      <c r="C19911" s="44">
        <v>0</v>
      </c>
      <c r="D19911" s="33">
        <v>43889</v>
      </c>
    </row>
    <row r="19912" spans="1:4" x14ac:dyDescent="0.2">
      <c r="A19912" t="s">
        <v>410</v>
      </c>
      <c r="B19912" t="s">
        <v>143</v>
      </c>
      <c r="C19912" s="44">
        <v>0</v>
      </c>
      <c r="D19912" s="33">
        <v>43890</v>
      </c>
    </row>
    <row r="19913" spans="1:4" x14ac:dyDescent="0.2">
      <c r="A19913" t="s">
        <v>410</v>
      </c>
      <c r="B19913" t="s">
        <v>143</v>
      </c>
      <c r="C19913" s="44">
        <v>0</v>
      </c>
      <c r="D19913" s="33">
        <v>43891</v>
      </c>
    </row>
    <row r="19914" spans="1:4" x14ac:dyDescent="0.2">
      <c r="A19914" t="s">
        <v>410</v>
      </c>
      <c r="B19914" t="s">
        <v>143</v>
      </c>
      <c r="C19914" s="44">
        <v>0</v>
      </c>
      <c r="D19914" s="33">
        <v>43892</v>
      </c>
    </row>
    <row r="19915" spans="1:4" x14ac:dyDescent="0.2">
      <c r="A19915" t="s">
        <v>410</v>
      </c>
      <c r="B19915" t="s">
        <v>143</v>
      </c>
      <c r="C19915" s="44">
        <v>0</v>
      </c>
      <c r="D19915" s="33">
        <v>43893</v>
      </c>
    </row>
    <row r="19916" spans="1:4" x14ac:dyDescent="0.2">
      <c r="A19916" t="s">
        <v>410</v>
      </c>
      <c r="B19916" t="s">
        <v>143</v>
      </c>
      <c r="C19916" s="44">
        <v>0</v>
      </c>
      <c r="D19916" s="33">
        <v>43894</v>
      </c>
    </row>
    <row r="19917" spans="1:4" x14ac:dyDescent="0.2">
      <c r="A19917" t="s">
        <v>410</v>
      </c>
      <c r="B19917" t="s">
        <v>143</v>
      </c>
      <c r="C19917" s="44">
        <v>0</v>
      </c>
      <c r="D19917" s="33">
        <v>43895</v>
      </c>
    </row>
    <row r="19918" spans="1:4" x14ac:dyDescent="0.2">
      <c r="A19918" t="s">
        <v>410</v>
      </c>
      <c r="B19918" t="s">
        <v>143</v>
      </c>
      <c r="C19918" s="44">
        <v>0</v>
      </c>
      <c r="D19918" s="33">
        <v>43896</v>
      </c>
    </row>
    <row r="19919" spans="1:4" x14ac:dyDescent="0.2">
      <c r="A19919" t="s">
        <v>410</v>
      </c>
      <c r="B19919" t="s">
        <v>143</v>
      </c>
      <c r="C19919" s="44">
        <v>0</v>
      </c>
      <c r="D19919" s="33">
        <v>43897</v>
      </c>
    </row>
    <row r="19920" spans="1:4" x14ac:dyDescent="0.2">
      <c r="A19920" t="s">
        <v>410</v>
      </c>
      <c r="B19920" t="s">
        <v>143</v>
      </c>
      <c r="C19920" s="44">
        <v>0</v>
      </c>
      <c r="D19920" s="33">
        <v>43898</v>
      </c>
    </row>
    <row r="19921" spans="1:4" x14ac:dyDescent="0.2">
      <c r="A19921" t="s">
        <v>410</v>
      </c>
      <c r="B19921" t="s">
        <v>143</v>
      </c>
      <c r="C19921" s="44">
        <v>0</v>
      </c>
      <c r="D19921" s="33">
        <v>43899</v>
      </c>
    </row>
    <row r="19922" spans="1:4" x14ac:dyDescent="0.2">
      <c r="A19922" t="s">
        <v>410</v>
      </c>
      <c r="B19922" t="s">
        <v>143</v>
      </c>
      <c r="C19922" s="44">
        <v>0</v>
      </c>
      <c r="D19922" s="33">
        <v>43900</v>
      </c>
    </row>
    <row r="19923" spans="1:4" x14ac:dyDescent="0.2">
      <c r="A19923" t="s">
        <v>410</v>
      </c>
      <c r="B19923" t="s">
        <v>143</v>
      </c>
      <c r="C19923" s="44">
        <v>0</v>
      </c>
      <c r="D19923" s="33">
        <v>43901</v>
      </c>
    </row>
    <row r="19924" spans="1:4" x14ac:dyDescent="0.2">
      <c r="A19924" t="s">
        <v>410</v>
      </c>
      <c r="B19924" t="s">
        <v>143</v>
      </c>
      <c r="C19924" s="44">
        <v>0</v>
      </c>
      <c r="D19924" s="33">
        <v>43902</v>
      </c>
    </row>
    <row r="19925" spans="1:4" x14ac:dyDescent="0.2">
      <c r="A19925" t="s">
        <v>410</v>
      </c>
      <c r="B19925" t="s">
        <v>143</v>
      </c>
      <c r="C19925" s="44">
        <v>0</v>
      </c>
      <c r="D19925" s="33">
        <v>43903</v>
      </c>
    </row>
    <row r="19926" spans="1:4" x14ac:dyDescent="0.2">
      <c r="A19926" t="s">
        <v>410</v>
      </c>
      <c r="B19926" t="s">
        <v>143</v>
      </c>
      <c r="C19926" s="44">
        <v>0</v>
      </c>
      <c r="D19926" s="33">
        <v>43904</v>
      </c>
    </row>
    <row r="19927" spans="1:4" x14ac:dyDescent="0.2">
      <c r="A19927" t="s">
        <v>410</v>
      </c>
      <c r="B19927" t="s">
        <v>143</v>
      </c>
      <c r="C19927" s="44">
        <v>0</v>
      </c>
      <c r="D19927" s="33">
        <v>43905</v>
      </c>
    </row>
    <row r="19928" spans="1:4" x14ac:dyDescent="0.2">
      <c r="A19928" t="s">
        <v>411</v>
      </c>
      <c r="B19928" t="s">
        <v>143</v>
      </c>
      <c r="C19928" s="44">
        <v>0</v>
      </c>
      <c r="D19928" s="33">
        <v>43852</v>
      </c>
    </row>
    <row r="19929" spans="1:4" x14ac:dyDescent="0.2">
      <c r="A19929" t="s">
        <v>411</v>
      </c>
      <c r="B19929" t="s">
        <v>143</v>
      </c>
      <c r="C19929" s="44">
        <v>0</v>
      </c>
      <c r="D19929" s="33">
        <v>43853</v>
      </c>
    </row>
    <row r="19930" spans="1:4" x14ac:dyDescent="0.2">
      <c r="A19930" t="s">
        <v>411</v>
      </c>
      <c r="B19930" t="s">
        <v>143</v>
      </c>
      <c r="C19930" s="44">
        <v>0</v>
      </c>
      <c r="D19930" s="33">
        <v>43854</v>
      </c>
    </row>
    <row r="19931" spans="1:4" x14ac:dyDescent="0.2">
      <c r="A19931" t="s">
        <v>411</v>
      </c>
      <c r="B19931" t="s">
        <v>143</v>
      </c>
      <c r="C19931" s="44">
        <v>0</v>
      </c>
      <c r="D19931" s="33">
        <v>43855</v>
      </c>
    </row>
    <row r="19932" spans="1:4" x14ac:dyDescent="0.2">
      <c r="A19932" t="s">
        <v>411</v>
      </c>
      <c r="B19932" t="s">
        <v>143</v>
      </c>
      <c r="C19932" s="44">
        <v>0</v>
      </c>
      <c r="D19932" s="33">
        <v>43856</v>
      </c>
    </row>
    <row r="19933" spans="1:4" x14ac:dyDescent="0.2">
      <c r="A19933" t="s">
        <v>411</v>
      </c>
      <c r="B19933" t="s">
        <v>143</v>
      </c>
      <c r="C19933" s="44">
        <v>0</v>
      </c>
      <c r="D19933" s="33">
        <v>43857</v>
      </c>
    </row>
    <row r="19934" spans="1:4" x14ac:dyDescent="0.2">
      <c r="A19934" t="s">
        <v>411</v>
      </c>
      <c r="B19934" t="s">
        <v>143</v>
      </c>
      <c r="C19934" s="44">
        <v>0</v>
      </c>
      <c r="D19934" s="33">
        <v>43858</v>
      </c>
    </row>
    <row r="19935" spans="1:4" x14ac:dyDescent="0.2">
      <c r="A19935" t="s">
        <v>411</v>
      </c>
      <c r="B19935" t="s">
        <v>143</v>
      </c>
      <c r="C19935" s="44">
        <v>0</v>
      </c>
      <c r="D19935" s="33">
        <v>43859</v>
      </c>
    </row>
    <row r="19936" spans="1:4" x14ac:dyDescent="0.2">
      <c r="A19936" t="s">
        <v>411</v>
      </c>
      <c r="B19936" t="s">
        <v>143</v>
      </c>
      <c r="C19936" s="44">
        <v>0</v>
      </c>
      <c r="D19936" s="33">
        <v>43860</v>
      </c>
    </row>
    <row r="19937" spans="1:4" x14ac:dyDescent="0.2">
      <c r="A19937" t="s">
        <v>411</v>
      </c>
      <c r="B19937" t="s">
        <v>143</v>
      </c>
      <c r="C19937" s="44">
        <v>0</v>
      </c>
      <c r="D19937" s="33">
        <v>43861</v>
      </c>
    </row>
    <row r="19938" spans="1:4" x14ac:dyDescent="0.2">
      <c r="A19938" t="s">
        <v>411</v>
      </c>
      <c r="B19938" t="s">
        <v>143</v>
      </c>
      <c r="C19938" s="44">
        <v>0</v>
      </c>
      <c r="D19938" s="33">
        <v>43862</v>
      </c>
    </row>
    <row r="19939" spans="1:4" x14ac:dyDescent="0.2">
      <c r="A19939" t="s">
        <v>411</v>
      </c>
      <c r="B19939" t="s">
        <v>143</v>
      </c>
      <c r="C19939" s="44">
        <v>0</v>
      </c>
      <c r="D19939" s="33">
        <v>43863</v>
      </c>
    </row>
    <row r="19940" spans="1:4" x14ac:dyDescent="0.2">
      <c r="A19940" t="s">
        <v>411</v>
      </c>
      <c r="B19940" t="s">
        <v>143</v>
      </c>
      <c r="C19940" s="44">
        <v>0</v>
      </c>
      <c r="D19940" s="33">
        <v>43864</v>
      </c>
    </row>
    <row r="19941" spans="1:4" x14ac:dyDescent="0.2">
      <c r="A19941" t="s">
        <v>411</v>
      </c>
      <c r="B19941" t="s">
        <v>143</v>
      </c>
      <c r="C19941" s="44">
        <v>0</v>
      </c>
      <c r="D19941" s="33">
        <v>43865</v>
      </c>
    </row>
    <row r="19942" spans="1:4" x14ac:dyDescent="0.2">
      <c r="A19942" t="s">
        <v>411</v>
      </c>
      <c r="B19942" t="s">
        <v>143</v>
      </c>
      <c r="C19942" s="44">
        <v>0</v>
      </c>
      <c r="D19942" s="33">
        <v>43866</v>
      </c>
    </row>
    <row r="19943" spans="1:4" x14ac:dyDescent="0.2">
      <c r="A19943" t="s">
        <v>411</v>
      </c>
      <c r="B19943" t="s">
        <v>143</v>
      </c>
      <c r="C19943" s="44">
        <v>0</v>
      </c>
      <c r="D19943" s="33">
        <v>43867</v>
      </c>
    </row>
    <row r="19944" spans="1:4" x14ac:dyDescent="0.2">
      <c r="A19944" t="s">
        <v>411</v>
      </c>
      <c r="B19944" t="s">
        <v>143</v>
      </c>
      <c r="C19944" s="44">
        <v>0</v>
      </c>
      <c r="D19944" s="33">
        <v>43868</v>
      </c>
    </row>
    <row r="19945" spans="1:4" x14ac:dyDescent="0.2">
      <c r="A19945" t="s">
        <v>411</v>
      </c>
      <c r="B19945" t="s">
        <v>143</v>
      </c>
      <c r="C19945" s="44">
        <v>0</v>
      </c>
      <c r="D19945" s="33">
        <v>43869</v>
      </c>
    </row>
    <row r="19946" spans="1:4" x14ac:dyDescent="0.2">
      <c r="A19946" t="s">
        <v>411</v>
      </c>
      <c r="B19946" t="s">
        <v>143</v>
      </c>
      <c r="C19946" s="44">
        <v>0</v>
      </c>
      <c r="D19946" s="33">
        <v>43870</v>
      </c>
    </row>
    <row r="19947" spans="1:4" x14ac:dyDescent="0.2">
      <c r="A19947" t="s">
        <v>411</v>
      </c>
      <c r="B19947" t="s">
        <v>143</v>
      </c>
      <c r="C19947" s="44">
        <v>0</v>
      </c>
      <c r="D19947" s="33">
        <v>43871</v>
      </c>
    </row>
    <row r="19948" spans="1:4" x14ac:dyDescent="0.2">
      <c r="A19948" t="s">
        <v>411</v>
      </c>
      <c r="B19948" t="s">
        <v>143</v>
      </c>
      <c r="C19948" s="44">
        <v>0</v>
      </c>
      <c r="D19948" s="33">
        <v>43872</v>
      </c>
    </row>
    <row r="19949" spans="1:4" x14ac:dyDescent="0.2">
      <c r="A19949" t="s">
        <v>411</v>
      </c>
      <c r="B19949" t="s">
        <v>143</v>
      </c>
      <c r="C19949" s="44">
        <v>0</v>
      </c>
      <c r="D19949" s="33">
        <v>43873</v>
      </c>
    </row>
    <row r="19950" spans="1:4" x14ac:dyDescent="0.2">
      <c r="A19950" t="s">
        <v>411</v>
      </c>
      <c r="B19950" t="s">
        <v>143</v>
      </c>
      <c r="C19950" s="44">
        <v>0</v>
      </c>
      <c r="D19950" s="33">
        <v>43874</v>
      </c>
    </row>
    <row r="19951" spans="1:4" x14ac:dyDescent="0.2">
      <c r="A19951" t="s">
        <v>411</v>
      </c>
      <c r="B19951" t="s">
        <v>143</v>
      </c>
      <c r="C19951" s="44">
        <v>0</v>
      </c>
      <c r="D19951" s="33">
        <v>43875</v>
      </c>
    </row>
    <row r="19952" spans="1:4" x14ac:dyDescent="0.2">
      <c r="A19952" t="s">
        <v>411</v>
      </c>
      <c r="B19952" t="s">
        <v>143</v>
      </c>
      <c r="C19952" s="44">
        <v>0</v>
      </c>
      <c r="D19952" s="33">
        <v>43876</v>
      </c>
    </row>
    <row r="19953" spans="1:4" x14ac:dyDescent="0.2">
      <c r="A19953" t="s">
        <v>411</v>
      </c>
      <c r="B19953" t="s">
        <v>143</v>
      </c>
      <c r="C19953" s="44">
        <v>0</v>
      </c>
      <c r="D19953" s="33">
        <v>43877</v>
      </c>
    </row>
    <row r="19954" spans="1:4" x14ac:dyDescent="0.2">
      <c r="A19954" t="s">
        <v>411</v>
      </c>
      <c r="B19954" t="s">
        <v>143</v>
      </c>
      <c r="C19954" s="44">
        <v>0</v>
      </c>
      <c r="D19954" s="33">
        <v>43878</v>
      </c>
    </row>
    <row r="19955" spans="1:4" x14ac:dyDescent="0.2">
      <c r="A19955" t="s">
        <v>411</v>
      </c>
      <c r="B19955" t="s">
        <v>143</v>
      </c>
      <c r="C19955" s="44">
        <v>0</v>
      </c>
      <c r="D19955" s="33">
        <v>43879</v>
      </c>
    </row>
    <row r="19956" spans="1:4" x14ac:dyDescent="0.2">
      <c r="A19956" t="s">
        <v>411</v>
      </c>
      <c r="B19956" t="s">
        <v>143</v>
      </c>
      <c r="C19956" s="44">
        <v>0</v>
      </c>
      <c r="D19956" s="33">
        <v>43880</v>
      </c>
    </row>
    <row r="19957" spans="1:4" x14ac:dyDescent="0.2">
      <c r="A19957" t="s">
        <v>411</v>
      </c>
      <c r="B19957" t="s">
        <v>143</v>
      </c>
      <c r="C19957" s="44">
        <v>0</v>
      </c>
      <c r="D19957" s="33">
        <v>43881</v>
      </c>
    </row>
    <row r="19958" spans="1:4" x14ac:dyDescent="0.2">
      <c r="A19958" t="s">
        <v>411</v>
      </c>
      <c r="B19958" t="s">
        <v>143</v>
      </c>
      <c r="C19958" s="44">
        <v>0</v>
      </c>
      <c r="D19958" s="33">
        <v>43882</v>
      </c>
    </row>
    <row r="19959" spans="1:4" x14ac:dyDescent="0.2">
      <c r="A19959" t="s">
        <v>411</v>
      </c>
      <c r="B19959" t="s">
        <v>143</v>
      </c>
      <c r="C19959" s="44">
        <v>0</v>
      </c>
      <c r="D19959" s="33">
        <v>43883</v>
      </c>
    </row>
    <row r="19960" spans="1:4" x14ac:dyDescent="0.2">
      <c r="A19960" t="s">
        <v>411</v>
      </c>
      <c r="B19960" t="s">
        <v>143</v>
      </c>
      <c r="C19960" s="44">
        <v>0</v>
      </c>
      <c r="D19960" s="33">
        <v>43884</v>
      </c>
    </row>
    <row r="19961" spans="1:4" x14ac:dyDescent="0.2">
      <c r="A19961" t="s">
        <v>411</v>
      </c>
      <c r="B19961" t="s">
        <v>143</v>
      </c>
      <c r="C19961" s="44">
        <v>0</v>
      </c>
      <c r="D19961" s="33">
        <v>43885</v>
      </c>
    </row>
    <row r="19962" spans="1:4" x14ac:dyDescent="0.2">
      <c r="A19962" t="s">
        <v>411</v>
      </c>
      <c r="B19962" t="s">
        <v>143</v>
      </c>
      <c r="C19962" s="44">
        <v>0</v>
      </c>
      <c r="D19962" s="33">
        <v>43886</v>
      </c>
    </row>
    <row r="19963" spans="1:4" x14ac:dyDescent="0.2">
      <c r="A19963" t="s">
        <v>411</v>
      </c>
      <c r="B19963" t="s">
        <v>143</v>
      </c>
      <c r="C19963" s="44">
        <v>0</v>
      </c>
      <c r="D19963" s="33">
        <v>43887</v>
      </c>
    </row>
    <row r="19964" spans="1:4" x14ac:dyDescent="0.2">
      <c r="A19964" t="s">
        <v>411</v>
      </c>
      <c r="B19964" t="s">
        <v>143</v>
      </c>
      <c r="C19964" s="44">
        <v>0</v>
      </c>
      <c r="D19964" s="33">
        <v>43888</v>
      </c>
    </row>
    <row r="19965" spans="1:4" x14ac:dyDescent="0.2">
      <c r="A19965" t="s">
        <v>411</v>
      </c>
      <c r="B19965" t="s">
        <v>143</v>
      </c>
      <c r="C19965" s="44">
        <v>0</v>
      </c>
      <c r="D19965" s="33">
        <v>43889</v>
      </c>
    </row>
    <row r="19966" spans="1:4" x14ac:dyDescent="0.2">
      <c r="A19966" t="s">
        <v>411</v>
      </c>
      <c r="B19966" t="s">
        <v>143</v>
      </c>
      <c r="C19966" s="44">
        <v>0</v>
      </c>
      <c r="D19966" s="33">
        <v>43890</v>
      </c>
    </row>
    <row r="19967" spans="1:4" x14ac:dyDescent="0.2">
      <c r="A19967" t="s">
        <v>411</v>
      </c>
      <c r="B19967" t="s">
        <v>143</v>
      </c>
      <c r="C19967" s="44">
        <v>0</v>
      </c>
      <c r="D19967" s="33">
        <v>43891</v>
      </c>
    </row>
    <row r="19968" spans="1:4" x14ac:dyDescent="0.2">
      <c r="A19968" t="s">
        <v>411</v>
      </c>
      <c r="B19968" t="s">
        <v>143</v>
      </c>
      <c r="C19968" s="44">
        <v>0</v>
      </c>
      <c r="D19968" s="33">
        <v>43892</v>
      </c>
    </row>
    <row r="19969" spans="1:4" x14ac:dyDescent="0.2">
      <c r="A19969" t="s">
        <v>411</v>
      </c>
      <c r="B19969" t="s">
        <v>143</v>
      </c>
      <c r="C19969" s="44">
        <v>0</v>
      </c>
      <c r="D19969" s="33">
        <v>43893</v>
      </c>
    </row>
    <row r="19970" spans="1:4" x14ac:dyDescent="0.2">
      <c r="A19970" t="s">
        <v>411</v>
      </c>
      <c r="B19970" t="s">
        <v>143</v>
      </c>
      <c r="C19970" s="44">
        <v>0</v>
      </c>
      <c r="D19970" s="33">
        <v>43894</v>
      </c>
    </row>
    <row r="19971" spans="1:4" x14ac:dyDescent="0.2">
      <c r="A19971" t="s">
        <v>411</v>
      </c>
      <c r="B19971" t="s">
        <v>143</v>
      </c>
      <c r="C19971" s="44">
        <v>0</v>
      </c>
      <c r="D19971" s="33">
        <v>43895</v>
      </c>
    </row>
    <row r="19972" spans="1:4" x14ac:dyDescent="0.2">
      <c r="A19972" t="s">
        <v>411</v>
      </c>
      <c r="B19972" t="s">
        <v>143</v>
      </c>
      <c r="C19972" s="44">
        <v>0</v>
      </c>
      <c r="D19972" s="33">
        <v>43896</v>
      </c>
    </row>
    <row r="19973" spans="1:4" x14ac:dyDescent="0.2">
      <c r="A19973" t="s">
        <v>411</v>
      </c>
      <c r="B19973" t="s">
        <v>143</v>
      </c>
      <c r="C19973" s="44">
        <v>0</v>
      </c>
      <c r="D19973" s="33">
        <v>43897</v>
      </c>
    </row>
    <row r="19974" spans="1:4" x14ac:dyDescent="0.2">
      <c r="A19974" t="s">
        <v>411</v>
      </c>
      <c r="B19974" t="s">
        <v>143</v>
      </c>
      <c r="C19974" s="44">
        <v>0</v>
      </c>
      <c r="D19974" s="33">
        <v>43898</v>
      </c>
    </row>
    <row r="19975" spans="1:4" x14ac:dyDescent="0.2">
      <c r="A19975" t="s">
        <v>411</v>
      </c>
      <c r="B19975" t="s">
        <v>143</v>
      </c>
      <c r="C19975" s="44">
        <v>0</v>
      </c>
      <c r="D19975" s="33">
        <v>43899</v>
      </c>
    </row>
    <row r="19976" spans="1:4" x14ac:dyDescent="0.2">
      <c r="A19976" t="s">
        <v>411</v>
      </c>
      <c r="B19976" t="s">
        <v>143</v>
      </c>
      <c r="C19976" s="44">
        <v>0</v>
      </c>
      <c r="D19976" s="33">
        <v>43900</v>
      </c>
    </row>
    <row r="19977" spans="1:4" x14ac:dyDescent="0.2">
      <c r="A19977" t="s">
        <v>411</v>
      </c>
      <c r="B19977" t="s">
        <v>143</v>
      </c>
      <c r="C19977" s="44">
        <v>0</v>
      </c>
      <c r="D19977" s="33">
        <v>43901</v>
      </c>
    </row>
    <row r="19978" spans="1:4" x14ac:dyDescent="0.2">
      <c r="A19978" t="s">
        <v>411</v>
      </c>
      <c r="B19978" t="s">
        <v>143</v>
      </c>
      <c r="C19978" s="44">
        <v>0</v>
      </c>
      <c r="D19978" s="33">
        <v>43902</v>
      </c>
    </row>
    <row r="19979" spans="1:4" x14ac:dyDescent="0.2">
      <c r="A19979" t="s">
        <v>411</v>
      </c>
      <c r="B19979" t="s">
        <v>143</v>
      </c>
      <c r="C19979" s="44">
        <v>0</v>
      </c>
      <c r="D19979" s="33">
        <v>43903</v>
      </c>
    </row>
    <row r="19980" spans="1:4" x14ac:dyDescent="0.2">
      <c r="A19980" t="s">
        <v>411</v>
      </c>
      <c r="B19980" t="s">
        <v>143</v>
      </c>
      <c r="C19980" s="44">
        <v>0</v>
      </c>
      <c r="D19980" s="33">
        <v>43904</v>
      </c>
    </row>
    <row r="19981" spans="1:4" x14ac:dyDescent="0.2">
      <c r="A19981" t="s">
        <v>411</v>
      </c>
      <c r="B19981" t="s">
        <v>143</v>
      </c>
      <c r="C19981" s="44">
        <v>0</v>
      </c>
      <c r="D19981" s="33">
        <v>43905</v>
      </c>
    </row>
    <row r="19982" spans="1:4" x14ac:dyDescent="0.2">
      <c r="A19982" t="s">
        <v>412</v>
      </c>
      <c r="B19982" t="s">
        <v>143</v>
      </c>
      <c r="C19982" s="44">
        <v>0</v>
      </c>
      <c r="D19982" s="33">
        <v>43852</v>
      </c>
    </row>
    <row r="19983" spans="1:4" x14ac:dyDescent="0.2">
      <c r="A19983" t="s">
        <v>412</v>
      </c>
      <c r="B19983" t="s">
        <v>143</v>
      </c>
      <c r="C19983" s="44">
        <v>0</v>
      </c>
      <c r="D19983" s="33">
        <v>43853</v>
      </c>
    </row>
    <row r="19984" spans="1:4" x14ac:dyDescent="0.2">
      <c r="A19984" t="s">
        <v>412</v>
      </c>
      <c r="B19984" t="s">
        <v>143</v>
      </c>
      <c r="C19984" s="44">
        <v>0</v>
      </c>
      <c r="D19984" s="33">
        <v>43854</v>
      </c>
    </row>
    <row r="19985" spans="1:4" x14ac:dyDescent="0.2">
      <c r="A19985" t="s">
        <v>412</v>
      </c>
      <c r="B19985" t="s">
        <v>143</v>
      </c>
      <c r="C19985" s="44">
        <v>0</v>
      </c>
      <c r="D19985" s="33">
        <v>43855</v>
      </c>
    </row>
    <row r="19986" spans="1:4" x14ac:dyDescent="0.2">
      <c r="A19986" t="s">
        <v>412</v>
      </c>
      <c r="B19986" t="s">
        <v>143</v>
      </c>
      <c r="C19986" s="44">
        <v>0</v>
      </c>
      <c r="D19986" s="33">
        <v>43856</v>
      </c>
    </row>
    <row r="19987" spans="1:4" x14ac:dyDescent="0.2">
      <c r="A19987" t="s">
        <v>412</v>
      </c>
      <c r="B19987" t="s">
        <v>143</v>
      </c>
      <c r="C19987" s="44">
        <v>0</v>
      </c>
      <c r="D19987" s="33">
        <v>43857</v>
      </c>
    </row>
    <row r="19988" spans="1:4" x14ac:dyDescent="0.2">
      <c r="A19988" t="s">
        <v>412</v>
      </c>
      <c r="B19988" t="s">
        <v>143</v>
      </c>
      <c r="C19988" s="44">
        <v>0</v>
      </c>
      <c r="D19988" s="33">
        <v>43858</v>
      </c>
    </row>
    <row r="19989" spans="1:4" x14ac:dyDescent="0.2">
      <c r="A19989" t="s">
        <v>412</v>
      </c>
      <c r="B19989" t="s">
        <v>143</v>
      </c>
      <c r="C19989" s="44">
        <v>0</v>
      </c>
      <c r="D19989" s="33">
        <v>43859</v>
      </c>
    </row>
    <row r="19990" spans="1:4" x14ac:dyDescent="0.2">
      <c r="A19990" t="s">
        <v>412</v>
      </c>
      <c r="B19990" t="s">
        <v>143</v>
      </c>
      <c r="C19990" s="44">
        <v>0</v>
      </c>
      <c r="D19990" s="33">
        <v>43860</v>
      </c>
    </row>
    <row r="19991" spans="1:4" x14ac:dyDescent="0.2">
      <c r="A19991" t="s">
        <v>412</v>
      </c>
      <c r="B19991" t="s">
        <v>143</v>
      </c>
      <c r="C19991" s="44">
        <v>0</v>
      </c>
      <c r="D19991" s="33">
        <v>43861</v>
      </c>
    </row>
    <row r="19992" spans="1:4" x14ac:dyDescent="0.2">
      <c r="A19992" t="s">
        <v>412</v>
      </c>
      <c r="B19992" t="s">
        <v>143</v>
      </c>
      <c r="C19992" s="44">
        <v>0</v>
      </c>
      <c r="D19992" s="33">
        <v>43862</v>
      </c>
    </row>
    <row r="19993" spans="1:4" x14ac:dyDescent="0.2">
      <c r="A19993" t="s">
        <v>412</v>
      </c>
      <c r="B19993" t="s">
        <v>143</v>
      </c>
      <c r="C19993" s="44">
        <v>0</v>
      </c>
      <c r="D19993" s="33">
        <v>43863</v>
      </c>
    </row>
    <row r="19994" spans="1:4" x14ac:dyDescent="0.2">
      <c r="A19994" t="s">
        <v>412</v>
      </c>
      <c r="B19994" t="s">
        <v>143</v>
      </c>
      <c r="C19994" s="44">
        <v>0</v>
      </c>
      <c r="D19994" s="33">
        <v>43864</v>
      </c>
    </row>
    <row r="19995" spans="1:4" x14ac:dyDescent="0.2">
      <c r="A19995" t="s">
        <v>412</v>
      </c>
      <c r="B19995" t="s">
        <v>143</v>
      </c>
      <c r="C19995" s="44">
        <v>0</v>
      </c>
      <c r="D19995" s="33">
        <v>43865</v>
      </c>
    </row>
    <row r="19996" spans="1:4" x14ac:dyDescent="0.2">
      <c r="A19996" t="s">
        <v>412</v>
      </c>
      <c r="B19996" t="s">
        <v>143</v>
      </c>
      <c r="C19996" s="44">
        <v>0</v>
      </c>
      <c r="D19996" s="33">
        <v>43866</v>
      </c>
    </row>
    <row r="19997" spans="1:4" x14ac:dyDescent="0.2">
      <c r="A19997" t="s">
        <v>412</v>
      </c>
      <c r="B19997" t="s">
        <v>143</v>
      </c>
      <c r="C19997" s="44">
        <v>0</v>
      </c>
      <c r="D19997" s="33">
        <v>43867</v>
      </c>
    </row>
    <row r="19998" spans="1:4" x14ac:dyDescent="0.2">
      <c r="A19998" t="s">
        <v>412</v>
      </c>
      <c r="B19998" t="s">
        <v>143</v>
      </c>
      <c r="C19998" s="44">
        <v>0</v>
      </c>
      <c r="D19998" s="33">
        <v>43868</v>
      </c>
    </row>
    <row r="19999" spans="1:4" x14ac:dyDescent="0.2">
      <c r="A19999" t="s">
        <v>412</v>
      </c>
      <c r="B19999" t="s">
        <v>143</v>
      </c>
      <c r="C19999" s="44">
        <v>0</v>
      </c>
      <c r="D19999" s="33">
        <v>43869</v>
      </c>
    </row>
    <row r="20000" spans="1:4" x14ac:dyDescent="0.2">
      <c r="A20000" t="s">
        <v>412</v>
      </c>
      <c r="B20000" t="s">
        <v>143</v>
      </c>
      <c r="C20000" s="44">
        <v>0</v>
      </c>
      <c r="D20000" s="33">
        <v>43870</v>
      </c>
    </row>
    <row r="20001" spans="1:4" x14ac:dyDescent="0.2">
      <c r="A20001" t="s">
        <v>412</v>
      </c>
      <c r="B20001" t="s">
        <v>143</v>
      </c>
      <c r="C20001" s="44">
        <v>0</v>
      </c>
      <c r="D20001" s="33">
        <v>43871</v>
      </c>
    </row>
    <row r="20002" spans="1:4" x14ac:dyDescent="0.2">
      <c r="A20002" t="s">
        <v>412</v>
      </c>
      <c r="B20002" t="s">
        <v>143</v>
      </c>
      <c r="C20002" s="44">
        <v>0</v>
      </c>
      <c r="D20002" s="33">
        <v>43872</v>
      </c>
    </row>
    <row r="20003" spans="1:4" x14ac:dyDescent="0.2">
      <c r="A20003" t="s">
        <v>412</v>
      </c>
      <c r="B20003" t="s">
        <v>143</v>
      </c>
      <c r="C20003" s="44">
        <v>0</v>
      </c>
      <c r="D20003" s="33">
        <v>43873</v>
      </c>
    </row>
    <row r="20004" spans="1:4" x14ac:dyDescent="0.2">
      <c r="A20004" t="s">
        <v>412</v>
      </c>
      <c r="B20004" t="s">
        <v>143</v>
      </c>
      <c r="C20004" s="44">
        <v>0</v>
      </c>
      <c r="D20004" s="33">
        <v>43874</v>
      </c>
    </row>
    <row r="20005" spans="1:4" x14ac:dyDescent="0.2">
      <c r="A20005" t="s">
        <v>412</v>
      </c>
      <c r="B20005" t="s">
        <v>143</v>
      </c>
      <c r="C20005" s="44">
        <v>0</v>
      </c>
      <c r="D20005" s="33">
        <v>43875</v>
      </c>
    </row>
    <row r="20006" spans="1:4" x14ac:dyDescent="0.2">
      <c r="A20006" t="s">
        <v>412</v>
      </c>
      <c r="B20006" t="s">
        <v>143</v>
      </c>
      <c r="C20006" s="44">
        <v>0</v>
      </c>
      <c r="D20006" s="33">
        <v>43876</v>
      </c>
    </row>
    <row r="20007" spans="1:4" x14ac:dyDescent="0.2">
      <c r="A20007" t="s">
        <v>412</v>
      </c>
      <c r="B20007" t="s">
        <v>143</v>
      </c>
      <c r="C20007" s="44">
        <v>0</v>
      </c>
      <c r="D20007" s="33">
        <v>43877</v>
      </c>
    </row>
    <row r="20008" spans="1:4" x14ac:dyDescent="0.2">
      <c r="A20008" t="s">
        <v>412</v>
      </c>
      <c r="B20008" t="s">
        <v>143</v>
      </c>
      <c r="C20008" s="44">
        <v>0</v>
      </c>
      <c r="D20008" s="33">
        <v>43878</v>
      </c>
    </row>
    <row r="20009" spans="1:4" x14ac:dyDescent="0.2">
      <c r="A20009" t="s">
        <v>412</v>
      </c>
      <c r="B20009" t="s">
        <v>143</v>
      </c>
      <c r="C20009" s="44">
        <v>0</v>
      </c>
      <c r="D20009" s="33">
        <v>43879</v>
      </c>
    </row>
    <row r="20010" spans="1:4" x14ac:dyDescent="0.2">
      <c r="A20010" t="s">
        <v>412</v>
      </c>
      <c r="B20010" t="s">
        <v>143</v>
      </c>
      <c r="C20010" s="44">
        <v>0</v>
      </c>
      <c r="D20010" s="33">
        <v>43880</v>
      </c>
    </row>
    <row r="20011" spans="1:4" x14ac:dyDescent="0.2">
      <c r="A20011" t="s">
        <v>412</v>
      </c>
      <c r="B20011" t="s">
        <v>143</v>
      </c>
      <c r="C20011" s="44">
        <v>0</v>
      </c>
      <c r="D20011" s="33">
        <v>43881</v>
      </c>
    </row>
    <row r="20012" spans="1:4" x14ac:dyDescent="0.2">
      <c r="A20012" t="s">
        <v>412</v>
      </c>
      <c r="B20012" t="s">
        <v>143</v>
      </c>
      <c r="C20012" s="44">
        <v>0</v>
      </c>
      <c r="D20012" s="33">
        <v>43882</v>
      </c>
    </row>
    <row r="20013" spans="1:4" x14ac:dyDescent="0.2">
      <c r="A20013" t="s">
        <v>412</v>
      </c>
      <c r="B20013" t="s">
        <v>143</v>
      </c>
      <c r="C20013" s="44">
        <v>0</v>
      </c>
      <c r="D20013" s="33">
        <v>43883</v>
      </c>
    </row>
    <row r="20014" spans="1:4" x14ac:dyDescent="0.2">
      <c r="A20014" t="s">
        <v>412</v>
      </c>
      <c r="B20014" t="s">
        <v>143</v>
      </c>
      <c r="C20014" s="44">
        <v>0</v>
      </c>
      <c r="D20014" s="33">
        <v>43884</v>
      </c>
    </row>
    <row r="20015" spans="1:4" x14ac:dyDescent="0.2">
      <c r="A20015" t="s">
        <v>412</v>
      </c>
      <c r="B20015" t="s">
        <v>143</v>
      </c>
      <c r="C20015" s="44">
        <v>0</v>
      </c>
      <c r="D20015" s="33">
        <v>43885</v>
      </c>
    </row>
    <row r="20016" spans="1:4" x14ac:dyDescent="0.2">
      <c r="A20016" t="s">
        <v>412</v>
      </c>
      <c r="B20016" t="s">
        <v>143</v>
      </c>
      <c r="C20016" s="44">
        <v>0</v>
      </c>
      <c r="D20016" s="33">
        <v>43886</v>
      </c>
    </row>
    <row r="20017" spans="1:4" x14ac:dyDescent="0.2">
      <c r="A20017" t="s">
        <v>412</v>
      </c>
      <c r="B20017" t="s">
        <v>143</v>
      </c>
      <c r="C20017" s="44">
        <v>0</v>
      </c>
      <c r="D20017" s="33">
        <v>43887</v>
      </c>
    </row>
    <row r="20018" spans="1:4" x14ac:dyDescent="0.2">
      <c r="A20018" t="s">
        <v>412</v>
      </c>
      <c r="B20018" t="s">
        <v>143</v>
      </c>
      <c r="C20018" s="44">
        <v>0</v>
      </c>
      <c r="D20018" s="33">
        <v>43888</v>
      </c>
    </row>
    <row r="20019" spans="1:4" x14ac:dyDescent="0.2">
      <c r="A20019" t="s">
        <v>412</v>
      </c>
      <c r="B20019" t="s">
        <v>143</v>
      </c>
      <c r="C20019" s="44">
        <v>0</v>
      </c>
      <c r="D20019" s="33">
        <v>43889</v>
      </c>
    </row>
    <row r="20020" spans="1:4" x14ac:dyDescent="0.2">
      <c r="A20020" t="s">
        <v>412</v>
      </c>
      <c r="B20020" t="s">
        <v>143</v>
      </c>
      <c r="C20020" s="44">
        <v>0</v>
      </c>
      <c r="D20020" s="33">
        <v>43890</v>
      </c>
    </row>
    <row r="20021" spans="1:4" x14ac:dyDescent="0.2">
      <c r="A20021" t="s">
        <v>412</v>
      </c>
      <c r="B20021" t="s">
        <v>143</v>
      </c>
      <c r="C20021" s="44">
        <v>0</v>
      </c>
      <c r="D20021" s="33">
        <v>43891</v>
      </c>
    </row>
    <row r="20022" spans="1:4" x14ac:dyDescent="0.2">
      <c r="A20022" t="s">
        <v>412</v>
      </c>
      <c r="B20022" t="s">
        <v>143</v>
      </c>
      <c r="C20022" s="44">
        <v>0</v>
      </c>
      <c r="D20022" s="33">
        <v>43892</v>
      </c>
    </row>
    <row r="20023" spans="1:4" x14ac:dyDescent="0.2">
      <c r="A20023" t="s">
        <v>412</v>
      </c>
      <c r="B20023" t="s">
        <v>143</v>
      </c>
      <c r="C20023" s="44">
        <v>0</v>
      </c>
      <c r="D20023" s="33">
        <v>43893</v>
      </c>
    </row>
    <row r="20024" spans="1:4" x14ac:dyDescent="0.2">
      <c r="A20024" t="s">
        <v>412</v>
      </c>
      <c r="B20024" t="s">
        <v>143</v>
      </c>
      <c r="C20024" s="44">
        <v>0</v>
      </c>
      <c r="D20024" s="33">
        <v>43894</v>
      </c>
    </row>
    <row r="20025" spans="1:4" x14ac:dyDescent="0.2">
      <c r="A20025" t="s">
        <v>412</v>
      </c>
      <c r="B20025" t="s">
        <v>143</v>
      </c>
      <c r="C20025" s="44">
        <v>0</v>
      </c>
      <c r="D20025" s="33">
        <v>43895</v>
      </c>
    </row>
    <row r="20026" spans="1:4" x14ac:dyDescent="0.2">
      <c r="A20026" t="s">
        <v>412</v>
      </c>
      <c r="B20026" t="s">
        <v>143</v>
      </c>
      <c r="C20026" s="44">
        <v>0</v>
      </c>
      <c r="D20026" s="33">
        <v>43896</v>
      </c>
    </row>
    <row r="20027" spans="1:4" x14ac:dyDescent="0.2">
      <c r="A20027" t="s">
        <v>412</v>
      </c>
      <c r="B20027" t="s">
        <v>143</v>
      </c>
      <c r="C20027" s="44">
        <v>0</v>
      </c>
      <c r="D20027" s="33">
        <v>43897</v>
      </c>
    </row>
    <row r="20028" spans="1:4" x14ac:dyDescent="0.2">
      <c r="A20028" t="s">
        <v>412</v>
      </c>
      <c r="B20028" t="s">
        <v>143</v>
      </c>
      <c r="C20028" s="44">
        <v>0</v>
      </c>
      <c r="D20028" s="33">
        <v>43898</v>
      </c>
    </row>
    <row r="20029" spans="1:4" x14ac:dyDescent="0.2">
      <c r="A20029" t="s">
        <v>412</v>
      </c>
      <c r="B20029" t="s">
        <v>143</v>
      </c>
      <c r="C20029" s="44">
        <v>0</v>
      </c>
      <c r="D20029" s="33">
        <v>43899</v>
      </c>
    </row>
    <row r="20030" spans="1:4" x14ac:dyDescent="0.2">
      <c r="A20030" t="s">
        <v>412</v>
      </c>
      <c r="B20030" t="s">
        <v>143</v>
      </c>
      <c r="C20030" s="44">
        <v>0</v>
      </c>
      <c r="D20030" s="33">
        <v>43900</v>
      </c>
    </row>
    <row r="20031" spans="1:4" x14ac:dyDescent="0.2">
      <c r="A20031" t="s">
        <v>412</v>
      </c>
      <c r="B20031" t="s">
        <v>143</v>
      </c>
      <c r="C20031" s="44">
        <v>0</v>
      </c>
      <c r="D20031" s="33">
        <v>43901</v>
      </c>
    </row>
    <row r="20032" spans="1:4" x14ac:dyDescent="0.2">
      <c r="A20032" t="s">
        <v>412</v>
      </c>
      <c r="B20032" t="s">
        <v>143</v>
      </c>
      <c r="C20032" s="44">
        <v>0</v>
      </c>
      <c r="D20032" s="33">
        <v>43902</v>
      </c>
    </row>
    <row r="20033" spans="1:4" x14ac:dyDescent="0.2">
      <c r="A20033" t="s">
        <v>412</v>
      </c>
      <c r="B20033" t="s">
        <v>143</v>
      </c>
      <c r="C20033" s="44">
        <v>0</v>
      </c>
      <c r="D20033" s="33">
        <v>43903</v>
      </c>
    </row>
    <row r="20034" spans="1:4" x14ac:dyDescent="0.2">
      <c r="A20034" t="s">
        <v>412</v>
      </c>
      <c r="B20034" t="s">
        <v>143</v>
      </c>
      <c r="C20034" s="44">
        <v>0</v>
      </c>
      <c r="D20034" s="33">
        <v>43904</v>
      </c>
    </row>
    <row r="20035" spans="1:4" x14ac:dyDescent="0.2">
      <c r="A20035" t="s">
        <v>412</v>
      </c>
      <c r="B20035" t="s">
        <v>143</v>
      </c>
      <c r="C20035" s="44">
        <v>0</v>
      </c>
      <c r="D20035" s="33">
        <v>43905</v>
      </c>
    </row>
    <row r="20036" spans="1:4" x14ac:dyDescent="0.2">
      <c r="A20036" t="s">
        <v>413</v>
      </c>
      <c r="B20036" t="s">
        <v>143</v>
      </c>
      <c r="C20036" s="44">
        <v>0</v>
      </c>
      <c r="D20036" s="33">
        <v>43852</v>
      </c>
    </row>
    <row r="20037" spans="1:4" x14ac:dyDescent="0.2">
      <c r="A20037" t="s">
        <v>413</v>
      </c>
      <c r="B20037" t="s">
        <v>143</v>
      </c>
      <c r="C20037" s="44">
        <v>0</v>
      </c>
      <c r="D20037" s="33">
        <v>43853</v>
      </c>
    </row>
    <row r="20038" spans="1:4" x14ac:dyDescent="0.2">
      <c r="A20038" t="s">
        <v>413</v>
      </c>
      <c r="B20038" t="s">
        <v>143</v>
      </c>
      <c r="C20038" s="44">
        <v>0</v>
      </c>
      <c r="D20038" s="33">
        <v>43854</v>
      </c>
    </row>
    <row r="20039" spans="1:4" x14ac:dyDescent="0.2">
      <c r="A20039" t="s">
        <v>413</v>
      </c>
      <c r="B20039" t="s">
        <v>143</v>
      </c>
      <c r="C20039" s="44">
        <v>0</v>
      </c>
      <c r="D20039" s="33">
        <v>43855</v>
      </c>
    </row>
    <row r="20040" spans="1:4" x14ac:dyDescent="0.2">
      <c r="A20040" t="s">
        <v>413</v>
      </c>
      <c r="B20040" t="s">
        <v>143</v>
      </c>
      <c r="C20040" s="44">
        <v>0</v>
      </c>
      <c r="D20040" s="33">
        <v>43856</v>
      </c>
    </row>
    <row r="20041" spans="1:4" x14ac:dyDescent="0.2">
      <c r="A20041" t="s">
        <v>413</v>
      </c>
      <c r="B20041" t="s">
        <v>143</v>
      </c>
      <c r="C20041" s="44">
        <v>0</v>
      </c>
      <c r="D20041" s="33">
        <v>43857</v>
      </c>
    </row>
    <row r="20042" spans="1:4" x14ac:dyDescent="0.2">
      <c r="A20042" t="s">
        <v>413</v>
      </c>
      <c r="B20042" t="s">
        <v>143</v>
      </c>
      <c r="C20042" s="44">
        <v>0</v>
      </c>
      <c r="D20042" s="33">
        <v>43858</v>
      </c>
    </row>
    <row r="20043" spans="1:4" x14ac:dyDescent="0.2">
      <c r="A20043" t="s">
        <v>413</v>
      </c>
      <c r="B20043" t="s">
        <v>143</v>
      </c>
      <c r="C20043" s="44">
        <v>0</v>
      </c>
      <c r="D20043" s="33">
        <v>43859</v>
      </c>
    </row>
    <row r="20044" spans="1:4" x14ac:dyDescent="0.2">
      <c r="A20044" t="s">
        <v>413</v>
      </c>
      <c r="B20044" t="s">
        <v>143</v>
      </c>
      <c r="C20044" s="44">
        <v>0</v>
      </c>
      <c r="D20044" s="33">
        <v>43860</v>
      </c>
    </row>
    <row r="20045" spans="1:4" x14ac:dyDescent="0.2">
      <c r="A20045" t="s">
        <v>413</v>
      </c>
      <c r="B20045" t="s">
        <v>143</v>
      </c>
      <c r="C20045" s="44">
        <v>0</v>
      </c>
      <c r="D20045" s="33">
        <v>43861</v>
      </c>
    </row>
    <row r="20046" spans="1:4" x14ac:dyDescent="0.2">
      <c r="A20046" t="s">
        <v>413</v>
      </c>
      <c r="B20046" t="s">
        <v>143</v>
      </c>
      <c r="C20046" s="44">
        <v>0</v>
      </c>
      <c r="D20046" s="33">
        <v>43862</v>
      </c>
    </row>
    <row r="20047" spans="1:4" x14ac:dyDescent="0.2">
      <c r="A20047" t="s">
        <v>413</v>
      </c>
      <c r="B20047" t="s">
        <v>143</v>
      </c>
      <c r="C20047" s="44">
        <v>0</v>
      </c>
      <c r="D20047" s="33">
        <v>43863</v>
      </c>
    </row>
    <row r="20048" spans="1:4" x14ac:dyDescent="0.2">
      <c r="A20048" t="s">
        <v>413</v>
      </c>
      <c r="B20048" t="s">
        <v>143</v>
      </c>
      <c r="C20048" s="44">
        <v>0</v>
      </c>
      <c r="D20048" s="33">
        <v>43864</v>
      </c>
    </row>
    <row r="20049" spans="1:4" x14ac:dyDescent="0.2">
      <c r="A20049" t="s">
        <v>413</v>
      </c>
      <c r="B20049" t="s">
        <v>143</v>
      </c>
      <c r="C20049" s="44">
        <v>0</v>
      </c>
      <c r="D20049" s="33">
        <v>43865</v>
      </c>
    </row>
    <row r="20050" spans="1:4" x14ac:dyDescent="0.2">
      <c r="A20050" t="s">
        <v>413</v>
      </c>
      <c r="B20050" t="s">
        <v>143</v>
      </c>
      <c r="C20050" s="44">
        <v>0</v>
      </c>
      <c r="D20050" s="33">
        <v>43866</v>
      </c>
    </row>
    <row r="20051" spans="1:4" x14ac:dyDescent="0.2">
      <c r="A20051" t="s">
        <v>413</v>
      </c>
      <c r="B20051" t="s">
        <v>143</v>
      </c>
      <c r="C20051" s="44">
        <v>0</v>
      </c>
      <c r="D20051" s="33">
        <v>43867</v>
      </c>
    </row>
    <row r="20052" spans="1:4" x14ac:dyDescent="0.2">
      <c r="A20052" t="s">
        <v>413</v>
      </c>
      <c r="B20052" t="s">
        <v>143</v>
      </c>
      <c r="C20052" s="44">
        <v>0</v>
      </c>
      <c r="D20052" s="33">
        <v>43868</v>
      </c>
    </row>
    <row r="20053" spans="1:4" x14ac:dyDescent="0.2">
      <c r="A20053" t="s">
        <v>413</v>
      </c>
      <c r="B20053" t="s">
        <v>143</v>
      </c>
      <c r="C20053" s="44">
        <v>0</v>
      </c>
      <c r="D20053" s="33">
        <v>43869</v>
      </c>
    </row>
    <row r="20054" spans="1:4" x14ac:dyDescent="0.2">
      <c r="A20054" t="s">
        <v>413</v>
      </c>
      <c r="B20054" t="s">
        <v>143</v>
      </c>
      <c r="C20054" s="44">
        <v>0</v>
      </c>
      <c r="D20054" s="33">
        <v>43870</v>
      </c>
    </row>
    <row r="20055" spans="1:4" x14ac:dyDescent="0.2">
      <c r="A20055" t="s">
        <v>413</v>
      </c>
      <c r="B20055" t="s">
        <v>143</v>
      </c>
      <c r="C20055" s="44">
        <v>0</v>
      </c>
      <c r="D20055" s="33">
        <v>43871</v>
      </c>
    </row>
    <row r="20056" spans="1:4" x14ac:dyDescent="0.2">
      <c r="A20056" t="s">
        <v>413</v>
      </c>
      <c r="B20056" t="s">
        <v>143</v>
      </c>
      <c r="C20056" s="44">
        <v>0</v>
      </c>
      <c r="D20056" s="33">
        <v>43872</v>
      </c>
    </row>
    <row r="20057" spans="1:4" x14ac:dyDescent="0.2">
      <c r="A20057" t="s">
        <v>413</v>
      </c>
      <c r="B20057" t="s">
        <v>143</v>
      </c>
      <c r="C20057" s="44">
        <v>0</v>
      </c>
      <c r="D20057" s="33">
        <v>43873</v>
      </c>
    </row>
    <row r="20058" spans="1:4" x14ac:dyDescent="0.2">
      <c r="A20058" t="s">
        <v>413</v>
      </c>
      <c r="B20058" t="s">
        <v>143</v>
      </c>
      <c r="C20058" s="44">
        <v>0</v>
      </c>
      <c r="D20058" s="33">
        <v>43874</v>
      </c>
    </row>
    <row r="20059" spans="1:4" x14ac:dyDescent="0.2">
      <c r="A20059" t="s">
        <v>413</v>
      </c>
      <c r="B20059" t="s">
        <v>143</v>
      </c>
      <c r="C20059" s="44">
        <v>0</v>
      </c>
      <c r="D20059" s="33">
        <v>43875</v>
      </c>
    </row>
    <row r="20060" spans="1:4" x14ac:dyDescent="0.2">
      <c r="A20060" t="s">
        <v>413</v>
      </c>
      <c r="B20060" t="s">
        <v>143</v>
      </c>
      <c r="C20060" s="44">
        <v>0</v>
      </c>
      <c r="D20060" s="33">
        <v>43876</v>
      </c>
    </row>
    <row r="20061" spans="1:4" x14ac:dyDescent="0.2">
      <c r="A20061" t="s">
        <v>413</v>
      </c>
      <c r="B20061" t="s">
        <v>143</v>
      </c>
      <c r="C20061" s="44">
        <v>0</v>
      </c>
      <c r="D20061" s="33">
        <v>43877</v>
      </c>
    </row>
    <row r="20062" spans="1:4" x14ac:dyDescent="0.2">
      <c r="A20062" t="s">
        <v>413</v>
      </c>
      <c r="B20062" t="s">
        <v>143</v>
      </c>
      <c r="C20062" s="44">
        <v>0</v>
      </c>
      <c r="D20062" s="33">
        <v>43878</v>
      </c>
    </row>
    <row r="20063" spans="1:4" x14ac:dyDescent="0.2">
      <c r="A20063" t="s">
        <v>413</v>
      </c>
      <c r="B20063" t="s">
        <v>143</v>
      </c>
      <c r="C20063" s="44">
        <v>0</v>
      </c>
      <c r="D20063" s="33">
        <v>43879</v>
      </c>
    </row>
    <row r="20064" spans="1:4" x14ac:dyDescent="0.2">
      <c r="A20064" t="s">
        <v>413</v>
      </c>
      <c r="B20064" t="s">
        <v>143</v>
      </c>
      <c r="C20064" s="44">
        <v>0</v>
      </c>
      <c r="D20064" s="33">
        <v>43880</v>
      </c>
    </row>
    <row r="20065" spans="1:4" x14ac:dyDescent="0.2">
      <c r="A20065" t="s">
        <v>413</v>
      </c>
      <c r="B20065" t="s">
        <v>143</v>
      </c>
      <c r="C20065" s="44">
        <v>0</v>
      </c>
      <c r="D20065" s="33">
        <v>43881</v>
      </c>
    </row>
    <row r="20066" spans="1:4" x14ac:dyDescent="0.2">
      <c r="A20066" t="s">
        <v>413</v>
      </c>
      <c r="B20066" t="s">
        <v>143</v>
      </c>
      <c r="C20066" s="44">
        <v>0</v>
      </c>
      <c r="D20066" s="33">
        <v>43882</v>
      </c>
    </row>
    <row r="20067" spans="1:4" x14ac:dyDescent="0.2">
      <c r="A20067" t="s">
        <v>413</v>
      </c>
      <c r="B20067" t="s">
        <v>143</v>
      </c>
      <c r="C20067" s="44">
        <v>0</v>
      </c>
      <c r="D20067" s="33">
        <v>43883</v>
      </c>
    </row>
    <row r="20068" spans="1:4" x14ac:dyDescent="0.2">
      <c r="A20068" t="s">
        <v>413</v>
      </c>
      <c r="B20068" t="s">
        <v>143</v>
      </c>
      <c r="C20068" s="44">
        <v>0</v>
      </c>
      <c r="D20068" s="33">
        <v>43884</v>
      </c>
    </row>
    <row r="20069" spans="1:4" x14ac:dyDescent="0.2">
      <c r="A20069" t="s">
        <v>413</v>
      </c>
      <c r="B20069" t="s">
        <v>143</v>
      </c>
      <c r="C20069" s="44">
        <v>0</v>
      </c>
      <c r="D20069" s="33">
        <v>43885</v>
      </c>
    </row>
    <row r="20070" spans="1:4" x14ac:dyDescent="0.2">
      <c r="A20070" t="s">
        <v>413</v>
      </c>
      <c r="B20070" t="s">
        <v>143</v>
      </c>
      <c r="C20070" s="44">
        <v>0</v>
      </c>
      <c r="D20070" s="33">
        <v>43886</v>
      </c>
    </row>
    <row r="20071" spans="1:4" x14ac:dyDescent="0.2">
      <c r="A20071" t="s">
        <v>413</v>
      </c>
      <c r="B20071" t="s">
        <v>143</v>
      </c>
      <c r="C20071" s="44">
        <v>0</v>
      </c>
      <c r="D20071" s="33">
        <v>43887</v>
      </c>
    </row>
    <row r="20072" spans="1:4" x14ac:dyDescent="0.2">
      <c r="A20072" t="s">
        <v>413</v>
      </c>
      <c r="B20072" t="s">
        <v>143</v>
      </c>
      <c r="C20072" s="44">
        <v>0</v>
      </c>
      <c r="D20072" s="33">
        <v>43888</v>
      </c>
    </row>
    <row r="20073" spans="1:4" x14ac:dyDescent="0.2">
      <c r="A20073" t="s">
        <v>413</v>
      </c>
      <c r="B20073" t="s">
        <v>143</v>
      </c>
      <c r="C20073" s="44">
        <v>0</v>
      </c>
      <c r="D20073" s="33">
        <v>43889</v>
      </c>
    </row>
    <row r="20074" spans="1:4" x14ac:dyDescent="0.2">
      <c r="A20074" t="s">
        <v>413</v>
      </c>
      <c r="B20074" t="s">
        <v>143</v>
      </c>
      <c r="C20074" s="44">
        <v>0</v>
      </c>
      <c r="D20074" s="33">
        <v>43890</v>
      </c>
    </row>
    <row r="20075" spans="1:4" x14ac:dyDescent="0.2">
      <c r="A20075" t="s">
        <v>413</v>
      </c>
      <c r="B20075" t="s">
        <v>143</v>
      </c>
      <c r="C20075" s="44">
        <v>0</v>
      </c>
      <c r="D20075" s="33">
        <v>43891</v>
      </c>
    </row>
    <row r="20076" spans="1:4" x14ac:dyDescent="0.2">
      <c r="A20076" t="s">
        <v>413</v>
      </c>
      <c r="B20076" t="s">
        <v>143</v>
      </c>
      <c r="C20076" s="44">
        <v>0</v>
      </c>
      <c r="D20076" s="33">
        <v>43892</v>
      </c>
    </row>
    <row r="20077" spans="1:4" x14ac:dyDescent="0.2">
      <c r="A20077" t="s">
        <v>413</v>
      </c>
      <c r="B20077" t="s">
        <v>143</v>
      </c>
      <c r="C20077" s="44">
        <v>0</v>
      </c>
      <c r="D20077" s="33">
        <v>43893</v>
      </c>
    </row>
    <row r="20078" spans="1:4" x14ac:dyDescent="0.2">
      <c r="A20078" t="s">
        <v>413</v>
      </c>
      <c r="B20078" t="s">
        <v>143</v>
      </c>
      <c r="C20078" s="44">
        <v>0</v>
      </c>
      <c r="D20078" s="33">
        <v>43894</v>
      </c>
    </row>
    <row r="20079" spans="1:4" x14ac:dyDescent="0.2">
      <c r="A20079" t="s">
        <v>413</v>
      </c>
      <c r="B20079" t="s">
        <v>143</v>
      </c>
      <c r="C20079" s="44">
        <v>0</v>
      </c>
      <c r="D20079" s="33">
        <v>43895</v>
      </c>
    </row>
    <row r="20080" spans="1:4" x14ac:dyDescent="0.2">
      <c r="A20080" t="s">
        <v>413</v>
      </c>
      <c r="B20080" t="s">
        <v>143</v>
      </c>
      <c r="C20080" s="44">
        <v>0</v>
      </c>
      <c r="D20080" s="33">
        <v>43896</v>
      </c>
    </row>
    <row r="20081" spans="1:4" x14ac:dyDescent="0.2">
      <c r="A20081" t="s">
        <v>413</v>
      </c>
      <c r="B20081" t="s">
        <v>143</v>
      </c>
      <c r="C20081" s="44">
        <v>0</v>
      </c>
      <c r="D20081" s="33">
        <v>43897</v>
      </c>
    </row>
    <row r="20082" spans="1:4" x14ac:dyDescent="0.2">
      <c r="A20082" t="s">
        <v>413</v>
      </c>
      <c r="B20082" t="s">
        <v>143</v>
      </c>
      <c r="C20082" s="44">
        <v>0</v>
      </c>
      <c r="D20082" s="33">
        <v>43898</v>
      </c>
    </row>
    <row r="20083" spans="1:4" x14ac:dyDescent="0.2">
      <c r="A20083" t="s">
        <v>413</v>
      </c>
      <c r="B20083" t="s">
        <v>143</v>
      </c>
      <c r="C20083" s="44">
        <v>0</v>
      </c>
      <c r="D20083" s="33">
        <v>43899</v>
      </c>
    </row>
    <row r="20084" spans="1:4" x14ac:dyDescent="0.2">
      <c r="A20084" t="s">
        <v>413</v>
      </c>
      <c r="B20084" t="s">
        <v>143</v>
      </c>
      <c r="C20084" s="44">
        <v>0</v>
      </c>
      <c r="D20084" s="33">
        <v>43900</v>
      </c>
    </row>
    <row r="20085" spans="1:4" x14ac:dyDescent="0.2">
      <c r="A20085" t="s">
        <v>413</v>
      </c>
      <c r="B20085" t="s">
        <v>143</v>
      </c>
      <c r="C20085" s="44">
        <v>0</v>
      </c>
      <c r="D20085" s="33">
        <v>43901</v>
      </c>
    </row>
    <row r="20086" spans="1:4" x14ac:dyDescent="0.2">
      <c r="A20086" t="s">
        <v>413</v>
      </c>
      <c r="B20086" t="s">
        <v>143</v>
      </c>
      <c r="C20086" s="44">
        <v>0</v>
      </c>
      <c r="D20086" s="33">
        <v>43902</v>
      </c>
    </row>
    <row r="20087" spans="1:4" x14ac:dyDescent="0.2">
      <c r="A20087" t="s">
        <v>413</v>
      </c>
      <c r="B20087" t="s">
        <v>143</v>
      </c>
      <c r="C20087" s="44">
        <v>0</v>
      </c>
      <c r="D20087" s="33">
        <v>43903</v>
      </c>
    </row>
    <row r="20088" spans="1:4" x14ac:dyDescent="0.2">
      <c r="A20088" t="s">
        <v>413</v>
      </c>
      <c r="B20088" t="s">
        <v>143</v>
      </c>
      <c r="C20088" s="44">
        <v>0</v>
      </c>
      <c r="D20088" s="33">
        <v>43904</v>
      </c>
    </row>
    <row r="20089" spans="1:4" x14ac:dyDescent="0.2">
      <c r="A20089" t="s">
        <v>413</v>
      </c>
      <c r="B20089" t="s">
        <v>143</v>
      </c>
      <c r="C20089" s="44">
        <v>0</v>
      </c>
      <c r="D20089" s="33">
        <v>43905</v>
      </c>
    </row>
    <row r="20090" spans="1:4" x14ac:dyDescent="0.2">
      <c r="A20090" t="s">
        <v>414</v>
      </c>
      <c r="B20090" t="s">
        <v>143</v>
      </c>
      <c r="C20090" s="44">
        <v>0</v>
      </c>
      <c r="D20090" s="33">
        <v>43852</v>
      </c>
    </row>
    <row r="20091" spans="1:4" x14ac:dyDescent="0.2">
      <c r="A20091" t="s">
        <v>414</v>
      </c>
      <c r="B20091" t="s">
        <v>143</v>
      </c>
      <c r="C20091" s="44">
        <v>0</v>
      </c>
      <c r="D20091" s="33">
        <v>43853</v>
      </c>
    </row>
    <row r="20092" spans="1:4" x14ac:dyDescent="0.2">
      <c r="A20092" t="s">
        <v>414</v>
      </c>
      <c r="B20092" t="s">
        <v>143</v>
      </c>
      <c r="C20092" s="44">
        <v>0</v>
      </c>
      <c r="D20092" s="33">
        <v>43854</v>
      </c>
    </row>
    <row r="20093" spans="1:4" x14ac:dyDescent="0.2">
      <c r="A20093" t="s">
        <v>414</v>
      </c>
      <c r="B20093" t="s">
        <v>143</v>
      </c>
      <c r="C20093" s="44">
        <v>0</v>
      </c>
      <c r="D20093" s="33">
        <v>43855</v>
      </c>
    </row>
    <row r="20094" spans="1:4" x14ac:dyDescent="0.2">
      <c r="A20094" t="s">
        <v>414</v>
      </c>
      <c r="B20094" t="s">
        <v>143</v>
      </c>
      <c r="C20094" s="44">
        <v>0</v>
      </c>
      <c r="D20094" s="33">
        <v>43856</v>
      </c>
    </row>
    <row r="20095" spans="1:4" x14ac:dyDescent="0.2">
      <c r="A20095" t="s">
        <v>414</v>
      </c>
      <c r="B20095" t="s">
        <v>143</v>
      </c>
      <c r="C20095" s="44">
        <v>0</v>
      </c>
      <c r="D20095" s="33">
        <v>43857</v>
      </c>
    </row>
    <row r="20096" spans="1:4" x14ac:dyDescent="0.2">
      <c r="A20096" t="s">
        <v>414</v>
      </c>
      <c r="B20096" t="s">
        <v>143</v>
      </c>
      <c r="C20096" s="44">
        <v>0</v>
      </c>
      <c r="D20096" s="33">
        <v>43858</v>
      </c>
    </row>
    <row r="20097" spans="1:4" x14ac:dyDescent="0.2">
      <c r="A20097" t="s">
        <v>414</v>
      </c>
      <c r="B20097" t="s">
        <v>143</v>
      </c>
      <c r="C20097" s="44">
        <v>0</v>
      </c>
      <c r="D20097" s="33">
        <v>43859</v>
      </c>
    </row>
    <row r="20098" spans="1:4" x14ac:dyDescent="0.2">
      <c r="A20098" t="s">
        <v>414</v>
      </c>
      <c r="B20098" t="s">
        <v>143</v>
      </c>
      <c r="C20098" s="44">
        <v>0</v>
      </c>
      <c r="D20098" s="33">
        <v>43860</v>
      </c>
    </row>
    <row r="20099" spans="1:4" x14ac:dyDescent="0.2">
      <c r="A20099" t="s">
        <v>414</v>
      </c>
      <c r="B20099" t="s">
        <v>143</v>
      </c>
      <c r="C20099" s="44">
        <v>0</v>
      </c>
      <c r="D20099" s="33">
        <v>43861</v>
      </c>
    </row>
    <row r="20100" spans="1:4" x14ac:dyDescent="0.2">
      <c r="A20100" t="s">
        <v>414</v>
      </c>
      <c r="B20100" t="s">
        <v>143</v>
      </c>
      <c r="C20100" s="44">
        <v>0</v>
      </c>
      <c r="D20100" s="33">
        <v>43862</v>
      </c>
    </row>
    <row r="20101" spans="1:4" x14ac:dyDescent="0.2">
      <c r="A20101" t="s">
        <v>414</v>
      </c>
      <c r="B20101" t="s">
        <v>143</v>
      </c>
      <c r="C20101" s="44">
        <v>0</v>
      </c>
      <c r="D20101" s="33">
        <v>43863</v>
      </c>
    </row>
    <row r="20102" spans="1:4" x14ac:dyDescent="0.2">
      <c r="A20102" t="s">
        <v>414</v>
      </c>
      <c r="B20102" t="s">
        <v>143</v>
      </c>
      <c r="C20102" s="44">
        <v>0</v>
      </c>
      <c r="D20102" s="33">
        <v>43864</v>
      </c>
    </row>
    <row r="20103" spans="1:4" x14ac:dyDescent="0.2">
      <c r="A20103" t="s">
        <v>414</v>
      </c>
      <c r="B20103" t="s">
        <v>143</v>
      </c>
      <c r="C20103" s="44">
        <v>0</v>
      </c>
      <c r="D20103" s="33">
        <v>43865</v>
      </c>
    </row>
    <row r="20104" spans="1:4" x14ac:dyDescent="0.2">
      <c r="A20104" t="s">
        <v>414</v>
      </c>
      <c r="B20104" t="s">
        <v>143</v>
      </c>
      <c r="C20104" s="44">
        <v>0</v>
      </c>
      <c r="D20104" s="33">
        <v>43866</v>
      </c>
    </row>
    <row r="20105" spans="1:4" x14ac:dyDescent="0.2">
      <c r="A20105" t="s">
        <v>414</v>
      </c>
      <c r="B20105" t="s">
        <v>143</v>
      </c>
      <c r="C20105" s="44">
        <v>0</v>
      </c>
      <c r="D20105" s="33">
        <v>43867</v>
      </c>
    </row>
    <row r="20106" spans="1:4" x14ac:dyDescent="0.2">
      <c r="A20106" t="s">
        <v>414</v>
      </c>
      <c r="B20106" t="s">
        <v>143</v>
      </c>
      <c r="C20106" s="44">
        <v>0</v>
      </c>
      <c r="D20106" s="33">
        <v>43868</v>
      </c>
    </row>
    <row r="20107" spans="1:4" x14ac:dyDescent="0.2">
      <c r="A20107" t="s">
        <v>414</v>
      </c>
      <c r="B20107" t="s">
        <v>143</v>
      </c>
      <c r="C20107" s="44">
        <v>0</v>
      </c>
      <c r="D20107" s="33">
        <v>43869</v>
      </c>
    </row>
    <row r="20108" spans="1:4" x14ac:dyDescent="0.2">
      <c r="A20108" t="s">
        <v>414</v>
      </c>
      <c r="B20108" t="s">
        <v>143</v>
      </c>
      <c r="C20108" s="44">
        <v>0</v>
      </c>
      <c r="D20108" s="33">
        <v>43870</v>
      </c>
    </row>
    <row r="20109" spans="1:4" x14ac:dyDescent="0.2">
      <c r="A20109" t="s">
        <v>414</v>
      </c>
      <c r="B20109" t="s">
        <v>143</v>
      </c>
      <c r="C20109" s="44">
        <v>0</v>
      </c>
      <c r="D20109" s="33">
        <v>43871</v>
      </c>
    </row>
    <row r="20110" spans="1:4" x14ac:dyDescent="0.2">
      <c r="A20110" t="s">
        <v>414</v>
      </c>
      <c r="B20110" t="s">
        <v>143</v>
      </c>
      <c r="C20110" s="44">
        <v>0</v>
      </c>
      <c r="D20110" s="33">
        <v>43872</v>
      </c>
    </row>
    <row r="20111" spans="1:4" x14ac:dyDescent="0.2">
      <c r="A20111" t="s">
        <v>414</v>
      </c>
      <c r="B20111" t="s">
        <v>143</v>
      </c>
      <c r="C20111" s="44">
        <v>0</v>
      </c>
      <c r="D20111" s="33">
        <v>43873</v>
      </c>
    </row>
    <row r="20112" spans="1:4" x14ac:dyDescent="0.2">
      <c r="A20112" t="s">
        <v>414</v>
      </c>
      <c r="B20112" t="s">
        <v>143</v>
      </c>
      <c r="C20112" s="44">
        <v>0</v>
      </c>
      <c r="D20112" s="33">
        <v>43874</v>
      </c>
    </row>
    <row r="20113" spans="1:4" x14ac:dyDescent="0.2">
      <c r="A20113" t="s">
        <v>414</v>
      </c>
      <c r="B20113" t="s">
        <v>143</v>
      </c>
      <c r="C20113" s="44">
        <v>0</v>
      </c>
      <c r="D20113" s="33">
        <v>43875</v>
      </c>
    </row>
    <row r="20114" spans="1:4" x14ac:dyDescent="0.2">
      <c r="A20114" t="s">
        <v>414</v>
      </c>
      <c r="B20114" t="s">
        <v>143</v>
      </c>
      <c r="C20114" s="44">
        <v>0</v>
      </c>
      <c r="D20114" s="33">
        <v>43876</v>
      </c>
    </row>
    <row r="20115" spans="1:4" x14ac:dyDescent="0.2">
      <c r="A20115" t="s">
        <v>414</v>
      </c>
      <c r="B20115" t="s">
        <v>143</v>
      </c>
      <c r="C20115" s="44">
        <v>0</v>
      </c>
      <c r="D20115" s="33">
        <v>43877</v>
      </c>
    </row>
    <row r="20116" spans="1:4" x14ac:dyDescent="0.2">
      <c r="A20116" t="s">
        <v>414</v>
      </c>
      <c r="B20116" t="s">
        <v>143</v>
      </c>
      <c r="C20116" s="44">
        <v>0</v>
      </c>
      <c r="D20116" s="33">
        <v>43878</v>
      </c>
    </row>
    <row r="20117" spans="1:4" x14ac:dyDescent="0.2">
      <c r="A20117" t="s">
        <v>414</v>
      </c>
      <c r="B20117" t="s">
        <v>143</v>
      </c>
      <c r="C20117" s="44">
        <v>0</v>
      </c>
      <c r="D20117" s="33">
        <v>43879</v>
      </c>
    </row>
    <row r="20118" spans="1:4" x14ac:dyDescent="0.2">
      <c r="A20118" t="s">
        <v>414</v>
      </c>
      <c r="B20118" t="s">
        <v>143</v>
      </c>
      <c r="C20118" s="44">
        <v>0</v>
      </c>
      <c r="D20118" s="33">
        <v>43880</v>
      </c>
    </row>
    <row r="20119" spans="1:4" x14ac:dyDescent="0.2">
      <c r="A20119" t="s">
        <v>414</v>
      </c>
      <c r="B20119" t="s">
        <v>143</v>
      </c>
      <c r="C20119" s="44">
        <v>0</v>
      </c>
      <c r="D20119" s="33">
        <v>43881</v>
      </c>
    </row>
    <row r="20120" spans="1:4" x14ac:dyDescent="0.2">
      <c r="A20120" t="s">
        <v>414</v>
      </c>
      <c r="B20120" t="s">
        <v>143</v>
      </c>
      <c r="C20120" s="44">
        <v>0</v>
      </c>
      <c r="D20120" s="33">
        <v>43882</v>
      </c>
    </row>
    <row r="20121" spans="1:4" x14ac:dyDescent="0.2">
      <c r="A20121" t="s">
        <v>414</v>
      </c>
      <c r="B20121" t="s">
        <v>143</v>
      </c>
      <c r="C20121" s="44">
        <v>0</v>
      </c>
      <c r="D20121" s="33">
        <v>43883</v>
      </c>
    </row>
    <row r="20122" spans="1:4" x14ac:dyDescent="0.2">
      <c r="A20122" t="s">
        <v>414</v>
      </c>
      <c r="B20122" t="s">
        <v>143</v>
      </c>
      <c r="C20122" s="44">
        <v>0</v>
      </c>
      <c r="D20122" s="33">
        <v>43884</v>
      </c>
    </row>
    <row r="20123" spans="1:4" x14ac:dyDescent="0.2">
      <c r="A20123" t="s">
        <v>414</v>
      </c>
      <c r="B20123" t="s">
        <v>143</v>
      </c>
      <c r="C20123" s="44">
        <v>0</v>
      </c>
      <c r="D20123" s="33">
        <v>43885</v>
      </c>
    </row>
    <row r="20124" spans="1:4" x14ac:dyDescent="0.2">
      <c r="A20124" t="s">
        <v>414</v>
      </c>
      <c r="B20124" t="s">
        <v>143</v>
      </c>
      <c r="C20124" s="44">
        <v>0</v>
      </c>
      <c r="D20124" s="33">
        <v>43886</v>
      </c>
    </row>
    <row r="20125" spans="1:4" x14ac:dyDescent="0.2">
      <c r="A20125" t="s">
        <v>414</v>
      </c>
      <c r="B20125" t="s">
        <v>143</v>
      </c>
      <c r="C20125" s="44">
        <v>0</v>
      </c>
      <c r="D20125" s="33">
        <v>43887</v>
      </c>
    </row>
    <row r="20126" spans="1:4" x14ac:dyDescent="0.2">
      <c r="A20126" t="s">
        <v>414</v>
      </c>
      <c r="B20126" t="s">
        <v>143</v>
      </c>
      <c r="C20126" s="44">
        <v>0</v>
      </c>
      <c r="D20126" s="33">
        <v>43888</v>
      </c>
    </row>
    <row r="20127" spans="1:4" x14ac:dyDescent="0.2">
      <c r="A20127" t="s">
        <v>414</v>
      </c>
      <c r="B20127" t="s">
        <v>143</v>
      </c>
      <c r="C20127" s="44">
        <v>0</v>
      </c>
      <c r="D20127" s="33">
        <v>43889</v>
      </c>
    </row>
    <row r="20128" spans="1:4" x14ac:dyDescent="0.2">
      <c r="A20128" t="s">
        <v>414</v>
      </c>
      <c r="B20128" t="s">
        <v>143</v>
      </c>
      <c r="C20128" s="44">
        <v>0</v>
      </c>
      <c r="D20128" s="33">
        <v>43890</v>
      </c>
    </row>
    <row r="20129" spans="1:4" x14ac:dyDescent="0.2">
      <c r="A20129" t="s">
        <v>414</v>
      </c>
      <c r="B20129" t="s">
        <v>143</v>
      </c>
      <c r="C20129" s="44">
        <v>0</v>
      </c>
      <c r="D20129" s="33">
        <v>43891</v>
      </c>
    </row>
    <row r="20130" spans="1:4" x14ac:dyDescent="0.2">
      <c r="A20130" t="s">
        <v>414</v>
      </c>
      <c r="B20130" t="s">
        <v>143</v>
      </c>
      <c r="C20130" s="44">
        <v>0</v>
      </c>
      <c r="D20130" s="33">
        <v>43892</v>
      </c>
    </row>
    <row r="20131" spans="1:4" x14ac:dyDescent="0.2">
      <c r="A20131" t="s">
        <v>414</v>
      </c>
      <c r="B20131" t="s">
        <v>143</v>
      </c>
      <c r="C20131" s="44">
        <v>0</v>
      </c>
      <c r="D20131" s="33">
        <v>43893</v>
      </c>
    </row>
    <row r="20132" spans="1:4" x14ac:dyDescent="0.2">
      <c r="A20132" t="s">
        <v>414</v>
      </c>
      <c r="B20132" t="s">
        <v>143</v>
      </c>
      <c r="C20132" s="44">
        <v>0</v>
      </c>
      <c r="D20132" s="33">
        <v>43894</v>
      </c>
    </row>
    <row r="20133" spans="1:4" x14ac:dyDescent="0.2">
      <c r="A20133" t="s">
        <v>414</v>
      </c>
      <c r="B20133" t="s">
        <v>143</v>
      </c>
      <c r="C20133" s="44">
        <v>0</v>
      </c>
      <c r="D20133" s="33">
        <v>43895</v>
      </c>
    </row>
    <row r="20134" spans="1:4" x14ac:dyDescent="0.2">
      <c r="A20134" t="s">
        <v>414</v>
      </c>
      <c r="B20134" t="s">
        <v>143</v>
      </c>
      <c r="C20134" s="44">
        <v>0</v>
      </c>
      <c r="D20134" s="33">
        <v>43896</v>
      </c>
    </row>
    <row r="20135" spans="1:4" x14ac:dyDescent="0.2">
      <c r="A20135" t="s">
        <v>414</v>
      </c>
      <c r="B20135" t="s">
        <v>143</v>
      </c>
      <c r="C20135" s="44">
        <v>0</v>
      </c>
      <c r="D20135" s="33">
        <v>43897</v>
      </c>
    </row>
    <row r="20136" spans="1:4" x14ac:dyDescent="0.2">
      <c r="A20136" t="s">
        <v>414</v>
      </c>
      <c r="B20136" t="s">
        <v>143</v>
      </c>
      <c r="C20136" s="44">
        <v>0</v>
      </c>
      <c r="D20136" s="33">
        <v>43898</v>
      </c>
    </row>
    <row r="20137" spans="1:4" x14ac:dyDescent="0.2">
      <c r="A20137" t="s">
        <v>414</v>
      </c>
      <c r="B20137" t="s">
        <v>143</v>
      </c>
      <c r="C20137" s="44">
        <v>0</v>
      </c>
      <c r="D20137" s="33">
        <v>43899</v>
      </c>
    </row>
    <row r="20138" spans="1:4" x14ac:dyDescent="0.2">
      <c r="A20138" t="s">
        <v>414</v>
      </c>
      <c r="B20138" t="s">
        <v>143</v>
      </c>
      <c r="C20138" s="44">
        <v>0</v>
      </c>
      <c r="D20138" s="33">
        <v>43900</v>
      </c>
    </row>
    <row r="20139" spans="1:4" x14ac:dyDescent="0.2">
      <c r="A20139" t="s">
        <v>414</v>
      </c>
      <c r="B20139" t="s">
        <v>143</v>
      </c>
      <c r="C20139" s="44">
        <v>0</v>
      </c>
      <c r="D20139" s="33">
        <v>43901</v>
      </c>
    </row>
    <row r="20140" spans="1:4" x14ac:dyDescent="0.2">
      <c r="A20140" t="s">
        <v>414</v>
      </c>
      <c r="B20140" t="s">
        <v>143</v>
      </c>
      <c r="C20140" s="44">
        <v>0</v>
      </c>
      <c r="D20140" s="33">
        <v>43902</v>
      </c>
    </row>
    <row r="20141" spans="1:4" x14ac:dyDescent="0.2">
      <c r="A20141" t="s">
        <v>414</v>
      </c>
      <c r="B20141" t="s">
        <v>143</v>
      </c>
      <c r="C20141" s="44">
        <v>0</v>
      </c>
      <c r="D20141" s="33">
        <v>43903</v>
      </c>
    </row>
    <row r="20142" spans="1:4" x14ac:dyDescent="0.2">
      <c r="A20142" t="s">
        <v>414</v>
      </c>
      <c r="B20142" t="s">
        <v>143</v>
      </c>
      <c r="C20142" s="44">
        <v>0</v>
      </c>
      <c r="D20142" s="33">
        <v>43904</v>
      </c>
    </row>
    <row r="20143" spans="1:4" x14ac:dyDescent="0.2">
      <c r="A20143" t="s">
        <v>414</v>
      </c>
      <c r="B20143" t="s">
        <v>143</v>
      </c>
      <c r="C20143" s="44">
        <v>0</v>
      </c>
      <c r="D20143" s="33">
        <v>43905</v>
      </c>
    </row>
    <row r="20144" spans="1:4" x14ac:dyDescent="0.2">
      <c r="A20144" t="s">
        <v>415</v>
      </c>
      <c r="B20144" t="s">
        <v>143</v>
      </c>
      <c r="C20144" s="44">
        <v>0</v>
      </c>
      <c r="D20144" s="33">
        <v>43852</v>
      </c>
    </row>
    <row r="20145" spans="1:4" x14ac:dyDescent="0.2">
      <c r="A20145" t="s">
        <v>415</v>
      </c>
      <c r="B20145" t="s">
        <v>143</v>
      </c>
      <c r="C20145" s="44">
        <v>0</v>
      </c>
      <c r="D20145" s="33">
        <v>43853</v>
      </c>
    </row>
    <row r="20146" spans="1:4" x14ac:dyDescent="0.2">
      <c r="A20146" t="s">
        <v>415</v>
      </c>
      <c r="B20146" t="s">
        <v>143</v>
      </c>
      <c r="C20146" s="44">
        <v>0</v>
      </c>
      <c r="D20146" s="33">
        <v>43854</v>
      </c>
    </row>
    <row r="20147" spans="1:4" x14ac:dyDescent="0.2">
      <c r="A20147" t="s">
        <v>415</v>
      </c>
      <c r="B20147" t="s">
        <v>143</v>
      </c>
      <c r="C20147" s="44">
        <v>0</v>
      </c>
      <c r="D20147" s="33">
        <v>43855</v>
      </c>
    </row>
    <row r="20148" spans="1:4" x14ac:dyDescent="0.2">
      <c r="A20148" t="s">
        <v>415</v>
      </c>
      <c r="B20148" t="s">
        <v>143</v>
      </c>
      <c r="C20148" s="44">
        <v>0</v>
      </c>
      <c r="D20148" s="33">
        <v>43856</v>
      </c>
    </row>
    <row r="20149" spans="1:4" x14ac:dyDescent="0.2">
      <c r="A20149" t="s">
        <v>415</v>
      </c>
      <c r="B20149" t="s">
        <v>143</v>
      </c>
      <c r="C20149" s="44">
        <v>0</v>
      </c>
      <c r="D20149" s="33">
        <v>43857</v>
      </c>
    </row>
    <row r="20150" spans="1:4" x14ac:dyDescent="0.2">
      <c r="A20150" t="s">
        <v>415</v>
      </c>
      <c r="B20150" t="s">
        <v>143</v>
      </c>
      <c r="C20150" s="44">
        <v>0</v>
      </c>
      <c r="D20150" s="33">
        <v>43858</v>
      </c>
    </row>
    <row r="20151" spans="1:4" x14ac:dyDescent="0.2">
      <c r="A20151" t="s">
        <v>415</v>
      </c>
      <c r="B20151" t="s">
        <v>143</v>
      </c>
      <c r="C20151" s="44">
        <v>0</v>
      </c>
      <c r="D20151" s="33">
        <v>43859</v>
      </c>
    </row>
    <row r="20152" spans="1:4" x14ac:dyDescent="0.2">
      <c r="A20152" t="s">
        <v>415</v>
      </c>
      <c r="B20152" t="s">
        <v>143</v>
      </c>
      <c r="C20152" s="44">
        <v>0</v>
      </c>
      <c r="D20152" s="33">
        <v>43860</v>
      </c>
    </row>
    <row r="20153" spans="1:4" x14ac:dyDescent="0.2">
      <c r="A20153" t="s">
        <v>415</v>
      </c>
      <c r="B20153" t="s">
        <v>143</v>
      </c>
      <c r="C20153" s="44">
        <v>0</v>
      </c>
      <c r="D20153" s="33">
        <v>43861</v>
      </c>
    </row>
    <row r="20154" spans="1:4" x14ac:dyDescent="0.2">
      <c r="A20154" t="s">
        <v>415</v>
      </c>
      <c r="B20154" t="s">
        <v>143</v>
      </c>
      <c r="C20154" s="44">
        <v>0</v>
      </c>
      <c r="D20154" s="33">
        <v>43862</v>
      </c>
    </row>
    <row r="20155" spans="1:4" x14ac:dyDescent="0.2">
      <c r="A20155" t="s">
        <v>415</v>
      </c>
      <c r="B20155" t="s">
        <v>143</v>
      </c>
      <c r="C20155" s="44">
        <v>0</v>
      </c>
      <c r="D20155" s="33">
        <v>43863</v>
      </c>
    </row>
    <row r="20156" spans="1:4" x14ac:dyDescent="0.2">
      <c r="A20156" t="s">
        <v>415</v>
      </c>
      <c r="B20156" t="s">
        <v>143</v>
      </c>
      <c r="C20156" s="44">
        <v>0</v>
      </c>
      <c r="D20156" s="33">
        <v>43864</v>
      </c>
    </row>
    <row r="20157" spans="1:4" x14ac:dyDescent="0.2">
      <c r="A20157" t="s">
        <v>415</v>
      </c>
      <c r="B20157" t="s">
        <v>143</v>
      </c>
      <c r="C20157" s="44">
        <v>0</v>
      </c>
      <c r="D20157" s="33">
        <v>43865</v>
      </c>
    </row>
    <row r="20158" spans="1:4" x14ac:dyDescent="0.2">
      <c r="A20158" t="s">
        <v>415</v>
      </c>
      <c r="B20158" t="s">
        <v>143</v>
      </c>
      <c r="C20158" s="44">
        <v>0</v>
      </c>
      <c r="D20158" s="33">
        <v>43866</v>
      </c>
    </row>
    <row r="20159" spans="1:4" x14ac:dyDescent="0.2">
      <c r="A20159" t="s">
        <v>415</v>
      </c>
      <c r="B20159" t="s">
        <v>143</v>
      </c>
      <c r="C20159" s="44">
        <v>0</v>
      </c>
      <c r="D20159" s="33">
        <v>43867</v>
      </c>
    </row>
    <row r="20160" spans="1:4" x14ac:dyDescent="0.2">
      <c r="A20160" t="s">
        <v>415</v>
      </c>
      <c r="B20160" t="s">
        <v>143</v>
      </c>
      <c r="C20160" s="44">
        <v>0</v>
      </c>
      <c r="D20160" s="33">
        <v>43868</v>
      </c>
    </row>
    <row r="20161" spans="1:4" x14ac:dyDescent="0.2">
      <c r="A20161" t="s">
        <v>415</v>
      </c>
      <c r="B20161" t="s">
        <v>143</v>
      </c>
      <c r="C20161" s="44">
        <v>0</v>
      </c>
      <c r="D20161" s="33">
        <v>43869</v>
      </c>
    </row>
    <row r="20162" spans="1:4" x14ac:dyDescent="0.2">
      <c r="A20162" t="s">
        <v>415</v>
      </c>
      <c r="B20162" t="s">
        <v>143</v>
      </c>
      <c r="C20162" s="44">
        <v>0</v>
      </c>
      <c r="D20162" s="33">
        <v>43870</v>
      </c>
    </row>
    <row r="20163" spans="1:4" x14ac:dyDescent="0.2">
      <c r="A20163" t="s">
        <v>415</v>
      </c>
      <c r="B20163" t="s">
        <v>143</v>
      </c>
      <c r="C20163" s="44">
        <v>0</v>
      </c>
      <c r="D20163" s="33">
        <v>43871</v>
      </c>
    </row>
    <row r="20164" spans="1:4" x14ac:dyDescent="0.2">
      <c r="A20164" t="s">
        <v>415</v>
      </c>
      <c r="B20164" t="s">
        <v>143</v>
      </c>
      <c r="C20164" s="44">
        <v>0</v>
      </c>
      <c r="D20164" s="33">
        <v>43872</v>
      </c>
    </row>
    <row r="20165" spans="1:4" x14ac:dyDescent="0.2">
      <c r="A20165" t="s">
        <v>415</v>
      </c>
      <c r="B20165" t="s">
        <v>143</v>
      </c>
      <c r="C20165" s="44">
        <v>0</v>
      </c>
      <c r="D20165" s="33">
        <v>43873</v>
      </c>
    </row>
    <row r="20166" spans="1:4" x14ac:dyDescent="0.2">
      <c r="A20166" t="s">
        <v>415</v>
      </c>
      <c r="B20166" t="s">
        <v>143</v>
      </c>
      <c r="C20166" s="44">
        <v>0</v>
      </c>
      <c r="D20166" s="33">
        <v>43874</v>
      </c>
    </row>
    <row r="20167" spans="1:4" x14ac:dyDescent="0.2">
      <c r="A20167" t="s">
        <v>415</v>
      </c>
      <c r="B20167" t="s">
        <v>143</v>
      </c>
      <c r="C20167" s="44">
        <v>0</v>
      </c>
      <c r="D20167" s="33">
        <v>43875</v>
      </c>
    </row>
    <row r="20168" spans="1:4" x14ac:dyDescent="0.2">
      <c r="A20168" t="s">
        <v>415</v>
      </c>
      <c r="B20168" t="s">
        <v>143</v>
      </c>
      <c r="C20168" s="44">
        <v>0</v>
      </c>
      <c r="D20168" s="33">
        <v>43876</v>
      </c>
    </row>
    <row r="20169" spans="1:4" x14ac:dyDescent="0.2">
      <c r="A20169" t="s">
        <v>415</v>
      </c>
      <c r="B20169" t="s">
        <v>143</v>
      </c>
      <c r="C20169" s="44">
        <v>0</v>
      </c>
      <c r="D20169" s="33">
        <v>43877</v>
      </c>
    </row>
    <row r="20170" spans="1:4" x14ac:dyDescent="0.2">
      <c r="A20170" t="s">
        <v>415</v>
      </c>
      <c r="B20170" t="s">
        <v>143</v>
      </c>
      <c r="C20170" s="44">
        <v>0</v>
      </c>
      <c r="D20170" s="33">
        <v>43878</v>
      </c>
    </row>
    <row r="20171" spans="1:4" x14ac:dyDescent="0.2">
      <c r="A20171" t="s">
        <v>415</v>
      </c>
      <c r="B20171" t="s">
        <v>143</v>
      </c>
      <c r="C20171" s="44">
        <v>0</v>
      </c>
      <c r="D20171" s="33">
        <v>43879</v>
      </c>
    </row>
    <row r="20172" spans="1:4" x14ac:dyDescent="0.2">
      <c r="A20172" t="s">
        <v>415</v>
      </c>
      <c r="B20172" t="s">
        <v>143</v>
      </c>
      <c r="C20172" s="44">
        <v>0</v>
      </c>
      <c r="D20172" s="33">
        <v>43880</v>
      </c>
    </row>
    <row r="20173" spans="1:4" x14ac:dyDescent="0.2">
      <c r="A20173" t="s">
        <v>415</v>
      </c>
      <c r="B20173" t="s">
        <v>143</v>
      </c>
      <c r="C20173" s="44">
        <v>0</v>
      </c>
      <c r="D20173" s="33">
        <v>43881</v>
      </c>
    </row>
    <row r="20174" spans="1:4" x14ac:dyDescent="0.2">
      <c r="A20174" t="s">
        <v>415</v>
      </c>
      <c r="B20174" t="s">
        <v>143</v>
      </c>
      <c r="C20174" s="44">
        <v>0</v>
      </c>
      <c r="D20174" s="33">
        <v>43882</v>
      </c>
    </row>
    <row r="20175" spans="1:4" x14ac:dyDescent="0.2">
      <c r="A20175" t="s">
        <v>415</v>
      </c>
      <c r="B20175" t="s">
        <v>143</v>
      </c>
      <c r="C20175" s="44">
        <v>0</v>
      </c>
      <c r="D20175" s="33">
        <v>43883</v>
      </c>
    </row>
    <row r="20176" spans="1:4" x14ac:dyDescent="0.2">
      <c r="A20176" t="s">
        <v>415</v>
      </c>
      <c r="B20176" t="s">
        <v>143</v>
      </c>
      <c r="C20176" s="44">
        <v>0</v>
      </c>
      <c r="D20176" s="33">
        <v>43884</v>
      </c>
    </row>
    <row r="20177" spans="1:4" x14ac:dyDescent="0.2">
      <c r="A20177" t="s">
        <v>415</v>
      </c>
      <c r="B20177" t="s">
        <v>143</v>
      </c>
      <c r="C20177" s="44">
        <v>0</v>
      </c>
      <c r="D20177" s="33">
        <v>43885</v>
      </c>
    </row>
    <row r="20178" spans="1:4" x14ac:dyDescent="0.2">
      <c r="A20178" t="s">
        <v>415</v>
      </c>
      <c r="B20178" t="s">
        <v>143</v>
      </c>
      <c r="C20178" s="44">
        <v>0</v>
      </c>
      <c r="D20178" s="33">
        <v>43886</v>
      </c>
    </row>
    <row r="20179" spans="1:4" x14ac:dyDescent="0.2">
      <c r="A20179" t="s">
        <v>415</v>
      </c>
      <c r="B20179" t="s">
        <v>143</v>
      </c>
      <c r="C20179" s="44">
        <v>0</v>
      </c>
      <c r="D20179" s="33">
        <v>43887</v>
      </c>
    </row>
    <row r="20180" spans="1:4" x14ac:dyDescent="0.2">
      <c r="A20180" t="s">
        <v>415</v>
      </c>
      <c r="B20180" t="s">
        <v>143</v>
      </c>
      <c r="C20180" s="44">
        <v>0</v>
      </c>
      <c r="D20180" s="33">
        <v>43888</v>
      </c>
    </row>
    <row r="20181" spans="1:4" x14ac:dyDescent="0.2">
      <c r="A20181" t="s">
        <v>415</v>
      </c>
      <c r="B20181" t="s">
        <v>143</v>
      </c>
      <c r="C20181" s="44">
        <v>0</v>
      </c>
      <c r="D20181" s="33">
        <v>43889</v>
      </c>
    </row>
    <row r="20182" spans="1:4" x14ac:dyDescent="0.2">
      <c r="A20182" t="s">
        <v>415</v>
      </c>
      <c r="B20182" t="s">
        <v>143</v>
      </c>
      <c r="C20182" s="44">
        <v>0</v>
      </c>
      <c r="D20182" s="33">
        <v>43890</v>
      </c>
    </row>
    <row r="20183" spans="1:4" x14ac:dyDescent="0.2">
      <c r="A20183" t="s">
        <v>415</v>
      </c>
      <c r="B20183" t="s">
        <v>143</v>
      </c>
      <c r="C20183" s="44">
        <v>0</v>
      </c>
      <c r="D20183" s="33">
        <v>43891</v>
      </c>
    </row>
    <row r="20184" spans="1:4" x14ac:dyDescent="0.2">
      <c r="A20184" t="s">
        <v>415</v>
      </c>
      <c r="B20184" t="s">
        <v>143</v>
      </c>
      <c r="C20184" s="44">
        <v>0</v>
      </c>
      <c r="D20184" s="33">
        <v>43892</v>
      </c>
    </row>
    <row r="20185" spans="1:4" x14ac:dyDescent="0.2">
      <c r="A20185" t="s">
        <v>415</v>
      </c>
      <c r="B20185" t="s">
        <v>143</v>
      </c>
      <c r="C20185" s="44">
        <v>0</v>
      </c>
      <c r="D20185" s="33">
        <v>43893</v>
      </c>
    </row>
    <row r="20186" spans="1:4" x14ac:dyDescent="0.2">
      <c r="A20186" t="s">
        <v>415</v>
      </c>
      <c r="B20186" t="s">
        <v>143</v>
      </c>
      <c r="C20186" s="44">
        <v>0</v>
      </c>
      <c r="D20186" s="33">
        <v>43894</v>
      </c>
    </row>
    <row r="20187" spans="1:4" x14ac:dyDescent="0.2">
      <c r="A20187" t="s">
        <v>415</v>
      </c>
      <c r="B20187" t="s">
        <v>143</v>
      </c>
      <c r="C20187" s="44">
        <v>0</v>
      </c>
      <c r="D20187" s="33">
        <v>43895</v>
      </c>
    </row>
    <row r="20188" spans="1:4" x14ac:dyDescent="0.2">
      <c r="A20188" t="s">
        <v>415</v>
      </c>
      <c r="B20188" t="s">
        <v>143</v>
      </c>
      <c r="C20188" s="44">
        <v>0</v>
      </c>
      <c r="D20188" s="33">
        <v>43896</v>
      </c>
    </row>
    <row r="20189" spans="1:4" x14ac:dyDescent="0.2">
      <c r="A20189" t="s">
        <v>415</v>
      </c>
      <c r="B20189" t="s">
        <v>143</v>
      </c>
      <c r="C20189" s="44">
        <v>0</v>
      </c>
      <c r="D20189" s="33">
        <v>43897</v>
      </c>
    </row>
    <row r="20190" spans="1:4" x14ac:dyDescent="0.2">
      <c r="A20190" t="s">
        <v>415</v>
      </c>
      <c r="B20190" t="s">
        <v>143</v>
      </c>
      <c r="C20190" s="44">
        <v>0</v>
      </c>
      <c r="D20190" s="33">
        <v>43898</v>
      </c>
    </row>
    <row r="20191" spans="1:4" x14ac:dyDescent="0.2">
      <c r="A20191" t="s">
        <v>415</v>
      </c>
      <c r="B20191" t="s">
        <v>143</v>
      </c>
      <c r="C20191" s="44">
        <v>0</v>
      </c>
      <c r="D20191" s="33">
        <v>43899</v>
      </c>
    </row>
    <row r="20192" spans="1:4" x14ac:dyDescent="0.2">
      <c r="A20192" t="s">
        <v>415</v>
      </c>
      <c r="B20192" t="s">
        <v>143</v>
      </c>
      <c r="C20192" s="44">
        <v>0</v>
      </c>
      <c r="D20192" s="33">
        <v>43900</v>
      </c>
    </row>
    <row r="20193" spans="1:4" x14ac:dyDescent="0.2">
      <c r="A20193" t="s">
        <v>415</v>
      </c>
      <c r="B20193" t="s">
        <v>143</v>
      </c>
      <c r="C20193" s="44">
        <v>0</v>
      </c>
      <c r="D20193" s="33">
        <v>43901</v>
      </c>
    </row>
    <row r="20194" spans="1:4" x14ac:dyDescent="0.2">
      <c r="A20194" t="s">
        <v>415</v>
      </c>
      <c r="B20194" t="s">
        <v>143</v>
      </c>
      <c r="C20194" s="44">
        <v>0</v>
      </c>
      <c r="D20194" s="33">
        <v>43902</v>
      </c>
    </row>
    <row r="20195" spans="1:4" x14ac:dyDescent="0.2">
      <c r="A20195" t="s">
        <v>415</v>
      </c>
      <c r="B20195" t="s">
        <v>143</v>
      </c>
      <c r="C20195" s="44">
        <v>0</v>
      </c>
      <c r="D20195" s="33">
        <v>43903</v>
      </c>
    </row>
    <row r="20196" spans="1:4" x14ac:dyDescent="0.2">
      <c r="A20196" t="s">
        <v>415</v>
      </c>
      <c r="B20196" t="s">
        <v>143</v>
      </c>
      <c r="C20196" s="44">
        <v>0</v>
      </c>
      <c r="D20196" s="33">
        <v>43904</v>
      </c>
    </row>
    <row r="20197" spans="1:4" x14ac:dyDescent="0.2">
      <c r="A20197" t="s">
        <v>415</v>
      </c>
      <c r="B20197" t="s">
        <v>143</v>
      </c>
      <c r="C20197" s="44">
        <v>0</v>
      </c>
      <c r="D20197" s="33">
        <v>43905</v>
      </c>
    </row>
    <row r="20198" spans="1:4" x14ac:dyDescent="0.2">
      <c r="A20198" t="s">
        <v>416</v>
      </c>
      <c r="B20198" t="s">
        <v>143</v>
      </c>
      <c r="C20198" s="44">
        <v>0</v>
      </c>
      <c r="D20198" s="33">
        <v>43852</v>
      </c>
    </row>
    <row r="20199" spans="1:4" x14ac:dyDescent="0.2">
      <c r="A20199" t="s">
        <v>416</v>
      </c>
      <c r="B20199" t="s">
        <v>143</v>
      </c>
      <c r="C20199" s="44">
        <v>0</v>
      </c>
      <c r="D20199" s="33">
        <v>43853</v>
      </c>
    </row>
    <row r="20200" spans="1:4" x14ac:dyDescent="0.2">
      <c r="A20200" t="s">
        <v>416</v>
      </c>
      <c r="B20200" t="s">
        <v>143</v>
      </c>
      <c r="C20200" s="44">
        <v>0</v>
      </c>
      <c r="D20200" s="33">
        <v>43854</v>
      </c>
    </row>
    <row r="20201" spans="1:4" x14ac:dyDescent="0.2">
      <c r="A20201" t="s">
        <v>416</v>
      </c>
      <c r="B20201" t="s">
        <v>143</v>
      </c>
      <c r="C20201" s="44">
        <v>0</v>
      </c>
      <c r="D20201" s="33">
        <v>43855</v>
      </c>
    </row>
    <row r="20202" spans="1:4" x14ac:dyDescent="0.2">
      <c r="A20202" t="s">
        <v>416</v>
      </c>
      <c r="B20202" t="s">
        <v>143</v>
      </c>
      <c r="C20202" s="44">
        <v>0</v>
      </c>
      <c r="D20202" s="33">
        <v>43856</v>
      </c>
    </row>
    <row r="20203" spans="1:4" x14ac:dyDescent="0.2">
      <c r="A20203" t="s">
        <v>416</v>
      </c>
      <c r="B20203" t="s">
        <v>143</v>
      </c>
      <c r="C20203" s="44">
        <v>0</v>
      </c>
      <c r="D20203" s="33">
        <v>43857</v>
      </c>
    </row>
    <row r="20204" spans="1:4" x14ac:dyDescent="0.2">
      <c r="A20204" t="s">
        <v>416</v>
      </c>
      <c r="B20204" t="s">
        <v>143</v>
      </c>
      <c r="C20204" s="44">
        <v>0</v>
      </c>
      <c r="D20204" s="33">
        <v>43858</v>
      </c>
    </row>
    <row r="20205" spans="1:4" x14ac:dyDescent="0.2">
      <c r="A20205" t="s">
        <v>416</v>
      </c>
      <c r="B20205" t="s">
        <v>143</v>
      </c>
      <c r="C20205" s="44">
        <v>0</v>
      </c>
      <c r="D20205" s="33">
        <v>43859</v>
      </c>
    </row>
    <row r="20206" spans="1:4" x14ac:dyDescent="0.2">
      <c r="A20206" t="s">
        <v>416</v>
      </c>
      <c r="B20206" t="s">
        <v>143</v>
      </c>
      <c r="C20206" s="44">
        <v>0</v>
      </c>
      <c r="D20206" s="33">
        <v>43860</v>
      </c>
    </row>
    <row r="20207" spans="1:4" x14ac:dyDescent="0.2">
      <c r="A20207" t="s">
        <v>416</v>
      </c>
      <c r="B20207" t="s">
        <v>143</v>
      </c>
      <c r="C20207" s="44">
        <v>0</v>
      </c>
      <c r="D20207" s="33">
        <v>43861</v>
      </c>
    </row>
    <row r="20208" spans="1:4" x14ac:dyDescent="0.2">
      <c r="A20208" t="s">
        <v>416</v>
      </c>
      <c r="B20208" t="s">
        <v>143</v>
      </c>
      <c r="C20208" s="44">
        <v>0</v>
      </c>
      <c r="D20208" s="33">
        <v>43862</v>
      </c>
    </row>
    <row r="20209" spans="1:4" x14ac:dyDescent="0.2">
      <c r="A20209" t="s">
        <v>416</v>
      </c>
      <c r="B20209" t="s">
        <v>143</v>
      </c>
      <c r="C20209" s="44">
        <v>0</v>
      </c>
      <c r="D20209" s="33">
        <v>43863</v>
      </c>
    </row>
    <row r="20210" spans="1:4" x14ac:dyDescent="0.2">
      <c r="A20210" t="s">
        <v>416</v>
      </c>
      <c r="B20210" t="s">
        <v>143</v>
      </c>
      <c r="C20210" s="44">
        <v>0</v>
      </c>
      <c r="D20210" s="33">
        <v>43864</v>
      </c>
    </row>
    <row r="20211" spans="1:4" x14ac:dyDescent="0.2">
      <c r="A20211" t="s">
        <v>416</v>
      </c>
      <c r="B20211" t="s">
        <v>143</v>
      </c>
      <c r="C20211" s="44">
        <v>0</v>
      </c>
      <c r="D20211" s="33">
        <v>43865</v>
      </c>
    </row>
    <row r="20212" spans="1:4" x14ac:dyDescent="0.2">
      <c r="A20212" t="s">
        <v>416</v>
      </c>
      <c r="B20212" t="s">
        <v>143</v>
      </c>
      <c r="C20212" s="44">
        <v>0</v>
      </c>
      <c r="D20212" s="33">
        <v>43866</v>
      </c>
    </row>
    <row r="20213" spans="1:4" x14ac:dyDescent="0.2">
      <c r="A20213" t="s">
        <v>416</v>
      </c>
      <c r="B20213" t="s">
        <v>143</v>
      </c>
      <c r="C20213" s="44">
        <v>0</v>
      </c>
      <c r="D20213" s="33">
        <v>43867</v>
      </c>
    </row>
    <row r="20214" spans="1:4" x14ac:dyDescent="0.2">
      <c r="A20214" t="s">
        <v>416</v>
      </c>
      <c r="B20214" t="s">
        <v>143</v>
      </c>
      <c r="C20214" s="44">
        <v>0</v>
      </c>
      <c r="D20214" s="33">
        <v>43868</v>
      </c>
    </row>
    <row r="20215" spans="1:4" x14ac:dyDescent="0.2">
      <c r="A20215" t="s">
        <v>416</v>
      </c>
      <c r="B20215" t="s">
        <v>143</v>
      </c>
      <c r="C20215" s="44">
        <v>0</v>
      </c>
      <c r="D20215" s="33">
        <v>43869</v>
      </c>
    </row>
    <row r="20216" spans="1:4" x14ac:dyDescent="0.2">
      <c r="A20216" t="s">
        <v>416</v>
      </c>
      <c r="B20216" t="s">
        <v>143</v>
      </c>
      <c r="C20216" s="44">
        <v>0</v>
      </c>
      <c r="D20216" s="33">
        <v>43870</v>
      </c>
    </row>
    <row r="20217" spans="1:4" x14ac:dyDescent="0.2">
      <c r="A20217" t="s">
        <v>416</v>
      </c>
      <c r="B20217" t="s">
        <v>143</v>
      </c>
      <c r="C20217" s="44">
        <v>0</v>
      </c>
      <c r="D20217" s="33">
        <v>43871</v>
      </c>
    </row>
    <row r="20218" spans="1:4" x14ac:dyDescent="0.2">
      <c r="A20218" t="s">
        <v>416</v>
      </c>
      <c r="B20218" t="s">
        <v>143</v>
      </c>
      <c r="C20218" s="44">
        <v>0</v>
      </c>
      <c r="D20218" s="33">
        <v>43872</v>
      </c>
    </row>
    <row r="20219" spans="1:4" x14ac:dyDescent="0.2">
      <c r="A20219" t="s">
        <v>416</v>
      </c>
      <c r="B20219" t="s">
        <v>143</v>
      </c>
      <c r="C20219" s="44">
        <v>0</v>
      </c>
      <c r="D20219" s="33">
        <v>43873</v>
      </c>
    </row>
    <row r="20220" spans="1:4" x14ac:dyDescent="0.2">
      <c r="A20220" t="s">
        <v>416</v>
      </c>
      <c r="B20220" t="s">
        <v>143</v>
      </c>
      <c r="C20220" s="44">
        <v>0</v>
      </c>
      <c r="D20220" s="33">
        <v>43874</v>
      </c>
    </row>
    <row r="20221" spans="1:4" x14ac:dyDescent="0.2">
      <c r="A20221" t="s">
        <v>416</v>
      </c>
      <c r="B20221" t="s">
        <v>143</v>
      </c>
      <c r="C20221" s="44">
        <v>0</v>
      </c>
      <c r="D20221" s="33">
        <v>43875</v>
      </c>
    </row>
    <row r="20222" spans="1:4" x14ac:dyDescent="0.2">
      <c r="A20222" t="s">
        <v>416</v>
      </c>
      <c r="B20222" t="s">
        <v>143</v>
      </c>
      <c r="C20222" s="44">
        <v>0</v>
      </c>
      <c r="D20222" s="33">
        <v>43876</v>
      </c>
    </row>
    <row r="20223" spans="1:4" x14ac:dyDescent="0.2">
      <c r="A20223" t="s">
        <v>416</v>
      </c>
      <c r="B20223" t="s">
        <v>143</v>
      </c>
      <c r="C20223" s="44">
        <v>0</v>
      </c>
      <c r="D20223" s="33">
        <v>43877</v>
      </c>
    </row>
    <row r="20224" spans="1:4" x14ac:dyDescent="0.2">
      <c r="A20224" t="s">
        <v>416</v>
      </c>
      <c r="B20224" t="s">
        <v>143</v>
      </c>
      <c r="C20224" s="44">
        <v>0</v>
      </c>
      <c r="D20224" s="33">
        <v>43878</v>
      </c>
    </row>
    <row r="20225" spans="1:4" x14ac:dyDescent="0.2">
      <c r="A20225" t="s">
        <v>416</v>
      </c>
      <c r="B20225" t="s">
        <v>143</v>
      </c>
      <c r="C20225" s="44">
        <v>0</v>
      </c>
      <c r="D20225" s="33">
        <v>43879</v>
      </c>
    </row>
    <row r="20226" spans="1:4" x14ac:dyDescent="0.2">
      <c r="A20226" t="s">
        <v>416</v>
      </c>
      <c r="B20226" t="s">
        <v>143</v>
      </c>
      <c r="C20226" s="44">
        <v>0</v>
      </c>
      <c r="D20226" s="33">
        <v>43880</v>
      </c>
    </row>
    <row r="20227" spans="1:4" x14ac:dyDescent="0.2">
      <c r="A20227" t="s">
        <v>416</v>
      </c>
      <c r="B20227" t="s">
        <v>143</v>
      </c>
      <c r="C20227" s="44">
        <v>0</v>
      </c>
      <c r="D20227" s="33">
        <v>43881</v>
      </c>
    </row>
    <row r="20228" spans="1:4" x14ac:dyDescent="0.2">
      <c r="A20228" t="s">
        <v>416</v>
      </c>
      <c r="B20228" t="s">
        <v>143</v>
      </c>
      <c r="C20228" s="44">
        <v>0</v>
      </c>
      <c r="D20228" s="33">
        <v>43882</v>
      </c>
    </row>
    <row r="20229" spans="1:4" x14ac:dyDescent="0.2">
      <c r="A20229" t="s">
        <v>416</v>
      </c>
      <c r="B20229" t="s">
        <v>143</v>
      </c>
      <c r="C20229" s="44">
        <v>0</v>
      </c>
      <c r="D20229" s="33">
        <v>43883</v>
      </c>
    </row>
    <row r="20230" spans="1:4" x14ac:dyDescent="0.2">
      <c r="A20230" t="s">
        <v>416</v>
      </c>
      <c r="B20230" t="s">
        <v>143</v>
      </c>
      <c r="C20230" s="44">
        <v>0</v>
      </c>
      <c r="D20230" s="33">
        <v>43884</v>
      </c>
    </row>
    <row r="20231" spans="1:4" x14ac:dyDescent="0.2">
      <c r="A20231" t="s">
        <v>416</v>
      </c>
      <c r="B20231" t="s">
        <v>143</v>
      </c>
      <c r="C20231" s="44">
        <v>0</v>
      </c>
      <c r="D20231" s="33">
        <v>43885</v>
      </c>
    </row>
    <row r="20232" spans="1:4" x14ac:dyDescent="0.2">
      <c r="A20232" t="s">
        <v>416</v>
      </c>
      <c r="B20232" t="s">
        <v>143</v>
      </c>
      <c r="C20232" s="44">
        <v>0</v>
      </c>
      <c r="D20232" s="33">
        <v>43886</v>
      </c>
    </row>
    <row r="20233" spans="1:4" x14ac:dyDescent="0.2">
      <c r="A20233" t="s">
        <v>416</v>
      </c>
      <c r="B20233" t="s">
        <v>143</v>
      </c>
      <c r="C20233" s="44">
        <v>0</v>
      </c>
      <c r="D20233" s="33">
        <v>43887</v>
      </c>
    </row>
    <row r="20234" spans="1:4" x14ac:dyDescent="0.2">
      <c r="A20234" t="s">
        <v>416</v>
      </c>
      <c r="B20234" t="s">
        <v>143</v>
      </c>
      <c r="C20234" s="44">
        <v>0</v>
      </c>
      <c r="D20234" s="33">
        <v>43888</v>
      </c>
    </row>
    <row r="20235" spans="1:4" x14ac:dyDescent="0.2">
      <c r="A20235" t="s">
        <v>416</v>
      </c>
      <c r="B20235" t="s">
        <v>143</v>
      </c>
      <c r="C20235" s="44">
        <v>0</v>
      </c>
      <c r="D20235" s="33">
        <v>43889</v>
      </c>
    </row>
    <row r="20236" spans="1:4" x14ac:dyDescent="0.2">
      <c r="A20236" t="s">
        <v>416</v>
      </c>
      <c r="B20236" t="s">
        <v>143</v>
      </c>
      <c r="C20236" s="44">
        <v>0</v>
      </c>
      <c r="D20236" s="33">
        <v>43890</v>
      </c>
    </row>
    <row r="20237" spans="1:4" x14ac:dyDescent="0.2">
      <c r="A20237" t="s">
        <v>416</v>
      </c>
      <c r="B20237" t="s">
        <v>143</v>
      </c>
      <c r="C20237" s="44">
        <v>0</v>
      </c>
      <c r="D20237" s="33">
        <v>43891</v>
      </c>
    </row>
    <row r="20238" spans="1:4" x14ac:dyDescent="0.2">
      <c r="A20238" t="s">
        <v>416</v>
      </c>
      <c r="B20238" t="s">
        <v>143</v>
      </c>
      <c r="C20238" s="44">
        <v>0</v>
      </c>
      <c r="D20238" s="33">
        <v>43892</v>
      </c>
    </row>
    <row r="20239" spans="1:4" x14ac:dyDescent="0.2">
      <c r="A20239" t="s">
        <v>416</v>
      </c>
      <c r="B20239" t="s">
        <v>143</v>
      </c>
      <c r="C20239" s="44">
        <v>0</v>
      </c>
      <c r="D20239" s="33">
        <v>43893</v>
      </c>
    </row>
    <row r="20240" spans="1:4" x14ac:dyDescent="0.2">
      <c r="A20240" t="s">
        <v>416</v>
      </c>
      <c r="B20240" t="s">
        <v>143</v>
      </c>
      <c r="C20240" s="44">
        <v>0</v>
      </c>
      <c r="D20240" s="33">
        <v>43894</v>
      </c>
    </row>
    <row r="20241" spans="1:4" x14ac:dyDescent="0.2">
      <c r="A20241" t="s">
        <v>416</v>
      </c>
      <c r="B20241" t="s">
        <v>143</v>
      </c>
      <c r="C20241" s="44">
        <v>0</v>
      </c>
      <c r="D20241" s="33">
        <v>43895</v>
      </c>
    </row>
    <row r="20242" spans="1:4" x14ac:dyDescent="0.2">
      <c r="A20242" t="s">
        <v>416</v>
      </c>
      <c r="B20242" t="s">
        <v>143</v>
      </c>
      <c r="C20242" s="44">
        <v>0</v>
      </c>
      <c r="D20242" s="33">
        <v>43896</v>
      </c>
    </row>
    <row r="20243" spans="1:4" x14ac:dyDescent="0.2">
      <c r="A20243" t="s">
        <v>416</v>
      </c>
      <c r="B20243" t="s">
        <v>143</v>
      </c>
      <c r="C20243" s="44">
        <v>0</v>
      </c>
      <c r="D20243" s="33">
        <v>43897</v>
      </c>
    </row>
    <row r="20244" spans="1:4" x14ac:dyDescent="0.2">
      <c r="A20244" t="s">
        <v>416</v>
      </c>
      <c r="B20244" t="s">
        <v>143</v>
      </c>
      <c r="C20244" s="44">
        <v>0</v>
      </c>
      <c r="D20244" s="33">
        <v>43898</v>
      </c>
    </row>
    <row r="20245" spans="1:4" x14ac:dyDescent="0.2">
      <c r="A20245" t="s">
        <v>416</v>
      </c>
      <c r="B20245" t="s">
        <v>143</v>
      </c>
      <c r="C20245" s="44">
        <v>0</v>
      </c>
      <c r="D20245" s="33">
        <v>43899</v>
      </c>
    </row>
    <row r="20246" spans="1:4" x14ac:dyDescent="0.2">
      <c r="A20246" t="s">
        <v>416</v>
      </c>
      <c r="B20246" t="s">
        <v>143</v>
      </c>
      <c r="C20246" s="44">
        <v>0</v>
      </c>
      <c r="D20246" s="33">
        <v>43900</v>
      </c>
    </row>
    <row r="20247" spans="1:4" x14ac:dyDescent="0.2">
      <c r="A20247" t="s">
        <v>416</v>
      </c>
      <c r="B20247" t="s">
        <v>143</v>
      </c>
      <c r="C20247" s="44">
        <v>0</v>
      </c>
      <c r="D20247" s="33">
        <v>43901</v>
      </c>
    </row>
    <row r="20248" spans="1:4" x14ac:dyDescent="0.2">
      <c r="A20248" t="s">
        <v>416</v>
      </c>
      <c r="B20248" t="s">
        <v>143</v>
      </c>
      <c r="C20248" s="44">
        <v>0</v>
      </c>
      <c r="D20248" s="33">
        <v>43902</v>
      </c>
    </row>
    <row r="20249" spans="1:4" x14ac:dyDescent="0.2">
      <c r="A20249" t="s">
        <v>416</v>
      </c>
      <c r="B20249" t="s">
        <v>143</v>
      </c>
      <c r="C20249" s="44">
        <v>0</v>
      </c>
      <c r="D20249" s="33">
        <v>43903</v>
      </c>
    </row>
    <row r="20250" spans="1:4" x14ac:dyDescent="0.2">
      <c r="A20250" t="s">
        <v>416</v>
      </c>
      <c r="B20250" t="s">
        <v>143</v>
      </c>
      <c r="C20250" s="44">
        <v>0</v>
      </c>
      <c r="D20250" s="33">
        <v>43904</v>
      </c>
    </row>
    <row r="20251" spans="1:4" x14ac:dyDescent="0.2">
      <c r="A20251" t="s">
        <v>416</v>
      </c>
      <c r="B20251" t="s">
        <v>143</v>
      </c>
      <c r="C20251" s="44">
        <v>0</v>
      </c>
      <c r="D20251" s="33">
        <v>43905</v>
      </c>
    </row>
    <row r="20252" spans="1:4" x14ac:dyDescent="0.2">
      <c r="A20252" t="s">
        <v>417</v>
      </c>
      <c r="B20252" t="s">
        <v>143</v>
      </c>
      <c r="C20252" s="44">
        <v>0</v>
      </c>
      <c r="D20252" s="33">
        <v>43852</v>
      </c>
    </row>
    <row r="20253" spans="1:4" x14ac:dyDescent="0.2">
      <c r="A20253" t="s">
        <v>417</v>
      </c>
      <c r="B20253" t="s">
        <v>143</v>
      </c>
      <c r="C20253" s="44">
        <v>0</v>
      </c>
      <c r="D20253" s="33">
        <v>43853</v>
      </c>
    </row>
    <row r="20254" spans="1:4" x14ac:dyDescent="0.2">
      <c r="A20254" t="s">
        <v>417</v>
      </c>
      <c r="B20254" t="s">
        <v>143</v>
      </c>
      <c r="C20254" s="44">
        <v>0</v>
      </c>
      <c r="D20254" s="33">
        <v>43854</v>
      </c>
    </row>
    <row r="20255" spans="1:4" x14ac:dyDescent="0.2">
      <c r="A20255" t="s">
        <v>417</v>
      </c>
      <c r="B20255" t="s">
        <v>143</v>
      </c>
      <c r="C20255" s="44">
        <v>0</v>
      </c>
      <c r="D20255" s="33">
        <v>43855</v>
      </c>
    </row>
    <row r="20256" spans="1:4" x14ac:dyDescent="0.2">
      <c r="A20256" t="s">
        <v>417</v>
      </c>
      <c r="B20256" t="s">
        <v>143</v>
      </c>
      <c r="C20256" s="44">
        <v>0</v>
      </c>
      <c r="D20256" s="33">
        <v>43856</v>
      </c>
    </row>
    <row r="20257" spans="1:4" x14ac:dyDescent="0.2">
      <c r="A20257" t="s">
        <v>417</v>
      </c>
      <c r="B20257" t="s">
        <v>143</v>
      </c>
      <c r="C20257" s="44">
        <v>0</v>
      </c>
      <c r="D20257" s="33">
        <v>43857</v>
      </c>
    </row>
    <row r="20258" spans="1:4" x14ac:dyDescent="0.2">
      <c r="A20258" t="s">
        <v>417</v>
      </c>
      <c r="B20258" t="s">
        <v>143</v>
      </c>
      <c r="C20258" s="44">
        <v>0</v>
      </c>
      <c r="D20258" s="33">
        <v>43858</v>
      </c>
    </row>
    <row r="20259" spans="1:4" x14ac:dyDescent="0.2">
      <c r="A20259" t="s">
        <v>417</v>
      </c>
      <c r="B20259" t="s">
        <v>143</v>
      </c>
      <c r="C20259" s="44">
        <v>0</v>
      </c>
      <c r="D20259" s="33">
        <v>43859</v>
      </c>
    </row>
    <row r="20260" spans="1:4" x14ac:dyDescent="0.2">
      <c r="A20260" t="s">
        <v>417</v>
      </c>
      <c r="B20260" t="s">
        <v>143</v>
      </c>
      <c r="C20260" s="44">
        <v>0</v>
      </c>
      <c r="D20260" s="33">
        <v>43860</v>
      </c>
    </row>
    <row r="20261" spans="1:4" x14ac:dyDescent="0.2">
      <c r="A20261" t="s">
        <v>417</v>
      </c>
      <c r="B20261" t="s">
        <v>143</v>
      </c>
      <c r="C20261" s="44">
        <v>0</v>
      </c>
      <c r="D20261" s="33">
        <v>43861</v>
      </c>
    </row>
    <row r="20262" spans="1:4" x14ac:dyDescent="0.2">
      <c r="A20262" t="s">
        <v>417</v>
      </c>
      <c r="B20262" t="s">
        <v>143</v>
      </c>
      <c r="C20262" s="44">
        <v>0</v>
      </c>
      <c r="D20262" s="33">
        <v>43862</v>
      </c>
    </row>
    <row r="20263" spans="1:4" x14ac:dyDescent="0.2">
      <c r="A20263" t="s">
        <v>417</v>
      </c>
      <c r="B20263" t="s">
        <v>143</v>
      </c>
      <c r="C20263" s="44">
        <v>0</v>
      </c>
      <c r="D20263" s="33">
        <v>43863</v>
      </c>
    </row>
    <row r="20264" spans="1:4" x14ac:dyDescent="0.2">
      <c r="A20264" t="s">
        <v>417</v>
      </c>
      <c r="B20264" t="s">
        <v>143</v>
      </c>
      <c r="C20264" s="44">
        <v>0</v>
      </c>
      <c r="D20264" s="33">
        <v>43864</v>
      </c>
    </row>
    <row r="20265" spans="1:4" x14ac:dyDescent="0.2">
      <c r="A20265" t="s">
        <v>417</v>
      </c>
      <c r="B20265" t="s">
        <v>143</v>
      </c>
      <c r="C20265" s="44">
        <v>0</v>
      </c>
      <c r="D20265" s="33">
        <v>43865</v>
      </c>
    </row>
    <row r="20266" spans="1:4" x14ac:dyDescent="0.2">
      <c r="A20266" t="s">
        <v>417</v>
      </c>
      <c r="B20266" t="s">
        <v>143</v>
      </c>
      <c r="C20266" s="44">
        <v>0</v>
      </c>
      <c r="D20266" s="33">
        <v>43866</v>
      </c>
    </row>
    <row r="20267" spans="1:4" x14ac:dyDescent="0.2">
      <c r="A20267" t="s">
        <v>417</v>
      </c>
      <c r="B20267" t="s">
        <v>143</v>
      </c>
      <c r="C20267" s="44">
        <v>0</v>
      </c>
      <c r="D20267" s="33">
        <v>43867</v>
      </c>
    </row>
    <row r="20268" spans="1:4" x14ac:dyDescent="0.2">
      <c r="A20268" t="s">
        <v>417</v>
      </c>
      <c r="B20268" t="s">
        <v>143</v>
      </c>
      <c r="C20268" s="44">
        <v>0</v>
      </c>
      <c r="D20268" s="33">
        <v>43868</v>
      </c>
    </row>
    <row r="20269" spans="1:4" x14ac:dyDescent="0.2">
      <c r="A20269" t="s">
        <v>417</v>
      </c>
      <c r="B20269" t="s">
        <v>143</v>
      </c>
      <c r="C20269" s="44">
        <v>0</v>
      </c>
      <c r="D20269" s="33">
        <v>43869</v>
      </c>
    </row>
    <row r="20270" spans="1:4" x14ac:dyDescent="0.2">
      <c r="A20270" t="s">
        <v>417</v>
      </c>
      <c r="B20270" t="s">
        <v>143</v>
      </c>
      <c r="C20270" s="44">
        <v>0</v>
      </c>
      <c r="D20270" s="33">
        <v>43870</v>
      </c>
    </row>
    <row r="20271" spans="1:4" x14ac:dyDescent="0.2">
      <c r="A20271" t="s">
        <v>417</v>
      </c>
      <c r="B20271" t="s">
        <v>143</v>
      </c>
      <c r="C20271" s="44">
        <v>0</v>
      </c>
      <c r="D20271" s="33">
        <v>43871</v>
      </c>
    </row>
    <row r="20272" spans="1:4" x14ac:dyDescent="0.2">
      <c r="A20272" t="s">
        <v>417</v>
      </c>
      <c r="B20272" t="s">
        <v>143</v>
      </c>
      <c r="C20272" s="44">
        <v>0</v>
      </c>
      <c r="D20272" s="33">
        <v>43872</v>
      </c>
    </row>
    <row r="20273" spans="1:4" x14ac:dyDescent="0.2">
      <c r="A20273" t="s">
        <v>417</v>
      </c>
      <c r="B20273" t="s">
        <v>143</v>
      </c>
      <c r="C20273" s="44">
        <v>0</v>
      </c>
      <c r="D20273" s="33">
        <v>43873</v>
      </c>
    </row>
    <row r="20274" spans="1:4" x14ac:dyDescent="0.2">
      <c r="A20274" t="s">
        <v>417</v>
      </c>
      <c r="B20274" t="s">
        <v>143</v>
      </c>
      <c r="C20274" s="44">
        <v>0</v>
      </c>
      <c r="D20274" s="33">
        <v>43874</v>
      </c>
    </row>
    <row r="20275" spans="1:4" x14ac:dyDescent="0.2">
      <c r="A20275" t="s">
        <v>417</v>
      </c>
      <c r="B20275" t="s">
        <v>143</v>
      </c>
      <c r="C20275" s="44">
        <v>0</v>
      </c>
      <c r="D20275" s="33">
        <v>43875</v>
      </c>
    </row>
    <row r="20276" spans="1:4" x14ac:dyDescent="0.2">
      <c r="A20276" t="s">
        <v>417</v>
      </c>
      <c r="B20276" t="s">
        <v>143</v>
      </c>
      <c r="C20276" s="44">
        <v>0</v>
      </c>
      <c r="D20276" s="33">
        <v>43876</v>
      </c>
    </row>
    <row r="20277" spans="1:4" x14ac:dyDescent="0.2">
      <c r="A20277" t="s">
        <v>417</v>
      </c>
      <c r="B20277" t="s">
        <v>143</v>
      </c>
      <c r="C20277" s="44">
        <v>0</v>
      </c>
      <c r="D20277" s="33">
        <v>43877</v>
      </c>
    </row>
    <row r="20278" spans="1:4" x14ac:dyDescent="0.2">
      <c r="A20278" t="s">
        <v>417</v>
      </c>
      <c r="B20278" t="s">
        <v>143</v>
      </c>
      <c r="C20278" s="44">
        <v>0</v>
      </c>
      <c r="D20278" s="33">
        <v>43878</v>
      </c>
    </row>
    <row r="20279" spans="1:4" x14ac:dyDescent="0.2">
      <c r="A20279" t="s">
        <v>417</v>
      </c>
      <c r="B20279" t="s">
        <v>143</v>
      </c>
      <c r="C20279" s="44">
        <v>0</v>
      </c>
      <c r="D20279" s="33">
        <v>43879</v>
      </c>
    </row>
    <row r="20280" spans="1:4" x14ac:dyDescent="0.2">
      <c r="A20280" t="s">
        <v>417</v>
      </c>
      <c r="B20280" t="s">
        <v>143</v>
      </c>
      <c r="C20280" s="44">
        <v>0</v>
      </c>
      <c r="D20280" s="33">
        <v>43880</v>
      </c>
    </row>
    <row r="20281" spans="1:4" x14ac:dyDescent="0.2">
      <c r="A20281" t="s">
        <v>417</v>
      </c>
      <c r="B20281" t="s">
        <v>143</v>
      </c>
      <c r="C20281" s="44">
        <v>0</v>
      </c>
      <c r="D20281" s="33">
        <v>43881</v>
      </c>
    </row>
    <row r="20282" spans="1:4" x14ac:dyDescent="0.2">
      <c r="A20282" t="s">
        <v>417</v>
      </c>
      <c r="B20282" t="s">
        <v>143</v>
      </c>
      <c r="C20282" s="44">
        <v>0</v>
      </c>
      <c r="D20282" s="33">
        <v>43882</v>
      </c>
    </row>
    <row r="20283" spans="1:4" x14ac:dyDescent="0.2">
      <c r="A20283" t="s">
        <v>417</v>
      </c>
      <c r="B20283" t="s">
        <v>143</v>
      </c>
      <c r="C20283" s="44">
        <v>0</v>
      </c>
      <c r="D20283" s="33">
        <v>43883</v>
      </c>
    </row>
    <row r="20284" spans="1:4" x14ac:dyDescent="0.2">
      <c r="A20284" t="s">
        <v>417</v>
      </c>
      <c r="B20284" t="s">
        <v>143</v>
      </c>
      <c r="C20284" s="44">
        <v>0</v>
      </c>
      <c r="D20284" s="33">
        <v>43884</v>
      </c>
    </row>
    <row r="20285" spans="1:4" x14ac:dyDescent="0.2">
      <c r="A20285" t="s">
        <v>417</v>
      </c>
      <c r="B20285" t="s">
        <v>143</v>
      </c>
      <c r="C20285" s="44">
        <v>0</v>
      </c>
      <c r="D20285" s="33">
        <v>43885</v>
      </c>
    </row>
    <row r="20286" spans="1:4" x14ac:dyDescent="0.2">
      <c r="A20286" t="s">
        <v>417</v>
      </c>
      <c r="B20286" t="s">
        <v>143</v>
      </c>
      <c r="C20286" s="44">
        <v>0</v>
      </c>
      <c r="D20286" s="33">
        <v>43886</v>
      </c>
    </row>
    <row r="20287" spans="1:4" x14ac:dyDescent="0.2">
      <c r="A20287" t="s">
        <v>417</v>
      </c>
      <c r="B20287" t="s">
        <v>143</v>
      </c>
      <c r="C20287" s="44">
        <v>0</v>
      </c>
      <c r="D20287" s="33">
        <v>43887</v>
      </c>
    </row>
    <row r="20288" spans="1:4" x14ac:dyDescent="0.2">
      <c r="A20288" t="s">
        <v>417</v>
      </c>
      <c r="B20288" t="s">
        <v>143</v>
      </c>
      <c r="C20288" s="44">
        <v>0</v>
      </c>
      <c r="D20288" s="33">
        <v>43888</v>
      </c>
    </row>
    <row r="20289" spans="1:4" x14ac:dyDescent="0.2">
      <c r="A20289" t="s">
        <v>417</v>
      </c>
      <c r="B20289" t="s">
        <v>143</v>
      </c>
      <c r="C20289" s="44">
        <v>0</v>
      </c>
      <c r="D20289" s="33">
        <v>43889</v>
      </c>
    </row>
    <row r="20290" spans="1:4" x14ac:dyDescent="0.2">
      <c r="A20290" t="s">
        <v>417</v>
      </c>
      <c r="B20290" t="s">
        <v>143</v>
      </c>
      <c r="C20290" s="44">
        <v>0</v>
      </c>
      <c r="D20290" s="33">
        <v>43890</v>
      </c>
    </row>
    <row r="20291" spans="1:4" x14ac:dyDescent="0.2">
      <c r="A20291" t="s">
        <v>417</v>
      </c>
      <c r="B20291" t="s">
        <v>143</v>
      </c>
      <c r="C20291" s="44">
        <v>0</v>
      </c>
      <c r="D20291" s="33">
        <v>43891</v>
      </c>
    </row>
    <row r="20292" spans="1:4" x14ac:dyDescent="0.2">
      <c r="A20292" t="s">
        <v>417</v>
      </c>
      <c r="B20292" t="s">
        <v>143</v>
      </c>
      <c r="C20292" s="44">
        <v>0</v>
      </c>
      <c r="D20292" s="33">
        <v>43892</v>
      </c>
    </row>
    <row r="20293" spans="1:4" x14ac:dyDescent="0.2">
      <c r="A20293" t="s">
        <v>417</v>
      </c>
      <c r="B20293" t="s">
        <v>143</v>
      </c>
      <c r="C20293" s="44">
        <v>0</v>
      </c>
      <c r="D20293" s="33">
        <v>43893</v>
      </c>
    </row>
    <row r="20294" spans="1:4" x14ac:dyDescent="0.2">
      <c r="A20294" t="s">
        <v>417</v>
      </c>
      <c r="B20294" t="s">
        <v>143</v>
      </c>
      <c r="C20294" s="44">
        <v>0</v>
      </c>
      <c r="D20294" s="33">
        <v>43894</v>
      </c>
    </row>
    <row r="20295" spans="1:4" x14ac:dyDescent="0.2">
      <c r="A20295" t="s">
        <v>417</v>
      </c>
      <c r="B20295" t="s">
        <v>143</v>
      </c>
      <c r="C20295" s="44">
        <v>0</v>
      </c>
      <c r="D20295" s="33">
        <v>43895</v>
      </c>
    </row>
    <row r="20296" spans="1:4" x14ac:dyDescent="0.2">
      <c r="A20296" t="s">
        <v>417</v>
      </c>
      <c r="B20296" t="s">
        <v>143</v>
      </c>
      <c r="C20296" s="44">
        <v>0</v>
      </c>
      <c r="D20296" s="33">
        <v>43896</v>
      </c>
    </row>
    <row r="20297" spans="1:4" x14ac:dyDescent="0.2">
      <c r="A20297" t="s">
        <v>417</v>
      </c>
      <c r="B20297" t="s">
        <v>143</v>
      </c>
      <c r="C20297" s="44">
        <v>0</v>
      </c>
      <c r="D20297" s="33">
        <v>43897</v>
      </c>
    </row>
    <row r="20298" spans="1:4" x14ac:dyDescent="0.2">
      <c r="A20298" t="s">
        <v>417</v>
      </c>
      <c r="B20298" t="s">
        <v>143</v>
      </c>
      <c r="C20298" s="44">
        <v>0</v>
      </c>
      <c r="D20298" s="33">
        <v>43898</v>
      </c>
    </row>
    <row r="20299" spans="1:4" x14ac:dyDescent="0.2">
      <c r="A20299" t="s">
        <v>417</v>
      </c>
      <c r="B20299" t="s">
        <v>143</v>
      </c>
      <c r="C20299" s="44">
        <v>0</v>
      </c>
      <c r="D20299" s="33">
        <v>43899</v>
      </c>
    </row>
    <row r="20300" spans="1:4" x14ac:dyDescent="0.2">
      <c r="A20300" t="s">
        <v>417</v>
      </c>
      <c r="B20300" t="s">
        <v>143</v>
      </c>
      <c r="C20300" s="44">
        <v>0</v>
      </c>
      <c r="D20300" s="33">
        <v>43900</v>
      </c>
    </row>
    <row r="20301" spans="1:4" x14ac:dyDescent="0.2">
      <c r="A20301" t="s">
        <v>417</v>
      </c>
      <c r="B20301" t="s">
        <v>143</v>
      </c>
      <c r="C20301" s="44">
        <v>0</v>
      </c>
      <c r="D20301" s="33">
        <v>43901</v>
      </c>
    </row>
    <row r="20302" spans="1:4" x14ac:dyDescent="0.2">
      <c r="A20302" t="s">
        <v>417</v>
      </c>
      <c r="B20302" t="s">
        <v>143</v>
      </c>
      <c r="C20302" s="44">
        <v>0</v>
      </c>
      <c r="D20302" s="33">
        <v>43902</v>
      </c>
    </row>
    <row r="20303" spans="1:4" x14ac:dyDescent="0.2">
      <c r="A20303" t="s">
        <v>417</v>
      </c>
      <c r="B20303" t="s">
        <v>143</v>
      </c>
      <c r="C20303" s="44">
        <v>0</v>
      </c>
      <c r="D20303" s="33">
        <v>43903</v>
      </c>
    </row>
    <row r="20304" spans="1:4" x14ac:dyDescent="0.2">
      <c r="A20304" t="s">
        <v>417</v>
      </c>
      <c r="B20304" t="s">
        <v>143</v>
      </c>
      <c r="C20304" s="44">
        <v>0</v>
      </c>
      <c r="D20304" s="33">
        <v>43904</v>
      </c>
    </row>
    <row r="20305" spans="1:4" x14ac:dyDescent="0.2">
      <c r="A20305" t="s">
        <v>417</v>
      </c>
      <c r="B20305" t="s">
        <v>143</v>
      </c>
      <c r="C20305" s="44">
        <v>0</v>
      </c>
      <c r="D20305" s="33">
        <v>43905</v>
      </c>
    </row>
    <row r="20306" spans="1:4" x14ac:dyDescent="0.2">
      <c r="A20306" t="s">
        <v>418</v>
      </c>
      <c r="B20306" t="s">
        <v>143</v>
      </c>
      <c r="C20306" s="44">
        <v>0</v>
      </c>
      <c r="D20306" s="33">
        <v>43852</v>
      </c>
    </row>
    <row r="20307" spans="1:4" x14ac:dyDescent="0.2">
      <c r="A20307" t="s">
        <v>418</v>
      </c>
      <c r="B20307" t="s">
        <v>143</v>
      </c>
      <c r="C20307" s="44">
        <v>0</v>
      </c>
      <c r="D20307" s="33">
        <v>43853</v>
      </c>
    </row>
    <row r="20308" spans="1:4" x14ac:dyDescent="0.2">
      <c r="A20308" t="s">
        <v>418</v>
      </c>
      <c r="B20308" t="s">
        <v>143</v>
      </c>
      <c r="C20308" s="44">
        <v>0</v>
      </c>
      <c r="D20308" s="33">
        <v>43854</v>
      </c>
    </row>
    <row r="20309" spans="1:4" x14ac:dyDescent="0.2">
      <c r="A20309" t="s">
        <v>418</v>
      </c>
      <c r="B20309" t="s">
        <v>143</v>
      </c>
      <c r="C20309" s="44">
        <v>0</v>
      </c>
      <c r="D20309" s="33">
        <v>43855</v>
      </c>
    </row>
    <row r="20310" spans="1:4" x14ac:dyDescent="0.2">
      <c r="A20310" t="s">
        <v>418</v>
      </c>
      <c r="B20310" t="s">
        <v>143</v>
      </c>
      <c r="C20310" s="44">
        <v>0</v>
      </c>
      <c r="D20310" s="33">
        <v>43856</v>
      </c>
    </row>
    <row r="20311" spans="1:4" x14ac:dyDescent="0.2">
      <c r="A20311" t="s">
        <v>418</v>
      </c>
      <c r="B20311" t="s">
        <v>143</v>
      </c>
      <c r="C20311" s="44">
        <v>0</v>
      </c>
      <c r="D20311" s="33">
        <v>43857</v>
      </c>
    </row>
    <row r="20312" spans="1:4" x14ac:dyDescent="0.2">
      <c r="A20312" t="s">
        <v>418</v>
      </c>
      <c r="B20312" t="s">
        <v>143</v>
      </c>
      <c r="C20312" s="44">
        <v>0</v>
      </c>
      <c r="D20312" s="33">
        <v>43858</v>
      </c>
    </row>
    <row r="20313" spans="1:4" x14ac:dyDescent="0.2">
      <c r="A20313" t="s">
        <v>418</v>
      </c>
      <c r="B20313" t="s">
        <v>143</v>
      </c>
      <c r="C20313" s="44">
        <v>0</v>
      </c>
      <c r="D20313" s="33">
        <v>43859</v>
      </c>
    </row>
    <row r="20314" spans="1:4" x14ac:dyDescent="0.2">
      <c r="A20314" t="s">
        <v>418</v>
      </c>
      <c r="B20314" t="s">
        <v>143</v>
      </c>
      <c r="C20314" s="44">
        <v>0</v>
      </c>
      <c r="D20314" s="33">
        <v>43860</v>
      </c>
    </row>
    <row r="20315" spans="1:4" x14ac:dyDescent="0.2">
      <c r="A20315" t="s">
        <v>418</v>
      </c>
      <c r="B20315" t="s">
        <v>143</v>
      </c>
      <c r="C20315" s="44">
        <v>0</v>
      </c>
      <c r="D20315" s="33">
        <v>43861</v>
      </c>
    </row>
    <row r="20316" spans="1:4" x14ac:dyDescent="0.2">
      <c r="A20316" t="s">
        <v>418</v>
      </c>
      <c r="B20316" t="s">
        <v>143</v>
      </c>
      <c r="C20316" s="44">
        <v>0</v>
      </c>
      <c r="D20316" s="33">
        <v>43862</v>
      </c>
    </row>
    <row r="20317" spans="1:4" x14ac:dyDescent="0.2">
      <c r="A20317" t="s">
        <v>418</v>
      </c>
      <c r="B20317" t="s">
        <v>143</v>
      </c>
      <c r="C20317" s="44">
        <v>0</v>
      </c>
      <c r="D20317" s="33">
        <v>43863</v>
      </c>
    </row>
    <row r="20318" spans="1:4" x14ac:dyDescent="0.2">
      <c r="A20318" t="s">
        <v>418</v>
      </c>
      <c r="B20318" t="s">
        <v>143</v>
      </c>
      <c r="C20318" s="44">
        <v>0</v>
      </c>
      <c r="D20318" s="33">
        <v>43864</v>
      </c>
    </row>
    <row r="20319" spans="1:4" x14ac:dyDescent="0.2">
      <c r="A20319" t="s">
        <v>418</v>
      </c>
      <c r="B20319" t="s">
        <v>143</v>
      </c>
      <c r="C20319" s="44">
        <v>0</v>
      </c>
      <c r="D20319" s="33">
        <v>43865</v>
      </c>
    </row>
    <row r="20320" spans="1:4" x14ac:dyDescent="0.2">
      <c r="A20320" t="s">
        <v>418</v>
      </c>
      <c r="B20320" t="s">
        <v>143</v>
      </c>
      <c r="C20320" s="44">
        <v>0</v>
      </c>
      <c r="D20320" s="33">
        <v>43866</v>
      </c>
    </row>
    <row r="20321" spans="1:4" x14ac:dyDescent="0.2">
      <c r="A20321" t="s">
        <v>418</v>
      </c>
      <c r="B20321" t="s">
        <v>143</v>
      </c>
      <c r="C20321" s="44">
        <v>0</v>
      </c>
      <c r="D20321" s="33">
        <v>43867</v>
      </c>
    </row>
    <row r="20322" spans="1:4" x14ac:dyDescent="0.2">
      <c r="A20322" t="s">
        <v>418</v>
      </c>
      <c r="B20322" t="s">
        <v>143</v>
      </c>
      <c r="C20322" s="44">
        <v>0</v>
      </c>
      <c r="D20322" s="33">
        <v>43868</v>
      </c>
    </row>
    <row r="20323" spans="1:4" x14ac:dyDescent="0.2">
      <c r="A20323" t="s">
        <v>418</v>
      </c>
      <c r="B20323" t="s">
        <v>143</v>
      </c>
      <c r="C20323" s="44">
        <v>0</v>
      </c>
      <c r="D20323" s="33">
        <v>43869</v>
      </c>
    </row>
    <row r="20324" spans="1:4" x14ac:dyDescent="0.2">
      <c r="A20324" t="s">
        <v>418</v>
      </c>
      <c r="B20324" t="s">
        <v>143</v>
      </c>
      <c r="C20324" s="44">
        <v>0</v>
      </c>
      <c r="D20324" s="33">
        <v>43870</v>
      </c>
    </row>
    <row r="20325" spans="1:4" x14ac:dyDescent="0.2">
      <c r="A20325" t="s">
        <v>418</v>
      </c>
      <c r="B20325" t="s">
        <v>143</v>
      </c>
      <c r="C20325" s="44">
        <v>0</v>
      </c>
      <c r="D20325" s="33">
        <v>43871</v>
      </c>
    </row>
    <row r="20326" spans="1:4" x14ac:dyDescent="0.2">
      <c r="A20326" t="s">
        <v>418</v>
      </c>
      <c r="B20326" t="s">
        <v>143</v>
      </c>
      <c r="C20326" s="44">
        <v>0</v>
      </c>
      <c r="D20326" s="33">
        <v>43872</v>
      </c>
    </row>
    <row r="20327" spans="1:4" x14ac:dyDescent="0.2">
      <c r="A20327" t="s">
        <v>418</v>
      </c>
      <c r="B20327" t="s">
        <v>143</v>
      </c>
      <c r="C20327" s="44">
        <v>0</v>
      </c>
      <c r="D20327" s="33">
        <v>43873</v>
      </c>
    </row>
    <row r="20328" spans="1:4" x14ac:dyDescent="0.2">
      <c r="A20328" t="s">
        <v>418</v>
      </c>
      <c r="B20328" t="s">
        <v>143</v>
      </c>
      <c r="C20328" s="44">
        <v>0</v>
      </c>
      <c r="D20328" s="33">
        <v>43874</v>
      </c>
    </row>
    <row r="20329" spans="1:4" x14ac:dyDescent="0.2">
      <c r="A20329" t="s">
        <v>418</v>
      </c>
      <c r="B20329" t="s">
        <v>143</v>
      </c>
      <c r="C20329" s="44">
        <v>0</v>
      </c>
      <c r="D20329" s="33">
        <v>43875</v>
      </c>
    </row>
    <row r="20330" spans="1:4" x14ac:dyDescent="0.2">
      <c r="A20330" t="s">
        <v>418</v>
      </c>
      <c r="B20330" t="s">
        <v>143</v>
      </c>
      <c r="C20330" s="44">
        <v>0</v>
      </c>
      <c r="D20330" s="33">
        <v>43876</v>
      </c>
    </row>
    <row r="20331" spans="1:4" x14ac:dyDescent="0.2">
      <c r="A20331" t="s">
        <v>418</v>
      </c>
      <c r="B20331" t="s">
        <v>143</v>
      </c>
      <c r="C20331" s="44">
        <v>0</v>
      </c>
      <c r="D20331" s="33">
        <v>43877</v>
      </c>
    </row>
    <row r="20332" spans="1:4" x14ac:dyDescent="0.2">
      <c r="A20332" t="s">
        <v>418</v>
      </c>
      <c r="B20332" t="s">
        <v>143</v>
      </c>
      <c r="C20332" s="44">
        <v>0</v>
      </c>
      <c r="D20332" s="33">
        <v>43878</v>
      </c>
    </row>
    <row r="20333" spans="1:4" x14ac:dyDescent="0.2">
      <c r="A20333" t="s">
        <v>418</v>
      </c>
      <c r="B20333" t="s">
        <v>143</v>
      </c>
      <c r="C20333" s="44">
        <v>0</v>
      </c>
      <c r="D20333" s="33">
        <v>43879</v>
      </c>
    </row>
    <row r="20334" spans="1:4" x14ac:dyDescent="0.2">
      <c r="A20334" t="s">
        <v>418</v>
      </c>
      <c r="B20334" t="s">
        <v>143</v>
      </c>
      <c r="C20334" s="44">
        <v>0</v>
      </c>
      <c r="D20334" s="33">
        <v>43880</v>
      </c>
    </row>
    <row r="20335" spans="1:4" x14ac:dyDescent="0.2">
      <c r="A20335" t="s">
        <v>418</v>
      </c>
      <c r="B20335" t="s">
        <v>143</v>
      </c>
      <c r="C20335" s="44">
        <v>0</v>
      </c>
      <c r="D20335" s="33">
        <v>43881</v>
      </c>
    </row>
    <row r="20336" spans="1:4" x14ac:dyDescent="0.2">
      <c r="A20336" t="s">
        <v>418</v>
      </c>
      <c r="B20336" t="s">
        <v>143</v>
      </c>
      <c r="C20336" s="44">
        <v>0</v>
      </c>
      <c r="D20336" s="33">
        <v>43882</v>
      </c>
    </row>
    <row r="20337" spans="1:4" x14ac:dyDescent="0.2">
      <c r="A20337" t="s">
        <v>418</v>
      </c>
      <c r="B20337" t="s">
        <v>143</v>
      </c>
      <c r="C20337" s="44">
        <v>0</v>
      </c>
      <c r="D20337" s="33">
        <v>43883</v>
      </c>
    </row>
    <row r="20338" spans="1:4" x14ac:dyDescent="0.2">
      <c r="A20338" t="s">
        <v>418</v>
      </c>
      <c r="B20338" t="s">
        <v>143</v>
      </c>
      <c r="C20338" s="44">
        <v>0</v>
      </c>
      <c r="D20338" s="33">
        <v>43884</v>
      </c>
    </row>
    <row r="20339" spans="1:4" x14ac:dyDescent="0.2">
      <c r="A20339" t="s">
        <v>418</v>
      </c>
      <c r="B20339" t="s">
        <v>143</v>
      </c>
      <c r="C20339" s="44">
        <v>0</v>
      </c>
      <c r="D20339" s="33">
        <v>43885</v>
      </c>
    </row>
    <row r="20340" spans="1:4" x14ac:dyDescent="0.2">
      <c r="A20340" t="s">
        <v>418</v>
      </c>
      <c r="B20340" t="s">
        <v>143</v>
      </c>
      <c r="C20340" s="44">
        <v>0</v>
      </c>
      <c r="D20340" s="33">
        <v>43886</v>
      </c>
    </row>
    <row r="20341" spans="1:4" x14ac:dyDescent="0.2">
      <c r="A20341" t="s">
        <v>418</v>
      </c>
      <c r="B20341" t="s">
        <v>143</v>
      </c>
      <c r="C20341" s="44">
        <v>0</v>
      </c>
      <c r="D20341" s="33">
        <v>43887</v>
      </c>
    </row>
    <row r="20342" spans="1:4" x14ac:dyDescent="0.2">
      <c r="A20342" t="s">
        <v>418</v>
      </c>
      <c r="B20342" t="s">
        <v>143</v>
      </c>
      <c r="C20342" s="44">
        <v>0</v>
      </c>
      <c r="D20342" s="33">
        <v>43888</v>
      </c>
    </row>
    <row r="20343" spans="1:4" x14ac:dyDescent="0.2">
      <c r="A20343" t="s">
        <v>418</v>
      </c>
      <c r="B20343" t="s">
        <v>143</v>
      </c>
      <c r="C20343" s="44">
        <v>0</v>
      </c>
      <c r="D20343" s="33">
        <v>43889</v>
      </c>
    </row>
    <row r="20344" spans="1:4" x14ac:dyDescent="0.2">
      <c r="A20344" t="s">
        <v>418</v>
      </c>
      <c r="B20344" t="s">
        <v>143</v>
      </c>
      <c r="C20344" s="44">
        <v>0</v>
      </c>
      <c r="D20344" s="33">
        <v>43890</v>
      </c>
    </row>
    <row r="20345" spans="1:4" x14ac:dyDescent="0.2">
      <c r="A20345" t="s">
        <v>418</v>
      </c>
      <c r="B20345" t="s">
        <v>143</v>
      </c>
      <c r="C20345" s="44">
        <v>0</v>
      </c>
      <c r="D20345" s="33">
        <v>43891</v>
      </c>
    </row>
    <row r="20346" spans="1:4" x14ac:dyDescent="0.2">
      <c r="A20346" t="s">
        <v>418</v>
      </c>
      <c r="B20346" t="s">
        <v>143</v>
      </c>
      <c r="C20346" s="44">
        <v>0</v>
      </c>
      <c r="D20346" s="33">
        <v>43892</v>
      </c>
    </row>
    <row r="20347" spans="1:4" x14ac:dyDescent="0.2">
      <c r="A20347" t="s">
        <v>418</v>
      </c>
      <c r="B20347" t="s">
        <v>143</v>
      </c>
      <c r="C20347" s="44">
        <v>0</v>
      </c>
      <c r="D20347" s="33">
        <v>43893</v>
      </c>
    </row>
    <row r="20348" spans="1:4" x14ac:dyDescent="0.2">
      <c r="A20348" t="s">
        <v>418</v>
      </c>
      <c r="B20348" t="s">
        <v>143</v>
      </c>
      <c r="C20348" s="44">
        <v>0</v>
      </c>
      <c r="D20348" s="33">
        <v>43894</v>
      </c>
    </row>
    <row r="20349" spans="1:4" x14ac:dyDescent="0.2">
      <c r="A20349" t="s">
        <v>418</v>
      </c>
      <c r="B20349" t="s">
        <v>143</v>
      </c>
      <c r="C20349" s="44">
        <v>0</v>
      </c>
      <c r="D20349" s="33">
        <v>43895</v>
      </c>
    </row>
    <row r="20350" spans="1:4" x14ac:dyDescent="0.2">
      <c r="A20350" t="s">
        <v>418</v>
      </c>
      <c r="B20350" t="s">
        <v>143</v>
      </c>
      <c r="C20350" s="44">
        <v>0</v>
      </c>
      <c r="D20350" s="33">
        <v>43896</v>
      </c>
    </row>
    <row r="20351" spans="1:4" x14ac:dyDescent="0.2">
      <c r="A20351" t="s">
        <v>418</v>
      </c>
      <c r="B20351" t="s">
        <v>143</v>
      </c>
      <c r="C20351" s="44">
        <v>0</v>
      </c>
      <c r="D20351" s="33">
        <v>43897</v>
      </c>
    </row>
    <row r="20352" spans="1:4" x14ac:dyDescent="0.2">
      <c r="A20352" t="s">
        <v>418</v>
      </c>
      <c r="B20352" t="s">
        <v>143</v>
      </c>
      <c r="C20352" s="44">
        <v>0</v>
      </c>
      <c r="D20352" s="33">
        <v>43898</v>
      </c>
    </row>
    <row r="20353" spans="1:4" x14ac:dyDescent="0.2">
      <c r="A20353" t="s">
        <v>418</v>
      </c>
      <c r="B20353" t="s">
        <v>143</v>
      </c>
      <c r="C20353" s="44">
        <v>0</v>
      </c>
      <c r="D20353" s="33">
        <v>43899</v>
      </c>
    </row>
    <row r="20354" spans="1:4" x14ac:dyDescent="0.2">
      <c r="A20354" t="s">
        <v>418</v>
      </c>
      <c r="B20354" t="s">
        <v>143</v>
      </c>
      <c r="C20354" s="44">
        <v>0</v>
      </c>
      <c r="D20354" s="33">
        <v>43900</v>
      </c>
    </row>
    <row r="20355" spans="1:4" x14ac:dyDescent="0.2">
      <c r="A20355" t="s">
        <v>418</v>
      </c>
      <c r="B20355" t="s">
        <v>143</v>
      </c>
      <c r="C20355" s="44">
        <v>0</v>
      </c>
      <c r="D20355" s="33">
        <v>43901</v>
      </c>
    </row>
    <row r="20356" spans="1:4" x14ac:dyDescent="0.2">
      <c r="A20356" t="s">
        <v>418</v>
      </c>
      <c r="B20356" t="s">
        <v>143</v>
      </c>
      <c r="C20356" s="44">
        <v>0</v>
      </c>
      <c r="D20356" s="33">
        <v>43902</v>
      </c>
    </row>
    <row r="20357" spans="1:4" x14ac:dyDescent="0.2">
      <c r="A20357" t="s">
        <v>418</v>
      </c>
      <c r="B20357" t="s">
        <v>143</v>
      </c>
      <c r="C20357" s="44">
        <v>0</v>
      </c>
      <c r="D20357" s="33">
        <v>43903</v>
      </c>
    </row>
    <row r="20358" spans="1:4" x14ac:dyDescent="0.2">
      <c r="A20358" t="s">
        <v>418</v>
      </c>
      <c r="B20358" t="s">
        <v>143</v>
      </c>
      <c r="C20358" s="44">
        <v>0</v>
      </c>
      <c r="D20358" s="33">
        <v>43904</v>
      </c>
    </row>
    <row r="20359" spans="1:4" x14ac:dyDescent="0.2">
      <c r="A20359" t="s">
        <v>418</v>
      </c>
      <c r="B20359" t="s">
        <v>143</v>
      </c>
      <c r="C20359" s="44">
        <v>0</v>
      </c>
      <c r="D20359" s="33">
        <v>43905</v>
      </c>
    </row>
    <row r="20360" spans="1:4" x14ac:dyDescent="0.2">
      <c r="A20360" t="s">
        <v>419</v>
      </c>
      <c r="B20360" t="s">
        <v>143</v>
      </c>
      <c r="C20360" s="44">
        <v>0</v>
      </c>
      <c r="D20360" s="33">
        <v>43852</v>
      </c>
    </row>
    <row r="20361" spans="1:4" x14ac:dyDescent="0.2">
      <c r="A20361" t="s">
        <v>419</v>
      </c>
      <c r="B20361" t="s">
        <v>143</v>
      </c>
      <c r="C20361" s="44">
        <v>0</v>
      </c>
      <c r="D20361" s="33">
        <v>43853</v>
      </c>
    </row>
    <row r="20362" spans="1:4" x14ac:dyDescent="0.2">
      <c r="A20362" t="s">
        <v>419</v>
      </c>
      <c r="B20362" t="s">
        <v>143</v>
      </c>
      <c r="C20362" s="44">
        <v>0</v>
      </c>
      <c r="D20362" s="33">
        <v>43854</v>
      </c>
    </row>
    <row r="20363" spans="1:4" x14ac:dyDescent="0.2">
      <c r="A20363" t="s">
        <v>419</v>
      </c>
      <c r="B20363" t="s">
        <v>143</v>
      </c>
      <c r="C20363" s="44">
        <v>0</v>
      </c>
      <c r="D20363" s="33">
        <v>43855</v>
      </c>
    </row>
    <row r="20364" spans="1:4" x14ac:dyDescent="0.2">
      <c r="A20364" t="s">
        <v>419</v>
      </c>
      <c r="B20364" t="s">
        <v>143</v>
      </c>
      <c r="C20364" s="44">
        <v>0</v>
      </c>
      <c r="D20364" s="33">
        <v>43856</v>
      </c>
    </row>
    <row r="20365" spans="1:4" x14ac:dyDescent="0.2">
      <c r="A20365" t="s">
        <v>419</v>
      </c>
      <c r="B20365" t="s">
        <v>143</v>
      </c>
      <c r="C20365" s="44">
        <v>0</v>
      </c>
      <c r="D20365" s="33">
        <v>43857</v>
      </c>
    </row>
    <row r="20366" spans="1:4" x14ac:dyDescent="0.2">
      <c r="A20366" t="s">
        <v>419</v>
      </c>
      <c r="B20366" t="s">
        <v>143</v>
      </c>
      <c r="C20366" s="44">
        <v>0</v>
      </c>
      <c r="D20366" s="33">
        <v>43858</v>
      </c>
    </row>
    <row r="20367" spans="1:4" x14ac:dyDescent="0.2">
      <c r="A20367" t="s">
        <v>419</v>
      </c>
      <c r="B20367" t="s">
        <v>143</v>
      </c>
      <c r="C20367" s="44">
        <v>0</v>
      </c>
      <c r="D20367" s="33">
        <v>43859</v>
      </c>
    </row>
    <row r="20368" spans="1:4" x14ac:dyDescent="0.2">
      <c r="A20368" t="s">
        <v>419</v>
      </c>
      <c r="B20368" t="s">
        <v>143</v>
      </c>
      <c r="C20368" s="44">
        <v>0</v>
      </c>
      <c r="D20368" s="33">
        <v>43860</v>
      </c>
    </row>
    <row r="20369" spans="1:4" x14ac:dyDescent="0.2">
      <c r="A20369" t="s">
        <v>419</v>
      </c>
      <c r="B20369" t="s">
        <v>143</v>
      </c>
      <c r="C20369" s="44">
        <v>0</v>
      </c>
      <c r="D20369" s="33">
        <v>43861</v>
      </c>
    </row>
    <row r="20370" spans="1:4" x14ac:dyDescent="0.2">
      <c r="A20370" t="s">
        <v>419</v>
      </c>
      <c r="B20370" t="s">
        <v>143</v>
      </c>
      <c r="C20370" s="44">
        <v>0</v>
      </c>
      <c r="D20370" s="33">
        <v>43862</v>
      </c>
    </row>
    <row r="20371" spans="1:4" x14ac:dyDescent="0.2">
      <c r="A20371" t="s">
        <v>419</v>
      </c>
      <c r="B20371" t="s">
        <v>143</v>
      </c>
      <c r="C20371" s="44">
        <v>0</v>
      </c>
      <c r="D20371" s="33">
        <v>43863</v>
      </c>
    </row>
    <row r="20372" spans="1:4" x14ac:dyDescent="0.2">
      <c r="A20372" t="s">
        <v>419</v>
      </c>
      <c r="B20372" t="s">
        <v>143</v>
      </c>
      <c r="C20372" s="44">
        <v>0</v>
      </c>
      <c r="D20372" s="33">
        <v>43864</v>
      </c>
    </row>
    <row r="20373" spans="1:4" x14ac:dyDescent="0.2">
      <c r="A20373" t="s">
        <v>419</v>
      </c>
      <c r="B20373" t="s">
        <v>143</v>
      </c>
      <c r="C20373" s="44">
        <v>0</v>
      </c>
      <c r="D20373" s="33">
        <v>43865</v>
      </c>
    </row>
    <row r="20374" spans="1:4" x14ac:dyDescent="0.2">
      <c r="A20374" t="s">
        <v>419</v>
      </c>
      <c r="B20374" t="s">
        <v>143</v>
      </c>
      <c r="C20374" s="44">
        <v>0</v>
      </c>
      <c r="D20374" s="33">
        <v>43866</v>
      </c>
    </row>
    <row r="20375" spans="1:4" x14ac:dyDescent="0.2">
      <c r="A20375" t="s">
        <v>419</v>
      </c>
      <c r="B20375" t="s">
        <v>143</v>
      </c>
      <c r="C20375" s="44">
        <v>0</v>
      </c>
      <c r="D20375" s="33">
        <v>43867</v>
      </c>
    </row>
    <row r="20376" spans="1:4" x14ac:dyDescent="0.2">
      <c r="A20376" t="s">
        <v>419</v>
      </c>
      <c r="B20376" t="s">
        <v>143</v>
      </c>
      <c r="C20376" s="44">
        <v>0</v>
      </c>
      <c r="D20376" s="33">
        <v>43868</v>
      </c>
    </row>
    <row r="20377" spans="1:4" x14ac:dyDescent="0.2">
      <c r="A20377" t="s">
        <v>419</v>
      </c>
      <c r="B20377" t="s">
        <v>143</v>
      </c>
      <c r="C20377" s="44">
        <v>0</v>
      </c>
      <c r="D20377" s="33">
        <v>43869</v>
      </c>
    </row>
    <row r="20378" spans="1:4" x14ac:dyDescent="0.2">
      <c r="A20378" t="s">
        <v>419</v>
      </c>
      <c r="B20378" t="s">
        <v>143</v>
      </c>
      <c r="C20378" s="44">
        <v>0</v>
      </c>
      <c r="D20378" s="33">
        <v>43870</v>
      </c>
    </row>
    <row r="20379" spans="1:4" x14ac:dyDescent="0.2">
      <c r="A20379" t="s">
        <v>419</v>
      </c>
      <c r="B20379" t="s">
        <v>143</v>
      </c>
      <c r="C20379" s="44">
        <v>0</v>
      </c>
      <c r="D20379" s="33">
        <v>43871</v>
      </c>
    </row>
    <row r="20380" spans="1:4" x14ac:dyDescent="0.2">
      <c r="A20380" t="s">
        <v>419</v>
      </c>
      <c r="B20380" t="s">
        <v>143</v>
      </c>
      <c r="C20380" s="44">
        <v>0</v>
      </c>
      <c r="D20380" s="33">
        <v>43872</v>
      </c>
    </row>
    <row r="20381" spans="1:4" x14ac:dyDescent="0.2">
      <c r="A20381" t="s">
        <v>419</v>
      </c>
      <c r="B20381" t="s">
        <v>143</v>
      </c>
      <c r="C20381" s="44">
        <v>0</v>
      </c>
      <c r="D20381" s="33">
        <v>43873</v>
      </c>
    </row>
    <row r="20382" spans="1:4" x14ac:dyDescent="0.2">
      <c r="A20382" t="s">
        <v>419</v>
      </c>
      <c r="B20382" t="s">
        <v>143</v>
      </c>
      <c r="C20382" s="44">
        <v>0</v>
      </c>
      <c r="D20382" s="33">
        <v>43874</v>
      </c>
    </row>
    <row r="20383" spans="1:4" x14ac:dyDescent="0.2">
      <c r="A20383" t="s">
        <v>419</v>
      </c>
      <c r="B20383" t="s">
        <v>143</v>
      </c>
      <c r="C20383" s="44">
        <v>0</v>
      </c>
      <c r="D20383" s="33">
        <v>43875</v>
      </c>
    </row>
    <row r="20384" spans="1:4" x14ac:dyDescent="0.2">
      <c r="A20384" t="s">
        <v>419</v>
      </c>
      <c r="B20384" t="s">
        <v>143</v>
      </c>
      <c r="C20384" s="44">
        <v>0</v>
      </c>
      <c r="D20384" s="33">
        <v>43876</v>
      </c>
    </row>
    <row r="20385" spans="1:4" x14ac:dyDescent="0.2">
      <c r="A20385" t="s">
        <v>419</v>
      </c>
      <c r="B20385" t="s">
        <v>143</v>
      </c>
      <c r="C20385" s="44">
        <v>0</v>
      </c>
      <c r="D20385" s="33">
        <v>43877</v>
      </c>
    </row>
    <row r="20386" spans="1:4" x14ac:dyDescent="0.2">
      <c r="A20386" t="s">
        <v>419</v>
      </c>
      <c r="B20386" t="s">
        <v>143</v>
      </c>
      <c r="C20386" s="44">
        <v>0</v>
      </c>
      <c r="D20386" s="33">
        <v>43878</v>
      </c>
    </row>
    <row r="20387" spans="1:4" x14ac:dyDescent="0.2">
      <c r="A20387" t="s">
        <v>419</v>
      </c>
      <c r="B20387" t="s">
        <v>143</v>
      </c>
      <c r="C20387" s="44">
        <v>0</v>
      </c>
      <c r="D20387" s="33">
        <v>43879</v>
      </c>
    </row>
    <row r="20388" spans="1:4" x14ac:dyDescent="0.2">
      <c r="A20388" t="s">
        <v>419</v>
      </c>
      <c r="B20388" t="s">
        <v>143</v>
      </c>
      <c r="C20388" s="44">
        <v>0</v>
      </c>
      <c r="D20388" s="33">
        <v>43880</v>
      </c>
    </row>
    <row r="20389" spans="1:4" x14ac:dyDescent="0.2">
      <c r="A20389" t="s">
        <v>419</v>
      </c>
      <c r="B20389" t="s">
        <v>143</v>
      </c>
      <c r="C20389" s="44">
        <v>0</v>
      </c>
      <c r="D20389" s="33">
        <v>43881</v>
      </c>
    </row>
    <row r="20390" spans="1:4" x14ac:dyDescent="0.2">
      <c r="A20390" t="s">
        <v>419</v>
      </c>
      <c r="B20390" t="s">
        <v>143</v>
      </c>
      <c r="C20390" s="44">
        <v>0</v>
      </c>
      <c r="D20390" s="33">
        <v>43882</v>
      </c>
    </row>
    <row r="20391" spans="1:4" x14ac:dyDescent="0.2">
      <c r="A20391" t="s">
        <v>419</v>
      </c>
      <c r="B20391" t="s">
        <v>143</v>
      </c>
      <c r="C20391" s="44">
        <v>0</v>
      </c>
      <c r="D20391" s="33">
        <v>43883</v>
      </c>
    </row>
    <row r="20392" spans="1:4" x14ac:dyDescent="0.2">
      <c r="A20392" t="s">
        <v>419</v>
      </c>
      <c r="B20392" t="s">
        <v>143</v>
      </c>
      <c r="C20392" s="44">
        <v>0</v>
      </c>
      <c r="D20392" s="33">
        <v>43884</v>
      </c>
    </row>
    <row r="20393" spans="1:4" x14ac:dyDescent="0.2">
      <c r="A20393" t="s">
        <v>419</v>
      </c>
      <c r="B20393" t="s">
        <v>143</v>
      </c>
      <c r="C20393" s="44">
        <v>0</v>
      </c>
      <c r="D20393" s="33">
        <v>43885</v>
      </c>
    </row>
    <row r="20394" spans="1:4" x14ac:dyDescent="0.2">
      <c r="A20394" t="s">
        <v>419</v>
      </c>
      <c r="B20394" t="s">
        <v>143</v>
      </c>
      <c r="C20394" s="44">
        <v>0</v>
      </c>
      <c r="D20394" s="33">
        <v>43886</v>
      </c>
    </row>
    <row r="20395" spans="1:4" x14ac:dyDescent="0.2">
      <c r="A20395" t="s">
        <v>419</v>
      </c>
      <c r="B20395" t="s">
        <v>143</v>
      </c>
      <c r="C20395" s="44">
        <v>0</v>
      </c>
      <c r="D20395" s="33">
        <v>43887</v>
      </c>
    </row>
    <row r="20396" spans="1:4" x14ac:dyDescent="0.2">
      <c r="A20396" t="s">
        <v>419</v>
      </c>
      <c r="B20396" t="s">
        <v>143</v>
      </c>
      <c r="C20396" s="44">
        <v>0</v>
      </c>
      <c r="D20396" s="33">
        <v>43888</v>
      </c>
    </row>
    <row r="20397" spans="1:4" x14ac:dyDescent="0.2">
      <c r="A20397" t="s">
        <v>419</v>
      </c>
      <c r="B20397" t="s">
        <v>143</v>
      </c>
      <c r="C20397" s="44">
        <v>0</v>
      </c>
      <c r="D20397" s="33">
        <v>43889</v>
      </c>
    </row>
    <row r="20398" spans="1:4" x14ac:dyDescent="0.2">
      <c r="A20398" t="s">
        <v>419</v>
      </c>
      <c r="B20398" t="s">
        <v>143</v>
      </c>
      <c r="C20398" s="44">
        <v>0</v>
      </c>
      <c r="D20398" s="33">
        <v>43890</v>
      </c>
    </row>
    <row r="20399" spans="1:4" x14ac:dyDescent="0.2">
      <c r="A20399" t="s">
        <v>419</v>
      </c>
      <c r="B20399" t="s">
        <v>143</v>
      </c>
      <c r="C20399" s="44">
        <v>0</v>
      </c>
      <c r="D20399" s="33">
        <v>43891</v>
      </c>
    </row>
    <row r="20400" spans="1:4" x14ac:dyDescent="0.2">
      <c r="A20400" t="s">
        <v>419</v>
      </c>
      <c r="B20400" t="s">
        <v>143</v>
      </c>
      <c r="C20400" s="44">
        <v>0</v>
      </c>
      <c r="D20400" s="33">
        <v>43892</v>
      </c>
    </row>
    <row r="20401" spans="1:4" x14ac:dyDescent="0.2">
      <c r="A20401" t="s">
        <v>419</v>
      </c>
      <c r="B20401" t="s">
        <v>143</v>
      </c>
      <c r="C20401" s="44">
        <v>0</v>
      </c>
      <c r="D20401" s="33">
        <v>43893</v>
      </c>
    </row>
    <row r="20402" spans="1:4" x14ac:dyDescent="0.2">
      <c r="A20402" t="s">
        <v>419</v>
      </c>
      <c r="B20402" t="s">
        <v>143</v>
      </c>
      <c r="C20402" s="44">
        <v>0</v>
      </c>
      <c r="D20402" s="33">
        <v>43894</v>
      </c>
    </row>
    <row r="20403" spans="1:4" x14ac:dyDescent="0.2">
      <c r="A20403" t="s">
        <v>419</v>
      </c>
      <c r="B20403" t="s">
        <v>143</v>
      </c>
      <c r="C20403" s="44">
        <v>0</v>
      </c>
      <c r="D20403" s="33">
        <v>43895</v>
      </c>
    </row>
    <row r="20404" spans="1:4" x14ac:dyDescent="0.2">
      <c r="A20404" t="s">
        <v>419</v>
      </c>
      <c r="B20404" t="s">
        <v>143</v>
      </c>
      <c r="C20404" s="44">
        <v>0</v>
      </c>
      <c r="D20404" s="33">
        <v>43896</v>
      </c>
    </row>
    <row r="20405" spans="1:4" x14ac:dyDescent="0.2">
      <c r="A20405" t="s">
        <v>419</v>
      </c>
      <c r="B20405" t="s">
        <v>143</v>
      </c>
      <c r="C20405" s="44">
        <v>0</v>
      </c>
      <c r="D20405" s="33">
        <v>43897</v>
      </c>
    </row>
    <row r="20406" spans="1:4" x14ac:dyDescent="0.2">
      <c r="A20406" t="s">
        <v>419</v>
      </c>
      <c r="B20406" t="s">
        <v>143</v>
      </c>
      <c r="C20406" s="44">
        <v>0</v>
      </c>
      <c r="D20406" s="33">
        <v>43898</v>
      </c>
    </row>
    <row r="20407" spans="1:4" x14ac:dyDescent="0.2">
      <c r="A20407" t="s">
        <v>419</v>
      </c>
      <c r="B20407" t="s">
        <v>143</v>
      </c>
      <c r="C20407" s="44">
        <v>0</v>
      </c>
      <c r="D20407" s="33">
        <v>43899</v>
      </c>
    </row>
    <row r="20408" spans="1:4" x14ac:dyDescent="0.2">
      <c r="A20408" t="s">
        <v>419</v>
      </c>
      <c r="B20408" t="s">
        <v>143</v>
      </c>
      <c r="C20408" s="44">
        <v>0</v>
      </c>
      <c r="D20408" s="33">
        <v>43900</v>
      </c>
    </row>
    <row r="20409" spans="1:4" x14ac:dyDescent="0.2">
      <c r="A20409" t="s">
        <v>419</v>
      </c>
      <c r="B20409" t="s">
        <v>143</v>
      </c>
      <c r="C20409" s="44">
        <v>0</v>
      </c>
      <c r="D20409" s="33">
        <v>43901</v>
      </c>
    </row>
    <row r="20410" spans="1:4" x14ac:dyDescent="0.2">
      <c r="A20410" t="s">
        <v>419</v>
      </c>
      <c r="B20410" t="s">
        <v>143</v>
      </c>
      <c r="C20410" s="44">
        <v>0</v>
      </c>
      <c r="D20410" s="33">
        <v>43902</v>
      </c>
    </row>
    <row r="20411" spans="1:4" x14ac:dyDescent="0.2">
      <c r="A20411" t="s">
        <v>419</v>
      </c>
      <c r="B20411" t="s">
        <v>143</v>
      </c>
      <c r="C20411" s="44">
        <v>0</v>
      </c>
      <c r="D20411" s="33">
        <v>43903</v>
      </c>
    </row>
    <row r="20412" spans="1:4" x14ac:dyDescent="0.2">
      <c r="A20412" t="s">
        <v>419</v>
      </c>
      <c r="B20412" t="s">
        <v>143</v>
      </c>
      <c r="C20412" s="44">
        <v>0</v>
      </c>
      <c r="D20412" s="33">
        <v>43904</v>
      </c>
    </row>
    <row r="20413" spans="1:4" x14ac:dyDescent="0.2">
      <c r="A20413" t="s">
        <v>419</v>
      </c>
      <c r="B20413" t="s">
        <v>143</v>
      </c>
      <c r="C20413" s="44">
        <v>0</v>
      </c>
      <c r="D20413" s="33">
        <v>43905</v>
      </c>
    </row>
    <row r="20414" spans="1:4" x14ac:dyDescent="0.2">
      <c r="A20414" t="s">
        <v>420</v>
      </c>
      <c r="B20414" t="s">
        <v>143</v>
      </c>
      <c r="C20414" s="44">
        <v>0</v>
      </c>
      <c r="D20414" s="33">
        <v>43852</v>
      </c>
    </row>
    <row r="20415" spans="1:4" x14ac:dyDescent="0.2">
      <c r="A20415" t="s">
        <v>420</v>
      </c>
      <c r="B20415" t="s">
        <v>143</v>
      </c>
      <c r="C20415" s="44">
        <v>0</v>
      </c>
      <c r="D20415" s="33">
        <v>43853</v>
      </c>
    </row>
    <row r="20416" spans="1:4" x14ac:dyDescent="0.2">
      <c r="A20416" t="s">
        <v>420</v>
      </c>
      <c r="B20416" t="s">
        <v>143</v>
      </c>
      <c r="C20416" s="44">
        <v>0</v>
      </c>
      <c r="D20416" s="33">
        <v>43854</v>
      </c>
    </row>
    <row r="20417" spans="1:4" x14ac:dyDescent="0.2">
      <c r="A20417" t="s">
        <v>420</v>
      </c>
      <c r="B20417" t="s">
        <v>143</v>
      </c>
      <c r="C20417" s="44">
        <v>0</v>
      </c>
      <c r="D20417" s="33">
        <v>43855</v>
      </c>
    </row>
    <row r="20418" spans="1:4" x14ac:dyDescent="0.2">
      <c r="A20418" t="s">
        <v>420</v>
      </c>
      <c r="B20418" t="s">
        <v>143</v>
      </c>
      <c r="C20418" s="44">
        <v>0</v>
      </c>
      <c r="D20418" s="33">
        <v>43856</v>
      </c>
    </row>
    <row r="20419" spans="1:4" x14ac:dyDescent="0.2">
      <c r="A20419" t="s">
        <v>420</v>
      </c>
      <c r="B20419" t="s">
        <v>143</v>
      </c>
      <c r="C20419" s="44">
        <v>0</v>
      </c>
      <c r="D20419" s="33">
        <v>43857</v>
      </c>
    </row>
    <row r="20420" spans="1:4" x14ac:dyDescent="0.2">
      <c r="A20420" t="s">
        <v>420</v>
      </c>
      <c r="B20420" t="s">
        <v>143</v>
      </c>
      <c r="C20420" s="44">
        <v>0</v>
      </c>
      <c r="D20420" s="33">
        <v>43858</v>
      </c>
    </row>
    <row r="20421" spans="1:4" x14ac:dyDescent="0.2">
      <c r="A20421" t="s">
        <v>420</v>
      </c>
      <c r="B20421" t="s">
        <v>143</v>
      </c>
      <c r="C20421" s="44">
        <v>0</v>
      </c>
      <c r="D20421" s="33">
        <v>43859</v>
      </c>
    </row>
    <row r="20422" spans="1:4" x14ac:dyDescent="0.2">
      <c r="A20422" t="s">
        <v>420</v>
      </c>
      <c r="B20422" t="s">
        <v>143</v>
      </c>
      <c r="C20422" s="44">
        <v>0</v>
      </c>
      <c r="D20422" s="33">
        <v>43860</v>
      </c>
    </row>
    <row r="20423" spans="1:4" x14ac:dyDescent="0.2">
      <c r="A20423" t="s">
        <v>420</v>
      </c>
      <c r="B20423" t="s">
        <v>143</v>
      </c>
      <c r="C20423" s="44">
        <v>0</v>
      </c>
      <c r="D20423" s="33">
        <v>43861</v>
      </c>
    </row>
    <row r="20424" spans="1:4" x14ac:dyDescent="0.2">
      <c r="A20424" t="s">
        <v>420</v>
      </c>
      <c r="B20424" t="s">
        <v>143</v>
      </c>
      <c r="C20424" s="44">
        <v>0</v>
      </c>
      <c r="D20424" s="33">
        <v>43862</v>
      </c>
    </row>
    <row r="20425" spans="1:4" x14ac:dyDescent="0.2">
      <c r="A20425" t="s">
        <v>420</v>
      </c>
      <c r="B20425" t="s">
        <v>143</v>
      </c>
      <c r="C20425" s="44">
        <v>0</v>
      </c>
      <c r="D20425" s="33">
        <v>43863</v>
      </c>
    </row>
    <row r="20426" spans="1:4" x14ac:dyDescent="0.2">
      <c r="A20426" t="s">
        <v>420</v>
      </c>
      <c r="B20426" t="s">
        <v>143</v>
      </c>
      <c r="C20426" s="44">
        <v>0</v>
      </c>
      <c r="D20426" s="33">
        <v>43864</v>
      </c>
    </row>
    <row r="20427" spans="1:4" x14ac:dyDescent="0.2">
      <c r="A20427" t="s">
        <v>420</v>
      </c>
      <c r="B20427" t="s">
        <v>143</v>
      </c>
      <c r="C20427" s="44">
        <v>0</v>
      </c>
      <c r="D20427" s="33">
        <v>43865</v>
      </c>
    </row>
    <row r="20428" spans="1:4" x14ac:dyDescent="0.2">
      <c r="A20428" t="s">
        <v>420</v>
      </c>
      <c r="B20428" t="s">
        <v>143</v>
      </c>
      <c r="C20428" s="44">
        <v>0</v>
      </c>
      <c r="D20428" s="33">
        <v>43866</v>
      </c>
    </row>
    <row r="20429" spans="1:4" x14ac:dyDescent="0.2">
      <c r="A20429" t="s">
        <v>420</v>
      </c>
      <c r="B20429" t="s">
        <v>143</v>
      </c>
      <c r="C20429" s="44">
        <v>0</v>
      </c>
      <c r="D20429" s="33">
        <v>43867</v>
      </c>
    </row>
    <row r="20430" spans="1:4" x14ac:dyDescent="0.2">
      <c r="A20430" t="s">
        <v>420</v>
      </c>
      <c r="B20430" t="s">
        <v>143</v>
      </c>
      <c r="C20430" s="44">
        <v>0</v>
      </c>
      <c r="D20430" s="33">
        <v>43868</v>
      </c>
    </row>
    <row r="20431" spans="1:4" x14ac:dyDescent="0.2">
      <c r="A20431" t="s">
        <v>420</v>
      </c>
      <c r="B20431" t="s">
        <v>143</v>
      </c>
      <c r="C20431" s="44">
        <v>0</v>
      </c>
      <c r="D20431" s="33">
        <v>43869</v>
      </c>
    </row>
    <row r="20432" spans="1:4" x14ac:dyDescent="0.2">
      <c r="A20432" t="s">
        <v>420</v>
      </c>
      <c r="B20432" t="s">
        <v>143</v>
      </c>
      <c r="C20432" s="44">
        <v>0</v>
      </c>
      <c r="D20432" s="33">
        <v>43870</v>
      </c>
    </row>
    <row r="20433" spans="1:4" x14ac:dyDescent="0.2">
      <c r="A20433" t="s">
        <v>420</v>
      </c>
      <c r="B20433" t="s">
        <v>143</v>
      </c>
      <c r="C20433" s="44">
        <v>0</v>
      </c>
      <c r="D20433" s="33">
        <v>43871</v>
      </c>
    </row>
    <row r="20434" spans="1:4" x14ac:dyDescent="0.2">
      <c r="A20434" t="s">
        <v>420</v>
      </c>
      <c r="B20434" t="s">
        <v>143</v>
      </c>
      <c r="C20434" s="44">
        <v>0</v>
      </c>
      <c r="D20434" s="33">
        <v>43872</v>
      </c>
    </row>
    <row r="20435" spans="1:4" x14ac:dyDescent="0.2">
      <c r="A20435" t="s">
        <v>420</v>
      </c>
      <c r="B20435" t="s">
        <v>143</v>
      </c>
      <c r="C20435" s="44">
        <v>0</v>
      </c>
      <c r="D20435" s="33">
        <v>43873</v>
      </c>
    </row>
    <row r="20436" spans="1:4" x14ac:dyDescent="0.2">
      <c r="A20436" t="s">
        <v>420</v>
      </c>
      <c r="B20436" t="s">
        <v>143</v>
      </c>
      <c r="C20436" s="44">
        <v>0</v>
      </c>
      <c r="D20436" s="33">
        <v>43874</v>
      </c>
    </row>
    <row r="20437" spans="1:4" x14ac:dyDescent="0.2">
      <c r="A20437" t="s">
        <v>420</v>
      </c>
      <c r="B20437" t="s">
        <v>143</v>
      </c>
      <c r="C20437" s="44">
        <v>0</v>
      </c>
      <c r="D20437" s="33">
        <v>43875</v>
      </c>
    </row>
    <row r="20438" spans="1:4" x14ac:dyDescent="0.2">
      <c r="A20438" t="s">
        <v>420</v>
      </c>
      <c r="B20438" t="s">
        <v>143</v>
      </c>
      <c r="C20438" s="44">
        <v>0</v>
      </c>
      <c r="D20438" s="33">
        <v>43876</v>
      </c>
    </row>
    <row r="20439" spans="1:4" x14ac:dyDescent="0.2">
      <c r="A20439" t="s">
        <v>420</v>
      </c>
      <c r="B20439" t="s">
        <v>143</v>
      </c>
      <c r="C20439" s="44">
        <v>0</v>
      </c>
      <c r="D20439" s="33">
        <v>43877</v>
      </c>
    </row>
    <row r="20440" spans="1:4" x14ac:dyDescent="0.2">
      <c r="A20440" t="s">
        <v>420</v>
      </c>
      <c r="B20440" t="s">
        <v>143</v>
      </c>
      <c r="C20440" s="44">
        <v>0</v>
      </c>
      <c r="D20440" s="33">
        <v>43878</v>
      </c>
    </row>
    <row r="20441" spans="1:4" x14ac:dyDescent="0.2">
      <c r="A20441" t="s">
        <v>420</v>
      </c>
      <c r="B20441" t="s">
        <v>143</v>
      </c>
      <c r="C20441" s="44">
        <v>0</v>
      </c>
      <c r="D20441" s="33">
        <v>43879</v>
      </c>
    </row>
    <row r="20442" spans="1:4" x14ac:dyDescent="0.2">
      <c r="A20442" t="s">
        <v>420</v>
      </c>
      <c r="B20442" t="s">
        <v>143</v>
      </c>
      <c r="C20442" s="44">
        <v>0</v>
      </c>
      <c r="D20442" s="33">
        <v>43880</v>
      </c>
    </row>
    <row r="20443" spans="1:4" x14ac:dyDescent="0.2">
      <c r="A20443" t="s">
        <v>420</v>
      </c>
      <c r="B20443" t="s">
        <v>143</v>
      </c>
      <c r="C20443" s="44">
        <v>0</v>
      </c>
      <c r="D20443" s="33">
        <v>43881</v>
      </c>
    </row>
    <row r="20444" spans="1:4" x14ac:dyDescent="0.2">
      <c r="A20444" t="s">
        <v>420</v>
      </c>
      <c r="B20444" t="s">
        <v>143</v>
      </c>
      <c r="C20444" s="44">
        <v>0</v>
      </c>
      <c r="D20444" s="33">
        <v>43882</v>
      </c>
    </row>
    <row r="20445" spans="1:4" x14ac:dyDescent="0.2">
      <c r="A20445" t="s">
        <v>420</v>
      </c>
      <c r="B20445" t="s">
        <v>143</v>
      </c>
      <c r="C20445" s="44">
        <v>0</v>
      </c>
      <c r="D20445" s="33">
        <v>43883</v>
      </c>
    </row>
    <row r="20446" spans="1:4" x14ac:dyDescent="0.2">
      <c r="A20446" t="s">
        <v>420</v>
      </c>
      <c r="B20446" t="s">
        <v>143</v>
      </c>
      <c r="C20446" s="44">
        <v>0</v>
      </c>
      <c r="D20446" s="33">
        <v>43884</v>
      </c>
    </row>
    <row r="20447" spans="1:4" x14ac:dyDescent="0.2">
      <c r="A20447" t="s">
        <v>420</v>
      </c>
      <c r="B20447" t="s">
        <v>143</v>
      </c>
      <c r="C20447" s="44">
        <v>0</v>
      </c>
      <c r="D20447" s="33">
        <v>43885</v>
      </c>
    </row>
    <row r="20448" spans="1:4" x14ac:dyDescent="0.2">
      <c r="A20448" t="s">
        <v>420</v>
      </c>
      <c r="B20448" t="s">
        <v>143</v>
      </c>
      <c r="C20448" s="44">
        <v>0</v>
      </c>
      <c r="D20448" s="33">
        <v>43886</v>
      </c>
    </row>
    <row r="20449" spans="1:4" x14ac:dyDescent="0.2">
      <c r="A20449" t="s">
        <v>420</v>
      </c>
      <c r="B20449" t="s">
        <v>143</v>
      </c>
      <c r="C20449" s="44">
        <v>0</v>
      </c>
      <c r="D20449" s="33">
        <v>43887</v>
      </c>
    </row>
    <row r="20450" spans="1:4" x14ac:dyDescent="0.2">
      <c r="A20450" t="s">
        <v>420</v>
      </c>
      <c r="B20450" t="s">
        <v>143</v>
      </c>
      <c r="C20450" s="44">
        <v>0</v>
      </c>
      <c r="D20450" s="33">
        <v>43888</v>
      </c>
    </row>
    <row r="20451" spans="1:4" x14ac:dyDescent="0.2">
      <c r="A20451" t="s">
        <v>420</v>
      </c>
      <c r="B20451" t="s">
        <v>143</v>
      </c>
      <c r="C20451" s="44">
        <v>0</v>
      </c>
      <c r="D20451" s="33">
        <v>43889</v>
      </c>
    </row>
    <row r="20452" spans="1:4" x14ac:dyDescent="0.2">
      <c r="A20452" t="s">
        <v>420</v>
      </c>
      <c r="B20452" t="s">
        <v>143</v>
      </c>
      <c r="C20452" s="44">
        <v>0</v>
      </c>
      <c r="D20452" s="33">
        <v>43890</v>
      </c>
    </row>
    <row r="20453" spans="1:4" x14ac:dyDescent="0.2">
      <c r="A20453" t="s">
        <v>420</v>
      </c>
      <c r="B20453" t="s">
        <v>143</v>
      </c>
      <c r="C20453" s="44">
        <v>0</v>
      </c>
      <c r="D20453" s="33">
        <v>43891</v>
      </c>
    </row>
    <row r="20454" spans="1:4" x14ac:dyDescent="0.2">
      <c r="A20454" t="s">
        <v>420</v>
      </c>
      <c r="B20454" t="s">
        <v>143</v>
      </c>
      <c r="C20454" s="44">
        <v>0</v>
      </c>
      <c r="D20454" s="33">
        <v>43892</v>
      </c>
    </row>
    <row r="20455" spans="1:4" x14ac:dyDescent="0.2">
      <c r="A20455" t="s">
        <v>420</v>
      </c>
      <c r="B20455" t="s">
        <v>143</v>
      </c>
      <c r="C20455" s="44">
        <v>0</v>
      </c>
      <c r="D20455" s="33">
        <v>43893</v>
      </c>
    </row>
    <row r="20456" spans="1:4" x14ac:dyDescent="0.2">
      <c r="A20456" t="s">
        <v>420</v>
      </c>
      <c r="B20456" t="s">
        <v>143</v>
      </c>
      <c r="C20456" s="44">
        <v>0</v>
      </c>
      <c r="D20456" s="33">
        <v>43894</v>
      </c>
    </row>
    <row r="20457" spans="1:4" x14ac:dyDescent="0.2">
      <c r="A20457" t="s">
        <v>420</v>
      </c>
      <c r="B20457" t="s">
        <v>143</v>
      </c>
      <c r="C20457" s="44">
        <v>0</v>
      </c>
      <c r="D20457" s="33">
        <v>43895</v>
      </c>
    </row>
    <row r="20458" spans="1:4" x14ac:dyDescent="0.2">
      <c r="A20458" t="s">
        <v>420</v>
      </c>
      <c r="B20458" t="s">
        <v>143</v>
      </c>
      <c r="C20458" s="44">
        <v>0</v>
      </c>
      <c r="D20458" s="33">
        <v>43896</v>
      </c>
    </row>
    <row r="20459" spans="1:4" x14ac:dyDescent="0.2">
      <c r="A20459" t="s">
        <v>420</v>
      </c>
      <c r="B20459" t="s">
        <v>143</v>
      </c>
      <c r="C20459" s="44">
        <v>0</v>
      </c>
      <c r="D20459" s="33">
        <v>43897</v>
      </c>
    </row>
    <row r="20460" spans="1:4" x14ac:dyDescent="0.2">
      <c r="A20460" t="s">
        <v>420</v>
      </c>
      <c r="B20460" t="s">
        <v>143</v>
      </c>
      <c r="C20460" s="44">
        <v>0</v>
      </c>
      <c r="D20460" s="33">
        <v>43898</v>
      </c>
    </row>
    <row r="20461" spans="1:4" x14ac:dyDescent="0.2">
      <c r="A20461" t="s">
        <v>420</v>
      </c>
      <c r="B20461" t="s">
        <v>143</v>
      </c>
      <c r="C20461" s="44">
        <v>0</v>
      </c>
      <c r="D20461" s="33">
        <v>43899</v>
      </c>
    </row>
    <row r="20462" spans="1:4" x14ac:dyDescent="0.2">
      <c r="A20462" t="s">
        <v>420</v>
      </c>
      <c r="B20462" t="s">
        <v>143</v>
      </c>
      <c r="C20462" s="44">
        <v>0</v>
      </c>
      <c r="D20462" s="33">
        <v>43900</v>
      </c>
    </row>
    <row r="20463" spans="1:4" x14ac:dyDescent="0.2">
      <c r="A20463" t="s">
        <v>420</v>
      </c>
      <c r="B20463" t="s">
        <v>143</v>
      </c>
      <c r="C20463" s="44">
        <v>0</v>
      </c>
      <c r="D20463" s="33">
        <v>43901</v>
      </c>
    </row>
    <row r="20464" spans="1:4" x14ac:dyDescent="0.2">
      <c r="A20464" t="s">
        <v>420</v>
      </c>
      <c r="B20464" t="s">
        <v>143</v>
      </c>
      <c r="C20464" s="44">
        <v>0</v>
      </c>
      <c r="D20464" s="33">
        <v>43902</v>
      </c>
    </row>
    <row r="20465" spans="1:4" x14ac:dyDescent="0.2">
      <c r="A20465" t="s">
        <v>420</v>
      </c>
      <c r="B20465" t="s">
        <v>143</v>
      </c>
      <c r="C20465" s="44">
        <v>0</v>
      </c>
      <c r="D20465" s="33">
        <v>43903</v>
      </c>
    </row>
    <row r="20466" spans="1:4" x14ac:dyDescent="0.2">
      <c r="A20466" t="s">
        <v>420</v>
      </c>
      <c r="B20466" t="s">
        <v>143</v>
      </c>
      <c r="C20466" s="44">
        <v>0</v>
      </c>
      <c r="D20466" s="33">
        <v>43904</v>
      </c>
    </row>
    <row r="20467" spans="1:4" x14ac:dyDescent="0.2">
      <c r="A20467" t="s">
        <v>420</v>
      </c>
      <c r="B20467" t="s">
        <v>143</v>
      </c>
      <c r="C20467" s="44">
        <v>0</v>
      </c>
      <c r="D20467" s="33">
        <v>43905</v>
      </c>
    </row>
    <row r="20468" spans="1:4" x14ac:dyDescent="0.2">
      <c r="A20468" t="s">
        <v>421</v>
      </c>
      <c r="B20468" t="s">
        <v>143</v>
      </c>
      <c r="C20468" s="44">
        <v>0</v>
      </c>
      <c r="D20468" s="33">
        <v>43852</v>
      </c>
    </row>
    <row r="20469" spans="1:4" x14ac:dyDescent="0.2">
      <c r="A20469" t="s">
        <v>421</v>
      </c>
      <c r="B20469" t="s">
        <v>143</v>
      </c>
      <c r="C20469" s="44">
        <v>0</v>
      </c>
      <c r="D20469" s="33">
        <v>43853</v>
      </c>
    </row>
    <row r="20470" spans="1:4" x14ac:dyDescent="0.2">
      <c r="A20470" t="s">
        <v>421</v>
      </c>
      <c r="B20470" t="s">
        <v>143</v>
      </c>
      <c r="C20470" s="44">
        <v>0</v>
      </c>
      <c r="D20470" s="33">
        <v>43854</v>
      </c>
    </row>
    <row r="20471" spans="1:4" x14ac:dyDescent="0.2">
      <c r="A20471" t="s">
        <v>421</v>
      </c>
      <c r="B20471" t="s">
        <v>143</v>
      </c>
      <c r="C20471" s="44">
        <v>0</v>
      </c>
      <c r="D20471" s="33">
        <v>43855</v>
      </c>
    </row>
    <row r="20472" spans="1:4" x14ac:dyDescent="0.2">
      <c r="A20472" t="s">
        <v>421</v>
      </c>
      <c r="B20472" t="s">
        <v>143</v>
      </c>
      <c r="C20472" s="44">
        <v>0</v>
      </c>
      <c r="D20472" s="33">
        <v>43856</v>
      </c>
    </row>
    <row r="20473" spans="1:4" x14ac:dyDescent="0.2">
      <c r="A20473" t="s">
        <v>421</v>
      </c>
      <c r="B20473" t="s">
        <v>143</v>
      </c>
      <c r="C20473" s="44">
        <v>0</v>
      </c>
      <c r="D20473" s="33">
        <v>43857</v>
      </c>
    </row>
    <row r="20474" spans="1:4" x14ac:dyDescent="0.2">
      <c r="A20474" t="s">
        <v>421</v>
      </c>
      <c r="B20474" t="s">
        <v>143</v>
      </c>
      <c r="C20474" s="44">
        <v>0</v>
      </c>
      <c r="D20474" s="33">
        <v>43858</v>
      </c>
    </row>
    <row r="20475" spans="1:4" x14ac:dyDescent="0.2">
      <c r="A20475" t="s">
        <v>421</v>
      </c>
      <c r="B20475" t="s">
        <v>143</v>
      </c>
      <c r="C20475" s="44">
        <v>0</v>
      </c>
      <c r="D20475" s="33">
        <v>43859</v>
      </c>
    </row>
    <row r="20476" spans="1:4" x14ac:dyDescent="0.2">
      <c r="A20476" t="s">
        <v>421</v>
      </c>
      <c r="B20476" t="s">
        <v>143</v>
      </c>
      <c r="C20476" s="44">
        <v>0</v>
      </c>
      <c r="D20476" s="33">
        <v>43860</v>
      </c>
    </row>
    <row r="20477" spans="1:4" x14ac:dyDescent="0.2">
      <c r="A20477" t="s">
        <v>421</v>
      </c>
      <c r="B20477" t="s">
        <v>143</v>
      </c>
      <c r="C20477" s="44">
        <v>0</v>
      </c>
      <c r="D20477" s="33">
        <v>43861</v>
      </c>
    </row>
    <row r="20478" spans="1:4" x14ac:dyDescent="0.2">
      <c r="A20478" t="s">
        <v>421</v>
      </c>
      <c r="B20478" t="s">
        <v>143</v>
      </c>
      <c r="C20478" s="44">
        <v>0</v>
      </c>
      <c r="D20478" s="33">
        <v>43862</v>
      </c>
    </row>
    <row r="20479" spans="1:4" x14ac:dyDescent="0.2">
      <c r="A20479" t="s">
        <v>421</v>
      </c>
      <c r="B20479" t="s">
        <v>143</v>
      </c>
      <c r="C20479" s="44">
        <v>0</v>
      </c>
      <c r="D20479" s="33">
        <v>43863</v>
      </c>
    </row>
    <row r="20480" spans="1:4" x14ac:dyDescent="0.2">
      <c r="A20480" t="s">
        <v>421</v>
      </c>
      <c r="B20480" t="s">
        <v>143</v>
      </c>
      <c r="C20480" s="44">
        <v>0</v>
      </c>
      <c r="D20480" s="33">
        <v>43864</v>
      </c>
    </row>
    <row r="20481" spans="1:4" x14ac:dyDescent="0.2">
      <c r="A20481" t="s">
        <v>421</v>
      </c>
      <c r="B20481" t="s">
        <v>143</v>
      </c>
      <c r="C20481" s="44">
        <v>0</v>
      </c>
      <c r="D20481" s="33">
        <v>43865</v>
      </c>
    </row>
    <row r="20482" spans="1:4" x14ac:dyDescent="0.2">
      <c r="A20482" t="s">
        <v>421</v>
      </c>
      <c r="B20482" t="s">
        <v>143</v>
      </c>
      <c r="C20482" s="44">
        <v>0</v>
      </c>
      <c r="D20482" s="33">
        <v>43866</v>
      </c>
    </row>
    <row r="20483" spans="1:4" x14ac:dyDescent="0.2">
      <c r="A20483" t="s">
        <v>421</v>
      </c>
      <c r="B20483" t="s">
        <v>143</v>
      </c>
      <c r="C20483" s="44">
        <v>0</v>
      </c>
      <c r="D20483" s="33">
        <v>43867</v>
      </c>
    </row>
    <row r="20484" spans="1:4" x14ac:dyDescent="0.2">
      <c r="A20484" t="s">
        <v>421</v>
      </c>
      <c r="B20484" t="s">
        <v>143</v>
      </c>
      <c r="C20484" s="44">
        <v>0</v>
      </c>
      <c r="D20484" s="33">
        <v>43868</v>
      </c>
    </row>
    <row r="20485" spans="1:4" x14ac:dyDescent="0.2">
      <c r="A20485" t="s">
        <v>421</v>
      </c>
      <c r="B20485" t="s">
        <v>143</v>
      </c>
      <c r="C20485" s="44">
        <v>0</v>
      </c>
      <c r="D20485" s="33">
        <v>43869</v>
      </c>
    </row>
    <row r="20486" spans="1:4" x14ac:dyDescent="0.2">
      <c r="A20486" t="s">
        <v>421</v>
      </c>
      <c r="B20486" t="s">
        <v>143</v>
      </c>
      <c r="C20486" s="44">
        <v>0</v>
      </c>
      <c r="D20486" s="33">
        <v>43870</v>
      </c>
    </row>
    <row r="20487" spans="1:4" x14ac:dyDescent="0.2">
      <c r="A20487" t="s">
        <v>421</v>
      </c>
      <c r="B20487" t="s">
        <v>143</v>
      </c>
      <c r="C20487" s="44">
        <v>0</v>
      </c>
      <c r="D20487" s="33">
        <v>43871</v>
      </c>
    </row>
    <row r="20488" spans="1:4" x14ac:dyDescent="0.2">
      <c r="A20488" t="s">
        <v>421</v>
      </c>
      <c r="B20488" t="s">
        <v>143</v>
      </c>
      <c r="C20488" s="44">
        <v>0</v>
      </c>
      <c r="D20488" s="33">
        <v>43872</v>
      </c>
    </row>
    <row r="20489" spans="1:4" x14ac:dyDescent="0.2">
      <c r="A20489" t="s">
        <v>421</v>
      </c>
      <c r="B20489" t="s">
        <v>143</v>
      </c>
      <c r="C20489" s="44">
        <v>0</v>
      </c>
      <c r="D20489" s="33">
        <v>43873</v>
      </c>
    </row>
    <row r="20490" spans="1:4" x14ac:dyDescent="0.2">
      <c r="A20490" t="s">
        <v>421</v>
      </c>
      <c r="B20490" t="s">
        <v>143</v>
      </c>
      <c r="C20490" s="44">
        <v>0</v>
      </c>
      <c r="D20490" s="33">
        <v>43874</v>
      </c>
    </row>
    <row r="20491" spans="1:4" x14ac:dyDescent="0.2">
      <c r="A20491" t="s">
        <v>421</v>
      </c>
      <c r="B20491" t="s">
        <v>143</v>
      </c>
      <c r="C20491" s="44">
        <v>0</v>
      </c>
      <c r="D20491" s="33">
        <v>43875</v>
      </c>
    </row>
    <row r="20492" spans="1:4" x14ac:dyDescent="0.2">
      <c r="A20492" t="s">
        <v>421</v>
      </c>
      <c r="B20492" t="s">
        <v>143</v>
      </c>
      <c r="C20492" s="44">
        <v>0</v>
      </c>
      <c r="D20492" s="33">
        <v>43876</v>
      </c>
    </row>
    <row r="20493" spans="1:4" x14ac:dyDescent="0.2">
      <c r="A20493" t="s">
        <v>421</v>
      </c>
      <c r="B20493" t="s">
        <v>143</v>
      </c>
      <c r="C20493" s="44">
        <v>0</v>
      </c>
      <c r="D20493" s="33">
        <v>43877</v>
      </c>
    </row>
    <row r="20494" spans="1:4" x14ac:dyDescent="0.2">
      <c r="A20494" t="s">
        <v>421</v>
      </c>
      <c r="B20494" t="s">
        <v>143</v>
      </c>
      <c r="C20494" s="44">
        <v>0</v>
      </c>
      <c r="D20494" s="33">
        <v>43878</v>
      </c>
    </row>
    <row r="20495" spans="1:4" x14ac:dyDescent="0.2">
      <c r="A20495" t="s">
        <v>421</v>
      </c>
      <c r="B20495" t="s">
        <v>143</v>
      </c>
      <c r="C20495" s="44">
        <v>0</v>
      </c>
      <c r="D20495" s="33">
        <v>43879</v>
      </c>
    </row>
    <row r="20496" spans="1:4" x14ac:dyDescent="0.2">
      <c r="A20496" t="s">
        <v>421</v>
      </c>
      <c r="B20496" t="s">
        <v>143</v>
      </c>
      <c r="C20496" s="44">
        <v>0</v>
      </c>
      <c r="D20496" s="33">
        <v>43880</v>
      </c>
    </row>
    <row r="20497" spans="1:4" x14ac:dyDescent="0.2">
      <c r="A20497" t="s">
        <v>421</v>
      </c>
      <c r="B20497" t="s">
        <v>143</v>
      </c>
      <c r="C20497" s="44">
        <v>0</v>
      </c>
      <c r="D20497" s="33">
        <v>43881</v>
      </c>
    </row>
    <row r="20498" spans="1:4" x14ac:dyDescent="0.2">
      <c r="A20498" t="s">
        <v>421</v>
      </c>
      <c r="B20498" t="s">
        <v>143</v>
      </c>
      <c r="C20498" s="44">
        <v>0</v>
      </c>
      <c r="D20498" s="33">
        <v>43882</v>
      </c>
    </row>
    <row r="20499" spans="1:4" x14ac:dyDescent="0.2">
      <c r="A20499" t="s">
        <v>421</v>
      </c>
      <c r="B20499" t="s">
        <v>143</v>
      </c>
      <c r="C20499" s="44">
        <v>0</v>
      </c>
      <c r="D20499" s="33">
        <v>43883</v>
      </c>
    </row>
    <row r="20500" spans="1:4" x14ac:dyDescent="0.2">
      <c r="A20500" t="s">
        <v>421</v>
      </c>
      <c r="B20500" t="s">
        <v>143</v>
      </c>
      <c r="C20500" s="44">
        <v>0</v>
      </c>
      <c r="D20500" s="33">
        <v>43884</v>
      </c>
    </row>
    <row r="20501" spans="1:4" x14ac:dyDescent="0.2">
      <c r="A20501" t="s">
        <v>421</v>
      </c>
      <c r="B20501" t="s">
        <v>143</v>
      </c>
      <c r="C20501" s="44">
        <v>0</v>
      </c>
      <c r="D20501" s="33">
        <v>43885</v>
      </c>
    </row>
    <row r="20502" spans="1:4" x14ac:dyDescent="0.2">
      <c r="A20502" t="s">
        <v>421</v>
      </c>
      <c r="B20502" t="s">
        <v>143</v>
      </c>
      <c r="C20502" s="44">
        <v>0</v>
      </c>
      <c r="D20502" s="33">
        <v>43886</v>
      </c>
    </row>
    <row r="20503" spans="1:4" x14ac:dyDescent="0.2">
      <c r="A20503" t="s">
        <v>421</v>
      </c>
      <c r="B20503" t="s">
        <v>143</v>
      </c>
      <c r="C20503" s="44">
        <v>0</v>
      </c>
      <c r="D20503" s="33">
        <v>43887</v>
      </c>
    </row>
    <row r="20504" spans="1:4" x14ac:dyDescent="0.2">
      <c r="A20504" t="s">
        <v>421</v>
      </c>
      <c r="B20504" t="s">
        <v>143</v>
      </c>
      <c r="C20504" s="44">
        <v>0</v>
      </c>
      <c r="D20504" s="33">
        <v>43888</v>
      </c>
    </row>
    <row r="20505" spans="1:4" x14ac:dyDescent="0.2">
      <c r="A20505" t="s">
        <v>421</v>
      </c>
      <c r="B20505" t="s">
        <v>143</v>
      </c>
      <c r="C20505" s="44">
        <v>0</v>
      </c>
      <c r="D20505" s="33">
        <v>43889</v>
      </c>
    </row>
    <row r="20506" spans="1:4" x14ac:dyDescent="0.2">
      <c r="A20506" t="s">
        <v>421</v>
      </c>
      <c r="B20506" t="s">
        <v>143</v>
      </c>
      <c r="C20506" s="44">
        <v>0</v>
      </c>
      <c r="D20506" s="33">
        <v>43890</v>
      </c>
    </row>
    <row r="20507" spans="1:4" x14ac:dyDescent="0.2">
      <c r="A20507" t="s">
        <v>421</v>
      </c>
      <c r="B20507" t="s">
        <v>143</v>
      </c>
      <c r="C20507" s="44">
        <v>0</v>
      </c>
      <c r="D20507" s="33">
        <v>43891</v>
      </c>
    </row>
    <row r="20508" spans="1:4" x14ac:dyDescent="0.2">
      <c r="A20508" t="s">
        <v>421</v>
      </c>
      <c r="B20508" t="s">
        <v>143</v>
      </c>
      <c r="C20508" s="44">
        <v>0</v>
      </c>
      <c r="D20508" s="33">
        <v>43892</v>
      </c>
    </row>
    <row r="20509" spans="1:4" x14ac:dyDescent="0.2">
      <c r="A20509" t="s">
        <v>421</v>
      </c>
      <c r="B20509" t="s">
        <v>143</v>
      </c>
      <c r="C20509" s="44">
        <v>0</v>
      </c>
      <c r="D20509" s="33">
        <v>43893</v>
      </c>
    </row>
    <row r="20510" spans="1:4" x14ac:dyDescent="0.2">
      <c r="A20510" t="s">
        <v>421</v>
      </c>
      <c r="B20510" t="s">
        <v>143</v>
      </c>
      <c r="C20510" s="44">
        <v>0</v>
      </c>
      <c r="D20510" s="33">
        <v>43894</v>
      </c>
    </row>
    <row r="20511" spans="1:4" x14ac:dyDescent="0.2">
      <c r="A20511" t="s">
        <v>421</v>
      </c>
      <c r="B20511" t="s">
        <v>143</v>
      </c>
      <c r="C20511" s="44">
        <v>0</v>
      </c>
      <c r="D20511" s="33">
        <v>43895</v>
      </c>
    </row>
    <row r="20512" spans="1:4" x14ac:dyDescent="0.2">
      <c r="A20512" t="s">
        <v>421</v>
      </c>
      <c r="B20512" t="s">
        <v>143</v>
      </c>
      <c r="C20512" s="44">
        <v>0</v>
      </c>
      <c r="D20512" s="33">
        <v>43896</v>
      </c>
    </row>
    <row r="20513" spans="1:4" x14ac:dyDescent="0.2">
      <c r="A20513" t="s">
        <v>421</v>
      </c>
      <c r="B20513" t="s">
        <v>143</v>
      </c>
      <c r="C20513" s="44">
        <v>0</v>
      </c>
      <c r="D20513" s="33">
        <v>43897</v>
      </c>
    </row>
    <row r="20514" spans="1:4" x14ac:dyDescent="0.2">
      <c r="A20514" t="s">
        <v>421</v>
      </c>
      <c r="B20514" t="s">
        <v>143</v>
      </c>
      <c r="C20514" s="44">
        <v>0</v>
      </c>
      <c r="D20514" s="33">
        <v>43898</v>
      </c>
    </row>
    <row r="20515" spans="1:4" x14ac:dyDescent="0.2">
      <c r="A20515" t="s">
        <v>421</v>
      </c>
      <c r="B20515" t="s">
        <v>143</v>
      </c>
      <c r="C20515" s="44">
        <v>0</v>
      </c>
      <c r="D20515" s="33">
        <v>43899</v>
      </c>
    </row>
    <row r="20516" spans="1:4" x14ac:dyDescent="0.2">
      <c r="A20516" t="s">
        <v>421</v>
      </c>
      <c r="B20516" t="s">
        <v>143</v>
      </c>
      <c r="C20516" s="44">
        <v>0</v>
      </c>
      <c r="D20516" s="33">
        <v>43900</v>
      </c>
    </row>
    <row r="20517" spans="1:4" x14ac:dyDescent="0.2">
      <c r="A20517" t="s">
        <v>421</v>
      </c>
      <c r="B20517" t="s">
        <v>143</v>
      </c>
      <c r="C20517" s="44">
        <v>0</v>
      </c>
      <c r="D20517" s="33">
        <v>43901</v>
      </c>
    </row>
    <row r="20518" spans="1:4" x14ac:dyDescent="0.2">
      <c r="A20518" t="s">
        <v>421</v>
      </c>
      <c r="B20518" t="s">
        <v>143</v>
      </c>
      <c r="C20518" s="44">
        <v>0</v>
      </c>
      <c r="D20518" s="33">
        <v>43902</v>
      </c>
    </row>
    <row r="20519" spans="1:4" x14ac:dyDescent="0.2">
      <c r="A20519" t="s">
        <v>421</v>
      </c>
      <c r="B20519" t="s">
        <v>143</v>
      </c>
      <c r="C20519" s="44">
        <v>0</v>
      </c>
      <c r="D20519" s="33">
        <v>43903</v>
      </c>
    </row>
    <row r="20520" spans="1:4" x14ac:dyDescent="0.2">
      <c r="A20520" t="s">
        <v>421</v>
      </c>
      <c r="B20520" t="s">
        <v>143</v>
      </c>
      <c r="C20520" s="44">
        <v>0</v>
      </c>
      <c r="D20520" s="33">
        <v>43904</v>
      </c>
    </row>
    <row r="20521" spans="1:4" x14ac:dyDescent="0.2">
      <c r="A20521" t="s">
        <v>421</v>
      </c>
      <c r="B20521" t="s">
        <v>143</v>
      </c>
      <c r="C20521" s="44">
        <v>0</v>
      </c>
      <c r="D20521" s="33">
        <v>43905</v>
      </c>
    </row>
    <row r="20522" spans="1:4" x14ac:dyDescent="0.2">
      <c r="A20522" t="s">
        <v>422</v>
      </c>
      <c r="B20522" t="s">
        <v>143</v>
      </c>
      <c r="C20522" s="44">
        <v>0</v>
      </c>
      <c r="D20522" s="33">
        <v>43852</v>
      </c>
    </row>
    <row r="20523" spans="1:4" x14ac:dyDescent="0.2">
      <c r="A20523" t="s">
        <v>422</v>
      </c>
      <c r="B20523" t="s">
        <v>143</v>
      </c>
      <c r="C20523" s="44">
        <v>0</v>
      </c>
      <c r="D20523" s="33">
        <v>43853</v>
      </c>
    </row>
    <row r="20524" spans="1:4" x14ac:dyDescent="0.2">
      <c r="A20524" t="s">
        <v>422</v>
      </c>
      <c r="B20524" t="s">
        <v>143</v>
      </c>
      <c r="C20524" s="44">
        <v>0</v>
      </c>
      <c r="D20524" s="33">
        <v>43854</v>
      </c>
    </row>
    <row r="20525" spans="1:4" x14ac:dyDescent="0.2">
      <c r="A20525" t="s">
        <v>422</v>
      </c>
      <c r="B20525" t="s">
        <v>143</v>
      </c>
      <c r="C20525" s="44">
        <v>0</v>
      </c>
      <c r="D20525" s="33">
        <v>43855</v>
      </c>
    </row>
    <row r="20526" spans="1:4" x14ac:dyDescent="0.2">
      <c r="A20526" t="s">
        <v>422</v>
      </c>
      <c r="B20526" t="s">
        <v>143</v>
      </c>
      <c r="C20526" s="44">
        <v>0</v>
      </c>
      <c r="D20526" s="33">
        <v>43856</v>
      </c>
    </row>
    <row r="20527" spans="1:4" x14ac:dyDescent="0.2">
      <c r="A20527" t="s">
        <v>422</v>
      </c>
      <c r="B20527" t="s">
        <v>143</v>
      </c>
      <c r="C20527" s="44">
        <v>0</v>
      </c>
      <c r="D20527" s="33">
        <v>43857</v>
      </c>
    </row>
    <row r="20528" spans="1:4" x14ac:dyDescent="0.2">
      <c r="A20528" t="s">
        <v>422</v>
      </c>
      <c r="B20528" t="s">
        <v>143</v>
      </c>
      <c r="C20528" s="44">
        <v>0</v>
      </c>
      <c r="D20528" s="33">
        <v>43858</v>
      </c>
    </row>
    <row r="20529" spans="1:4" x14ac:dyDescent="0.2">
      <c r="A20529" t="s">
        <v>422</v>
      </c>
      <c r="B20529" t="s">
        <v>143</v>
      </c>
      <c r="C20529" s="44">
        <v>0</v>
      </c>
      <c r="D20529" s="33">
        <v>43859</v>
      </c>
    </row>
    <row r="20530" spans="1:4" x14ac:dyDescent="0.2">
      <c r="A20530" t="s">
        <v>422</v>
      </c>
      <c r="B20530" t="s">
        <v>143</v>
      </c>
      <c r="C20530" s="44">
        <v>0</v>
      </c>
      <c r="D20530" s="33">
        <v>43860</v>
      </c>
    </row>
    <row r="20531" spans="1:4" x14ac:dyDescent="0.2">
      <c r="A20531" t="s">
        <v>422</v>
      </c>
      <c r="B20531" t="s">
        <v>143</v>
      </c>
      <c r="C20531" s="44">
        <v>0</v>
      </c>
      <c r="D20531" s="33">
        <v>43861</v>
      </c>
    </row>
    <row r="20532" spans="1:4" x14ac:dyDescent="0.2">
      <c r="A20532" t="s">
        <v>422</v>
      </c>
      <c r="B20532" t="s">
        <v>143</v>
      </c>
      <c r="C20532" s="44">
        <v>0</v>
      </c>
      <c r="D20532" s="33">
        <v>43862</v>
      </c>
    </row>
    <row r="20533" spans="1:4" x14ac:dyDescent="0.2">
      <c r="A20533" t="s">
        <v>422</v>
      </c>
      <c r="B20533" t="s">
        <v>143</v>
      </c>
      <c r="C20533" s="44">
        <v>0</v>
      </c>
      <c r="D20533" s="33">
        <v>43863</v>
      </c>
    </row>
    <row r="20534" spans="1:4" x14ac:dyDescent="0.2">
      <c r="A20534" t="s">
        <v>422</v>
      </c>
      <c r="B20534" t="s">
        <v>143</v>
      </c>
      <c r="C20534" s="44">
        <v>0</v>
      </c>
      <c r="D20534" s="33">
        <v>43864</v>
      </c>
    </row>
    <row r="20535" spans="1:4" x14ac:dyDescent="0.2">
      <c r="A20535" t="s">
        <v>422</v>
      </c>
      <c r="B20535" t="s">
        <v>143</v>
      </c>
      <c r="C20535" s="44">
        <v>0</v>
      </c>
      <c r="D20535" s="33">
        <v>43865</v>
      </c>
    </row>
    <row r="20536" spans="1:4" x14ac:dyDescent="0.2">
      <c r="A20536" t="s">
        <v>422</v>
      </c>
      <c r="B20536" t="s">
        <v>143</v>
      </c>
      <c r="C20536" s="44">
        <v>0</v>
      </c>
      <c r="D20536" s="33">
        <v>43866</v>
      </c>
    </row>
    <row r="20537" spans="1:4" x14ac:dyDescent="0.2">
      <c r="A20537" t="s">
        <v>422</v>
      </c>
      <c r="B20537" t="s">
        <v>143</v>
      </c>
      <c r="C20537" s="44">
        <v>0</v>
      </c>
      <c r="D20537" s="33">
        <v>43867</v>
      </c>
    </row>
    <row r="20538" spans="1:4" x14ac:dyDescent="0.2">
      <c r="A20538" t="s">
        <v>422</v>
      </c>
      <c r="B20538" t="s">
        <v>143</v>
      </c>
      <c r="C20538" s="44">
        <v>0</v>
      </c>
      <c r="D20538" s="33">
        <v>43868</v>
      </c>
    </row>
    <row r="20539" spans="1:4" x14ac:dyDescent="0.2">
      <c r="A20539" t="s">
        <v>422</v>
      </c>
      <c r="B20539" t="s">
        <v>143</v>
      </c>
      <c r="C20539" s="44">
        <v>0</v>
      </c>
      <c r="D20539" s="33">
        <v>43869</v>
      </c>
    </row>
    <row r="20540" spans="1:4" x14ac:dyDescent="0.2">
      <c r="A20540" t="s">
        <v>422</v>
      </c>
      <c r="B20540" t="s">
        <v>143</v>
      </c>
      <c r="C20540" s="44">
        <v>0</v>
      </c>
      <c r="D20540" s="33">
        <v>43870</v>
      </c>
    </row>
    <row r="20541" spans="1:4" x14ac:dyDescent="0.2">
      <c r="A20541" t="s">
        <v>422</v>
      </c>
      <c r="B20541" t="s">
        <v>143</v>
      </c>
      <c r="C20541" s="44">
        <v>0</v>
      </c>
      <c r="D20541" s="33">
        <v>43871</v>
      </c>
    </row>
    <row r="20542" spans="1:4" x14ac:dyDescent="0.2">
      <c r="A20542" t="s">
        <v>422</v>
      </c>
      <c r="B20542" t="s">
        <v>143</v>
      </c>
      <c r="C20542" s="44">
        <v>0</v>
      </c>
      <c r="D20542" s="33">
        <v>43872</v>
      </c>
    </row>
    <row r="20543" spans="1:4" x14ac:dyDescent="0.2">
      <c r="A20543" t="s">
        <v>422</v>
      </c>
      <c r="B20543" t="s">
        <v>143</v>
      </c>
      <c r="C20543" s="44">
        <v>0</v>
      </c>
      <c r="D20543" s="33">
        <v>43873</v>
      </c>
    </row>
    <row r="20544" spans="1:4" x14ac:dyDescent="0.2">
      <c r="A20544" t="s">
        <v>422</v>
      </c>
      <c r="B20544" t="s">
        <v>143</v>
      </c>
      <c r="C20544" s="44">
        <v>0</v>
      </c>
      <c r="D20544" s="33">
        <v>43874</v>
      </c>
    </row>
    <row r="20545" spans="1:4" x14ac:dyDescent="0.2">
      <c r="A20545" t="s">
        <v>422</v>
      </c>
      <c r="B20545" t="s">
        <v>143</v>
      </c>
      <c r="C20545" s="44">
        <v>0</v>
      </c>
      <c r="D20545" s="33">
        <v>43875</v>
      </c>
    </row>
    <row r="20546" spans="1:4" x14ac:dyDescent="0.2">
      <c r="A20546" t="s">
        <v>422</v>
      </c>
      <c r="B20546" t="s">
        <v>143</v>
      </c>
      <c r="C20546" s="44">
        <v>0</v>
      </c>
      <c r="D20546" s="33">
        <v>43876</v>
      </c>
    </row>
    <row r="20547" spans="1:4" x14ac:dyDescent="0.2">
      <c r="A20547" t="s">
        <v>422</v>
      </c>
      <c r="B20547" t="s">
        <v>143</v>
      </c>
      <c r="C20547" s="44">
        <v>0</v>
      </c>
      <c r="D20547" s="33">
        <v>43877</v>
      </c>
    </row>
    <row r="20548" spans="1:4" x14ac:dyDescent="0.2">
      <c r="A20548" t="s">
        <v>422</v>
      </c>
      <c r="B20548" t="s">
        <v>143</v>
      </c>
      <c r="C20548" s="44">
        <v>0</v>
      </c>
      <c r="D20548" s="33">
        <v>43878</v>
      </c>
    </row>
    <row r="20549" spans="1:4" x14ac:dyDescent="0.2">
      <c r="A20549" t="s">
        <v>422</v>
      </c>
      <c r="B20549" t="s">
        <v>143</v>
      </c>
      <c r="C20549" s="44">
        <v>0</v>
      </c>
      <c r="D20549" s="33">
        <v>43879</v>
      </c>
    </row>
    <row r="20550" spans="1:4" x14ac:dyDescent="0.2">
      <c r="A20550" t="s">
        <v>422</v>
      </c>
      <c r="B20550" t="s">
        <v>143</v>
      </c>
      <c r="C20550" s="44">
        <v>0</v>
      </c>
      <c r="D20550" s="33">
        <v>43880</v>
      </c>
    </row>
    <row r="20551" spans="1:4" x14ac:dyDescent="0.2">
      <c r="A20551" t="s">
        <v>422</v>
      </c>
      <c r="B20551" t="s">
        <v>143</v>
      </c>
      <c r="C20551" s="44">
        <v>0</v>
      </c>
      <c r="D20551" s="33">
        <v>43881</v>
      </c>
    </row>
    <row r="20552" spans="1:4" x14ac:dyDescent="0.2">
      <c r="A20552" t="s">
        <v>422</v>
      </c>
      <c r="B20552" t="s">
        <v>143</v>
      </c>
      <c r="C20552" s="44">
        <v>0</v>
      </c>
      <c r="D20552" s="33">
        <v>43882</v>
      </c>
    </row>
    <row r="20553" spans="1:4" x14ac:dyDescent="0.2">
      <c r="A20553" t="s">
        <v>422</v>
      </c>
      <c r="B20553" t="s">
        <v>143</v>
      </c>
      <c r="C20553" s="44">
        <v>0</v>
      </c>
      <c r="D20553" s="33">
        <v>43883</v>
      </c>
    </row>
    <row r="20554" spans="1:4" x14ac:dyDescent="0.2">
      <c r="A20554" t="s">
        <v>422</v>
      </c>
      <c r="B20554" t="s">
        <v>143</v>
      </c>
      <c r="C20554" s="44">
        <v>0</v>
      </c>
      <c r="D20554" s="33">
        <v>43884</v>
      </c>
    </row>
    <row r="20555" spans="1:4" x14ac:dyDescent="0.2">
      <c r="A20555" t="s">
        <v>422</v>
      </c>
      <c r="B20555" t="s">
        <v>143</v>
      </c>
      <c r="C20555" s="44">
        <v>0</v>
      </c>
      <c r="D20555" s="33">
        <v>43885</v>
      </c>
    </row>
    <row r="20556" spans="1:4" x14ac:dyDescent="0.2">
      <c r="A20556" t="s">
        <v>422</v>
      </c>
      <c r="B20556" t="s">
        <v>143</v>
      </c>
      <c r="C20556" s="44">
        <v>0</v>
      </c>
      <c r="D20556" s="33">
        <v>43886</v>
      </c>
    </row>
    <row r="20557" spans="1:4" x14ac:dyDescent="0.2">
      <c r="A20557" t="s">
        <v>422</v>
      </c>
      <c r="B20557" t="s">
        <v>143</v>
      </c>
      <c r="C20557" s="44">
        <v>0</v>
      </c>
      <c r="D20557" s="33">
        <v>43887</v>
      </c>
    </row>
    <row r="20558" spans="1:4" x14ac:dyDescent="0.2">
      <c r="A20558" t="s">
        <v>422</v>
      </c>
      <c r="B20558" t="s">
        <v>143</v>
      </c>
      <c r="C20558" s="44">
        <v>0</v>
      </c>
      <c r="D20558" s="33">
        <v>43888</v>
      </c>
    </row>
    <row r="20559" spans="1:4" x14ac:dyDescent="0.2">
      <c r="A20559" t="s">
        <v>422</v>
      </c>
      <c r="B20559" t="s">
        <v>143</v>
      </c>
      <c r="C20559" s="44">
        <v>0</v>
      </c>
      <c r="D20559" s="33">
        <v>43889</v>
      </c>
    </row>
    <row r="20560" spans="1:4" x14ac:dyDescent="0.2">
      <c r="A20560" t="s">
        <v>422</v>
      </c>
      <c r="B20560" t="s">
        <v>143</v>
      </c>
      <c r="C20560" s="44">
        <v>0</v>
      </c>
      <c r="D20560" s="33">
        <v>43890</v>
      </c>
    </row>
    <row r="20561" spans="1:4" x14ac:dyDescent="0.2">
      <c r="A20561" t="s">
        <v>422</v>
      </c>
      <c r="B20561" t="s">
        <v>143</v>
      </c>
      <c r="C20561" s="44">
        <v>0</v>
      </c>
      <c r="D20561" s="33">
        <v>43891</v>
      </c>
    </row>
    <row r="20562" spans="1:4" x14ac:dyDescent="0.2">
      <c r="A20562" t="s">
        <v>422</v>
      </c>
      <c r="B20562" t="s">
        <v>143</v>
      </c>
      <c r="C20562" s="44">
        <v>0</v>
      </c>
      <c r="D20562" s="33">
        <v>43892</v>
      </c>
    </row>
    <row r="20563" spans="1:4" x14ac:dyDescent="0.2">
      <c r="A20563" t="s">
        <v>422</v>
      </c>
      <c r="B20563" t="s">
        <v>143</v>
      </c>
      <c r="C20563" s="44">
        <v>0</v>
      </c>
      <c r="D20563" s="33">
        <v>43893</v>
      </c>
    </row>
    <row r="20564" spans="1:4" x14ac:dyDescent="0.2">
      <c r="A20564" t="s">
        <v>422</v>
      </c>
      <c r="B20564" t="s">
        <v>143</v>
      </c>
      <c r="C20564" s="44">
        <v>0</v>
      </c>
      <c r="D20564" s="33">
        <v>43894</v>
      </c>
    </row>
    <row r="20565" spans="1:4" x14ac:dyDescent="0.2">
      <c r="A20565" t="s">
        <v>422</v>
      </c>
      <c r="B20565" t="s">
        <v>143</v>
      </c>
      <c r="C20565" s="44">
        <v>0</v>
      </c>
      <c r="D20565" s="33">
        <v>43895</v>
      </c>
    </row>
    <row r="20566" spans="1:4" x14ac:dyDescent="0.2">
      <c r="A20566" t="s">
        <v>422</v>
      </c>
      <c r="B20566" t="s">
        <v>143</v>
      </c>
      <c r="C20566" s="44">
        <v>0</v>
      </c>
      <c r="D20566" s="33">
        <v>43896</v>
      </c>
    </row>
    <row r="20567" spans="1:4" x14ac:dyDescent="0.2">
      <c r="A20567" t="s">
        <v>422</v>
      </c>
      <c r="B20567" t="s">
        <v>143</v>
      </c>
      <c r="C20567" s="44">
        <v>0</v>
      </c>
      <c r="D20567" s="33">
        <v>43897</v>
      </c>
    </row>
    <row r="20568" spans="1:4" x14ac:dyDescent="0.2">
      <c r="A20568" t="s">
        <v>422</v>
      </c>
      <c r="B20568" t="s">
        <v>143</v>
      </c>
      <c r="C20568" s="44">
        <v>0</v>
      </c>
      <c r="D20568" s="33">
        <v>43898</v>
      </c>
    </row>
    <row r="20569" spans="1:4" x14ac:dyDescent="0.2">
      <c r="A20569" t="s">
        <v>422</v>
      </c>
      <c r="B20569" t="s">
        <v>143</v>
      </c>
      <c r="C20569" s="44">
        <v>0</v>
      </c>
      <c r="D20569" s="33">
        <v>43899</v>
      </c>
    </row>
    <row r="20570" spans="1:4" x14ac:dyDescent="0.2">
      <c r="A20570" t="s">
        <v>422</v>
      </c>
      <c r="B20570" t="s">
        <v>143</v>
      </c>
      <c r="C20570" s="44">
        <v>0</v>
      </c>
      <c r="D20570" s="33">
        <v>43900</v>
      </c>
    </row>
    <row r="20571" spans="1:4" x14ac:dyDescent="0.2">
      <c r="A20571" t="s">
        <v>422</v>
      </c>
      <c r="B20571" t="s">
        <v>143</v>
      </c>
      <c r="C20571" s="44">
        <v>0</v>
      </c>
      <c r="D20571" s="33">
        <v>43901</v>
      </c>
    </row>
    <row r="20572" spans="1:4" x14ac:dyDescent="0.2">
      <c r="A20572" t="s">
        <v>422</v>
      </c>
      <c r="B20572" t="s">
        <v>143</v>
      </c>
      <c r="C20572" s="44">
        <v>0</v>
      </c>
      <c r="D20572" s="33">
        <v>43902</v>
      </c>
    </row>
    <row r="20573" spans="1:4" x14ac:dyDescent="0.2">
      <c r="A20573" t="s">
        <v>422</v>
      </c>
      <c r="B20573" t="s">
        <v>143</v>
      </c>
      <c r="C20573" s="44">
        <v>0</v>
      </c>
      <c r="D20573" s="33">
        <v>43903</v>
      </c>
    </row>
    <row r="20574" spans="1:4" x14ac:dyDescent="0.2">
      <c r="A20574" t="s">
        <v>422</v>
      </c>
      <c r="B20574" t="s">
        <v>143</v>
      </c>
      <c r="C20574" s="44">
        <v>0</v>
      </c>
      <c r="D20574" s="33">
        <v>43904</v>
      </c>
    </row>
    <row r="20575" spans="1:4" x14ac:dyDescent="0.2">
      <c r="A20575" t="s">
        <v>422</v>
      </c>
      <c r="B20575" t="s">
        <v>143</v>
      </c>
      <c r="C20575" s="44">
        <v>0</v>
      </c>
      <c r="D20575" s="33">
        <v>43905</v>
      </c>
    </row>
    <row r="20576" spans="1:4" x14ac:dyDescent="0.2">
      <c r="A20576" t="s">
        <v>423</v>
      </c>
      <c r="B20576" t="s">
        <v>143</v>
      </c>
      <c r="C20576" s="44">
        <v>0</v>
      </c>
      <c r="D20576" s="33">
        <v>43852</v>
      </c>
    </row>
    <row r="20577" spans="1:4" x14ac:dyDescent="0.2">
      <c r="A20577" t="s">
        <v>423</v>
      </c>
      <c r="B20577" t="s">
        <v>143</v>
      </c>
      <c r="C20577" s="44">
        <v>0</v>
      </c>
      <c r="D20577" s="33">
        <v>43853</v>
      </c>
    </row>
    <row r="20578" spans="1:4" x14ac:dyDescent="0.2">
      <c r="A20578" t="s">
        <v>423</v>
      </c>
      <c r="B20578" t="s">
        <v>143</v>
      </c>
      <c r="C20578" s="44">
        <v>0</v>
      </c>
      <c r="D20578" s="33">
        <v>43854</v>
      </c>
    </row>
    <row r="20579" spans="1:4" x14ac:dyDescent="0.2">
      <c r="A20579" t="s">
        <v>423</v>
      </c>
      <c r="B20579" t="s">
        <v>143</v>
      </c>
      <c r="C20579" s="44">
        <v>0</v>
      </c>
      <c r="D20579" s="33">
        <v>43855</v>
      </c>
    </row>
    <row r="20580" spans="1:4" x14ac:dyDescent="0.2">
      <c r="A20580" t="s">
        <v>423</v>
      </c>
      <c r="B20580" t="s">
        <v>143</v>
      </c>
      <c r="C20580" s="44">
        <v>0</v>
      </c>
      <c r="D20580" s="33">
        <v>43856</v>
      </c>
    </row>
    <row r="20581" spans="1:4" x14ac:dyDescent="0.2">
      <c r="A20581" t="s">
        <v>423</v>
      </c>
      <c r="B20581" t="s">
        <v>143</v>
      </c>
      <c r="C20581" s="44">
        <v>0</v>
      </c>
      <c r="D20581" s="33">
        <v>43857</v>
      </c>
    </row>
    <row r="20582" spans="1:4" x14ac:dyDescent="0.2">
      <c r="A20582" t="s">
        <v>423</v>
      </c>
      <c r="B20582" t="s">
        <v>143</v>
      </c>
      <c r="C20582" s="44">
        <v>0</v>
      </c>
      <c r="D20582" s="33">
        <v>43858</v>
      </c>
    </row>
    <row r="20583" spans="1:4" x14ac:dyDescent="0.2">
      <c r="A20583" t="s">
        <v>423</v>
      </c>
      <c r="B20583" t="s">
        <v>143</v>
      </c>
      <c r="C20583" s="44">
        <v>0</v>
      </c>
      <c r="D20583" s="33">
        <v>43859</v>
      </c>
    </row>
    <row r="20584" spans="1:4" x14ac:dyDescent="0.2">
      <c r="A20584" t="s">
        <v>423</v>
      </c>
      <c r="B20584" t="s">
        <v>143</v>
      </c>
      <c r="C20584" s="44">
        <v>0</v>
      </c>
      <c r="D20584" s="33">
        <v>43860</v>
      </c>
    </row>
    <row r="20585" spans="1:4" x14ac:dyDescent="0.2">
      <c r="A20585" t="s">
        <v>423</v>
      </c>
      <c r="B20585" t="s">
        <v>143</v>
      </c>
      <c r="C20585" s="44">
        <v>0</v>
      </c>
      <c r="D20585" s="33">
        <v>43861</v>
      </c>
    </row>
    <row r="20586" spans="1:4" x14ac:dyDescent="0.2">
      <c r="A20586" t="s">
        <v>423</v>
      </c>
      <c r="B20586" t="s">
        <v>143</v>
      </c>
      <c r="C20586" s="44">
        <v>0</v>
      </c>
      <c r="D20586" s="33">
        <v>43862</v>
      </c>
    </row>
    <row r="20587" spans="1:4" x14ac:dyDescent="0.2">
      <c r="A20587" t="s">
        <v>423</v>
      </c>
      <c r="B20587" t="s">
        <v>143</v>
      </c>
      <c r="C20587" s="44">
        <v>0</v>
      </c>
      <c r="D20587" s="33">
        <v>43863</v>
      </c>
    </row>
    <row r="20588" spans="1:4" x14ac:dyDescent="0.2">
      <c r="A20588" t="s">
        <v>423</v>
      </c>
      <c r="B20588" t="s">
        <v>143</v>
      </c>
      <c r="C20588" s="44">
        <v>0</v>
      </c>
      <c r="D20588" s="33">
        <v>43864</v>
      </c>
    </row>
    <row r="20589" spans="1:4" x14ac:dyDescent="0.2">
      <c r="A20589" t="s">
        <v>423</v>
      </c>
      <c r="B20589" t="s">
        <v>143</v>
      </c>
      <c r="C20589" s="44">
        <v>0</v>
      </c>
      <c r="D20589" s="33">
        <v>43865</v>
      </c>
    </row>
    <row r="20590" spans="1:4" x14ac:dyDescent="0.2">
      <c r="A20590" t="s">
        <v>423</v>
      </c>
      <c r="B20590" t="s">
        <v>143</v>
      </c>
      <c r="C20590" s="44">
        <v>0</v>
      </c>
      <c r="D20590" s="33">
        <v>43866</v>
      </c>
    </row>
    <row r="20591" spans="1:4" x14ac:dyDescent="0.2">
      <c r="A20591" t="s">
        <v>423</v>
      </c>
      <c r="B20591" t="s">
        <v>143</v>
      </c>
      <c r="C20591" s="44">
        <v>0</v>
      </c>
      <c r="D20591" s="33">
        <v>43867</v>
      </c>
    </row>
    <row r="20592" spans="1:4" x14ac:dyDescent="0.2">
      <c r="A20592" t="s">
        <v>423</v>
      </c>
      <c r="B20592" t="s">
        <v>143</v>
      </c>
      <c r="C20592" s="44">
        <v>0</v>
      </c>
      <c r="D20592" s="33">
        <v>43868</v>
      </c>
    </row>
    <row r="20593" spans="1:4" x14ac:dyDescent="0.2">
      <c r="A20593" t="s">
        <v>423</v>
      </c>
      <c r="B20593" t="s">
        <v>143</v>
      </c>
      <c r="C20593" s="44">
        <v>0</v>
      </c>
      <c r="D20593" s="33">
        <v>43869</v>
      </c>
    </row>
    <row r="20594" spans="1:4" x14ac:dyDescent="0.2">
      <c r="A20594" t="s">
        <v>423</v>
      </c>
      <c r="B20594" t="s">
        <v>143</v>
      </c>
      <c r="C20594" s="44">
        <v>0</v>
      </c>
      <c r="D20594" s="33">
        <v>43870</v>
      </c>
    </row>
    <row r="20595" spans="1:4" x14ac:dyDescent="0.2">
      <c r="A20595" t="s">
        <v>423</v>
      </c>
      <c r="B20595" t="s">
        <v>143</v>
      </c>
      <c r="C20595" s="44">
        <v>0</v>
      </c>
      <c r="D20595" s="33">
        <v>43871</v>
      </c>
    </row>
    <row r="20596" spans="1:4" x14ac:dyDescent="0.2">
      <c r="A20596" t="s">
        <v>423</v>
      </c>
      <c r="B20596" t="s">
        <v>143</v>
      </c>
      <c r="C20596" s="44">
        <v>0</v>
      </c>
      <c r="D20596" s="33">
        <v>43872</v>
      </c>
    </row>
    <row r="20597" spans="1:4" x14ac:dyDescent="0.2">
      <c r="A20597" t="s">
        <v>423</v>
      </c>
      <c r="B20597" t="s">
        <v>143</v>
      </c>
      <c r="C20597" s="44">
        <v>0</v>
      </c>
      <c r="D20597" s="33">
        <v>43873</v>
      </c>
    </row>
    <row r="20598" spans="1:4" x14ac:dyDescent="0.2">
      <c r="A20598" t="s">
        <v>423</v>
      </c>
      <c r="B20598" t="s">
        <v>143</v>
      </c>
      <c r="C20598" s="44">
        <v>0</v>
      </c>
      <c r="D20598" s="33">
        <v>43874</v>
      </c>
    </row>
    <row r="20599" spans="1:4" x14ac:dyDescent="0.2">
      <c r="A20599" t="s">
        <v>423</v>
      </c>
      <c r="B20599" t="s">
        <v>143</v>
      </c>
      <c r="C20599" s="44">
        <v>0</v>
      </c>
      <c r="D20599" s="33">
        <v>43875</v>
      </c>
    </row>
    <row r="20600" spans="1:4" x14ac:dyDescent="0.2">
      <c r="A20600" t="s">
        <v>423</v>
      </c>
      <c r="B20600" t="s">
        <v>143</v>
      </c>
      <c r="C20600" s="44">
        <v>0</v>
      </c>
      <c r="D20600" s="33">
        <v>43876</v>
      </c>
    </row>
    <row r="20601" spans="1:4" x14ac:dyDescent="0.2">
      <c r="A20601" t="s">
        <v>423</v>
      </c>
      <c r="B20601" t="s">
        <v>143</v>
      </c>
      <c r="C20601" s="44">
        <v>0</v>
      </c>
      <c r="D20601" s="33">
        <v>43877</v>
      </c>
    </row>
    <row r="20602" spans="1:4" x14ac:dyDescent="0.2">
      <c r="A20602" t="s">
        <v>423</v>
      </c>
      <c r="B20602" t="s">
        <v>143</v>
      </c>
      <c r="C20602" s="44">
        <v>0</v>
      </c>
      <c r="D20602" s="33">
        <v>43878</v>
      </c>
    </row>
    <row r="20603" spans="1:4" x14ac:dyDescent="0.2">
      <c r="A20603" t="s">
        <v>423</v>
      </c>
      <c r="B20603" t="s">
        <v>143</v>
      </c>
      <c r="C20603" s="44">
        <v>0</v>
      </c>
      <c r="D20603" s="33">
        <v>43879</v>
      </c>
    </row>
    <row r="20604" spans="1:4" x14ac:dyDescent="0.2">
      <c r="A20604" t="s">
        <v>423</v>
      </c>
      <c r="B20604" t="s">
        <v>143</v>
      </c>
      <c r="C20604" s="44">
        <v>0</v>
      </c>
      <c r="D20604" s="33">
        <v>43880</v>
      </c>
    </row>
    <row r="20605" spans="1:4" x14ac:dyDescent="0.2">
      <c r="A20605" t="s">
        <v>423</v>
      </c>
      <c r="B20605" t="s">
        <v>143</v>
      </c>
      <c r="C20605" s="44">
        <v>0</v>
      </c>
      <c r="D20605" s="33">
        <v>43881</v>
      </c>
    </row>
    <row r="20606" spans="1:4" x14ac:dyDescent="0.2">
      <c r="A20606" t="s">
        <v>423</v>
      </c>
      <c r="B20606" t="s">
        <v>143</v>
      </c>
      <c r="C20606" s="44">
        <v>0</v>
      </c>
      <c r="D20606" s="33">
        <v>43882</v>
      </c>
    </row>
    <row r="20607" spans="1:4" x14ac:dyDescent="0.2">
      <c r="A20607" t="s">
        <v>423</v>
      </c>
      <c r="B20607" t="s">
        <v>143</v>
      </c>
      <c r="C20607" s="44">
        <v>0</v>
      </c>
      <c r="D20607" s="33">
        <v>43883</v>
      </c>
    </row>
    <row r="20608" spans="1:4" x14ac:dyDescent="0.2">
      <c r="A20608" t="s">
        <v>423</v>
      </c>
      <c r="B20608" t="s">
        <v>143</v>
      </c>
      <c r="C20608" s="44">
        <v>0</v>
      </c>
      <c r="D20608" s="33">
        <v>43884</v>
      </c>
    </row>
    <row r="20609" spans="1:4" x14ac:dyDescent="0.2">
      <c r="A20609" t="s">
        <v>423</v>
      </c>
      <c r="B20609" t="s">
        <v>143</v>
      </c>
      <c r="C20609" s="44">
        <v>0</v>
      </c>
      <c r="D20609" s="33">
        <v>43885</v>
      </c>
    </row>
    <row r="20610" spans="1:4" x14ac:dyDescent="0.2">
      <c r="A20610" t="s">
        <v>423</v>
      </c>
      <c r="B20610" t="s">
        <v>143</v>
      </c>
      <c r="C20610" s="44">
        <v>0</v>
      </c>
      <c r="D20610" s="33">
        <v>43886</v>
      </c>
    </row>
    <row r="20611" spans="1:4" x14ac:dyDescent="0.2">
      <c r="A20611" t="s">
        <v>423</v>
      </c>
      <c r="B20611" t="s">
        <v>143</v>
      </c>
      <c r="C20611" s="44">
        <v>0</v>
      </c>
      <c r="D20611" s="33">
        <v>43887</v>
      </c>
    </row>
    <row r="20612" spans="1:4" x14ac:dyDescent="0.2">
      <c r="A20612" t="s">
        <v>423</v>
      </c>
      <c r="B20612" t="s">
        <v>143</v>
      </c>
      <c r="C20612" s="44">
        <v>0</v>
      </c>
      <c r="D20612" s="33">
        <v>43888</v>
      </c>
    </row>
    <row r="20613" spans="1:4" x14ac:dyDescent="0.2">
      <c r="A20613" t="s">
        <v>423</v>
      </c>
      <c r="B20613" t="s">
        <v>143</v>
      </c>
      <c r="C20613" s="44">
        <v>0</v>
      </c>
      <c r="D20613" s="33">
        <v>43889</v>
      </c>
    </row>
    <row r="20614" spans="1:4" x14ac:dyDescent="0.2">
      <c r="A20614" t="s">
        <v>423</v>
      </c>
      <c r="B20614" t="s">
        <v>143</v>
      </c>
      <c r="C20614" s="44">
        <v>0</v>
      </c>
      <c r="D20614" s="33">
        <v>43890</v>
      </c>
    </row>
    <row r="20615" spans="1:4" x14ac:dyDescent="0.2">
      <c r="A20615" t="s">
        <v>423</v>
      </c>
      <c r="B20615" t="s">
        <v>143</v>
      </c>
      <c r="C20615" s="44">
        <v>0</v>
      </c>
      <c r="D20615" s="33">
        <v>43891</v>
      </c>
    </row>
    <row r="20616" spans="1:4" x14ac:dyDescent="0.2">
      <c r="A20616" t="s">
        <v>423</v>
      </c>
      <c r="B20616" t="s">
        <v>143</v>
      </c>
      <c r="C20616" s="44">
        <v>0</v>
      </c>
      <c r="D20616" s="33">
        <v>43892</v>
      </c>
    </row>
    <row r="20617" spans="1:4" x14ac:dyDescent="0.2">
      <c r="A20617" t="s">
        <v>423</v>
      </c>
      <c r="B20617" t="s">
        <v>143</v>
      </c>
      <c r="C20617" s="44">
        <v>0</v>
      </c>
      <c r="D20617" s="33">
        <v>43893</v>
      </c>
    </row>
    <row r="20618" spans="1:4" x14ac:dyDescent="0.2">
      <c r="A20618" t="s">
        <v>423</v>
      </c>
      <c r="B20618" t="s">
        <v>143</v>
      </c>
      <c r="C20618" s="44">
        <v>0</v>
      </c>
      <c r="D20618" s="33">
        <v>43894</v>
      </c>
    </row>
    <row r="20619" spans="1:4" x14ac:dyDescent="0.2">
      <c r="A20619" t="s">
        <v>423</v>
      </c>
      <c r="B20619" t="s">
        <v>143</v>
      </c>
      <c r="C20619" s="44">
        <v>0</v>
      </c>
      <c r="D20619" s="33">
        <v>43895</v>
      </c>
    </row>
    <row r="20620" spans="1:4" x14ac:dyDescent="0.2">
      <c r="A20620" t="s">
        <v>423</v>
      </c>
      <c r="B20620" t="s">
        <v>143</v>
      </c>
      <c r="C20620" s="44">
        <v>0</v>
      </c>
      <c r="D20620" s="33">
        <v>43896</v>
      </c>
    </row>
    <row r="20621" spans="1:4" x14ac:dyDescent="0.2">
      <c r="A20621" t="s">
        <v>423</v>
      </c>
      <c r="B20621" t="s">
        <v>143</v>
      </c>
      <c r="C20621" s="44">
        <v>0</v>
      </c>
      <c r="D20621" s="33">
        <v>43897</v>
      </c>
    </row>
    <row r="20622" spans="1:4" x14ac:dyDescent="0.2">
      <c r="A20622" t="s">
        <v>423</v>
      </c>
      <c r="B20622" t="s">
        <v>143</v>
      </c>
      <c r="C20622" s="44">
        <v>0</v>
      </c>
      <c r="D20622" s="33">
        <v>43898</v>
      </c>
    </row>
    <row r="20623" spans="1:4" x14ac:dyDescent="0.2">
      <c r="A20623" t="s">
        <v>423</v>
      </c>
      <c r="B20623" t="s">
        <v>143</v>
      </c>
      <c r="C20623" s="44">
        <v>0</v>
      </c>
      <c r="D20623" s="33">
        <v>43899</v>
      </c>
    </row>
    <row r="20624" spans="1:4" x14ac:dyDescent="0.2">
      <c r="A20624" t="s">
        <v>423</v>
      </c>
      <c r="B20624" t="s">
        <v>143</v>
      </c>
      <c r="C20624" s="44">
        <v>0</v>
      </c>
      <c r="D20624" s="33">
        <v>43900</v>
      </c>
    </row>
    <row r="20625" spans="1:4" x14ac:dyDescent="0.2">
      <c r="A20625" t="s">
        <v>423</v>
      </c>
      <c r="B20625" t="s">
        <v>143</v>
      </c>
      <c r="C20625" s="44">
        <v>0</v>
      </c>
      <c r="D20625" s="33">
        <v>43901</v>
      </c>
    </row>
    <row r="20626" spans="1:4" x14ac:dyDescent="0.2">
      <c r="A20626" t="s">
        <v>423</v>
      </c>
      <c r="B20626" t="s">
        <v>143</v>
      </c>
      <c r="C20626" s="44">
        <v>0</v>
      </c>
      <c r="D20626" s="33">
        <v>43902</v>
      </c>
    </row>
    <row r="20627" spans="1:4" x14ac:dyDescent="0.2">
      <c r="A20627" t="s">
        <v>423</v>
      </c>
      <c r="B20627" t="s">
        <v>143</v>
      </c>
      <c r="C20627" s="44">
        <v>0</v>
      </c>
      <c r="D20627" s="33">
        <v>43903</v>
      </c>
    </row>
    <row r="20628" spans="1:4" x14ac:dyDescent="0.2">
      <c r="A20628" t="s">
        <v>423</v>
      </c>
      <c r="B20628" t="s">
        <v>143</v>
      </c>
      <c r="C20628" s="44">
        <v>0</v>
      </c>
      <c r="D20628" s="33">
        <v>43904</v>
      </c>
    </row>
    <row r="20629" spans="1:4" x14ac:dyDescent="0.2">
      <c r="A20629" t="s">
        <v>423</v>
      </c>
      <c r="B20629" t="s">
        <v>143</v>
      </c>
      <c r="C20629" s="44">
        <v>0</v>
      </c>
      <c r="D20629" s="33">
        <v>43905</v>
      </c>
    </row>
    <row r="20630" spans="1:4" x14ac:dyDescent="0.2">
      <c r="A20630" t="s">
        <v>424</v>
      </c>
      <c r="B20630" t="s">
        <v>143</v>
      </c>
      <c r="C20630" s="44">
        <v>0</v>
      </c>
      <c r="D20630" s="33">
        <v>43852</v>
      </c>
    </row>
    <row r="20631" spans="1:4" x14ac:dyDescent="0.2">
      <c r="A20631" t="s">
        <v>424</v>
      </c>
      <c r="B20631" t="s">
        <v>143</v>
      </c>
      <c r="C20631" s="44">
        <v>0</v>
      </c>
      <c r="D20631" s="33">
        <v>43853</v>
      </c>
    </row>
    <row r="20632" spans="1:4" x14ac:dyDescent="0.2">
      <c r="A20632" t="s">
        <v>424</v>
      </c>
      <c r="B20632" t="s">
        <v>143</v>
      </c>
      <c r="C20632" s="44">
        <v>0</v>
      </c>
      <c r="D20632" s="33">
        <v>43854</v>
      </c>
    </row>
    <row r="20633" spans="1:4" x14ac:dyDescent="0.2">
      <c r="A20633" t="s">
        <v>424</v>
      </c>
      <c r="B20633" t="s">
        <v>143</v>
      </c>
      <c r="C20633" s="44">
        <v>0</v>
      </c>
      <c r="D20633" s="33">
        <v>43855</v>
      </c>
    </row>
    <row r="20634" spans="1:4" x14ac:dyDescent="0.2">
      <c r="A20634" t="s">
        <v>424</v>
      </c>
      <c r="B20634" t="s">
        <v>143</v>
      </c>
      <c r="C20634" s="44">
        <v>0</v>
      </c>
      <c r="D20634" s="33">
        <v>43856</v>
      </c>
    </row>
    <row r="20635" spans="1:4" x14ac:dyDescent="0.2">
      <c r="A20635" t="s">
        <v>424</v>
      </c>
      <c r="B20635" t="s">
        <v>143</v>
      </c>
      <c r="C20635" s="44">
        <v>0</v>
      </c>
      <c r="D20635" s="33">
        <v>43857</v>
      </c>
    </row>
    <row r="20636" spans="1:4" x14ac:dyDescent="0.2">
      <c r="A20636" t="s">
        <v>424</v>
      </c>
      <c r="B20636" t="s">
        <v>143</v>
      </c>
      <c r="C20636" s="44">
        <v>0</v>
      </c>
      <c r="D20636" s="33">
        <v>43858</v>
      </c>
    </row>
    <row r="20637" spans="1:4" x14ac:dyDescent="0.2">
      <c r="A20637" t="s">
        <v>424</v>
      </c>
      <c r="B20637" t="s">
        <v>143</v>
      </c>
      <c r="C20637" s="44">
        <v>0</v>
      </c>
      <c r="D20637" s="33">
        <v>43859</v>
      </c>
    </row>
    <row r="20638" spans="1:4" x14ac:dyDescent="0.2">
      <c r="A20638" t="s">
        <v>424</v>
      </c>
      <c r="B20638" t="s">
        <v>143</v>
      </c>
      <c r="C20638" s="44">
        <v>0</v>
      </c>
      <c r="D20638" s="33">
        <v>43860</v>
      </c>
    </row>
    <row r="20639" spans="1:4" x14ac:dyDescent="0.2">
      <c r="A20639" t="s">
        <v>424</v>
      </c>
      <c r="B20639" t="s">
        <v>143</v>
      </c>
      <c r="C20639" s="44">
        <v>0</v>
      </c>
      <c r="D20639" s="33">
        <v>43861</v>
      </c>
    </row>
    <row r="20640" spans="1:4" x14ac:dyDescent="0.2">
      <c r="A20640" t="s">
        <v>424</v>
      </c>
      <c r="B20640" t="s">
        <v>143</v>
      </c>
      <c r="C20640" s="44">
        <v>0</v>
      </c>
      <c r="D20640" s="33">
        <v>43862</v>
      </c>
    </row>
    <row r="20641" spans="1:4" x14ac:dyDescent="0.2">
      <c r="A20641" t="s">
        <v>424</v>
      </c>
      <c r="B20641" t="s">
        <v>143</v>
      </c>
      <c r="C20641" s="44">
        <v>0</v>
      </c>
      <c r="D20641" s="33">
        <v>43863</v>
      </c>
    </row>
    <row r="20642" spans="1:4" x14ac:dyDescent="0.2">
      <c r="A20642" t="s">
        <v>424</v>
      </c>
      <c r="B20642" t="s">
        <v>143</v>
      </c>
      <c r="C20642" s="44">
        <v>0</v>
      </c>
      <c r="D20642" s="33">
        <v>43864</v>
      </c>
    </row>
    <row r="20643" spans="1:4" x14ac:dyDescent="0.2">
      <c r="A20643" t="s">
        <v>424</v>
      </c>
      <c r="B20643" t="s">
        <v>143</v>
      </c>
      <c r="C20643" s="44">
        <v>0</v>
      </c>
      <c r="D20643" s="33">
        <v>43865</v>
      </c>
    </row>
    <row r="20644" spans="1:4" x14ac:dyDescent="0.2">
      <c r="A20644" t="s">
        <v>424</v>
      </c>
      <c r="B20644" t="s">
        <v>143</v>
      </c>
      <c r="C20644" s="44">
        <v>0</v>
      </c>
      <c r="D20644" s="33">
        <v>43866</v>
      </c>
    </row>
    <row r="20645" spans="1:4" x14ac:dyDescent="0.2">
      <c r="A20645" t="s">
        <v>424</v>
      </c>
      <c r="B20645" t="s">
        <v>143</v>
      </c>
      <c r="C20645" s="44">
        <v>0</v>
      </c>
      <c r="D20645" s="33">
        <v>43867</v>
      </c>
    </row>
    <row r="20646" spans="1:4" x14ac:dyDescent="0.2">
      <c r="A20646" t="s">
        <v>424</v>
      </c>
      <c r="B20646" t="s">
        <v>143</v>
      </c>
      <c r="C20646" s="44">
        <v>0</v>
      </c>
      <c r="D20646" s="33">
        <v>43868</v>
      </c>
    </row>
    <row r="20647" spans="1:4" x14ac:dyDescent="0.2">
      <c r="A20647" t="s">
        <v>424</v>
      </c>
      <c r="B20647" t="s">
        <v>143</v>
      </c>
      <c r="C20647" s="44">
        <v>0</v>
      </c>
      <c r="D20647" s="33">
        <v>43869</v>
      </c>
    </row>
    <row r="20648" spans="1:4" x14ac:dyDescent="0.2">
      <c r="A20648" t="s">
        <v>424</v>
      </c>
      <c r="B20648" t="s">
        <v>143</v>
      </c>
      <c r="C20648" s="44">
        <v>0</v>
      </c>
      <c r="D20648" s="33">
        <v>43870</v>
      </c>
    </row>
    <row r="20649" spans="1:4" x14ac:dyDescent="0.2">
      <c r="A20649" t="s">
        <v>424</v>
      </c>
      <c r="B20649" t="s">
        <v>143</v>
      </c>
      <c r="C20649" s="44">
        <v>0</v>
      </c>
      <c r="D20649" s="33">
        <v>43871</v>
      </c>
    </row>
    <row r="20650" spans="1:4" x14ac:dyDescent="0.2">
      <c r="A20650" t="s">
        <v>424</v>
      </c>
      <c r="B20650" t="s">
        <v>143</v>
      </c>
      <c r="C20650" s="44">
        <v>0</v>
      </c>
      <c r="D20650" s="33">
        <v>43872</v>
      </c>
    </row>
    <row r="20651" spans="1:4" x14ac:dyDescent="0.2">
      <c r="A20651" t="s">
        <v>424</v>
      </c>
      <c r="B20651" t="s">
        <v>143</v>
      </c>
      <c r="C20651" s="44">
        <v>0</v>
      </c>
      <c r="D20651" s="33">
        <v>43873</v>
      </c>
    </row>
    <row r="20652" spans="1:4" x14ac:dyDescent="0.2">
      <c r="A20652" t="s">
        <v>424</v>
      </c>
      <c r="B20652" t="s">
        <v>143</v>
      </c>
      <c r="C20652" s="44">
        <v>0</v>
      </c>
      <c r="D20652" s="33">
        <v>43874</v>
      </c>
    </row>
    <row r="20653" spans="1:4" x14ac:dyDescent="0.2">
      <c r="A20653" t="s">
        <v>424</v>
      </c>
      <c r="B20653" t="s">
        <v>143</v>
      </c>
      <c r="C20653" s="44">
        <v>0</v>
      </c>
      <c r="D20653" s="33">
        <v>43875</v>
      </c>
    </row>
    <row r="20654" spans="1:4" x14ac:dyDescent="0.2">
      <c r="A20654" t="s">
        <v>424</v>
      </c>
      <c r="B20654" t="s">
        <v>143</v>
      </c>
      <c r="C20654" s="44">
        <v>0</v>
      </c>
      <c r="D20654" s="33">
        <v>43876</v>
      </c>
    </row>
    <row r="20655" spans="1:4" x14ac:dyDescent="0.2">
      <c r="A20655" t="s">
        <v>424</v>
      </c>
      <c r="B20655" t="s">
        <v>143</v>
      </c>
      <c r="C20655" s="44">
        <v>0</v>
      </c>
      <c r="D20655" s="33">
        <v>43877</v>
      </c>
    </row>
    <row r="20656" spans="1:4" x14ac:dyDescent="0.2">
      <c r="A20656" t="s">
        <v>424</v>
      </c>
      <c r="B20656" t="s">
        <v>143</v>
      </c>
      <c r="C20656" s="44">
        <v>0</v>
      </c>
      <c r="D20656" s="33">
        <v>43878</v>
      </c>
    </row>
    <row r="20657" spans="1:4" x14ac:dyDescent="0.2">
      <c r="A20657" t="s">
        <v>424</v>
      </c>
      <c r="B20657" t="s">
        <v>143</v>
      </c>
      <c r="C20657" s="44">
        <v>0</v>
      </c>
      <c r="D20657" s="33">
        <v>43879</v>
      </c>
    </row>
    <row r="20658" spans="1:4" x14ac:dyDescent="0.2">
      <c r="A20658" t="s">
        <v>424</v>
      </c>
      <c r="B20658" t="s">
        <v>143</v>
      </c>
      <c r="C20658" s="44">
        <v>0</v>
      </c>
      <c r="D20658" s="33">
        <v>43880</v>
      </c>
    </row>
    <row r="20659" spans="1:4" x14ac:dyDescent="0.2">
      <c r="A20659" t="s">
        <v>424</v>
      </c>
      <c r="B20659" t="s">
        <v>143</v>
      </c>
      <c r="C20659" s="44">
        <v>0</v>
      </c>
      <c r="D20659" s="33">
        <v>43881</v>
      </c>
    </row>
    <row r="20660" spans="1:4" x14ac:dyDescent="0.2">
      <c r="A20660" t="s">
        <v>424</v>
      </c>
      <c r="B20660" t="s">
        <v>143</v>
      </c>
      <c r="C20660" s="44">
        <v>0</v>
      </c>
      <c r="D20660" s="33">
        <v>43882</v>
      </c>
    </row>
    <row r="20661" spans="1:4" x14ac:dyDescent="0.2">
      <c r="A20661" t="s">
        <v>424</v>
      </c>
      <c r="B20661" t="s">
        <v>143</v>
      </c>
      <c r="C20661" s="44">
        <v>0</v>
      </c>
      <c r="D20661" s="33">
        <v>43883</v>
      </c>
    </row>
    <row r="20662" spans="1:4" x14ac:dyDescent="0.2">
      <c r="A20662" t="s">
        <v>424</v>
      </c>
      <c r="B20662" t="s">
        <v>143</v>
      </c>
      <c r="C20662" s="44">
        <v>0</v>
      </c>
      <c r="D20662" s="33">
        <v>43884</v>
      </c>
    </row>
    <row r="20663" spans="1:4" x14ac:dyDescent="0.2">
      <c r="A20663" t="s">
        <v>424</v>
      </c>
      <c r="B20663" t="s">
        <v>143</v>
      </c>
      <c r="C20663" s="44">
        <v>0</v>
      </c>
      <c r="D20663" s="33">
        <v>43885</v>
      </c>
    </row>
    <row r="20664" spans="1:4" x14ac:dyDescent="0.2">
      <c r="A20664" t="s">
        <v>424</v>
      </c>
      <c r="B20664" t="s">
        <v>143</v>
      </c>
      <c r="C20664" s="44">
        <v>0</v>
      </c>
      <c r="D20664" s="33">
        <v>43886</v>
      </c>
    </row>
    <row r="20665" spans="1:4" x14ac:dyDescent="0.2">
      <c r="A20665" t="s">
        <v>424</v>
      </c>
      <c r="B20665" t="s">
        <v>143</v>
      </c>
      <c r="C20665" s="44">
        <v>0</v>
      </c>
      <c r="D20665" s="33">
        <v>43887</v>
      </c>
    </row>
    <row r="20666" spans="1:4" x14ac:dyDescent="0.2">
      <c r="A20666" t="s">
        <v>424</v>
      </c>
      <c r="B20666" t="s">
        <v>143</v>
      </c>
      <c r="C20666" s="44">
        <v>0</v>
      </c>
      <c r="D20666" s="33">
        <v>43888</v>
      </c>
    </row>
    <row r="20667" spans="1:4" x14ac:dyDescent="0.2">
      <c r="A20667" t="s">
        <v>424</v>
      </c>
      <c r="B20667" t="s">
        <v>143</v>
      </c>
      <c r="C20667" s="44">
        <v>0</v>
      </c>
      <c r="D20667" s="33">
        <v>43889</v>
      </c>
    </row>
    <row r="20668" spans="1:4" x14ac:dyDescent="0.2">
      <c r="A20668" t="s">
        <v>424</v>
      </c>
      <c r="B20668" t="s">
        <v>143</v>
      </c>
      <c r="C20668" s="44">
        <v>0</v>
      </c>
      <c r="D20668" s="33">
        <v>43890</v>
      </c>
    </row>
    <row r="20669" spans="1:4" x14ac:dyDescent="0.2">
      <c r="A20669" t="s">
        <v>424</v>
      </c>
      <c r="B20669" t="s">
        <v>143</v>
      </c>
      <c r="C20669" s="44">
        <v>0</v>
      </c>
      <c r="D20669" s="33">
        <v>43891</v>
      </c>
    </row>
    <row r="20670" spans="1:4" x14ac:dyDescent="0.2">
      <c r="A20670" t="s">
        <v>424</v>
      </c>
      <c r="B20670" t="s">
        <v>143</v>
      </c>
      <c r="C20670" s="44">
        <v>0</v>
      </c>
      <c r="D20670" s="33">
        <v>43892</v>
      </c>
    </row>
    <row r="20671" spans="1:4" x14ac:dyDescent="0.2">
      <c r="A20671" t="s">
        <v>424</v>
      </c>
      <c r="B20671" t="s">
        <v>143</v>
      </c>
      <c r="C20671" s="44">
        <v>0</v>
      </c>
      <c r="D20671" s="33">
        <v>43893</v>
      </c>
    </row>
    <row r="20672" spans="1:4" x14ac:dyDescent="0.2">
      <c r="A20672" t="s">
        <v>424</v>
      </c>
      <c r="B20672" t="s">
        <v>143</v>
      </c>
      <c r="C20672" s="44">
        <v>0</v>
      </c>
      <c r="D20672" s="33">
        <v>43894</v>
      </c>
    </row>
    <row r="20673" spans="1:4" x14ac:dyDescent="0.2">
      <c r="A20673" t="s">
        <v>424</v>
      </c>
      <c r="B20673" t="s">
        <v>143</v>
      </c>
      <c r="C20673" s="44">
        <v>0</v>
      </c>
      <c r="D20673" s="33">
        <v>43895</v>
      </c>
    </row>
    <row r="20674" spans="1:4" x14ac:dyDescent="0.2">
      <c r="A20674" t="s">
        <v>424</v>
      </c>
      <c r="B20674" t="s">
        <v>143</v>
      </c>
      <c r="C20674" s="44">
        <v>0</v>
      </c>
      <c r="D20674" s="33">
        <v>43896</v>
      </c>
    </row>
    <row r="20675" spans="1:4" x14ac:dyDescent="0.2">
      <c r="A20675" t="s">
        <v>424</v>
      </c>
      <c r="B20675" t="s">
        <v>143</v>
      </c>
      <c r="C20675" s="44">
        <v>0</v>
      </c>
      <c r="D20675" s="33">
        <v>43897</v>
      </c>
    </row>
    <row r="20676" spans="1:4" x14ac:dyDescent="0.2">
      <c r="A20676" t="s">
        <v>424</v>
      </c>
      <c r="B20676" t="s">
        <v>143</v>
      </c>
      <c r="C20676" s="44">
        <v>0</v>
      </c>
      <c r="D20676" s="33">
        <v>43898</v>
      </c>
    </row>
    <row r="20677" spans="1:4" x14ac:dyDescent="0.2">
      <c r="A20677" t="s">
        <v>424</v>
      </c>
      <c r="B20677" t="s">
        <v>143</v>
      </c>
      <c r="C20677" s="44">
        <v>0</v>
      </c>
      <c r="D20677" s="33">
        <v>43899</v>
      </c>
    </row>
    <row r="20678" spans="1:4" x14ac:dyDescent="0.2">
      <c r="A20678" t="s">
        <v>424</v>
      </c>
      <c r="B20678" t="s">
        <v>143</v>
      </c>
      <c r="C20678" s="44">
        <v>0</v>
      </c>
      <c r="D20678" s="33">
        <v>43900</v>
      </c>
    </row>
    <row r="20679" spans="1:4" x14ac:dyDescent="0.2">
      <c r="A20679" t="s">
        <v>424</v>
      </c>
      <c r="B20679" t="s">
        <v>143</v>
      </c>
      <c r="C20679" s="44">
        <v>0</v>
      </c>
      <c r="D20679" s="33">
        <v>43901</v>
      </c>
    </row>
    <row r="20680" spans="1:4" x14ac:dyDescent="0.2">
      <c r="A20680" t="s">
        <v>424</v>
      </c>
      <c r="B20680" t="s">
        <v>143</v>
      </c>
      <c r="C20680" s="44">
        <v>0</v>
      </c>
      <c r="D20680" s="33">
        <v>43902</v>
      </c>
    </row>
    <row r="20681" spans="1:4" x14ac:dyDescent="0.2">
      <c r="A20681" t="s">
        <v>424</v>
      </c>
      <c r="B20681" t="s">
        <v>143</v>
      </c>
      <c r="C20681" s="44">
        <v>0</v>
      </c>
      <c r="D20681" s="33">
        <v>43903</v>
      </c>
    </row>
    <row r="20682" spans="1:4" x14ac:dyDescent="0.2">
      <c r="A20682" t="s">
        <v>424</v>
      </c>
      <c r="B20682" t="s">
        <v>143</v>
      </c>
      <c r="C20682" s="44">
        <v>0</v>
      </c>
      <c r="D20682" s="33">
        <v>43904</v>
      </c>
    </row>
    <row r="20683" spans="1:4" x14ac:dyDescent="0.2">
      <c r="A20683" t="s">
        <v>424</v>
      </c>
      <c r="B20683" t="s">
        <v>143</v>
      </c>
      <c r="C20683" s="44">
        <v>0</v>
      </c>
      <c r="D20683" s="33">
        <v>43905</v>
      </c>
    </row>
    <row r="20684" spans="1:4" x14ac:dyDescent="0.2">
      <c r="A20684" t="s">
        <v>425</v>
      </c>
      <c r="B20684" t="s">
        <v>143</v>
      </c>
      <c r="C20684" s="44">
        <v>0</v>
      </c>
      <c r="D20684" s="33">
        <v>43852</v>
      </c>
    </row>
    <row r="20685" spans="1:4" x14ac:dyDescent="0.2">
      <c r="A20685" t="s">
        <v>425</v>
      </c>
      <c r="B20685" t="s">
        <v>143</v>
      </c>
      <c r="C20685" s="44">
        <v>0</v>
      </c>
      <c r="D20685" s="33">
        <v>43853</v>
      </c>
    </row>
    <row r="20686" spans="1:4" x14ac:dyDescent="0.2">
      <c r="A20686" t="s">
        <v>425</v>
      </c>
      <c r="B20686" t="s">
        <v>143</v>
      </c>
      <c r="C20686" s="44">
        <v>0</v>
      </c>
      <c r="D20686" s="33">
        <v>43854</v>
      </c>
    </row>
    <row r="20687" spans="1:4" x14ac:dyDescent="0.2">
      <c r="A20687" t="s">
        <v>425</v>
      </c>
      <c r="B20687" t="s">
        <v>143</v>
      </c>
      <c r="C20687" s="44">
        <v>0</v>
      </c>
      <c r="D20687" s="33">
        <v>43855</v>
      </c>
    </row>
    <row r="20688" spans="1:4" x14ac:dyDescent="0.2">
      <c r="A20688" t="s">
        <v>425</v>
      </c>
      <c r="B20688" t="s">
        <v>143</v>
      </c>
      <c r="C20688" s="44">
        <v>0</v>
      </c>
      <c r="D20688" s="33">
        <v>43856</v>
      </c>
    </row>
    <row r="20689" spans="1:4" x14ac:dyDescent="0.2">
      <c r="A20689" t="s">
        <v>425</v>
      </c>
      <c r="B20689" t="s">
        <v>143</v>
      </c>
      <c r="C20689" s="44">
        <v>0</v>
      </c>
      <c r="D20689" s="33">
        <v>43857</v>
      </c>
    </row>
    <row r="20690" spans="1:4" x14ac:dyDescent="0.2">
      <c r="A20690" t="s">
        <v>425</v>
      </c>
      <c r="B20690" t="s">
        <v>143</v>
      </c>
      <c r="C20690" s="44">
        <v>0</v>
      </c>
      <c r="D20690" s="33">
        <v>43858</v>
      </c>
    </row>
    <row r="20691" spans="1:4" x14ac:dyDescent="0.2">
      <c r="A20691" t="s">
        <v>425</v>
      </c>
      <c r="B20691" t="s">
        <v>143</v>
      </c>
      <c r="C20691" s="44">
        <v>0</v>
      </c>
      <c r="D20691" s="33">
        <v>43859</v>
      </c>
    </row>
    <row r="20692" spans="1:4" x14ac:dyDescent="0.2">
      <c r="A20692" t="s">
        <v>425</v>
      </c>
      <c r="B20692" t="s">
        <v>143</v>
      </c>
      <c r="C20692" s="44">
        <v>0</v>
      </c>
      <c r="D20692" s="33">
        <v>43860</v>
      </c>
    </row>
    <row r="20693" spans="1:4" x14ac:dyDescent="0.2">
      <c r="A20693" t="s">
        <v>425</v>
      </c>
      <c r="B20693" t="s">
        <v>143</v>
      </c>
      <c r="C20693" s="44">
        <v>0</v>
      </c>
      <c r="D20693" s="33">
        <v>43861</v>
      </c>
    </row>
    <row r="20694" spans="1:4" x14ac:dyDescent="0.2">
      <c r="A20694" t="s">
        <v>425</v>
      </c>
      <c r="B20694" t="s">
        <v>143</v>
      </c>
      <c r="C20694" s="44">
        <v>0</v>
      </c>
      <c r="D20694" s="33">
        <v>43862</v>
      </c>
    </row>
    <row r="20695" spans="1:4" x14ac:dyDescent="0.2">
      <c r="A20695" t="s">
        <v>425</v>
      </c>
      <c r="B20695" t="s">
        <v>143</v>
      </c>
      <c r="C20695" s="44">
        <v>0</v>
      </c>
      <c r="D20695" s="33">
        <v>43863</v>
      </c>
    </row>
    <row r="20696" spans="1:4" x14ac:dyDescent="0.2">
      <c r="A20696" t="s">
        <v>425</v>
      </c>
      <c r="B20696" t="s">
        <v>143</v>
      </c>
      <c r="C20696" s="44">
        <v>0</v>
      </c>
      <c r="D20696" s="33">
        <v>43864</v>
      </c>
    </row>
    <row r="20697" spans="1:4" x14ac:dyDescent="0.2">
      <c r="A20697" t="s">
        <v>425</v>
      </c>
      <c r="B20697" t="s">
        <v>143</v>
      </c>
      <c r="C20697" s="44">
        <v>0</v>
      </c>
      <c r="D20697" s="33">
        <v>43865</v>
      </c>
    </row>
    <row r="20698" spans="1:4" x14ac:dyDescent="0.2">
      <c r="A20698" t="s">
        <v>425</v>
      </c>
      <c r="B20698" t="s">
        <v>143</v>
      </c>
      <c r="C20698" s="44">
        <v>0</v>
      </c>
      <c r="D20698" s="33">
        <v>43866</v>
      </c>
    </row>
    <row r="20699" spans="1:4" x14ac:dyDescent="0.2">
      <c r="A20699" t="s">
        <v>425</v>
      </c>
      <c r="B20699" t="s">
        <v>143</v>
      </c>
      <c r="C20699" s="44">
        <v>0</v>
      </c>
      <c r="D20699" s="33">
        <v>43867</v>
      </c>
    </row>
    <row r="20700" spans="1:4" x14ac:dyDescent="0.2">
      <c r="A20700" t="s">
        <v>425</v>
      </c>
      <c r="B20700" t="s">
        <v>143</v>
      </c>
      <c r="C20700" s="44">
        <v>0</v>
      </c>
      <c r="D20700" s="33">
        <v>43868</v>
      </c>
    </row>
    <row r="20701" spans="1:4" x14ac:dyDescent="0.2">
      <c r="A20701" t="s">
        <v>425</v>
      </c>
      <c r="B20701" t="s">
        <v>143</v>
      </c>
      <c r="C20701" s="44">
        <v>0</v>
      </c>
      <c r="D20701" s="33">
        <v>43869</v>
      </c>
    </row>
    <row r="20702" spans="1:4" x14ac:dyDescent="0.2">
      <c r="A20702" t="s">
        <v>425</v>
      </c>
      <c r="B20702" t="s">
        <v>143</v>
      </c>
      <c r="C20702" s="44">
        <v>0</v>
      </c>
      <c r="D20702" s="33">
        <v>43870</v>
      </c>
    </row>
    <row r="20703" spans="1:4" x14ac:dyDescent="0.2">
      <c r="A20703" t="s">
        <v>425</v>
      </c>
      <c r="B20703" t="s">
        <v>143</v>
      </c>
      <c r="C20703" s="44">
        <v>0</v>
      </c>
      <c r="D20703" s="33">
        <v>43871</v>
      </c>
    </row>
    <row r="20704" spans="1:4" x14ac:dyDescent="0.2">
      <c r="A20704" t="s">
        <v>425</v>
      </c>
      <c r="B20704" t="s">
        <v>143</v>
      </c>
      <c r="C20704" s="44">
        <v>0</v>
      </c>
      <c r="D20704" s="33">
        <v>43872</v>
      </c>
    </row>
    <row r="20705" spans="1:4" x14ac:dyDescent="0.2">
      <c r="A20705" t="s">
        <v>425</v>
      </c>
      <c r="B20705" t="s">
        <v>143</v>
      </c>
      <c r="C20705" s="44">
        <v>0</v>
      </c>
      <c r="D20705" s="33">
        <v>43873</v>
      </c>
    </row>
    <row r="20706" spans="1:4" x14ac:dyDescent="0.2">
      <c r="A20706" t="s">
        <v>425</v>
      </c>
      <c r="B20706" t="s">
        <v>143</v>
      </c>
      <c r="C20706" s="44">
        <v>0</v>
      </c>
      <c r="D20706" s="33">
        <v>43874</v>
      </c>
    </row>
    <row r="20707" spans="1:4" x14ac:dyDescent="0.2">
      <c r="A20707" t="s">
        <v>425</v>
      </c>
      <c r="B20707" t="s">
        <v>143</v>
      </c>
      <c r="C20707" s="44">
        <v>0</v>
      </c>
      <c r="D20707" s="33">
        <v>43875</v>
      </c>
    </row>
    <row r="20708" spans="1:4" x14ac:dyDescent="0.2">
      <c r="A20708" t="s">
        <v>425</v>
      </c>
      <c r="B20708" t="s">
        <v>143</v>
      </c>
      <c r="C20708" s="44">
        <v>0</v>
      </c>
      <c r="D20708" s="33">
        <v>43876</v>
      </c>
    </row>
    <row r="20709" spans="1:4" x14ac:dyDescent="0.2">
      <c r="A20709" t="s">
        <v>425</v>
      </c>
      <c r="B20709" t="s">
        <v>143</v>
      </c>
      <c r="C20709" s="44">
        <v>0</v>
      </c>
      <c r="D20709" s="33">
        <v>43877</v>
      </c>
    </row>
    <row r="20710" spans="1:4" x14ac:dyDescent="0.2">
      <c r="A20710" t="s">
        <v>425</v>
      </c>
      <c r="B20710" t="s">
        <v>143</v>
      </c>
      <c r="C20710" s="44">
        <v>0</v>
      </c>
      <c r="D20710" s="33">
        <v>43878</v>
      </c>
    </row>
    <row r="20711" spans="1:4" x14ac:dyDescent="0.2">
      <c r="A20711" t="s">
        <v>425</v>
      </c>
      <c r="B20711" t="s">
        <v>143</v>
      </c>
      <c r="C20711" s="44">
        <v>0</v>
      </c>
      <c r="D20711" s="33">
        <v>43879</v>
      </c>
    </row>
    <row r="20712" spans="1:4" x14ac:dyDescent="0.2">
      <c r="A20712" t="s">
        <v>425</v>
      </c>
      <c r="B20712" t="s">
        <v>143</v>
      </c>
      <c r="C20712" s="44">
        <v>0</v>
      </c>
      <c r="D20712" s="33">
        <v>43880</v>
      </c>
    </row>
    <row r="20713" spans="1:4" x14ac:dyDescent="0.2">
      <c r="A20713" t="s">
        <v>425</v>
      </c>
      <c r="B20713" t="s">
        <v>143</v>
      </c>
      <c r="C20713" s="44">
        <v>0</v>
      </c>
      <c r="D20713" s="33">
        <v>43881</v>
      </c>
    </row>
    <row r="20714" spans="1:4" x14ac:dyDescent="0.2">
      <c r="A20714" t="s">
        <v>425</v>
      </c>
      <c r="B20714" t="s">
        <v>143</v>
      </c>
      <c r="C20714" s="44">
        <v>0</v>
      </c>
      <c r="D20714" s="33">
        <v>43882</v>
      </c>
    </row>
    <row r="20715" spans="1:4" x14ac:dyDescent="0.2">
      <c r="A20715" t="s">
        <v>425</v>
      </c>
      <c r="B20715" t="s">
        <v>143</v>
      </c>
      <c r="C20715" s="44">
        <v>0</v>
      </c>
      <c r="D20715" s="33">
        <v>43883</v>
      </c>
    </row>
    <row r="20716" spans="1:4" x14ac:dyDescent="0.2">
      <c r="A20716" t="s">
        <v>425</v>
      </c>
      <c r="B20716" t="s">
        <v>143</v>
      </c>
      <c r="C20716" s="44">
        <v>0</v>
      </c>
      <c r="D20716" s="33">
        <v>43884</v>
      </c>
    </row>
    <row r="20717" spans="1:4" x14ac:dyDescent="0.2">
      <c r="A20717" t="s">
        <v>425</v>
      </c>
      <c r="B20717" t="s">
        <v>143</v>
      </c>
      <c r="C20717" s="44">
        <v>0</v>
      </c>
      <c r="D20717" s="33">
        <v>43885</v>
      </c>
    </row>
    <row r="20718" spans="1:4" x14ac:dyDescent="0.2">
      <c r="A20718" t="s">
        <v>425</v>
      </c>
      <c r="B20718" t="s">
        <v>143</v>
      </c>
      <c r="C20718" s="44">
        <v>0</v>
      </c>
      <c r="D20718" s="33">
        <v>43886</v>
      </c>
    </row>
    <row r="20719" spans="1:4" x14ac:dyDescent="0.2">
      <c r="A20719" t="s">
        <v>425</v>
      </c>
      <c r="B20719" t="s">
        <v>143</v>
      </c>
      <c r="C20719" s="44">
        <v>0</v>
      </c>
      <c r="D20719" s="33">
        <v>43887</v>
      </c>
    </row>
    <row r="20720" spans="1:4" x14ac:dyDescent="0.2">
      <c r="A20720" t="s">
        <v>425</v>
      </c>
      <c r="B20720" t="s">
        <v>143</v>
      </c>
      <c r="C20720" s="44">
        <v>0</v>
      </c>
      <c r="D20720" s="33">
        <v>43888</v>
      </c>
    </row>
    <row r="20721" spans="1:4" x14ac:dyDescent="0.2">
      <c r="A20721" t="s">
        <v>425</v>
      </c>
      <c r="B20721" t="s">
        <v>143</v>
      </c>
      <c r="C20721" s="44">
        <v>0</v>
      </c>
      <c r="D20721" s="33">
        <v>43889</v>
      </c>
    </row>
    <row r="20722" spans="1:4" x14ac:dyDescent="0.2">
      <c r="A20722" t="s">
        <v>425</v>
      </c>
      <c r="B20722" t="s">
        <v>143</v>
      </c>
      <c r="C20722" s="44">
        <v>0</v>
      </c>
      <c r="D20722" s="33">
        <v>43890</v>
      </c>
    </row>
    <row r="20723" spans="1:4" x14ac:dyDescent="0.2">
      <c r="A20723" t="s">
        <v>425</v>
      </c>
      <c r="B20723" t="s">
        <v>143</v>
      </c>
      <c r="C20723" s="44">
        <v>0</v>
      </c>
      <c r="D20723" s="33">
        <v>43891</v>
      </c>
    </row>
    <row r="20724" spans="1:4" x14ac:dyDescent="0.2">
      <c r="A20724" t="s">
        <v>425</v>
      </c>
      <c r="B20724" t="s">
        <v>143</v>
      </c>
      <c r="C20724" s="44">
        <v>0</v>
      </c>
      <c r="D20724" s="33">
        <v>43892</v>
      </c>
    </row>
    <row r="20725" spans="1:4" x14ac:dyDescent="0.2">
      <c r="A20725" t="s">
        <v>425</v>
      </c>
      <c r="B20725" t="s">
        <v>143</v>
      </c>
      <c r="C20725" s="44">
        <v>0</v>
      </c>
      <c r="D20725" s="33">
        <v>43893</v>
      </c>
    </row>
    <row r="20726" spans="1:4" x14ac:dyDescent="0.2">
      <c r="A20726" t="s">
        <v>425</v>
      </c>
      <c r="B20726" t="s">
        <v>143</v>
      </c>
      <c r="C20726" s="44">
        <v>0</v>
      </c>
      <c r="D20726" s="33">
        <v>43894</v>
      </c>
    </row>
    <row r="20727" spans="1:4" x14ac:dyDescent="0.2">
      <c r="A20727" t="s">
        <v>425</v>
      </c>
      <c r="B20727" t="s">
        <v>143</v>
      </c>
      <c r="C20727" s="44">
        <v>0</v>
      </c>
      <c r="D20727" s="33">
        <v>43895</v>
      </c>
    </row>
    <row r="20728" spans="1:4" x14ac:dyDescent="0.2">
      <c r="A20728" t="s">
        <v>425</v>
      </c>
      <c r="B20728" t="s">
        <v>143</v>
      </c>
      <c r="C20728" s="44">
        <v>0</v>
      </c>
      <c r="D20728" s="33">
        <v>43896</v>
      </c>
    </row>
    <row r="20729" spans="1:4" x14ac:dyDescent="0.2">
      <c r="A20729" t="s">
        <v>425</v>
      </c>
      <c r="B20729" t="s">
        <v>143</v>
      </c>
      <c r="C20729" s="44">
        <v>0</v>
      </c>
      <c r="D20729" s="33">
        <v>43897</v>
      </c>
    </row>
    <row r="20730" spans="1:4" x14ac:dyDescent="0.2">
      <c r="A20730" t="s">
        <v>425</v>
      </c>
      <c r="B20730" t="s">
        <v>143</v>
      </c>
      <c r="C20730" s="44">
        <v>0</v>
      </c>
      <c r="D20730" s="33">
        <v>43898</v>
      </c>
    </row>
    <row r="20731" spans="1:4" x14ac:dyDescent="0.2">
      <c r="A20731" t="s">
        <v>425</v>
      </c>
      <c r="B20731" t="s">
        <v>143</v>
      </c>
      <c r="C20731" s="44">
        <v>0</v>
      </c>
      <c r="D20731" s="33">
        <v>43899</v>
      </c>
    </row>
    <row r="20732" spans="1:4" x14ac:dyDescent="0.2">
      <c r="A20732" t="s">
        <v>425</v>
      </c>
      <c r="B20732" t="s">
        <v>143</v>
      </c>
      <c r="C20732" s="44">
        <v>0</v>
      </c>
      <c r="D20732" s="33">
        <v>43900</v>
      </c>
    </row>
    <row r="20733" spans="1:4" x14ac:dyDescent="0.2">
      <c r="A20733" t="s">
        <v>425</v>
      </c>
      <c r="B20733" t="s">
        <v>143</v>
      </c>
      <c r="C20733" s="44">
        <v>0</v>
      </c>
      <c r="D20733" s="33">
        <v>43901</v>
      </c>
    </row>
    <row r="20734" spans="1:4" x14ac:dyDescent="0.2">
      <c r="A20734" t="s">
        <v>425</v>
      </c>
      <c r="B20734" t="s">
        <v>143</v>
      </c>
      <c r="C20734" s="44">
        <v>0</v>
      </c>
      <c r="D20734" s="33">
        <v>43902</v>
      </c>
    </row>
    <row r="20735" spans="1:4" x14ac:dyDescent="0.2">
      <c r="A20735" t="s">
        <v>425</v>
      </c>
      <c r="B20735" t="s">
        <v>143</v>
      </c>
      <c r="C20735" s="44">
        <v>0</v>
      </c>
      <c r="D20735" s="33">
        <v>43903</v>
      </c>
    </row>
    <row r="20736" spans="1:4" x14ac:dyDescent="0.2">
      <c r="A20736" t="s">
        <v>425</v>
      </c>
      <c r="B20736" t="s">
        <v>143</v>
      </c>
      <c r="C20736" s="44">
        <v>0</v>
      </c>
      <c r="D20736" s="33">
        <v>43904</v>
      </c>
    </row>
    <row r="20737" spans="1:4" x14ac:dyDescent="0.2">
      <c r="A20737" t="s">
        <v>425</v>
      </c>
      <c r="B20737" t="s">
        <v>143</v>
      </c>
      <c r="C20737" s="44">
        <v>0</v>
      </c>
      <c r="D20737" s="33">
        <v>43905</v>
      </c>
    </row>
    <row r="20738" spans="1:4" x14ac:dyDescent="0.2">
      <c r="A20738" t="s">
        <v>426</v>
      </c>
      <c r="B20738" t="s">
        <v>143</v>
      </c>
      <c r="C20738" s="44">
        <v>0</v>
      </c>
      <c r="D20738" s="33">
        <v>43852</v>
      </c>
    </row>
    <row r="20739" spans="1:4" x14ac:dyDescent="0.2">
      <c r="A20739" t="s">
        <v>426</v>
      </c>
      <c r="B20739" t="s">
        <v>143</v>
      </c>
      <c r="C20739" s="44">
        <v>0</v>
      </c>
      <c r="D20739" s="33">
        <v>43853</v>
      </c>
    </row>
    <row r="20740" spans="1:4" x14ac:dyDescent="0.2">
      <c r="A20740" t="s">
        <v>426</v>
      </c>
      <c r="B20740" t="s">
        <v>143</v>
      </c>
      <c r="C20740" s="44">
        <v>0</v>
      </c>
      <c r="D20740" s="33">
        <v>43854</v>
      </c>
    </row>
    <row r="20741" spans="1:4" x14ac:dyDescent="0.2">
      <c r="A20741" t="s">
        <v>426</v>
      </c>
      <c r="B20741" t="s">
        <v>143</v>
      </c>
      <c r="C20741" s="44">
        <v>0</v>
      </c>
      <c r="D20741" s="33">
        <v>43855</v>
      </c>
    </row>
    <row r="20742" spans="1:4" x14ac:dyDescent="0.2">
      <c r="A20742" t="s">
        <v>426</v>
      </c>
      <c r="B20742" t="s">
        <v>143</v>
      </c>
      <c r="C20742" s="44">
        <v>0</v>
      </c>
      <c r="D20742" s="33">
        <v>43856</v>
      </c>
    </row>
    <row r="20743" spans="1:4" x14ac:dyDescent="0.2">
      <c r="A20743" t="s">
        <v>426</v>
      </c>
      <c r="B20743" t="s">
        <v>143</v>
      </c>
      <c r="C20743" s="44">
        <v>0</v>
      </c>
      <c r="D20743" s="33">
        <v>43857</v>
      </c>
    </row>
    <row r="20744" spans="1:4" x14ac:dyDescent="0.2">
      <c r="A20744" t="s">
        <v>426</v>
      </c>
      <c r="B20744" t="s">
        <v>143</v>
      </c>
      <c r="C20744" s="44">
        <v>0</v>
      </c>
      <c r="D20744" s="33">
        <v>43858</v>
      </c>
    </row>
    <row r="20745" spans="1:4" x14ac:dyDescent="0.2">
      <c r="A20745" t="s">
        <v>426</v>
      </c>
      <c r="B20745" t="s">
        <v>143</v>
      </c>
      <c r="C20745" s="44">
        <v>0</v>
      </c>
      <c r="D20745" s="33">
        <v>43859</v>
      </c>
    </row>
    <row r="20746" spans="1:4" x14ac:dyDescent="0.2">
      <c r="A20746" t="s">
        <v>426</v>
      </c>
      <c r="B20746" t="s">
        <v>143</v>
      </c>
      <c r="C20746" s="44">
        <v>0</v>
      </c>
      <c r="D20746" s="33">
        <v>43860</v>
      </c>
    </row>
    <row r="20747" spans="1:4" x14ac:dyDescent="0.2">
      <c r="A20747" t="s">
        <v>426</v>
      </c>
      <c r="B20747" t="s">
        <v>143</v>
      </c>
      <c r="C20747" s="44">
        <v>0</v>
      </c>
      <c r="D20747" s="33">
        <v>43861</v>
      </c>
    </row>
    <row r="20748" spans="1:4" x14ac:dyDescent="0.2">
      <c r="A20748" t="s">
        <v>426</v>
      </c>
      <c r="B20748" t="s">
        <v>143</v>
      </c>
      <c r="C20748" s="44">
        <v>0</v>
      </c>
      <c r="D20748" s="33">
        <v>43862</v>
      </c>
    </row>
    <row r="20749" spans="1:4" x14ac:dyDescent="0.2">
      <c r="A20749" t="s">
        <v>426</v>
      </c>
      <c r="B20749" t="s">
        <v>143</v>
      </c>
      <c r="C20749" s="44">
        <v>0</v>
      </c>
      <c r="D20749" s="33">
        <v>43863</v>
      </c>
    </row>
    <row r="20750" spans="1:4" x14ac:dyDescent="0.2">
      <c r="A20750" t="s">
        <v>426</v>
      </c>
      <c r="B20750" t="s">
        <v>143</v>
      </c>
      <c r="C20750" s="44">
        <v>0</v>
      </c>
      <c r="D20750" s="33">
        <v>43864</v>
      </c>
    </row>
    <row r="20751" spans="1:4" x14ac:dyDescent="0.2">
      <c r="A20751" t="s">
        <v>426</v>
      </c>
      <c r="B20751" t="s">
        <v>143</v>
      </c>
      <c r="C20751" s="44">
        <v>0</v>
      </c>
      <c r="D20751" s="33">
        <v>43865</v>
      </c>
    </row>
    <row r="20752" spans="1:4" x14ac:dyDescent="0.2">
      <c r="A20752" t="s">
        <v>426</v>
      </c>
      <c r="B20752" t="s">
        <v>143</v>
      </c>
      <c r="C20752" s="44">
        <v>0</v>
      </c>
      <c r="D20752" s="33">
        <v>43866</v>
      </c>
    </row>
    <row r="20753" spans="1:4" x14ac:dyDescent="0.2">
      <c r="A20753" t="s">
        <v>426</v>
      </c>
      <c r="B20753" t="s">
        <v>143</v>
      </c>
      <c r="C20753" s="44">
        <v>0</v>
      </c>
      <c r="D20753" s="33">
        <v>43867</v>
      </c>
    </row>
    <row r="20754" spans="1:4" x14ac:dyDescent="0.2">
      <c r="A20754" t="s">
        <v>426</v>
      </c>
      <c r="B20754" t="s">
        <v>143</v>
      </c>
      <c r="C20754" s="44">
        <v>0</v>
      </c>
      <c r="D20754" s="33">
        <v>43868</v>
      </c>
    </row>
    <row r="20755" spans="1:4" x14ac:dyDescent="0.2">
      <c r="A20755" t="s">
        <v>426</v>
      </c>
      <c r="B20755" t="s">
        <v>143</v>
      </c>
      <c r="C20755" s="44">
        <v>0</v>
      </c>
      <c r="D20755" s="33">
        <v>43869</v>
      </c>
    </row>
    <row r="20756" spans="1:4" x14ac:dyDescent="0.2">
      <c r="A20756" t="s">
        <v>426</v>
      </c>
      <c r="B20756" t="s">
        <v>143</v>
      </c>
      <c r="C20756" s="44">
        <v>0</v>
      </c>
      <c r="D20756" s="33">
        <v>43870</v>
      </c>
    </row>
    <row r="20757" spans="1:4" x14ac:dyDescent="0.2">
      <c r="A20757" t="s">
        <v>426</v>
      </c>
      <c r="B20757" t="s">
        <v>143</v>
      </c>
      <c r="C20757" s="44">
        <v>0</v>
      </c>
      <c r="D20757" s="33">
        <v>43871</v>
      </c>
    </row>
    <row r="20758" spans="1:4" x14ac:dyDescent="0.2">
      <c r="A20758" t="s">
        <v>426</v>
      </c>
      <c r="B20758" t="s">
        <v>143</v>
      </c>
      <c r="C20758" s="44">
        <v>0</v>
      </c>
      <c r="D20758" s="33">
        <v>43872</v>
      </c>
    </row>
    <row r="20759" spans="1:4" x14ac:dyDescent="0.2">
      <c r="A20759" t="s">
        <v>426</v>
      </c>
      <c r="B20759" t="s">
        <v>143</v>
      </c>
      <c r="C20759" s="44">
        <v>0</v>
      </c>
      <c r="D20759" s="33">
        <v>43873</v>
      </c>
    </row>
    <row r="20760" spans="1:4" x14ac:dyDescent="0.2">
      <c r="A20760" t="s">
        <v>426</v>
      </c>
      <c r="B20760" t="s">
        <v>143</v>
      </c>
      <c r="C20760" s="44">
        <v>0</v>
      </c>
      <c r="D20760" s="33">
        <v>43874</v>
      </c>
    </row>
    <row r="20761" spans="1:4" x14ac:dyDescent="0.2">
      <c r="A20761" t="s">
        <v>426</v>
      </c>
      <c r="B20761" t="s">
        <v>143</v>
      </c>
      <c r="C20761" s="44">
        <v>0</v>
      </c>
      <c r="D20761" s="33">
        <v>43875</v>
      </c>
    </row>
    <row r="20762" spans="1:4" x14ac:dyDescent="0.2">
      <c r="A20762" t="s">
        <v>426</v>
      </c>
      <c r="B20762" t="s">
        <v>143</v>
      </c>
      <c r="C20762" s="44">
        <v>0</v>
      </c>
      <c r="D20762" s="33">
        <v>43876</v>
      </c>
    </row>
    <row r="20763" spans="1:4" x14ac:dyDescent="0.2">
      <c r="A20763" t="s">
        <v>426</v>
      </c>
      <c r="B20763" t="s">
        <v>143</v>
      </c>
      <c r="C20763" s="44">
        <v>0</v>
      </c>
      <c r="D20763" s="33">
        <v>43877</v>
      </c>
    </row>
    <row r="20764" spans="1:4" x14ac:dyDescent="0.2">
      <c r="A20764" t="s">
        <v>426</v>
      </c>
      <c r="B20764" t="s">
        <v>143</v>
      </c>
      <c r="C20764" s="44">
        <v>0</v>
      </c>
      <c r="D20764" s="33">
        <v>43878</v>
      </c>
    </row>
    <row r="20765" spans="1:4" x14ac:dyDescent="0.2">
      <c r="A20765" t="s">
        <v>426</v>
      </c>
      <c r="B20765" t="s">
        <v>143</v>
      </c>
      <c r="C20765" s="44">
        <v>0</v>
      </c>
      <c r="D20765" s="33">
        <v>43879</v>
      </c>
    </row>
    <row r="20766" spans="1:4" x14ac:dyDescent="0.2">
      <c r="A20766" t="s">
        <v>426</v>
      </c>
      <c r="B20766" t="s">
        <v>143</v>
      </c>
      <c r="C20766" s="44">
        <v>0</v>
      </c>
      <c r="D20766" s="33">
        <v>43880</v>
      </c>
    </row>
    <row r="20767" spans="1:4" x14ac:dyDescent="0.2">
      <c r="A20767" t="s">
        <v>426</v>
      </c>
      <c r="B20767" t="s">
        <v>143</v>
      </c>
      <c r="C20767" s="44">
        <v>0</v>
      </c>
      <c r="D20767" s="33">
        <v>43881</v>
      </c>
    </row>
    <row r="20768" spans="1:4" x14ac:dyDescent="0.2">
      <c r="A20768" t="s">
        <v>426</v>
      </c>
      <c r="B20768" t="s">
        <v>143</v>
      </c>
      <c r="C20768" s="44">
        <v>0</v>
      </c>
      <c r="D20768" s="33">
        <v>43882</v>
      </c>
    </row>
    <row r="20769" spans="1:4" x14ac:dyDescent="0.2">
      <c r="A20769" t="s">
        <v>426</v>
      </c>
      <c r="B20769" t="s">
        <v>143</v>
      </c>
      <c r="C20769" s="44">
        <v>0</v>
      </c>
      <c r="D20769" s="33">
        <v>43883</v>
      </c>
    </row>
    <row r="20770" spans="1:4" x14ac:dyDescent="0.2">
      <c r="A20770" t="s">
        <v>426</v>
      </c>
      <c r="B20770" t="s">
        <v>143</v>
      </c>
      <c r="C20770" s="44">
        <v>0</v>
      </c>
      <c r="D20770" s="33">
        <v>43884</v>
      </c>
    </row>
    <row r="20771" spans="1:4" x14ac:dyDescent="0.2">
      <c r="A20771" t="s">
        <v>426</v>
      </c>
      <c r="B20771" t="s">
        <v>143</v>
      </c>
      <c r="C20771" s="44">
        <v>0</v>
      </c>
      <c r="D20771" s="33">
        <v>43885</v>
      </c>
    </row>
    <row r="20772" spans="1:4" x14ac:dyDescent="0.2">
      <c r="A20772" t="s">
        <v>426</v>
      </c>
      <c r="B20772" t="s">
        <v>143</v>
      </c>
      <c r="C20772" s="44">
        <v>0</v>
      </c>
      <c r="D20772" s="33">
        <v>43886</v>
      </c>
    </row>
    <row r="20773" spans="1:4" x14ac:dyDescent="0.2">
      <c r="A20773" t="s">
        <v>426</v>
      </c>
      <c r="B20773" t="s">
        <v>143</v>
      </c>
      <c r="C20773" s="44">
        <v>0</v>
      </c>
      <c r="D20773" s="33">
        <v>43887</v>
      </c>
    </row>
    <row r="20774" spans="1:4" x14ac:dyDescent="0.2">
      <c r="A20774" t="s">
        <v>426</v>
      </c>
      <c r="B20774" t="s">
        <v>143</v>
      </c>
      <c r="C20774" s="44">
        <v>0</v>
      </c>
      <c r="D20774" s="33">
        <v>43888</v>
      </c>
    </row>
    <row r="20775" spans="1:4" x14ac:dyDescent="0.2">
      <c r="A20775" t="s">
        <v>426</v>
      </c>
      <c r="B20775" t="s">
        <v>143</v>
      </c>
      <c r="C20775" s="44">
        <v>0</v>
      </c>
      <c r="D20775" s="33">
        <v>43889</v>
      </c>
    </row>
    <row r="20776" spans="1:4" x14ac:dyDescent="0.2">
      <c r="A20776" t="s">
        <v>426</v>
      </c>
      <c r="B20776" t="s">
        <v>143</v>
      </c>
      <c r="C20776" s="44">
        <v>0</v>
      </c>
      <c r="D20776" s="33">
        <v>43890</v>
      </c>
    </row>
    <row r="20777" spans="1:4" x14ac:dyDescent="0.2">
      <c r="A20777" t="s">
        <v>426</v>
      </c>
      <c r="B20777" t="s">
        <v>143</v>
      </c>
      <c r="C20777" s="44">
        <v>0</v>
      </c>
      <c r="D20777" s="33">
        <v>43891</v>
      </c>
    </row>
    <row r="20778" spans="1:4" x14ac:dyDescent="0.2">
      <c r="A20778" t="s">
        <v>426</v>
      </c>
      <c r="B20778" t="s">
        <v>143</v>
      </c>
      <c r="C20778" s="44">
        <v>0</v>
      </c>
      <c r="D20778" s="33">
        <v>43892</v>
      </c>
    </row>
    <row r="20779" spans="1:4" x14ac:dyDescent="0.2">
      <c r="A20779" t="s">
        <v>426</v>
      </c>
      <c r="B20779" t="s">
        <v>143</v>
      </c>
      <c r="C20779" s="44">
        <v>0</v>
      </c>
      <c r="D20779" s="33">
        <v>43893</v>
      </c>
    </row>
    <row r="20780" spans="1:4" x14ac:dyDescent="0.2">
      <c r="A20780" t="s">
        <v>426</v>
      </c>
      <c r="B20780" t="s">
        <v>143</v>
      </c>
      <c r="C20780" s="44">
        <v>0</v>
      </c>
      <c r="D20780" s="33">
        <v>43894</v>
      </c>
    </row>
    <row r="20781" spans="1:4" x14ac:dyDescent="0.2">
      <c r="A20781" t="s">
        <v>426</v>
      </c>
      <c r="B20781" t="s">
        <v>143</v>
      </c>
      <c r="C20781" s="44">
        <v>0</v>
      </c>
      <c r="D20781" s="33">
        <v>43895</v>
      </c>
    </row>
    <row r="20782" spans="1:4" x14ac:dyDescent="0.2">
      <c r="A20782" t="s">
        <v>426</v>
      </c>
      <c r="B20782" t="s">
        <v>143</v>
      </c>
      <c r="C20782" s="44">
        <v>0</v>
      </c>
      <c r="D20782" s="33">
        <v>43896</v>
      </c>
    </row>
    <row r="20783" spans="1:4" x14ac:dyDescent="0.2">
      <c r="A20783" t="s">
        <v>426</v>
      </c>
      <c r="B20783" t="s">
        <v>143</v>
      </c>
      <c r="C20783" s="44">
        <v>0</v>
      </c>
      <c r="D20783" s="33">
        <v>43897</v>
      </c>
    </row>
    <row r="20784" spans="1:4" x14ac:dyDescent="0.2">
      <c r="A20784" t="s">
        <v>426</v>
      </c>
      <c r="B20784" t="s">
        <v>143</v>
      </c>
      <c r="C20784" s="44">
        <v>0</v>
      </c>
      <c r="D20784" s="33">
        <v>43898</v>
      </c>
    </row>
    <row r="20785" spans="1:4" x14ac:dyDescent="0.2">
      <c r="A20785" t="s">
        <v>426</v>
      </c>
      <c r="B20785" t="s">
        <v>143</v>
      </c>
      <c r="C20785" s="44">
        <v>0</v>
      </c>
      <c r="D20785" s="33">
        <v>43899</v>
      </c>
    </row>
    <row r="20786" spans="1:4" x14ac:dyDescent="0.2">
      <c r="A20786" t="s">
        <v>426</v>
      </c>
      <c r="B20786" t="s">
        <v>143</v>
      </c>
      <c r="C20786" s="44">
        <v>0</v>
      </c>
      <c r="D20786" s="33">
        <v>43900</v>
      </c>
    </row>
    <row r="20787" spans="1:4" x14ac:dyDescent="0.2">
      <c r="A20787" t="s">
        <v>426</v>
      </c>
      <c r="B20787" t="s">
        <v>143</v>
      </c>
      <c r="C20787" s="44">
        <v>0</v>
      </c>
      <c r="D20787" s="33">
        <v>43901</v>
      </c>
    </row>
    <row r="20788" spans="1:4" x14ac:dyDescent="0.2">
      <c r="A20788" t="s">
        <v>426</v>
      </c>
      <c r="B20788" t="s">
        <v>143</v>
      </c>
      <c r="C20788" s="44">
        <v>0</v>
      </c>
      <c r="D20788" s="33">
        <v>43902</v>
      </c>
    </row>
    <row r="20789" spans="1:4" x14ac:dyDescent="0.2">
      <c r="A20789" t="s">
        <v>426</v>
      </c>
      <c r="B20789" t="s">
        <v>143</v>
      </c>
      <c r="C20789" s="44">
        <v>0</v>
      </c>
      <c r="D20789" s="33">
        <v>43903</v>
      </c>
    </row>
    <row r="20790" spans="1:4" x14ac:dyDescent="0.2">
      <c r="A20790" t="s">
        <v>426</v>
      </c>
      <c r="B20790" t="s">
        <v>143</v>
      </c>
      <c r="C20790" s="44">
        <v>0</v>
      </c>
      <c r="D20790" s="33">
        <v>43904</v>
      </c>
    </row>
    <row r="20791" spans="1:4" x14ac:dyDescent="0.2">
      <c r="A20791" t="s">
        <v>426</v>
      </c>
      <c r="B20791" t="s">
        <v>143</v>
      </c>
      <c r="C20791" s="44">
        <v>0</v>
      </c>
      <c r="D20791" s="33">
        <v>43905</v>
      </c>
    </row>
    <row r="20792" spans="1:4" x14ac:dyDescent="0.2">
      <c r="A20792" t="s">
        <v>427</v>
      </c>
      <c r="B20792" t="s">
        <v>143</v>
      </c>
      <c r="C20792" s="44">
        <v>0</v>
      </c>
      <c r="D20792" s="33">
        <v>43852</v>
      </c>
    </row>
    <row r="20793" spans="1:4" x14ac:dyDescent="0.2">
      <c r="A20793" t="s">
        <v>427</v>
      </c>
      <c r="B20793" t="s">
        <v>143</v>
      </c>
      <c r="C20793" s="44">
        <v>0</v>
      </c>
      <c r="D20793" s="33">
        <v>43853</v>
      </c>
    </row>
    <row r="20794" spans="1:4" x14ac:dyDescent="0.2">
      <c r="A20794" t="s">
        <v>427</v>
      </c>
      <c r="B20794" t="s">
        <v>143</v>
      </c>
      <c r="C20794" s="44">
        <v>0</v>
      </c>
      <c r="D20794" s="33">
        <v>43854</v>
      </c>
    </row>
    <row r="20795" spans="1:4" x14ac:dyDescent="0.2">
      <c r="A20795" t="s">
        <v>427</v>
      </c>
      <c r="B20795" t="s">
        <v>143</v>
      </c>
      <c r="C20795" s="44">
        <v>0</v>
      </c>
      <c r="D20795" s="33">
        <v>43855</v>
      </c>
    </row>
    <row r="20796" spans="1:4" x14ac:dyDescent="0.2">
      <c r="A20796" t="s">
        <v>427</v>
      </c>
      <c r="B20796" t="s">
        <v>143</v>
      </c>
      <c r="C20796" s="44">
        <v>0</v>
      </c>
      <c r="D20796" s="33">
        <v>43856</v>
      </c>
    </row>
    <row r="20797" spans="1:4" x14ac:dyDescent="0.2">
      <c r="A20797" t="s">
        <v>427</v>
      </c>
      <c r="B20797" t="s">
        <v>143</v>
      </c>
      <c r="C20797" s="44">
        <v>0</v>
      </c>
      <c r="D20797" s="33">
        <v>43857</v>
      </c>
    </row>
    <row r="20798" spans="1:4" x14ac:dyDescent="0.2">
      <c r="A20798" t="s">
        <v>427</v>
      </c>
      <c r="B20798" t="s">
        <v>143</v>
      </c>
      <c r="C20798" s="44">
        <v>0</v>
      </c>
      <c r="D20798" s="33">
        <v>43858</v>
      </c>
    </row>
    <row r="20799" spans="1:4" x14ac:dyDescent="0.2">
      <c r="A20799" t="s">
        <v>427</v>
      </c>
      <c r="B20799" t="s">
        <v>143</v>
      </c>
      <c r="C20799" s="44">
        <v>0</v>
      </c>
      <c r="D20799" s="33">
        <v>43859</v>
      </c>
    </row>
    <row r="20800" spans="1:4" x14ac:dyDescent="0.2">
      <c r="A20800" t="s">
        <v>427</v>
      </c>
      <c r="B20800" t="s">
        <v>143</v>
      </c>
      <c r="C20800" s="44">
        <v>0</v>
      </c>
      <c r="D20800" s="33">
        <v>43860</v>
      </c>
    </row>
    <row r="20801" spans="1:4" x14ac:dyDescent="0.2">
      <c r="A20801" t="s">
        <v>427</v>
      </c>
      <c r="B20801" t="s">
        <v>143</v>
      </c>
      <c r="C20801" s="44">
        <v>0</v>
      </c>
      <c r="D20801" s="33">
        <v>43861</v>
      </c>
    </row>
    <row r="20802" spans="1:4" x14ac:dyDescent="0.2">
      <c r="A20802" t="s">
        <v>427</v>
      </c>
      <c r="B20802" t="s">
        <v>143</v>
      </c>
      <c r="C20802" s="44">
        <v>0</v>
      </c>
      <c r="D20802" s="33">
        <v>43862</v>
      </c>
    </row>
    <row r="20803" spans="1:4" x14ac:dyDescent="0.2">
      <c r="A20803" t="s">
        <v>427</v>
      </c>
      <c r="B20803" t="s">
        <v>143</v>
      </c>
      <c r="C20803" s="44">
        <v>0</v>
      </c>
      <c r="D20803" s="33">
        <v>43863</v>
      </c>
    </row>
    <row r="20804" spans="1:4" x14ac:dyDescent="0.2">
      <c r="A20804" t="s">
        <v>427</v>
      </c>
      <c r="B20804" t="s">
        <v>143</v>
      </c>
      <c r="C20804" s="44">
        <v>0</v>
      </c>
      <c r="D20804" s="33">
        <v>43864</v>
      </c>
    </row>
    <row r="20805" spans="1:4" x14ac:dyDescent="0.2">
      <c r="A20805" t="s">
        <v>427</v>
      </c>
      <c r="B20805" t="s">
        <v>143</v>
      </c>
      <c r="C20805" s="44">
        <v>0</v>
      </c>
      <c r="D20805" s="33">
        <v>43865</v>
      </c>
    </row>
    <row r="20806" spans="1:4" x14ac:dyDescent="0.2">
      <c r="A20806" t="s">
        <v>427</v>
      </c>
      <c r="B20806" t="s">
        <v>143</v>
      </c>
      <c r="C20806" s="44">
        <v>0</v>
      </c>
      <c r="D20806" s="33">
        <v>43866</v>
      </c>
    </row>
    <row r="20807" spans="1:4" x14ac:dyDescent="0.2">
      <c r="A20807" t="s">
        <v>427</v>
      </c>
      <c r="B20807" t="s">
        <v>143</v>
      </c>
      <c r="C20807" s="44">
        <v>0</v>
      </c>
      <c r="D20807" s="33">
        <v>43867</v>
      </c>
    </row>
    <row r="20808" spans="1:4" x14ac:dyDescent="0.2">
      <c r="A20808" t="s">
        <v>427</v>
      </c>
      <c r="B20808" t="s">
        <v>143</v>
      </c>
      <c r="C20808" s="44">
        <v>0</v>
      </c>
      <c r="D20808" s="33">
        <v>43868</v>
      </c>
    </row>
    <row r="20809" spans="1:4" x14ac:dyDescent="0.2">
      <c r="A20809" t="s">
        <v>427</v>
      </c>
      <c r="B20809" t="s">
        <v>143</v>
      </c>
      <c r="C20809" s="44">
        <v>0</v>
      </c>
      <c r="D20809" s="33">
        <v>43869</v>
      </c>
    </row>
    <row r="20810" spans="1:4" x14ac:dyDescent="0.2">
      <c r="A20810" t="s">
        <v>427</v>
      </c>
      <c r="B20810" t="s">
        <v>143</v>
      </c>
      <c r="C20810" s="44">
        <v>0</v>
      </c>
      <c r="D20810" s="33">
        <v>43870</v>
      </c>
    </row>
    <row r="20811" spans="1:4" x14ac:dyDescent="0.2">
      <c r="A20811" t="s">
        <v>427</v>
      </c>
      <c r="B20811" t="s">
        <v>143</v>
      </c>
      <c r="C20811" s="44">
        <v>0</v>
      </c>
      <c r="D20811" s="33">
        <v>43871</v>
      </c>
    </row>
    <row r="20812" spans="1:4" x14ac:dyDescent="0.2">
      <c r="A20812" t="s">
        <v>427</v>
      </c>
      <c r="B20812" t="s">
        <v>143</v>
      </c>
      <c r="C20812" s="44">
        <v>0</v>
      </c>
      <c r="D20812" s="33">
        <v>43872</v>
      </c>
    </row>
    <row r="20813" spans="1:4" x14ac:dyDescent="0.2">
      <c r="A20813" t="s">
        <v>427</v>
      </c>
      <c r="B20813" t="s">
        <v>143</v>
      </c>
      <c r="C20813" s="44">
        <v>0</v>
      </c>
      <c r="D20813" s="33">
        <v>43873</v>
      </c>
    </row>
    <row r="20814" spans="1:4" x14ac:dyDescent="0.2">
      <c r="A20814" t="s">
        <v>427</v>
      </c>
      <c r="B20814" t="s">
        <v>143</v>
      </c>
      <c r="C20814" s="44">
        <v>0</v>
      </c>
      <c r="D20814" s="33">
        <v>43874</v>
      </c>
    </row>
    <row r="20815" spans="1:4" x14ac:dyDescent="0.2">
      <c r="A20815" t="s">
        <v>427</v>
      </c>
      <c r="B20815" t="s">
        <v>143</v>
      </c>
      <c r="C20815" s="44">
        <v>0</v>
      </c>
      <c r="D20815" s="33">
        <v>43875</v>
      </c>
    </row>
    <row r="20816" spans="1:4" x14ac:dyDescent="0.2">
      <c r="A20816" t="s">
        <v>427</v>
      </c>
      <c r="B20816" t="s">
        <v>143</v>
      </c>
      <c r="C20816" s="44">
        <v>0</v>
      </c>
      <c r="D20816" s="33">
        <v>43876</v>
      </c>
    </row>
    <row r="20817" spans="1:4" x14ac:dyDescent="0.2">
      <c r="A20817" t="s">
        <v>427</v>
      </c>
      <c r="B20817" t="s">
        <v>143</v>
      </c>
      <c r="C20817" s="44">
        <v>0</v>
      </c>
      <c r="D20817" s="33">
        <v>43877</v>
      </c>
    </row>
    <row r="20818" spans="1:4" x14ac:dyDescent="0.2">
      <c r="A20818" t="s">
        <v>427</v>
      </c>
      <c r="B20818" t="s">
        <v>143</v>
      </c>
      <c r="C20818" s="44">
        <v>0</v>
      </c>
      <c r="D20818" s="33">
        <v>43878</v>
      </c>
    </row>
    <row r="20819" spans="1:4" x14ac:dyDescent="0.2">
      <c r="A20819" t="s">
        <v>427</v>
      </c>
      <c r="B20819" t="s">
        <v>143</v>
      </c>
      <c r="C20819" s="44">
        <v>0</v>
      </c>
      <c r="D20819" s="33">
        <v>43879</v>
      </c>
    </row>
    <row r="20820" spans="1:4" x14ac:dyDescent="0.2">
      <c r="A20820" t="s">
        <v>427</v>
      </c>
      <c r="B20820" t="s">
        <v>143</v>
      </c>
      <c r="C20820" s="44">
        <v>0</v>
      </c>
      <c r="D20820" s="33">
        <v>43880</v>
      </c>
    </row>
    <row r="20821" spans="1:4" x14ac:dyDescent="0.2">
      <c r="A20821" t="s">
        <v>427</v>
      </c>
      <c r="B20821" t="s">
        <v>143</v>
      </c>
      <c r="C20821" s="44">
        <v>0</v>
      </c>
      <c r="D20821" s="33">
        <v>43881</v>
      </c>
    </row>
    <row r="20822" spans="1:4" x14ac:dyDescent="0.2">
      <c r="A20822" t="s">
        <v>427</v>
      </c>
      <c r="B20822" t="s">
        <v>143</v>
      </c>
      <c r="C20822" s="44">
        <v>0</v>
      </c>
      <c r="D20822" s="33">
        <v>43882</v>
      </c>
    </row>
    <row r="20823" spans="1:4" x14ac:dyDescent="0.2">
      <c r="A20823" t="s">
        <v>427</v>
      </c>
      <c r="B20823" t="s">
        <v>143</v>
      </c>
      <c r="C20823" s="44">
        <v>0</v>
      </c>
      <c r="D20823" s="33">
        <v>43883</v>
      </c>
    </row>
    <row r="20824" spans="1:4" x14ac:dyDescent="0.2">
      <c r="A20824" t="s">
        <v>427</v>
      </c>
      <c r="B20824" t="s">
        <v>143</v>
      </c>
      <c r="C20824" s="44">
        <v>0</v>
      </c>
      <c r="D20824" s="33">
        <v>43884</v>
      </c>
    </row>
    <row r="20825" spans="1:4" x14ac:dyDescent="0.2">
      <c r="A20825" t="s">
        <v>427</v>
      </c>
      <c r="B20825" t="s">
        <v>143</v>
      </c>
      <c r="C20825" s="44">
        <v>0</v>
      </c>
      <c r="D20825" s="33">
        <v>43885</v>
      </c>
    </row>
    <row r="20826" spans="1:4" x14ac:dyDescent="0.2">
      <c r="A20826" t="s">
        <v>427</v>
      </c>
      <c r="B20826" t="s">
        <v>143</v>
      </c>
      <c r="C20826" s="44">
        <v>0</v>
      </c>
      <c r="D20826" s="33">
        <v>43886</v>
      </c>
    </row>
    <row r="20827" spans="1:4" x14ac:dyDescent="0.2">
      <c r="A20827" t="s">
        <v>427</v>
      </c>
      <c r="B20827" t="s">
        <v>143</v>
      </c>
      <c r="C20827" s="44">
        <v>0</v>
      </c>
      <c r="D20827" s="33">
        <v>43887</v>
      </c>
    </row>
    <row r="20828" spans="1:4" x14ac:dyDescent="0.2">
      <c r="A20828" t="s">
        <v>427</v>
      </c>
      <c r="B20828" t="s">
        <v>143</v>
      </c>
      <c r="C20828" s="44">
        <v>0</v>
      </c>
      <c r="D20828" s="33">
        <v>43888</v>
      </c>
    </row>
    <row r="20829" spans="1:4" x14ac:dyDescent="0.2">
      <c r="A20829" t="s">
        <v>427</v>
      </c>
      <c r="B20829" t="s">
        <v>143</v>
      </c>
      <c r="C20829" s="44">
        <v>0</v>
      </c>
      <c r="D20829" s="33">
        <v>43889</v>
      </c>
    </row>
    <row r="20830" spans="1:4" x14ac:dyDescent="0.2">
      <c r="A20830" t="s">
        <v>427</v>
      </c>
      <c r="B20830" t="s">
        <v>143</v>
      </c>
      <c r="C20830" s="44">
        <v>0</v>
      </c>
      <c r="D20830" s="33">
        <v>43890</v>
      </c>
    </row>
    <row r="20831" spans="1:4" x14ac:dyDescent="0.2">
      <c r="A20831" t="s">
        <v>427</v>
      </c>
      <c r="B20831" t="s">
        <v>143</v>
      </c>
      <c r="C20831" s="44">
        <v>0</v>
      </c>
      <c r="D20831" s="33">
        <v>43891</v>
      </c>
    </row>
    <row r="20832" spans="1:4" x14ac:dyDescent="0.2">
      <c r="A20832" t="s">
        <v>427</v>
      </c>
      <c r="B20832" t="s">
        <v>143</v>
      </c>
      <c r="C20832" s="44">
        <v>0</v>
      </c>
      <c r="D20832" s="33">
        <v>43892</v>
      </c>
    </row>
    <row r="20833" spans="1:4" x14ac:dyDescent="0.2">
      <c r="A20833" t="s">
        <v>427</v>
      </c>
      <c r="B20833" t="s">
        <v>143</v>
      </c>
      <c r="C20833" s="44">
        <v>0</v>
      </c>
      <c r="D20833" s="33">
        <v>43893</v>
      </c>
    </row>
    <row r="20834" spans="1:4" x14ac:dyDescent="0.2">
      <c r="A20834" t="s">
        <v>427</v>
      </c>
      <c r="B20834" t="s">
        <v>143</v>
      </c>
      <c r="C20834" s="44">
        <v>0</v>
      </c>
      <c r="D20834" s="33">
        <v>43894</v>
      </c>
    </row>
    <row r="20835" spans="1:4" x14ac:dyDescent="0.2">
      <c r="A20835" t="s">
        <v>427</v>
      </c>
      <c r="B20835" t="s">
        <v>143</v>
      </c>
      <c r="C20835" s="44">
        <v>0</v>
      </c>
      <c r="D20835" s="33">
        <v>43895</v>
      </c>
    </row>
    <row r="20836" spans="1:4" x14ac:dyDescent="0.2">
      <c r="A20836" t="s">
        <v>427</v>
      </c>
      <c r="B20836" t="s">
        <v>143</v>
      </c>
      <c r="C20836" s="44">
        <v>0</v>
      </c>
      <c r="D20836" s="33">
        <v>43896</v>
      </c>
    </row>
    <row r="20837" spans="1:4" x14ac:dyDescent="0.2">
      <c r="A20837" t="s">
        <v>427</v>
      </c>
      <c r="B20837" t="s">
        <v>143</v>
      </c>
      <c r="C20837" s="44">
        <v>0</v>
      </c>
      <c r="D20837" s="33">
        <v>43897</v>
      </c>
    </row>
    <row r="20838" spans="1:4" x14ac:dyDescent="0.2">
      <c r="A20838" t="s">
        <v>427</v>
      </c>
      <c r="B20838" t="s">
        <v>143</v>
      </c>
      <c r="C20838" s="44">
        <v>0</v>
      </c>
      <c r="D20838" s="33">
        <v>43898</v>
      </c>
    </row>
    <row r="20839" spans="1:4" x14ac:dyDescent="0.2">
      <c r="A20839" t="s">
        <v>427</v>
      </c>
      <c r="B20839" t="s">
        <v>143</v>
      </c>
      <c r="C20839" s="44">
        <v>0</v>
      </c>
      <c r="D20839" s="33">
        <v>43899</v>
      </c>
    </row>
    <row r="20840" spans="1:4" x14ac:dyDescent="0.2">
      <c r="A20840" t="s">
        <v>427</v>
      </c>
      <c r="B20840" t="s">
        <v>143</v>
      </c>
      <c r="C20840" s="44">
        <v>0</v>
      </c>
      <c r="D20840" s="33">
        <v>43900</v>
      </c>
    </row>
    <row r="20841" spans="1:4" x14ac:dyDescent="0.2">
      <c r="A20841" t="s">
        <v>427</v>
      </c>
      <c r="B20841" t="s">
        <v>143</v>
      </c>
      <c r="C20841" s="44">
        <v>0</v>
      </c>
      <c r="D20841" s="33">
        <v>43901</v>
      </c>
    </row>
    <row r="20842" spans="1:4" x14ac:dyDescent="0.2">
      <c r="A20842" t="s">
        <v>427</v>
      </c>
      <c r="B20842" t="s">
        <v>143</v>
      </c>
      <c r="C20842" s="44">
        <v>0</v>
      </c>
      <c r="D20842" s="33">
        <v>43902</v>
      </c>
    </row>
    <row r="20843" spans="1:4" x14ac:dyDescent="0.2">
      <c r="A20843" t="s">
        <v>427</v>
      </c>
      <c r="B20843" t="s">
        <v>143</v>
      </c>
      <c r="C20843" s="44">
        <v>0</v>
      </c>
      <c r="D20843" s="33">
        <v>43903</v>
      </c>
    </row>
    <row r="20844" spans="1:4" x14ac:dyDescent="0.2">
      <c r="A20844" t="s">
        <v>427</v>
      </c>
      <c r="B20844" t="s">
        <v>143</v>
      </c>
      <c r="C20844" s="44">
        <v>0</v>
      </c>
      <c r="D20844" s="33">
        <v>43904</v>
      </c>
    </row>
    <row r="20845" spans="1:4" x14ac:dyDescent="0.2">
      <c r="A20845" t="s">
        <v>427</v>
      </c>
      <c r="B20845" t="s">
        <v>143</v>
      </c>
      <c r="C20845" s="44">
        <v>0</v>
      </c>
      <c r="D20845" s="33">
        <v>43905</v>
      </c>
    </row>
    <row r="20846" spans="1:4" x14ac:dyDescent="0.2">
      <c r="A20846" t="s">
        <v>428</v>
      </c>
      <c r="B20846" t="s">
        <v>143</v>
      </c>
      <c r="C20846" s="44">
        <v>0</v>
      </c>
      <c r="D20846" s="33">
        <v>43852</v>
      </c>
    </row>
    <row r="20847" spans="1:4" x14ac:dyDescent="0.2">
      <c r="A20847" t="s">
        <v>428</v>
      </c>
      <c r="B20847" t="s">
        <v>143</v>
      </c>
      <c r="C20847" s="44">
        <v>0</v>
      </c>
      <c r="D20847" s="33">
        <v>43853</v>
      </c>
    </row>
    <row r="20848" spans="1:4" x14ac:dyDescent="0.2">
      <c r="A20848" t="s">
        <v>428</v>
      </c>
      <c r="B20848" t="s">
        <v>143</v>
      </c>
      <c r="C20848" s="44">
        <v>0</v>
      </c>
      <c r="D20848" s="33">
        <v>43854</v>
      </c>
    </row>
    <row r="20849" spans="1:4" x14ac:dyDescent="0.2">
      <c r="A20849" t="s">
        <v>428</v>
      </c>
      <c r="B20849" t="s">
        <v>143</v>
      </c>
      <c r="C20849" s="44">
        <v>0</v>
      </c>
      <c r="D20849" s="33">
        <v>43855</v>
      </c>
    </row>
    <row r="20850" spans="1:4" x14ac:dyDescent="0.2">
      <c r="A20850" t="s">
        <v>428</v>
      </c>
      <c r="B20850" t="s">
        <v>143</v>
      </c>
      <c r="C20850" s="44">
        <v>0</v>
      </c>
      <c r="D20850" s="33">
        <v>43856</v>
      </c>
    </row>
    <row r="20851" spans="1:4" x14ac:dyDescent="0.2">
      <c r="A20851" t="s">
        <v>428</v>
      </c>
      <c r="B20851" t="s">
        <v>143</v>
      </c>
      <c r="C20851" s="44">
        <v>0</v>
      </c>
      <c r="D20851" s="33">
        <v>43857</v>
      </c>
    </row>
    <row r="20852" spans="1:4" x14ac:dyDescent="0.2">
      <c r="A20852" t="s">
        <v>428</v>
      </c>
      <c r="B20852" t="s">
        <v>143</v>
      </c>
      <c r="C20852" s="44">
        <v>0</v>
      </c>
      <c r="D20852" s="33">
        <v>43858</v>
      </c>
    </row>
    <row r="20853" spans="1:4" x14ac:dyDescent="0.2">
      <c r="A20853" t="s">
        <v>428</v>
      </c>
      <c r="B20853" t="s">
        <v>143</v>
      </c>
      <c r="C20853" s="44">
        <v>0</v>
      </c>
      <c r="D20853" s="33">
        <v>43859</v>
      </c>
    </row>
    <row r="20854" spans="1:4" x14ac:dyDescent="0.2">
      <c r="A20854" t="s">
        <v>428</v>
      </c>
      <c r="B20854" t="s">
        <v>143</v>
      </c>
      <c r="C20854" s="44">
        <v>0</v>
      </c>
      <c r="D20854" s="33">
        <v>43860</v>
      </c>
    </row>
    <row r="20855" spans="1:4" x14ac:dyDescent="0.2">
      <c r="A20855" t="s">
        <v>428</v>
      </c>
      <c r="B20855" t="s">
        <v>143</v>
      </c>
      <c r="C20855" s="44">
        <v>0</v>
      </c>
      <c r="D20855" s="33">
        <v>43861</v>
      </c>
    </row>
    <row r="20856" spans="1:4" x14ac:dyDescent="0.2">
      <c r="A20856" t="s">
        <v>428</v>
      </c>
      <c r="B20856" t="s">
        <v>143</v>
      </c>
      <c r="C20856" s="44">
        <v>0</v>
      </c>
      <c r="D20856" s="33">
        <v>43862</v>
      </c>
    </row>
    <row r="20857" spans="1:4" x14ac:dyDescent="0.2">
      <c r="A20857" t="s">
        <v>428</v>
      </c>
      <c r="B20857" t="s">
        <v>143</v>
      </c>
      <c r="C20857" s="44">
        <v>0</v>
      </c>
      <c r="D20857" s="33">
        <v>43863</v>
      </c>
    </row>
    <row r="20858" spans="1:4" x14ac:dyDescent="0.2">
      <c r="A20858" t="s">
        <v>428</v>
      </c>
      <c r="B20858" t="s">
        <v>143</v>
      </c>
      <c r="C20858" s="44">
        <v>0</v>
      </c>
      <c r="D20858" s="33">
        <v>43864</v>
      </c>
    </row>
    <row r="20859" spans="1:4" x14ac:dyDescent="0.2">
      <c r="A20859" t="s">
        <v>428</v>
      </c>
      <c r="B20859" t="s">
        <v>143</v>
      </c>
      <c r="C20859" s="44">
        <v>0</v>
      </c>
      <c r="D20859" s="33">
        <v>43865</v>
      </c>
    </row>
    <row r="20860" spans="1:4" x14ac:dyDescent="0.2">
      <c r="A20860" t="s">
        <v>428</v>
      </c>
      <c r="B20860" t="s">
        <v>143</v>
      </c>
      <c r="C20860" s="44">
        <v>0</v>
      </c>
      <c r="D20860" s="33">
        <v>43866</v>
      </c>
    </row>
    <row r="20861" spans="1:4" x14ac:dyDescent="0.2">
      <c r="A20861" t="s">
        <v>428</v>
      </c>
      <c r="B20861" t="s">
        <v>143</v>
      </c>
      <c r="C20861" s="44">
        <v>0</v>
      </c>
      <c r="D20861" s="33">
        <v>43867</v>
      </c>
    </row>
    <row r="20862" spans="1:4" x14ac:dyDescent="0.2">
      <c r="A20862" t="s">
        <v>428</v>
      </c>
      <c r="B20862" t="s">
        <v>143</v>
      </c>
      <c r="C20862" s="44">
        <v>0</v>
      </c>
      <c r="D20862" s="33">
        <v>43868</v>
      </c>
    </row>
    <row r="20863" spans="1:4" x14ac:dyDescent="0.2">
      <c r="A20863" t="s">
        <v>428</v>
      </c>
      <c r="B20863" t="s">
        <v>143</v>
      </c>
      <c r="C20863" s="44">
        <v>0</v>
      </c>
      <c r="D20863" s="33">
        <v>43869</v>
      </c>
    </row>
    <row r="20864" spans="1:4" x14ac:dyDescent="0.2">
      <c r="A20864" t="s">
        <v>428</v>
      </c>
      <c r="B20864" t="s">
        <v>143</v>
      </c>
      <c r="C20864" s="44">
        <v>0</v>
      </c>
      <c r="D20864" s="33">
        <v>43870</v>
      </c>
    </row>
    <row r="20865" spans="1:4" x14ac:dyDescent="0.2">
      <c r="A20865" t="s">
        <v>428</v>
      </c>
      <c r="B20865" t="s">
        <v>143</v>
      </c>
      <c r="C20865" s="44">
        <v>0</v>
      </c>
      <c r="D20865" s="33">
        <v>43871</v>
      </c>
    </row>
    <row r="20866" spans="1:4" x14ac:dyDescent="0.2">
      <c r="A20866" t="s">
        <v>428</v>
      </c>
      <c r="B20866" t="s">
        <v>143</v>
      </c>
      <c r="C20866" s="44">
        <v>0</v>
      </c>
      <c r="D20866" s="33">
        <v>43872</v>
      </c>
    </row>
    <row r="20867" spans="1:4" x14ac:dyDescent="0.2">
      <c r="A20867" t="s">
        <v>428</v>
      </c>
      <c r="B20867" t="s">
        <v>143</v>
      </c>
      <c r="C20867" s="44">
        <v>0</v>
      </c>
      <c r="D20867" s="33">
        <v>43873</v>
      </c>
    </row>
    <row r="20868" spans="1:4" x14ac:dyDescent="0.2">
      <c r="A20868" t="s">
        <v>428</v>
      </c>
      <c r="B20868" t="s">
        <v>143</v>
      </c>
      <c r="C20868" s="44">
        <v>0</v>
      </c>
      <c r="D20868" s="33">
        <v>43874</v>
      </c>
    </row>
    <row r="20869" spans="1:4" x14ac:dyDescent="0.2">
      <c r="A20869" t="s">
        <v>428</v>
      </c>
      <c r="B20869" t="s">
        <v>143</v>
      </c>
      <c r="C20869" s="44">
        <v>0</v>
      </c>
      <c r="D20869" s="33">
        <v>43875</v>
      </c>
    </row>
    <row r="20870" spans="1:4" x14ac:dyDescent="0.2">
      <c r="A20870" t="s">
        <v>428</v>
      </c>
      <c r="B20870" t="s">
        <v>143</v>
      </c>
      <c r="C20870" s="44">
        <v>0</v>
      </c>
      <c r="D20870" s="33">
        <v>43876</v>
      </c>
    </row>
    <row r="20871" spans="1:4" x14ac:dyDescent="0.2">
      <c r="A20871" t="s">
        <v>428</v>
      </c>
      <c r="B20871" t="s">
        <v>143</v>
      </c>
      <c r="C20871" s="44">
        <v>0</v>
      </c>
      <c r="D20871" s="33">
        <v>43877</v>
      </c>
    </row>
    <row r="20872" spans="1:4" x14ac:dyDescent="0.2">
      <c r="A20872" t="s">
        <v>428</v>
      </c>
      <c r="B20872" t="s">
        <v>143</v>
      </c>
      <c r="C20872" s="44">
        <v>0</v>
      </c>
      <c r="D20872" s="33">
        <v>43878</v>
      </c>
    </row>
    <row r="20873" spans="1:4" x14ac:dyDescent="0.2">
      <c r="A20873" t="s">
        <v>428</v>
      </c>
      <c r="B20873" t="s">
        <v>143</v>
      </c>
      <c r="C20873" s="44">
        <v>0</v>
      </c>
      <c r="D20873" s="33">
        <v>43879</v>
      </c>
    </row>
    <row r="20874" spans="1:4" x14ac:dyDescent="0.2">
      <c r="A20874" t="s">
        <v>428</v>
      </c>
      <c r="B20874" t="s">
        <v>143</v>
      </c>
      <c r="C20874" s="44">
        <v>0</v>
      </c>
      <c r="D20874" s="33">
        <v>43880</v>
      </c>
    </row>
    <row r="20875" spans="1:4" x14ac:dyDescent="0.2">
      <c r="A20875" t="s">
        <v>428</v>
      </c>
      <c r="B20875" t="s">
        <v>143</v>
      </c>
      <c r="C20875" s="44">
        <v>0</v>
      </c>
      <c r="D20875" s="33">
        <v>43881</v>
      </c>
    </row>
    <row r="20876" spans="1:4" x14ac:dyDescent="0.2">
      <c r="A20876" t="s">
        <v>428</v>
      </c>
      <c r="B20876" t="s">
        <v>143</v>
      </c>
      <c r="C20876" s="44">
        <v>0</v>
      </c>
      <c r="D20876" s="33">
        <v>43882</v>
      </c>
    </row>
    <row r="20877" spans="1:4" x14ac:dyDescent="0.2">
      <c r="A20877" t="s">
        <v>428</v>
      </c>
      <c r="B20877" t="s">
        <v>143</v>
      </c>
      <c r="C20877" s="44">
        <v>0</v>
      </c>
      <c r="D20877" s="33">
        <v>43883</v>
      </c>
    </row>
    <row r="20878" spans="1:4" x14ac:dyDescent="0.2">
      <c r="A20878" t="s">
        <v>428</v>
      </c>
      <c r="B20878" t="s">
        <v>143</v>
      </c>
      <c r="C20878" s="44">
        <v>0</v>
      </c>
      <c r="D20878" s="33">
        <v>43884</v>
      </c>
    </row>
    <row r="20879" spans="1:4" x14ac:dyDescent="0.2">
      <c r="A20879" t="s">
        <v>428</v>
      </c>
      <c r="B20879" t="s">
        <v>143</v>
      </c>
      <c r="C20879" s="44">
        <v>0</v>
      </c>
      <c r="D20879" s="33">
        <v>43885</v>
      </c>
    </row>
    <row r="20880" spans="1:4" x14ac:dyDescent="0.2">
      <c r="A20880" t="s">
        <v>428</v>
      </c>
      <c r="B20880" t="s">
        <v>143</v>
      </c>
      <c r="C20880" s="44">
        <v>0</v>
      </c>
      <c r="D20880" s="33">
        <v>43886</v>
      </c>
    </row>
    <row r="20881" spans="1:4" x14ac:dyDescent="0.2">
      <c r="A20881" t="s">
        <v>428</v>
      </c>
      <c r="B20881" t="s">
        <v>143</v>
      </c>
      <c r="C20881" s="44">
        <v>0</v>
      </c>
      <c r="D20881" s="33">
        <v>43887</v>
      </c>
    </row>
    <row r="20882" spans="1:4" x14ac:dyDescent="0.2">
      <c r="A20882" t="s">
        <v>428</v>
      </c>
      <c r="B20882" t="s">
        <v>143</v>
      </c>
      <c r="C20882" s="44">
        <v>0</v>
      </c>
      <c r="D20882" s="33">
        <v>43888</v>
      </c>
    </row>
    <row r="20883" spans="1:4" x14ac:dyDescent="0.2">
      <c r="A20883" t="s">
        <v>428</v>
      </c>
      <c r="B20883" t="s">
        <v>143</v>
      </c>
      <c r="C20883" s="44">
        <v>0</v>
      </c>
      <c r="D20883" s="33">
        <v>43889</v>
      </c>
    </row>
    <row r="20884" spans="1:4" x14ac:dyDescent="0.2">
      <c r="A20884" t="s">
        <v>428</v>
      </c>
      <c r="B20884" t="s">
        <v>143</v>
      </c>
      <c r="C20884" s="44">
        <v>0</v>
      </c>
      <c r="D20884" s="33">
        <v>43890</v>
      </c>
    </row>
    <row r="20885" spans="1:4" x14ac:dyDescent="0.2">
      <c r="A20885" t="s">
        <v>428</v>
      </c>
      <c r="B20885" t="s">
        <v>143</v>
      </c>
      <c r="C20885" s="44">
        <v>0</v>
      </c>
      <c r="D20885" s="33">
        <v>43891</v>
      </c>
    </row>
    <row r="20886" spans="1:4" x14ac:dyDescent="0.2">
      <c r="A20886" t="s">
        <v>428</v>
      </c>
      <c r="B20886" t="s">
        <v>143</v>
      </c>
      <c r="C20886" s="44">
        <v>0</v>
      </c>
      <c r="D20886" s="33">
        <v>43892</v>
      </c>
    </row>
    <row r="20887" spans="1:4" x14ac:dyDescent="0.2">
      <c r="A20887" t="s">
        <v>428</v>
      </c>
      <c r="B20887" t="s">
        <v>143</v>
      </c>
      <c r="C20887" s="44">
        <v>0</v>
      </c>
      <c r="D20887" s="33">
        <v>43893</v>
      </c>
    </row>
    <row r="20888" spans="1:4" x14ac:dyDescent="0.2">
      <c r="A20888" t="s">
        <v>428</v>
      </c>
      <c r="B20888" t="s">
        <v>143</v>
      </c>
      <c r="C20888" s="44">
        <v>0</v>
      </c>
      <c r="D20888" s="33">
        <v>43894</v>
      </c>
    </row>
    <row r="20889" spans="1:4" x14ac:dyDescent="0.2">
      <c r="A20889" t="s">
        <v>428</v>
      </c>
      <c r="B20889" t="s">
        <v>143</v>
      </c>
      <c r="C20889" s="44">
        <v>0</v>
      </c>
      <c r="D20889" s="33">
        <v>43895</v>
      </c>
    </row>
    <row r="20890" spans="1:4" x14ac:dyDescent="0.2">
      <c r="A20890" t="s">
        <v>428</v>
      </c>
      <c r="B20890" t="s">
        <v>143</v>
      </c>
      <c r="C20890" s="44">
        <v>0</v>
      </c>
      <c r="D20890" s="33">
        <v>43896</v>
      </c>
    </row>
    <row r="20891" spans="1:4" x14ac:dyDescent="0.2">
      <c r="A20891" t="s">
        <v>428</v>
      </c>
      <c r="B20891" t="s">
        <v>143</v>
      </c>
      <c r="C20891" s="44">
        <v>0</v>
      </c>
      <c r="D20891" s="33">
        <v>43897</v>
      </c>
    </row>
    <row r="20892" spans="1:4" x14ac:dyDescent="0.2">
      <c r="A20892" t="s">
        <v>428</v>
      </c>
      <c r="B20892" t="s">
        <v>143</v>
      </c>
      <c r="C20892" s="44">
        <v>0</v>
      </c>
      <c r="D20892" s="33">
        <v>43898</v>
      </c>
    </row>
    <row r="20893" spans="1:4" x14ac:dyDescent="0.2">
      <c r="A20893" t="s">
        <v>428</v>
      </c>
      <c r="B20893" t="s">
        <v>143</v>
      </c>
      <c r="C20893" s="44">
        <v>0</v>
      </c>
      <c r="D20893" s="33">
        <v>43899</v>
      </c>
    </row>
    <row r="20894" spans="1:4" x14ac:dyDescent="0.2">
      <c r="A20894" t="s">
        <v>428</v>
      </c>
      <c r="B20894" t="s">
        <v>143</v>
      </c>
      <c r="C20894" s="44">
        <v>0</v>
      </c>
      <c r="D20894" s="33">
        <v>43900</v>
      </c>
    </row>
    <row r="20895" spans="1:4" x14ac:dyDescent="0.2">
      <c r="A20895" t="s">
        <v>428</v>
      </c>
      <c r="B20895" t="s">
        <v>143</v>
      </c>
      <c r="C20895" s="44">
        <v>0</v>
      </c>
      <c r="D20895" s="33">
        <v>43901</v>
      </c>
    </row>
    <row r="20896" spans="1:4" x14ac:dyDescent="0.2">
      <c r="A20896" t="s">
        <v>428</v>
      </c>
      <c r="B20896" t="s">
        <v>143</v>
      </c>
      <c r="C20896" s="44">
        <v>0</v>
      </c>
      <c r="D20896" s="33">
        <v>43902</v>
      </c>
    </row>
    <row r="20897" spans="1:4" x14ac:dyDescent="0.2">
      <c r="A20897" t="s">
        <v>428</v>
      </c>
      <c r="B20897" t="s">
        <v>143</v>
      </c>
      <c r="C20897" s="44">
        <v>0</v>
      </c>
      <c r="D20897" s="33">
        <v>43903</v>
      </c>
    </row>
    <row r="20898" spans="1:4" x14ac:dyDescent="0.2">
      <c r="A20898" t="s">
        <v>428</v>
      </c>
      <c r="B20898" t="s">
        <v>143</v>
      </c>
      <c r="C20898" s="44">
        <v>0</v>
      </c>
      <c r="D20898" s="33">
        <v>43904</v>
      </c>
    </row>
    <row r="20899" spans="1:4" x14ac:dyDescent="0.2">
      <c r="A20899" t="s">
        <v>428</v>
      </c>
      <c r="B20899" t="s">
        <v>143</v>
      </c>
      <c r="C20899" s="44">
        <v>0</v>
      </c>
      <c r="D20899" s="33">
        <v>43905</v>
      </c>
    </row>
    <row r="20900" spans="1:4" x14ac:dyDescent="0.2">
      <c r="A20900" t="s">
        <v>429</v>
      </c>
      <c r="B20900" t="s">
        <v>143</v>
      </c>
      <c r="C20900" s="44">
        <v>0</v>
      </c>
      <c r="D20900" s="33">
        <v>43852</v>
      </c>
    </row>
    <row r="20901" spans="1:4" x14ac:dyDescent="0.2">
      <c r="A20901" t="s">
        <v>429</v>
      </c>
      <c r="B20901" t="s">
        <v>143</v>
      </c>
      <c r="C20901" s="44">
        <v>0</v>
      </c>
      <c r="D20901" s="33">
        <v>43853</v>
      </c>
    </row>
    <row r="20902" spans="1:4" x14ac:dyDescent="0.2">
      <c r="A20902" t="s">
        <v>429</v>
      </c>
      <c r="B20902" t="s">
        <v>143</v>
      </c>
      <c r="C20902" s="44">
        <v>0</v>
      </c>
      <c r="D20902" s="33">
        <v>43854</v>
      </c>
    </row>
    <row r="20903" spans="1:4" x14ac:dyDescent="0.2">
      <c r="A20903" t="s">
        <v>429</v>
      </c>
      <c r="B20903" t="s">
        <v>143</v>
      </c>
      <c r="C20903" s="44">
        <v>0</v>
      </c>
      <c r="D20903" s="33">
        <v>43855</v>
      </c>
    </row>
    <row r="20904" spans="1:4" x14ac:dyDescent="0.2">
      <c r="A20904" t="s">
        <v>429</v>
      </c>
      <c r="B20904" t="s">
        <v>143</v>
      </c>
      <c r="C20904" s="44">
        <v>0</v>
      </c>
      <c r="D20904" s="33">
        <v>43856</v>
      </c>
    </row>
    <row r="20905" spans="1:4" x14ac:dyDescent="0.2">
      <c r="A20905" t="s">
        <v>429</v>
      </c>
      <c r="B20905" t="s">
        <v>143</v>
      </c>
      <c r="C20905" s="44">
        <v>0</v>
      </c>
      <c r="D20905" s="33">
        <v>43857</v>
      </c>
    </row>
    <row r="20906" spans="1:4" x14ac:dyDescent="0.2">
      <c r="A20906" t="s">
        <v>429</v>
      </c>
      <c r="B20906" t="s">
        <v>143</v>
      </c>
      <c r="C20906" s="44">
        <v>0</v>
      </c>
      <c r="D20906" s="33">
        <v>43858</v>
      </c>
    </row>
    <row r="20907" spans="1:4" x14ac:dyDescent="0.2">
      <c r="A20907" t="s">
        <v>429</v>
      </c>
      <c r="B20907" t="s">
        <v>143</v>
      </c>
      <c r="C20907" s="44">
        <v>0</v>
      </c>
      <c r="D20907" s="33">
        <v>43859</v>
      </c>
    </row>
    <row r="20908" spans="1:4" x14ac:dyDescent="0.2">
      <c r="A20908" t="s">
        <v>429</v>
      </c>
      <c r="B20908" t="s">
        <v>143</v>
      </c>
      <c r="C20908" s="44">
        <v>0</v>
      </c>
      <c r="D20908" s="33">
        <v>43860</v>
      </c>
    </row>
    <row r="20909" spans="1:4" x14ac:dyDescent="0.2">
      <c r="A20909" t="s">
        <v>429</v>
      </c>
      <c r="B20909" t="s">
        <v>143</v>
      </c>
      <c r="C20909" s="44">
        <v>0</v>
      </c>
      <c r="D20909" s="33">
        <v>43861</v>
      </c>
    </row>
    <row r="20910" spans="1:4" x14ac:dyDescent="0.2">
      <c r="A20910" t="s">
        <v>429</v>
      </c>
      <c r="B20910" t="s">
        <v>143</v>
      </c>
      <c r="C20910" s="44">
        <v>0</v>
      </c>
      <c r="D20910" s="33">
        <v>43862</v>
      </c>
    </row>
    <row r="20911" spans="1:4" x14ac:dyDescent="0.2">
      <c r="A20911" t="s">
        <v>429</v>
      </c>
      <c r="B20911" t="s">
        <v>143</v>
      </c>
      <c r="C20911" s="44">
        <v>0</v>
      </c>
      <c r="D20911" s="33">
        <v>43863</v>
      </c>
    </row>
    <row r="20912" spans="1:4" x14ac:dyDescent="0.2">
      <c r="A20912" t="s">
        <v>429</v>
      </c>
      <c r="B20912" t="s">
        <v>143</v>
      </c>
      <c r="C20912" s="44">
        <v>0</v>
      </c>
      <c r="D20912" s="33">
        <v>43864</v>
      </c>
    </row>
    <row r="20913" spans="1:4" x14ac:dyDescent="0.2">
      <c r="A20913" t="s">
        <v>429</v>
      </c>
      <c r="B20913" t="s">
        <v>143</v>
      </c>
      <c r="C20913" s="44">
        <v>0</v>
      </c>
      <c r="D20913" s="33">
        <v>43865</v>
      </c>
    </row>
    <row r="20914" spans="1:4" x14ac:dyDescent="0.2">
      <c r="A20914" t="s">
        <v>429</v>
      </c>
      <c r="B20914" t="s">
        <v>143</v>
      </c>
      <c r="C20914" s="44">
        <v>0</v>
      </c>
      <c r="D20914" s="33">
        <v>43866</v>
      </c>
    </row>
    <row r="20915" spans="1:4" x14ac:dyDescent="0.2">
      <c r="A20915" t="s">
        <v>429</v>
      </c>
      <c r="B20915" t="s">
        <v>143</v>
      </c>
      <c r="C20915" s="44">
        <v>0</v>
      </c>
      <c r="D20915" s="33">
        <v>43867</v>
      </c>
    </row>
    <row r="20916" spans="1:4" x14ac:dyDescent="0.2">
      <c r="A20916" t="s">
        <v>429</v>
      </c>
      <c r="B20916" t="s">
        <v>143</v>
      </c>
      <c r="C20916" s="44">
        <v>0</v>
      </c>
      <c r="D20916" s="33">
        <v>43868</v>
      </c>
    </row>
    <row r="20917" spans="1:4" x14ac:dyDescent="0.2">
      <c r="A20917" t="s">
        <v>429</v>
      </c>
      <c r="B20917" t="s">
        <v>143</v>
      </c>
      <c r="C20917" s="44">
        <v>0</v>
      </c>
      <c r="D20917" s="33">
        <v>43869</v>
      </c>
    </row>
    <row r="20918" spans="1:4" x14ac:dyDescent="0.2">
      <c r="A20918" t="s">
        <v>429</v>
      </c>
      <c r="B20918" t="s">
        <v>143</v>
      </c>
      <c r="C20918" s="44">
        <v>0</v>
      </c>
      <c r="D20918" s="33">
        <v>43870</v>
      </c>
    </row>
    <row r="20919" spans="1:4" x14ac:dyDescent="0.2">
      <c r="A20919" t="s">
        <v>429</v>
      </c>
      <c r="B20919" t="s">
        <v>143</v>
      </c>
      <c r="C20919" s="44">
        <v>0</v>
      </c>
      <c r="D20919" s="33">
        <v>43871</v>
      </c>
    </row>
    <row r="20920" spans="1:4" x14ac:dyDescent="0.2">
      <c r="A20920" t="s">
        <v>429</v>
      </c>
      <c r="B20920" t="s">
        <v>143</v>
      </c>
      <c r="C20920" s="44">
        <v>0</v>
      </c>
      <c r="D20920" s="33">
        <v>43872</v>
      </c>
    </row>
    <row r="20921" spans="1:4" x14ac:dyDescent="0.2">
      <c r="A20921" t="s">
        <v>429</v>
      </c>
      <c r="B20921" t="s">
        <v>143</v>
      </c>
      <c r="C20921" s="44">
        <v>0</v>
      </c>
      <c r="D20921" s="33">
        <v>43873</v>
      </c>
    </row>
    <row r="20922" spans="1:4" x14ac:dyDescent="0.2">
      <c r="A20922" t="s">
        <v>429</v>
      </c>
      <c r="B20922" t="s">
        <v>143</v>
      </c>
      <c r="C20922" s="44">
        <v>0</v>
      </c>
      <c r="D20922" s="33">
        <v>43874</v>
      </c>
    </row>
    <row r="20923" spans="1:4" x14ac:dyDescent="0.2">
      <c r="A20923" t="s">
        <v>429</v>
      </c>
      <c r="B20923" t="s">
        <v>143</v>
      </c>
      <c r="C20923" s="44">
        <v>0</v>
      </c>
      <c r="D20923" s="33">
        <v>43875</v>
      </c>
    </row>
    <row r="20924" spans="1:4" x14ac:dyDescent="0.2">
      <c r="A20924" t="s">
        <v>429</v>
      </c>
      <c r="B20924" t="s">
        <v>143</v>
      </c>
      <c r="C20924" s="44">
        <v>0</v>
      </c>
      <c r="D20924" s="33">
        <v>43876</v>
      </c>
    </row>
    <row r="20925" spans="1:4" x14ac:dyDescent="0.2">
      <c r="A20925" t="s">
        <v>429</v>
      </c>
      <c r="B20925" t="s">
        <v>143</v>
      </c>
      <c r="C20925" s="44">
        <v>0</v>
      </c>
      <c r="D20925" s="33">
        <v>43877</v>
      </c>
    </row>
    <row r="20926" spans="1:4" x14ac:dyDescent="0.2">
      <c r="A20926" t="s">
        <v>429</v>
      </c>
      <c r="B20926" t="s">
        <v>143</v>
      </c>
      <c r="C20926" s="44">
        <v>0</v>
      </c>
      <c r="D20926" s="33">
        <v>43878</v>
      </c>
    </row>
    <row r="20927" spans="1:4" x14ac:dyDescent="0.2">
      <c r="A20927" t="s">
        <v>429</v>
      </c>
      <c r="B20927" t="s">
        <v>143</v>
      </c>
      <c r="C20927" s="44">
        <v>0</v>
      </c>
      <c r="D20927" s="33">
        <v>43879</v>
      </c>
    </row>
    <row r="20928" spans="1:4" x14ac:dyDescent="0.2">
      <c r="A20928" t="s">
        <v>429</v>
      </c>
      <c r="B20928" t="s">
        <v>143</v>
      </c>
      <c r="C20928" s="44">
        <v>0</v>
      </c>
      <c r="D20928" s="33">
        <v>43880</v>
      </c>
    </row>
    <row r="20929" spans="1:4" x14ac:dyDescent="0.2">
      <c r="A20929" t="s">
        <v>429</v>
      </c>
      <c r="B20929" t="s">
        <v>143</v>
      </c>
      <c r="C20929" s="44">
        <v>0</v>
      </c>
      <c r="D20929" s="33">
        <v>43881</v>
      </c>
    </row>
    <row r="20930" spans="1:4" x14ac:dyDescent="0.2">
      <c r="A20930" t="s">
        <v>429</v>
      </c>
      <c r="B20930" t="s">
        <v>143</v>
      </c>
      <c r="C20930" s="44">
        <v>0</v>
      </c>
      <c r="D20930" s="33">
        <v>43882</v>
      </c>
    </row>
    <row r="20931" spans="1:4" x14ac:dyDescent="0.2">
      <c r="A20931" t="s">
        <v>429</v>
      </c>
      <c r="B20931" t="s">
        <v>143</v>
      </c>
      <c r="C20931" s="44">
        <v>0</v>
      </c>
      <c r="D20931" s="33">
        <v>43883</v>
      </c>
    </row>
    <row r="20932" spans="1:4" x14ac:dyDescent="0.2">
      <c r="A20932" t="s">
        <v>429</v>
      </c>
      <c r="B20932" t="s">
        <v>143</v>
      </c>
      <c r="C20932" s="44">
        <v>0</v>
      </c>
      <c r="D20932" s="33">
        <v>43884</v>
      </c>
    </row>
    <row r="20933" spans="1:4" x14ac:dyDescent="0.2">
      <c r="A20933" t="s">
        <v>429</v>
      </c>
      <c r="B20933" t="s">
        <v>143</v>
      </c>
      <c r="C20933" s="44">
        <v>0</v>
      </c>
      <c r="D20933" s="33">
        <v>43885</v>
      </c>
    </row>
    <row r="20934" spans="1:4" x14ac:dyDescent="0.2">
      <c r="A20934" t="s">
        <v>429</v>
      </c>
      <c r="B20934" t="s">
        <v>143</v>
      </c>
      <c r="C20934" s="44">
        <v>0</v>
      </c>
      <c r="D20934" s="33">
        <v>43886</v>
      </c>
    </row>
    <row r="20935" spans="1:4" x14ac:dyDescent="0.2">
      <c r="A20935" t="s">
        <v>429</v>
      </c>
      <c r="B20935" t="s">
        <v>143</v>
      </c>
      <c r="C20935" s="44">
        <v>0</v>
      </c>
      <c r="D20935" s="33">
        <v>43887</v>
      </c>
    </row>
    <row r="20936" spans="1:4" x14ac:dyDescent="0.2">
      <c r="A20936" t="s">
        <v>429</v>
      </c>
      <c r="B20936" t="s">
        <v>143</v>
      </c>
      <c r="C20936" s="44">
        <v>0</v>
      </c>
      <c r="D20936" s="33">
        <v>43888</v>
      </c>
    </row>
    <row r="20937" spans="1:4" x14ac:dyDescent="0.2">
      <c r="A20937" t="s">
        <v>429</v>
      </c>
      <c r="B20937" t="s">
        <v>143</v>
      </c>
      <c r="C20937" s="44">
        <v>0</v>
      </c>
      <c r="D20937" s="33">
        <v>43889</v>
      </c>
    </row>
    <row r="20938" spans="1:4" x14ac:dyDescent="0.2">
      <c r="A20938" t="s">
        <v>429</v>
      </c>
      <c r="B20938" t="s">
        <v>143</v>
      </c>
      <c r="C20938" s="44">
        <v>0</v>
      </c>
      <c r="D20938" s="33">
        <v>43890</v>
      </c>
    </row>
    <row r="20939" spans="1:4" x14ac:dyDescent="0.2">
      <c r="A20939" t="s">
        <v>429</v>
      </c>
      <c r="B20939" t="s">
        <v>143</v>
      </c>
      <c r="C20939" s="44">
        <v>0</v>
      </c>
      <c r="D20939" s="33">
        <v>43891</v>
      </c>
    </row>
    <row r="20940" spans="1:4" x14ac:dyDescent="0.2">
      <c r="A20940" t="s">
        <v>429</v>
      </c>
      <c r="B20940" t="s">
        <v>143</v>
      </c>
      <c r="C20940" s="44">
        <v>0</v>
      </c>
      <c r="D20940" s="33">
        <v>43892</v>
      </c>
    </row>
    <row r="20941" spans="1:4" x14ac:dyDescent="0.2">
      <c r="A20941" t="s">
        <v>429</v>
      </c>
      <c r="B20941" t="s">
        <v>143</v>
      </c>
      <c r="C20941" s="44">
        <v>0</v>
      </c>
      <c r="D20941" s="33">
        <v>43893</v>
      </c>
    </row>
    <row r="20942" spans="1:4" x14ac:dyDescent="0.2">
      <c r="A20942" t="s">
        <v>429</v>
      </c>
      <c r="B20942" t="s">
        <v>143</v>
      </c>
      <c r="C20942" s="44">
        <v>0</v>
      </c>
      <c r="D20942" s="33">
        <v>43894</v>
      </c>
    </row>
    <row r="20943" spans="1:4" x14ac:dyDescent="0.2">
      <c r="A20943" t="s">
        <v>429</v>
      </c>
      <c r="B20943" t="s">
        <v>143</v>
      </c>
      <c r="C20943" s="44">
        <v>0</v>
      </c>
      <c r="D20943" s="33">
        <v>43895</v>
      </c>
    </row>
    <row r="20944" spans="1:4" x14ac:dyDescent="0.2">
      <c r="A20944" t="s">
        <v>429</v>
      </c>
      <c r="B20944" t="s">
        <v>143</v>
      </c>
      <c r="C20944" s="44">
        <v>0</v>
      </c>
      <c r="D20944" s="33">
        <v>43896</v>
      </c>
    </row>
    <row r="20945" spans="1:4" x14ac:dyDescent="0.2">
      <c r="A20945" t="s">
        <v>429</v>
      </c>
      <c r="B20945" t="s">
        <v>143</v>
      </c>
      <c r="C20945" s="44">
        <v>0</v>
      </c>
      <c r="D20945" s="33">
        <v>43897</v>
      </c>
    </row>
    <row r="20946" spans="1:4" x14ac:dyDescent="0.2">
      <c r="A20946" t="s">
        <v>429</v>
      </c>
      <c r="B20946" t="s">
        <v>143</v>
      </c>
      <c r="C20946" s="44">
        <v>0</v>
      </c>
      <c r="D20946" s="33">
        <v>43898</v>
      </c>
    </row>
    <row r="20947" spans="1:4" x14ac:dyDescent="0.2">
      <c r="A20947" t="s">
        <v>429</v>
      </c>
      <c r="B20947" t="s">
        <v>143</v>
      </c>
      <c r="C20947" s="44">
        <v>0</v>
      </c>
      <c r="D20947" s="33">
        <v>43899</v>
      </c>
    </row>
    <row r="20948" spans="1:4" x14ac:dyDescent="0.2">
      <c r="A20948" t="s">
        <v>429</v>
      </c>
      <c r="B20948" t="s">
        <v>143</v>
      </c>
      <c r="C20948" s="44">
        <v>0</v>
      </c>
      <c r="D20948" s="33">
        <v>43900</v>
      </c>
    </row>
    <row r="20949" spans="1:4" x14ac:dyDescent="0.2">
      <c r="A20949" t="s">
        <v>429</v>
      </c>
      <c r="B20949" t="s">
        <v>143</v>
      </c>
      <c r="C20949" s="44">
        <v>0</v>
      </c>
      <c r="D20949" s="33">
        <v>43901</v>
      </c>
    </row>
    <row r="20950" spans="1:4" x14ac:dyDescent="0.2">
      <c r="A20950" t="s">
        <v>429</v>
      </c>
      <c r="B20950" t="s">
        <v>143</v>
      </c>
      <c r="C20950" s="44">
        <v>0</v>
      </c>
      <c r="D20950" s="33">
        <v>43902</v>
      </c>
    </row>
    <row r="20951" spans="1:4" x14ac:dyDescent="0.2">
      <c r="A20951" t="s">
        <v>429</v>
      </c>
      <c r="B20951" t="s">
        <v>143</v>
      </c>
      <c r="C20951" s="44">
        <v>0</v>
      </c>
      <c r="D20951" s="33">
        <v>43903</v>
      </c>
    </row>
    <row r="20952" spans="1:4" x14ac:dyDescent="0.2">
      <c r="A20952" t="s">
        <v>429</v>
      </c>
      <c r="B20952" t="s">
        <v>143</v>
      </c>
      <c r="C20952" s="44">
        <v>0</v>
      </c>
      <c r="D20952" s="33">
        <v>43904</v>
      </c>
    </row>
    <row r="20953" spans="1:4" x14ac:dyDescent="0.2">
      <c r="A20953" t="s">
        <v>429</v>
      </c>
      <c r="B20953" t="s">
        <v>143</v>
      </c>
      <c r="C20953" s="44">
        <v>0</v>
      </c>
      <c r="D20953" s="33">
        <v>43905</v>
      </c>
    </row>
    <row r="20954" spans="1:4" x14ac:dyDescent="0.2">
      <c r="A20954" t="s">
        <v>430</v>
      </c>
      <c r="B20954" t="s">
        <v>143</v>
      </c>
      <c r="C20954" s="44">
        <v>0</v>
      </c>
      <c r="D20954" s="33">
        <v>43852</v>
      </c>
    </row>
    <row r="20955" spans="1:4" x14ac:dyDescent="0.2">
      <c r="A20955" t="s">
        <v>430</v>
      </c>
      <c r="B20955" t="s">
        <v>143</v>
      </c>
      <c r="C20955" s="44">
        <v>0</v>
      </c>
      <c r="D20955" s="33">
        <v>43853</v>
      </c>
    </row>
    <row r="20956" spans="1:4" x14ac:dyDescent="0.2">
      <c r="A20956" t="s">
        <v>430</v>
      </c>
      <c r="B20956" t="s">
        <v>143</v>
      </c>
      <c r="C20956" s="44">
        <v>0</v>
      </c>
      <c r="D20956" s="33">
        <v>43854</v>
      </c>
    </row>
    <row r="20957" spans="1:4" x14ac:dyDescent="0.2">
      <c r="A20957" t="s">
        <v>430</v>
      </c>
      <c r="B20957" t="s">
        <v>143</v>
      </c>
      <c r="C20957" s="44">
        <v>0</v>
      </c>
      <c r="D20957" s="33">
        <v>43855</v>
      </c>
    </row>
    <row r="20958" spans="1:4" x14ac:dyDescent="0.2">
      <c r="A20958" t="s">
        <v>430</v>
      </c>
      <c r="B20958" t="s">
        <v>143</v>
      </c>
      <c r="C20958" s="44">
        <v>0</v>
      </c>
      <c r="D20958" s="33">
        <v>43856</v>
      </c>
    </row>
    <row r="20959" spans="1:4" x14ac:dyDescent="0.2">
      <c r="A20959" t="s">
        <v>430</v>
      </c>
      <c r="B20959" t="s">
        <v>143</v>
      </c>
      <c r="C20959" s="44">
        <v>0</v>
      </c>
      <c r="D20959" s="33">
        <v>43857</v>
      </c>
    </row>
    <row r="20960" spans="1:4" x14ac:dyDescent="0.2">
      <c r="A20960" t="s">
        <v>430</v>
      </c>
      <c r="B20960" t="s">
        <v>143</v>
      </c>
      <c r="C20960" s="44">
        <v>0</v>
      </c>
      <c r="D20960" s="33">
        <v>43858</v>
      </c>
    </row>
    <row r="20961" spans="1:4" x14ac:dyDescent="0.2">
      <c r="A20961" t="s">
        <v>430</v>
      </c>
      <c r="B20961" t="s">
        <v>143</v>
      </c>
      <c r="C20961" s="44">
        <v>0</v>
      </c>
      <c r="D20961" s="33">
        <v>43859</v>
      </c>
    </row>
    <row r="20962" spans="1:4" x14ac:dyDescent="0.2">
      <c r="A20962" t="s">
        <v>430</v>
      </c>
      <c r="B20962" t="s">
        <v>143</v>
      </c>
      <c r="C20962" s="44">
        <v>0</v>
      </c>
      <c r="D20962" s="33">
        <v>43860</v>
      </c>
    </row>
    <row r="20963" spans="1:4" x14ac:dyDescent="0.2">
      <c r="A20963" t="s">
        <v>430</v>
      </c>
      <c r="B20963" t="s">
        <v>143</v>
      </c>
      <c r="C20963" s="44">
        <v>0</v>
      </c>
      <c r="D20963" s="33">
        <v>43861</v>
      </c>
    </row>
    <row r="20964" spans="1:4" x14ac:dyDescent="0.2">
      <c r="A20964" t="s">
        <v>430</v>
      </c>
      <c r="B20964" t="s">
        <v>143</v>
      </c>
      <c r="C20964" s="44">
        <v>0</v>
      </c>
      <c r="D20964" s="33">
        <v>43862</v>
      </c>
    </row>
    <row r="20965" spans="1:4" x14ac:dyDescent="0.2">
      <c r="A20965" t="s">
        <v>430</v>
      </c>
      <c r="B20965" t="s">
        <v>143</v>
      </c>
      <c r="C20965" s="44">
        <v>0</v>
      </c>
      <c r="D20965" s="33">
        <v>43863</v>
      </c>
    </row>
    <row r="20966" spans="1:4" x14ac:dyDescent="0.2">
      <c r="A20966" t="s">
        <v>430</v>
      </c>
      <c r="B20966" t="s">
        <v>143</v>
      </c>
      <c r="C20966" s="44">
        <v>0</v>
      </c>
      <c r="D20966" s="33">
        <v>43864</v>
      </c>
    </row>
    <row r="20967" spans="1:4" x14ac:dyDescent="0.2">
      <c r="A20967" t="s">
        <v>430</v>
      </c>
      <c r="B20967" t="s">
        <v>143</v>
      </c>
      <c r="C20967" s="44">
        <v>0</v>
      </c>
      <c r="D20967" s="33">
        <v>43865</v>
      </c>
    </row>
    <row r="20968" spans="1:4" x14ac:dyDescent="0.2">
      <c r="A20968" t="s">
        <v>430</v>
      </c>
      <c r="B20968" t="s">
        <v>143</v>
      </c>
      <c r="C20968" s="44">
        <v>0</v>
      </c>
      <c r="D20968" s="33">
        <v>43866</v>
      </c>
    </row>
    <row r="20969" spans="1:4" x14ac:dyDescent="0.2">
      <c r="A20969" t="s">
        <v>430</v>
      </c>
      <c r="B20969" t="s">
        <v>143</v>
      </c>
      <c r="C20969" s="44">
        <v>0</v>
      </c>
      <c r="D20969" s="33">
        <v>43867</v>
      </c>
    </row>
    <row r="20970" spans="1:4" x14ac:dyDescent="0.2">
      <c r="A20970" t="s">
        <v>430</v>
      </c>
      <c r="B20970" t="s">
        <v>143</v>
      </c>
      <c r="C20970" s="44">
        <v>0</v>
      </c>
      <c r="D20970" s="33">
        <v>43868</v>
      </c>
    </row>
    <row r="20971" spans="1:4" x14ac:dyDescent="0.2">
      <c r="A20971" t="s">
        <v>430</v>
      </c>
      <c r="B20971" t="s">
        <v>143</v>
      </c>
      <c r="C20971" s="44">
        <v>0</v>
      </c>
      <c r="D20971" s="33">
        <v>43869</v>
      </c>
    </row>
    <row r="20972" spans="1:4" x14ac:dyDescent="0.2">
      <c r="A20972" t="s">
        <v>430</v>
      </c>
      <c r="B20972" t="s">
        <v>143</v>
      </c>
      <c r="C20972" s="44">
        <v>0</v>
      </c>
      <c r="D20972" s="33">
        <v>43870</v>
      </c>
    </row>
    <row r="20973" spans="1:4" x14ac:dyDescent="0.2">
      <c r="A20973" t="s">
        <v>430</v>
      </c>
      <c r="B20973" t="s">
        <v>143</v>
      </c>
      <c r="C20973" s="44">
        <v>0</v>
      </c>
      <c r="D20973" s="33">
        <v>43871</v>
      </c>
    </row>
    <row r="20974" spans="1:4" x14ac:dyDescent="0.2">
      <c r="A20974" t="s">
        <v>430</v>
      </c>
      <c r="B20974" t="s">
        <v>143</v>
      </c>
      <c r="C20974" s="44">
        <v>0</v>
      </c>
      <c r="D20974" s="33">
        <v>43872</v>
      </c>
    </row>
    <row r="20975" spans="1:4" x14ac:dyDescent="0.2">
      <c r="A20975" t="s">
        <v>430</v>
      </c>
      <c r="B20975" t="s">
        <v>143</v>
      </c>
      <c r="C20975" s="44">
        <v>0</v>
      </c>
      <c r="D20975" s="33">
        <v>43873</v>
      </c>
    </row>
    <row r="20976" spans="1:4" x14ac:dyDescent="0.2">
      <c r="A20976" t="s">
        <v>430</v>
      </c>
      <c r="B20976" t="s">
        <v>143</v>
      </c>
      <c r="C20976" s="44">
        <v>0</v>
      </c>
      <c r="D20976" s="33">
        <v>43874</v>
      </c>
    </row>
    <row r="20977" spans="1:4" x14ac:dyDescent="0.2">
      <c r="A20977" t="s">
        <v>430</v>
      </c>
      <c r="B20977" t="s">
        <v>143</v>
      </c>
      <c r="C20977" s="44">
        <v>0</v>
      </c>
      <c r="D20977" s="33">
        <v>43875</v>
      </c>
    </row>
    <row r="20978" spans="1:4" x14ac:dyDescent="0.2">
      <c r="A20978" t="s">
        <v>430</v>
      </c>
      <c r="B20978" t="s">
        <v>143</v>
      </c>
      <c r="C20978" s="44">
        <v>0</v>
      </c>
      <c r="D20978" s="33">
        <v>43876</v>
      </c>
    </row>
    <row r="20979" spans="1:4" x14ac:dyDescent="0.2">
      <c r="A20979" t="s">
        <v>430</v>
      </c>
      <c r="B20979" t="s">
        <v>143</v>
      </c>
      <c r="C20979" s="44">
        <v>0</v>
      </c>
      <c r="D20979" s="33">
        <v>43877</v>
      </c>
    </row>
    <row r="20980" spans="1:4" x14ac:dyDescent="0.2">
      <c r="A20980" t="s">
        <v>430</v>
      </c>
      <c r="B20980" t="s">
        <v>143</v>
      </c>
      <c r="C20980" s="44">
        <v>0</v>
      </c>
      <c r="D20980" s="33">
        <v>43878</v>
      </c>
    </row>
    <row r="20981" spans="1:4" x14ac:dyDescent="0.2">
      <c r="A20981" t="s">
        <v>430</v>
      </c>
      <c r="B20981" t="s">
        <v>143</v>
      </c>
      <c r="C20981" s="44">
        <v>0</v>
      </c>
      <c r="D20981" s="33">
        <v>43879</v>
      </c>
    </row>
    <row r="20982" spans="1:4" x14ac:dyDescent="0.2">
      <c r="A20982" t="s">
        <v>430</v>
      </c>
      <c r="B20982" t="s">
        <v>143</v>
      </c>
      <c r="C20982" s="44">
        <v>0</v>
      </c>
      <c r="D20982" s="33">
        <v>43880</v>
      </c>
    </row>
    <row r="20983" spans="1:4" x14ac:dyDescent="0.2">
      <c r="A20983" t="s">
        <v>430</v>
      </c>
      <c r="B20983" t="s">
        <v>143</v>
      </c>
      <c r="C20983" s="44">
        <v>0</v>
      </c>
      <c r="D20983" s="33">
        <v>43881</v>
      </c>
    </row>
    <row r="20984" spans="1:4" x14ac:dyDescent="0.2">
      <c r="A20984" t="s">
        <v>430</v>
      </c>
      <c r="B20984" t="s">
        <v>143</v>
      </c>
      <c r="C20984" s="44">
        <v>0</v>
      </c>
      <c r="D20984" s="33">
        <v>43882</v>
      </c>
    </row>
    <row r="20985" spans="1:4" x14ac:dyDescent="0.2">
      <c r="A20985" t="s">
        <v>430</v>
      </c>
      <c r="B20985" t="s">
        <v>143</v>
      </c>
      <c r="C20985" s="44">
        <v>0</v>
      </c>
      <c r="D20985" s="33">
        <v>43883</v>
      </c>
    </row>
    <row r="20986" spans="1:4" x14ac:dyDescent="0.2">
      <c r="A20986" t="s">
        <v>430</v>
      </c>
      <c r="B20986" t="s">
        <v>143</v>
      </c>
      <c r="C20986" s="44">
        <v>0</v>
      </c>
      <c r="D20986" s="33">
        <v>43884</v>
      </c>
    </row>
    <row r="20987" spans="1:4" x14ac:dyDescent="0.2">
      <c r="A20987" t="s">
        <v>430</v>
      </c>
      <c r="B20987" t="s">
        <v>143</v>
      </c>
      <c r="C20987" s="44">
        <v>0</v>
      </c>
      <c r="D20987" s="33">
        <v>43885</v>
      </c>
    </row>
    <row r="20988" spans="1:4" x14ac:dyDescent="0.2">
      <c r="A20988" t="s">
        <v>430</v>
      </c>
      <c r="B20988" t="s">
        <v>143</v>
      </c>
      <c r="C20988" s="44">
        <v>0</v>
      </c>
      <c r="D20988" s="33">
        <v>43886</v>
      </c>
    </row>
    <row r="20989" spans="1:4" x14ac:dyDescent="0.2">
      <c r="A20989" t="s">
        <v>430</v>
      </c>
      <c r="B20989" t="s">
        <v>143</v>
      </c>
      <c r="C20989" s="44">
        <v>0</v>
      </c>
      <c r="D20989" s="33">
        <v>43887</v>
      </c>
    </row>
    <row r="20990" spans="1:4" x14ac:dyDescent="0.2">
      <c r="A20990" t="s">
        <v>430</v>
      </c>
      <c r="B20990" t="s">
        <v>143</v>
      </c>
      <c r="C20990" s="44">
        <v>0</v>
      </c>
      <c r="D20990" s="33">
        <v>43888</v>
      </c>
    </row>
    <row r="20991" spans="1:4" x14ac:dyDescent="0.2">
      <c r="A20991" t="s">
        <v>430</v>
      </c>
      <c r="B20991" t="s">
        <v>143</v>
      </c>
      <c r="C20991" s="44">
        <v>0</v>
      </c>
      <c r="D20991" s="33">
        <v>43889</v>
      </c>
    </row>
    <row r="20992" spans="1:4" x14ac:dyDescent="0.2">
      <c r="A20992" t="s">
        <v>430</v>
      </c>
      <c r="B20992" t="s">
        <v>143</v>
      </c>
      <c r="C20992" s="44">
        <v>0</v>
      </c>
      <c r="D20992" s="33">
        <v>43890</v>
      </c>
    </row>
    <row r="20993" spans="1:4" x14ac:dyDescent="0.2">
      <c r="A20993" t="s">
        <v>430</v>
      </c>
      <c r="B20993" t="s">
        <v>143</v>
      </c>
      <c r="C20993" s="44">
        <v>0</v>
      </c>
      <c r="D20993" s="33">
        <v>43891</v>
      </c>
    </row>
    <row r="20994" spans="1:4" x14ac:dyDescent="0.2">
      <c r="A20994" t="s">
        <v>430</v>
      </c>
      <c r="B20994" t="s">
        <v>143</v>
      </c>
      <c r="C20994" s="44">
        <v>0</v>
      </c>
      <c r="D20994" s="33">
        <v>43892</v>
      </c>
    </row>
    <row r="20995" spans="1:4" x14ac:dyDescent="0.2">
      <c r="A20995" t="s">
        <v>430</v>
      </c>
      <c r="B20995" t="s">
        <v>143</v>
      </c>
      <c r="C20995" s="44">
        <v>0</v>
      </c>
      <c r="D20995" s="33">
        <v>43893</v>
      </c>
    </row>
    <row r="20996" spans="1:4" x14ac:dyDescent="0.2">
      <c r="A20996" t="s">
        <v>430</v>
      </c>
      <c r="B20996" t="s">
        <v>143</v>
      </c>
      <c r="C20996" s="44">
        <v>0</v>
      </c>
      <c r="D20996" s="33">
        <v>43894</v>
      </c>
    </row>
    <row r="20997" spans="1:4" x14ac:dyDescent="0.2">
      <c r="A20997" t="s">
        <v>430</v>
      </c>
      <c r="B20997" t="s">
        <v>143</v>
      </c>
      <c r="C20997" s="44">
        <v>0</v>
      </c>
      <c r="D20997" s="33">
        <v>43895</v>
      </c>
    </row>
    <row r="20998" spans="1:4" x14ac:dyDescent="0.2">
      <c r="A20998" t="s">
        <v>430</v>
      </c>
      <c r="B20998" t="s">
        <v>143</v>
      </c>
      <c r="C20998" s="44">
        <v>0</v>
      </c>
      <c r="D20998" s="33">
        <v>43896</v>
      </c>
    </row>
    <row r="20999" spans="1:4" x14ac:dyDescent="0.2">
      <c r="A20999" t="s">
        <v>430</v>
      </c>
      <c r="B20999" t="s">
        <v>143</v>
      </c>
      <c r="C20999" s="44">
        <v>0</v>
      </c>
      <c r="D20999" s="33">
        <v>43897</v>
      </c>
    </row>
    <row r="21000" spans="1:4" x14ac:dyDescent="0.2">
      <c r="A21000" t="s">
        <v>430</v>
      </c>
      <c r="B21000" t="s">
        <v>143</v>
      </c>
      <c r="C21000" s="44">
        <v>0</v>
      </c>
      <c r="D21000" s="33">
        <v>43898</v>
      </c>
    </row>
    <row r="21001" spans="1:4" x14ac:dyDescent="0.2">
      <c r="A21001" t="s">
        <v>430</v>
      </c>
      <c r="B21001" t="s">
        <v>143</v>
      </c>
      <c r="C21001" s="44">
        <v>0</v>
      </c>
      <c r="D21001" s="33">
        <v>43899</v>
      </c>
    </row>
    <row r="21002" spans="1:4" x14ac:dyDescent="0.2">
      <c r="A21002" t="s">
        <v>430</v>
      </c>
      <c r="B21002" t="s">
        <v>143</v>
      </c>
      <c r="C21002" s="44">
        <v>0</v>
      </c>
      <c r="D21002" s="33">
        <v>43900</v>
      </c>
    </row>
    <row r="21003" spans="1:4" x14ac:dyDescent="0.2">
      <c r="A21003" t="s">
        <v>430</v>
      </c>
      <c r="B21003" t="s">
        <v>143</v>
      </c>
      <c r="C21003" s="44">
        <v>0</v>
      </c>
      <c r="D21003" s="33">
        <v>43901</v>
      </c>
    </row>
    <row r="21004" spans="1:4" x14ac:dyDescent="0.2">
      <c r="A21004" t="s">
        <v>430</v>
      </c>
      <c r="B21004" t="s">
        <v>143</v>
      </c>
      <c r="C21004" s="44">
        <v>0</v>
      </c>
      <c r="D21004" s="33">
        <v>43902</v>
      </c>
    </row>
    <row r="21005" spans="1:4" x14ac:dyDescent="0.2">
      <c r="A21005" t="s">
        <v>430</v>
      </c>
      <c r="B21005" t="s">
        <v>143</v>
      </c>
      <c r="C21005" s="44">
        <v>0</v>
      </c>
      <c r="D21005" s="33">
        <v>43903</v>
      </c>
    </row>
    <row r="21006" spans="1:4" x14ac:dyDescent="0.2">
      <c r="A21006" t="s">
        <v>430</v>
      </c>
      <c r="B21006" t="s">
        <v>143</v>
      </c>
      <c r="C21006" s="44">
        <v>0</v>
      </c>
      <c r="D21006" s="33">
        <v>43904</v>
      </c>
    </row>
    <row r="21007" spans="1:4" x14ac:dyDescent="0.2">
      <c r="A21007" t="s">
        <v>430</v>
      </c>
      <c r="B21007" t="s">
        <v>143</v>
      </c>
      <c r="C21007" s="44">
        <v>0</v>
      </c>
      <c r="D21007" s="33">
        <v>43905</v>
      </c>
    </row>
    <row r="21008" spans="1:4" x14ac:dyDescent="0.2">
      <c r="A21008" t="s">
        <v>431</v>
      </c>
      <c r="B21008" t="s">
        <v>143</v>
      </c>
      <c r="C21008" s="44">
        <v>0</v>
      </c>
      <c r="D21008" s="33">
        <v>43852</v>
      </c>
    </row>
    <row r="21009" spans="1:4" x14ac:dyDescent="0.2">
      <c r="A21009" t="s">
        <v>431</v>
      </c>
      <c r="B21009" t="s">
        <v>143</v>
      </c>
      <c r="C21009" s="44">
        <v>0</v>
      </c>
      <c r="D21009" s="33">
        <v>43853</v>
      </c>
    </row>
    <row r="21010" spans="1:4" x14ac:dyDescent="0.2">
      <c r="A21010" t="s">
        <v>431</v>
      </c>
      <c r="B21010" t="s">
        <v>143</v>
      </c>
      <c r="C21010" s="44">
        <v>0</v>
      </c>
      <c r="D21010" s="33">
        <v>43854</v>
      </c>
    </row>
    <row r="21011" spans="1:4" x14ac:dyDescent="0.2">
      <c r="A21011" t="s">
        <v>431</v>
      </c>
      <c r="B21011" t="s">
        <v>143</v>
      </c>
      <c r="C21011" s="44">
        <v>0</v>
      </c>
      <c r="D21011" s="33">
        <v>43855</v>
      </c>
    </row>
    <row r="21012" spans="1:4" x14ac:dyDescent="0.2">
      <c r="A21012" t="s">
        <v>431</v>
      </c>
      <c r="B21012" t="s">
        <v>143</v>
      </c>
      <c r="C21012" s="44">
        <v>0</v>
      </c>
      <c r="D21012" s="33">
        <v>43856</v>
      </c>
    </row>
    <row r="21013" spans="1:4" x14ac:dyDescent="0.2">
      <c r="A21013" t="s">
        <v>431</v>
      </c>
      <c r="B21013" t="s">
        <v>143</v>
      </c>
      <c r="C21013" s="44">
        <v>0</v>
      </c>
      <c r="D21013" s="33">
        <v>43857</v>
      </c>
    </row>
    <row r="21014" spans="1:4" x14ac:dyDescent="0.2">
      <c r="A21014" t="s">
        <v>431</v>
      </c>
      <c r="B21014" t="s">
        <v>143</v>
      </c>
      <c r="C21014" s="44">
        <v>0</v>
      </c>
      <c r="D21014" s="33">
        <v>43858</v>
      </c>
    </row>
    <row r="21015" spans="1:4" x14ac:dyDescent="0.2">
      <c r="A21015" t="s">
        <v>431</v>
      </c>
      <c r="B21015" t="s">
        <v>143</v>
      </c>
      <c r="C21015" s="44">
        <v>0</v>
      </c>
      <c r="D21015" s="33">
        <v>43859</v>
      </c>
    </row>
    <row r="21016" spans="1:4" x14ac:dyDescent="0.2">
      <c r="A21016" t="s">
        <v>431</v>
      </c>
      <c r="B21016" t="s">
        <v>143</v>
      </c>
      <c r="C21016" s="44">
        <v>0</v>
      </c>
      <c r="D21016" s="33">
        <v>43860</v>
      </c>
    </row>
    <row r="21017" spans="1:4" x14ac:dyDescent="0.2">
      <c r="A21017" t="s">
        <v>431</v>
      </c>
      <c r="B21017" t="s">
        <v>143</v>
      </c>
      <c r="C21017" s="44">
        <v>0</v>
      </c>
      <c r="D21017" s="33">
        <v>43861</v>
      </c>
    </row>
    <row r="21018" spans="1:4" x14ac:dyDescent="0.2">
      <c r="A21018" t="s">
        <v>431</v>
      </c>
      <c r="B21018" t="s">
        <v>143</v>
      </c>
      <c r="C21018" s="44">
        <v>0</v>
      </c>
      <c r="D21018" s="33">
        <v>43862</v>
      </c>
    </row>
    <row r="21019" spans="1:4" x14ac:dyDescent="0.2">
      <c r="A21019" t="s">
        <v>431</v>
      </c>
      <c r="B21019" t="s">
        <v>143</v>
      </c>
      <c r="C21019" s="44">
        <v>0</v>
      </c>
      <c r="D21019" s="33">
        <v>43863</v>
      </c>
    </row>
    <row r="21020" spans="1:4" x14ac:dyDescent="0.2">
      <c r="A21020" t="s">
        <v>431</v>
      </c>
      <c r="B21020" t="s">
        <v>143</v>
      </c>
      <c r="C21020" s="44">
        <v>0</v>
      </c>
      <c r="D21020" s="33">
        <v>43864</v>
      </c>
    </row>
    <row r="21021" spans="1:4" x14ac:dyDescent="0.2">
      <c r="A21021" t="s">
        <v>431</v>
      </c>
      <c r="B21021" t="s">
        <v>143</v>
      </c>
      <c r="C21021" s="44">
        <v>0</v>
      </c>
      <c r="D21021" s="33">
        <v>43865</v>
      </c>
    </row>
    <row r="21022" spans="1:4" x14ac:dyDescent="0.2">
      <c r="A21022" t="s">
        <v>431</v>
      </c>
      <c r="B21022" t="s">
        <v>143</v>
      </c>
      <c r="C21022" s="44">
        <v>0</v>
      </c>
      <c r="D21022" s="33">
        <v>43866</v>
      </c>
    </row>
    <row r="21023" spans="1:4" x14ac:dyDescent="0.2">
      <c r="A21023" t="s">
        <v>431</v>
      </c>
      <c r="B21023" t="s">
        <v>143</v>
      </c>
      <c r="C21023" s="44">
        <v>0</v>
      </c>
      <c r="D21023" s="33">
        <v>43867</v>
      </c>
    </row>
    <row r="21024" spans="1:4" x14ac:dyDescent="0.2">
      <c r="A21024" t="s">
        <v>431</v>
      </c>
      <c r="B21024" t="s">
        <v>143</v>
      </c>
      <c r="C21024" s="44">
        <v>0</v>
      </c>
      <c r="D21024" s="33">
        <v>43868</v>
      </c>
    </row>
    <row r="21025" spans="1:4" x14ac:dyDescent="0.2">
      <c r="A21025" t="s">
        <v>431</v>
      </c>
      <c r="B21025" t="s">
        <v>143</v>
      </c>
      <c r="C21025" s="44">
        <v>0</v>
      </c>
      <c r="D21025" s="33">
        <v>43869</v>
      </c>
    </row>
    <row r="21026" spans="1:4" x14ac:dyDescent="0.2">
      <c r="A21026" t="s">
        <v>431</v>
      </c>
      <c r="B21026" t="s">
        <v>143</v>
      </c>
      <c r="C21026" s="44">
        <v>0</v>
      </c>
      <c r="D21026" s="33">
        <v>43870</v>
      </c>
    </row>
    <row r="21027" spans="1:4" x14ac:dyDescent="0.2">
      <c r="A21027" t="s">
        <v>431</v>
      </c>
      <c r="B21027" t="s">
        <v>143</v>
      </c>
      <c r="C21027" s="44">
        <v>0</v>
      </c>
      <c r="D21027" s="33">
        <v>43871</v>
      </c>
    </row>
    <row r="21028" spans="1:4" x14ac:dyDescent="0.2">
      <c r="A21028" t="s">
        <v>431</v>
      </c>
      <c r="B21028" t="s">
        <v>143</v>
      </c>
      <c r="C21028" s="44">
        <v>0</v>
      </c>
      <c r="D21028" s="33">
        <v>43872</v>
      </c>
    </row>
    <row r="21029" spans="1:4" x14ac:dyDescent="0.2">
      <c r="A21029" t="s">
        <v>431</v>
      </c>
      <c r="B21029" t="s">
        <v>143</v>
      </c>
      <c r="C21029" s="44">
        <v>0</v>
      </c>
      <c r="D21029" s="33">
        <v>43873</v>
      </c>
    </row>
    <row r="21030" spans="1:4" x14ac:dyDescent="0.2">
      <c r="A21030" t="s">
        <v>431</v>
      </c>
      <c r="B21030" t="s">
        <v>143</v>
      </c>
      <c r="C21030" s="44">
        <v>0</v>
      </c>
      <c r="D21030" s="33">
        <v>43874</v>
      </c>
    </row>
    <row r="21031" spans="1:4" x14ac:dyDescent="0.2">
      <c r="A21031" t="s">
        <v>431</v>
      </c>
      <c r="B21031" t="s">
        <v>143</v>
      </c>
      <c r="C21031" s="44">
        <v>0</v>
      </c>
      <c r="D21031" s="33">
        <v>43875</v>
      </c>
    </row>
    <row r="21032" spans="1:4" x14ac:dyDescent="0.2">
      <c r="A21032" t="s">
        <v>431</v>
      </c>
      <c r="B21032" t="s">
        <v>143</v>
      </c>
      <c r="C21032" s="44">
        <v>0</v>
      </c>
      <c r="D21032" s="33">
        <v>43876</v>
      </c>
    </row>
    <row r="21033" spans="1:4" x14ac:dyDescent="0.2">
      <c r="A21033" t="s">
        <v>431</v>
      </c>
      <c r="B21033" t="s">
        <v>143</v>
      </c>
      <c r="C21033" s="44">
        <v>0</v>
      </c>
      <c r="D21033" s="33">
        <v>43877</v>
      </c>
    </row>
    <row r="21034" spans="1:4" x14ac:dyDescent="0.2">
      <c r="A21034" t="s">
        <v>431</v>
      </c>
      <c r="B21034" t="s">
        <v>143</v>
      </c>
      <c r="C21034" s="44">
        <v>0</v>
      </c>
      <c r="D21034" s="33">
        <v>43878</v>
      </c>
    </row>
    <row r="21035" spans="1:4" x14ac:dyDescent="0.2">
      <c r="A21035" t="s">
        <v>431</v>
      </c>
      <c r="B21035" t="s">
        <v>143</v>
      </c>
      <c r="C21035" s="44">
        <v>0</v>
      </c>
      <c r="D21035" s="33">
        <v>43879</v>
      </c>
    </row>
    <row r="21036" spans="1:4" x14ac:dyDescent="0.2">
      <c r="A21036" t="s">
        <v>431</v>
      </c>
      <c r="B21036" t="s">
        <v>143</v>
      </c>
      <c r="C21036" s="44">
        <v>0</v>
      </c>
      <c r="D21036" s="33">
        <v>43880</v>
      </c>
    </row>
    <row r="21037" spans="1:4" x14ac:dyDescent="0.2">
      <c r="A21037" t="s">
        <v>431</v>
      </c>
      <c r="B21037" t="s">
        <v>143</v>
      </c>
      <c r="C21037" s="44">
        <v>0</v>
      </c>
      <c r="D21037" s="33">
        <v>43881</v>
      </c>
    </row>
    <row r="21038" spans="1:4" x14ac:dyDescent="0.2">
      <c r="A21038" t="s">
        <v>431</v>
      </c>
      <c r="B21038" t="s">
        <v>143</v>
      </c>
      <c r="C21038" s="44">
        <v>0</v>
      </c>
      <c r="D21038" s="33">
        <v>43882</v>
      </c>
    </row>
    <row r="21039" spans="1:4" x14ac:dyDescent="0.2">
      <c r="A21039" t="s">
        <v>431</v>
      </c>
      <c r="B21039" t="s">
        <v>143</v>
      </c>
      <c r="C21039" s="44">
        <v>0</v>
      </c>
      <c r="D21039" s="33">
        <v>43883</v>
      </c>
    </row>
    <row r="21040" spans="1:4" x14ac:dyDescent="0.2">
      <c r="A21040" t="s">
        <v>431</v>
      </c>
      <c r="B21040" t="s">
        <v>143</v>
      </c>
      <c r="C21040" s="44">
        <v>0</v>
      </c>
      <c r="D21040" s="33">
        <v>43884</v>
      </c>
    </row>
    <row r="21041" spans="1:4" x14ac:dyDescent="0.2">
      <c r="A21041" t="s">
        <v>431</v>
      </c>
      <c r="B21041" t="s">
        <v>143</v>
      </c>
      <c r="C21041" s="44">
        <v>0</v>
      </c>
      <c r="D21041" s="33">
        <v>43885</v>
      </c>
    </row>
    <row r="21042" spans="1:4" x14ac:dyDescent="0.2">
      <c r="A21042" t="s">
        <v>431</v>
      </c>
      <c r="B21042" t="s">
        <v>143</v>
      </c>
      <c r="C21042" s="44">
        <v>0</v>
      </c>
      <c r="D21042" s="33">
        <v>43886</v>
      </c>
    </row>
    <row r="21043" spans="1:4" x14ac:dyDescent="0.2">
      <c r="A21043" t="s">
        <v>431</v>
      </c>
      <c r="B21043" t="s">
        <v>143</v>
      </c>
      <c r="C21043" s="44">
        <v>0</v>
      </c>
      <c r="D21043" s="33">
        <v>43887</v>
      </c>
    </row>
    <row r="21044" spans="1:4" x14ac:dyDescent="0.2">
      <c r="A21044" t="s">
        <v>431</v>
      </c>
      <c r="B21044" t="s">
        <v>143</v>
      </c>
      <c r="C21044" s="44">
        <v>0</v>
      </c>
      <c r="D21044" s="33">
        <v>43888</v>
      </c>
    </row>
    <row r="21045" spans="1:4" x14ac:dyDescent="0.2">
      <c r="A21045" t="s">
        <v>431</v>
      </c>
      <c r="B21045" t="s">
        <v>143</v>
      </c>
      <c r="C21045" s="44">
        <v>0</v>
      </c>
      <c r="D21045" s="33">
        <v>43889</v>
      </c>
    </row>
    <row r="21046" spans="1:4" x14ac:dyDescent="0.2">
      <c r="A21046" t="s">
        <v>431</v>
      </c>
      <c r="B21046" t="s">
        <v>143</v>
      </c>
      <c r="C21046" s="44">
        <v>0</v>
      </c>
      <c r="D21046" s="33">
        <v>43890</v>
      </c>
    </row>
    <row r="21047" spans="1:4" x14ac:dyDescent="0.2">
      <c r="A21047" t="s">
        <v>431</v>
      </c>
      <c r="B21047" t="s">
        <v>143</v>
      </c>
      <c r="C21047" s="44">
        <v>0</v>
      </c>
      <c r="D21047" s="33">
        <v>43891</v>
      </c>
    </row>
    <row r="21048" spans="1:4" x14ac:dyDescent="0.2">
      <c r="A21048" t="s">
        <v>431</v>
      </c>
      <c r="B21048" t="s">
        <v>143</v>
      </c>
      <c r="C21048" s="44">
        <v>0</v>
      </c>
      <c r="D21048" s="33">
        <v>43892</v>
      </c>
    </row>
    <row r="21049" spans="1:4" x14ac:dyDescent="0.2">
      <c r="A21049" t="s">
        <v>431</v>
      </c>
      <c r="B21049" t="s">
        <v>143</v>
      </c>
      <c r="C21049" s="44">
        <v>0</v>
      </c>
      <c r="D21049" s="33">
        <v>43893</v>
      </c>
    </row>
    <row r="21050" spans="1:4" x14ac:dyDescent="0.2">
      <c r="A21050" t="s">
        <v>431</v>
      </c>
      <c r="B21050" t="s">
        <v>143</v>
      </c>
      <c r="C21050" s="44">
        <v>0</v>
      </c>
      <c r="D21050" s="33">
        <v>43894</v>
      </c>
    </row>
    <row r="21051" spans="1:4" x14ac:dyDescent="0.2">
      <c r="A21051" t="s">
        <v>431</v>
      </c>
      <c r="B21051" t="s">
        <v>143</v>
      </c>
      <c r="C21051" s="44">
        <v>0</v>
      </c>
      <c r="D21051" s="33">
        <v>43895</v>
      </c>
    </row>
    <row r="21052" spans="1:4" x14ac:dyDescent="0.2">
      <c r="A21052" t="s">
        <v>431</v>
      </c>
      <c r="B21052" t="s">
        <v>143</v>
      </c>
      <c r="C21052" s="44">
        <v>0</v>
      </c>
      <c r="D21052" s="33">
        <v>43896</v>
      </c>
    </row>
    <row r="21053" spans="1:4" x14ac:dyDescent="0.2">
      <c r="A21053" t="s">
        <v>431</v>
      </c>
      <c r="B21053" t="s">
        <v>143</v>
      </c>
      <c r="C21053" s="44">
        <v>0</v>
      </c>
      <c r="D21053" s="33">
        <v>43897</v>
      </c>
    </row>
    <row r="21054" spans="1:4" x14ac:dyDescent="0.2">
      <c r="A21054" t="s">
        <v>431</v>
      </c>
      <c r="B21054" t="s">
        <v>143</v>
      </c>
      <c r="C21054" s="44">
        <v>0</v>
      </c>
      <c r="D21054" s="33">
        <v>43898</v>
      </c>
    </row>
    <row r="21055" spans="1:4" x14ac:dyDescent="0.2">
      <c r="A21055" t="s">
        <v>431</v>
      </c>
      <c r="B21055" t="s">
        <v>143</v>
      </c>
      <c r="C21055" s="44">
        <v>0</v>
      </c>
      <c r="D21055" s="33">
        <v>43899</v>
      </c>
    </row>
    <row r="21056" spans="1:4" x14ac:dyDescent="0.2">
      <c r="A21056" t="s">
        <v>431</v>
      </c>
      <c r="B21056" t="s">
        <v>143</v>
      </c>
      <c r="C21056" s="44">
        <v>0</v>
      </c>
      <c r="D21056" s="33">
        <v>43900</v>
      </c>
    </row>
    <row r="21057" spans="1:4" x14ac:dyDescent="0.2">
      <c r="A21057" t="s">
        <v>431</v>
      </c>
      <c r="B21057" t="s">
        <v>143</v>
      </c>
      <c r="C21057" s="44">
        <v>0</v>
      </c>
      <c r="D21057" s="33">
        <v>43901</v>
      </c>
    </row>
    <row r="21058" spans="1:4" x14ac:dyDescent="0.2">
      <c r="A21058" t="s">
        <v>431</v>
      </c>
      <c r="B21058" t="s">
        <v>143</v>
      </c>
      <c r="C21058" s="44">
        <v>0</v>
      </c>
      <c r="D21058" s="33">
        <v>43902</v>
      </c>
    </row>
    <row r="21059" spans="1:4" x14ac:dyDescent="0.2">
      <c r="A21059" t="s">
        <v>431</v>
      </c>
      <c r="B21059" t="s">
        <v>143</v>
      </c>
      <c r="C21059" s="44">
        <v>0</v>
      </c>
      <c r="D21059" s="33">
        <v>43903</v>
      </c>
    </row>
    <row r="21060" spans="1:4" x14ac:dyDescent="0.2">
      <c r="A21060" t="s">
        <v>431</v>
      </c>
      <c r="B21060" t="s">
        <v>143</v>
      </c>
      <c r="C21060" s="44">
        <v>0</v>
      </c>
      <c r="D21060" s="33">
        <v>43904</v>
      </c>
    </row>
    <row r="21061" spans="1:4" x14ac:dyDescent="0.2">
      <c r="A21061" t="s">
        <v>431</v>
      </c>
      <c r="B21061" t="s">
        <v>143</v>
      </c>
      <c r="C21061" s="44">
        <v>0</v>
      </c>
      <c r="D21061" s="33">
        <v>43905</v>
      </c>
    </row>
    <row r="21062" spans="1:4" x14ac:dyDescent="0.2">
      <c r="A21062" t="s">
        <v>432</v>
      </c>
      <c r="B21062" t="s">
        <v>143</v>
      </c>
      <c r="C21062" s="44">
        <v>0</v>
      </c>
      <c r="D21062" s="33">
        <v>43852</v>
      </c>
    </row>
    <row r="21063" spans="1:4" x14ac:dyDescent="0.2">
      <c r="A21063" t="s">
        <v>432</v>
      </c>
      <c r="B21063" t="s">
        <v>143</v>
      </c>
      <c r="C21063" s="44">
        <v>0</v>
      </c>
      <c r="D21063" s="33">
        <v>43853</v>
      </c>
    </row>
    <row r="21064" spans="1:4" x14ac:dyDescent="0.2">
      <c r="A21064" t="s">
        <v>432</v>
      </c>
      <c r="B21064" t="s">
        <v>143</v>
      </c>
      <c r="C21064" s="44">
        <v>0</v>
      </c>
      <c r="D21064" s="33">
        <v>43854</v>
      </c>
    </row>
    <row r="21065" spans="1:4" x14ac:dyDescent="0.2">
      <c r="A21065" t="s">
        <v>432</v>
      </c>
      <c r="B21065" t="s">
        <v>143</v>
      </c>
      <c r="C21065" s="44">
        <v>0</v>
      </c>
      <c r="D21065" s="33">
        <v>43855</v>
      </c>
    </row>
    <row r="21066" spans="1:4" x14ac:dyDescent="0.2">
      <c r="A21066" t="s">
        <v>432</v>
      </c>
      <c r="B21066" t="s">
        <v>143</v>
      </c>
      <c r="C21066" s="44">
        <v>0</v>
      </c>
      <c r="D21066" s="33">
        <v>43856</v>
      </c>
    </row>
    <row r="21067" spans="1:4" x14ac:dyDescent="0.2">
      <c r="A21067" t="s">
        <v>432</v>
      </c>
      <c r="B21067" t="s">
        <v>143</v>
      </c>
      <c r="C21067" s="44">
        <v>0</v>
      </c>
      <c r="D21067" s="33">
        <v>43857</v>
      </c>
    </row>
    <row r="21068" spans="1:4" x14ac:dyDescent="0.2">
      <c r="A21068" t="s">
        <v>432</v>
      </c>
      <c r="B21068" t="s">
        <v>143</v>
      </c>
      <c r="C21068" s="44">
        <v>0</v>
      </c>
      <c r="D21068" s="33">
        <v>43858</v>
      </c>
    </row>
    <row r="21069" spans="1:4" x14ac:dyDescent="0.2">
      <c r="A21069" t="s">
        <v>432</v>
      </c>
      <c r="B21069" t="s">
        <v>143</v>
      </c>
      <c r="C21069" s="44">
        <v>0</v>
      </c>
      <c r="D21069" s="33">
        <v>43859</v>
      </c>
    </row>
    <row r="21070" spans="1:4" x14ac:dyDescent="0.2">
      <c r="A21070" t="s">
        <v>432</v>
      </c>
      <c r="B21070" t="s">
        <v>143</v>
      </c>
      <c r="C21070" s="44">
        <v>0</v>
      </c>
      <c r="D21070" s="33">
        <v>43860</v>
      </c>
    </row>
    <row r="21071" spans="1:4" x14ac:dyDescent="0.2">
      <c r="A21071" t="s">
        <v>432</v>
      </c>
      <c r="B21071" t="s">
        <v>143</v>
      </c>
      <c r="C21071" s="44">
        <v>0</v>
      </c>
      <c r="D21071" s="33">
        <v>43861</v>
      </c>
    </row>
    <row r="21072" spans="1:4" x14ac:dyDescent="0.2">
      <c r="A21072" t="s">
        <v>432</v>
      </c>
      <c r="B21072" t="s">
        <v>143</v>
      </c>
      <c r="C21072" s="44">
        <v>0</v>
      </c>
      <c r="D21072" s="33">
        <v>43862</v>
      </c>
    </row>
    <row r="21073" spans="1:4" x14ac:dyDescent="0.2">
      <c r="A21073" t="s">
        <v>432</v>
      </c>
      <c r="B21073" t="s">
        <v>143</v>
      </c>
      <c r="C21073" s="44">
        <v>0</v>
      </c>
      <c r="D21073" s="33">
        <v>43863</v>
      </c>
    </row>
    <row r="21074" spans="1:4" x14ac:dyDescent="0.2">
      <c r="A21074" t="s">
        <v>432</v>
      </c>
      <c r="B21074" t="s">
        <v>143</v>
      </c>
      <c r="C21074" s="44">
        <v>0</v>
      </c>
      <c r="D21074" s="33">
        <v>43864</v>
      </c>
    </row>
    <row r="21075" spans="1:4" x14ac:dyDescent="0.2">
      <c r="A21075" t="s">
        <v>432</v>
      </c>
      <c r="B21075" t="s">
        <v>143</v>
      </c>
      <c r="C21075" s="44">
        <v>0</v>
      </c>
      <c r="D21075" s="33">
        <v>43865</v>
      </c>
    </row>
    <row r="21076" spans="1:4" x14ac:dyDescent="0.2">
      <c r="A21076" t="s">
        <v>432</v>
      </c>
      <c r="B21076" t="s">
        <v>143</v>
      </c>
      <c r="C21076" s="44">
        <v>0</v>
      </c>
      <c r="D21076" s="33">
        <v>43866</v>
      </c>
    </row>
    <row r="21077" spans="1:4" x14ac:dyDescent="0.2">
      <c r="A21077" t="s">
        <v>432</v>
      </c>
      <c r="B21077" t="s">
        <v>143</v>
      </c>
      <c r="C21077" s="44">
        <v>0</v>
      </c>
      <c r="D21077" s="33">
        <v>43867</v>
      </c>
    </row>
    <row r="21078" spans="1:4" x14ac:dyDescent="0.2">
      <c r="A21078" t="s">
        <v>432</v>
      </c>
      <c r="B21078" t="s">
        <v>143</v>
      </c>
      <c r="C21078" s="44">
        <v>0</v>
      </c>
      <c r="D21078" s="33">
        <v>43868</v>
      </c>
    </row>
    <row r="21079" spans="1:4" x14ac:dyDescent="0.2">
      <c r="A21079" t="s">
        <v>432</v>
      </c>
      <c r="B21079" t="s">
        <v>143</v>
      </c>
      <c r="C21079" s="44">
        <v>0</v>
      </c>
      <c r="D21079" s="33">
        <v>43869</v>
      </c>
    </row>
    <row r="21080" spans="1:4" x14ac:dyDescent="0.2">
      <c r="A21080" t="s">
        <v>432</v>
      </c>
      <c r="B21080" t="s">
        <v>143</v>
      </c>
      <c r="C21080" s="44">
        <v>0</v>
      </c>
      <c r="D21080" s="33">
        <v>43870</v>
      </c>
    </row>
    <row r="21081" spans="1:4" x14ac:dyDescent="0.2">
      <c r="A21081" t="s">
        <v>432</v>
      </c>
      <c r="B21081" t="s">
        <v>143</v>
      </c>
      <c r="C21081" s="44">
        <v>0</v>
      </c>
      <c r="D21081" s="33">
        <v>43871</v>
      </c>
    </row>
    <row r="21082" spans="1:4" x14ac:dyDescent="0.2">
      <c r="A21082" t="s">
        <v>432</v>
      </c>
      <c r="B21082" t="s">
        <v>143</v>
      </c>
      <c r="C21082" s="44">
        <v>0</v>
      </c>
      <c r="D21082" s="33">
        <v>43872</v>
      </c>
    </row>
    <row r="21083" spans="1:4" x14ac:dyDescent="0.2">
      <c r="A21083" t="s">
        <v>432</v>
      </c>
      <c r="B21083" t="s">
        <v>143</v>
      </c>
      <c r="C21083" s="44">
        <v>0</v>
      </c>
      <c r="D21083" s="33">
        <v>43873</v>
      </c>
    </row>
    <row r="21084" spans="1:4" x14ac:dyDescent="0.2">
      <c r="A21084" t="s">
        <v>432</v>
      </c>
      <c r="B21084" t="s">
        <v>143</v>
      </c>
      <c r="C21084" s="44">
        <v>0</v>
      </c>
      <c r="D21084" s="33">
        <v>43874</v>
      </c>
    </row>
    <row r="21085" spans="1:4" x14ac:dyDescent="0.2">
      <c r="A21085" t="s">
        <v>432</v>
      </c>
      <c r="B21085" t="s">
        <v>143</v>
      </c>
      <c r="C21085" s="44">
        <v>0</v>
      </c>
      <c r="D21085" s="33">
        <v>43875</v>
      </c>
    </row>
    <row r="21086" spans="1:4" x14ac:dyDescent="0.2">
      <c r="A21086" t="s">
        <v>432</v>
      </c>
      <c r="B21086" t="s">
        <v>143</v>
      </c>
      <c r="C21086" s="44">
        <v>0</v>
      </c>
      <c r="D21086" s="33">
        <v>43876</v>
      </c>
    </row>
    <row r="21087" spans="1:4" x14ac:dyDescent="0.2">
      <c r="A21087" t="s">
        <v>432</v>
      </c>
      <c r="B21087" t="s">
        <v>143</v>
      </c>
      <c r="C21087" s="44">
        <v>0</v>
      </c>
      <c r="D21087" s="33">
        <v>43877</v>
      </c>
    </row>
    <row r="21088" spans="1:4" x14ac:dyDescent="0.2">
      <c r="A21088" t="s">
        <v>432</v>
      </c>
      <c r="B21088" t="s">
        <v>143</v>
      </c>
      <c r="C21088" s="44">
        <v>0</v>
      </c>
      <c r="D21088" s="33">
        <v>43878</v>
      </c>
    </row>
    <row r="21089" spans="1:4" x14ac:dyDescent="0.2">
      <c r="A21089" t="s">
        <v>432</v>
      </c>
      <c r="B21089" t="s">
        <v>143</v>
      </c>
      <c r="C21089" s="44">
        <v>0</v>
      </c>
      <c r="D21089" s="33">
        <v>43879</v>
      </c>
    </row>
    <row r="21090" spans="1:4" x14ac:dyDescent="0.2">
      <c r="A21090" t="s">
        <v>432</v>
      </c>
      <c r="B21090" t="s">
        <v>143</v>
      </c>
      <c r="C21090" s="44">
        <v>0</v>
      </c>
      <c r="D21090" s="33">
        <v>43880</v>
      </c>
    </row>
    <row r="21091" spans="1:4" x14ac:dyDescent="0.2">
      <c r="A21091" t="s">
        <v>432</v>
      </c>
      <c r="B21091" t="s">
        <v>143</v>
      </c>
      <c r="C21091" s="44">
        <v>0</v>
      </c>
      <c r="D21091" s="33">
        <v>43881</v>
      </c>
    </row>
    <row r="21092" spans="1:4" x14ac:dyDescent="0.2">
      <c r="A21092" t="s">
        <v>432</v>
      </c>
      <c r="B21092" t="s">
        <v>143</v>
      </c>
      <c r="C21092" s="44">
        <v>0</v>
      </c>
      <c r="D21092" s="33">
        <v>43882</v>
      </c>
    </row>
    <row r="21093" spans="1:4" x14ac:dyDescent="0.2">
      <c r="A21093" t="s">
        <v>432</v>
      </c>
      <c r="B21093" t="s">
        <v>143</v>
      </c>
      <c r="C21093" s="44">
        <v>0</v>
      </c>
      <c r="D21093" s="33">
        <v>43883</v>
      </c>
    </row>
    <row r="21094" spans="1:4" x14ac:dyDescent="0.2">
      <c r="A21094" t="s">
        <v>432</v>
      </c>
      <c r="B21094" t="s">
        <v>143</v>
      </c>
      <c r="C21094" s="44">
        <v>0</v>
      </c>
      <c r="D21094" s="33">
        <v>43884</v>
      </c>
    </row>
    <row r="21095" spans="1:4" x14ac:dyDescent="0.2">
      <c r="A21095" t="s">
        <v>432</v>
      </c>
      <c r="B21095" t="s">
        <v>143</v>
      </c>
      <c r="C21095" s="44">
        <v>0</v>
      </c>
      <c r="D21095" s="33">
        <v>43885</v>
      </c>
    </row>
    <row r="21096" spans="1:4" x14ac:dyDescent="0.2">
      <c r="A21096" t="s">
        <v>432</v>
      </c>
      <c r="B21096" t="s">
        <v>143</v>
      </c>
      <c r="C21096" s="44">
        <v>0</v>
      </c>
      <c r="D21096" s="33">
        <v>43886</v>
      </c>
    </row>
    <row r="21097" spans="1:4" x14ac:dyDescent="0.2">
      <c r="A21097" t="s">
        <v>432</v>
      </c>
      <c r="B21097" t="s">
        <v>143</v>
      </c>
      <c r="C21097" s="44">
        <v>0</v>
      </c>
      <c r="D21097" s="33">
        <v>43887</v>
      </c>
    </row>
    <row r="21098" spans="1:4" x14ac:dyDescent="0.2">
      <c r="A21098" t="s">
        <v>432</v>
      </c>
      <c r="B21098" t="s">
        <v>143</v>
      </c>
      <c r="C21098" s="44">
        <v>0</v>
      </c>
      <c r="D21098" s="33">
        <v>43888</v>
      </c>
    </row>
    <row r="21099" spans="1:4" x14ac:dyDescent="0.2">
      <c r="A21099" t="s">
        <v>432</v>
      </c>
      <c r="B21099" t="s">
        <v>143</v>
      </c>
      <c r="C21099" s="44">
        <v>0</v>
      </c>
      <c r="D21099" s="33">
        <v>43889</v>
      </c>
    </row>
    <row r="21100" spans="1:4" x14ac:dyDescent="0.2">
      <c r="A21100" t="s">
        <v>432</v>
      </c>
      <c r="B21100" t="s">
        <v>143</v>
      </c>
      <c r="C21100" s="44">
        <v>0</v>
      </c>
      <c r="D21100" s="33">
        <v>43890</v>
      </c>
    </row>
    <row r="21101" spans="1:4" x14ac:dyDescent="0.2">
      <c r="A21101" t="s">
        <v>432</v>
      </c>
      <c r="B21101" t="s">
        <v>143</v>
      </c>
      <c r="C21101" s="44">
        <v>0</v>
      </c>
      <c r="D21101" s="33">
        <v>43891</v>
      </c>
    </row>
    <row r="21102" spans="1:4" x14ac:dyDescent="0.2">
      <c r="A21102" t="s">
        <v>432</v>
      </c>
      <c r="B21102" t="s">
        <v>143</v>
      </c>
      <c r="C21102" s="44">
        <v>0</v>
      </c>
      <c r="D21102" s="33">
        <v>43892</v>
      </c>
    </row>
    <row r="21103" spans="1:4" x14ac:dyDescent="0.2">
      <c r="A21103" t="s">
        <v>432</v>
      </c>
      <c r="B21103" t="s">
        <v>143</v>
      </c>
      <c r="C21103" s="44">
        <v>0</v>
      </c>
      <c r="D21103" s="33">
        <v>43893</v>
      </c>
    </row>
    <row r="21104" spans="1:4" x14ac:dyDescent="0.2">
      <c r="A21104" t="s">
        <v>432</v>
      </c>
      <c r="B21104" t="s">
        <v>143</v>
      </c>
      <c r="C21104" s="44">
        <v>0</v>
      </c>
      <c r="D21104" s="33">
        <v>43894</v>
      </c>
    </row>
    <row r="21105" spans="1:4" x14ac:dyDescent="0.2">
      <c r="A21105" t="s">
        <v>432</v>
      </c>
      <c r="B21105" t="s">
        <v>143</v>
      </c>
      <c r="C21105" s="44">
        <v>0</v>
      </c>
      <c r="D21105" s="33">
        <v>43895</v>
      </c>
    </row>
    <row r="21106" spans="1:4" x14ac:dyDescent="0.2">
      <c r="A21106" t="s">
        <v>432</v>
      </c>
      <c r="B21106" t="s">
        <v>143</v>
      </c>
      <c r="C21106" s="44">
        <v>0</v>
      </c>
      <c r="D21106" s="33">
        <v>43896</v>
      </c>
    </row>
    <row r="21107" spans="1:4" x14ac:dyDescent="0.2">
      <c r="A21107" t="s">
        <v>432</v>
      </c>
      <c r="B21107" t="s">
        <v>143</v>
      </c>
      <c r="C21107" s="44">
        <v>0</v>
      </c>
      <c r="D21107" s="33">
        <v>43897</v>
      </c>
    </row>
    <row r="21108" spans="1:4" x14ac:dyDescent="0.2">
      <c r="A21108" t="s">
        <v>432</v>
      </c>
      <c r="B21108" t="s">
        <v>143</v>
      </c>
      <c r="C21108" s="44">
        <v>0</v>
      </c>
      <c r="D21108" s="33">
        <v>43898</v>
      </c>
    </row>
    <row r="21109" spans="1:4" x14ac:dyDescent="0.2">
      <c r="A21109" t="s">
        <v>432</v>
      </c>
      <c r="B21109" t="s">
        <v>143</v>
      </c>
      <c r="C21109" s="44">
        <v>0</v>
      </c>
      <c r="D21109" s="33">
        <v>43899</v>
      </c>
    </row>
    <row r="21110" spans="1:4" x14ac:dyDescent="0.2">
      <c r="A21110" t="s">
        <v>432</v>
      </c>
      <c r="B21110" t="s">
        <v>143</v>
      </c>
      <c r="C21110" s="44">
        <v>0</v>
      </c>
      <c r="D21110" s="33">
        <v>43900</v>
      </c>
    </row>
    <row r="21111" spans="1:4" x14ac:dyDescent="0.2">
      <c r="A21111" t="s">
        <v>432</v>
      </c>
      <c r="B21111" t="s">
        <v>143</v>
      </c>
      <c r="C21111" s="44">
        <v>0</v>
      </c>
      <c r="D21111" s="33">
        <v>43901</v>
      </c>
    </row>
    <row r="21112" spans="1:4" x14ac:dyDescent="0.2">
      <c r="A21112" t="s">
        <v>432</v>
      </c>
      <c r="B21112" t="s">
        <v>143</v>
      </c>
      <c r="C21112" s="44">
        <v>0</v>
      </c>
      <c r="D21112" s="33">
        <v>43902</v>
      </c>
    </row>
    <row r="21113" spans="1:4" x14ac:dyDescent="0.2">
      <c r="A21113" t="s">
        <v>432</v>
      </c>
      <c r="B21113" t="s">
        <v>143</v>
      </c>
      <c r="C21113" s="44">
        <v>0</v>
      </c>
      <c r="D21113" s="33">
        <v>43903</v>
      </c>
    </row>
    <row r="21114" spans="1:4" x14ac:dyDescent="0.2">
      <c r="A21114" t="s">
        <v>432</v>
      </c>
      <c r="B21114" t="s">
        <v>143</v>
      </c>
      <c r="C21114" s="44">
        <v>0</v>
      </c>
      <c r="D21114" s="33">
        <v>43904</v>
      </c>
    </row>
    <row r="21115" spans="1:4" x14ac:dyDescent="0.2">
      <c r="A21115" t="s">
        <v>432</v>
      </c>
      <c r="B21115" t="s">
        <v>143</v>
      </c>
      <c r="C21115" s="44">
        <v>0</v>
      </c>
      <c r="D21115" s="33">
        <v>43905</v>
      </c>
    </row>
    <row r="21116" spans="1:4" x14ac:dyDescent="0.2">
      <c r="A21116" t="s">
        <v>433</v>
      </c>
      <c r="B21116" t="s">
        <v>143</v>
      </c>
      <c r="C21116" s="44">
        <v>0</v>
      </c>
      <c r="D21116" s="33">
        <v>43852</v>
      </c>
    </row>
    <row r="21117" spans="1:4" x14ac:dyDescent="0.2">
      <c r="A21117" t="s">
        <v>433</v>
      </c>
      <c r="B21117" t="s">
        <v>143</v>
      </c>
      <c r="C21117" s="44">
        <v>0</v>
      </c>
      <c r="D21117" s="33">
        <v>43853</v>
      </c>
    </row>
    <row r="21118" spans="1:4" x14ac:dyDescent="0.2">
      <c r="A21118" t="s">
        <v>433</v>
      </c>
      <c r="B21118" t="s">
        <v>143</v>
      </c>
      <c r="C21118" s="44">
        <v>0</v>
      </c>
      <c r="D21118" s="33">
        <v>43854</v>
      </c>
    </row>
    <row r="21119" spans="1:4" x14ac:dyDescent="0.2">
      <c r="A21119" t="s">
        <v>433</v>
      </c>
      <c r="B21119" t="s">
        <v>143</v>
      </c>
      <c r="C21119" s="44">
        <v>0</v>
      </c>
      <c r="D21119" s="33">
        <v>43855</v>
      </c>
    </row>
    <row r="21120" spans="1:4" x14ac:dyDescent="0.2">
      <c r="A21120" t="s">
        <v>433</v>
      </c>
      <c r="B21120" t="s">
        <v>143</v>
      </c>
      <c r="C21120" s="44">
        <v>0</v>
      </c>
      <c r="D21120" s="33">
        <v>43856</v>
      </c>
    </row>
    <row r="21121" spans="1:4" x14ac:dyDescent="0.2">
      <c r="A21121" t="s">
        <v>433</v>
      </c>
      <c r="B21121" t="s">
        <v>143</v>
      </c>
      <c r="C21121" s="44">
        <v>0</v>
      </c>
      <c r="D21121" s="33">
        <v>43857</v>
      </c>
    </row>
    <row r="21122" spans="1:4" x14ac:dyDescent="0.2">
      <c r="A21122" t="s">
        <v>433</v>
      </c>
      <c r="B21122" t="s">
        <v>143</v>
      </c>
      <c r="C21122" s="44">
        <v>0</v>
      </c>
      <c r="D21122" s="33">
        <v>43858</v>
      </c>
    </row>
    <row r="21123" spans="1:4" x14ac:dyDescent="0.2">
      <c r="A21123" t="s">
        <v>433</v>
      </c>
      <c r="B21123" t="s">
        <v>143</v>
      </c>
      <c r="C21123" s="44">
        <v>0</v>
      </c>
      <c r="D21123" s="33">
        <v>43859</v>
      </c>
    </row>
    <row r="21124" spans="1:4" x14ac:dyDescent="0.2">
      <c r="A21124" t="s">
        <v>433</v>
      </c>
      <c r="B21124" t="s">
        <v>143</v>
      </c>
      <c r="C21124" s="44">
        <v>0</v>
      </c>
      <c r="D21124" s="33">
        <v>43860</v>
      </c>
    </row>
    <row r="21125" spans="1:4" x14ac:dyDescent="0.2">
      <c r="A21125" t="s">
        <v>433</v>
      </c>
      <c r="B21125" t="s">
        <v>143</v>
      </c>
      <c r="C21125" s="44">
        <v>0</v>
      </c>
      <c r="D21125" s="33">
        <v>43861</v>
      </c>
    </row>
    <row r="21126" spans="1:4" x14ac:dyDescent="0.2">
      <c r="A21126" t="s">
        <v>433</v>
      </c>
      <c r="B21126" t="s">
        <v>143</v>
      </c>
      <c r="C21126" s="44">
        <v>0</v>
      </c>
      <c r="D21126" s="33">
        <v>43862</v>
      </c>
    </row>
    <row r="21127" spans="1:4" x14ac:dyDescent="0.2">
      <c r="A21127" t="s">
        <v>433</v>
      </c>
      <c r="B21127" t="s">
        <v>143</v>
      </c>
      <c r="C21127" s="44">
        <v>0</v>
      </c>
      <c r="D21127" s="33">
        <v>43863</v>
      </c>
    </row>
    <row r="21128" spans="1:4" x14ac:dyDescent="0.2">
      <c r="A21128" t="s">
        <v>433</v>
      </c>
      <c r="B21128" t="s">
        <v>143</v>
      </c>
      <c r="C21128" s="44">
        <v>0</v>
      </c>
      <c r="D21128" s="33">
        <v>43864</v>
      </c>
    </row>
    <row r="21129" spans="1:4" x14ac:dyDescent="0.2">
      <c r="A21129" t="s">
        <v>433</v>
      </c>
      <c r="B21129" t="s">
        <v>143</v>
      </c>
      <c r="C21129" s="44">
        <v>0</v>
      </c>
      <c r="D21129" s="33">
        <v>43865</v>
      </c>
    </row>
    <row r="21130" spans="1:4" x14ac:dyDescent="0.2">
      <c r="A21130" t="s">
        <v>433</v>
      </c>
      <c r="B21130" t="s">
        <v>143</v>
      </c>
      <c r="C21130" s="44">
        <v>0</v>
      </c>
      <c r="D21130" s="33">
        <v>43866</v>
      </c>
    </row>
    <row r="21131" spans="1:4" x14ac:dyDescent="0.2">
      <c r="A21131" t="s">
        <v>433</v>
      </c>
      <c r="B21131" t="s">
        <v>143</v>
      </c>
      <c r="C21131" s="44">
        <v>0</v>
      </c>
      <c r="D21131" s="33">
        <v>43867</v>
      </c>
    </row>
    <row r="21132" spans="1:4" x14ac:dyDescent="0.2">
      <c r="A21132" t="s">
        <v>433</v>
      </c>
      <c r="B21132" t="s">
        <v>143</v>
      </c>
      <c r="C21132" s="44">
        <v>0</v>
      </c>
      <c r="D21132" s="33">
        <v>43868</v>
      </c>
    </row>
    <row r="21133" spans="1:4" x14ac:dyDescent="0.2">
      <c r="A21133" t="s">
        <v>433</v>
      </c>
      <c r="B21133" t="s">
        <v>143</v>
      </c>
      <c r="C21133" s="44">
        <v>0</v>
      </c>
      <c r="D21133" s="33">
        <v>43869</v>
      </c>
    </row>
    <row r="21134" spans="1:4" x14ac:dyDescent="0.2">
      <c r="A21134" t="s">
        <v>433</v>
      </c>
      <c r="B21134" t="s">
        <v>143</v>
      </c>
      <c r="C21134" s="44">
        <v>0</v>
      </c>
      <c r="D21134" s="33">
        <v>43870</v>
      </c>
    </row>
    <row r="21135" spans="1:4" x14ac:dyDescent="0.2">
      <c r="A21135" t="s">
        <v>433</v>
      </c>
      <c r="B21135" t="s">
        <v>143</v>
      </c>
      <c r="C21135" s="44">
        <v>0</v>
      </c>
      <c r="D21135" s="33">
        <v>43871</v>
      </c>
    </row>
    <row r="21136" spans="1:4" x14ac:dyDescent="0.2">
      <c r="A21136" t="s">
        <v>433</v>
      </c>
      <c r="B21136" t="s">
        <v>143</v>
      </c>
      <c r="C21136" s="44">
        <v>0</v>
      </c>
      <c r="D21136" s="33">
        <v>43872</v>
      </c>
    </row>
    <row r="21137" spans="1:4" x14ac:dyDescent="0.2">
      <c r="A21137" t="s">
        <v>433</v>
      </c>
      <c r="B21137" t="s">
        <v>143</v>
      </c>
      <c r="C21137" s="44">
        <v>0</v>
      </c>
      <c r="D21137" s="33">
        <v>43873</v>
      </c>
    </row>
    <row r="21138" spans="1:4" x14ac:dyDescent="0.2">
      <c r="A21138" t="s">
        <v>433</v>
      </c>
      <c r="B21138" t="s">
        <v>143</v>
      </c>
      <c r="C21138" s="44">
        <v>0</v>
      </c>
      <c r="D21138" s="33">
        <v>43874</v>
      </c>
    </row>
    <row r="21139" spans="1:4" x14ac:dyDescent="0.2">
      <c r="A21139" t="s">
        <v>433</v>
      </c>
      <c r="B21139" t="s">
        <v>143</v>
      </c>
      <c r="C21139" s="44">
        <v>0</v>
      </c>
      <c r="D21139" s="33">
        <v>43875</v>
      </c>
    </row>
    <row r="21140" spans="1:4" x14ac:dyDescent="0.2">
      <c r="A21140" t="s">
        <v>433</v>
      </c>
      <c r="B21140" t="s">
        <v>143</v>
      </c>
      <c r="C21140" s="44">
        <v>0</v>
      </c>
      <c r="D21140" s="33">
        <v>43876</v>
      </c>
    </row>
    <row r="21141" spans="1:4" x14ac:dyDescent="0.2">
      <c r="A21141" t="s">
        <v>433</v>
      </c>
      <c r="B21141" t="s">
        <v>143</v>
      </c>
      <c r="C21141" s="44">
        <v>0</v>
      </c>
      <c r="D21141" s="33">
        <v>43877</v>
      </c>
    </row>
    <row r="21142" spans="1:4" x14ac:dyDescent="0.2">
      <c r="A21142" t="s">
        <v>433</v>
      </c>
      <c r="B21142" t="s">
        <v>143</v>
      </c>
      <c r="C21142" s="44">
        <v>0</v>
      </c>
      <c r="D21142" s="33">
        <v>43878</v>
      </c>
    </row>
    <row r="21143" spans="1:4" x14ac:dyDescent="0.2">
      <c r="A21143" t="s">
        <v>433</v>
      </c>
      <c r="B21143" t="s">
        <v>143</v>
      </c>
      <c r="C21143" s="44">
        <v>0</v>
      </c>
      <c r="D21143" s="33">
        <v>43879</v>
      </c>
    </row>
    <row r="21144" spans="1:4" x14ac:dyDescent="0.2">
      <c r="A21144" t="s">
        <v>433</v>
      </c>
      <c r="B21144" t="s">
        <v>143</v>
      </c>
      <c r="C21144" s="44">
        <v>0</v>
      </c>
      <c r="D21144" s="33">
        <v>43880</v>
      </c>
    </row>
    <row r="21145" spans="1:4" x14ac:dyDescent="0.2">
      <c r="A21145" t="s">
        <v>433</v>
      </c>
      <c r="B21145" t="s">
        <v>143</v>
      </c>
      <c r="C21145" s="44">
        <v>0</v>
      </c>
      <c r="D21145" s="33">
        <v>43881</v>
      </c>
    </row>
    <row r="21146" spans="1:4" x14ac:dyDescent="0.2">
      <c r="A21146" t="s">
        <v>433</v>
      </c>
      <c r="B21146" t="s">
        <v>143</v>
      </c>
      <c r="C21146" s="44">
        <v>0</v>
      </c>
      <c r="D21146" s="33">
        <v>43882</v>
      </c>
    </row>
    <row r="21147" spans="1:4" x14ac:dyDescent="0.2">
      <c r="A21147" t="s">
        <v>433</v>
      </c>
      <c r="B21147" t="s">
        <v>143</v>
      </c>
      <c r="C21147" s="44">
        <v>0</v>
      </c>
      <c r="D21147" s="33">
        <v>43883</v>
      </c>
    </row>
    <row r="21148" spans="1:4" x14ac:dyDescent="0.2">
      <c r="A21148" t="s">
        <v>433</v>
      </c>
      <c r="B21148" t="s">
        <v>143</v>
      </c>
      <c r="C21148" s="44">
        <v>0</v>
      </c>
      <c r="D21148" s="33">
        <v>43884</v>
      </c>
    </row>
    <row r="21149" spans="1:4" x14ac:dyDescent="0.2">
      <c r="A21149" t="s">
        <v>433</v>
      </c>
      <c r="B21149" t="s">
        <v>143</v>
      </c>
      <c r="C21149" s="44">
        <v>0</v>
      </c>
      <c r="D21149" s="33">
        <v>43885</v>
      </c>
    </row>
    <row r="21150" spans="1:4" x14ac:dyDescent="0.2">
      <c r="A21150" t="s">
        <v>433</v>
      </c>
      <c r="B21150" t="s">
        <v>143</v>
      </c>
      <c r="C21150" s="44">
        <v>0</v>
      </c>
      <c r="D21150" s="33">
        <v>43886</v>
      </c>
    </row>
    <row r="21151" spans="1:4" x14ac:dyDescent="0.2">
      <c r="A21151" t="s">
        <v>433</v>
      </c>
      <c r="B21151" t="s">
        <v>143</v>
      </c>
      <c r="C21151" s="44">
        <v>0</v>
      </c>
      <c r="D21151" s="33">
        <v>43887</v>
      </c>
    </row>
    <row r="21152" spans="1:4" x14ac:dyDescent="0.2">
      <c r="A21152" t="s">
        <v>433</v>
      </c>
      <c r="B21152" t="s">
        <v>143</v>
      </c>
      <c r="C21152" s="44">
        <v>0</v>
      </c>
      <c r="D21152" s="33">
        <v>43888</v>
      </c>
    </row>
    <row r="21153" spans="1:4" x14ac:dyDescent="0.2">
      <c r="A21153" t="s">
        <v>433</v>
      </c>
      <c r="B21153" t="s">
        <v>143</v>
      </c>
      <c r="C21153" s="44">
        <v>0</v>
      </c>
      <c r="D21153" s="33">
        <v>43889</v>
      </c>
    </row>
    <row r="21154" spans="1:4" x14ac:dyDescent="0.2">
      <c r="A21154" t="s">
        <v>433</v>
      </c>
      <c r="B21154" t="s">
        <v>143</v>
      </c>
      <c r="C21154" s="44">
        <v>0</v>
      </c>
      <c r="D21154" s="33">
        <v>43890</v>
      </c>
    </row>
    <row r="21155" spans="1:4" x14ac:dyDescent="0.2">
      <c r="A21155" t="s">
        <v>433</v>
      </c>
      <c r="B21155" t="s">
        <v>143</v>
      </c>
      <c r="C21155" s="44">
        <v>0</v>
      </c>
      <c r="D21155" s="33">
        <v>43891</v>
      </c>
    </row>
    <row r="21156" spans="1:4" x14ac:dyDescent="0.2">
      <c r="A21156" t="s">
        <v>433</v>
      </c>
      <c r="B21156" t="s">
        <v>143</v>
      </c>
      <c r="C21156" s="44">
        <v>0</v>
      </c>
      <c r="D21156" s="33">
        <v>43892</v>
      </c>
    </row>
    <row r="21157" spans="1:4" x14ac:dyDescent="0.2">
      <c r="A21157" t="s">
        <v>433</v>
      </c>
      <c r="B21157" t="s">
        <v>143</v>
      </c>
      <c r="C21157" s="44">
        <v>0</v>
      </c>
      <c r="D21157" s="33">
        <v>43893</v>
      </c>
    </row>
    <row r="21158" spans="1:4" x14ac:dyDescent="0.2">
      <c r="A21158" t="s">
        <v>433</v>
      </c>
      <c r="B21158" t="s">
        <v>143</v>
      </c>
      <c r="C21158" s="44">
        <v>0</v>
      </c>
      <c r="D21158" s="33">
        <v>43894</v>
      </c>
    </row>
    <row r="21159" spans="1:4" x14ac:dyDescent="0.2">
      <c r="A21159" t="s">
        <v>433</v>
      </c>
      <c r="B21159" t="s">
        <v>143</v>
      </c>
      <c r="C21159" s="44">
        <v>0</v>
      </c>
      <c r="D21159" s="33">
        <v>43895</v>
      </c>
    </row>
    <row r="21160" spans="1:4" x14ac:dyDescent="0.2">
      <c r="A21160" t="s">
        <v>433</v>
      </c>
      <c r="B21160" t="s">
        <v>143</v>
      </c>
      <c r="C21160" s="44">
        <v>0</v>
      </c>
      <c r="D21160" s="33">
        <v>43896</v>
      </c>
    </row>
    <row r="21161" spans="1:4" x14ac:dyDescent="0.2">
      <c r="A21161" t="s">
        <v>433</v>
      </c>
      <c r="B21161" t="s">
        <v>143</v>
      </c>
      <c r="C21161" s="44">
        <v>0</v>
      </c>
      <c r="D21161" s="33">
        <v>43897</v>
      </c>
    </row>
    <row r="21162" spans="1:4" x14ac:dyDescent="0.2">
      <c r="A21162" t="s">
        <v>433</v>
      </c>
      <c r="B21162" t="s">
        <v>143</v>
      </c>
      <c r="C21162" s="44">
        <v>0</v>
      </c>
      <c r="D21162" s="33">
        <v>43898</v>
      </c>
    </row>
    <row r="21163" spans="1:4" x14ac:dyDescent="0.2">
      <c r="A21163" t="s">
        <v>433</v>
      </c>
      <c r="B21163" t="s">
        <v>143</v>
      </c>
      <c r="C21163" s="44">
        <v>0</v>
      </c>
      <c r="D21163" s="33">
        <v>43899</v>
      </c>
    </row>
    <row r="21164" spans="1:4" x14ac:dyDescent="0.2">
      <c r="A21164" t="s">
        <v>433</v>
      </c>
      <c r="B21164" t="s">
        <v>143</v>
      </c>
      <c r="C21164" s="44">
        <v>0</v>
      </c>
      <c r="D21164" s="33">
        <v>43900</v>
      </c>
    </row>
    <row r="21165" spans="1:4" x14ac:dyDescent="0.2">
      <c r="A21165" t="s">
        <v>433</v>
      </c>
      <c r="B21165" t="s">
        <v>143</v>
      </c>
      <c r="C21165" s="44">
        <v>0</v>
      </c>
      <c r="D21165" s="33">
        <v>43901</v>
      </c>
    </row>
    <row r="21166" spans="1:4" x14ac:dyDescent="0.2">
      <c r="A21166" t="s">
        <v>433</v>
      </c>
      <c r="B21166" t="s">
        <v>143</v>
      </c>
      <c r="C21166" s="44">
        <v>0</v>
      </c>
      <c r="D21166" s="33">
        <v>43902</v>
      </c>
    </row>
    <row r="21167" spans="1:4" x14ac:dyDescent="0.2">
      <c r="A21167" t="s">
        <v>433</v>
      </c>
      <c r="B21167" t="s">
        <v>143</v>
      </c>
      <c r="C21167" s="44">
        <v>0</v>
      </c>
      <c r="D21167" s="33">
        <v>43903</v>
      </c>
    </row>
    <row r="21168" spans="1:4" x14ac:dyDescent="0.2">
      <c r="A21168" t="s">
        <v>433</v>
      </c>
      <c r="B21168" t="s">
        <v>143</v>
      </c>
      <c r="C21168" s="44">
        <v>0</v>
      </c>
      <c r="D21168" s="33">
        <v>43904</v>
      </c>
    </row>
    <row r="21169" spans="1:4" x14ac:dyDescent="0.2">
      <c r="A21169" t="s">
        <v>433</v>
      </c>
      <c r="B21169" t="s">
        <v>143</v>
      </c>
      <c r="C21169" s="44">
        <v>0</v>
      </c>
      <c r="D21169" s="33">
        <v>43905</v>
      </c>
    </row>
    <row r="21170" spans="1:4" x14ac:dyDescent="0.2">
      <c r="A21170" t="s">
        <v>434</v>
      </c>
      <c r="B21170" t="s">
        <v>143</v>
      </c>
      <c r="C21170" s="44">
        <v>0</v>
      </c>
      <c r="D21170" s="33">
        <v>43852</v>
      </c>
    </row>
    <row r="21171" spans="1:4" x14ac:dyDescent="0.2">
      <c r="A21171" t="s">
        <v>434</v>
      </c>
      <c r="B21171" t="s">
        <v>143</v>
      </c>
      <c r="C21171" s="44">
        <v>0</v>
      </c>
      <c r="D21171" s="33">
        <v>43853</v>
      </c>
    </row>
    <row r="21172" spans="1:4" x14ac:dyDescent="0.2">
      <c r="A21172" t="s">
        <v>434</v>
      </c>
      <c r="B21172" t="s">
        <v>143</v>
      </c>
      <c r="C21172" s="44">
        <v>0</v>
      </c>
      <c r="D21172" s="33">
        <v>43854</v>
      </c>
    </row>
    <row r="21173" spans="1:4" x14ac:dyDescent="0.2">
      <c r="A21173" t="s">
        <v>434</v>
      </c>
      <c r="B21173" t="s">
        <v>143</v>
      </c>
      <c r="C21173" s="44">
        <v>0</v>
      </c>
      <c r="D21173" s="33">
        <v>43855</v>
      </c>
    </row>
    <row r="21174" spans="1:4" x14ac:dyDescent="0.2">
      <c r="A21174" t="s">
        <v>434</v>
      </c>
      <c r="B21174" t="s">
        <v>143</v>
      </c>
      <c r="C21174" s="44">
        <v>0</v>
      </c>
      <c r="D21174" s="33">
        <v>43856</v>
      </c>
    </row>
    <row r="21175" spans="1:4" x14ac:dyDescent="0.2">
      <c r="A21175" t="s">
        <v>434</v>
      </c>
      <c r="B21175" t="s">
        <v>143</v>
      </c>
      <c r="C21175" s="44">
        <v>0</v>
      </c>
      <c r="D21175" s="33">
        <v>43857</v>
      </c>
    </row>
    <row r="21176" spans="1:4" x14ac:dyDescent="0.2">
      <c r="A21176" t="s">
        <v>434</v>
      </c>
      <c r="B21176" t="s">
        <v>143</v>
      </c>
      <c r="C21176" s="44">
        <v>0</v>
      </c>
      <c r="D21176" s="33">
        <v>43858</v>
      </c>
    </row>
    <row r="21177" spans="1:4" x14ac:dyDescent="0.2">
      <c r="A21177" t="s">
        <v>434</v>
      </c>
      <c r="B21177" t="s">
        <v>143</v>
      </c>
      <c r="C21177" s="44">
        <v>0</v>
      </c>
      <c r="D21177" s="33">
        <v>43859</v>
      </c>
    </row>
    <row r="21178" spans="1:4" x14ac:dyDescent="0.2">
      <c r="A21178" t="s">
        <v>434</v>
      </c>
      <c r="B21178" t="s">
        <v>143</v>
      </c>
      <c r="C21178" s="44">
        <v>0</v>
      </c>
      <c r="D21178" s="33">
        <v>43860</v>
      </c>
    </row>
    <row r="21179" spans="1:4" x14ac:dyDescent="0.2">
      <c r="A21179" t="s">
        <v>434</v>
      </c>
      <c r="B21179" t="s">
        <v>143</v>
      </c>
      <c r="C21179" s="44">
        <v>0</v>
      </c>
      <c r="D21179" s="33">
        <v>43861</v>
      </c>
    </row>
    <row r="21180" spans="1:4" x14ac:dyDescent="0.2">
      <c r="A21180" t="s">
        <v>434</v>
      </c>
      <c r="B21180" t="s">
        <v>143</v>
      </c>
      <c r="C21180" s="44">
        <v>0</v>
      </c>
      <c r="D21180" s="33">
        <v>43862</v>
      </c>
    </row>
    <row r="21181" spans="1:4" x14ac:dyDescent="0.2">
      <c r="A21181" t="s">
        <v>434</v>
      </c>
      <c r="B21181" t="s">
        <v>143</v>
      </c>
      <c r="C21181" s="44">
        <v>0</v>
      </c>
      <c r="D21181" s="33">
        <v>43863</v>
      </c>
    </row>
    <row r="21182" spans="1:4" x14ac:dyDescent="0.2">
      <c r="A21182" t="s">
        <v>434</v>
      </c>
      <c r="B21182" t="s">
        <v>143</v>
      </c>
      <c r="C21182" s="44">
        <v>0</v>
      </c>
      <c r="D21182" s="33">
        <v>43864</v>
      </c>
    </row>
    <row r="21183" spans="1:4" x14ac:dyDescent="0.2">
      <c r="A21183" t="s">
        <v>434</v>
      </c>
      <c r="B21183" t="s">
        <v>143</v>
      </c>
      <c r="C21183" s="44">
        <v>0</v>
      </c>
      <c r="D21183" s="33">
        <v>43865</v>
      </c>
    </row>
    <row r="21184" spans="1:4" x14ac:dyDescent="0.2">
      <c r="A21184" t="s">
        <v>434</v>
      </c>
      <c r="B21184" t="s">
        <v>143</v>
      </c>
      <c r="C21184" s="44">
        <v>0</v>
      </c>
      <c r="D21184" s="33">
        <v>43866</v>
      </c>
    </row>
    <row r="21185" spans="1:4" x14ac:dyDescent="0.2">
      <c r="A21185" t="s">
        <v>434</v>
      </c>
      <c r="B21185" t="s">
        <v>143</v>
      </c>
      <c r="C21185" s="44">
        <v>0</v>
      </c>
      <c r="D21185" s="33">
        <v>43867</v>
      </c>
    </row>
    <row r="21186" spans="1:4" x14ac:dyDescent="0.2">
      <c r="A21186" t="s">
        <v>434</v>
      </c>
      <c r="B21186" t="s">
        <v>143</v>
      </c>
      <c r="C21186" s="44">
        <v>0</v>
      </c>
      <c r="D21186" s="33">
        <v>43868</v>
      </c>
    </row>
    <row r="21187" spans="1:4" x14ac:dyDescent="0.2">
      <c r="A21187" t="s">
        <v>434</v>
      </c>
      <c r="B21187" t="s">
        <v>143</v>
      </c>
      <c r="C21187" s="44">
        <v>0</v>
      </c>
      <c r="D21187" s="33">
        <v>43869</v>
      </c>
    </row>
    <row r="21188" spans="1:4" x14ac:dyDescent="0.2">
      <c r="A21188" t="s">
        <v>434</v>
      </c>
      <c r="B21188" t="s">
        <v>143</v>
      </c>
      <c r="C21188" s="44">
        <v>0</v>
      </c>
      <c r="D21188" s="33">
        <v>43870</v>
      </c>
    </row>
    <row r="21189" spans="1:4" x14ac:dyDescent="0.2">
      <c r="A21189" t="s">
        <v>434</v>
      </c>
      <c r="B21189" t="s">
        <v>143</v>
      </c>
      <c r="C21189" s="44">
        <v>0</v>
      </c>
      <c r="D21189" s="33">
        <v>43871</v>
      </c>
    </row>
    <row r="21190" spans="1:4" x14ac:dyDescent="0.2">
      <c r="A21190" t="s">
        <v>434</v>
      </c>
      <c r="B21190" t="s">
        <v>143</v>
      </c>
      <c r="C21190" s="44">
        <v>0</v>
      </c>
      <c r="D21190" s="33">
        <v>43872</v>
      </c>
    </row>
    <row r="21191" spans="1:4" x14ac:dyDescent="0.2">
      <c r="A21191" t="s">
        <v>434</v>
      </c>
      <c r="B21191" t="s">
        <v>143</v>
      </c>
      <c r="C21191" s="44">
        <v>0</v>
      </c>
      <c r="D21191" s="33">
        <v>43873</v>
      </c>
    </row>
    <row r="21192" spans="1:4" x14ac:dyDescent="0.2">
      <c r="A21192" t="s">
        <v>434</v>
      </c>
      <c r="B21192" t="s">
        <v>143</v>
      </c>
      <c r="C21192" s="44">
        <v>0</v>
      </c>
      <c r="D21192" s="33">
        <v>43874</v>
      </c>
    </row>
    <row r="21193" spans="1:4" x14ac:dyDescent="0.2">
      <c r="A21193" t="s">
        <v>434</v>
      </c>
      <c r="B21193" t="s">
        <v>143</v>
      </c>
      <c r="C21193" s="44">
        <v>0</v>
      </c>
      <c r="D21193" s="33">
        <v>43875</v>
      </c>
    </row>
    <row r="21194" spans="1:4" x14ac:dyDescent="0.2">
      <c r="A21194" t="s">
        <v>434</v>
      </c>
      <c r="B21194" t="s">
        <v>143</v>
      </c>
      <c r="C21194" s="44">
        <v>0</v>
      </c>
      <c r="D21194" s="33">
        <v>43876</v>
      </c>
    </row>
    <row r="21195" spans="1:4" x14ac:dyDescent="0.2">
      <c r="A21195" t="s">
        <v>434</v>
      </c>
      <c r="B21195" t="s">
        <v>143</v>
      </c>
      <c r="C21195" s="44">
        <v>0</v>
      </c>
      <c r="D21195" s="33">
        <v>43877</v>
      </c>
    </row>
    <row r="21196" spans="1:4" x14ac:dyDescent="0.2">
      <c r="A21196" t="s">
        <v>434</v>
      </c>
      <c r="B21196" t="s">
        <v>143</v>
      </c>
      <c r="C21196" s="44">
        <v>0</v>
      </c>
      <c r="D21196" s="33">
        <v>43878</v>
      </c>
    </row>
    <row r="21197" spans="1:4" x14ac:dyDescent="0.2">
      <c r="A21197" t="s">
        <v>434</v>
      </c>
      <c r="B21197" t="s">
        <v>143</v>
      </c>
      <c r="C21197" s="44">
        <v>0</v>
      </c>
      <c r="D21197" s="33">
        <v>43879</v>
      </c>
    </row>
    <row r="21198" spans="1:4" x14ac:dyDescent="0.2">
      <c r="A21198" t="s">
        <v>434</v>
      </c>
      <c r="B21198" t="s">
        <v>143</v>
      </c>
      <c r="C21198" s="44">
        <v>0</v>
      </c>
      <c r="D21198" s="33">
        <v>43880</v>
      </c>
    </row>
    <row r="21199" spans="1:4" x14ac:dyDescent="0.2">
      <c r="A21199" t="s">
        <v>434</v>
      </c>
      <c r="B21199" t="s">
        <v>143</v>
      </c>
      <c r="C21199" s="44">
        <v>0</v>
      </c>
      <c r="D21199" s="33">
        <v>43881</v>
      </c>
    </row>
    <row r="21200" spans="1:4" x14ac:dyDescent="0.2">
      <c r="A21200" t="s">
        <v>434</v>
      </c>
      <c r="B21200" t="s">
        <v>143</v>
      </c>
      <c r="C21200" s="44">
        <v>0</v>
      </c>
      <c r="D21200" s="33">
        <v>43882</v>
      </c>
    </row>
    <row r="21201" spans="1:4" x14ac:dyDescent="0.2">
      <c r="A21201" t="s">
        <v>434</v>
      </c>
      <c r="B21201" t="s">
        <v>143</v>
      </c>
      <c r="C21201" s="44">
        <v>0</v>
      </c>
      <c r="D21201" s="33">
        <v>43883</v>
      </c>
    </row>
    <row r="21202" spans="1:4" x14ac:dyDescent="0.2">
      <c r="A21202" t="s">
        <v>434</v>
      </c>
      <c r="B21202" t="s">
        <v>143</v>
      </c>
      <c r="C21202" s="44">
        <v>0</v>
      </c>
      <c r="D21202" s="33">
        <v>43884</v>
      </c>
    </row>
    <row r="21203" spans="1:4" x14ac:dyDescent="0.2">
      <c r="A21203" t="s">
        <v>434</v>
      </c>
      <c r="B21203" t="s">
        <v>143</v>
      </c>
      <c r="C21203" s="44">
        <v>0</v>
      </c>
      <c r="D21203" s="33">
        <v>43885</v>
      </c>
    </row>
    <row r="21204" spans="1:4" x14ac:dyDescent="0.2">
      <c r="A21204" t="s">
        <v>434</v>
      </c>
      <c r="B21204" t="s">
        <v>143</v>
      </c>
      <c r="C21204" s="44">
        <v>0</v>
      </c>
      <c r="D21204" s="33">
        <v>43886</v>
      </c>
    </row>
    <row r="21205" spans="1:4" x14ac:dyDescent="0.2">
      <c r="A21205" t="s">
        <v>434</v>
      </c>
      <c r="B21205" t="s">
        <v>143</v>
      </c>
      <c r="C21205" s="44">
        <v>0</v>
      </c>
      <c r="D21205" s="33">
        <v>43887</v>
      </c>
    </row>
    <row r="21206" spans="1:4" x14ac:dyDescent="0.2">
      <c r="A21206" t="s">
        <v>434</v>
      </c>
      <c r="B21206" t="s">
        <v>143</v>
      </c>
      <c r="C21206" s="44">
        <v>0</v>
      </c>
      <c r="D21206" s="33">
        <v>43888</v>
      </c>
    </row>
    <row r="21207" spans="1:4" x14ac:dyDescent="0.2">
      <c r="A21207" t="s">
        <v>434</v>
      </c>
      <c r="B21207" t="s">
        <v>143</v>
      </c>
      <c r="C21207" s="44">
        <v>0</v>
      </c>
      <c r="D21207" s="33">
        <v>43889</v>
      </c>
    </row>
    <row r="21208" spans="1:4" x14ac:dyDescent="0.2">
      <c r="A21208" t="s">
        <v>434</v>
      </c>
      <c r="B21208" t="s">
        <v>143</v>
      </c>
      <c r="C21208" s="44">
        <v>0</v>
      </c>
      <c r="D21208" s="33">
        <v>43890</v>
      </c>
    </row>
    <row r="21209" spans="1:4" x14ac:dyDescent="0.2">
      <c r="A21209" t="s">
        <v>434</v>
      </c>
      <c r="B21209" t="s">
        <v>143</v>
      </c>
      <c r="C21209" s="44">
        <v>0</v>
      </c>
      <c r="D21209" s="33">
        <v>43891</v>
      </c>
    </row>
    <row r="21210" spans="1:4" x14ac:dyDescent="0.2">
      <c r="A21210" t="s">
        <v>434</v>
      </c>
      <c r="B21210" t="s">
        <v>143</v>
      </c>
      <c r="C21210" s="44">
        <v>0</v>
      </c>
      <c r="D21210" s="33">
        <v>43892</v>
      </c>
    </row>
    <row r="21211" spans="1:4" x14ac:dyDescent="0.2">
      <c r="A21211" t="s">
        <v>434</v>
      </c>
      <c r="B21211" t="s">
        <v>143</v>
      </c>
      <c r="C21211" s="44">
        <v>0</v>
      </c>
      <c r="D21211" s="33">
        <v>43893</v>
      </c>
    </row>
    <row r="21212" spans="1:4" x14ac:dyDescent="0.2">
      <c r="A21212" t="s">
        <v>434</v>
      </c>
      <c r="B21212" t="s">
        <v>143</v>
      </c>
      <c r="C21212" s="44">
        <v>0</v>
      </c>
      <c r="D21212" s="33">
        <v>43894</v>
      </c>
    </row>
    <row r="21213" spans="1:4" x14ac:dyDescent="0.2">
      <c r="A21213" t="s">
        <v>434</v>
      </c>
      <c r="B21213" t="s">
        <v>143</v>
      </c>
      <c r="C21213" s="44">
        <v>0</v>
      </c>
      <c r="D21213" s="33">
        <v>43895</v>
      </c>
    </row>
    <row r="21214" spans="1:4" x14ac:dyDescent="0.2">
      <c r="A21214" t="s">
        <v>434</v>
      </c>
      <c r="B21214" t="s">
        <v>143</v>
      </c>
      <c r="C21214" s="44">
        <v>0</v>
      </c>
      <c r="D21214" s="33">
        <v>43896</v>
      </c>
    </row>
    <row r="21215" spans="1:4" x14ac:dyDescent="0.2">
      <c r="A21215" t="s">
        <v>434</v>
      </c>
      <c r="B21215" t="s">
        <v>143</v>
      </c>
      <c r="C21215" s="44">
        <v>0</v>
      </c>
      <c r="D21215" s="33">
        <v>43897</v>
      </c>
    </row>
    <row r="21216" spans="1:4" x14ac:dyDescent="0.2">
      <c r="A21216" t="s">
        <v>434</v>
      </c>
      <c r="B21216" t="s">
        <v>143</v>
      </c>
      <c r="C21216" s="44">
        <v>0</v>
      </c>
      <c r="D21216" s="33">
        <v>43898</v>
      </c>
    </row>
    <row r="21217" spans="1:4" x14ac:dyDescent="0.2">
      <c r="A21217" t="s">
        <v>434</v>
      </c>
      <c r="B21217" t="s">
        <v>143</v>
      </c>
      <c r="C21217" s="44">
        <v>0</v>
      </c>
      <c r="D21217" s="33">
        <v>43899</v>
      </c>
    </row>
    <row r="21218" spans="1:4" x14ac:dyDescent="0.2">
      <c r="A21218" t="s">
        <v>434</v>
      </c>
      <c r="B21218" t="s">
        <v>143</v>
      </c>
      <c r="C21218" s="44">
        <v>0</v>
      </c>
      <c r="D21218" s="33">
        <v>43900</v>
      </c>
    </row>
    <row r="21219" spans="1:4" x14ac:dyDescent="0.2">
      <c r="A21219" t="s">
        <v>434</v>
      </c>
      <c r="B21219" t="s">
        <v>143</v>
      </c>
      <c r="C21219" s="44">
        <v>0</v>
      </c>
      <c r="D21219" s="33">
        <v>43901</v>
      </c>
    </row>
    <row r="21220" spans="1:4" x14ac:dyDescent="0.2">
      <c r="A21220" t="s">
        <v>434</v>
      </c>
      <c r="B21220" t="s">
        <v>143</v>
      </c>
      <c r="C21220" s="44">
        <v>0</v>
      </c>
      <c r="D21220" s="33">
        <v>43902</v>
      </c>
    </row>
    <row r="21221" spans="1:4" x14ac:dyDescent="0.2">
      <c r="A21221" t="s">
        <v>434</v>
      </c>
      <c r="B21221" t="s">
        <v>143</v>
      </c>
      <c r="C21221" s="44">
        <v>0</v>
      </c>
      <c r="D21221" s="33">
        <v>43903</v>
      </c>
    </row>
    <row r="21222" spans="1:4" x14ac:dyDescent="0.2">
      <c r="A21222" t="s">
        <v>434</v>
      </c>
      <c r="B21222" t="s">
        <v>143</v>
      </c>
      <c r="C21222" s="44">
        <v>0</v>
      </c>
      <c r="D21222" s="33">
        <v>43904</v>
      </c>
    </row>
    <row r="21223" spans="1:4" x14ac:dyDescent="0.2">
      <c r="A21223" t="s">
        <v>434</v>
      </c>
      <c r="B21223" t="s">
        <v>143</v>
      </c>
      <c r="C21223" s="44">
        <v>0</v>
      </c>
      <c r="D21223" s="33">
        <v>43905</v>
      </c>
    </row>
    <row r="21224" spans="1:4" x14ac:dyDescent="0.2">
      <c r="A21224" t="s">
        <v>435</v>
      </c>
      <c r="B21224" t="s">
        <v>143</v>
      </c>
      <c r="C21224" s="44">
        <v>0</v>
      </c>
      <c r="D21224" s="33">
        <v>43852</v>
      </c>
    </row>
    <row r="21225" spans="1:4" x14ac:dyDescent="0.2">
      <c r="A21225" t="s">
        <v>435</v>
      </c>
      <c r="B21225" t="s">
        <v>143</v>
      </c>
      <c r="C21225" s="44">
        <v>0</v>
      </c>
      <c r="D21225" s="33">
        <v>43853</v>
      </c>
    </row>
    <row r="21226" spans="1:4" x14ac:dyDescent="0.2">
      <c r="A21226" t="s">
        <v>435</v>
      </c>
      <c r="B21226" t="s">
        <v>143</v>
      </c>
      <c r="C21226" s="44">
        <v>0</v>
      </c>
      <c r="D21226" s="33">
        <v>43854</v>
      </c>
    </row>
    <row r="21227" spans="1:4" x14ac:dyDescent="0.2">
      <c r="A21227" t="s">
        <v>435</v>
      </c>
      <c r="B21227" t="s">
        <v>143</v>
      </c>
      <c r="C21227" s="44">
        <v>0</v>
      </c>
      <c r="D21227" s="33">
        <v>43855</v>
      </c>
    </row>
    <row r="21228" spans="1:4" x14ac:dyDescent="0.2">
      <c r="A21228" t="s">
        <v>435</v>
      </c>
      <c r="B21228" t="s">
        <v>143</v>
      </c>
      <c r="C21228" s="44">
        <v>0</v>
      </c>
      <c r="D21228" s="33">
        <v>43856</v>
      </c>
    </row>
    <row r="21229" spans="1:4" x14ac:dyDescent="0.2">
      <c r="A21229" t="s">
        <v>435</v>
      </c>
      <c r="B21229" t="s">
        <v>143</v>
      </c>
      <c r="C21229" s="44">
        <v>0</v>
      </c>
      <c r="D21229" s="33">
        <v>43857</v>
      </c>
    </row>
    <row r="21230" spans="1:4" x14ac:dyDescent="0.2">
      <c r="A21230" t="s">
        <v>435</v>
      </c>
      <c r="B21230" t="s">
        <v>143</v>
      </c>
      <c r="C21230" s="44">
        <v>0</v>
      </c>
      <c r="D21230" s="33">
        <v>43858</v>
      </c>
    </row>
    <row r="21231" spans="1:4" x14ac:dyDescent="0.2">
      <c r="A21231" t="s">
        <v>435</v>
      </c>
      <c r="B21231" t="s">
        <v>143</v>
      </c>
      <c r="C21231" s="44">
        <v>0</v>
      </c>
      <c r="D21231" s="33">
        <v>43859</v>
      </c>
    </row>
    <row r="21232" spans="1:4" x14ac:dyDescent="0.2">
      <c r="A21232" t="s">
        <v>435</v>
      </c>
      <c r="B21232" t="s">
        <v>143</v>
      </c>
      <c r="C21232" s="44">
        <v>0</v>
      </c>
      <c r="D21232" s="33">
        <v>43860</v>
      </c>
    </row>
    <row r="21233" spans="1:4" x14ac:dyDescent="0.2">
      <c r="A21233" t="s">
        <v>435</v>
      </c>
      <c r="B21233" t="s">
        <v>143</v>
      </c>
      <c r="C21233" s="44">
        <v>0</v>
      </c>
      <c r="D21233" s="33">
        <v>43861</v>
      </c>
    </row>
    <row r="21234" spans="1:4" x14ac:dyDescent="0.2">
      <c r="A21234" t="s">
        <v>435</v>
      </c>
      <c r="B21234" t="s">
        <v>143</v>
      </c>
      <c r="C21234" s="44">
        <v>0</v>
      </c>
      <c r="D21234" s="33">
        <v>43862</v>
      </c>
    </row>
    <row r="21235" spans="1:4" x14ac:dyDescent="0.2">
      <c r="A21235" t="s">
        <v>435</v>
      </c>
      <c r="B21235" t="s">
        <v>143</v>
      </c>
      <c r="C21235" s="44">
        <v>0</v>
      </c>
      <c r="D21235" s="33">
        <v>43863</v>
      </c>
    </row>
    <row r="21236" spans="1:4" x14ac:dyDescent="0.2">
      <c r="A21236" t="s">
        <v>435</v>
      </c>
      <c r="B21236" t="s">
        <v>143</v>
      </c>
      <c r="C21236" s="44">
        <v>0</v>
      </c>
      <c r="D21236" s="33">
        <v>43864</v>
      </c>
    </row>
    <row r="21237" spans="1:4" x14ac:dyDescent="0.2">
      <c r="A21237" t="s">
        <v>435</v>
      </c>
      <c r="B21237" t="s">
        <v>143</v>
      </c>
      <c r="C21237" s="44">
        <v>0</v>
      </c>
      <c r="D21237" s="33">
        <v>43865</v>
      </c>
    </row>
    <row r="21238" spans="1:4" x14ac:dyDescent="0.2">
      <c r="A21238" t="s">
        <v>435</v>
      </c>
      <c r="B21238" t="s">
        <v>143</v>
      </c>
      <c r="C21238" s="44">
        <v>0</v>
      </c>
      <c r="D21238" s="33">
        <v>43866</v>
      </c>
    </row>
    <row r="21239" spans="1:4" x14ac:dyDescent="0.2">
      <c r="A21239" t="s">
        <v>435</v>
      </c>
      <c r="B21239" t="s">
        <v>143</v>
      </c>
      <c r="C21239" s="44">
        <v>0</v>
      </c>
      <c r="D21239" s="33">
        <v>43867</v>
      </c>
    </row>
    <row r="21240" spans="1:4" x14ac:dyDescent="0.2">
      <c r="A21240" t="s">
        <v>435</v>
      </c>
      <c r="B21240" t="s">
        <v>143</v>
      </c>
      <c r="C21240" s="44">
        <v>0</v>
      </c>
      <c r="D21240" s="33">
        <v>43868</v>
      </c>
    </row>
    <row r="21241" spans="1:4" x14ac:dyDescent="0.2">
      <c r="A21241" t="s">
        <v>435</v>
      </c>
      <c r="B21241" t="s">
        <v>143</v>
      </c>
      <c r="C21241" s="44">
        <v>0</v>
      </c>
      <c r="D21241" s="33">
        <v>43869</v>
      </c>
    </row>
    <row r="21242" spans="1:4" x14ac:dyDescent="0.2">
      <c r="A21242" t="s">
        <v>435</v>
      </c>
      <c r="B21242" t="s">
        <v>143</v>
      </c>
      <c r="C21242" s="44">
        <v>0</v>
      </c>
      <c r="D21242" s="33">
        <v>43870</v>
      </c>
    </row>
    <row r="21243" spans="1:4" x14ac:dyDescent="0.2">
      <c r="A21243" t="s">
        <v>435</v>
      </c>
      <c r="B21243" t="s">
        <v>143</v>
      </c>
      <c r="C21243" s="44">
        <v>0</v>
      </c>
      <c r="D21243" s="33">
        <v>43871</v>
      </c>
    </row>
    <row r="21244" spans="1:4" x14ac:dyDescent="0.2">
      <c r="A21244" t="s">
        <v>435</v>
      </c>
      <c r="B21244" t="s">
        <v>143</v>
      </c>
      <c r="C21244" s="44">
        <v>0</v>
      </c>
      <c r="D21244" s="33">
        <v>43872</v>
      </c>
    </row>
    <row r="21245" spans="1:4" x14ac:dyDescent="0.2">
      <c r="A21245" t="s">
        <v>435</v>
      </c>
      <c r="B21245" t="s">
        <v>143</v>
      </c>
      <c r="C21245" s="44">
        <v>0</v>
      </c>
      <c r="D21245" s="33">
        <v>43873</v>
      </c>
    </row>
    <row r="21246" spans="1:4" x14ac:dyDescent="0.2">
      <c r="A21246" t="s">
        <v>435</v>
      </c>
      <c r="B21246" t="s">
        <v>143</v>
      </c>
      <c r="C21246" s="44">
        <v>0</v>
      </c>
      <c r="D21246" s="33">
        <v>43874</v>
      </c>
    </row>
    <row r="21247" spans="1:4" x14ac:dyDescent="0.2">
      <c r="A21247" t="s">
        <v>435</v>
      </c>
      <c r="B21247" t="s">
        <v>143</v>
      </c>
      <c r="C21247" s="44">
        <v>0</v>
      </c>
      <c r="D21247" s="33">
        <v>43875</v>
      </c>
    </row>
    <row r="21248" spans="1:4" x14ac:dyDescent="0.2">
      <c r="A21248" t="s">
        <v>435</v>
      </c>
      <c r="B21248" t="s">
        <v>143</v>
      </c>
      <c r="C21248" s="44">
        <v>0</v>
      </c>
      <c r="D21248" s="33">
        <v>43876</v>
      </c>
    </row>
    <row r="21249" spans="1:4" x14ac:dyDescent="0.2">
      <c r="A21249" t="s">
        <v>435</v>
      </c>
      <c r="B21249" t="s">
        <v>143</v>
      </c>
      <c r="C21249" s="44">
        <v>0</v>
      </c>
      <c r="D21249" s="33">
        <v>43877</v>
      </c>
    </row>
    <row r="21250" spans="1:4" x14ac:dyDescent="0.2">
      <c r="A21250" t="s">
        <v>435</v>
      </c>
      <c r="B21250" t="s">
        <v>143</v>
      </c>
      <c r="C21250" s="44">
        <v>0</v>
      </c>
      <c r="D21250" s="33">
        <v>43878</v>
      </c>
    </row>
    <row r="21251" spans="1:4" x14ac:dyDescent="0.2">
      <c r="A21251" t="s">
        <v>435</v>
      </c>
      <c r="B21251" t="s">
        <v>143</v>
      </c>
      <c r="C21251" s="44">
        <v>0</v>
      </c>
      <c r="D21251" s="33">
        <v>43879</v>
      </c>
    </row>
    <row r="21252" spans="1:4" x14ac:dyDescent="0.2">
      <c r="A21252" t="s">
        <v>435</v>
      </c>
      <c r="B21252" t="s">
        <v>143</v>
      </c>
      <c r="C21252" s="44">
        <v>0</v>
      </c>
      <c r="D21252" s="33">
        <v>43880</v>
      </c>
    </row>
    <row r="21253" spans="1:4" x14ac:dyDescent="0.2">
      <c r="A21253" t="s">
        <v>435</v>
      </c>
      <c r="B21253" t="s">
        <v>143</v>
      </c>
      <c r="C21253" s="44">
        <v>0</v>
      </c>
      <c r="D21253" s="33">
        <v>43881</v>
      </c>
    </row>
    <row r="21254" spans="1:4" x14ac:dyDescent="0.2">
      <c r="A21254" t="s">
        <v>435</v>
      </c>
      <c r="B21254" t="s">
        <v>143</v>
      </c>
      <c r="C21254" s="44">
        <v>0</v>
      </c>
      <c r="D21254" s="33">
        <v>43882</v>
      </c>
    </row>
    <row r="21255" spans="1:4" x14ac:dyDescent="0.2">
      <c r="A21255" t="s">
        <v>435</v>
      </c>
      <c r="B21255" t="s">
        <v>143</v>
      </c>
      <c r="C21255" s="44">
        <v>0</v>
      </c>
      <c r="D21255" s="33">
        <v>43883</v>
      </c>
    </row>
    <row r="21256" spans="1:4" x14ac:dyDescent="0.2">
      <c r="A21256" t="s">
        <v>435</v>
      </c>
      <c r="B21256" t="s">
        <v>143</v>
      </c>
      <c r="C21256" s="44">
        <v>0</v>
      </c>
      <c r="D21256" s="33">
        <v>43884</v>
      </c>
    </row>
    <row r="21257" spans="1:4" x14ac:dyDescent="0.2">
      <c r="A21257" t="s">
        <v>435</v>
      </c>
      <c r="B21257" t="s">
        <v>143</v>
      </c>
      <c r="C21257" s="44">
        <v>0</v>
      </c>
      <c r="D21257" s="33">
        <v>43885</v>
      </c>
    </row>
    <row r="21258" spans="1:4" x14ac:dyDescent="0.2">
      <c r="A21258" t="s">
        <v>435</v>
      </c>
      <c r="B21258" t="s">
        <v>143</v>
      </c>
      <c r="C21258" s="44">
        <v>0</v>
      </c>
      <c r="D21258" s="33">
        <v>43886</v>
      </c>
    </row>
    <row r="21259" spans="1:4" x14ac:dyDescent="0.2">
      <c r="A21259" t="s">
        <v>435</v>
      </c>
      <c r="B21259" t="s">
        <v>143</v>
      </c>
      <c r="C21259" s="44">
        <v>0</v>
      </c>
      <c r="D21259" s="33">
        <v>43887</v>
      </c>
    </row>
    <row r="21260" spans="1:4" x14ac:dyDescent="0.2">
      <c r="A21260" t="s">
        <v>435</v>
      </c>
      <c r="B21260" t="s">
        <v>143</v>
      </c>
      <c r="C21260" s="44">
        <v>0</v>
      </c>
      <c r="D21260" s="33">
        <v>43888</v>
      </c>
    </row>
    <row r="21261" spans="1:4" x14ac:dyDescent="0.2">
      <c r="A21261" t="s">
        <v>435</v>
      </c>
      <c r="B21261" t="s">
        <v>143</v>
      </c>
      <c r="C21261" s="44">
        <v>0</v>
      </c>
      <c r="D21261" s="33">
        <v>43889</v>
      </c>
    </row>
    <row r="21262" spans="1:4" x14ac:dyDescent="0.2">
      <c r="A21262" t="s">
        <v>435</v>
      </c>
      <c r="B21262" t="s">
        <v>143</v>
      </c>
      <c r="C21262" s="44">
        <v>0</v>
      </c>
      <c r="D21262" s="33">
        <v>43890</v>
      </c>
    </row>
    <row r="21263" spans="1:4" x14ac:dyDescent="0.2">
      <c r="A21263" t="s">
        <v>435</v>
      </c>
      <c r="B21263" t="s">
        <v>143</v>
      </c>
      <c r="C21263" s="44">
        <v>0</v>
      </c>
      <c r="D21263" s="33">
        <v>43891</v>
      </c>
    </row>
    <row r="21264" spans="1:4" x14ac:dyDescent="0.2">
      <c r="A21264" t="s">
        <v>435</v>
      </c>
      <c r="B21264" t="s">
        <v>143</v>
      </c>
      <c r="C21264" s="44">
        <v>0</v>
      </c>
      <c r="D21264" s="33">
        <v>43892</v>
      </c>
    </row>
    <row r="21265" spans="1:4" x14ac:dyDescent="0.2">
      <c r="A21265" t="s">
        <v>435</v>
      </c>
      <c r="B21265" t="s">
        <v>143</v>
      </c>
      <c r="C21265" s="44">
        <v>0</v>
      </c>
      <c r="D21265" s="33">
        <v>43893</v>
      </c>
    </row>
    <row r="21266" spans="1:4" x14ac:dyDescent="0.2">
      <c r="A21266" t="s">
        <v>435</v>
      </c>
      <c r="B21266" t="s">
        <v>143</v>
      </c>
      <c r="C21266" s="44">
        <v>0</v>
      </c>
      <c r="D21266" s="33">
        <v>43894</v>
      </c>
    </row>
    <row r="21267" spans="1:4" x14ac:dyDescent="0.2">
      <c r="A21267" t="s">
        <v>435</v>
      </c>
      <c r="B21267" t="s">
        <v>143</v>
      </c>
      <c r="C21267" s="44">
        <v>0</v>
      </c>
      <c r="D21267" s="33">
        <v>43895</v>
      </c>
    </row>
    <row r="21268" spans="1:4" x14ac:dyDescent="0.2">
      <c r="A21268" t="s">
        <v>435</v>
      </c>
      <c r="B21268" t="s">
        <v>143</v>
      </c>
      <c r="C21268" s="44">
        <v>0</v>
      </c>
      <c r="D21268" s="33">
        <v>43896</v>
      </c>
    </row>
    <row r="21269" spans="1:4" x14ac:dyDescent="0.2">
      <c r="A21269" t="s">
        <v>435</v>
      </c>
      <c r="B21269" t="s">
        <v>143</v>
      </c>
      <c r="C21269" s="44">
        <v>0</v>
      </c>
      <c r="D21269" s="33">
        <v>43897</v>
      </c>
    </row>
    <row r="21270" spans="1:4" x14ac:dyDescent="0.2">
      <c r="A21270" t="s">
        <v>435</v>
      </c>
      <c r="B21270" t="s">
        <v>143</v>
      </c>
      <c r="C21270" s="44">
        <v>0</v>
      </c>
      <c r="D21270" s="33">
        <v>43898</v>
      </c>
    </row>
    <row r="21271" spans="1:4" x14ac:dyDescent="0.2">
      <c r="A21271" t="s">
        <v>435</v>
      </c>
      <c r="B21271" t="s">
        <v>143</v>
      </c>
      <c r="C21271" s="44">
        <v>0</v>
      </c>
      <c r="D21271" s="33">
        <v>43899</v>
      </c>
    </row>
    <row r="21272" spans="1:4" x14ac:dyDescent="0.2">
      <c r="A21272" t="s">
        <v>435</v>
      </c>
      <c r="B21272" t="s">
        <v>143</v>
      </c>
      <c r="C21272" s="44">
        <v>0</v>
      </c>
      <c r="D21272" s="33">
        <v>43900</v>
      </c>
    </row>
    <row r="21273" spans="1:4" x14ac:dyDescent="0.2">
      <c r="A21273" t="s">
        <v>435</v>
      </c>
      <c r="B21273" t="s">
        <v>143</v>
      </c>
      <c r="C21273" s="44">
        <v>0</v>
      </c>
      <c r="D21273" s="33">
        <v>43901</v>
      </c>
    </row>
    <row r="21274" spans="1:4" x14ac:dyDescent="0.2">
      <c r="A21274" t="s">
        <v>435</v>
      </c>
      <c r="B21274" t="s">
        <v>143</v>
      </c>
      <c r="C21274" s="44">
        <v>0</v>
      </c>
      <c r="D21274" s="33">
        <v>43902</v>
      </c>
    </row>
    <row r="21275" spans="1:4" x14ac:dyDescent="0.2">
      <c r="A21275" t="s">
        <v>435</v>
      </c>
      <c r="B21275" t="s">
        <v>143</v>
      </c>
      <c r="C21275" s="44">
        <v>0</v>
      </c>
      <c r="D21275" s="33">
        <v>43903</v>
      </c>
    </row>
    <row r="21276" spans="1:4" x14ac:dyDescent="0.2">
      <c r="A21276" t="s">
        <v>435</v>
      </c>
      <c r="B21276" t="s">
        <v>143</v>
      </c>
      <c r="C21276" s="44">
        <v>0</v>
      </c>
      <c r="D21276" s="33">
        <v>43904</v>
      </c>
    </row>
    <row r="21277" spans="1:4" x14ac:dyDescent="0.2">
      <c r="A21277" t="s">
        <v>435</v>
      </c>
      <c r="B21277" t="s">
        <v>143</v>
      </c>
      <c r="C21277" s="44">
        <v>0</v>
      </c>
      <c r="D21277" s="33">
        <v>43905</v>
      </c>
    </row>
    <row r="21278" spans="1:4" x14ac:dyDescent="0.2">
      <c r="A21278" t="s">
        <v>436</v>
      </c>
      <c r="B21278" t="s">
        <v>143</v>
      </c>
      <c r="C21278" s="44">
        <v>0</v>
      </c>
      <c r="D21278" s="33">
        <v>43852</v>
      </c>
    </row>
    <row r="21279" spans="1:4" x14ac:dyDescent="0.2">
      <c r="A21279" t="s">
        <v>436</v>
      </c>
      <c r="B21279" t="s">
        <v>143</v>
      </c>
      <c r="C21279" s="44">
        <v>0</v>
      </c>
      <c r="D21279" s="33">
        <v>43853</v>
      </c>
    </row>
    <row r="21280" spans="1:4" x14ac:dyDescent="0.2">
      <c r="A21280" t="s">
        <v>436</v>
      </c>
      <c r="B21280" t="s">
        <v>143</v>
      </c>
      <c r="C21280" s="44">
        <v>0</v>
      </c>
      <c r="D21280" s="33">
        <v>43854</v>
      </c>
    </row>
    <row r="21281" spans="1:4" x14ac:dyDescent="0.2">
      <c r="A21281" t="s">
        <v>436</v>
      </c>
      <c r="B21281" t="s">
        <v>143</v>
      </c>
      <c r="C21281" s="44">
        <v>0</v>
      </c>
      <c r="D21281" s="33">
        <v>43855</v>
      </c>
    </row>
    <row r="21282" spans="1:4" x14ac:dyDescent="0.2">
      <c r="A21282" t="s">
        <v>436</v>
      </c>
      <c r="B21282" t="s">
        <v>143</v>
      </c>
      <c r="C21282" s="44">
        <v>0</v>
      </c>
      <c r="D21282" s="33">
        <v>43856</v>
      </c>
    </row>
    <row r="21283" spans="1:4" x14ac:dyDescent="0.2">
      <c r="A21283" t="s">
        <v>436</v>
      </c>
      <c r="B21283" t="s">
        <v>143</v>
      </c>
      <c r="C21283" s="44">
        <v>0</v>
      </c>
      <c r="D21283" s="33">
        <v>43857</v>
      </c>
    </row>
    <row r="21284" spans="1:4" x14ac:dyDescent="0.2">
      <c r="A21284" t="s">
        <v>436</v>
      </c>
      <c r="B21284" t="s">
        <v>143</v>
      </c>
      <c r="C21284" s="44">
        <v>0</v>
      </c>
      <c r="D21284" s="33">
        <v>43858</v>
      </c>
    </row>
    <row r="21285" spans="1:4" x14ac:dyDescent="0.2">
      <c r="A21285" t="s">
        <v>436</v>
      </c>
      <c r="B21285" t="s">
        <v>143</v>
      </c>
      <c r="C21285" s="44">
        <v>0</v>
      </c>
      <c r="D21285" s="33">
        <v>43859</v>
      </c>
    </row>
    <row r="21286" spans="1:4" x14ac:dyDescent="0.2">
      <c r="A21286" t="s">
        <v>436</v>
      </c>
      <c r="B21286" t="s">
        <v>143</v>
      </c>
      <c r="C21286" s="44">
        <v>0</v>
      </c>
      <c r="D21286" s="33">
        <v>43860</v>
      </c>
    </row>
    <row r="21287" spans="1:4" x14ac:dyDescent="0.2">
      <c r="A21287" t="s">
        <v>436</v>
      </c>
      <c r="B21287" t="s">
        <v>143</v>
      </c>
      <c r="C21287" s="44">
        <v>0</v>
      </c>
      <c r="D21287" s="33">
        <v>43861</v>
      </c>
    </row>
    <row r="21288" spans="1:4" x14ac:dyDescent="0.2">
      <c r="A21288" t="s">
        <v>436</v>
      </c>
      <c r="B21288" t="s">
        <v>143</v>
      </c>
      <c r="C21288" s="44">
        <v>0</v>
      </c>
      <c r="D21288" s="33">
        <v>43862</v>
      </c>
    </row>
    <row r="21289" spans="1:4" x14ac:dyDescent="0.2">
      <c r="A21289" t="s">
        <v>436</v>
      </c>
      <c r="B21289" t="s">
        <v>143</v>
      </c>
      <c r="C21289" s="44">
        <v>0</v>
      </c>
      <c r="D21289" s="33">
        <v>43863</v>
      </c>
    </row>
    <row r="21290" spans="1:4" x14ac:dyDescent="0.2">
      <c r="A21290" t="s">
        <v>436</v>
      </c>
      <c r="B21290" t="s">
        <v>143</v>
      </c>
      <c r="C21290" s="44">
        <v>0</v>
      </c>
      <c r="D21290" s="33">
        <v>43864</v>
      </c>
    </row>
    <row r="21291" spans="1:4" x14ac:dyDescent="0.2">
      <c r="A21291" t="s">
        <v>436</v>
      </c>
      <c r="B21291" t="s">
        <v>143</v>
      </c>
      <c r="C21291" s="44">
        <v>0</v>
      </c>
      <c r="D21291" s="33">
        <v>43865</v>
      </c>
    </row>
    <row r="21292" spans="1:4" x14ac:dyDescent="0.2">
      <c r="A21292" t="s">
        <v>436</v>
      </c>
      <c r="B21292" t="s">
        <v>143</v>
      </c>
      <c r="C21292" s="44">
        <v>0</v>
      </c>
      <c r="D21292" s="33">
        <v>43866</v>
      </c>
    </row>
    <row r="21293" spans="1:4" x14ac:dyDescent="0.2">
      <c r="A21293" t="s">
        <v>436</v>
      </c>
      <c r="B21293" t="s">
        <v>143</v>
      </c>
      <c r="C21293" s="44">
        <v>0</v>
      </c>
      <c r="D21293" s="33">
        <v>43867</v>
      </c>
    </row>
    <row r="21294" spans="1:4" x14ac:dyDescent="0.2">
      <c r="A21294" t="s">
        <v>436</v>
      </c>
      <c r="B21294" t="s">
        <v>143</v>
      </c>
      <c r="C21294" s="44">
        <v>0</v>
      </c>
      <c r="D21294" s="33">
        <v>43868</v>
      </c>
    </row>
    <row r="21295" spans="1:4" x14ac:dyDescent="0.2">
      <c r="A21295" t="s">
        <v>436</v>
      </c>
      <c r="B21295" t="s">
        <v>143</v>
      </c>
      <c r="C21295" s="44">
        <v>0</v>
      </c>
      <c r="D21295" s="33">
        <v>43869</v>
      </c>
    </row>
    <row r="21296" spans="1:4" x14ac:dyDescent="0.2">
      <c r="A21296" t="s">
        <v>436</v>
      </c>
      <c r="B21296" t="s">
        <v>143</v>
      </c>
      <c r="C21296" s="44">
        <v>0</v>
      </c>
      <c r="D21296" s="33">
        <v>43870</v>
      </c>
    </row>
    <row r="21297" spans="1:4" x14ac:dyDescent="0.2">
      <c r="A21297" t="s">
        <v>436</v>
      </c>
      <c r="B21297" t="s">
        <v>143</v>
      </c>
      <c r="C21297" s="44">
        <v>0</v>
      </c>
      <c r="D21297" s="33">
        <v>43871</v>
      </c>
    </row>
    <row r="21298" spans="1:4" x14ac:dyDescent="0.2">
      <c r="A21298" t="s">
        <v>436</v>
      </c>
      <c r="B21298" t="s">
        <v>143</v>
      </c>
      <c r="C21298" s="44">
        <v>0</v>
      </c>
      <c r="D21298" s="33">
        <v>43872</v>
      </c>
    </row>
    <row r="21299" spans="1:4" x14ac:dyDescent="0.2">
      <c r="A21299" t="s">
        <v>436</v>
      </c>
      <c r="B21299" t="s">
        <v>143</v>
      </c>
      <c r="C21299" s="44">
        <v>0</v>
      </c>
      <c r="D21299" s="33">
        <v>43873</v>
      </c>
    </row>
    <row r="21300" spans="1:4" x14ac:dyDescent="0.2">
      <c r="A21300" t="s">
        <v>436</v>
      </c>
      <c r="B21300" t="s">
        <v>143</v>
      </c>
      <c r="C21300" s="44">
        <v>0</v>
      </c>
      <c r="D21300" s="33">
        <v>43874</v>
      </c>
    </row>
    <row r="21301" spans="1:4" x14ac:dyDescent="0.2">
      <c r="A21301" t="s">
        <v>436</v>
      </c>
      <c r="B21301" t="s">
        <v>143</v>
      </c>
      <c r="C21301" s="44">
        <v>0</v>
      </c>
      <c r="D21301" s="33">
        <v>43875</v>
      </c>
    </row>
    <row r="21302" spans="1:4" x14ac:dyDescent="0.2">
      <c r="A21302" t="s">
        <v>436</v>
      </c>
      <c r="B21302" t="s">
        <v>143</v>
      </c>
      <c r="C21302" s="44">
        <v>0</v>
      </c>
      <c r="D21302" s="33">
        <v>43876</v>
      </c>
    </row>
    <row r="21303" spans="1:4" x14ac:dyDescent="0.2">
      <c r="A21303" t="s">
        <v>436</v>
      </c>
      <c r="B21303" t="s">
        <v>143</v>
      </c>
      <c r="C21303" s="44">
        <v>0</v>
      </c>
      <c r="D21303" s="33">
        <v>43877</v>
      </c>
    </row>
    <row r="21304" spans="1:4" x14ac:dyDescent="0.2">
      <c r="A21304" t="s">
        <v>436</v>
      </c>
      <c r="B21304" t="s">
        <v>143</v>
      </c>
      <c r="C21304" s="44">
        <v>0</v>
      </c>
      <c r="D21304" s="33">
        <v>43878</v>
      </c>
    </row>
    <row r="21305" spans="1:4" x14ac:dyDescent="0.2">
      <c r="A21305" t="s">
        <v>436</v>
      </c>
      <c r="B21305" t="s">
        <v>143</v>
      </c>
      <c r="C21305" s="44">
        <v>0</v>
      </c>
      <c r="D21305" s="33">
        <v>43879</v>
      </c>
    </row>
    <row r="21306" spans="1:4" x14ac:dyDescent="0.2">
      <c r="A21306" t="s">
        <v>436</v>
      </c>
      <c r="B21306" t="s">
        <v>143</v>
      </c>
      <c r="C21306" s="44">
        <v>0</v>
      </c>
      <c r="D21306" s="33">
        <v>43880</v>
      </c>
    </row>
    <row r="21307" spans="1:4" x14ac:dyDescent="0.2">
      <c r="A21307" t="s">
        <v>436</v>
      </c>
      <c r="B21307" t="s">
        <v>143</v>
      </c>
      <c r="C21307" s="44">
        <v>0</v>
      </c>
      <c r="D21307" s="33">
        <v>43881</v>
      </c>
    </row>
    <row r="21308" spans="1:4" x14ac:dyDescent="0.2">
      <c r="A21308" t="s">
        <v>436</v>
      </c>
      <c r="B21308" t="s">
        <v>143</v>
      </c>
      <c r="C21308" s="44">
        <v>0</v>
      </c>
      <c r="D21308" s="33">
        <v>43882</v>
      </c>
    </row>
    <row r="21309" spans="1:4" x14ac:dyDescent="0.2">
      <c r="A21309" t="s">
        <v>436</v>
      </c>
      <c r="B21309" t="s">
        <v>143</v>
      </c>
      <c r="C21309" s="44">
        <v>0</v>
      </c>
      <c r="D21309" s="33">
        <v>43883</v>
      </c>
    </row>
    <row r="21310" spans="1:4" x14ac:dyDescent="0.2">
      <c r="A21310" t="s">
        <v>436</v>
      </c>
      <c r="B21310" t="s">
        <v>143</v>
      </c>
      <c r="C21310" s="44">
        <v>0</v>
      </c>
      <c r="D21310" s="33">
        <v>43884</v>
      </c>
    </row>
    <row r="21311" spans="1:4" x14ac:dyDescent="0.2">
      <c r="A21311" t="s">
        <v>436</v>
      </c>
      <c r="B21311" t="s">
        <v>143</v>
      </c>
      <c r="C21311" s="44">
        <v>0</v>
      </c>
      <c r="D21311" s="33">
        <v>43885</v>
      </c>
    </row>
    <row r="21312" spans="1:4" x14ac:dyDescent="0.2">
      <c r="A21312" t="s">
        <v>436</v>
      </c>
      <c r="B21312" t="s">
        <v>143</v>
      </c>
      <c r="C21312" s="44">
        <v>0</v>
      </c>
      <c r="D21312" s="33">
        <v>43886</v>
      </c>
    </row>
    <row r="21313" spans="1:4" x14ac:dyDescent="0.2">
      <c r="A21313" t="s">
        <v>436</v>
      </c>
      <c r="B21313" t="s">
        <v>143</v>
      </c>
      <c r="C21313" s="44">
        <v>0</v>
      </c>
      <c r="D21313" s="33">
        <v>43887</v>
      </c>
    </row>
    <row r="21314" spans="1:4" x14ac:dyDescent="0.2">
      <c r="A21314" t="s">
        <v>436</v>
      </c>
      <c r="B21314" t="s">
        <v>143</v>
      </c>
      <c r="C21314" s="44">
        <v>0</v>
      </c>
      <c r="D21314" s="33">
        <v>43888</v>
      </c>
    </row>
    <row r="21315" spans="1:4" x14ac:dyDescent="0.2">
      <c r="A21315" t="s">
        <v>436</v>
      </c>
      <c r="B21315" t="s">
        <v>143</v>
      </c>
      <c r="C21315" s="44">
        <v>0</v>
      </c>
      <c r="D21315" s="33">
        <v>43889</v>
      </c>
    </row>
    <row r="21316" spans="1:4" x14ac:dyDescent="0.2">
      <c r="A21316" t="s">
        <v>436</v>
      </c>
      <c r="B21316" t="s">
        <v>143</v>
      </c>
      <c r="C21316" s="44">
        <v>0</v>
      </c>
      <c r="D21316" s="33">
        <v>43890</v>
      </c>
    </row>
    <row r="21317" spans="1:4" x14ac:dyDescent="0.2">
      <c r="A21317" t="s">
        <v>436</v>
      </c>
      <c r="B21317" t="s">
        <v>143</v>
      </c>
      <c r="C21317" s="44">
        <v>0</v>
      </c>
      <c r="D21317" s="33">
        <v>43891</v>
      </c>
    </row>
    <row r="21318" spans="1:4" x14ac:dyDescent="0.2">
      <c r="A21318" t="s">
        <v>436</v>
      </c>
      <c r="B21318" t="s">
        <v>143</v>
      </c>
      <c r="C21318" s="44">
        <v>0</v>
      </c>
      <c r="D21318" s="33">
        <v>43892</v>
      </c>
    </row>
    <row r="21319" spans="1:4" x14ac:dyDescent="0.2">
      <c r="A21319" t="s">
        <v>436</v>
      </c>
      <c r="B21319" t="s">
        <v>143</v>
      </c>
      <c r="C21319" s="44">
        <v>0</v>
      </c>
      <c r="D21319" s="33">
        <v>43893</v>
      </c>
    </row>
    <row r="21320" spans="1:4" x14ac:dyDescent="0.2">
      <c r="A21320" t="s">
        <v>436</v>
      </c>
      <c r="B21320" t="s">
        <v>143</v>
      </c>
      <c r="C21320" s="44">
        <v>0</v>
      </c>
      <c r="D21320" s="33">
        <v>43894</v>
      </c>
    </row>
    <row r="21321" spans="1:4" x14ac:dyDescent="0.2">
      <c r="A21321" t="s">
        <v>436</v>
      </c>
      <c r="B21321" t="s">
        <v>143</v>
      </c>
      <c r="C21321" s="44">
        <v>0</v>
      </c>
      <c r="D21321" s="33">
        <v>43895</v>
      </c>
    </row>
    <row r="21322" spans="1:4" x14ac:dyDescent="0.2">
      <c r="A21322" t="s">
        <v>436</v>
      </c>
      <c r="B21322" t="s">
        <v>143</v>
      </c>
      <c r="C21322" s="44">
        <v>0</v>
      </c>
      <c r="D21322" s="33">
        <v>43896</v>
      </c>
    </row>
    <row r="21323" spans="1:4" x14ac:dyDescent="0.2">
      <c r="A21323" t="s">
        <v>436</v>
      </c>
      <c r="B21323" t="s">
        <v>143</v>
      </c>
      <c r="C21323" s="44">
        <v>0</v>
      </c>
      <c r="D21323" s="33">
        <v>43897</v>
      </c>
    </row>
    <row r="21324" spans="1:4" x14ac:dyDescent="0.2">
      <c r="A21324" t="s">
        <v>436</v>
      </c>
      <c r="B21324" t="s">
        <v>143</v>
      </c>
      <c r="C21324" s="44">
        <v>0</v>
      </c>
      <c r="D21324" s="33">
        <v>43898</v>
      </c>
    </row>
    <row r="21325" spans="1:4" x14ac:dyDescent="0.2">
      <c r="A21325" t="s">
        <v>436</v>
      </c>
      <c r="B21325" t="s">
        <v>143</v>
      </c>
      <c r="C21325" s="44">
        <v>0</v>
      </c>
      <c r="D21325" s="33">
        <v>43899</v>
      </c>
    </row>
    <row r="21326" spans="1:4" x14ac:dyDescent="0.2">
      <c r="A21326" t="s">
        <v>436</v>
      </c>
      <c r="B21326" t="s">
        <v>143</v>
      </c>
      <c r="C21326" s="44">
        <v>0</v>
      </c>
      <c r="D21326" s="33">
        <v>43900</v>
      </c>
    </row>
    <row r="21327" spans="1:4" x14ac:dyDescent="0.2">
      <c r="A21327" t="s">
        <v>436</v>
      </c>
      <c r="B21327" t="s">
        <v>143</v>
      </c>
      <c r="C21327" s="44">
        <v>0</v>
      </c>
      <c r="D21327" s="33">
        <v>43901</v>
      </c>
    </row>
    <row r="21328" spans="1:4" x14ac:dyDescent="0.2">
      <c r="A21328" t="s">
        <v>436</v>
      </c>
      <c r="B21328" t="s">
        <v>143</v>
      </c>
      <c r="C21328" s="44">
        <v>0</v>
      </c>
      <c r="D21328" s="33">
        <v>43902</v>
      </c>
    </row>
    <row r="21329" spans="1:4" x14ac:dyDescent="0.2">
      <c r="A21329" t="s">
        <v>436</v>
      </c>
      <c r="B21329" t="s">
        <v>143</v>
      </c>
      <c r="C21329" s="44">
        <v>0</v>
      </c>
      <c r="D21329" s="33">
        <v>43903</v>
      </c>
    </row>
    <row r="21330" spans="1:4" x14ac:dyDescent="0.2">
      <c r="A21330" t="s">
        <v>436</v>
      </c>
      <c r="B21330" t="s">
        <v>143</v>
      </c>
      <c r="C21330" s="44">
        <v>0</v>
      </c>
      <c r="D21330" s="33">
        <v>43904</v>
      </c>
    </row>
    <row r="21331" spans="1:4" x14ac:dyDescent="0.2">
      <c r="A21331" t="s">
        <v>436</v>
      </c>
      <c r="B21331" t="s">
        <v>143</v>
      </c>
      <c r="C21331" s="44">
        <v>0</v>
      </c>
      <c r="D21331" s="33">
        <v>43905</v>
      </c>
    </row>
    <row r="21332" spans="1:4" x14ac:dyDescent="0.2">
      <c r="A21332" t="s">
        <v>437</v>
      </c>
      <c r="B21332" t="s">
        <v>143</v>
      </c>
      <c r="C21332" s="44">
        <v>0</v>
      </c>
      <c r="D21332" s="33">
        <v>43852</v>
      </c>
    </row>
    <row r="21333" spans="1:4" x14ac:dyDescent="0.2">
      <c r="A21333" t="s">
        <v>437</v>
      </c>
      <c r="B21333" t="s">
        <v>143</v>
      </c>
      <c r="C21333" s="44">
        <v>0</v>
      </c>
      <c r="D21333" s="33">
        <v>43853</v>
      </c>
    </row>
    <row r="21334" spans="1:4" x14ac:dyDescent="0.2">
      <c r="A21334" t="s">
        <v>437</v>
      </c>
      <c r="B21334" t="s">
        <v>143</v>
      </c>
      <c r="C21334" s="44">
        <v>0</v>
      </c>
      <c r="D21334" s="33">
        <v>43854</v>
      </c>
    </row>
    <row r="21335" spans="1:4" x14ac:dyDescent="0.2">
      <c r="A21335" t="s">
        <v>437</v>
      </c>
      <c r="B21335" t="s">
        <v>143</v>
      </c>
      <c r="C21335" s="44">
        <v>0</v>
      </c>
      <c r="D21335" s="33">
        <v>43855</v>
      </c>
    </row>
    <row r="21336" spans="1:4" x14ac:dyDescent="0.2">
      <c r="A21336" t="s">
        <v>437</v>
      </c>
      <c r="B21336" t="s">
        <v>143</v>
      </c>
      <c r="C21336" s="44">
        <v>0</v>
      </c>
      <c r="D21336" s="33">
        <v>43856</v>
      </c>
    </row>
    <row r="21337" spans="1:4" x14ac:dyDescent="0.2">
      <c r="A21337" t="s">
        <v>437</v>
      </c>
      <c r="B21337" t="s">
        <v>143</v>
      </c>
      <c r="C21337" s="44">
        <v>0</v>
      </c>
      <c r="D21337" s="33">
        <v>43857</v>
      </c>
    </row>
    <row r="21338" spans="1:4" x14ac:dyDescent="0.2">
      <c r="A21338" t="s">
        <v>437</v>
      </c>
      <c r="B21338" t="s">
        <v>143</v>
      </c>
      <c r="C21338" s="44">
        <v>0</v>
      </c>
      <c r="D21338" s="33">
        <v>43858</v>
      </c>
    </row>
    <row r="21339" spans="1:4" x14ac:dyDescent="0.2">
      <c r="A21339" t="s">
        <v>437</v>
      </c>
      <c r="B21339" t="s">
        <v>143</v>
      </c>
      <c r="C21339" s="44">
        <v>0</v>
      </c>
      <c r="D21339" s="33">
        <v>43859</v>
      </c>
    </row>
    <row r="21340" spans="1:4" x14ac:dyDescent="0.2">
      <c r="A21340" t="s">
        <v>437</v>
      </c>
      <c r="B21340" t="s">
        <v>143</v>
      </c>
      <c r="C21340" s="44">
        <v>0</v>
      </c>
      <c r="D21340" s="33">
        <v>43860</v>
      </c>
    </row>
    <row r="21341" spans="1:4" x14ac:dyDescent="0.2">
      <c r="A21341" t="s">
        <v>437</v>
      </c>
      <c r="B21341" t="s">
        <v>143</v>
      </c>
      <c r="C21341" s="44">
        <v>0</v>
      </c>
      <c r="D21341" s="33">
        <v>43861</v>
      </c>
    </row>
    <row r="21342" spans="1:4" x14ac:dyDescent="0.2">
      <c r="A21342" t="s">
        <v>437</v>
      </c>
      <c r="B21342" t="s">
        <v>143</v>
      </c>
      <c r="C21342" s="44">
        <v>0</v>
      </c>
      <c r="D21342" s="33">
        <v>43862</v>
      </c>
    </row>
    <row r="21343" spans="1:4" x14ac:dyDescent="0.2">
      <c r="A21343" t="s">
        <v>437</v>
      </c>
      <c r="B21343" t="s">
        <v>143</v>
      </c>
      <c r="C21343" s="44">
        <v>0</v>
      </c>
      <c r="D21343" s="33">
        <v>43863</v>
      </c>
    </row>
    <row r="21344" spans="1:4" x14ac:dyDescent="0.2">
      <c r="A21344" t="s">
        <v>437</v>
      </c>
      <c r="B21344" t="s">
        <v>143</v>
      </c>
      <c r="C21344" s="44">
        <v>0</v>
      </c>
      <c r="D21344" s="33">
        <v>43864</v>
      </c>
    </row>
    <row r="21345" spans="1:4" x14ac:dyDescent="0.2">
      <c r="A21345" t="s">
        <v>437</v>
      </c>
      <c r="B21345" t="s">
        <v>143</v>
      </c>
      <c r="C21345" s="44">
        <v>0</v>
      </c>
      <c r="D21345" s="33">
        <v>43865</v>
      </c>
    </row>
    <row r="21346" spans="1:4" x14ac:dyDescent="0.2">
      <c r="A21346" t="s">
        <v>437</v>
      </c>
      <c r="B21346" t="s">
        <v>143</v>
      </c>
      <c r="C21346" s="44">
        <v>0</v>
      </c>
      <c r="D21346" s="33">
        <v>43866</v>
      </c>
    </row>
    <row r="21347" spans="1:4" x14ac:dyDescent="0.2">
      <c r="A21347" t="s">
        <v>437</v>
      </c>
      <c r="B21347" t="s">
        <v>143</v>
      </c>
      <c r="C21347" s="44">
        <v>0</v>
      </c>
      <c r="D21347" s="33">
        <v>43867</v>
      </c>
    </row>
    <row r="21348" spans="1:4" x14ac:dyDescent="0.2">
      <c r="A21348" t="s">
        <v>437</v>
      </c>
      <c r="B21348" t="s">
        <v>143</v>
      </c>
      <c r="C21348" s="44">
        <v>0</v>
      </c>
      <c r="D21348" s="33">
        <v>43868</v>
      </c>
    </row>
    <row r="21349" spans="1:4" x14ac:dyDescent="0.2">
      <c r="A21349" t="s">
        <v>437</v>
      </c>
      <c r="B21349" t="s">
        <v>143</v>
      </c>
      <c r="C21349" s="44">
        <v>0</v>
      </c>
      <c r="D21349" s="33">
        <v>43869</v>
      </c>
    </row>
    <row r="21350" spans="1:4" x14ac:dyDescent="0.2">
      <c r="A21350" t="s">
        <v>437</v>
      </c>
      <c r="B21350" t="s">
        <v>143</v>
      </c>
      <c r="C21350" s="44">
        <v>0</v>
      </c>
      <c r="D21350" s="33">
        <v>43870</v>
      </c>
    </row>
    <row r="21351" spans="1:4" x14ac:dyDescent="0.2">
      <c r="A21351" t="s">
        <v>437</v>
      </c>
      <c r="B21351" t="s">
        <v>143</v>
      </c>
      <c r="C21351" s="44">
        <v>0</v>
      </c>
      <c r="D21351" s="33">
        <v>43871</v>
      </c>
    </row>
    <row r="21352" spans="1:4" x14ac:dyDescent="0.2">
      <c r="A21352" t="s">
        <v>437</v>
      </c>
      <c r="B21352" t="s">
        <v>143</v>
      </c>
      <c r="C21352" s="44">
        <v>0</v>
      </c>
      <c r="D21352" s="33">
        <v>43872</v>
      </c>
    </row>
    <row r="21353" spans="1:4" x14ac:dyDescent="0.2">
      <c r="A21353" t="s">
        <v>437</v>
      </c>
      <c r="B21353" t="s">
        <v>143</v>
      </c>
      <c r="C21353" s="44">
        <v>0</v>
      </c>
      <c r="D21353" s="33">
        <v>43873</v>
      </c>
    </row>
    <row r="21354" spans="1:4" x14ac:dyDescent="0.2">
      <c r="A21354" t="s">
        <v>437</v>
      </c>
      <c r="B21354" t="s">
        <v>143</v>
      </c>
      <c r="C21354" s="44">
        <v>0</v>
      </c>
      <c r="D21354" s="33">
        <v>43874</v>
      </c>
    </row>
    <row r="21355" spans="1:4" x14ac:dyDescent="0.2">
      <c r="A21355" t="s">
        <v>437</v>
      </c>
      <c r="B21355" t="s">
        <v>143</v>
      </c>
      <c r="C21355" s="44">
        <v>0</v>
      </c>
      <c r="D21355" s="33">
        <v>43875</v>
      </c>
    </row>
    <row r="21356" spans="1:4" x14ac:dyDescent="0.2">
      <c r="A21356" t="s">
        <v>437</v>
      </c>
      <c r="B21356" t="s">
        <v>143</v>
      </c>
      <c r="C21356" s="44">
        <v>0</v>
      </c>
      <c r="D21356" s="33">
        <v>43876</v>
      </c>
    </row>
    <row r="21357" spans="1:4" x14ac:dyDescent="0.2">
      <c r="A21357" t="s">
        <v>437</v>
      </c>
      <c r="B21357" t="s">
        <v>143</v>
      </c>
      <c r="C21357" s="44">
        <v>0</v>
      </c>
      <c r="D21357" s="33">
        <v>43877</v>
      </c>
    </row>
    <row r="21358" spans="1:4" x14ac:dyDescent="0.2">
      <c r="A21358" t="s">
        <v>437</v>
      </c>
      <c r="B21358" t="s">
        <v>143</v>
      </c>
      <c r="C21358" s="44">
        <v>0</v>
      </c>
      <c r="D21358" s="33">
        <v>43878</v>
      </c>
    </row>
    <row r="21359" spans="1:4" x14ac:dyDescent="0.2">
      <c r="A21359" t="s">
        <v>437</v>
      </c>
      <c r="B21359" t="s">
        <v>143</v>
      </c>
      <c r="C21359" s="44">
        <v>0</v>
      </c>
      <c r="D21359" s="33">
        <v>43879</v>
      </c>
    </row>
    <row r="21360" spans="1:4" x14ac:dyDescent="0.2">
      <c r="A21360" t="s">
        <v>437</v>
      </c>
      <c r="B21360" t="s">
        <v>143</v>
      </c>
      <c r="C21360" s="44">
        <v>0</v>
      </c>
      <c r="D21360" s="33">
        <v>43880</v>
      </c>
    </row>
    <row r="21361" spans="1:4" x14ac:dyDescent="0.2">
      <c r="A21361" t="s">
        <v>437</v>
      </c>
      <c r="B21361" t="s">
        <v>143</v>
      </c>
      <c r="C21361" s="44">
        <v>0</v>
      </c>
      <c r="D21361" s="33">
        <v>43881</v>
      </c>
    </row>
    <row r="21362" spans="1:4" x14ac:dyDescent="0.2">
      <c r="A21362" t="s">
        <v>437</v>
      </c>
      <c r="B21362" t="s">
        <v>143</v>
      </c>
      <c r="C21362" s="44">
        <v>0</v>
      </c>
      <c r="D21362" s="33">
        <v>43882</v>
      </c>
    </row>
    <row r="21363" spans="1:4" x14ac:dyDescent="0.2">
      <c r="A21363" t="s">
        <v>437</v>
      </c>
      <c r="B21363" t="s">
        <v>143</v>
      </c>
      <c r="C21363" s="44">
        <v>0</v>
      </c>
      <c r="D21363" s="33">
        <v>43883</v>
      </c>
    </row>
    <row r="21364" spans="1:4" x14ac:dyDescent="0.2">
      <c r="A21364" t="s">
        <v>437</v>
      </c>
      <c r="B21364" t="s">
        <v>143</v>
      </c>
      <c r="C21364" s="44">
        <v>0</v>
      </c>
      <c r="D21364" s="33">
        <v>43884</v>
      </c>
    </row>
    <row r="21365" spans="1:4" x14ac:dyDescent="0.2">
      <c r="A21365" t="s">
        <v>437</v>
      </c>
      <c r="B21365" t="s">
        <v>143</v>
      </c>
      <c r="C21365" s="44">
        <v>0</v>
      </c>
      <c r="D21365" s="33">
        <v>43885</v>
      </c>
    </row>
    <row r="21366" spans="1:4" x14ac:dyDescent="0.2">
      <c r="A21366" t="s">
        <v>437</v>
      </c>
      <c r="B21366" t="s">
        <v>143</v>
      </c>
      <c r="C21366" s="44">
        <v>0</v>
      </c>
      <c r="D21366" s="33">
        <v>43886</v>
      </c>
    </row>
    <row r="21367" spans="1:4" x14ac:dyDescent="0.2">
      <c r="A21367" t="s">
        <v>437</v>
      </c>
      <c r="B21367" t="s">
        <v>143</v>
      </c>
      <c r="C21367" s="44">
        <v>0</v>
      </c>
      <c r="D21367" s="33">
        <v>43887</v>
      </c>
    </row>
    <row r="21368" spans="1:4" x14ac:dyDescent="0.2">
      <c r="A21368" t="s">
        <v>437</v>
      </c>
      <c r="B21368" t="s">
        <v>143</v>
      </c>
      <c r="C21368" s="44">
        <v>0</v>
      </c>
      <c r="D21368" s="33">
        <v>43888</v>
      </c>
    </row>
    <row r="21369" spans="1:4" x14ac:dyDescent="0.2">
      <c r="A21369" t="s">
        <v>437</v>
      </c>
      <c r="B21369" t="s">
        <v>143</v>
      </c>
      <c r="C21369" s="44">
        <v>0</v>
      </c>
      <c r="D21369" s="33">
        <v>43889</v>
      </c>
    </row>
    <row r="21370" spans="1:4" x14ac:dyDescent="0.2">
      <c r="A21370" t="s">
        <v>437</v>
      </c>
      <c r="B21370" t="s">
        <v>143</v>
      </c>
      <c r="C21370" s="44">
        <v>0</v>
      </c>
      <c r="D21370" s="33">
        <v>43890</v>
      </c>
    </row>
    <row r="21371" spans="1:4" x14ac:dyDescent="0.2">
      <c r="A21371" t="s">
        <v>437</v>
      </c>
      <c r="B21371" t="s">
        <v>143</v>
      </c>
      <c r="C21371" s="44">
        <v>0</v>
      </c>
      <c r="D21371" s="33">
        <v>43891</v>
      </c>
    </row>
    <row r="21372" spans="1:4" x14ac:dyDescent="0.2">
      <c r="A21372" t="s">
        <v>437</v>
      </c>
      <c r="B21372" t="s">
        <v>143</v>
      </c>
      <c r="C21372" s="44">
        <v>0</v>
      </c>
      <c r="D21372" s="33">
        <v>43892</v>
      </c>
    </row>
    <row r="21373" spans="1:4" x14ac:dyDescent="0.2">
      <c r="A21373" t="s">
        <v>437</v>
      </c>
      <c r="B21373" t="s">
        <v>143</v>
      </c>
      <c r="C21373" s="44">
        <v>0</v>
      </c>
      <c r="D21373" s="33">
        <v>43893</v>
      </c>
    </row>
    <row r="21374" spans="1:4" x14ac:dyDescent="0.2">
      <c r="A21374" t="s">
        <v>437</v>
      </c>
      <c r="B21374" t="s">
        <v>143</v>
      </c>
      <c r="C21374" s="44">
        <v>0</v>
      </c>
      <c r="D21374" s="33">
        <v>43894</v>
      </c>
    </row>
    <row r="21375" spans="1:4" x14ac:dyDescent="0.2">
      <c r="A21375" t="s">
        <v>437</v>
      </c>
      <c r="B21375" t="s">
        <v>143</v>
      </c>
      <c r="C21375" s="44">
        <v>0</v>
      </c>
      <c r="D21375" s="33">
        <v>43895</v>
      </c>
    </row>
    <row r="21376" spans="1:4" x14ac:dyDescent="0.2">
      <c r="A21376" t="s">
        <v>437</v>
      </c>
      <c r="B21376" t="s">
        <v>143</v>
      </c>
      <c r="C21376" s="44">
        <v>0</v>
      </c>
      <c r="D21376" s="33">
        <v>43896</v>
      </c>
    </row>
    <row r="21377" spans="1:4" x14ac:dyDescent="0.2">
      <c r="A21377" t="s">
        <v>437</v>
      </c>
      <c r="B21377" t="s">
        <v>143</v>
      </c>
      <c r="C21377" s="44">
        <v>0</v>
      </c>
      <c r="D21377" s="33">
        <v>43897</v>
      </c>
    </row>
    <row r="21378" spans="1:4" x14ac:dyDescent="0.2">
      <c r="A21378" t="s">
        <v>437</v>
      </c>
      <c r="B21378" t="s">
        <v>143</v>
      </c>
      <c r="C21378" s="44">
        <v>0</v>
      </c>
      <c r="D21378" s="33">
        <v>43898</v>
      </c>
    </row>
    <row r="21379" spans="1:4" x14ac:dyDescent="0.2">
      <c r="A21379" t="s">
        <v>437</v>
      </c>
      <c r="B21379" t="s">
        <v>143</v>
      </c>
      <c r="C21379" s="44">
        <v>0</v>
      </c>
      <c r="D21379" s="33">
        <v>43899</v>
      </c>
    </row>
    <row r="21380" spans="1:4" x14ac:dyDescent="0.2">
      <c r="A21380" t="s">
        <v>437</v>
      </c>
      <c r="B21380" t="s">
        <v>143</v>
      </c>
      <c r="C21380" s="44">
        <v>0</v>
      </c>
      <c r="D21380" s="33">
        <v>43900</v>
      </c>
    </row>
    <row r="21381" spans="1:4" x14ac:dyDescent="0.2">
      <c r="A21381" t="s">
        <v>437</v>
      </c>
      <c r="B21381" t="s">
        <v>143</v>
      </c>
      <c r="C21381" s="44">
        <v>0</v>
      </c>
      <c r="D21381" s="33">
        <v>43901</v>
      </c>
    </row>
    <row r="21382" spans="1:4" x14ac:dyDescent="0.2">
      <c r="A21382" t="s">
        <v>437</v>
      </c>
      <c r="B21382" t="s">
        <v>143</v>
      </c>
      <c r="C21382" s="44">
        <v>0</v>
      </c>
      <c r="D21382" s="33">
        <v>43902</v>
      </c>
    </row>
    <row r="21383" spans="1:4" x14ac:dyDescent="0.2">
      <c r="A21383" t="s">
        <v>437</v>
      </c>
      <c r="B21383" t="s">
        <v>143</v>
      </c>
      <c r="C21383" s="44">
        <v>0</v>
      </c>
      <c r="D21383" s="33">
        <v>43903</v>
      </c>
    </row>
    <row r="21384" spans="1:4" x14ac:dyDescent="0.2">
      <c r="A21384" t="s">
        <v>437</v>
      </c>
      <c r="B21384" t="s">
        <v>143</v>
      </c>
      <c r="C21384" s="44">
        <v>0</v>
      </c>
      <c r="D21384" s="33">
        <v>43904</v>
      </c>
    </row>
    <row r="21385" spans="1:4" x14ac:dyDescent="0.2">
      <c r="A21385" t="s">
        <v>437</v>
      </c>
      <c r="B21385" t="s">
        <v>143</v>
      </c>
      <c r="C21385" s="44">
        <v>0</v>
      </c>
      <c r="D21385" s="33">
        <v>43905</v>
      </c>
    </row>
    <row r="21386" spans="1:4" x14ac:dyDescent="0.2">
      <c r="A21386" t="s">
        <v>438</v>
      </c>
      <c r="B21386" t="s">
        <v>143</v>
      </c>
      <c r="C21386" s="44">
        <v>0</v>
      </c>
      <c r="D21386" s="33">
        <v>43852</v>
      </c>
    </row>
    <row r="21387" spans="1:4" x14ac:dyDescent="0.2">
      <c r="A21387" t="s">
        <v>438</v>
      </c>
      <c r="B21387" t="s">
        <v>143</v>
      </c>
      <c r="C21387" s="44">
        <v>0</v>
      </c>
      <c r="D21387" s="33">
        <v>43853</v>
      </c>
    </row>
    <row r="21388" spans="1:4" x14ac:dyDescent="0.2">
      <c r="A21388" t="s">
        <v>438</v>
      </c>
      <c r="B21388" t="s">
        <v>143</v>
      </c>
      <c r="C21388" s="44">
        <v>0</v>
      </c>
      <c r="D21388" s="33">
        <v>43854</v>
      </c>
    </row>
    <row r="21389" spans="1:4" x14ac:dyDescent="0.2">
      <c r="A21389" t="s">
        <v>438</v>
      </c>
      <c r="B21389" t="s">
        <v>143</v>
      </c>
      <c r="C21389" s="44">
        <v>0</v>
      </c>
      <c r="D21389" s="33">
        <v>43855</v>
      </c>
    </row>
    <row r="21390" spans="1:4" x14ac:dyDescent="0.2">
      <c r="A21390" t="s">
        <v>438</v>
      </c>
      <c r="B21390" t="s">
        <v>143</v>
      </c>
      <c r="C21390" s="44">
        <v>0</v>
      </c>
      <c r="D21390" s="33">
        <v>43856</v>
      </c>
    </row>
    <row r="21391" spans="1:4" x14ac:dyDescent="0.2">
      <c r="A21391" t="s">
        <v>438</v>
      </c>
      <c r="B21391" t="s">
        <v>143</v>
      </c>
      <c r="C21391" s="44">
        <v>0</v>
      </c>
      <c r="D21391" s="33">
        <v>43857</v>
      </c>
    </row>
    <row r="21392" spans="1:4" x14ac:dyDescent="0.2">
      <c r="A21392" t="s">
        <v>438</v>
      </c>
      <c r="B21392" t="s">
        <v>143</v>
      </c>
      <c r="C21392" s="44">
        <v>0</v>
      </c>
      <c r="D21392" s="33">
        <v>43858</v>
      </c>
    </row>
    <row r="21393" spans="1:4" x14ac:dyDescent="0.2">
      <c r="A21393" t="s">
        <v>438</v>
      </c>
      <c r="B21393" t="s">
        <v>143</v>
      </c>
      <c r="C21393" s="44">
        <v>0</v>
      </c>
      <c r="D21393" s="33">
        <v>43859</v>
      </c>
    </row>
    <row r="21394" spans="1:4" x14ac:dyDescent="0.2">
      <c r="A21394" t="s">
        <v>438</v>
      </c>
      <c r="B21394" t="s">
        <v>143</v>
      </c>
      <c r="C21394" s="44">
        <v>0</v>
      </c>
      <c r="D21394" s="33">
        <v>43860</v>
      </c>
    </row>
    <row r="21395" spans="1:4" x14ac:dyDescent="0.2">
      <c r="A21395" t="s">
        <v>438</v>
      </c>
      <c r="B21395" t="s">
        <v>143</v>
      </c>
      <c r="C21395" s="44">
        <v>0</v>
      </c>
      <c r="D21395" s="33">
        <v>43861</v>
      </c>
    </row>
    <row r="21396" spans="1:4" x14ac:dyDescent="0.2">
      <c r="A21396" t="s">
        <v>438</v>
      </c>
      <c r="B21396" t="s">
        <v>143</v>
      </c>
      <c r="C21396" s="44">
        <v>0</v>
      </c>
      <c r="D21396" s="33">
        <v>43862</v>
      </c>
    </row>
    <row r="21397" spans="1:4" x14ac:dyDescent="0.2">
      <c r="A21397" t="s">
        <v>438</v>
      </c>
      <c r="B21397" t="s">
        <v>143</v>
      </c>
      <c r="C21397" s="44">
        <v>0</v>
      </c>
      <c r="D21397" s="33">
        <v>43863</v>
      </c>
    </row>
    <row r="21398" spans="1:4" x14ac:dyDescent="0.2">
      <c r="A21398" t="s">
        <v>438</v>
      </c>
      <c r="B21398" t="s">
        <v>143</v>
      </c>
      <c r="C21398" s="44">
        <v>0</v>
      </c>
      <c r="D21398" s="33">
        <v>43864</v>
      </c>
    </row>
    <row r="21399" spans="1:4" x14ac:dyDescent="0.2">
      <c r="A21399" t="s">
        <v>438</v>
      </c>
      <c r="B21399" t="s">
        <v>143</v>
      </c>
      <c r="C21399" s="44">
        <v>0</v>
      </c>
      <c r="D21399" s="33">
        <v>43865</v>
      </c>
    </row>
    <row r="21400" spans="1:4" x14ac:dyDescent="0.2">
      <c r="A21400" t="s">
        <v>438</v>
      </c>
      <c r="B21400" t="s">
        <v>143</v>
      </c>
      <c r="C21400" s="44">
        <v>0</v>
      </c>
      <c r="D21400" s="33">
        <v>43866</v>
      </c>
    </row>
    <row r="21401" spans="1:4" x14ac:dyDescent="0.2">
      <c r="A21401" t="s">
        <v>438</v>
      </c>
      <c r="B21401" t="s">
        <v>143</v>
      </c>
      <c r="C21401" s="44">
        <v>0</v>
      </c>
      <c r="D21401" s="33">
        <v>43867</v>
      </c>
    </row>
    <row r="21402" spans="1:4" x14ac:dyDescent="0.2">
      <c r="A21402" t="s">
        <v>438</v>
      </c>
      <c r="B21402" t="s">
        <v>143</v>
      </c>
      <c r="C21402" s="44">
        <v>0</v>
      </c>
      <c r="D21402" s="33">
        <v>43868</v>
      </c>
    </row>
    <row r="21403" spans="1:4" x14ac:dyDescent="0.2">
      <c r="A21403" t="s">
        <v>438</v>
      </c>
      <c r="B21403" t="s">
        <v>143</v>
      </c>
      <c r="C21403" s="44">
        <v>0</v>
      </c>
      <c r="D21403" s="33">
        <v>43869</v>
      </c>
    </row>
    <row r="21404" spans="1:4" x14ac:dyDescent="0.2">
      <c r="A21404" t="s">
        <v>438</v>
      </c>
      <c r="B21404" t="s">
        <v>143</v>
      </c>
      <c r="C21404" s="44">
        <v>0</v>
      </c>
      <c r="D21404" s="33">
        <v>43870</v>
      </c>
    </row>
    <row r="21405" spans="1:4" x14ac:dyDescent="0.2">
      <c r="A21405" t="s">
        <v>438</v>
      </c>
      <c r="B21405" t="s">
        <v>143</v>
      </c>
      <c r="C21405" s="44">
        <v>0</v>
      </c>
      <c r="D21405" s="33">
        <v>43871</v>
      </c>
    </row>
    <row r="21406" spans="1:4" x14ac:dyDescent="0.2">
      <c r="A21406" t="s">
        <v>438</v>
      </c>
      <c r="B21406" t="s">
        <v>143</v>
      </c>
      <c r="C21406" s="44">
        <v>0</v>
      </c>
      <c r="D21406" s="33">
        <v>43872</v>
      </c>
    </row>
    <row r="21407" spans="1:4" x14ac:dyDescent="0.2">
      <c r="A21407" t="s">
        <v>438</v>
      </c>
      <c r="B21407" t="s">
        <v>143</v>
      </c>
      <c r="C21407" s="44">
        <v>0</v>
      </c>
      <c r="D21407" s="33">
        <v>43873</v>
      </c>
    </row>
    <row r="21408" spans="1:4" x14ac:dyDescent="0.2">
      <c r="A21408" t="s">
        <v>438</v>
      </c>
      <c r="B21408" t="s">
        <v>143</v>
      </c>
      <c r="C21408" s="44">
        <v>0</v>
      </c>
      <c r="D21408" s="33">
        <v>43874</v>
      </c>
    </row>
    <row r="21409" spans="1:4" x14ac:dyDescent="0.2">
      <c r="A21409" t="s">
        <v>438</v>
      </c>
      <c r="B21409" t="s">
        <v>143</v>
      </c>
      <c r="C21409" s="44">
        <v>0</v>
      </c>
      <c r="D21409" s="33">
        <v>43875</v>
      </c>
    </row>
    <row r="21410" spans="1:4" x14ac:dyDescent="0.2">
      <c r="A21410" t="s">
        <v>438</v>
      </c>
      <c r="B21410" t="s">
        <v>143</v>
      </c>
      <c r="C21410" s="44">
        <v>0</v>
      </c>
      <c r="D21410" s="33">
        <v>43876</v>
      </c>
    </row>
    <row r="21411" spans="1:4" x14ac:dyDescent="0.2">
      <c r="A21411" t="s">
        <v>438</v>
      </c>
      <c r="B21411" t="s">
        <v>143</v>
      </c>
      <c r="C21411" s="44">
        <v>0</v>
      </c>
      <c r="D21411" s="33">
        <v>43877</v>
      </c>
    </row>
    <row r="21412" spans="1:4" x14ac:dyDescent="0.2">
      <c r="A21412" t="s">
        <v>438</v>
      </c>
      <c r="B21412" t="s">
        <v>143</v>
      </c>
      <c r="C21412" s="44">
        <v>0</v>
      </c>
      <c r="D21412" s="33">
        <v>43878</v>
      </c>
    </row>
    <row r="21413" spans="1:4" x14ac:dyDescent="0.2">
      <c r="A21413" t="s">
        <v>438</v>
      </c>
      <c r="B21413" t="s">
        <v>143</v>
      </c>
      <c r="C21413" s="44">
        <v>0</v>
      </c>
      <c r="D21413" s="33">
        <v>43879</v>
      </c>
    </row>
    <row r="21414" spans="1:4" x14ac:dyDescent="0.2">
      <c r="A21414" t="s">
        <v>438</v>
      </c>
      <c r="B21414" t="s">
        <v>143</v>
      </c>
      <c r="C21414" s="44">
        <v>0</v>
      </c>
      <c r="D21414" s="33">
        <v>43880</v>
      </c>
    </row>
    <row r="21415" spans="1:4" x14ac:dyDescent="0.2">
      <c r="A21415" t="s">
        <v>438</v>
      </c>
      <c r="B21415" t="s">
        <v>143</v>
      </c>
      <c r="C21415" s="44">
        <v>0</v>
      </c>
      <c r="D21415" s="33">
        <v>43881</v>
      </c>
    </row>
    <row r="21416" spans="1:4" x14ac:dyDescent="0.2">
      <c r="A21416" t="s">
        <v>438</v>
      </c>
      <c r="B21416" t="s">
        <v>143</v>
      </c>
      <c r="C21416" s="44">
        <v>0</v>
      </c>
      <c r="D21416" s="33">
        <v>43882</v>
      </c>
    </row>
    <row r="21417" spans="1:4" x14ac:dyDescent="0.2">
      <c r="A21417" t="s">
        <v>438</v>
      </c>
      <c r="B21417" t="s">
        <v>143</v>
      </c>
      <c r="C21417" s="44">
        <v>0</v>
      </c>
      <c r="D21417" s="33">
        <v>43883</v>
      </c>
    </row>
    <row r="21418" spans="1:4" x14ac:dyDescent="0.2">
      <c r="A21418" t="s">
        <v>438</v>
      </c>
      <c r="B21418" t="s">
        <v>143</v>
      </c>
      <c r="C21418" s="44">
        <v>0</v>
      </c>
      <c r="D21418" s="33">
        <v>43884</v>
      </c>
    </row>
    <row r="21419" spans="1:4" x14ac:dyDescent="0.2">
      <c r="A21419" t="s">
        <v>438</v>
      </c>
      <c r="B21419" t="s">
        <v>143</v>
      </c>
      <c r="C21419" s="44">
        <v>0</v>
      </c>
      <c r="D21419" s="33">
        <v>43885</v>
      </c>
    </row>
    <row r="21420" spans="1:4" x14ac:dyDescent="0.2">
      <c r="A21420" t="s">
        <v>438</v>
      </c>
      <c r="B21420" t="s">
        <v>143</v>
      </c>
      <c r="C21420" s="44">
        <v>0</v>
      </c>
      <c r="D21420" s="33">
        <v>43886</v>
      </c>
    </row>
    <row r="21421" spans="1:4" x14ac:dyDescent="0.2">
      <c r="A21421" t="s">
        <v>438</v>
      </c>
      <c r="B21421" t="s">
        <v>143</v>
      </c>
      <c r="C21421" s="44">
        <v>0</v>
      </c>
      <c r="D21421" s="33">
        <v>43887</v>
      </c>
    </row>
    <row r="21422" spans="1:4" x14ac:dyDescent="0.2">
      <c r="A21422" t="s">
        <v>438</v>
      </c>
      <c r="B21422" t="s">
        <v>143</v>
      </c>
      <c r="C21422" s="44">
        <v>0</v>
      </c>
      <c r="D21422" s="33">
        <v>43888</v>
      </c>
    </row>
    <row r="21423" spans="1:4" x14ac:dyDescent="0.2">
      <c r="A21423" t="s">
        <v>438</v>
      </c>
      <c r="B21423" t="s">
        <v>143</v>
      </c>
      <c r="C21423" s="44">
        <v>0</v>
      </c>
      <c r="D21423" s="33">
        <v>43889</v>
      </c>
    </row>
    <row r="21424" spans="1:4" x14ac:dyDescent="0.2">
      <c r="A21424" t="s">
        <v>438</v>
      </c>
      <c r="B21424" t="s">
        <v>143</v>
      </c>
      <c r="C21424" s="44">
        <v>0</v>
      </c>
      <c r="D21424" s="33">
        <v>43890</v>
      </c>
    </row>
    <row r="21425" spans="1:4" x14ac:dyDescent="0.2">
      <c r="A21425" t="s">
        <v>438</v>
      </c>
      <c r="B21425" t="s">
        <v>143</v>
      </c>
      <c r="C21425" s="44">
        <v>0</v>
      </c>
      <c r="D21425" s="33">
        <v>43891</v>
      </c>
    </row>
    <row r="21426" spans="1:4" x14ac:dyDescent="0.2">
      <c r="A21426" t="s">
        <v>438</v>
      </c>
      <c r="B21426" t="s">
        <v>143</v>
      </c>
      <c r="C21426" s="44">
        <v>0</v>
      </c>
      <c r="D21426" s="33">
        <v>43892</v>
      </c>
    </row>
    <row r="21427" spans="1:4" x14ac:dyDescent="0.2">
      <c r="A21427" t="s">
        <v>438</v>
      </c>
      <c r="B21427" t="s">
        <v>143</v>
      </c>
      <c r="C21427" s="44">
        <v>0</v>
      </c>
      <c r="D21427" s="33">
        <v>43893</v>
      </c>
    </row>
    <row r="21428" spans="1:4" x14ac:dyDescent="0.2">
      <c r="A21428" t="s">
        <v>438</v>
      </c>
      <c r="B21428" t="s">
        <v>143</v>
      </c>
      <c r="C21428" s="44">
        <v>0</v>
      </c>
      <c r="D21428" s="33">
        <v>43894</v>
      </c>
    </row>
    <row r="21429" spans="1:4" x14ac:dyDescent="0.2">
      <c r="A21429" t="s">
        <v>438</v>
      </c>
      <c r="B21429" t="s">
        <v>143</v>
      </c>
      <c r="C21429" s="44">
        <v>0</v>
      </c>
      <c r="D21429" s="33">
        <v>43895</v>
      </c>
    </row>
    <row r="21430" spans="1:4" x14ac:dyDescent="0.2">
      <c r="A21430" t="s">
        <v>438</v>
      </c>
      <c r="B21430" t="s">
        <v>143</v>
      </c>
      <c r="C21430" s="44">
        <v>0</v>
      </c>
      <c r="D21430" s="33">
        <v>43896</v>
      </c>
    </row>
    <row r="21431" spans="1:4" x14ac:dyDescent="0.2">
      <c r="A21431" t="s">
        <v>438</v>
      </c>
      <c r="B21431" t="s">
        <v>143</v>
      </c>
      <c r="C21431" s="44">
        <v>0</v>
      </c>
      <c r="D21431" s="33">
        <v>43897</v>
      </c>
    </row>
    <row r="21432" spans="1:4" x14ac:dyDescent="0.2">
      <c r="A21432" t="s">
        <v>438</v>
      </c>
      <c r="B21432" t="s">
        <v>143</v>
      </c>
      <c r="C21432" s="44">
        <v>0</v>
      </c>
      <c r="D21432" s="33">
        <v>43898</v>
      </c>
    </row>
    <row r="21433" spans="1:4" x14ac:dyDescent="0.2">
      <c r="A21433" t="s">
        <v>438</v>
      </c>
      <c r="B21433" t="s">
        <v>143</v>
      </c>
      <c r="C21433" s="44">
        <v>0</v>
      </c>
      <c r="D21433" s="33">
        <v>43899</v>
      </c>
    </row>
    <row r="21434" spans="1:4" x14ac:dyDescent="0.2">
      <c r="A21434" t="s">
        <v>438</v>
      </c>
      <c r="B21434" t="s">
        <v>143</v>
      </c>
      <c r="C21434" s="44">
        <v>0</v>
      </c>
      <c r="D21434" s="33">
        <v>43900</v>
      </c>
    </row>
    <row r="21435" spans="1:4" x14ac:dyDescent="0.2">
      <c r="A21435" t="s">
        <v>438</v>
      </c>
      <c r="B21435" t="s">
        <v>143</v>
      </c>
      <c r="C21435" s="44">
        <v>0</v>
      </c>
      <c r="D21435" s="33">
        <v>43901</v>
      </c>
    </row>
    <row r="21436" spans="1:4" x14ac:dyDescent="0.2">
      <c r="A21436" t="s">
        <v>438</v>
      </c>
      <c r="B21436" t="s">
        <v>143</v>
      </c>
      <c r="C21436" s="44">
        <v>0</v>
      </c>
      <c r="D21436" s="33">
        <v>43902</v>
      </c>
    </row>
    <row r="21437" spans="1:4" x14ac:dyDescent="0.2">
      <c r="A21437" t="s">
        <v>438</v>
      </c>
      <c r="B21437" t="s">
        <v>143</v>
      </c>
      <c r="C21437" s="44">
        <v>0</v>
      </c>
      <c r="D21437" s="33">
        <v>43903</v>
      </c>
    </row>
    <row r="21438" spans="1:4" x14ac:dyDescent="0.2">
      <c r="A21438" t="s">
        <v>438</v>
      </c>
      <c r="B21438" t="s">
        <v>143</v>
      </c>
      <c r="C21438" s="44">
        <v>0</v>
      </c>
      <c r="D21438" s="33">
        <v>43904</v>
      </c>
    </row>
    <row r="21439" spans="1:4" x14ac:dyDescent="0.2">
      <c r="A21439" t="s">
        <v>438</v>
      </c>
      <c r="B21439" t="s">
        <v>143</v>
      </c>
      <c r="C21439" s="44">
        <v>0</v>
      </c>
      <c r="D21439" s="33">
        <v>43905</v>
      </c>
    </row>
    <row r="21440" spans="1:4" x14ac:dyDescent="0.2">
      <c r="A21440" t="s">
        <v>439</v>
      </c>
      <c r="B21440" t="s">
        <v>143</v>
      </c>
      <c r="C21440" s="44">
        <v>0</v>
      </c>
      <c r="D21440" s="33">
        <v>43852</v>
      </c>
    </row>
    <row r="21441" spans="1:4" x14ac:dyDescent="0.2">
      <c r="A21441" t="s">
        <v>439</v>
      </c>
      <c r="B21441" t="s">
        <v>143</v>
      </c>
      <c r="C21441" s="44">
        <v>0</v>
      </c>
      <c r="D21441" s="33">
        <v>43853</v>
      </c>
    </row>
    <row r="21442" spans="1:4" x14ac:dyDescent="0.2">
      <c r="A21442" t="s">
        <v>439</v>
      </c>
      <c r="B21442" t="s">
        <v>143</v>
      </c>
      <c r="C21442" s="44">
        <v>0</v>
      </c>
      <c r="D21442" s="33">
        <v>43854</v>
      </c>
    </row>
    <row r="21443" spans="1:4" x14ac:dyDescent="0.2">
      <c r="A21443" t="s">
        <v>439</v>
      </c>
      <c r="B21443" t="s">
        <v>143</v>
      </c>
      <c r="C21443" s="44">
        <v>0</v>
      </c>
      <c r="D21443" s="33">
        <v>43855</v>
      </c>
    </row>
    <row r="21444" spans="1:4" x14ac:dyDescent="0.2">
      <c r="A21444" t="s">
        <v>439</v>
      </c>
      <c r="B21444" t="s">
        <v>143</v>
      </c>
      <c r="C21444" s="44">
        <v>0</v>
      </c>
      <c r="D21444" s="33">
        <v>43856</v>
      </c>
    </row>
    <row r="21445" spans="1:4" x14ac:dyDescent="0.2">
      <c r="A21445" t="s">
        <v>439</v>
      </c>
      <c r="B21445" t="s">
        <v>143</v>
      </c>
      <c r="C21445" s="44">
        <v>0</v>
      </c>
      <c r="D21445" s="33">
        <v>43857</v>
      </c>
    </row>
    <row r="21446" spans="1:4" x14ac:dyDescent="0.2">
      <c r="A21446" t="s">
        <v>439</v>
      </c>
      <c r="B21446" t="s">
        <v>143</v>
      </c>
      <c r="C21446" s="44">
        <v>0</v>
      </c>
      <c r="D21446" s="33">
        <v>43858</v>
      </c>
    </row>
    <row r="21447" spans="1:4" x14ac:dyDescent="0.2">
      <c r="A21447" t="s">
        <v>439</v>
      </c>
      <c r="B21447" t="s">
        <v>143</v>
      </c>
      <c r="C21447" s="44">
        <v>0</v>
      </c>
      <c r="D21447" s="33">
        <v>43859</v>
      </c>
    </row>
    <row r="21448" spans="1:4" x14ac:dyDescent="0.2">
      <c r="A21448" t="s">
        <v>439</v>
      </c>
      <c r="B21448" t="s">
        <v>143</v>
      </c>
      <c r="C21448" s="44">
        <v>0</v>
      </c>
      <c r="D21448" s="33">
        <v>43860</v>
      </c>
    </row>
    <row r="21449" spans="1:4" x14ac:dyDescent="0.2">
      <c r="A21449" t="s">
        <v>439</v>
      </c>
      <c r="B21449" t="s">
        <v>143</v>
      </c>
      <c r="C21449" s="44">
        <v>0</v>
      </c>
      <c r="D21449" s="33">
        <v>43861</v>
      </c>
    </row>
    <row r="21450" spans="1:4" x14ac:dyDescent="0.2">
      <c r="A21450" t="s">
        <v>439</v>
      </c>
      <c r="B21450" t="s">
        <v>143</v>
      </c>
      <c r="C21450" s="44">
        <v>0</v>
      </c>
      <c r="D21450" s="33">
        <v>43862</v>
      </c>
    </row>
    <row r="21451" spans="1:4" x14ac:dyDescent="0.2">
      <c r="A21451" t="s">
        <v>439</v>
      </c>
      <c r="B21451" t="s">
        <v>143</v>
      </c>
      <c r="C21451" s="44">
        <v>0</v>
      </c>
      <c r="D21451" s="33">
        <v>43863</v>
      </c>
    </row>
    <row r="21452" spans="1:4" x14ac:dyDescent="0.2">
      <c r="A21452" t="s">
        <v>439</v>
      </c>
      <c r="B21452" t="s">
        <v>143</v>
      </c>
      <c r="C21452" s="44">
        <v>0</v>
      </c>
      <c r="D21452" s="33">
        <v>43864</v>
      </c>
    </row>
    <row r="21453" spans="1:4" x14ac:dyDescent="0.2">
      <c r="A21453" t="s">
        <v>439</v>
      </c>
      <c r="B21453" t="s">
        <v>143</v>
      </c>
      <c r="C21453" s="44">
        <v>0</v>
      </c>
      <c r="D21453" s="33">
        <v>43865</v>
      </c>
    </row>
    <row r="21454" spans="1:4" x14ac:dyDescent="0.2">
      <c r="A21454" t="s">
        <v>439</v>
      </c>
      <c r="B21454" t="s">
        <v>143</v>
      </c>
      <c r="C21454" s="44">
        <v>0</v>
      </c>
      <c r="D21454" s="33">
        <v>43866</v>
      </c>
    </row>
    <row r="21455" spans="1:4" x14ac:dyDescent="0.2">
      <c r="A21455" t="s">
        <v>439</v>
      </c>
      <c r="B21455" t="s">
        <v>143</v>
      </c>
      <c r="C21455" s="44">
        <v>0</v>
      </c>
      <c r="D21455" s="33">
        <v>43867</v>
      </c>
    </row>
    <row r="21456" spans="1:4" x14ac:dyDescent="0.2">
      <c r="A21456" t="s">
        <v>439</v>
      </c>
      <c r="B21456" t="s">
        <v>143</v>
      </c>
      <c r="C21456" s="44">
        <v>0</v>
      </c>
      <c r="D21456" s="33">
        <v>43868</v>
      </c>
    </row>
    <row r="21457" spans="1:4" x14ac:dyDescent="0.2">
      <c r="A21457" t="s">
        <v>439</v>
      </c>
      <c r="B21457" t="s">
        <v>143</v>
      </c>
      <c r="C21457" s="44">
        <v>0</v>
      </c>
      <c r="D21457" s="33">
        <v>43869</v>
      </c>
    </row>
    <row r="21458" spans="1:4" x14ac:dyDescent="0.2">
      <c r="A21458" t="s">
        <v>439</v>
      </c>
      <c r="B21458" t="s">
        <v>143</v>
      </c>
      <c r="C21458" s="44">
        <v>0</v>
      </c>
      <c r="D21458" s="33">
        <v>43870</v>
      </c>
    </row>
    <row r="21459" spans="1:4" x14ac:dyDescent="0.2">
      <c r="A21459" t="s">
        <v>439</v>
      </c>
      <c r="B21459" t="s">
        <v>143</v>
      </c>
      <c r="C21459" s="44">
        <v>0</v>
      </c>
      <c r="D21459" s="33">
        <v>43871</v>
      </c>
    </row>
    <row r="21460" spans="1:4" x14ac:dyDescent="0.2">
      <c r="A21460" t="s">
        <v>439</v>
      </c>
      <c r="B21460" t="s">
        <v>143</v>
      </c>
      <c r="C21460" s="44">
        <v>0</v>
      </c>
      <c r="D21460" s="33">
        <v>43872</v>
      </c>
    </row>
    <row r="21461" spans="1:4" x14ac:dyDescent="0.2">
      <c r="A21461" t="s">
        <v>439</v>
      </c>
      <c r="B21461" t="s">
        <v>143</v>
      </c>
      <c r="C21461" s="44">
        <v>0</v>
      </c>
      <c r="D21461" s="33">
        <v>43873</v>
      </c>
    </row>
    <row r="21462" spans="1:4" x14ac:dyDescent="0.2">
      <c r="A21462" t="s">
        <v>439</v>
      </c>
      <c r="B21462" t="s">
        <v>143</v>
      </c>
      <c r="C21462" s="44">
        <v>0</v>
      </c>
      <c r="D21462" s="33">
        <v>43874</v>
      </c>
    </row>
    <row r="21463" spans="1:4" x14ac:dyDescent="0.2">
      <c r="A21463" t="s">
        <v>439</v>
      </c>
      <c r="B21463" t="s">
        <v>143</v>
      </c>
      <c r="C21463" s="44">
        <v>0</v>
      </c>
      <c r="D21463" s="33">
        <v>43875</v>
      </c>
    </row>
    <row r="21464" spans="1:4" x14ac:dyDescent="0.2">
      <c r="A21464" t="s">
        <v>439</v>
      </c>
      <c r="B21464" t="s">
        <v>143</v>
      </c>
      <c r="C21464" s="44">
        <v>0</v>
      </c>
      <c r="D21464" s="33">
        <v>43876</v>
      </c>
    </row>
    <row r="21465" spans="1:4" x14ac:dyDescent="0.2">
      <c r="A21465" t="s">
        <v>439</v>
      </c>
      <c r="B21465" t="s">
        <v>143</v>
      </c>
      <c r="C21465" s="44">
        <v>0</v>
      </c>
      <c r="D21465" s="33">
        <v>43877</v>
      </c>
    </row>
    <row r="21466" spans="1:4" x14ac:dyDescent="0.2">
      <c r="A21466" t="s">
        <v>439</v>
      </c>
      <c r="B21466" t="s">
        <v>143</v>
      </c>
      <c r="C21466" s="44">
        <v>0</v>
      </c>
      <c r="D21466" s="33">
        <v>43878</v>
      </c>
    </row>
    <row r="21467" spans="1:4" x14ac:dyDescent="0.2">
      <c r="A21467" t="s">
        <v>439</v>
      </c>
      <c r="B21467" t="s">
        <v>143</v>
      </c>
      <c r="C21467" s="44">
        <v>0</v>
      </c>
      <c r="D21467" s="33">
        <v>43879</v>
      </c>
    </row>
    <row r="21468" spans="1:4" x14ac:dyDescent="0.2">
      <c r="A21468" t="s">
        <v>439</v>
      </c>
      <c r="B21468" t="s">
        <v>143</v>
      </c>
      <c r="C21468" s="44">
        <v>0</v>
      </c>
      <c r="D21468" s="33">
        <v>43880</v>
      </c>
    </row>
    <row r="21469" spans="1:4" x14ac:dyDescent="0.2">
      <c r="A21469" t="s">
        <v>439</v>
      </c>
      <c r="B21469" t="s">
        <v>143</v>
      </c>
      <c r="C21469" s="44">
        <v>0</v>
      </c>
      <c r="D21469" s="33">
        <v>43881</v>
      </c>
    </row>
    <row r="21470" spans="1:4" x14ac:dyDescent="0.2">
      <c r="A21470" t="s">
        <v>439</v>
      </c>
      <c r="B21470" t="s">
        <v>143</v>
      </c>
      <c r="C21470" s="44">
        <v>0</v>
      </c>
      <c r="D21470" s="33">
        <v>43882</v>
      </c>
    </row>
    <row r="21471" spans="1:4" x14ac:dyDescent="0.2">
      <c r="A21471" t="s">
        <v>439</v>
      </c>
      <c r="B21471" t="s">
        <v>143</v>
      </c>
      <c r="C21471" s="44">
        <v>0</v>
      </c>
      <c r="D21471" s="33">
        <v>43883</v>
      </c>
    </row>
    <row r="21472" spans="1:4" x14ac:dyDescent="0.2">
      <c r="A21472" t="s">
        <v>439</v>
      </c>
      <c r="B21472" t="s">
        <v>143</v>
      </c>
      <c r="C21472" s="44">
        <v>0</v>
      </c>
      <c r="D21472" s="33">
        <v>43884</v>
      </c>
    </row>
    <row r="21473" spans="1:4" x14ac:dyDescent="0.2">
      <c r="A21473" t="s">
        <v>439</v>
      </c>
      <c r="B21473" t="s">
        <v>143</v>
      </c>
      <c r="C21473" s="44">
        <v>0</v>
      </c>
      <c r="D21473" s="33">
        <v>43885</v>
      </c>
    </row>
    <row r="21474" spans="1:4" x14ac:dyDescent="0.2">
      <c r="A21474" t="s">
        <v>439</v>
      </c>
      <c r="B21474" t="s">
        <v>143</v>
      </c>
      <c r="C21474" s="44">
        <v>0</v>
      </c>
      <c r="D21474" s="33">
        <v>43886</v>
      </c>
    </row>
    <row r="21475" spans="1:4" x14ac:dyDescent="0.2">
      <c r="A21475" t="s">
        <v>439</v>
      </c>
      <c r="B21475" t="s">
        <v>143</v>
      </c>
      <c r="C21475" s="44">
        <v>0</v>
      </c>
      <c r="D21475" s="33">
        <v>43887</v>
      </c>
    </row>
    <row r="21476" spans="1:4" x14ac:dyDescent="0.2">
      <c r="A21476" t="s">
        <v>439</v>
      </c>
      <c r="B21476" t="s">
        <v>143</v>
      </c>
      <c r="C21476" s="44">
        <v>0</v>
      </c>
      <c r="D21476" s="33">
        <v>43888</v>
      </c>
    </row>
    <row r="21477" spans="1:4" x14ac:dyDescent="0.2">
      <c r="A21477" t="s">
        <v>439</v>
      </c>
      <c r="B21477" t="s">
        <v>143</v>
      </c>
      <c r="C21477" s="44">
        <v>0</v>
      </c>
      <c r="D21477" s="33">
        <v>43889</v>
      </c>
    </row>
    <row r="21478" spans="1:4" x14ac:dyDescent="0.2">
      <c r="A21478" t="s">
        <v>439</v>
      </c>
      <c r="B21478" t="s">
        <v>143</v>
      </c>
      <c r="C21478" s="44">
        <v>0</v>
      </c>
      <c r="D21478" s="33">
        <v>43890</v>
      </c>
    </row>
    <row r="21479" spans="1:4" x14ac:dyDescent="0.2">
      <c r="A21479" t="s">
        <v>439</v>
      </c>
      <c r="B21479" t="s">
        <v>143</v>
      </c>
      <c r="C21479" s="44">
        <v>0</v>
      </c>
      <c r="D21479" s="33">
        <v>43891</v>
      </c>
    </row>
    <row r="21480" spans="1:4" x14ac:dyDescent="0.2">
      <c r="A21480" t="s">
        <v>439</v>
      </c>
      <c r="B21480" t="s">
        <v>143</v>
      </c>
      <c r="C21480" s="44">
        <v>0</v>
      </c>
      <c r="D21480" s="33">
        <v>43892</v>
      </c>
    </row>
    <row r="21481" spans="1:4" x14ac:dyDescent="0.2">
      <c r="A21481" t="s">
        <v>439</v>
      </c>
      <c r="B21481" t="s">
        <v>143</v>
      </c>
      <c r="C21481" s="44">
        <v>0</v>
      </c>
      <c r="D21481" s="33">
        <v>43893</v>
      </c>
    </row>
    <row r="21482" spans="1:4" x14ac:dyDescent="0.2">
      <c r="A21482" t="s">
        <v>439</v>
      </c>
      <c r="B21482" t="s">
        <v>143</v>
      </c>
      <c r="C21482" s="44">
        <v>0</v>
      </c>
      <c r="D21482" s="33">
        <v>43894</v>
      </c>
    </row>
    <row r="21483" spans="1:4" x14ac:dyDescent="0.2">
      <c r="A21483" t="s">
        <v>439</v>
      </c>
      <c r="B21483" t="s">
        <v>143</v>
      </c>
      <c r="C21483" s="44">
        <v>0</v>
      </c>
      <c r="D21483" s="33">
        <v>43895</v>
      </c>
    </row>
    <row r="21484" spans="1:4" x14ac:dyDescent="0.2">
      <c r="A21484" t="s">
        <v>439</v>
      </c>
      <c r="B21484" t="s">
        <v>143</v>
      </c>
      <c r="C21484" s="44">
        <v>0</v>
      </c>
      <c r="D21484" s="33">
        <v>43896</v>
      </c>
    </row>
    <row r="21485" spans="1:4" x14ac:dyDescent="0.2">
      <c r="A21485" t="s">
        <v>439</v>
      </c>
      <c r="B21485" t="s">
        <v>143</v>
      </c>
      <c r="C21485" s="44">
        <v>0</v>
      </c>
      <c r="D21485" s="33">
        <v>43897</v>
      </c>
    </row>
    <row r="21486" spans="1:4" x14ac:dyDescent="0.2">
      <c r="A21486" t="s">
        <v>439</v>
      </c>
      <c r="B21486" t="s">
        <v>143</v>
      </c>
      <c r="C21486" s="44">
        <v>0</v>
      </c>
      <c r="D21486" s="33">
        <v>43898</v>
      </c>
    </row>
    <row r="21487" spans="1:4" x14ac:dyDescent="0.2">
      <c r="A21487" t="s">
        <v>439</v>
      </c>
      <c r="B21487" t="s">
        <v>143</v>
      </c>
      <c r="C21487" s="44">
        <v>0</v>
      </c>
      <c r="D21487" s="33">
        <v>43899</v>
      </c>
    </row>
    <row r="21488" spans="1:4" x14ac:dyDescent="0.2">
      <c r="A21488" t="s">
        <v>439</v>
      </c>
      <c r="B21488" t="s">
        <v>143</v>
      </c>
      <c r="C21488" s="44">
        <v>0</v>
      </c>
      <c r="D21488" s="33">
        <v>43900</v>
      </c>
    </row>
    <row r="21489" spans="1:4" x14ac:dyDescent="0.2">
      <c r="A21489" t="s">
        <v>439</v>
      </c>
      <c r="B21489" t="s">
        <v>143</v>
      </c>
      <c r="C21489" s="44">
        <v>0</v>
      </c>
      <c r="D21489" s="33">
        <v>43901</v>
      </c>
    </row>
    <row r="21490" spans="1:4" x14ac:dyDescent="0.2">
      <c r="A21490" t="s">
        <v>439</v>
      </c>
      <c r="B21490" t="s">
        <v>143</v>
      </c>
      <c r="C21490" s="44">
        <v>0</v>
      </c>
      <c r="D21490" s="33">
        <v>43902</v>
      </c>
    </row>
    <row r="21491" spans="1:4" x14ac:dyDescent="0.2">
      <c r="A21491" t="s">
        <v>439</v>
      </c>
      <c r="B21491" t="s">
        <v>143</v>
      </c>
      <c r="C21491" s="44">
        <v>0</v>
      </c>
      <c r="D21491" s="33">
        <v>43903</v>
      </c>
    </row>
    <row r="21492" spans="1:4" x14ac:dyDescent="0.2">
      <c r="A21492" t="s">
        <v>439</v>
      </c>
      <c r="B21492" t="s">
        <v>143</v>
      </c>
      <c r="C21492" s="44">
        <v>0</v>
      </c>
      <c r="D21492" s="33">
        <v>43904</v>
      </c>
    </row>
    <row r="21493" spans="1:4" x14ac:dyDescent="0.2">
      <c r="A21493" t="s">
        <v>439</v>
      </c>
      <c r="B21493" t="s">
        <v>143</v>
      </c>
      <c r="C21493" s="44">
        <v>0</v>
      </c>
      <c r="D21493" s="33">
        <v>43905</v>
      </c>
    </row>
    <row r="21494" spans="1:4" x14ac:dyDescent="0.2">
      <c r="A21494" t="s">
        <v>440</v>
      </c>
      <c r="B21494" t="s">
        <v>143</v>
      </c>
      <c r="C21494" s="44">
        <v>0</v>
      </c>
      <c r="D21494" s="33">
        <v>43852</v>
      </c>
    </row>
    <row r="21495" spans="1:4" x14ac:dyDescent="0.2">
      <c r="A21495" t="s">
        <v>440</v>
      </c>
      <c r="B21495" t="s">
        <v>143</v>
      </c>
      <c r="C21495" s="44">
        <v>0</v>
      </c>
      <c r="D21495" s="33">
        <v>43853</v>
      </c>
    </row>
    <row r="21496" spans="1:4" x14ac:dyDescent="0.2">
      <c r="A21496" t="s">
        <v>440</v>
      </c>
      <c r="B21496" t="s">
        <v>143</v>
      </c>
      <c r="C21496" s="44">
        <v>0</v>
      </c>
      <c r="D21496" s="33">
        <v>43854</v>
      </c>
    </row>
    <row r="21497" spans="1:4" x14ac:dyDescent="0.2">
      <c r="A21497" t="s">
        <v>440</v>
      </c>
      <c r="B21497" t="s">
        <v>143</v>
      </c>
      <c r="C21497" s="44">
        <v>0</v>
      </c>
      <c r="D21497" s="33">
        <v>43855</v>
      </c>
    </row>
    <row r="21498" spans="1:4" x14ac:dyDescent="0.2">
      <c r="A21498" t="s">
        <v>440</v>
      </c>
      <c r="B21498" t="s">
        <v>143</v>
      </c>
      <c r="C21498" s="44">
        <v>0</v>
      </c>
      <c r="D21498" s="33">
        <v>43856</v>
      </c>
    </row>
    <row r="21499" spans="1:4" x14ac:dyDescent="0.2">
      <c r="A21499" t="s">
        <v>440</v>
      </c>
      <c r="B21499" t="s">
        <v>143</v>
      </c>
      <c r="C21499" s="44">
        <v>0</v>
      </c>
      <c r="D21499" s="33">
        <v>43857</v>
      </c>
    </row>
    <row r="21500" spans="1:4" x14ac:dyDescent="0.2">
      <c r="A21500" t="s">
        <v>440</v>
      </c>
      <c r="B21500" t="s">
        <v>143</v>
      </c>
      <c r="C21500" s="44">
        <v>0</v>
      </c>
      <c r="D21500" s="33">
        <v>43858</v>
      </c>
    </row>
    <row r="21501" spans="1:4" x14ac:dyDescent="0.2">
      <c r="A21501" t="s">
        <v>440</v>
      </c>
      <c r="B21501" t="s">
        <v>143</v>
      </c>
      <c r="C21501" s="44">
        <v>0</v>
      </c>
      <c r="D21501" s="33">
        <v>43859</v>
      </c>
    </row>
    <row r="21502" spans="1:4" x14ac:dyDescent="0.2">
      <c r="A21502" t="s">
        <v>440</v>
      </c>
      <c r="B21502" t="s">
        <v>143</v>
      </c>
      <c r="C21502" s="44">
        <v>0</v>
      </c>
      <c r="D21502" s="33">
        <v>43860</v>
      </c>
    </row>
    <row r="21503" spans="1:4" x14ac:dyDescent="0.2">
      <c r="A21503" t="s">
        <v>440</v>
      </c>
      <c r="B21503" t="s">
        <v>143</v>
      </c>
      <c r="C21503" s="44">
        <v>0</v>
      </c>
      <c r="D21503" s="33">
        <v>43861</v>
      </c>
    </row>
    <row r="21504" spans="1:4" x14ac:dyDescent="0.2">
      <c r="A21504" t="s">
        <v>440</v>
      </c>
      <c r="B21504" t="s">
        <v>143</v>
      </c>
      <c r="C21504" s="44">
        <v>0</v>
      </c>
      <c r="D21504" s="33">
        <v>43862</v>
      </c>
    </row>
    <row r="21505" spans="1:4" x14ac:dyDescent="0.2">
      <c r="A21505" t="s">
        <v>440</v>
      </c>
      <c r="B21505" t="s">
        <v>143</v>
      </c>
      <c r="C21505" s="44">
        <v>0</v>
      </c>
      <c r="D21505" s="33">
        <v>43863</v>
      </c>
    </row>
    <row r="21506" spans="1:4" x14ac:dyDescent="0.2">
      <c r="A21506" t="s">
        <v>440</v>
      </c>
      <c r="B21506" t="s">
        <v>143</v>
      </c>
      <c r="C21506" s="44">
        <v>0</v>
      </c>
      <c r="D21506" s="33">
        <v>43864</v>
      </c>
    </row>
    <row r="21507" spans="1:4" x14ac:dyDescent="0.2">
      <c r="A21507" t="s">
        <v>440</v>
      </c>
      <c r="B21507" t="s">
        <v>143</v>
      </c>
      <c r="C21507" s="44">
        <v>0</v>
      </c>
      <c r="D21507" s="33">
        <v>43865</v>
      </c>
    </row>
    <row r="21508" spans="1:4" x14ac:dyDescent="0.2">
      <c r="A21508" t="s">
        <v>440</v>
      </c>
      <c r="B21508" t="s">
        <v>143</v>
      </c>
      <c r="C21508" s="44">
        <v>0</v>
      </c>
      <c r="D21508" s="33">
        <v>43866</v>
      </c>
    </row>
    <row r="21509" spans="1:4" x14ac:dyDescent="0.2">
      <c r="A21509" t="s">
        <v>440</v>
      </c>
      <c r="B21509" t="s">
        <v>143</v>
      </c>
      <c r="C21509" s="44">
        <v>0</v>
      </c>
      <c r="D21509" s="33">
        <v>43867</v>
      </c>
    </row>
    <row r="21510" spans="1:4" x14ac:dyDescent="0.2">
      <c r="A21510" t="s">
        <v>440</v>
      </c>
      <c r="B21510" t="s">
        <v>143</v>
      </c>
      <c r="C21510" s="44">
        <v>0</v>
      </c>
      <c r="D21510" s="33">
        <v>43868</v>
      </c>
    </row>
    <row r="21511" spans="1:4" x14ac:dyDescent="0.2">
      <c r="A21511" t="s">
        <v>440</v>
      </c>
      <c r="B21511" t="s">
        <v>143</v>
      </c>
      <c r="C21511" s="44">
        <v>0</v>
      </c>
      <c r="D21511" s="33">
        <v>43869</v>
      </c>
    </row>
    <row r="21512" spans="1:4" x14ac:dyDescent="0.2">
      <c r="A21512" t="s">
        <v>440</v>
      </c>
      <c r="B21512" t="s">
        <v>143</v>
      </c>
      <c r="C21512" s="44">
        <v>0</v>
      </c>
      <c r="D21512" s="33">
        <v>43870</v>
      </c>
    </row>
    <row r="21513" spans="1:4" x14ac:dyDescent="0.2">
      <c r="A21513" t="s">
        <v>440</v>
      </c>
      <c r="B21513" t="s">
        <v>143</v>
      </c>
      <c r="C21513" s="44">
        <v>0</v>
      </c>
      <c r="D21513" s="33">
        <v>43871</v>
      </c>
    </row>
    <row r="21514" spans="1:4" x14ac:dyDescent="0.2">
      <c r="A21514" t="s">
        <v>440</v>
      </c>
      <c r="B21514" t="s">
        <v>143</v>
      </c>
      <c r="C21514" s="44">
        <v>0</v>
      </c>
      <c r="D21514" s="33">
        <v>43872</v>
      </c>
    </row>
    <row r="21515" spans="1:4" x14ac:dyDescent="0.2">
      <c r="A21515" t="s">
        <v>440</v>
      </c>
      <c r="B21515" t="s">
        <v>143</v>
      </c>
      <c r="C21515" s="44">
        <v>0</v>
      </c>
      <c r="D21515" s="33">
        <v>43873</v>
      </c>
    </row>
    <row r="21516" spans="1:4" x14ac:dyDescent="0.2">
      <c r="A21516" t="s">
        <v>440</v>
      </c>
      <c r="B21516" t="s">
        <v>143</v>
      </c>
      <c r="C21516" s="44">
        <v>0</v>
      </c>
      <c r="D21516" s="33">
        <v>43874</v>
      </c>
    </row>
    <row r="21517" spans="1:4" x14ac:dyDescent="0.2">
      <c r="A21517" t="s">
        <v>440</v>
      </c>
      <c r="B21517" t="s">
        <v>143</v>
      </c>
      <c r="C21517" s="44">
        <v>0</v>
      </c>
      <c r="D21517" s="33">
        <v>43875</v>
      </c>
    </row>
    <row r="21518" spans="1:4" x14ac:dyDescent="0.2">
      <c r="A21518" t="s">
        <v>440</v>
      </c>
      <c r="B21518" t="s">
        <v>143</v>
      </c>
      <c r="C21518" s="44">
        <v>0</v>
      </c>
      <c r="D21518" s="33">
        <v>43876</v>
      </c>
    </row>
    <row r="21519" spans="1:4" x14ac:dyDescent="0.2">
      <c r="A21519" t="s">
        <v>440</v>
      </c>
      <c r="B21519" t="s">
        <v>143</v>
      </c>
      <c r="C21519" s="44">
        <v>0</v>
      </c>
      <c r="D21519" s="33">
        <v>43877</v>
      </c>
    </row>
    <row r="21520" spans="1:4" x14ac:dyDescent="0.2">
      <c r="A21520" t="s">
        <v>440</v>
      </c>
      <c r="B21520" t="s">
        <v>143</v>
      </c>
      <c r="C21520" s="44">
        <v>0</v>
      </c>
      <c r="D21520" s="33">
        <v>43878</v>
      </c>
    </row>
    <row r="21521" spans="1:4" x14ac:dyDescent="0.2">
      <c r="A21521" t="s">
        <v>440</v>
      </c>
      <c r="B21521" t="s">
        <v>143</v>
      </c>
      <c r="C21521" s="44">
        <v>0</v>
      </c>
      <c r="D21521" s="33">
        <v>43879</v>
      </c>
    </row>
    <row r="21522" spans="1:4" x14ac:dyDescent="0.2">
      <c r="A21522" t="s">
        <v>440</v>
      </c>
      <c r="B21522" t="s">
        <v>143</v>
      </c>
      <c r="C21522" s="44">
        <v>0</v>
      </c>
      <c r="D21522" s="33">
        <v>43880</v>
      </c>
    </row>
    <row r="21523" spans="1:4" x14ac:dyDescent="0.2">
      <c r="A21523" t="s">
        <v>440</v>
      </c>
      <c r="B21523" t="s">
        <v>143</v>
      </c>
      <c r="C21523" s="44">
        <v>0</v>
      </c>
      <c r="D21523" s="33">
        <v>43881</v>
      </c>
    </row>
    <row r="21524" spans="1:4" x14ac:dyDescent="0.2">
      <c r="A21524" t="s">
        <v>440</v>
      </c>
      <c r="B21524" t="s">
        <v>143</v>
      </c>
      <c r="C21524" s="44">
        <v>0</v>
      </c>
      <c r="D21524" s="33">
        <v>43882</v>
      </c>
    </row>
    <row r="21525" spans="1:4" x14ac:dyDescent="0.2">
      <c r="A21525" t="s">
        <v>440</v>
      </c>
      <c r="B21525" t="s">
        <v>143</v>
      </c>
      <c r="C21525" s="44">
        <v>0</v>
      </c>
      <c r="D21525" s="33">
        <v>43883</v>
      </c>
    </row>
    <row r="21526" spans="1:4" x14ac:dyDescent="0.2">
      <c r="A21526" t="s">
        <v>440</v>
      </c>
      <c r="B21526" t="s">
        <v>143</v>
      </c>
      <c r="C21526" s="44">
        <v>0</v>
      </c>
      <c r="D21526" s="33">
        <v>43884</v>
      </c>
    </row>
    <row r="21527" spans="1:4" x14ac:dyDescent="0.2">
      <c r="A21527" t="s">
        <v>440</v>
      </c>
      <c r="B21527" t="s">
        <v>143</v>
      </c>
      <c r="C21527" s="44">
        <v>0</v>
      </c>
      <c r="D21527" s="33">
        <v>43885</v>
      </c>
    </row>
    <row r="21528" spans="1:4" x14ac:dyDescent="0.2">
      <c r="A21528" t="s">
        <v>440</v>
      </c>
      <c r="B21528" t="s">
        <v>143</v>
      </c>
      <c r="C21528" s="44">
        <v>0</v>
      </c>
      <c r="D21528" s="33">
        <v>43886</v>
      </c>
    </row>
    <row r="21529" spans="1:4" x14ac:dyDescent="0.2">
      <c r="A21529" t="s">
        <v>440</v>
      </c>
      <c r="B21529" t="s">
        <v>143</v>
      </c>
      <c r="C21529" s="44">
        <v>0</v>
      </c>
      <c r="D21529" s="33">
        <v>43887</v>
      </c>
    </row>
    <row r="21530" spans="1:4" x14ac:dyDescent="0.2">
      <c r="A21530" t="s">
        <v>440</v>
      </c>
      <c r="B21530" t="s">
        <v>143</v>
      </c>
      <c r="C21530" s="44">
        <v>0</v>
      </c>
      <c r="D21530" s="33">
        <v>43888</v>
      </c>
    </row>
    <row r="21531" spans="1:4" x14ac:dyDescent="0.2">
      <c r="A21531" t="s">
        <v>440</v>
      </c>
      <c r="B21531" t="s">
        <v>143</v>
      </c>
      <c r="C21531" s="44">
        <v>0</v>
      </c>
      <c r="D21531" s="33">
        <v>43889</v>
      </c>
    </row>
    <row r="21532" spans="1:4" x14ac:dyDescent="0.2">
      <c r="A21532" t="s">
        <v>440</v>
      </c>
      <c r="B21532" t="s">
        <v>143</v>
      </c>
      <c r="C21532" s="44">
        <v>0</v>
      </c>
      <c r="D21532" s="33">
        <v>43890</v>
      </c>
    </row>
    <row r="21533" spans="1:4" x14ac:dyDescent="0.2">
      <c r="A21533" t="s">
        <v>440</v>
      </c>
      <c r="B21533" t="s">
        <v>143</v>
      </c>
      <c r="C21533" s="44">
        <v>0</v>
      </c>
      <c r="D21533" s="33">
        <v>43891</v>
      </c>
    </row>
    <row r="21534" spans="1:4" x14ac:dyDescent="0.2">
      <c r="A21534" t="s">
        <v>440</v>
      </c>
      <c r="B21534" t="s">
        <v>143</v>
      </c>
      <c r="C21534" s="44">
        <v>0</v>
      </c>
      <c r="D21534" s="33">
        <v>43892</v>
      </c>
    </row>
    <row r="21535" spans="1:4" x14ac:dyDescent="0.2">
      <c r="A21535" t="s">
        <v>440</v>
      </c>
      <c r="B21535" t="s">
        <v>143</v>
      </c>
      <c r="C21535" s="44">
        <v>0</v>
      </c>
      <c r="D21535" s="33">
        <v>43893</v>
      </c>
    </row>
    <row r="21536" spans="1:4" x14ac:dyDescent="0.2">
      <c r="A21536" t="s">
        <v>440</v>
      </c>
      <c r="B21536" t="s">
        <v>143</v>
      </c>
      <c r="C21536" s="44">
        <v>0</v>
      </c>
      <c r="D21536" s="33">
        <v>43894</v>
      </c>
    </row>
    <row r="21537" spans="1:4" x14ac:dyDescent="0.2">
      <c r="A21537" t="s">
        <v>440</v>
      </c>
      <c r="B21537" t="s">
        <v>143</v>
      </c>
      <c r="C21537" s="44">
        <v>0</v>
      </c>
      <c r="D21537" s="33">
        <v>43895</v>
      </c>
    </row>
    <row r="21538" spans="1:4" x14ac:dyDescent="0.2">
      <c r="A21538" t="s">
        <v>440</v>
      </c>
      <c r="B21538" t="s">
        <v>143</v>
      </c>
      <c r="C21538" s="44">
        <v>0</v>
      </c>
      <c r="D21538" s="33">
        <v>43896</v>
      </c>
    </row>
    <row r="21539" spans="1:4" x14ac:dyDescent="0.2">
      <c r="A21539" t="s">
        <v>440</v>
      </c>
      <c r="B21539" t="s">
        <v>143</v>
      </c>
      <c r="C21539" s="44">
        <v>0</v>
      </c>
      <c r="D21539" s="33">
        <v>43897</v>
      </c>
    </row>
    <row r="21540" spans="1:4" x14ac:dyDescent="0.2">
      <c r="A21540" t="s">
        <v>440</v>
      </c>
      <c r="B21540" t="s">
        <v>143</v>
      </c>
      <c r="C21540" s="44">
        <v>0</v>
      </c>
      <c r="D21540" s="33">
        <v>43898</v>
      </c>
    </row>
    <row r="21541" spans="1:4" x14ac:dyDescent="0.2">
      <c r="A21541" t="s">
        <v>440</v>
      </c>
      <c r="B21541" t="s">
        <v>143</v>
      </c>
      <c r="C21541" s="44">
        <v>0</v>
      </c>
      <c r="D21541" s="33">
        <v>43899</v>
      </c>
    </row>
    <row r="21542" spans="1:4" x14ac:dyDescent="0.2">
      <c r="A21542" t="s">
        <v>440</v>
      </c>
      <c r="B21542" t="s">
        <v>143</v>
      </c>
      <c r="C21542" s="44">
        <v>0</v>
      </c>
      <c r="D21542" s="33">
        <v>43900</v>
      </c>
    </row>
    <row r="21543" spans="1:4" x14ac:dyDescent="0.2">
      <c r="A21543" t="s">
        <v>440</v>
      </c>
      <c r="B21543" t="s">
        <v>143</v>
      </c>
      <c r="C21543" s="44">
        <v>0</v>
      </c>
      <c r="D21543" s="33">
        <v>43901</v>
      </c>
    </row>
    <row r="21544" spans="1:4" x14ac:dyDescent="0.2">
      <c r="A21544" t="s">
        <v>440</v>
      </c>
      <c r="B21544" t="s">
        <v>143</v>
      </c>
      <c r="C21544" s="44">
        <v>0</v>
      </c>
      <c r="D21544" s="33">
        <v>43902</v>
      </c>
    </row>
    <row r="21545" spans="1:4" x14ac:dyDescent="0.2">
      <c r="A21545" t="s">
        <v>440</v>
      </c>
      <c r="B21545" t="s">
        <v>143</v>
      </c>
      <c r="C21545" s="44">
        <v>0</v>
      </c>
      <c r="D21545" s="33">
        <v>43903</v>
      </c>
    </row>
    <row r="21546" spans="1:4" x14ac:dyDescent="0.2">
      <c r="A21546" t="s">
        <v>440</v>
      </c>
      <c r="B21546" t="s">
        <v>143</v>
      </c>
      <c r="C21546" s="44">
        <v>0</v>
      </c>
      <c r="D21546" s="33">
        <v>43904</v>
      </c>
    </row>
    <row r="21547" spans="1:4" x14ac:dyDescent="0.2">
      <c r="A21547" t="s">
        <v>440</v>
      </c>
      <c r="B21547" t="s">
        <v>143</v>
      </c>
      <c r="C21547" s="44">
        <v>0</v>
      </c>
      <c r="D21547" s="33">
        <v>43905</v>
      </c>
    </row>
    <row r="21548" spans="1:4" x14ac:dyDescent="0.2">
      <c r="A21548" t="s">
        <v>441</v>
      </c>
      <c r="B21548" t="s">
        <v>143</v>
      </c>
      <c r="C21548" s="44">
        <v>0</v>
      </c>
      <c r="D21548" s="33">
        <v>43852</v>
      </c>
    </row>
    <row r="21549" spans="1:4" x14ac:dyDescent="0.2">
      <c r="A21549" t="s">
        <v>441</v>
      </c>
      <c r="B21549" t="s">
        <v>143</v>
      </c>
      <c r="C21549" s="44">
        <v>0</v>
      </c>
      <c r="D21549" s="33">
        <v>43853</v>
      </c>
    </row>
    <row r="21550" spans="1:4" x14ac:dyDescent="0.2">
      <c r="A21550" t="s">
        <v>441</v>
      </c>
      <c r="B21550" t="s">
        <v>143</v>
      </c>
      <c r="C21550" s="44">
        <v>0</v>
      </c>
      <c r="D21550" s="33">
        <v>43854</v>
      </c>
    </row>
    <row r="21551" spans="1:4" x14ac:dyDescent="0.2">
      <c r="A21551" t="s">
        <v>441</v>
      </c>
      <c r="B21551" t="s">
        <v>143</v>
      </c>
      <c r="C21551" s="44">
        <v>0</v>
      </c>
      <c r="D21551" s="33">
        <v>43855</v>
      </c>
    </row>
    <row r="21552" spans="1:4" x14ac:dyDescent="0.2">
      <c r="A21552" t="s">
        <v>441</v>
      </c>
      <c r="B21552" t="s">
        <v>143</v>
      </c>
      <c r="C21552" s="44">
        <v>0</v>
      </c>
      <c r="D21552" s="33">
        <v>43856</v>
      </c>
    </row>
    <row r="21553" spans="1:4" x14ac:dyDescent="0.2">
      <c r="A21553" t="s">
        <v>441</v>
      </c>
      <c r="B21553" t="s">
        <v>143</v>
      </c>
      <c r="C21553" s="44">
        <v>0</v>
      </c>
      <c r="D21553" s="33">
        <v>43857</v>
      </c>
    </row>
    <row r="21554" spans="1:4" x14ac:dyDescent="0.2">
      <c r="A21554" t="s">
        <v>441</v>
      </c>
      <c r="B21554" t="s">
        <v>143</v>
      </c>
      <c r="C21554" s="44">
        <v>0</v>
      </c>
      <c r="D21554" s="33">
        <v>43858</v>
      </c>
    </row>
    <row r="21555" spans="1:4" x14ac:dyDescent="0.2">
      <c r="A21555" t="s">
        <v>441</v>
      </c>
      <c r="B21555" t="s">
        <v>143</v>
      </c>
      <c r="C21555" s="44">
        <v>0</v>
      </c>
      <c r="D21555" s="33">
        <v>43859</v>
      </c>
    </row>
    <row r="21556" spans="1:4" x14ac:dyDescent="0.2">
      <c r="A21556" t="s">
        <v>441</v>
      </c>
      <c r="B21556" t="s">
        <v>143</v>
      </c>
      <c r="C21556" s="44">
        <v>0</v>
      </c>
      <c r="D21556" s="33">
        <v>43860</v>
      </c>
    </row>
    <row r="21557" spans="1:4" x14ac:dyDescent="0.2">
      <c r="A21557" t="s">
        <v>441</v>
      </c>
      <c r="B21557" t="s">
        <v>143</v>
      </c>
      <c r="C21557" s="44">
        <v>0</v>
      </c>
      <c r="D21557" s="33">
        <v>43861</v>
      </c>
    </row>
    <row r="21558" spans="1:4" x14ac:dyDescent="0.2">
      <c r="A21558" t="s">
        <v>441</v>
      </c>
      <c r="B21558" t="s">
        <v>143</v>
      </c>
      <c r="C21558" s="44">
        <v>0</v>
      </c>
      <c r="D21558" s="33">
        <v>43862</v>
      </c>
    </row>
    <row r="21559" spans="1:4" x14ac:dyDescent="0.2">
      <c r="A21559" t="s">
        <v>441</v>
      </c>
      <c r="B21559" t="s">
        <v>143</v>
      </c>
      <c r="C21559" s="44">
        <v>0</v>
      </c>
      <c r="D21559" s="33">
        <v>43863</v>
      </c>
    </row>
    <row r="21560" spans="1:4" x14ac:dyDescent="0.2">
      <c r="A21560" t="s">
        <v>441</v>
      </c>
      <c r="B21560" t="s">
        <v>143</v>
      </c>
      <c r="C21560" s="44">
        <v>0</v>
      </c>
      <c r="D21560" s="33">
        <v>43864</v>
      </c>
    </row>
    <row r="21561" spans="1:4" x14ac:dyDescent="0.2">
      <c r="A21561" t="s">
        <v>441</v>
      </c>
      <c r="B21561" t="s">
        <v>143</v>
      </c>
      <c r="C21561" s="44">
        <v>0</v>
      </c>
      <c r="D21561" s="33">
        <v>43865</v>
      </c>
    </row>
    <row r="21562" spans="1:4" x14ac:dyDescent="0.2">
      <c r="A21562" t="s">
        <v>441</v>
      </c>
      <c r="B21562" t="s">
        <v>143</v>
      </c>
      <c r="C21562" s="44">
        <v>0</v>
      </c>
      <c r="D21562" s="33">
        <v>43866</v>
      </c>
    </row>
    <row r="21563" spans="1:4" x14ac:dyDescent="0.2">
      <c r="A21563" t="s">
        <v>441</v>
      </c>
      <c r="B21563" t="s">
        <v>143</v>
      </c>
      <c r="C21563" s="44">
        <v>0</v>
      </c>
      <c r="D21563" s="33">
        <v>43867</v>
      </c>
    </row>
    <row r="21564" spans="1:4" x14ac:dyDescent="0.2">
      <c r="A21564" t="s">
        <v>441</v>
      </c>
      <c r="B21564" t="s">
        <v>143</v>
      </c>
      <c r="C21564" s="44">
        <v>0</v>
      </c>
      <c r="D21564" s="33">
        <v>43868</v>
      </c>
    </row>
    <row r="21565" spans="1:4" x14ac:dyDescent="0.2">
      <c r="A21565" t="s">
        <v>441</v>
      </c>
      <c r="B21565" t="s">
        <v>143</v>
      </c>
      <c r="C21565" s="44">
        <v>0</v>
      </c>
      <c r="D21565" s="33">
        <v>43869</v>
      </c>
    </row>
    <row r="21566" spans="1:4" x14ac:dyDescent="0.2">
      <c r="A21566" t="s">
        <v>441</v>
      </c>
      <c r="B21566" t="s">
        <v>143</v>
      </c>
      <c r="C21566" s="44">
        <v>0</v>
      </c>
      <c r="D21566" s="33">
        <v>43870</v>
      </c>
    </row>
    <row r="21567" spans="1:4" x14ac:dyDescent="0.2">
      <c r="A21567" t="s">
        <v>441</v>
      </c>
      <c r="B21567" t="s">
        <v>143</v>
      </c>
      <c r="C21567" s="44">
        <v>0</v>
      </c>
      <c r="D21567" s="33">
        <v>43871</v>
      </c>
    </row>
    <row r="21568" spans="1:4" x14ac:dyDescent="0.2">
      <c r="A21568" t="s">
        <v>441</v>
      </c>
      <c r="B21568" t="s">
        <v>143</v>
      </c>
      <c r="C21568" s="44">
        <v>0</v>
      </c>
      <c r="D21568" s="33">
        <v>43872</v>
      </c>
    </row>
    <row r="21569" spans="1:4" x14ac:dyDescent="0.2">
      <c r="A21569" t="s">
        <v>441</v>
      </c>
      <c r="B21569" t="s">
        <v>143</v>
      </c>
      <c r="C21569" s="44">
        <v>0</v>
      </c>
      <c r="D21569" s="33">
        <v>43873</v>
      </c>
    </row>
    <row r="21570" spans="1:4" x14ac:dyDescent="0.2">
      <c r="A21570" t="s">
        <v>441</v>
      </c>
      <c r="B21570" t="s">
        <v>143</v>
      </c>
      <c r="C21570" s="44">
        <v>0</v>
      </c>
      <c r="D21570" s="33">
        <v>43874</v>
      </c>
    </row>
    <row r="21571" spans="1:4" x14ac:dyDescent="0.2">
      <c r="A21571" t="s">
        <v>441</v>
      </c>
      <c r="B21571" t="s">
        <v>143</v>
      </c>
      <c r="C21571" s="44">
        <v>0</v>
      </c>
      <c r="D21571" s="33">
        <v>43875</v>
      </c>
    </row>
    <row r="21572" spans="1:4" x14ac:dyDescent="0.2">
      <c r="A21572" t="s">
        <v>441</v>
      </c>
      <c r="B21572" t="s">
        <v>143</v>
      </c>
      <c r="C21572" s="44">
        <v>0</v>
      </c>
      <c r="D21572" s="33">
        <v>43876</v>
      </c>
    </row>
    <row r="21573" spans="1:4" x14ac:dyDescent="0.2">
      <c r="A21573" t="s">
        <v>441</v>
      </c>
      <c r="B21573" t="s">
        <v>143</v>
      </c>
      <c r="C21573" s="44">
        <v>0</v>
      </c>
      <c r="D21573" s="33">
        <v>43877</v>
      </c>
    </row>
    <row r="21574" spans="1:4" x14ac:dyDescent="0.2">
      <c r="A21574" t="s">
        <v>441</v>
      </c>
      <c r="B21574" t="s">
        <v>143</v>
      </c>
      <c r="C21574" s="44">
        <v>0</v>
      </c>
      <c r="D21574" s="33">
        <v>43878</v>
      </c>
    </row>
    <row r="21575" spans="1:4" x14ac:dyDescent="0.2">
      <c r="A21575" t="s">
        <v>441</v>
      </c>
      <c r="B21575" t="s">
        <v>143</v>
      </c>
      <c r="C21575" s="44">
        <v>0</v>
      </c>
      <c r="D21575" s="33">
        <v>43879</v>
      </c>
    </row>
    <row r="21576" spans="1:4" x14ac:dyDescent="0.2">
      <c r="A21576" t="s">
        <v>441</v>
      </c>
      <c r="B21576" t="s">
        <v>143</v>
      </c>
      <c r="C21576" s="44">
        <v>0</v>
      </c>
      <c r="D21576" s="33">
        <v>43880</v>
      </c>
    </row>
    <row r="21577" spans="1:4" x14ac:dyDescent="0.2">
      <c r="A21577" t="s">
        <v>441</v>
      </c>
      <c r="B21577" t="s">
        <v>143</v>
      </c>
      <c r="C21577" s="44">
        <v>0</v>
      </c>
      <c r="D21577" s="33">
        <v>43881</v>
      </c>
    </row>
    <row r="21578" spans="1:4" x14ac:dyDescent="0.2">
      <c r="A21578" t="s">
        <v>441</v>
      </c>
      <c r="B21578" t="s">
        <v>143</v>
      </c>
      <c r="C21578" s="44">
        <v>0</v>
      </c>
      <c r="D21578" s="33">
        <v>43882</v>
      </c>
    </row>
    <row r="21579" spans="1:4" x14ac:dyDescent="0.2">
      <c r="A21579" t="s">
        <v>441</v>
      </c>
      <c r="B21579" t="s">
        <v>143</v>
      </c>
      <c r="C21579" s="44">
        <v>0</v>
      </c>
      <c r="D21579" s="33">
        <v>43883</v>
      </c>
    </row>
    <row r="21580" spans="1:4" x14ac:dyDescent="0.2">
      <c r="A21580" t="s">
        <v>441</v>
      </c>
      <c r="B21580" t="s">
        <v>143</v>
      </c>
      <c r="C21580" s="44">
        <v>0</v>
      </c>
      <c r="D21580" s="33">
        <v>43884</v>
      </c>
    </row>
    <row r="21581" spans="1:4" x14ac:dyDescent="0.2">
      <c r="A21581" t="s">
        <v>441</v>
      </c>
      <c r="B21581" t="s">
        <v>143</v>
      </c>
      <c r="C21581" s="44">
        <v>0</v>
      </c>
      <c r="D21581" s="33">
        <v>43885</v>
      </c>
    </row>
    <row r="21582" spans="1:4" x14ac:dyDescent="0.2">
      <c r="A21582" t="s">
        <v>441</v>
      </c>
      <c r="B21582" t="s">
        <v>143</v>
      </c>
      <c r="C21582" s="44">
        <v>0</v>
      </c>
      <c r="D21582" s="33">
        <v>43886</v>
      </c>
    </row>
    <row r="21583" spans="1:4" x14ac:dyDescent="0.2">
      <c r="A21583" t="s">
        <v>441</v>
      </c>
      <c r="B21583" t="s">
        <v>143</v>
      </c>
      <c r="C21583" s="44">
        <v>0</v>
      </c>
      <c r="D21583" s="33">
        <v>43887</v>
      </c>
    </row>
    <row r="21584" spans="1:4" x14ac:dyDescent="0.2">
      <c r="A21584" t="s">
        <v>441</v>
      </c>
      <c r="B21584" t="s">
        <v>143</v>
      </c>
      <c r="C21584" s="44">
        <v>0</v>
      </c>
      <c r="D21584" s="33">
        <v>43888</v>
      </c>
    </row>
    <row r="21585" spans="1:4" x14ac:dyDescent="0.2">
      <c r="A21585" t="s">
        <v>441</v>
      </c>
      <c r="B21585" t="s">
        <v>143</v>
      </c>
      <c r="C21585" s="44">
        <v>0</v>
      </c>
      <c r="D21585" s="33">
        <v>43889</v>
      </c>
    </row>
    <row r="21586" spans="1:4" x14ac:dyDescent="0.2">
      <c r="A21586" t="s">
        <v>441</v>
      </c>
      <c r="B21586" t="s">
        <v>143</v>
      </c>
      <c r="C21586" s="44">
        <v>0</v>
      </c>
      <c r="D21586" s="33">
        <v>43890</v>
      </c>
    </row>
    <row r="21587" spans="1:4" x14ac:dyDescent="0.2">
      <c r="A21587" t="s">
        <v>441</v>
      </c>
      <c r="B21587" t="s">
        <v>143</v>
      </c>
      <c r="C21587" s="44">
        <v>0</v>
      </c>
      <c r="D21587" s="33">
        <v>43891</v>
      </c>
    </row>
    <row r="21588" spans="1:4" x14ac:dyDescent="0.2">
      <c r="A21588" t="s">
        <v>441</v>
      </c>
      <c r="B21588" t="s">
        <v>143</v>
      </c>
      <c r="C21588" s="44">
        <v>0</v>
      </c>
      <c r="D21588" s="33">
        <v>43892</v>
      </c>
    </row>
    <row r="21589" spans="1:4" x14ac:dyDescent="0.2">
      <c r="A21589" t="s">
        <v>441</v>
      </c>
      <c r="B21589" t="s">
        <v>143</v>
      </c>
      <c r="C21589" s="44">
        <v>0</v>
      </c>
      <c r="D21589" s="33">
        <v>43893</v>
      </c>
    </row>
    <row r="21590" spans="1:4" x14ac:dyDescent="0.2">
      <c r="A21590" t="s">
        <v>441</v>
      </c>
      <c r="B21590" t="s">
        <v>143</v>
      </c>
      <c r="C21590" s="44">
        <v>0</v>
      </c>
      <c r="D21590" s="33">
        <v>43894</v>
      </c>
    </row>
    <row r="21591" spans="1:4" x14ac:dyDescent="0.2">
      <c r="A21591" t="s">
        <v>441</v>
      </c>
      <c r="B21591" t="s">
        <v>143</v>
      </c>
      <c r="C21591" s="44">
        <v>0</v>
      </c>
      <c r="D21591" s="33">
        <v>43895</v>
      </c>
    </row>
    <row r="21592" spans="1:4" x14ac:dyDescent="0.2">
      <c r="A21592" t="s">
        <v>441</v>
      </c>
      <c r="B21592" t="s">
        <v>143</v>
      </c>
      <c r="C21592" s="44">
        <v>0</v>
      </c>
      <c r="D21592" s="33">
        <v>43896</v>
      </c>
    </row>
    <row r="21593" spans="1:4" x14ac:dyDescent="0.2">
      <c r="A21593" t="s">
        <v>441</v>
      </c>
      <c r="B21593" t="s">
        <v>143</v>
      </c>
      <c r="C21593" s="44">
        <v>0</v>
      </c>
      <c r="D21593" s="33">
        <v>43897</v>
      </c>
    </row>
    <row r="21594" spans="1:4" x14ac:dyDescent="0.2">
      <c r="A21594" t="s">
        <v>441</v>
      </c>
      <c r="B21594" t="s">
        <v>143</v>
      </c>
      <c r="C21594" s="44">
        <v>0</v>
      </c>
      <c r="D21594" s="33">
        <v>43898</v>
      </c>
    </row>
    <row r="21595" spans="1:4" x14ac:dyDescent="0.2">
      <c r="A21595" t="s">
        <v>441</v>
      </c>
      <c r="B21595" t="s">
        <v>143</v>
      </c>
      <c r="C21595" s="44">
        <v>0</v>
      </c>
      <c r="D21595" s="33">
        <v>43899</v>
      </c>
    </row>
    <row r="21596" spans="1:4" x14ac:dyDescent="0.2">
      <c r="A21596" t="s">
        <v>441</v>
      </c>
      <c r="B21596" t="s">
        <v>143</v>
      </c>
      <c r="C21596" s="44">
        <v>0</v>
      </c>
      <c r="D21596" s="33">
        <v>43900</v>
      </c>
    </row>
    <row r="21597" spans="1:4" x14ac:dyDescent="0.2">
      <c r="A21597" t="s">
        <v>441</v>
      </c>
      <c r="B21597" t="s">
        <v>143</v>
      </c>
      <c r="C21597" s="44">
        <v>0</v>
      </c>
      <c r="D21597" s="33">
        <v>43901</v>
      </c>
    </row>
    <row r="21598" spans="1:4" x14ac:dyDescent="0.2">
      <c r="A21598" t="s">
        <v>441</v>
      </c>
      <c r="B21598" t="s">
        <v>143</v>
      </c>
      <c r="C21598" s="44">
        <v>0</v>
      </c>
      <c r="D21598" s="33">
        <v>43902</v>
      </c>
    </row>
    <row r="21599" spans="1:4" x14ac:dyDescent="0.2">
      <c r="A21599" t="s">
        <v>441</v>
      </c>
      <c r="B21599" t="s">
        <v>143</v>
      </c>
      <c r="C21599" s="44">
        <v>0</v>
      </c>
      <c r="D21599" s="33">
        <v>43903</v>
      </c>
    </row>
    <row r="21600" spans="1:4" x14ac:dyDescent="0.2">
      <c r="A21600" t="s">
        <v>441</v>
      </c>
      <c r="B21600" t="s">
        <v>143</v>
      </c>
      <c r="C21600" s="44">
        <v>0</v>
      </c>
      <c r="D21600" s="33">
        <v>43904</v>
      </c>
    </row>
    <row r="21601" spans="1:4" x14ac:dyDescent="0.2">
      <c r="A21601" t="s">
        <v>441</v>
      </c>
      <c r="B21601" t="s">
        <v>143</v>
      </c>
      <c r="C21601" s="44">
        <v>0</v>
      </c>
      <c r="D21601" s="33">
        <v>43905</v>
      </c>
    </row>
    <row r="21602" spans="1:4" x14ac:dyDescent="0.2">
      <c r="A21602" t="s">
        <v>442</v>
      </c>
      <c r="B21602" t="s">
        <v>143</v>
      </c>
      <c r="C21602" s="44">
        <v>0</v>
      </c>
      <c r="D21602" s="33">
        <v>43852</v>
      </c>
    </row>
    <row r="21603" spans="1:4" x14ac:dyDescent="0.2">
      <c r="A21603" t="s">
        <v>442</v>
      </c>
      <c r="B21603" t="s">
        <v>143</v>
      </c>
      <c r="C21603" s="44">
        <v>0</v>
      </c>
      <c r="D21603" s="33">
        <v>43853</v>
      </c>
    </row>
    <row r="21604" spans="1:4" x14ac:dyDescent="0.2">
      <c r="A21604" t="s">
        <v>442</v>
      </c>
      <c r="B21604" t="s">
        <v>143</v>
      </c>
      <c r="C21604" s="44">
        <v>0</v>
      </c>
      <c r="D21604" s="33">
        <v>43854</v>
      </c>
    </row>
    <row r="21605" spans="1:4" x14ac:dyDescent="0.2">
      <c r="A21605" t="s">
        <v>442</v>
      </c>
      <c r="B21605" t="s">
        <v>143</v>
      </c>
      <c r="C21605" s="44">
        <v>0</v>
      </c>
      <c r="D21605" s="33">
        <v>43855</v>
      </c>
    </row>
    <row r="21606" spans="1:4" x14ac:dyDescent="0.2">
      <c r="A21606" t="s">
        <v>442</v>
      </c>
      <c r="B21606" t="s">
        <v>143</v>
      </c>
      <c r="C21606" s="44">
        <v>0</v>
      </c>
      <c r="D21606" s="33">
        <v>43856</v>
      </c>
    </row>
    <row r="21607" spans="1:4" x14ac:dyDescent="0.2">
      <c r="A21607" t="s">
        <v>442</v>
      </c>
      <c r="B21607" t="s">
        <v>143</v>
      </c>
      <c r="C21607" s="44">
        <v>0</v>
      </c>
      <c r="D21607" s="33">
        <v>43857</v>
      </c>
    </row>
    <row r="21608" spans="1:4" x14ac:dyDescent="0.2">
      <c r="A21608" t="s">
        <v>442</v>
      </c>
      <c r="B21608" t="s">
        <v>143</v>
      </c>
      <c r="C21608" s="44">
        <v>0</v>
      </c>
      <c r="D21608" s="33">
        <v>43858</v>
      </c>
    </row>
    <row r="21609" spans="1:4" x14ac:dyDescent="0.2">
      <c r="A21609" t="s">
        <v>442</v>
      </c>
      <c r="B21609" t="s">
        <v>143</v>
      </c>
      <c r="C21609" s="44">
        <v>0</v>
      </c>
      <c r="D21609" s="33">
        <v>43859</v>
      </c>
    </row>
    <row r="21610" spans="1:4" x14ac:dyDescent="0.2">
      <c r="A21610" t="s">
        <v>442</v>
      </c>
      <c r="B21610" t="s">
        <v>143</v>
      </c>
      <c r="C21610" s="44">
        <v>0</v>
      </c>
      <c r="D21610" s="33">
        <v>43860</v>
      </c>
    </row>
    <row r="21611" spans="1:4" x14ac:dyDescent="0.2">
      <c r="A21611" t="s">
        <v>442</v>
      </c>
      <c r="B21611" t="s">
        <v>143</v>
      </c>
      <c r="C21611" s="44">
        <v>0</v>
      </c>
      <c r="D21611" s="33">
        <v>43861</v>
      </c>
    </row>
    <row r="21612" spans="1:4" x14ac:dyDescent="0.2">
      <c r="A21612" t="s">
        <v>442</v>
      </c>
      <c r="B21612" t="s">
        <v>143</v>
      </c>
      <c r="C21612" s="44">
        <v>0</v>
      </c>
      <c r="D21612" s="33">
        <v>43862</v>
      </c>
    </row>
    <row r="21613" spans="1:4" x14ac:dyDescent="0.2">
      <c r="A21613" t="s">
        <v>442</v>
      </c>
      <c r="B21613" t="s">
        <v>143</v>
      </c>
      <c r="C21613" s="44">
        <v>0</v>
      </c>
      <c r="D21613" s="33">
        <v>43863</v>
      </c>
    </row>
    <row r="21614" spans="1:4" x14ac:dyDescent="0.2">
      <c r="A21614" t="s">
        <v>442</v>
      </c>
      <c r="B21614" t="s">
        <v>143</v>
      </c>
      <c r="C21614" s="44">
        <v>0</v>
      </c>
      <c r="D21614" s="33">
        <v>43864</v>
      </c>
    </row>
    <row r="21615" spans="1:4" x14ac:dyDescent="0.2">
      <c r="A21615" t="s">
        <v>442</v>
      </c>
      <c r="B21615" t="s">
        <v>143</v>
      </c>
      <c r="C21615" s="44">
        <v>0</v>
      </c>
      <c r="D21615" s="33">
        <v>43865</v>
      </c>
    </row>
    <row r="21616" spans="1:4" x14ac:dyDescent="0.2">
      <c r="A21616" t="s">
        <v>442</v>
      </c>
      <c r="B21616" t="s">
        <v>143</v>
      </c>
      <c r="C21616" s="44">
        <v>0</v>
      </c>
      <c r="D21616" s="33">
        <v>43866</v>
      </c>
    </row>
    <row r="21617" spans="1:4" x14ac:dyDescent="0.2">
      <c r="A21617" t="s">
        <v>442</v>
      </c>
      <c r="B21617" t="s">
        <v>143</v>
      </c>
      <c r="C21617" s="44">
        <v>0</v>
      </c>
      <c r="D21617" s="33">
        <v>43867</v>
      </c>
    </row>
    <row r="21618" spans="1:4" x14ac:dyDescent="0.2">
      <c r="A21618" t="s">
        <v>442</v>
      </c>
      <c r="B21618" t="s">
        <v>143</v>
      </c>
      <c r="C21618" s="44">
        <v>0</v>
      </c>
      <c r="D21618" s="33">
        <v>43868</v>
      </c>
    </row>
    <row r="21619" spans="1:4" x14ac:dyDescent="0.2">
      <c r="A21619" t="s">
        <v>442</v>
      </c>
      <c r="B21619" t="s">
        <v>143</v>
      </c>
      <c r="C21619" s="44">
        <v>0</v>
      </c>
      <c r="D21619" s="33">
        <v>43869</v>
      </c>
    </row>
    <row r="21620" spans="1:4" x14ac:dyDescent="0.2">
      <c r="A21620" t="s">
        <v>442</v>
      </c>
      <c r="B21620" t="s">
        <v>143</v>
      </c>
      <c r="C21620" s="44">
        <v>0</v>
      </c>
      <c r="D21620" s="33">
        <v>43870</v>
      </c>
    </row>
    <row r="21621" spans="1:4" x14ac:dyDescent="0.2">
      <c r="A21621" t="s">
        <v>442</v>
      </c>
      <c r="B21621" t="s">
        <v>143</v>
      </c>
      <c r="C21621" s="44">
        <v>0</v>
      </c>
      <c r="D21621" s="33">
        <v>43871</v>
      </c>
    </row>
    <row r="21622" spans="1:4" x14ac:dyDescent="0.2">
      <c r="A21622" t="s">
        <v>442</v>
      </c>
      <c r="B21622" t="s">
        <v>143</v>
      </c>
      <c r="C21622" s="44">
        <v>0</v>
      </c>
      <c r="D21622" s="33">
        <v>43872</v>
      </c>
    </row>
    <row r="21623" spans="1:4" x14ac:dyDescent="0.2">
      <c r="A21623" t="s">
        <v>442</v>
      </c>
      <c r="B21623" t="s">
        <v>143</v>
      </c>
      <c r="C21623" s="44">
        <v>0</v>
      </c>
      <c r="D21623" s="33">
        <v>43873</v>
      </c>
    </row>
    <row r="21624" spans="1:4" x14ac:dyDescent="0.2">
      <c r="A21624" t="s">
        <v>442</v>
      </c>
      <c r="B21624" t="s">
        <v>143</v>
      </c>
      <c r="C21624" s="44">
        <v>0</v>
      </c>
      <c r="D21624" s="33">
        <v>43874</v>
      </c>
    </row>
    <row r="21625" spans="1:4" x14ac:dyDescent="0.2">
      <c r="A21625" t="s">
        <v>442</v>
      </c>
      <c r="B21625" t="s">
        <v>143</v>
      </c>
      <c r="C21625" s="44">
        <v>0</v>
      </c>
      <c r="D21625" s="33">
        <v>43875</v>
      </c>
    </row>
    <row r="21626" spans="1:4" x14ac:dyDescent="0.2">
      <c r="A21626" t="s">
        <v>442</v>
      </c>
      <c r="B21626" t="s">
        <v>143</v>
      </c>
      <c r="C21626" s="44">
        <v>0</v>
      </c>
      <c r="D21626" s="33">
        <v>43876</v>
      </c>
    </row>
    <row r="21627" spans="1:4" x14ac:dyDescent="0.2">
      <c r="A21627" t="s">
        <v>442</v>
      </c>
      <c r="B21627" t="s">
        <v>143</v>
      </c>
      <c r="C21627" s="44">
        <v>0</v>
      </c>
      <c r="D21627" s="33">
        <v>43877</v>
      </c>
    </row>
    <row r="21628" spans="1:4" x14ac:dyDescent="0.2">
      <c r="A21628" t="s">
        <v>442</v>
      </c>
      <c r="B21628" t="s">
        <v>143</v>
      </c>
      <c r="C21628" s="44">
        <v>0</v>
      </c>
      <c r="D21628" s="33">
        <v>43878</v>
      </c>
    </row>
    <row r="21629" spans="1:4" x14ac:dyDescent="0.2">
      <c r="A21629" t="s">
        <v>442</v>
      </c>
      <c r="B21629" t="s">
        <v>143</v>
      </c>
      <c r="C21629" s="44">
        <v>0</v>
      </c>
      <c r="D21629" s="33">
        <v>43879</v>
      </c>
    </row>
    <row r="21630" spans="1:4" x14ac:dyDescent="0.2">
      <c r="A21630" t="s">
        <v>442</v>
      </c>
      <c r="B21630" t="s">
        <v>143</v>
      </c>
      <c r="C21630" s="44">
        <v>0</v>
      </c>
      <c r="D21630" s="33">
        <v>43880</v>
      </c>
    </row>
    <row r="21631" spans="1:4" x14ac:dyDescent="0.2">
      <c r="A21631" t="s">
        <v>442</v>
      </c>
      <c r="B21631" t="s">
        <v>143</v>
      </c>
      <c r="C21631" s="44">
        <v>0</v>
      </c>
      <c r="D21631" s="33">
        <v>43881</v>
      </c>
    </row>
    <row r="21632" spans="1:4" x14ac:dyDescent="0.2">
      <c r="A21632" t="s">
        <v>442</v>
      </c>
      <c r="B21632" t="s">
        <v>143</v>
      </c>
      <c r="C21632" s="44">
        <v>0</v>
      </c>
      <c r="D21632" s="33">
        <v>43882</v>
      </c>
    </row>
    <row r="21633" spans="1:4" x14ac:dyDescent="0.2">
      <c r="A21633" t="s">
        <v>442</v>
      </c>
      <c r="B21633" t="s">
        <v>143</v>
      </c>
      <c r="C21633" s="44">
        <v>0</v>
      </c>
      <c r="D21633" s="33">
        <v>43883</v>
      </c>
    </row>
    <row r="21634" spans="1:4" x14ac:dyDescent="0.2">
      <c r="A21634" t="s">
        <v>442</v>
      </c>
      <c r="B21634" t="s">
        <v>143</v>
      </c>
      <c r="C21634" s="44">
        <v>0</v>
      </c>
      <c r="D21634" s="33">
        <v>43884</v>
      </c>
    </row>
    <row r="21635" spans="1:4" x14ac:dyDescent="0.2">
      <c r="A21635" t="s">
        <v>442</v>
      </c>
      <c r="B21635" t="s">
        <v>143</v>
      </c>
      <c r="C21635" s="44">
        <v>0</v>
      </c>
      <c r="D21635" s="33">
        <v>43885</v>
      </c>
    </row>
    <row r="21636" spans="1:4" x14ac:dyDescent="0.2">
      <c r="A21636" t="s">
        <v>442</v>
      </c>
      <c r="B21636" t="s">
        <v>143</v>
      </c>
      <c r="C21636" s="44">
        <v>0</v>
      </c>
      <c r="D21636" s="33">
        <v>43886</v>
      </c>
    </row>
    <row r="21637" spans="1:4" x14ac:dyDescent="0.2">
      <c r="A21637" t="s">
        <v>442</v>
      </c>
      <c r="B21637" t="s">
        <v>143</v>
      </c>
      <c r="C21637" s="44">
        <v>0</v>
      </c>
      <c r="D21637" s="33">
        <v>43887</v>
      </c>
    </row>
    <row r="21638" spans="1:4" x14ac:dyDescent="0.2">
      <c r="A21638" t="s">
        <v>442</v>
      </c>
      <c r="B21638" t="s">
        <v>143</v>
      </c>
      <c r="C21638" s="44">
        <v>0</v>
      </c>
      <c r="D21638" s="33">
        <v>43888</v>
      </c>
    </row>
    <row r="21639" spans="1:4" x14ac:dyDescent="0.2">
      <c r="A21639" t="s">
        <v>442</v>
      </c>
      <c r="B21639" t="s">
        <v>143</v>
      </c>
      <c r="C21639" s="44">
        <v>0</v>
      </c>
      <c r="D21639" s="33">
        <v>43889</v>
      </c>
    </row>
    <row r="21640" spans="1:4" x14ac:dyDescent="0.2">
      <c r="A21640" t="s">
        <v>442</v>
      </c>
      <c r="B21640" t="s">
        <v>143</v>
      </c>
      <c r="C21640" s="44">
        <v>0</v>
      </c>
      <c r="D21640" s="33">
        <v>43890</v>
      </c>
    </row>
    <row r="21641" spans="1:4" x14ac:dyDescent="0.2">
      <c r="A21641" t="s">
        <v>442</v>
      </c>
      <c r="B21641" t="s">
        <v>143</v>
      </c>
      <c r="C21641" s="44">
        <v>0</v>
      </c>
      <c r="D21641" s="33">
        <v>43891</v>
      </c>
    </row>
    <row r="21642" spans="1:4" x14ac:dyDescent="0.2">
      <c r="A21642" t="s">
        <v>442</v>
      </c>
      <c r="B21642" t="s">
        <v>143</v>
      </c>
      <c r="C21642" s="44">
        <v>0</v>
      </c>
      <c r="D21642" s="33">
        <v>43892</v>
      </c>
    </row>
    <row r="21643" spans="1:4" x14ac:dyDescent="0.2">
      <c r="A21643" t="s">
        <v>442</v>
      </c>
      <c r="B21643" t="s">
        <v>143</v>
      </c>
      <c r="C21643" s="44">
        <v>0</v>
      </c>
      <c r="D21643" s="33">
        <v>43893</v>
      </c>
    </row>
    <row r="21644" spans="1:4" x14ac:dyDescent="0.2">
      <c r="A21644" t="s">
        <v>442</v>
      </c>
      <c r="B21644" t="s">
        <v>143</v>
      </c>
      <c r="C21644" s="44">
        <v>0</v>
      </c>
      <c r="D21644" s="33">
        <v>43894</v>
      </c>
    </row>
    <row r="21645" spans="1:4" x14ac:dyDescent="0.2">
      <c r="A21645" t="s">
        <v>442</v>
      </c>
      <c r="B21645" t="s">
        <v>143</v>
      </c>
      <c r="C21645" s="44">
        <v>0</v>
      </c>
      <c r="D21645" s="33">
        <v>43895</v>
      </c>
    </row>
    <row r="21646" spans="1:4" x14ac:dyDescent="0.2">
      <c r="A21646" t="s">
        <v>442</v>
      </c>
      <c r="B21646" t="s">
        <v>143</v>
      </c>
      <c r="C21646" s="44">
        <v>0</v>
      </c>
      <c r="D21646" s="33">
        <v>43896</v>
      </c>
    </row>
    <row r="21647" spans="1:4" x14ac:dyDescent="0.2">
      <c r="A21647" t="s">
        <v>442</v>
      </c>
      <c r="B21647" t="s">
        <v>143</v>
      </c>
      <c r="C21647" s="44">
        <v>0</v>
      </c>
      <c r="D21647" s="33">
        <v>43897</v>
      </c>
    </row>
    <row r="21648" spans="1:4" x14ac:dyDescent="0.2">
      <c r="A21648" t="s">
        <v>442</v>
      </c>
      <c r="B21648" t="s">
        <v>143</v>
      </c>
      <c r="C21648" s="44">
        <v>0</v>
      </c>
      <c r="D21648" s="33">
        <v>43898</v>
      </c>
    </row>
    <row r="21649" spans="1:4" x14ac:dyDescent="0.2">
      <c r="A21649" t="s">
        <v>442</v>
      </c>
      <c r="B21649" t="s">
        <v>143</v>
      </c>
      <c r="C21649" s="44">
        <v>0</v>
      </c>
      <c r="D21649" s="33">
        <v>43899</v>
      </c>
    </row>
    <row r="21650" spans="1:4" x14ac:dyDescent="0.2">
      <c r="A21650" t="s">
        <v>442</v>
      </c>
      <c r="B21650" t="s">
        <v>143</v>
      </c>
      <c r="C21650" s="44">
        <v>0</v>
      </c>
      <c r="D21650" s="33">
        <v>43900</v>
      </c>
    </row>
    <row r="21651" spans="1:4" x14ac:dyDescent="0.2">
      <c r="A21651" t="s">
        <v>442</v>
      </c>
      <c r="B21651" t="s">
        <v>143</v>
      </c>
      <c r="C21651" s="44">
        <v>0</v>
      </c>
      <c r="D21651" s="33">
        <v>43901</v>
      </c>
    </row>
    <row r="21652" spans="1:4" x14ac:dyDescent="0.2">
      <c r="A21652" t="s">
        <v>442</v>
      </c>
      <c r="B21652" t="s">
        <v>143</v>
      </c>
      <c r="C21652" s="44">
        <v>0</v>
      </c>
      <c r="D21652" s="33">
        <v>43902</v>
      </c>
    </row>
    <row r="21653" spans="1:4" x14ac:dyDescent="0.2">
      <c r="A21653" t="s">
        <v>442</v>
      </c>
      <c r="B21653" t="s">
        <v>143</v>
      </c>
      <c r="C21653" s="44">
        <v>0</v>
      </c>
      <c r="D21653" s="33">
        <v>43903</v>
      </c>
    </row>
    <row r="21654" spans="1:4" x14ac:dyDescent="0.2">
      <c r="A21654" t="s">
        <v>442</v>
      </c>
      <c r="B21654" t="s">
        <v>143</v>
      </c>
      <c r="C21654" s="44">
        <v>0</v>
      </c>
      <c r="D21654" s="33">
        <v>43904</v>
      </c>
    </row>
    <row r="21655" spans="1:4" x14ac:dyDescent="0.2">
      <c r="A21655" t="s">
        <v>442</v>
      </c>
      <c r="B21655" t="s">
        <v>143</v>
      </c>
      <c r="C21655" s="44">
        <v>0</v>
      </c>
      <c r="D21655" s="33">
        <v>43905</v>
      </c>
    </row>
    <row r="21656" spans="1:4" x14ac:dyDescent="0.2">
      <c r="A21656" t="s">
        <v>443</v>
      </c>
      <c r="B21656" t="s">
        <v>143</v>
      </c>
      <c r="C21656" s="44">
        <v>0</v>
      </c>
      <c r="D21656" s="33">
        <v>43852</v>
      </c>
    </row>
    <row r="21657" spans="1:4" x14ac:dyDescent="0.2">
      <c r="A21657" t="s">
        <v>443</v>
      </c>
      <c r="B21657" t="s">
        <v>143</v>
      </c>
      <c r="C21657" s="44">
        <v>0</v>
      </c>
      <c r="D21657" s="33">
        <v>43853</v>
      </c>
    </row>
    <row r="21658" spans="1:4" x14ac:dyDescent="0.2">
      <c r="A21658" t="s">
        <v>443</v>
      </c>
      <c r="B21658" t="s">
        <v>143</v>
      </c>
      <c r="C21658" s="44">
        <v>0</v>
      </c>
      <c r="D21658" s="33">
        <v>43854</v>
      </c>
    </row>
    <row r="21659" spans="1:4" x14ac:dyDescent="0.2">
      <c r="A21659" t="s">
        <v>443</v>
      </c>
      <c r="B21659" t="s">
        <v>143</v>
      </c>
      <c r="C21659" s="44">
        <v>0</v>
      </c>
      <c r="D21659" s="33">
        <v>43855</v>
      </c>
    </row>
    <row r="21660" spans="1:4" x14ac:dyDescent="0.2">
      <c r="A21660" t="s">
        <v>443</v>
      </c>
      <c r="B21660" t="s">
        <v>143</v>
      </c>
      <c r="C21660" s="44">
        <v>0</v>
      </c>
      <c r="D21660" s="33">
        <v>43856</v>
      </c>
    </row>
    <row r="21661" spans="1:4" x14ac:dyDescent="0.2">
      <c r="A21661" t="s">
        <v>443</v>
      </c>
      <c r="B21661" t="s">
        <v>143</v>
      </c>
      <c r="C21661" s="44">
        <v>0</v>
      </c>
      <c r="D21661" s="33">
        <v>43857</v>
      </c>
    </row>
    <row r="21662" spans="1:4" x14ac:dyDescent="0.2">
      <c r="A21662" t="s">
        <v>443</v>
      </c>
      <c r="B21662" t="s">
        <v>143</v>
      </c>
      <c r="C21662" s="44">
        <v>0</v>
      </c>
      <c r="D21662" s="33">
        <v>43858</v>
      </c>
    </row>
    <row r="21663" spans="1:4" x14ac:dyDescent="0.2">
      <c r="A21663" t="s">
        <v>443</v>
      </c>
      <c r="B21663" t="s">
        <v>143</v>
      </c>
      <c r="C21663" s="44">
        <v>0</v>
      </c>
      <c r="D21663" s="33">
        <v>43859</v>
      </c>
    </row>
    <row r="21664" spans="1:4" x14ac:dyDescent="0.2">
      <c r="A21664" t="s">
        <v>443</v>
      </c>
      <c r="B21664" t="s">
        <v>143</v>
      </c>
      <c r="C21664" s="44">
        <v>0</v>
      </c>
      <c r="D21664" s="33">
        <v>43860</v>
      </c>
    </row>
    <row r="21665" spans="1:4" x14ac:dyDescent="0.2">
      <c r="A21665" t="s">
        <v>443</v>
      </c>
      <c r="B21665" t="s">
        <v>143</v>
      </c>
      <c r="C21665" s="44">
        <v>0</v>
      </c>
      <c r="D21665" s="33">
        <v>43861</v>
      </c>
    </row>
    <row r="21666" spans="1:4" x14ac:dyDescent="0.2">
      <c r="A21666" t="s">
        <v>443</v>
      </c>
      <c r="B21666" t="s">
        <v>143</v>
      </c>
      <c r="C21666" s="44">
        <v>0</v>
      </c>
      <c r="D21666" s="33">
        <v>43862</v>
      </c>
    </row>
    <row r="21667" spans="1:4" x14ac:dyDescent="0.2">
      <c r="A21667" t="s">
        <v>443</v>
      </c>
      <c r="B21667" t="s">
        <v>143</v>
      </c>
      <c r="C21667" s="44">
        <v>0</v>
      </c>
      <c r="D21667" s="33">
        <v>43863</v>
      </c>
    </row>
    <row r="21668" spans="1:4" x14ac:dyDescent="0.2">
      <c r="A21668" t="s">
        <v>443</v>
      </c>
      <c r="B21668" t="s">
        <v>143</v>
      </c>
      <c r="C21668" s="44">
        <v>0</v>
      </c>
      <c r="D21668" s="33">
        <v>43864</v>
      </c>
    </row>
    <row r="21669" spans="1:4" x14ac:dyDescent="0.2">
      <c r="A21669" t="s">
        <v>443</v>
      </c>
      <c r="B21669" t="s">
        <v>143</v>
      </c>
      <c r="C21669" s="44">
        <v>0</v>
      </c>
      <c r="D21669" s="33">
        <v>43865</v>
      </c>
    </row>
    <row r="21670" spans="1:4" x14ac:dyDescent="0.2">
      <c r="A21670" t="s">
        <v>443</v>
      </c>
      <c r="B21670" t="s">
        <v>143</v>
      </c>
      <c r="C21670" s="44">
        <v>0</v>
      </c>
      <c r="D21670" s="33">
        <v>43866</v>
      </c>
    </row>
    <row r="21671" spans="1:4" x14ac:dyDescent="0.2">
      <c r="A21671" t="s">
        <v>443</v>
      </c>
      <c r="B21671" t="s">
        <v>143</v>
      </c>
      <c r="C21671" s="44">
        <v>0</v>
      </c>
      <c r="D21671" s="33">
        <v>43867</v>
      </c>
    </row>
    <row r="21672" spans="1:4" x14ac:dyDescent="0.2">
      <c r="A21672" t="s">
        <v>443</v>
      </c>
      <c r="B21672" t="s">
        <v>143</v>
      </c>
      <c r="C21672" s="44">
        <v>0</v>
      </c>
      <c r="D21672" s="33">
        <v>43868</v>
      </c>
    </row>
    <row r="21673" spans="1:4" x14ac:dyDescent="0.2">
      <c r="A21673" t="s">
        <v>443</v>
      </c>
      <c r="B21673" t="s">
        <v>143</v>
      </c>
      <c r="C21673" s="44">
        <v>0</v>
      </c>
      <c r="D21673" s="33">
        <v>43869</v>
      </c>
    </row>
    <row r="21674" spans="1:4" x14ac:dyDescent="0.2">
      <c r="A21674" t="s">
        <v>443</v>
      </c>
      <c r="B21674" t="s">
        <v>143</v>
      </c>
      <c r="C21674" s="44">
        <v>0</v>
      </c>
      <c r="D21674" s="33">
        <v>43870</v>
      </c>
    </row>
    <row r="21675" spans="1:4" x14ac:dyDescent="0.2">
      <c r="A21675" t="s">
        <v>443</v>
      </c>
      <c r="B21675" t="s">
        <v>143</v>
      </c>
      <c r="C21675" s="44">
        <v>0</v>
      </c>
      <c r="D21675" s="33">
        <v>43871</v>
      </c>
    </row>
    <row r="21676" spans="1:4" x14ac:dyDescent="0.2">
      <c r="A21676" t="s">
        <v>443</v>
      </c>
      <c r="B21676" t="s">
        <v>143</v>
      </c>
      <c r="C21676" s="44">
        <v>0</v>
      </c>
      <c r="D21676" s="33">
        <v>43872</v>
      </c>
    </row>
    <row r="21677" spans="1:4" x14ac:dyDescent="0.2">
      <c r="A21677" t="s">
        <v>443</v>
      </c>
      <c r="B21677" t="s">
        <v>143</v>
      </c>
      <c r="C21677" s="44">
        <v>0</v>
      </c>
      <c r="D21677" s="33">
        <v>43873</v>
      </c>
    </row>
    <row r="21678" spans="1:4" x14ac:dyDescent="0.2">
      <c r="A21678" t="s">
        <v>443</v>
      </c>
      <c r="B21678" t="s">
        <v>143</v>
      </c>
      <c r="C21678" s="44">
        <v>0</v>
      </c>
      <c r="D21678" s="33">
        <v>43874</v>
      </c>
    </row>
    <row r="21679" spans="1:4" x14ac:dyDescent="0.2">
      <c r="A21679" t="s">
        <v>443</v>
      </c>
      <c r="B21679" t="s">
        <v>143</v>
      </c>
      <c r="C21679" s="44">
        <v>0</v>
      </c>
      <c r="D21679" s="33">
        <v>43875</v>
      </c>
    </row>
    <row r="21680" spans="1:4" x14ac:dyDescent="0.2">
      <c r="A21680" t="s">
        <v>443</v>
      </c>
      <c r="B21680" t="s">
        <v>143</v>
      </c>
      <c r="C21680" s="44">
        <v>0</v>
      </c>
      <c r="D21680" s="33">
        <v>43876</v>
      </c>
    </row>
    <row r="21681" spans="1:4" x14ac:dyDescent="0.2">
      <c r="A21681" t="s">
        <v>443</v>
      </c>
      <c r="B21681" t="s">
        <v>143</v>
      </c>
      <c r="C21681" s="44">
        <v>0</v>
      </c>
      <c r="D21681" s="33">
        <v>43877</v>
      </c>
    </row>
    <row r="21682" spans="1:4" x14ac:dyDescent="0.2">
      <c r="A21682" t="s">
        <v>443</v>
      </c>
      <c r="B21682" t="s">
        <v>143</v>
      </c>
      <c r="C21682" s="44">
        <v>0</v>
      </c>
      <c r="D21682" s="33">
        <v>43878</v>
      </c>
    </row>
    <row r="21683" spans="1:4" x14ac:dyDescent="0.2">
      <c r="A21683" t="s">
        <v>443</v>
      </c>
      <c r="B21683" t="s">
        <v>143</v>
      </c>
      <c r="C21683" s="44">
        <v>0</v>
      </c>
      <c r="D21683" s="33">
        <v>43879</v>
      </c>
    </row>
    <row r="21684" spans="1:4" x14ac:dyDescent="0.2">
      <c r="A21684" t="s">
        <v>443</v>
      </c>
      <c r="B21684" t="s">
        <v>143</v>
      </c>
      <c r="C21684" s="44">
        <v>0</v>
      </c>
      <c r="D21684" s="33">
        <v>43880</v>
      </c>
    </row>
    <row r="21685" spans="1:4" x14ac:dyDescent="0.2">
      <c r="A21685" t="s">
        <v>443</v>
      </c>
      <c r="B21685" t="s">
        <v>143</v>
      </c>
      <c r="C21685" s="44">
        <v>0</v>
      </c>
      <c r="D21685" s="33">
        <v>43881</v>
      </c>
    </row>
    <row r="21686" spans="1:4" x14ac:dyDescent="0.2">
      <c r="A21686" t="s">
        <v>443</v>
      </c>
      <c r="B21686" t="s">
        <v>143</v>
      </c>
      <c r="C21686" s="44">
        <v>0</v>
      </c>
      <c r="D21686" s="33">
        <v>43882</v>
      </c>
    </row>
    <row r="21687" spans="1:4" x14ac:dyDescent="0.2">
      <c r="A21687" t="s">
        <v>443</v>
      </c>
      <c r="B21687" t="s">
        <v>143</v>
      </c>
      <c r="C21687" s="44">
        <v>0</v>
      </c>
      <c r="D21687" s="33">
        <v>43883</v>
      </c>
    </row>
    <row r="21688" spans="1:4" x14ac:dyDescent="0.2">
      <c r="A21688" t="s">
        <v>443</v>
      </c>
      <c r="B21688" t="s">
        <v>143</v>
      </c>
      <c r="C21688" s="44">
        <v>0</v>
      </c>
      <c r="D21688" s="33">
        <v>43884</v>
      </c>
    </row>
    <row r="21689" spans="1:4" x14ac:dyDescent="0.2">
      <c r="A21689" t="s">
        <v>443</v>
      </c>
      <c r="B21689" t="s">
        <v>143</v>
      </c>
      <c r="C21689" s="44">
        <v>0</v>
      </c>
      <c r="D21689" s="33">
        <v>43885</v>
      </c>
    </row>
    <row r="21690" spans="1:4" x14ac:dyDescent="0.2">
      <c r="A21690" t="s">
        <v>443</v>
      </c>
      <c r="B21690" t="s">
        <v>143</v>
      </c>
      <c r="C21690" s="44">
        <v>0</v>
      </c>
      <c r="D21690" s="33">
        <v>43886</v>
      </c>
    </row>
    <row r="21691" spans="1:4" x14ac:dyDescent="0.2">
      <c r="A21691" t="s">
        <v>443</v>
      </c>
      <c r="B21691" t="s">
        <v>143</v>
      </c>
      <c r="C21691" s="44">
        <v>0</v>
      </c>
      <c r="D21691" s="33">
        <v>43887</v>
      </c>
    </row>
    <row r="21692" spans="1:4" x14ac:dyDescent="0.2">
      <c r="A21692" t="s">
        <v>443</v>
      </c>
      <c r="B21692" t="s">
        <v>143</v>
      </c>
      <c r="C21692" s="44">
        <v>0</v>
      </c>
      <c r="D21692" s="33">
        <v>43888</v>
      </c>
    </row>
    <row r="21693" spans="1:4" x14ac:dyDescent="0.2">
      <c r="A21693" t="s">
        <v>443</v>
      </c>
      <c r="B21693" t="s">
        <v>143</v>
      </c>
      <c r="C21693" s="44">
        <v>0</v>
      </c>
      <c r="D21693" s="33">
        <v>43889</v>
      </c>
    </row>
    <row r="21694" spans="1:4" x14ac:dyDescent="0.2">
      <c r="A21694" t="s">
        <v>443</v>
      </c>
      <c r="B21694" t="s">
        <v>143</v>
      </c>
      <c r="C21694" s="44">
        <v>0</v>
      </c>
      <c r="D21694" s="33">
        <v>43890</v>
      </c>
    </row>
    <row r="21695" spans="1:4" x14ac:dyDescent="0.2">
      <c r="A21695" t="s">
        <v>443</v>
      </c>
      <c r="B21695" t="s">
        <v>143</v>
      </c>
      <c r="C21695" s="44">
        <v>0</v>
      </c>
      <c r="D21695" s="33">
        <v>43891</v>
      </c>
    </row>
    <row r="21696" spans="1:4" x14ac:dyDescent="0.2">
      <c r="A21696" t="s">
        <v>443</v>
      </c>
      <c r="B21696" t="s">
        <v>143</v>
      </c>
      <c r="C21696" s="44">
        <v>0</v>
      </c>
      <c r="D21696" s="33">
        <v>43892</v>
      </c>
    </row>
    <row r="21697" spans="1:4" x14ac:dyDescent="0.2">
      <c r="A21697" t="s">
        <v>443</v>
      </c>
      <c r="B21697" t="s">
        <v>143</v>
      </c>
      <c r="C21697" s="44">
        <v>0</v>
      </c>
      <c r="D21697" s="33">
        <v>43893</v>
      </c>
    </row>
    <row r="21698" spans="1:4" x14ac:dyDescent="0.2">
      <c r="A21698" t="s">
        <v>443</v>
      </c>
      <c r="B21698" t="s">
        <v>143</v>
      </c>
      <c r="C21698" s="44">
        <v>0</v>
      </c>
      <c r="D21698" s="33">
        <v>43894</v>
      </c>
    </row>
    <row r="21699" spans="1:4" x14ac:dyDescent="0.2">
      <c r="A21699" t="s">
        <v>443</v>
      </c>
      <c r="B21699" t="s">
        <v>143</v>
      </c>
      <c r="C21699" s="44">
        <v>0</v>
      </c>
      <c r="D21699" s="33">
        <v>43895</v>
      </c>
    </row>
    <row r="21700" spans="1:4" x14ac:dyDescent="0.2">
      <c r="A21700" t="s">
        <v>443</v>
      </c>
      <c r="B21700" t="s">
        <v>143</v>
      </c>
      <c r="C21700" s="44">
        <v>0</v>
      </c>
      <c r="D21700" s="33">
        <v>43896</v>
      </c>
    </row>
    <row r="21701" spans="1:4" x14ac:dyDescent="0.2">
      <c r="A21701" t="s">
        <v>443</v>
      </c>
      <c r="B21701" t="s">
        <v>143</v>
      </c>
      <c r="C21701" s="44">
        <v>0</v>
      </c>
      <c r="D21701" s="33">
        <v>43897</v>
      </c>
    </row>
    <row r="21702" spans="1:4" x14ac:dyDescent="0.2">
      <c r="A21702" t="s">
        <v>443</v>
      </c>
      <c r="B21702" t="s">
        <v>143</v>
      </c>
      <c r="C21702" s="44">
        <v>0</v>
      </c>
      <c r="D21702" s="33">
        <v>43898</v>
      </c>
    </row>
    <row r="21703" spans="1:4" x14ac:dyDescent="0.2">
      <c r="A21703" t="s">
        <v>443</v>
      </c>
      <c r="B21703" t="s">
        <v>143</v>
      </c>
      <c r="C21703" s="44">
        <v>0</v>
      </c>
      <c r="D21703" s="33">
        <v>43899</v>
      </c>
    </row>
    <row r="21704" spans="1:4" x14ac:dyDescent="0.2">
      <c r="A21704" t="s">
        <v>443</v>
      </c>
      <c r="B21704" t="s">
        <v>143</v>
      </c>
      <c r="C21704" s="44">
        <v>0</v>
      </c>
      <c r="D21704" s="33">
        <v>43900</v>
      </c>
    </row>
    <row r="21705" spans="1:4" x14ac:dyDescent="0.2">
      <c r="A21705" t="s">
        <v>443</v>
      </c>
      <c r="B21705" t="s">
        <v>143</v>
      </c>
      <c r="C21705" s="44">
        <v>0</v>
      </c>
      <c r="D21705" s="33">
        <v>43901</v>
      </c>
    </row>
    <row r="21706" spans="1:4" x14ac:dyDescent="0.2">
      <c r="A21706" t="s">
        <v>443</v>
      </c>
      <c r="B21706" t="s">
        <v>143</v>
      </c>
      <c r="C21706" s="44">
        <v>0</v>
      </c>
      <c r="D21706" s="33">
        <v>43902</v>
      </c>
    </row>
    <row r="21707" spans="1:4" x14ac:dyDescent="0.2">
      <c r="A21707" t="s">
        <v>443</v>
      </c>
      <c r="B21707" t="s">
        <v>143</v>
      </c>
      <c r="C21707" s="44">
        <v>0</v>
      </c>
      <c r="D21707" s="33">
        <v>43903</v>
      </c>
    </row>
    <row r="21708" spans="1:4" x14ac:dyDescent="0.2">
      <c r="A21708" t="s">
        <v>443</v>
      </c>
      <c r="B21708" t="s">
        <v>143</v>
      </c>
      <c r="C21708" s="44">
        <v>0</v>
      </c>
      <c r="D21708" s="33">
        <v>43904</v>
      </c>
    </row>
    <row r="21709" spans="1:4" x14ac:dyDescent="0.2">
      <c r="A21709" t="s">
        <v>443</v>
      </c>
      <c r="B21709" t="s">
        <v>143</v>
      </c>
      <c r="C21709" s="44">
        <v>0</v>
      </c>
      <c r="D21709" s="33">
        <v>43905</v>
      </c>
    </row>
    <row r="21710" spans="1:4" x14ac:dyDescent="0.2">
      <c r="B21710" t="s">
        <v>444</v>
      </c>
      <c r="C21710" s="44">
        <v>0</v>
      </c>
      <c r="D21710" s="33">
        <v>43852</v>
      </c>
    </row>
    <row r="21711" spans="1:4" x14ac:dyDescent="0.2">
      <c r="B21711" t="s">
        <v>444</v>
      </c>
      <c r="C21711" s="44">
        <v>0</v>
      </c>
      <c r="D21711" s="33">
        <v>43853</v>
      </c>
    </row>
    <row r="21712" spans="1:4" x14ac:dyDescent="0.2">
      <c r="B21712" t="s">
        <v>444</v>
      </c>
      <c r="C21712" s="44">
        <v>0</v>
      </c>
      <c r="D21712" s="33">
        <v>43854</v>
      </c>
    </row>
    <row r="21713" spans="2:4" x14ac:dyDescent="0.2">
      <c r="B21713" t="s">
        <v>444</v>
      </c>
      <c r="C21713" s="44">
        <v>0</v>
      </c>
      <c r="D21713" s="33">
        <v>43855</v>
      </c>
    </row>
    <row r="21714" spans="2:4" x14ac:dyDescent="0.2">
      <c r="B21714" t="s">
        <v>444</v>
      </c>
      <c r="C21714" s="44">
        <v>0</v>
      </c>
      <c r="D21714" s="33">
        <v>43856</v>
      </c>
    </row>
    <row r="21715" spans="2:4" x14ac:dyDescent="0.2">
      <c r="B21715" t="s">
        <v>444</v>
      </c>
      <c r="C21715" s="44">
        <v>0</v>
      </c>
      <c r="D21715" s="33">
        <v>43857</v>
      </c>
    </row>
    <row r="21716" spans="2:4" x14ac:dyDescent="0.2">
      <c r="B21716" t="s">
        <v>444</v>
      </c>
      <c r="C21716" s="44">
        <v>0</v>
      </c>
      <c r="D21716" s="33">
        <v>43858</v>
      </c>
    </row>
    <row r="21717" spans="2:4" x14ac:dyDescent="0.2">
      <c r="B21717" t="s">
        <v>444</v>
      </c>
      <c r="C21717" s="44">
        <v>0</v>
      </c>
      <c r="D21717" s="33">
        <v>43859</v>
      </c>
    </row>
    <row r="21718" spans="2:4" x14ac:dyDescent="0.2">
      <c r="B21718" t="s">
        <v>444</v>
      </c>
      <c r="C21718" s="44">
        <v>0</v>
      </c>
      <c r="D21718" s="33">
        <v>43860</v>
      </c>
    </row>
    <row r="21719" spans="2:4" x14ac:dyDescent="0.2">
      <c r="B21719" t="s">
        <v>444</v>
      </c>
      <c r="C21719" s="44">
        <v>0</v>
      </c>
      <c r="D21719" s="33">
        <v>43861</v>
      </c>
    </row>
    <row r="21720" spans="2:4" x14ac:dyDescent="0.2">
      <c r="B21720" t="s">
        <v>444</v>
      </c>
      <c r="C21720" s="44">
        <v>0</v>
      </c>
      <c r="D21720" s="33">
        <v>43862</v>
      </c>
    </row>
    <row r="21721" spans="2:4" x14ac:dyDescent="0.2">
      <c r="B21721" t="s">
        <v>444</v>
      </c>
      <c r="C21721" s="44">
        <v>0</v>
      </c>
      <c r="D21721" s="33">
        <v>43863</v>
      </c>
    </row>
    <row r="21722" spans="2:4" x14ac:dyDescent="0.2">
      <c r="B21722" t="s">
        <v>444</v>
      </c>
      <c r="C21722" s="44">
        <v>0</v>
      </c>
      <c r="D21722" s="33">
        <v>43864</v>
      </c>
    </row>
    <row r="21723" spans="2:4" x14ac:dyDescent="0.2">
      <c r="B21723" t="s">
        <v>444</v>
      </c>
      <c r="C21723" s="44">
        <v>0</v>
      </c>
      <c r="D21723" s="33">
        <v>43865</v>
      </c>
    </row>
    <row r="21724" spans="2:4" x14ac:dyDescent="0.2">
      <c r="B21724" t="s">
        <v>444</v>
      </c>
      <c r="C21724" s="44">
        <v>0</v>
      </c>
      <c r="D21724" s="33">
        <v>43866</v>
      </c>
    </row>
    <row r="21725" spans="2:4" x14ac:dyDescent="0.2">
      <c r="B21725" t="s">
        <v>444</v>
      </c>
      <c r="C21725" s="44">
        <v>0</v>
      </c>
      <c r="D21725" s="33">
        <v>43867</v>
      </c>
    </row>
    <row r="21726" spans="2:4" x14ac:dyDescent="0.2">
      <c r="B21726" t="s">
        <v>444</v>
      </c>
      <c r="C21726" s="44">
        <v>0</v>
      </c>
      <c r="D21726" s="33">
        <v>43868</v>
      </c>
    </row>
    <row r="21727" spans="2:4" x14ac:dyDescent="0.2">
      <c r="B21727" t="s">
        <v>444</v>
      </c>
      <c r="C21727" s="44">
        <v>0</v>
      </c>
      <c r="D21727" s="33">
        <v>43869</v>
      </c>
    </row>
    <row r="21728" spans="2:4" x14ac:dyDescent="0.2">
      <c r="B21728" t="s">
        <v>444</v>
      </c>
      <c r="C21728" s="44">
        <v>0</v>
      </c>
      <c r="D21728" s="33">
        <v>43870</v>
      </c>
    </row>
    <row r="21729" spans="2:4" x14ac:dyDescent="0.2">
      <c r="B21729" t="s">
        <v>444</v>
      </c>
      <c r="C21729" s="44">
        <v>0</v>
      </c>
      <c r="D21729" s="33">
        <v>43871</v>
      </c>
    </row>
    <row r="21730" spans="2:4" x14ac:dyDescent="0.2">
      <c r="B21730" t="s">
        <v>444</v>
      </c>
      <c r="C21730" s="44">
        <v>0</v>
      </c>
      <c r="D21730" s="33">
        <v>43872</v>
      </c>
    </row>
    <row r="21731" spans="2:4" x14ac:dyDescent="0.2">
      <c r="B21731" t="s">
        <v>444</v>
      </c>
      <c r="C21731" s="44">
        <v>0</v>
      </c>
      <c r="D21731" s="33">
        <v>43873</v>
      </c>
    </row>
    <row r="21732" spans="2:4" x14ac:dyDescent="0.2">
      <c r="B21732" t="s">
        <v>444</v>
      </c>
      <c r="C21732" s="44">
        <v>0</v>
      </c>
      <c r="D21732" s="33">
        <v>43874</v>
      </c>
    </row>
    <row r="21733" spans="2:4" x14ac:dyDescent="0.2">
      <c r="B21733" t="s">
        <v>444</v>
      </c>
      <c r="C21733" s="44">
        <v>0</v>
      </c>
      <c r="D21733" s="33">
        <v>43875</v>
      </c>
    </row>
    <row r="21734" spans="2:4" x14ac:dyDescent="0.2">
      <c r="B21734" t="s">
        <v>444</v>
      </c>
      <c r="C21734" s="44">
        <v>0</v>
      </c>
      <c r="D21734" s="33">
        <v>43876</v>
      </c>
    </row>
    <row r="21735" spans="2:4" x14ac:dyDescent="0.2">
      <c r="B21735" t="s">
        <v>444</v>
      </c>
      <c r="C21735" s="44">
        <v>0</v>
      </c>
      <c r="D21735" s="33">
        <v>43877</v>
      </c>
    </row>
    <row r="21736" spans="2:4" x14ac:dyDescent="0.2">
      <c r="B21736" t="s">
        <v>444</v>
      </c>
      <c r="C21736" s="44">
        <v>0</v>
      </c>
      <c r="D21736" s="33">
        <v>43878</v>
      </c>
    </row>
    <row r="21737" spans="2:4" x14ac:dyDescent="0.2">
      <c r="B21737" t="s">
        <v>444</v>
      </c>
      <c r="C21737" s="44">
        <v>0</v>
      </c>
      <c r="D21737" s="33">
        <v>43879</v>
      </c>
    </row>
    <row r="21738" spans="2:4" x14ac:dyDescent="0.2">
      <c r="B21738" t="s">
        <v>444</v>
      </c>
      <c r="C21738" s="44">
        <v>0</v>
      </c>
      <c r="D21738" s="33">
        <v>43880</v>
      </c>
    </row>
    <row r="21739" spans="2:4" x14ac:dyDescent="0.2">
      <c r="B21739" t="s">
        <v>444</v>
      </c>
      <c r="C21739" s="44">
        <v>0</v>
      </c>
      <c r="D21739" s="33">
        <v>43881</v>
      </c>
    </row>
    <row r="21740" spans="2:4" x14ac:dyDescent="0.2">
      <c r="B21740" t="s">
        <v>444</v>
      </c>
      <c r="C21740" s="44">
        <v>0</v>
      </c>
      <c r="D21740" s="33">
        <v>43882</v>
      </c>
    </row>
    <row r="21741" spans="2:4" x14ac:dyDescent="0.2">
      <c r="B21741" t="s">
        <v>444</v>
      </c>
      <c r="C21741" s="44">
        <v>0</v>
      </c>
      <c r="D21741" s="33">
        <v>43883</v>
      </c>
    </row>
    <row r="21742" spans="2:4" x14ac:dyDescent="0.2">
      <c r="B21742" t="s">
        <v>444</v>
      </c>
      <c r="C21742" s="44">
        <v>0</v>
      </c>
      <c r="D21742" s="33">
        <v>43884</v>
      </c>
    </row>
    <row r="21743" spans="2:4" x14ac:dyDescent="0.2">
      <c r="B21743" t="s">
        <v>444</v>
      </c>
      <c r="C21743" s="44">
        <v>0</v>
      </c>
      <c r="D21743" s="33">
        <v>43885</v>
      </c>
    </row>
    <row r="21744" spans="2:4" x14ac:dyDescent="0.2">
      <c r="B21744" t="s">
        <v>444</v>
      </c>
      <c r="C21744" s="44">
        <v>0</v>
      </c>
      <c r="D21744" s="33">
        <v>43886</v>
      </c>
    </row>
    <row r="21745" spans="2:4" x14ac:dyDescent="0.2">
      <c r="B21745" t="s">
        <v>444</v>
      </c>
      <c r="C21745" s="44">
        <v>0</v>
      </c>
      <c r="D21745" s="33">
        <v>43887</v>
      </c>
    </row>
    <row r="21746" spans="2:4" x14ac:dyDescent="0.2">
      <c r="B21746" t="s">
        <v>444</v>
      </c>
      <c r="C21746" s="44">
        <v>0</v>
      </c>
      <c r="D21746" s="33">
        <v>43888</v>
      </c>
    </row>
    <row r="21747" spans="2:4" x14ac:dyDescent="0.2">
      <c r="B21747" t="s">
        <v>444</v>
      </c>
      <c r="C21747" s="44">
        <v>0</v>
      </c>
      <c r="D21747" s="33">
        <v>43889</v>
      </c>
    </row>
    <row r="21748" spans="2:4" x14ac:dyDescent="0.2">
      <c r="B21748" t="s">
        <v>444</v>
      </c>
      <c r="C21748" s="44">
        <v>0</v>
      </c>
      <c r="D21748" s="33">
        <v>43890</v>
      </c>
    </row>
    <row r="21749" spans="2:4" x14ac:dyDescent="0.2">
      <c r="B21749" t="s">
        <v>444</v>
      </c>
      <c r="C21749" s="44">
        <v>0</v>
      </c>
      <c r="D21749" s="33">
        <v>43891</v>
      </c>
    </row>
    <row r="21750" spans="2:4" x14ac:dyDescent="0.2">
      <c r="B21750" t="s">
        <v>444</v>
      </c>
      <c r="C21750" s="44">
        <v>0</v>
      </c>
      <c r="D21750" s="33">
        <v>43892</v>
      </c>
    </row>
    <row r="21751" spans="2:4" x14ac:dyDescent="0.2">
      <c r="B21751" t="s">
        <v>444</v>
      </c>
      <c r="C21751" s="44">
        <v>0</v>
      </c>
      <c r="D21751" s="33">
        <v>43893</v>
      </c>
    </row>
    <row r="21752" spans="2:4" x14ac:dyDescent="0.2">
      <c r="B21752" t="s">
        <v>444</v>
      </c>
      <c r="C21752" s="44">
        <v>0</v>
      </c>
      <c r="D21752" s="33">
        <v>43894</v>
      </c>
    </row>
    <row r="21753" spans="2:4" x14ac:dyDescent="0.2">
      <c r="B21753" t="s">
        <v>444</v>
      </c>
      <c r="C21753" s="44">
        <v>0</v>
      </c>
      <c r="D21753" s="33">
        <v>43895</v>
      </c>
    </row>
    <row r="21754" spans="2:4" x14ac:dyDescent="0.2">
      <c r="B21754" t="s">
        <v>444</v>
      </c>
      <c r="C21754" s="44">
        <v>0</v>
      </c>
      <c r="D21754" s="33">
        <v>43896</v>
      </c>
    </row>
    <row r="21755" spans="2:4" x14ac:dyDescent="0.2">
      <c r="B21755" t="s">
        <v>444</v>
      </c>
      <c r="C21755" s="44">
        <v>0</v>
      </c>
      <c r="D21755" s="33">
        <v>43897</v>
      </c>
    </row>
    <row r="21756" spans="2:4" x14ac:dyDescent="0.2">
      <c r="B21756" t="s">
        <v>444</v>
      </c>
      <c r="C21756" s="44">
        <v>0</v>
      </c>
      <c r="D21756" s="33">
        <v>43898</v>
      </c>
    </row>
    <row r="21757" spans="2:4" x14ac:dyDescent="0.2">
      <c r="B21757" t="s">
        <v>444</v>
      </c>
      <c r="C21757" s="44">
        <v>0</v>
      </c>
      <c r="D21757" s="33">
        <v>43899</v>
      </c>
    </row>
    <row r="21758" spans="2:4" x14ac:dyDescent="0.2">
      <c r="B21758" t="s">
        <v>444</v>
      </c>
      <c r="C21758" s="44">
        <v>0</v>
      </c>
      <c r="D21758" s="33">
        <v>43900</v>
      </c>
    </row>
    <row r="21759" spans="2:4" x14ac:dyDescent="0.2">
      <c r="B21759" t="s">
        <v>444</v>
      </c>
      <c r="C21759" s="44">
        <v>0</v>
      </c>
      <c r="D21759" s="33">
        <v>43901</v>
      </c>
    </row>
    <row r="21760" spans="2:4" x14ac:dyDescent="0.2">
      <c r="B21760" t="s">
        <v>444</v>
      </c>
      <c r="C21760" s="44">
        <v>3</v>
      </c>
      <c r="D21760" s="33">
        <v>43902</v>
      </c>
    </row>
    <row r="21761" spans="2:4" x14ac:dyDescent="0.2">
      <c r="B21761" t="s">
        <v>444</v>
      </c>
      <c r="C21761" s="44">
        <v>4</v>
      </c>
      <c r="D21761" s="33">
        <v>43903</v>
      </c>
    </row>
    <row r="21762" spans="2:4" x14ac:dyDescent="0.2">
      <c r="B21762" t="s">
        <v>444</v>
      </c>
      <c r="C21762" s="44">
        <v>4</v>
      </c>
      <c r="D21762" s="33">
        <v>43904</v>
      </c>
    </row>
    <row r="21763" spans="2:4" x14ac:dyDescent="0.2">
      <c r="B21763" t="s">
        <v>444</v>
      </c>
      <c r="C21763" s="44">
        <v>4</v>
      </c>
      <c r="D21763" s="33">
        <v>43905</v>
      </c>
    </row>
    <row r="21764" spans="2:4" x14ac:dyDescent="0.2">
      <c r="B21764" t="s">
        <v>445</v>
      </c>
      <c r="C21764" s="44">
        <v>0</v>
      </c>
      <c r="D21764" s="33">
        <v>43852</v>
      </c>
    </row>
    <row r="21765" spans="2:4" x14ac:dyDescent="0.2">
      <c r="B21765" t="s">
        <v>445</v>
      </c>
      <c r="C21765" s="44">
        <v>0</v>
      </c>
      <c r="D21765" s="33">
        <v>43853</v>
      </c>
    </row>
    <row r="21766" spans="2:4" x14ac:dyDescent="0.2">
      <c r="B21766" t="s">
        <v>445</v>
      </c>
      <c r="C21766" s="44">
        <v>0</v>
      </c>
      <c r="D21766" s="33">
        <v>43854</v>
      </c>
    </row>
    <row r="21767" spans="2:4" x14ac:dyDescent="0.2">
      <c r="B21767" t="s">
        <v>445</v>
      </c>
      <c r="C21767" s="44">
        <v>0</v>
      </c>
      <c r="D21767" s="33">
        <v>43855</v>
      </c>
    </row>
    <row r="21768" spans="2:4" x14ac:dyDescent="0.2">
      <c r="B21768" t="s">
        <v>445</v>
      </c>
      <c r="C21768" s="44">
        <v>0</v>
      </c>
      <c r="D21768" s="33">
        <v>43856</v>
      </c>
    </row>
    <row r="21769" spans="2:4" x14ac:dyDescent="0.2">
      <c r="B21769" t="s">
        <v>445</v>
      </c>
      <c r="C21769" s="44">
        <v>0</v>
      </c>
      <c r="D21769" s="33">
        <v>43857</v>
      </c>
    </row>
    <row r="21770" spans="2:4" x14ac:dyDescent="0.2">
      <c r="B21770" t="s">
        <v>445</v>
      </c>
      <c r="C21770" s="44">
        <v>0</v>
      </c>
      <c r="D21770" s="33">
        <v>43858</v>
      </c>
    </row>
    <row r="21771" spans="2:4" x14ac:dyDescent="0.2">
      <c r="B21771" t="s">
        <v>445</v>
      </c>
      <c r="C21771" s="44">
        <v>0</v>
      </c>
      <c r="D21771" s="33">
        <v>43859</v>
      </c>
    </row>
    <row r="21772" spans="2:4" x14ac:dyDescent="0.2">
      <c r="B21772" t="s">
        <v>445</v>
      </c>
      <c r="C21772" s="44">
        <v>0</v>
      </c>
      <c r="D21772" s="33">
        <v>43860</v>
      </c>
    </row>
    <row r="21773" spans="2:4" x14ac:dyDescent="0.2">
      <c r="B21773" t="s">
        <v>445</v>
      </c>
      <c r="C21773" s="44">
        <v>0</v>
      </c>
      <c r="D21773" s="33">
        <v>43861</v>
      </c>
    </row>
    <row r="21774" spans="2:4" x14ac:dyDescent="0.2">
      <c r="B21774" t="s">
        <v>445</v>
      </c>
      <c r="C21774" s="44">
        <v>0</v>
      </c>
      <c r="D21774" s="33">
        <v>43862</v>
      </c>
    </row>
    <row r="21775" spans="2:4" x14ac:dyDescent="0.2">
      <c r="B21775" t="s">
        <v>445</v>
      </c>
      <c r="C21775" s="44">
        <v>0</v>
      </c>
      <c r="D21775" s="33">
        <v>43863</v>
      </c>
    </row>
    <row r="21776" spans="2:4" x14ac:dyDescent="0.2">
      <c r="B21776" t="s">
        <v>445</v>
      </c>
      <c r="C21776" s="44">
        <v>0</v>
      </c>
      <c r="D21776" s="33">
        <v>43864</v>
      </c>
    </row>
    <row r="21777" spans="2:4" x14ac:dyDescent="0.2">
      <c r="B21777" t="s">
        <v>445</v>
      </c>
      <c r="C21777" s="44">
        <v>0</v>
      </c>
      <c r="D21777" s="33">
        <v>43865</v>
      </c>
    </row>
    <row r="21778" spans="2:4" x14ac:dyDescent="0.2">
      <c r="B21778" t="s">
        <v>445</v>
      </c>
      <c r="C21778" s="44">
        <v>0</v>
      </c>
      <c r="D21778" s="33">
        <v>43866</v>
      </c>
    </row>
    <row r="21779" spans="2:4" x14ac:dyDescent="0.2">
      <c r="B21779" t="s">
        <v>445</v>
      </c>
      <c r="C21779" s="44">
        <v>0</v>
      </c>
      <c r="D21779" s="33">
        <v>43867</v>
      </c>
    </row>
    <row r="21780" spans="2:4" x14ac:dyDescent="0.2">
      <c r="B21780" t="s">
        <v>445</v>
      </c>
      <c r="C21780" s="44">
        <v>0</v>
      </c>
      <c r="D21780" s="33">
        <v>43868</v>
      </c>
    </row>
    <row r="21781" spans="2:4" x14ac:dyDescent="0.2">
      <c r="B21781" t="s">
        <v>445</v>
      </c>
      <c r="C21781" s="44">
        <v>0</v>
      </c>
      <c r="D21781" s="33">
        <v>43869</v>
      </c>
    </row>
    <row r="21782" spans="2:4" x14ac:dyDescent="0.2">
      <c r="B21782" t="s">
        <v>445</v>
      </c>
      <c r="C21782" s="44">
        <v>0</v>
      </c>
      <c r="D21782" s="33">
        <v>43870</v>
      </c>
    </row>
    <row r="21783" spans="2:4" x14ac:dyDescent="0.2">
      <c r="B21783" t="s">
        <v>445</v>
      </c>
      <c r="C21783" s="44">
        <v>0</v>
      </c>
      <c r="D21783" s="33">
        <v>43871</v>
      </c>
    </row>
    <row r="21784" spans="2:4" x14ac:dyDescent="0.2">
      <c r="B21784" t="s">
        <v>445</v>
      </c>
      <c r="C21784" s="44">
        <v>0</v>
      </c>
      <c r="D21784" s="33">
        <v>43872</v>
      </c>
    </row>
    <row r="21785" spans="2:4" x14ac:dyDescent="0.2">
      <c r="B21785" t="s">
        <v>445</v>
      </c>
      <c r="C21785" s="44">
        <v>0</v>
      </c>
      <c r="D21785" s="33">
        <v>43873</v>
      </c>
    </row>
    <row r="21786" spans="2:4" x14ac:dyDescent="0.2">
      <c r="B21786" t="s">
        <v>445</v>
      </c>
      <c r="C21786" s="44">
        <v>0</v>
      </c>
      <c r="D21786" s="33">
        <v>43874</v>
      </c>
    </row>
    <row r="21787" spans="2:4" x14ac:dyDescent="0.2">
      <c r="B21787" t="s">
        <v>445</v>
      </c>
      <c r="C21787" s="44">
        <v>0</v>
      </c>
      <c r="D21787" s="33">
        <v>43875</v>
      </c>
    </row>
    <row r="21788" spans="2:4" x14ac:dyDescent="0.2">
      <c r="B21788" t="s">
        <v>445</v>
      </c>
      <c r="C21788" s="44">
        <v>0</v>
      </c>
      <c r="D21788" s="33">
        <v>43876</v>
      </c>
    </row>
    <row r="21789" spans="2:4" x14ac:dyDescent="0.2">
      <c r="B21789" t="s">
        <v>445</v>
      </c>
      <c r="C21789" s="44">
        <v>0</v>
      </c>
      <c r="D21789" s="33">
        <v>43877</v>
      </c>
    </row>
    <row r="21790" spans="2:4" x14ac:dyDescent="0.2">
      <c r="B21790" t="s">
        <v>445</v>
      </c>
      <c r="C21790" s="44">
        <v>0</v>
      </c>
      <c r="D21790" s="33">
        <v>43878</v>
      </c>
    </row>
    <row r="21791" spans="2:4" x14ac:dyDescent="0.2">
      <c r="B21791" t="s">
        <v>445</v>
      </c>
      <c r="C21791" s="44">
        <v>0</v>
      </c>
      <c r="D21791" s="33">
        <v>43879</v>
      </c>
    </row>
    <row r="21792" spans="2:4" x14ac:dyDescent="0.2">
      <c r="B21792" t="s">
        <v>445</v>
      </c>
      <c r="C21792" s="44">
        <v>0</v>
      </c>
      <c r="D21792" s="33">
        <v>43880</v>
      </c>
    </row>
    <row r="21793" spans="2:4" x14ac:dyDescent="0.2">
      <c r="B21793" t="s">
        <v>445</v>
      </c>
      <c r="C21793" s="44">
        <v>0</v>
      </c>
      <c r="D21793" s="33">
        <v>43881</v>
      </c>
    </row>
    <row r="21794" spans="2:4" x14ac:dyDescent="0.2">
      <c r="B21794" t="s">
        <v>445</v>
      </c>
      <c r="C21794" s="44">
        <v>0</v>
      </c>
      <c r="D21794" s="33">
        <v>43882</v>
      </c>
    </row>
    <row r="21795" spans="2:4" x14ac:dyDescent="0.2">
      <c r="B21795" t="s">
        <v>445</v>
      </c>
      <c r="C21795" s="44">
        <v>0</v>
      </c>
      <c r="D21795" s="33">
        <v>43883</v>
      </c>
    </row>
    <row r="21796" spans="2:4" x14ac:dyDescent="0.2">
      <c r="B21796" t="s">
        <v>445</v>
      </c>
      <c r="C21796" s="44">
        <v>0</v>
      </c>
      <c r="D21796" s="33">
        <v>43884</v>
      </c>
    </row>
    <row r="21797" spans="2:4" x14ac:dyDescent="0.2">
      <c r="B21797" t="s">
        <v>445</v>
      </c>
      <c r="C21797" s="44">
        <v>0</v>
      </c>
      <c r="D21797" s="33">
        <v>43885</v>
      </c>
    </row>
    <row r="21798" spans="2:4" x14ac:dyDescent="0.2">
      <c r="B21798" t="s">
        <v>445</v>
      </c>
      <c r="C21798" s="44">
        <v>0</v>
      </c>
      <c r="D21798" s="33">
        <v>43886</v>
      </c>
    </row>
    <row r="21799" spans="2:4" x14ac:dyDescent="0.2">
      <c r="B21799" t="s">
        <v>445</v>
      </c>
      <c r="C21799" s="44">
        <v>0</v>
      </c>
      <c r="D21799" s="33">
        <v>43887</v>
      </c>
    </row>
    <row r="21800" spans="2:4" x14ac:dyDescent="0.2">
      <c r="B21800" t="s">
        <v>445</v>
      </c>
      <c r="C21800" s="44">
        <v>0</v>
      </c>
      <c r="D21800" s="33">
        <v>43888</v>
      </c>
    </row>
    <row r="21801" spans="2:4" x14ac:dyDescent="0.2">
      <c r="B21801" t="s">
        <v>445</v>
      </c>
      <c r="C21801" s="44">
        <v>0</v>
      </c>
      <c r="D21801" s="33">
        <v>43889</v>
      </c>
    </row>
    <row r="21802" spans="2:4" x14ac:dyDescent="0.2">
      <c r="B21802" t="s">
        <v>445</v>
      </c>
      <c r="C21802" s="44">
        <v>0</v>
      </c>
      <c r="D21802" s="33">
        <v>43890</v>
      </c>
    </row>
    <row r="21803" spans="2:4" x14ac:dyDescent="0.2">
      <c r="B21803" t="s">
        <v>445</v>
      </c>
      <c r="C21803" s="44">
        <v>0</v>
      </c>
      <c r="D21803" s="33">
        <v>43891</v>
      </c>
    </row>
    <row r="21804" spans="2:4" x14ac:dyDescent="0.2">
      <c r="B21804" t="s">
        <v>445</v>
      </c>
      <c r="C21804" s="44">
        <v>0</v>
      </c>
      <c r="D21804" s="33">
        <v>43892</v>
      </c>
    </row>
    <row r="21805" spans="2:4" x14ac:dyDescent="0.2">
      <c r="B21805" t="s">
        <v>445</v>
      </c>
      <c r="C21805" s="44">
        <v>0</v>
      </c>
      <c r="D21805" s="33">
        <v>43893</v>
      </c>
    </row>
    <row r="21806" spans="2:4" x14ac:dyDescent="0.2">
      <c r="B21806" t="s">
        <v>445</v>
      </c>
      <c r="C21806" s="44">
        <v>0</v>
      </c>
      <c r="D21806" s="33">
        <v>43894</v>
      </c>
    </row>
    <row r="21807" spans="2:4" x14ac:dyDescent="0.2">
      <c r="B21807" t="s">
        <v>445</v>
      </c>
      <c r="C21807" s="44">
        <v>0</v>
      </c>
      <c r="D21807" s="33">
        <v>43895</v>
      </c>
    </row>
    <row r="21808" spans="2:4" x14ac:dyDescent="0.2">
      <c r="B21808" t="s">
        <v>445</v>
      </c>
      <c r="C21808" s="44">
        <v>0</v>
      </c>
      <c r="D21808" s="33">
        <v>43896</v>
      </c>
    </row>
    <row r="21809" spans="1:4" x14ac:dyDescent="0.2">
      <c r="B21809" t="s">
        <v>445</v>
      </c>
      <c r="C21809" s="44">
        <v>0</v>
      </c>
      <c r="D21809" s="33">
        <v>43897</v>
      </c>
    </row>
    <row r="21810" spans="1:4" x14ac:dyDescent="0.2">
      <c r="B21810" t="s">
        <v>445</v>
      </c>
      <c r="C21810" s="44">
        <v>0</v>
      </c>
      <c r="D21810" s="33">
        <v>43898</v>
      </c>
    </row>
    <row r="21811" spans="1:4" x14ac:dyDescent="0.2">
      <c r="B21811" t="s">
        <v>445</v>
      </c>
      <c r="C21811" s="44">
        <v>0</v>
      </c>
      <c r="D21811" s="33">
        <v>43899</v>
      </c>
    </row>
    <row r="21812" spans="1:4" x14ac:dyDescent="0.2">
      <c r="B21812" t="s">
        <v>445</v>
      </c>
      <c r="C21812" s="44">
        <v>0</v>
      </c>
      <c r="D21812" s="33">
        <v>43900</v>
      </c>
    </row>
    <row r="21813" spans="1:4" x14ac:dyDescent="0.2">
      <c r="B21813" t="s">
        <v>445</v>
      </c>
      <c r="C21813" s="44">
        <v>0</v>
      </c>
      <c r="D21813" s="33">
        <v>43901</v>
      </c>
    </row>
    <row r="21814" spans="1:4" x14ac:dyDescent="0.2">
      <c r="B21814" t="s">
        <v>445</v>
      </c>
      <c r="C21814" s="44">
        <v>1</v>
      </c>
      <c r="D21814" s="33">
        <v>43902</v>
      </c>
    </row>
    <row r="21815" spans="1:4" x14ac:dyDescent="0.2">
      <c r="B21815" t="s">
        <v>445</v>
      </c>
      <c r="C21815" s="44">
        <v>1</v>
      </c>
      <c r="D21815" s="33">
        <v>43903</v>
      </c>
    </row>
    <row r="21816" spans="1:4" x14ac:dyDescent="0.2">
      <c r="B21816" t="s">
        <v>445</v>
      </c>
      <c r="C21816" s="44">
        <v>1</v>
      </c>
      <c r="D21816" s="33">
        <v>43904</v>
      </c>
    </row>
    <row r="21817" spans="1:4" x14ac:dyDescent="0.2">
      <c r="B21817" t="s">
        <v>445</v>
      </c>
      <c r="C21817" s="44">
        <v>4</v>
      </c>
      <c r="D21817" s="33">
        <v>43905</v>
      </c>
    </row>
    <row r="21818" spans="1:4" x14ac:dyDescent="0.2">
      <c r="A21818" t="s">
        <v>446</v>
      </c>
      <c r="B21818" t="s">
        <v>52</v>
      </c>
      <c r="C21818" s="44">
        <v>0</v>
      </c>
      <c r="D21818" s="33">
        <v>43852</v>
      </c>
    </row>
    <row r="21819" spans="1:4" x14ac:dyDescent="0.2">
      <c r="A21819" t="s">
        <v>446</v>
      </c>
      <c r="B21819" t="s">
        <v>52</v>
      </c>
      <c r="C21819" s="44">
        <v>0</v>
      </c>
      <c r="D21819" s="33">
        <v>43853</v>
      </c>
    </row>
    <row r="21820" spans="1:4" x14ac:dyDescent="0.2">
      <c r="A21820" t="s">
        <v>446</v>
      </c>
      <c r="B21820" t="s">
        <v>52</v>
      </c>
      <c r="C21820" s="44">
        <v>0</v>
      </c>
      <c r="D21820" s="33">
        <v>43854</v>
      </c>
    </row>
    <row r="21821" spans="1:4" x14ac:dyDescent="0.2">
      <c r="A21821" t="s">
        <v>446</v>
      </c>
      <c r="B21821" t="s">
        <v>52</v>
      </c>
      <c r="C21821" s="44">
        <v>0</v>
      </c>
      <c r="D21821" s="33">
        <v>43855</v>
      </c>
    </row>
    <row r="21822" spans="1:4" x14ac:dyDescent="0.2">
      <c r="A21822" t="s">
        <v>446</v>
      </c>
      <c r="B21822" t="s">
        <v>52</v>
      </c>
      <c r="C21822" s="44">
        <v>0</v>
      </c>
      <c r="D21822" s="33">
        <v>43856</v>
      </c>
    </row>
    <row r="21823" spans="1:4" x14ac:dyDescent="0.2">
      <c r="A21823" t="s">
        <v>446</v>
      </c>
      <c r="B21823" t="s">
        <v>52</v>
      </c>
      <c r="C21823" s="44">
        <v>0</v>
      </c>
      <c r="D21823" s="33">
        <v>43857</v>
      </c>
    </row>
    <row r="21824" spans="1:4" x14ac:dyDescent="0.2">
      <c r="A21824" t="s">
        <v>446</v>
      </c>
      <c r="B21824" t="s">
        <v>52</v>
      </c>
      <c r="C21824" s="44">
        <v>0</v>
      </c>
      <c r="D21824" s="33">
        <v>43858</v>
      </c>
    </row>
    <row r="21825" spans="1:4" x14ac:dyDescent="0.2">
      <c r="A21825" t="s">
        <v>446</v>
      </c>
      <c r="B21825" t="s">
        <v>52</v>
      </c>
      <c r="C21825" s="44">
        <v>0</v>
      </c>
      <c r="D21825" s="33">
        <v>43859</v>
      </c>
    </row>
    <row r="21826" spans="1:4" x14ac:dyDescent="0.2">
      <c r="A21826" t="s">
        <v>446</v>
      </c>
      <c r="B21826" t="s">
        <v>52</v>
      </c>
      <c r="C21826" s="44">
        <v>0</v>
      </c>
      <c r="D21826" s="33">
        <v>43860</v>
      </c>
    </row>
    <row r="21827" spans="1:4" x14ac:dyDescent="0.2">
      <c r="A21827" t="s">
        <v>446</v>
      </c>
      <c r="B21827" t="s">
        <v>52</v>
      </c>
      <c r="C21827" s="44">
        <v>0</v>
      </c>
      <c r="D21827" s="33">
        <v>43861</v>
      </c>
    </row>
    <row r="21828" spans="1:4" x14ac:dyDescent="0.2">
      <c r="A21828" t="s">
        <v>446</v>
      </c>
      <c r="B21828" t="s">
        <v>52</v>
      </c>
      <c r="C21828" s="44">
        <v>0</v>
      </c>
      <c r="D21828" s="33">
        <v>43862</v>
      </c>
    </row>
    <row r="21829" spans="1:4" x14ac:dyDescent="0.2">
      <c r="A21829" t="s">
        <v>446</v>
      </c>
      <c r="B21829" t="s">
        <v>52</v>
      </c>
      <c r="C21829" s="44">
        <v>0</v>
      </c>
      <c r="D21829" s="33">
        <v>43863</v>
      </c>
    </row>
    <row r="21830" spans="1:4" x14ac:dyDescent="0.2">
      <c r="A21830" t="s">
        <v>446</v>
      </c>
      <c r="B21830" t="s">
        <v>52</v>
      </c>
      <c r="C21830" s="44">
        <v>0</v>
      </c>
      <c r="D21830" s="33">
        <v>43864</v>
      </c>
    </row>
    <row r="21831" spans="1:4" x14ac:dyDescent="0.2">
      <c r="A21831" t="s">
        <v>446</v>
      </c>
      <c r="B21831" t="s">
        <v>52</v>
      </c>
      <c r="C21831" s="44">
        <v>0</v>
      </c>
      <c r="D21831" s="33">
        <v>43865</v>
      </c>
    </row>
    <row r="21832" spans="1:4" x14ac:dyDescent="0.2">
      <c r="A21832" t="s">
        <v>446</v>
      </c>
      <c r="B21832" t="s">
        <v>52</v>
      </c>
      <c r="C21832" s="44">
        <v>0</v>
      </c>
      <c r="D21832" s="33">
        <v>43866</v>
      </c>
    </row>
    <row r="21833" spans="1:4" x14ac:dyDescent="0.2">
      <c r="A21833" t="s">
        <v>446</v>
      </c>
      <c r="B21833" t="s">
        <v>52</v>
      </c>
      <c r="C21833" s="44">
        <v>0</v>
      </c>
      <c r="D21833" s="33">
        <v>43867</v>
      </c>
    </row>
    <row r="21834" spans="1:4" x14ac:dyDescent="0.2">
      <c r="A21834" t="s">
        <v>446</v>
      </c>
      <c r="B21834" t="s">
        <v>52</v>
      </c>
      <c r="C21834" s="44">
        <v>0</v>
      </c>
      <c r="D21834" s="33">
        <v>43868</v>
      </c>
    </row>
    <row r="21835" spans="1:4" x14ac:dyDescent="0.2">
      <c r="A21835" t="s">
        <v>446</v>
      </c>
      <c r="B21835" t="s">
        <v>52</v>
      </c>
      <c r="C21835" s="44">
        <v>0</v>
      </c>
      <c r="D21835" s="33">
        <v>43869</v>
      </c>
    </row>
    <row r="21836" spans="1:4" x14ac:dyDescent="0.2">
      <c r="A21836" t="s">
        <v>446</v>
      </c>
      <c r="B21836" t="s">
        <v>52</v>
      </c>
      <c r="C21836" s="44">
        <v>0</v>
      </c>
      <c r="D21836" s="33">
        <v>43870</v>
      </c>
    </row>
    <row r="21837" spans="1:4" x14ac:dyDescent="0.2">
      <c r="A21837" t="s">
        <v>446</v>
      </c>
      <c r="B21837" t="s">
        <v>52</v>
      </c>
      <c r="C21837" s="44">
        <v>0</v>
      </c>
      <c r="D21837" s="33">
        <v>43871</v>
      </c>
    </row>
    <row r="21838" spans="1:4" x14ac:dyDescent="0.2">
      <c r="A21838" t="s">
        <v>446</v>
      </c>
      <c r="B21838" t="s">
        <v>52</v>
      </c>
      <c r="C21838" s="44">
        <v>0</v>
      </c>
      <c r="D21838" s="33">
        <v>43872</v>
      </c>
    </row>
    <row r="21839" spans="1:4" x14ac:dyDescent="0.2">
      <c r="A21839" t="s">
        <v>446</v>
      </c>
      <c r="B21839" t="s">
        <v>52</v>
      </c>
      <c r="C21839" s="44">
        <v>0</v>
      </c>
      <c r="D21839" s="33">
        <v>43873</v>
      </c>
    </row>
    <row r="21840" spans="1:4" x14ac:dyDescent="0.2">
      <c r="A21840" t="s">
        <v>446</v>
      </c>
      <c r="B21840" t="s">
        <v>52</v>
      </c>
      <c r="C21840" s="44">
        <v>0</v>
      </c>
      <c r="D21840" s="33">
        <v>43874</v>
      </c>
    </row>
    <row r="21841" spans="1:4" x14ac:dyDescent="0.2">
      <c r="A21841" t="s">
        <v>446</v>
      </c>
      <c r="B21841" t="s">
        <v>52</v>
      </c>
      <c r="C21841" s="44">
        <v>0</v>
      </c>
      <c r="D21841" s="33">
        <v>43875</v>
      </c>
    </row>
    <row r="21842" spans="1:4" x14ac:dyDescent="0.2">
      <c r="A21842" t="s">
        <v>446</v>
      </c>
      <c r="B21842" t="s">
        <v>52</v>
      </c>
      <c r="C21842" s="44">
        <v>0</v>
      </c>
      <c r="D21842" s="33">
        <v>43876</v>
      </c>
    </row>
    <row r="21843" spans="1:4" x14ac:dyDescent="0.2">
      <c r="A21843" t="s">
        <v>446</v>
      </c>
      <c r="B21843" t="s">
        <v>52</v>
      </c>
      <c r="C21843" s="44">
        <v>0</v>
      </c>
      <c r="D21843" s="33">
        <v>43877</v>
      </c>
    </row>
    <row r="21844" spans="1:4" x14ac:dyDescent="0.2">
      <c r="A21844" t="s">
        <v>446</v>
      </c>
      <c r="B21844" t="s">
        <v>52</v>
      </c>
      <c r="C21844" s="44">
        <v>0</v>
      </c>
      <c r="D21844" s="33">
        <v>43878</v>
      </c>
    </row>
    <row r="21845" spans="1:4" x14ac:dyDescent="0.2">
      <c r="A21845" t="s">
        <v>446</v>
      </c>
      <c r="B21845" t="s">
        <v>52</v>
      </c>
      <c r="C21845" s="44">
        <v>0</v>
      </c>
      <c r="D21845" s="33">
        <v>43879</v>
      </c>
    </row>
    <row r="21846" spans="1:4" x14ac:dyDescent="0.2">
      <c r="A21846" t="s">
        <v>446</v>
      </c>
      <c r="B21846" t="s">
        <v>52</v>
      </c>
      <c r="C21846" s="44">
        <v>0</v>
      </c>
      <c r="D21846" s="33">
        <v>43880</v>
      </c>
    </row>
    <row r="21847" spans="1:4" x14ac:dyDescent="0.2">
      <c r="A21847" t="s">
        <v>446</v>
      </c>
      <c r="B21847" t="s">
        <v>52</v>
      </c>
      <c r="C21847" s="44">
        <v>0</v>
      </c>
      <c r="D21847" s="33">
        <v>43881</v>
      </c>
    </row>
    <row r="21848" spans="1:4" x14ac:dyDescent="0.2">
      <c r="A21848" t="s">
        <v>446</v>
      </c>
      <c r="B21848" t="s">
        <v>52</v>
      </c>
      <c r="C21848" s="44">
        <v>0</v>
      </c>
      <c r="D21848" s="33">
        <v>43882</v>
      </c>
    </row>
    <row r="21849" spans="1:4" x14ac:dyDescent="0.2">
      <c r="A21849" t="s">
        <v>446</v>
      </c>
      <c r="B21849" t="s">
        <v>52</v>
      </c>
      <c r="C21849" s="44">
        <v>0</v>
      </c>
      <c r="D21849" s="33">
        <v>43883</v>
      </c>
    </row>
    <row r="21850" spans="1:4" x14ac:dyDescent="0.2">
      <c r="A21850" t="s">
        <v>446</v>
      </c>
      <c r="B21850" t="s">
        <v>52</v>
      </c>
      <c r="C21850" s="44">
        <v>0</v>
      </c>
      <c r="D21850" s="33">
        <v>43884</v>
      </c>
    </row>
    <row r="21851" spans="1:4" x14ac:dyDescent="0.2">
      <c r="A21851" t="s">
        <v>446</v>
      </c>
      <c r="B21851" t="s">
        <v>52</v>
      </c>
      <c r="C21851" s="44">
        <v>0</v>
      </c>
      <c r="D21851" s="33">
        <v>43885</v>
      </c>
    </row>
    <row r="21852" spans="1:4" x14ac:dyDescent="0.2">
      <c r="A21852" t="s">
        <v>446</v>
      </c>
      <c r="B21852" t="s">
        <v>52</v>
      </c>
      <c r="C21852" s="44">
        <v>0</v>
      </c>
      <c r="D21852" s="33">
        <v>43886</v>
      </c>
    </row>
    <row r="21853" spans="1:4" x14ac:dyDescent="0.2">
      <c r="A21853" t="s">
        <v>446</v>
      </c>
      <c r="B21853" t="s">
        <v>52</v>
      </c>
      <c r="C21853" s="44">
        <v>0</v>
      </c>
      <c r="D21853" s="33">
        <v>43887</v>
      </c>
    </row>
    <row r="21854" spans="1:4" x14ac:dyDescent="0.2">
      <c r="A21854" t="s">
        <v>446</v>
      </c>
      <c r="B21854" t="s">
        <v>52</v>
      </c>
      <c r="C21854" s="44">
        <v>0</v>
      </c>
      <c r="D21854" s="33">
        <v>43888</v>
      </c>
    </row>
    <row r="21855" spans="1:4" x14ac:dyDescent="0.2">
      <c r="A21855" t="s">
        <v>446</v>
      </c>
      <c r="B21855" t="s">
        <v>52</v>
      </c>
      <c r="C21855" s="44">
        <v>0</v>
      </c>
      <c r="D21855" s="33">
        <v>43889</v>
      </c>
    </row>
    <row r="21856" spans="1:4" x14ac:dyDescent="0.2">
      <c r="A21856" t="s">
        <v>446</v>
      </c>
      <c r="B21856" t="s">
        <v>52</v>
      </c>
      <c r="C21856" s="44">
        <v>0</v>
      </c>
      <c r="D21856" s="33">
        <v>43890</v>
      </c>
    </row>
    <row r="21857" spans="1:4" x14ac:dyDescent="0.2">
      <c r="A21857" t="s">
        <v>446</v>
      </c>
      <c r="B21857" t="s">
        <v>52</v>
      </c>
      <c r="C21857" s="44">
        <v>0</v>
      </c>
      <c r="D21857" s="33">
        <v>43891</v>
      </c>
    </row>
    <row r="21858" spans="1:4" x14ac:dyDescent="0.2">
      <c r="A21858" t="s">
        <v>446</v>
      </c>
      <c r="B21858" t="s">
        <v>52</v>
      </c>
      <c r="C21858" s="44">
        <v>0</v>
      </c>
      <c r="D21858" s="33">
        <v>43892</v>
      </c>
    </row>
    <row r="21859" spans="1:4" x14ac:dyDescent="0.2">
      <c r="A21859" t="s">
        <v>446</v>
      </c>
      <c r="B21859" t="s">
        <v>52</v>
      </c>
      <c r="C21859" s="44">
        <v>0</v>
      </c>
      <c r="D21859" s="33">
        <v>43893</v>
      </c>
    </row>
    <row r="21860" spans="1:4" x14ac:dyDescent="0.2">
      <c r="A21860" t="s">
        <v>446</v>
      </c>
      <c r="B21860" t="s">
        <v>52</v>
      </c>
      <c r="C21860" s="44">
        <v>0</v>
      </c>
      <c r="D21860" s="33">
        <v>43894</v>
      </c>
    </row>
    <row r="21861" spans="1:4" x14ac:dyDescent="0.2">
      <c r="A21861" t="s">
        <v>446</v>
      </c>
      <c r="B21861" t="s">
        <v>52</v>
      </c>
      <c r="C21861" s="44">
        <v>0</v>
      </c>
      <c r="D21861" s="33">
        <v>43895</v>
      </c>
    </row>
    <row r="21862" spans="1:4" x14ac:dyDescent="0.2">
      <c r="A21862" t="s">
        <v>446</v>
      </c>
      <c r="B21862" t="s">
        <v>52</v>
      </c>
      <c r="C21862" s="44">
        <v>0</v>
      </c>
      <c r="D21862" s="33">
        <v>43896</v>
      </c>
    </row>
    <row r="21863" spans="1:4" x14ac:dyDescent="0.2">
      <c r="A21863" t="s">
        <v>446</v>
      </c>
      <c r="B21863" t="s">
        <v>52</v>
      </c>
      <c r="C21863" s="44">
        <v>0</v>
      </c>
      <c r="D21863" s="33">
        <v>43897</v>
      </c>
    </row>
    <row r="21864" spans="1:4" x14ac:dyDescent="0.2">
      <c r="A21864" t="s">
        <v>446</v>
      </c>
      <c r="B21864" t="s">
        <v>52</v>
      </c>
      <c r="C21864" s="44">
        <v>0</v>
      </c>
      <c r="D21864" s="33">
        <v>43898</v>
      </c>
    </row>
    <row r="21865" spans="1:4" x14ac:dyDescent="0.2">
      <c r="A21865" t="s">
        <v>446</v>
      </c>
      <c r="B21865" t="s">
        <v>52</v>
      </c>
      <c r="C21865" s="44">
        <v>0</v>
      </c>
      <c r="D21865" s="33">
        <v>43899</v>
      </c>
    </row>
    <row r="21866" spans="1:4" x14ac:dyDescent="0.2">
      <c r="A21866" t="s">
        <v>446</v>
      </c>
      <c r="B21866" t="s">
        <v>52</v>
      </c>
      <c r="C21866" s="44">
        <v>0</v>
      </c>
      <c r="D21866" s="33">
        <v>43900</v>
      </c>
    </row>
    <row r="21867" spans="1:4" x14ac:dyDescent="0.2">
      <c r="A21867" t="s">
        <v>446</v>
      </c>
      <c r="B21867" t="s">
        <v>52</v>
      </c>
      <c r="C21867" s="44">
        <v>0</v>
      </c>
      <c r="D21867" s="33">
        <v>43901</v>
      </c>
    </row>
    <row r="21868" spans="1:4" x14ac:dyDescent="0.2">
      <c r="A21868" t="s">
        <v>446</v>
      </c>
      <c r="B21868" t="s">
        <v>52</v>
      </c>
      <c r="C21868" s="44">
        <v>0</v>
      </c>
      <c r="D21868" s="33">
        <v>43902</v>
      </c>
    </row>
    <row r="21869" spans="1:4" x14ac:dyDescent="0.2">
      <c r="A21869" t="s">
        <v>446</v>
      </c>
      <c r="B21869" t="s">
        <v>52</v>
      </c>
      <c r="C21869" s="44">
        <v>1</v>
      </c>
      <c r="D21869" s="33">
        <v>43903</v>
      </c>
    </row>
    <row r="21870" spans="1:4" x14ac:dyDescent="0.2">
      <c r="A21870" t="s">
        <v>446</v>
      </c>
      <c r="B21870" t="s">
        <v>52</v>
      </c>
      <c r="C21870" s="44">
        <v>1</v>
      </c>
      <c r="D21870" s="33">
        <v>43904</v>
      </c>
    </row>
    <row r="21871" spans="1:4" x14ac:dyDescent="0.2">
      <c r="A21871" t="s">
        <v>446</v>
      </c>
      <c r="B21871" t="s">
        <v>52</v>
      </c>
      <c r="C21871" s="44">
        <v>1</v>
      </c>
      <c r="D21871" s="33">
        <v>43905</v>
      </c>
    </row>
    <row r="21872" spans="1:4" x14ac:dyDescent="0.2">
      <c r="A21872" t="s">
        <v>17</v>
      </c>
      <c r="B21872" t="s">
        <v>17</v>
      </c>
      <c r="C21872" s="44">
        <v>0</v>
      </c>
      <c r="D21872" s="33">
        <v>43852</v>
      </c>
    </row>
    <row r="21873" spans="1:4" x14ac:dyDescent="0.2">
      <c r="A21873" t="s">
        <v>17</v>
      </c>
      <c r="B21873" t="s">
        <v>17</v>
      </c>
      <c r="C21873" s="44">
        <v>0</v>
      </c>
      <c r="D21873" s="33">
        <v>43853</v>
      </c>
    </row>
    <row r="21874" spans="1:4" x14ac:dyDescent="0.2">
      <c r="A21874" t="s">
        <v>17</v>
      </c>
      <c r="B21874" t="s">
        <v>17</v>
      </c>
      <c r="C21874" s="44">
        <v>0</v>
      </c>
      <c r="D21874" s="33">
        <v>43854</v>
      </c>
    </row>
    <row r="21875" spans="1:4" x14ac:dyDescent="0.2">
      <c r="A21875" t="s">
        <v>17</v>
      </c>
      <c r="B21875" t="s">
        <v>17</v>
      </c>
      <c r="C21875" s="44">
        <v>0</v>
      </c>
      <c r="D21875" s="33">
        <v>43855</v>
      </c>
    </row>
    <row r="21876" spans="1:4" x14ac:dyDescent="0.2">
      <c r="A21876" t="s">
        <v>17</v>
      </c>
      <c r="B21876" t="s">
        <v>17</v>
      </c>
      <c r="C21876" s="44">
        <v>0</v>
      </c>
      <c r="D21876" s="33">
        <v>43856</v>
      </c>
    </row>
    <row r="21877" spans="1:4" x14ac:dyDescent="0.2">
      <c r="A21877" t="s">
        <v>17</v>
      </c>
      <c r="B21877" t="s">
        <v>17</v>
      </c>
      <c r="C21877" s="44">
        <v>0</v>
      </c>
      <c r="D21877" s="33">
        <v>43857</v>
      </c>
    </row>
    <row r="21878" spans="1:4" x14ac:dyDescent="0.2">
      <c r="A21878" t="s">
        <v>17</v>
      </c>
      <c r="B21878" t="s">
        <v>17</v>
      </c>
      <c r="C21878" s="44">
        <v>0</v>
      </c>
      <c r="D21878" s="33">
        <v>43858</v>
      </c>
    </row>
    <row r="21879" spans="1:4" x14ac:dyDescent="0.2">
      <c r="A21879" t="s">
        <v>17</v>
      </c>
      <c r="B21879" t="s">
        <v>17</v>
      </c>
      <c r="C21879" s="44">
        <v>0</v>
      </c>
      <c r="D21879" s="33">
        <v>43859</v>
      </c>
    </row>
    <row r="21880" spans="1:4" x14ac:dyDescent="0.2">
      <c r="A21880" t="s">
        <v>17</v>
      </c>
      <c r="B21880" t="s">
        <v>17</v>
      </c>
      <c r="C21880" s="44">
        <v>0</v>
      </c>
      <c r="D21880" s="33">
        <v>43860</v>
      </c>
    </row>
    <row r="21881" spans="1:4" x14ac:dyDescent="0.2">
      <c r="A21881" t="s">
        <v>17</v>
      </c>
      <c r="B21881" t="s">
        <v>17</v>
      </c>
      <c r="C21881" s="44">
        <v>2</v>
      </c>
      <c r="D21881" s="33">
        <v>43861</v>
      </c>
    </row>
    <row r="21882" spans="1:4" x14ac:dyDescent="0.2">
      <c r="A21882" t="s">
        <v>17</v>
      </c>
      <c r="B21882" t="s">
        <v>17</v>
      </c>
      <c r="C21882" s="44">
        <v>2</v>
      </c>
      <c r="D21882" s="33">
        <v>43862</v>
      </c>
    </row>
    <row r="21883" spans="1:4" x14ac:dyDescent="0.2">
      <c r="A21883" t="s">
        <v>17</v>
      </c>
      <c r="B21883" t="s">
        <v>17</v>
      </c>
      <c r="C21883" s="44">
        <v>2</v>
      </c>
      <c r="D21883" s="33">
        <v>43863</v>
      </c>
    </row>
    <row r="21884" spans="1:4" x14ac:dyDescent="0.2">
      <c r="A21884" t="s">
        <v>17</v>
      </c>
      <c r="B21884" t="s">
        <v>17</v>
      </c>
      <c r="C21884" s="44">
        <v>2</v>
      </c>
      <c r="D21884" s="33">
        <v>43864</v>
      </c>
    </row>
    <row r="21885" spans="1:4" x14ac:dyDescent="0.2">
      <c r="A21885" t="s">
        <v>17</v>
      </c>
      <c r="B21885" t="s">
        <v>17</v>
      </c>
      <c r="C21885" s="44">
        <v>2</v>
      </c>
      <c r="D21885" s="33">
        <v>43865</v>
      </c>
    </row>
    <row r="21886" spans="1:4" x14ac:dyDescent="0.2">
      <c r="A21886" t="s">
        <v>17</v>
      </c>
      <c r="B21886" t="s">
        <v>17</v>
      </c>
      <c r="C21886" s="44">
        <v>2</v>
      </c>
      <c r="D21886" s="33">
        <v>43866</v>
      </c>
    </row>
    <row r="21887" spans="1:4" x14ac:dyDescent="0.2">
      <c r="A21887" t="s">
        <v>17</v>
      </c>
      <c r="B21887" t="s">
        <v>17</v>
      </c>
      <c r="C21887" s="44">
        <v>2</v>
      </c>
      <c r="D21887" s="33">
        <v>43867</v>
      </c>
    </row>
    <row r="21888" spans="1:4" x14ac:dyDescent="0.2">
      <c r="A21888" t="s">
        <v>17</v>
      </c>
      <c r="B21888" t="s">
        <v>17</v>
      </c>
      <c r="C21888" s="44">
        <v>3</v>
      </c>
      <c r="D21888" s="33">
        <v>43868</v>
      </c>
    </row>
    <row r="21889" spans="1:4" x14ac:dyDescent="0.2">
      <c r="A21889" t="s">
        <v>17</v>
      </c>
      <c r="B21889" t="s">
        <v>17</v>
      </c>
      <c r="C21889" s="44">
        <v>3</v>
      </c>
      <c r="D21889" s="33">
        <v>43869</v>
      </c>
    </row>
    <row r="21890" spans="1:4" x14ac:dyDescent="0.2">
      <c r="A21890" t="s">
        <v>17</v>
      </c>
      <c r="B21890" t="s">
        <v>17</v>
      </c>
      <c r="C21890" s="44">
        <v>3</v>
      </c>
      <c r="D21890" s="33">
        <v>43870</v>
      </c>
    </row>
    <row r="21891" spans="1:4" x14ac:dyDescent="0.2">
      <c r="A21891" t="s">
        <v>17</v>
      </c>
      <c r="B21891" t="s">
        <v>17</v>
      </c>
      <c r="C21891" s="44">
        <v>8</v>
      </c>
      <c r="D21891" s="33">
        <v>43871</v>
      </c>
    </row>
    <row r="21892" spans="1:4" x14ac:dyDescent="0.2">
      <c r="A21892" t="s">
        <v>17</v>
      </c>
      <c r="B21892" t="s">
        <v>17</v>
      </c>
      <c r="C21892" s="44">
        <v>8</v>
      </c>
      <c r="D21892" s="33">
        <v>43872</v>
      </c>
    </row>
    <row r="21893" spans="1:4" x14ac:dyDescent="0.2">
      <c r="A21893" t="s">
        <v>17</v>
      </c>
      <c r="B21893" t="s">
        <v>17</v>
      </c>
      <c r="C21893" s="44">
        <v>9</v>
      </c>
      <c r="D21893" s="33">
        <v>43873</v>
      </c>
    </row>
    <row r="21894" spans="1:4" x14ac:dyDescent="0.2">
      <c r="A21894" t="s">
        <v>17</v>
      </c>
      <c r="B21894" t="s">
        <v>17</v>
      </c>
      <c r="C21894" s="44">
        <v>9</v>
      </c>
      <c r="D21894" s="33">
        <v>43874</v>
      </c>
    </row>
    <row r="21895" spans="1:4" x14ac:dyDescent="0.2">
      <c r="A21895" t="s">
        <v>17</v>
      </c>
      <c r="B21895" t="s">
        <v>17</v>
      </c>
      <c r="C21895" s="44">
        <v>9</v>
      </c>
      <c r="D21895" s="33">
        <v>43875</v>
      </c>
    </row>
    <row r="21896" spans="1:4" x14ac:dyDescent="0.2">
      <c r="A21896" t="s">
        <v>17</v>
      </c>
      <c r="B21896" t="s">
        <v>17</v>
      </c>
      <c r="C21896" s="44">
        <v>9</v>
      </c>
      <c r="D21896" s="33">
        <v>43876</v>
      </c>
    </row>
    <row r="21897" spans="1:4" x14ac:dyDescent="0.2">
      <c r="A21897" t="s">
        <v>17</v>
      </c>
      <c r="B21897" t="s">
        <v>17</v>
      </c>
      <c r="C21897" s="44">
        <v>9</v>
      </c>
      <c r="D21897" s="33">
        <v>43877</v>
      </c>
    </row>
    <row r="21898" spans="1:4" x14ac:dyDescent="0.2">
      <c r="A21898" t="s">
        <v>17</v>
      </c>
      <c r="B21898" t="s">
        <v>17</v>
      </c>
      <c r="C21898" s="44">
        <v>9</v>
      </c>
      <c r="D21898" s="33">
        <v>43878</v>
      </c>
    </row>
    <row r="21899" spans="1:4" x14ac:dyDescent="0.2">
      <c r="A21899" t="s">
        <v>17</v>
      </c>
      <c r="B21899" t="s">
        <v>17</v>
      </c>
      <c r="C21899" s="44">
        <v>9</v>
      </c>
      <c r="D21899" s="33">
        <v>43879</v>
      </c>
    </row>
    <row r="21900" spans="1:4" x14ac:dyDescent="0.2">
      <c r="A21900" t="s">
        <v>17</v>
      </c>
      <c r="B21900" t="s">
        <v>17</v>
      </c>
      <c r="C21900" s="44">
        <v>9</v>
      </c>
      <c r="D21900" s="33">
        <v>43880</v>
      </c>
    </row>
    <row r="21901" spans="1:4" x14ac:dyDescent="0.2">
      <c r="A21901" t="s">
        <v>17</v>
      </c>
      <c r="B21901" t="s">
        <v>17</v>
      </c>
      <c r="C21901" s="44">
        <v>9</v>
      </c>
      <c r="D21901" s="33">
        <v>43881</v>
      </c>
    </row>
    <row r="21902" spans="1:4" x14ac:dyDescent="0.2">
      <c r="A21902" t="s">
        <v>17</v>
      </c>
      <c r="B21902" t="s">
        <v>17</v>
      </c>
      <c r="C21902" s="44">
        <v>9</v>
      </c>
      <c r="D21902" s="33">
        <v>43882</v>
      </c>
    </row>
    <row r="21903" spans="1:4" x14ac:dyDescent="0.2">
      <c r="A21903" t="s">
        <v>17</v>
      </c>
      <c r="B21903" t="s">
        <v>17</v>
      </c>
      <c r="C21903" s="44">
        <v>9</v>
      </c>
      <c r="D21903" s="33">
        <v>43883</v>
      </c>
    </row>
    <row r="21904" spans="1:4" x14ac:dyDescent="0.2">
      <c r="A21904" t="s">
        <v>17</v>
      </c>
      <c r="B21904" t="s">
        <v>17</v>
      </c>
      <c r="C21904" s="44">
        <v>9</v>
      </c>
      <c r="D21904" s="33">
        <v>43884</v>
      </c>
    </row>
    <row r="21905" spans="1:4" x14ac:dyDescent="0.2">
      <c r="A21905" t="s">
        <v>17</v>
      </c>
      <c r="B21905" t="s">
        <v>17</v>
      </c>
      <c r="C21905" s="44">
        <v>13</v>
      </c>
      <c r="D21905" s="33">
        <v>43885</v>
      </c>
    </row>
    <row r="21906" spans="1:4" x14ac:dyDescent="0.2">
      <c r="A21906" t="s">
        <v>17</v>
      </c>
      <c r="B21906" t="s">
        <v>17</v>
      </c>
      <c r="C21906" s="44">
        <v>13</v>
      </c>
      <c r="D21906" s="33">
        <v>43886</v>
      </c>
    </row>
    <row r="21907" spans="1:4" x14ac:dyDescent="0.2">
      <c r="A21907" t="s">
        <v>17</v>
      </c>
      <c r="B21907" t="s">
        <v>17</v>
      </c>
      <c r="C21907" s="44">
        <v>13</v>
      </c>
      <c r="D21907" s="33">
        <v>43887</v>
      </c>
    </row>
    <row r="21908" spans="1:4" x14ac:dyDescent="0.2">
      <c r="A21908" t="s">
        <v>17</v>
      </c>
      <c r="B21908" t="s">
        <v>17</v>
      </c>
      <c r="C21908" s="44">
        <v>15</v>
      </c>
      <c r="D21908" s="33">
        <v>43888</v>
      </c>
    </row>
    <row r="21909" spans="1:4" x14ac:dyDescent="0.2">
      <c r="A21909" t="s">
        <v>17</v>
      </c>
      <c r="B21909" t="s">
        <v>17</v>
      </c>
      <c r="C21909" s="44">
        <v>20</v>
      </c>
      <c r="D21909" s="33">
        <v>43889</v>
      </c>
    </row>
    <row r="21910" spans="1:4" x14ac:dyDescent="0.2">
      <c r="A21910" t="s">
        <v>17</v>
      </c>
      <c r="B21910" t="s">
        <v>17</v>
      </c>
      <c r="C21910" s="44">
        <v>23</v>
      </c>
      <c r="D21910" s="33">
        <v>43890</v>
      </c>
    </row>
    <row r="21911" spans="1:4" x14ac:dyDescent="0.2">
      <c r="A21911" t="s">
        <v>17</v>
      </c>
      <c r="B21911" t="s">
        <v>17</v>
      </c>
      <c r="C21911" s="44">
        <v>36</v>
      </c>
      <c r="D21911" s="33">
        <v>43891</v>
      </c>
    </row>
    <row r="21912" spans="1:4" x14ac:dyDescent="0.2">
      <c r="A21912" t="s">
        <v>17</v>
      </c>
      <c r="B21912" t="s">
        <v>17</v>
      </c>
      <c r="C21912" s="44">
        <v>40</v>
      </c>
      <c r="D21912" s="33">
        <v>43892</v>
      </c>
    </row>
    <row r="21913" spans="1:4" x14ac:dyDescent="0.2">
      <c r="A21913" t="s">
        <v>17</v>
      </c>
      <c r="B21913" t="s">
        <v>17</v>
      </c>
      <c r="C21913" s="44">
        <v>51</v>
      </c>
      <c r="D21913" s="33">
        <v>43893</v>
      </c>
    </row>
    <row r="21914" spans="1:4" x14ac:dyDescent="0.2">
      <c r="A21914" t="s">
        <v>17</v>
      </c>
      <c r="B21914" t="s">
        <v>17</v>
      </c>
      <c r="C21914" s="44">
        <v>85</v>
      </c>
      <c r="D21914" s="33">
        <v>43894</v>
      </c>
    </row>
    <row r="21915" spans="1:4" x14ac:dyDescent="0.2">
      <c r="A21915" t="s">
        <v>17</v>
      </c>
      <c r="B21915" t="s">
        <v>17</v>
      </c>
      <c r="C21915" s="44">
        <v>115</v>
      </c>
      <c r="D21915" s="33">
        <v>43895</v>
      </c>
    </row>
    <row r="21916" spans="1:4" x14ac:dyDescent="0.2">
      <c r="A21916" t="s">
        <v>17</v>
      </c>
      <c r="B21916" t="s">
        <v>17</v>
      </c>
      <c r="C21916" s="44">
        <v>163</v>
      </c>
      <c r="D21916" s="33">
        <v>43896</v>
      </c>
    </row>
    <row r="21917" spans="1:4" x14ac:dyDescent="0.2">
      <c r="A21917" t="s">
        <v>17</v>
      </c>
      <c r="B21917" t="s">
        <v>17</v>
      </c>
      <c r="C21917" s="44">
        <v>206</v>
      </c>
      <c r="D21917" s="33">
        <v>43897</v>
      </c>
    </row>
    <row r="21918" spans="1:4" x14ac:dyDescent="0.2">
      <c r="A21918" t="s">
        <v>17</v>
      </c>
      <c r="B21918" t="s">
        <v>17</v>
      </c>
      <c r="C21918" s="44">
        <v>273</v>
      </c>
      <c r="D21918" s="33">
        <v>43898</v>
      </c>
    </row>
    <row r="21919" spans="1:4" x14ac:dyDescent="0.2">
      <c r="A21919" t="s">
        <v>17</v>
      </c>
      <c r="B21919" t="s">
        <v>17</v>
      </c>
      <c r="C21919" s="44">
        <v>321</v>
      </c>
      <c r="D21919" s="33">
        <v>43899</v>
      </c>
    </row>
    <row r="21920" spans="1:4" x14ac:dyDescent="0.2">
      <c r="A21920" t="s">
        <v>17</v>
      </c>
      <c r="B21920" t="s">
        <v>17</v>
      </c>
      <c r="C21920" s="44">
        <v>382</v>
      </c>
      <c r="D21920" s="33">
        <v>43900</v>
      </c>
    </row>
    <row r="21921" spans="1:4" x14ac:dyDescent="0.2">
      <c r="A21921" t="s">
        <v>17</v>
      </c>
      <c r="B21921" t="s">
        <v>17</v>
      </c>
      <c r="C21921" s="44">
        <v>456</v>
      </c>
      <c r="D21921" s="33">
        <v>43901</v>
      </c>
    </row>
    <row r="21922" spans="1:4" x14ac:dyDescent="0.2">
      <c r="A21922" t="s">
        <v>17</v>
      </c>
      <c r="B21922" t="s">
        <v>17</v>
      </c>
      <c r="C21922" s="44">
        <v>456</v>
      </c>
      <c r="D21922" s="33">
        <v>43902</v>
      </c>
    </row>
    <row r="21923" spans="1:4" x14ac:dyDescent="0.2">
      <c r="A21923" t="s">
        <v>17</v>
      </c>
      <c r="B21923" t="s">
        <v>17</v>
      </c>
      <c r="C21923" s="44">
        <v>798</v>
      </c>
      <c r="D21923" s="33">
        <v>43903</v>
      </c>
    </row>
    <row r="21924" spans="1:4" x14ac:dyDescent="0.2">
      <c r="A21924" t="s">
        <v>17</v>
      </c>
      <c r="B21924" t="s">
        <v>17</v>
      </c>
      <c r="C21924" s="44">
        <v>1140</v>
      </c>
      <c r="D21924" s="33">
        <v>43904</v>
      </c>
    </row>
    <row r="21925" spans="1:4" x14ac:dyDescent="0.2">
      <c r="A21925" t="s">
        <v>17</v>
      </c>
      <c r="B21925" t="s">
        <v>17</v>
      </c>
      <c r="C21925" s="44">
        <v>1140</v>
      </c>
      <c r="D21925" s="33">
        <v>43905</v>
      </c>
    </row>
    <row r="21926" spans="1:4" x14ac:dyDescent="0.2">
      <c r="B21926" t="s">
        <v>447</v>
      </c>
      <c r="C21926" s="44">
        <v>0</v>
      </c>
      <c r="D21926" s="33">
        <v>43852</v>
      </c>
    </row>
    <row r="21927" spans="1:4" x14ac:dyDescent="0.2">
      <c r="B21927" t="s">
        <v>447</v>
      </c>
      <c r="C21927" s="44">
        <v>0</v>
      </c>
      <c r="D21927" s="33">
        <v>43853</v>
      </c>
    </row>
    <row r="21928" spans="1:4" x14ac:dyDescent="0.2">
      <c r="B21928" t="s">
        <v>447</v>
      </c>
      <c r="C21928" s="44">
        <v>0</v>
      </c>
      <c r="D21928" s="33">
        <v>43854</v>
      </c>
    </row>
    <row r="21929" spans="1:4" x14ac:dyDescent="0.2">
      <c r="B21929" t="s">
        <v>447</v>
      </c>
      <c r="C21929" s="44">
        <v>0</v>
      </c>
      <c r="D21929" s="33">
        <v>43855</v>
      </c>
    </row>
    <row r="21930" spans="1:4" x14ac:dyDescent="0.2">
      <c r="B21930" t="s">
        <v>447</v>
      </c>
      <c r="C21930" s="44">
        <v>0</v>
      </c>
      <c r="D21930" s="33">
        <v>43856</v>
      </c>
    </row>
    <row r="21931" spans="1:4" x14ac:dyDescent="0.2">
      <c r="B21931" t="s">
        <v>447</v>
      </c>
      <c r="C21931" s="44">
        <v>0</v>
      </c>
      <c r="D21931" s="33">
        <v>43857</v>
      </c>
    </row>
    <row r="21932" spans="1:4" x14ac:dyDescent="0.2">
      <c r="B21932" t="s">
        <v>447</v>
      </c>
      <c r="C21932" s="44">
        <v>0</v>
      </c>
      <c r="D21932" s="33">
        <v>43858</v>
      </c>
    </row>
    <row r="21933" spans="1:4" x14ac:dyDescent="0.2">
      <c r="B21933" t="s">
        <v>447</v>
      </c>
      <c r="C21933" s="44">
        <v>0</v>
      </c>
      <c r="D21933" s="33">
        <v>43859</v>
      </c>
    </row>
    <row r="21934" spans="1:4" x14ac:dyDescent="0.2">
      <c r="B21934" t="s">
        <v>447</v>
      </c>
      <c r="C21934" s="44">
        <v>0</v>
      </c>
      <c r="D21934" s="33">
        <v>43860</v>
      </c>
    </row>
    <row r="21935" spans="1:4" x14ac:dyDescent="0.2">
      <c r="B21935" t="s">
        <v>447</v>
      </c>
      <c r="C21935" s="44">
        <v>0</v>
      </c>
      <c r="D21935" s="33">
        <v>43861</v>
      </c>
    </row>
    <row r="21936" spans="1:4" x14ac:dyDescent="0.2">
      <c r="B21936" t="s">
        <v>447</v>
      </c>
      <c r="C21936" s="44">
        <v>0</v>
      </c>
      <c r="D21936" s="33">
        <v>43862</v>
      </c>
    </row>
    <row r="21937" spans="2:4" x14ac:dyDescent="0.2">
      <c r="B21937" t="s">
        <v>447</v>
      </c>
      <c r="C21937" s="44">
        <v>0</v>
      </c>
      <c r="D21937" s="33">
        <v>43863</v>
      </c>
    </row>
    <row r="21938" spans="2:4" x14ac:dyDescent="0.2">
      <c r="B21938" t="s">
        <v>447</v>
      </c>
      <c r="C21938" s="44">
        <v>0</v>
      </c>
      <c r="D21938" s="33">
        <v>43864</v>
      </c>
    </row>
    <row r="21939" spans="2:4" x14ac:dyDescent="0.2">
      <c r="B21939" t="s">
        <v>447</v>
      </c>
      <c r="C21939" s="44">
        <v>0</v>
      </c>
      <c r="D21939" s="33">
        <v>43865</v>
      </c>
    </row>
    <row r="21940" spans="2:4" x14ac:dyDescent="0.2">
      <c r="B21940" t="s">
        <v>447</v>
      </c>
      <c r="C21940" s="44">
        <v>0</v>
      </c>
      <c r="D21940" s="33">
        <v>43866</v>
      </c>
    </row>
    <row r="21941" spans="2:4" x14ac:dyDescent="0.2">
      <c r="B21941" t="s">
        <v>447</v>
      </c>
      <c r="C21941" s="44">
        <v>0</v>
      </c>
      <c r="D21941" s="33">
        <v>43867</v>
      </c>
    </row>
    <row r="21942" spans="2:4" x14ac:dyDescent="0.2">
      <c r="B21942" t="s">
        <v>447</v>
      </c>
      <c r="C21942" s="44">
        <v>0</v>
      </c>
      <c r="D21942" s="33">
        <v>43868</v>
      </c>
    </row>
    <row r="21943" spans="2:4" x14ac:dyDescent="0.2">
      <c r="B21943" t="s">
        <v>447</v>
      </c>
      <c r="C21943" s="44">
        <v>0</v>
      </c>
      <c r="D21943" s="33">
        <v>43869</v>
      </c>
    </row>
    <row r="21944" spans="2:4" x14ac:dyDescent="0.2">
      <c r="B21944" t="s">
        <v>447</v>
      </c>
      <c r="C21944" s="44">
        <v>0</v>
      </c>
      <c r="D21944" s="33">
        <v>43870</v>
      </c>
    </row>
    <row r="21945" spans="2:4" x14ac:dyDescent="0.2">
      <c r="B21945" t="s">
        <v>447</v>
      </c>
      <c r="C21945" s="44">
        <v>0</v>
      </c>
      <c r="D21945" s="33">
        <v>43871</v>
      </c>
    </row>
    <row r="21946" spans="2:4" x14ac:dyDescent="0.2">
      <c r="B21946" t="s">
        <v>447</v>
      </c>
      <c r="C21946" s="44">
        <v>0</v>
      </c>
      <c r="D21946" s="33">
        <v>43872</v>
      </c>
    </row>
    <row r="21947" spans="2:4" x14ac:dyDescent="0.2">
      <c r="B21947" t="s">
        <v>447</v>
      </c>
      <c r="C21947" s="44">
        <v>0</v>
      </c>
      <c r="D21947" s="33">
        <v>43873</v>
      </c>
    </row>
    <row r="21948" spans="2:4" x14ac:dyDescent="0.2">
      <c r="B21948" t="s">
        <v>447</v>
      </c>
      <c r="C21948" s="44">
        <v>0</v>
      </c>
      <c r="D21948" s="33">
        <v>43874</v>
      </c>
    </row>
    <row r="21949" spans="2:4" x14ac:dyDescent="0.2">
      <c r="B21949" t="s">
        <v>447</v>
      </c>
      <c r="C21949" s="44">
        <v>0</v>
      </c>
      <c r="D21949" s="33">
        <v>43875</v>
      </c>
    </row>
    <row r="21950" spans="2:4" x14ac:dyDescent="0.2">
      <c r="B21950" t="s">
        <v>447</v>
      </c>
      <c r="C21950" s="44">
        <v>0</v>
      </c>
      <c r="D21950" s="33">
        <v>43876</v>
      </c>
    </row>
    <row r="21951" spans="2:4" x14ac:dyDescent="0.2">
      <c r="B21951" t="s">
        <v>447</v>
      </c>
      <c r="C21951" s="44">
        <v>0</v>
      </c>
      <c r="D21951" s="33">
        <v>43877</v>
      </c>
    </row>
    <row r="21952" spans="2:4" x14ac:dyDescent="0.2">
      <c r="B21952" t="s">
        <v>447</v>
      </c>
      <c r="C21952" s="44">
        <v>0</v>
      </c>
      <c r="D21952" s="33">
        <v>43878</v>
      </c>
    </row>
    <row r="21953" spans="2:4" x14ac:dyDescent="0.2">
      <c r="B21953" t="s">
        <v>447</v>
      </c>
      <c r="C21953" s="44">
        <v>0</v>
      </c>
      <c r="D21953" s="33">
        <v>43879</v>
      </c>
    </row>
    <row r="21954" spans="2:4" x14ac:dyDescent="0.2">
      <c r="B21954" t="s">
        <v>447</v>
      </c>
      <c r="C21954" s="44">
        <v>0</v>
      </c>
      <c r="D21954" s="33">
        <v>43880</v>
      </c>
    </row>
    <row r="21955" spans="2:4" x14ac:dyDescent="0.2">
      <c r="B21955" t="s">
        <v>447</v>
      </c>
      <c r="C21955" s="44">
        <v>0</v>
      </c>
      <c r="D21955" s="33">
        <v>43881</v>
      </c>
    </row>
    <row r="21956" spans="2:4" x14ac:dyDescent="0.2">
      <c r="B21956" t="s">
        <v>447</v>
      </c>
      <c r="C21956" s="44">
        <v>0</v>
      </c>
      <c r="D21956" s="33">
        <v>43882</v>
      </c>
    </row>
    <row r="21957" spans="2:4" x14ac:dyDescent="0.2">
      <c r="B21957" t="s">
        <v>447</v>
      </c>
      <c r="C21957" s="44">
        <v>0</v>
      </c>
      <c r="D21957" s="33">
        <v>43883</v>
      </c>
    </row>
    <row r="21958" spans="2:4" x14ac:dyDescent="0.2">
      <c r="B21958" t="s">
        <v>447</v>
      </c>
      <c r="C21958" s="44">
        <v>0</v>
      </c>
      <c r="D21958" s="33">
        <v>43884</v>
      </c>
    </row>
    <row r="21959" spans="2:4" x14ac:dyDescent="0.2">
      <c r="B21959" t="s">
        <v>447</v>
      </c>
      <c r="C21959" s="44">
        <v>0</v>
      </c>
      <c r="D21959" s="33">
        <v>43885</v>
      </c>
    </row>
    <row r="21960" spans="2:4" x14ac:dyDescent="0.2">
      <c r="B21960" t="s">
        <v>447</v>
      </c>
      <c r="C21960" s="44">
        <v>0</v>
      </c>
      <c r="D21960" s="33">
        <v>43886</v>
      </c>
    </row>
    <row r="21961" spans="2:4" x14ac:dyDescent="0.2">
      <c r="B21961" t="s">
        <v>447</v>
      </c>
      <c r="C21961" s="44">
        <v>0</v>
      </c>
      <c r="D21961" s="33">
        <v>43887</v>
      </c>
    </row>
    <row r="21962" spans="2:4" x14ac:dyDescent="0.2">
      <c r="B21962" t="s">
        <v>447</v>
      </c>
      <c r="C21962" s="44">
        <v>0</v>
      </c>
      <c r="D21962" s="33">
        <v>43888</v>
      </c>
    </row>
    <row r="21963" spans="2:4" x14ac:dyDescent="0.2">
      <c r="B21963" t="s">
        <v>447</v>
      </c>
      <c r="C21963" s="44">
        <v>0</v>
      </c>
      <c r="D21963" s="33">
        <v>43889</v>
      </c>
    </row>
    <row r="21964" spans="2:4" x14ac:dyDescent="0.2">
      <c r="B21964" t="s">
        <v>447</v>
      </c>
      <c r="C21964" s="44">
        <v>0</v>
      </c>
      <c r="D21964" s="33">
        <v>43890</v>
      </c>
    </row>
    <row r="21965" spans="2:4" x14ac:dyDescent="0.2">
      <c r="B21965" t="s">
        <v>447</v>
      </c>
      <c r="C21965" s="44">
        <v>0</v>
      </c>
      <c r="D21965" s="33">
        <v>43891</v>
      </c>
    </row>
    <row r="21966" spans="2:4" x14ac:dyDescent="0.2">
      <c r="B21966" t="s">
        <v>447</v>
      </c>
      <c r="C21966" s="44">
        <v>0</v>
      </c>
      <c r="D21966" s="33">
        <v>43892</v>
      </c>
    </row>
    <row r="21967" spans="2:4" x14ac:dyDescent="0.2">
      <c r="B21967" t="s">
        <v>447</v>
      </c>
      <c r="C21967" s="44">
        <v>0</v>
      </c>
      <c r="D21967" s="33">
        <v>43893</v>
      </c>
    </row>
    <row r="21968" spans="2:4" x14ac:dyDescent="0.2">
      <c r="B21968" t="s">
        <v>447</v>
      </c>
      <c r="C21968" s="44">
        <v>0</v>
      </c>
      <c r="D21968" s="33">
        <v>43894</v>
      </c>
    </row>
    <row r="21969" spans="1:4" x14ac:dyDescent="0.2">
      <c r="B21969" t="s">
        <v>447</v>
      </c>
      <c r="C21969" s="44">
        <v>0</v>
      </c>
      <c r="D21969" s="33">
        <v>43895</v>
      </c>
    </row>
    <row r="21970" spans="1:4" x14ac:dyDescent="0.2">
      <c r="B21970" t="s">
        <v>447</v>
      </c>
      <c r="C21970" s="44">
        <v>0</v>
      </c>
      <c r="D21970" s="33">
        <v>43896</v>
      </c>
    </row>
    <row r="21971" spans="1:4" x14ac:dyDescent="0.2">
      <c r="B21971" t="s">
        <v>447</v>
      </c>
      <c r="C21971" s="44">
        <v>0</v>
      </c>
      <c r="D21971" s="33">
        <v>43897</v>
      </c>
    </row>
    <row r="21972" spans="1:4" x14ac:dyDescent="0.2">
      <c r="B21972" t="s">
        <v>447</v>
      </c>
      <c r="C21972" s="44">
        <v>0</v>
      </c>
      <c r="D21972" s="33">
        <v>43898</v>
      </c>
    </row>
    <row r="21973" spans="1:4" x14ac:dyDescent="0.2">
      <c r="B21973" t="s">
        <v>447</v>
      </c>
      <c r="C21973" s="44">
        <v>0</v>
      </c>
      <c r="D21973" s="33">
        <v>43899</v>
      </c>
    </row>
    <row r="21974" spans="1:4" x14ac:dyDescent="0.2">
      <c r="B21974" t="s">
        <v>447</v>
      </c>
      <c r="C21974" s="44">
        <v>0</v>
      </c>
      <c r="D21974" s="33">
        <v>43900</v>
      </c>
    </row>
    <row r="21975" spans="1:4" x14ac:dyDescent="0.2">
      <c r="B21975" t="s">
        <v>447</v>
      </c>
      <c r="C21975" s="44">
        <v>0</v>
      </c>
      <c r="D21975" s="33">
        <v>43901</v>
      </c>
    </row>
    <row r="21976" spans="1:4" x14ac:dyDescent="0.2">
      <c r="B21976" t="s">
        <v>447</v>
      </c>
      <c r="C21976" s="44">
        <v>0</v>
      </c>
      <c r="D21976" s="33">
        <v>43902</v>
      </c>
    </row>
    <row r="21977" spans="1:4" x14ac:dyDescent="0.2">
      <c r="B21977" t="s">
        <v>447</v>
      </c>
      <c r="C21977" s="44">
        <v>4</v>
      </c>
      <c r="D21977" s="33">
        <v>43903</v>
      </c>
    </row>
    <row r="21978" spans="1:4" x14ac:dyDescent="0.2">
      <c r="B21978" t="s">
        <v>447</v>
      </c>
      <c r="C21978" s="44">
        <v>6</v>
      </c>
      <c r="D21978" s="33">
        <v>43904</v>
      </c>
    </row>
    <row r="21979" spans="1:4" x14ac:dyDescent="0.2">
      <c r="B21979" t="s">
        <v>447</v>
      </c>
      <c r="C21979" s="44">
        <v>9</v>
      </c>
      <c r="D21979" s="33">
        <v>43905</v>
      </c>
    </row>
    <row r="21980" spans="1:4" x14ac:dyDescent="0.2">
      <c r="A21980" t="s">
        <v>448</v>
      </c>
      <c r="B21980" t="s">
        <v>14</v>
      </c>
      <c r="C21980" s="44">
        <v>0</v>
      </c>
      <c r="D21980" s="33">
        <v>43852</v>
      </c>
    </row>
    <row r="21981" spans="1:4" x14ac:dyDescent="0.2">
      <c r="A21981" t="s">
        <v>448</v>
      </c>
      <c r="B21981" t="s">
        <v>14</v>
      </c>
      <c r="C21981" s="44">
        <v>0</v>
      </c>
      <c r="D21981" s="33">
        <v>43853</v>
      </c>
    </row>
    <row r="21982" spans="1:4" x14ac:dyDescent="0.2">
      <c r="A21982" t="s">
        <v>448</v>
      </c>
      <c r="B21982" t="s">
        <v>14</v>
      </c>
      <c r="C21982" s="44">
        <v>0</v>
      </c>
      <c r="D21982" s="33">
        <v>43854</v>
      </c>
    </row>
    <row r="21983" spans="1:4" x14ac:dyDescent="0.2">
      <c r="A21983" t="s">
        <v>448</v>
      </c>
      <c r="B21983" t="s">
        <v>14</v>
      </c>
      <c r="C21983" s="44">
        <v>0</v>
      </c>
      <c r="D21983" s="33">
        <v>43855</v>
      </c>
    </row>
    <row r="21984" spans="1:4" x14ac:dyDescent="0.2">
      <c r="A21984" t="s">
        <v>448</v>
      </c>
      <c r="B21984" t="s">
        <v>14</v>
      </c>
      <c r="C21984" s="44">
        <v>0</v>
      </c>
      <c r="D21984" s="33">
        <v>43856</v>
      </c>
    </row>
    <row r="21985" spans="1:4" x14ac:dyDescent="0.2">
      <c r="A21985" t="s">
        <v>448</v>
      </c>
      <c r="B21985" t="s">
        <v>14</v>
      </c>
      <c r="C21985" s="44">
        <v>0</v>
      </c>
      <c r="D21985" s="33">
        <v>43857</v>
      </c>
    </row>
    <row r="21986" spans="1:4" x14ac:dyDescent="0.2">
      <c r="A21986" t="s">
        <v>448</v>
      </c>
      <c r="B21986" t="s">
        <v>14</v>
      </c>
      <c r="C21986" s="44">
        <v>0</v>
      </c>
      <c r="D21986" s="33">
        <v>43858</v>
      </c>
    </row>
    <row r="21987" spans="1:4" x14ac:dyDescent="0.2">
      <c r="A21987" t="s">
        <v>448</v>
      </c>
      <c r="B21987" t="s">
        <v>14</v>
      </c>
      <c r="C21987" s="44">
        <v>0</v>
      </c>
      <c r="D21987" s="33">
        <v>43859</v>
      </c>
    </row>
    <row r="21988" spans="1:4" x14ac:dyDescent="0.2">
      <c r="A21988" t="s">
        <v>448</v>
      </c>
      <c r="B21988" t="s">
        <v>14</v>
      </c>
      <c r="C21988" s="44">
        <v>0</v>
      </c>
      <c r="D21988" s="33">
        <v>43860</v>
      </c>
    </row>
    <row r="21989" spans="1:4" x14ac:dyDescent="0.2">
      <c r="A21989" t="s">
        <v>448</v>
      </c>
      <c r="B21989" t="s">
        <v>14</v>
      </c>
      <c r="C21989" s="44">
        <v>0</v>
      </c>
      <c r="D21989" s="33">
        <v>43861</v>
      </c>
    </row>
    <row r="21990" spans="1:4" x14ac:dyDescent="0.2">
      <c r="A21990" t="s">
        <v>448</v>
      </c>
      <c r="B21990" t="s">
        <v>14</v>
      </c>
      <c r="C21990" s="44">
        <v>0</v>
      </c>
      <c r="D21990" s="33">
        <v>43862</v>
      </c>
    </row>
    <row r="21991" spans="1:4" x14ac:dyDescent="0.2">
      <c r="A21991" t="s">
        <v>448</v>
      </c>
      <c r="B21991" t="s">
        <v>14</v>
      </c>
      <c r="C21991" s="44">
        <v>0</v>
      </c>
      <c r="D21991" s="33">
        <v>43863</v>
      </c>
    </row>
    <row r="21992" spans="1:4" x14ac:dyDescent="0.2">
      <c r="A21992" t="s">
        <v>448</v>
      </c>
      <c r="B21992" t="s">
        <v>14</v>
      </c>
      <c r="C21992" s="44">
        <v>0</v>
      </c>
      <c r="D21992" s="33">
        <v>43864</v>
      </c>
    </row>
    <row r="21993" spans="1:4" x14ac:dyDescent="0.2">
      <c r="A21993" t="s">
        <v>448</v>
      </c>
      <c r="B21993" t="s">
        <v>14</v>
      </c>
      <c r="C21993" s="44">
        <v>0</v>
      </c>
      <c r="D21993" s="33">
        <v>43865</v>
      </c>
    </row>
    <row r="21994" spans="1:4" x14ac:dyDescent="0.2">
      <c r="A21994" t="s">
        <v>448</v>
      </c>
      <c r="B21994" t="s">
        <v>14</v>
      </c>
      <c r="C21994" s="44">
        <v>0</v>
      </c>
      <c r="D21994" s="33">
        <v>43866</v>
      </c>
    </row>
    <row r="21995" spans="1:4" x14ac:dyDescent="0.2">
      <c r="A21995" t="s">
        <v>448</v>
      </c>
      <c r="B21995" t="s">
        <v>14</v>
      </c>
      <c r="C21995" s="44">
        <v>0</v>
      </c>
      <c r="D21995" s="33">
        <v>43867</v>
      </c>
    </row>
    <row r="21996" spans="1:4" x14ac:dyDescent="0.2">
      <c r="A21996" t="s">
        <v>448</v>
      </c>
      <c r="B21996" t="s">
        <v>14</v>
      </c>
      <c r="C21996" s="44">
        <v>0</v>
      </c>
      <c r="D21996" s="33">
        <v>43868</v>
      </c>
    </row>
    <row r="21997" spans="1:4" x14ac:dyDescent="0.2">
      <c r="A21997" t="s">
        <v>448</v>
      </c>
      <c r="B21997" t="s">
        <v>14</v>
      </c>
      <c r="C21997" s="44">
        <v>0</v>
      </c>
      <c r="D21997" s="33">
        <v>43869</v>
      </c>
    </row>
    <row r="21998" spans="1:4" x14ac:dyDescent="0.2">
      <c r="A21998" t="s">
        <v>448</v>
      </c>
      <c r="B21998" t="s">
        <v>14</v>
      </c>
      <c r="C21998" s="44">
        <v>0</v>
      </c>
      <c r="D21998" s="33">
        <v>43870</v>
      </c>
    </row>
    <row r="21999" spans="1:4" x14ac:dyDescent="0.2">
      <c r="A21999" t="s">
        <v>448</v>
      </c>
      <c r="B21999" t="s">
        <v>14</v>
      </c>
      <c r="C21999" s="44">
        <v>0</v>
      </c>
      <c r="D21999" s="33">
        <v>43871</v>
      </c>
    </row>
    <row r="22000" spans="1:4" x14ac:dyDescent="0.2">
      <c r="A22000" t="s">
        <v>448</v>
      </c>
      <c r="B22000" t="s">
        <v>14</v>
      </c>
      <c r="C22000" s="44">
        <v>0</v>
      </c>
      <c r="D22000" s="33">
        <v>43872</v>
      </c>
    </row>
    <row r="22001" spans="1:4" x14ac:dyDescent="0.2">
      <c r="A22001" t="s">
        <v>448</v>
      </c>
      <c r="B22001" t="s">
        <v>14</v>
      </c>
      <c r="C22001" s="44">
        <v>0</v>
      </c>
      <c r="D22001" s="33">
        <v>43873</v>
      </c>
    </row>
    <row r="22002" spans="1:4" x14ac:dyDescent="0.2">
      <c r="A22002" t="s">
        <v>448</v>
      </c>
      <c r="B22002" t="s">
        <v>14</v>
      </c>
      <c r="C22002" s="44">
        <v>0</v>
      </c>
      <c r="D22002" s="33">
        <v>43874</v>
      </c>
    </row>
    <row r="22003" spans="1:4" x14ac:dyDescent="0.2">
      <c r="A22003" t="s">
        <v>448</v>
      </c>
      <c r="B22003" t="s">
        <v>14</v>
      </c>
      <c r="C22003" s="44">
        <v>0</v>
      </c>
      <c r="D22003" s="33">
        <v>43875</v>
      </c>
    </row>
    <row r="22004" spans="1:4" x14ac:dyDescent="0.2">
      <c r="A22004" t="s">
        <v>448</v>
      </c>
      <c r="B22004" t="s">
        <v>14</v>
      </c>
      <c r="C22004" s="44">
        <v>0</v>
      </c>
      <c r="D22004" s="33">
        <v>43876</v>
      </c>
    </row>
    <row r="22005" spans="1:4" x14ac:dyDescent="0.2">
      <c r="A22005" t="s">
        <v>448</v>
      </c>
      <c r="B22005" t="s">
        <v>14</v>
      </c>
      <c r="C22005" s="44">
        <v>0</v>
      </c>
      <c r="D22005" s="33">
        <v>43877</v>
      </c>
    </row>
    <row r="22006" spans="1:4" x14ac:dyDescent="0.2">
      <c r="A22006" t="s">
        <v>448</v>
      </c>
      <c r="B22006" t="s">
        <v>14</v>
      </c>
      <c r="C22006" s="44">
        <v>0</v>
      </c>
      <c r="D22006" s="33">
        <v>43878</v>
      </c>
    </row>
    <row r="22007" spans="1:4" x14ac:dyDescent="0.2">
      <c r="A22007" t="s">
        <v>448</v>
      </c>
      <c r="B22007" t="s">
        <v>14</v>
      </c>
      <c r="C22007" s="44">
        <v>0</v>
      </c>
      <c r="D22007" s="33">
        <v>43879</v>
      </c>
    </row>
    <row r="22008" spans="1:4" x14ac:dyDescent="0.2">
      <c r="A22008" t="s">
        <v>448</v>
      </c>
      <c r="B22008" t="s">
        <v>14</v>
      </c>
      <c r="C22008" s="44">
        <v>0</v>
      </c>
      <c r="D22008" s="33">
        <v>43880</v>
      </c>
    </row>
    <row r="22009" spans="1:4" x14ac:dyDescent="0.2">
      <c r="A22009" t="s">
        <v>448</v>
      </c>
      <c r="B22009" t="s">
        <v>14</v>
      </c>
      <c r="C22009" s="44">
        <v>0</v>
      </c>
      <c r="D22009" s="33">
        <v>43881</v>
      </c>
    </row>
    <row r="22010" spans="1:4" x14ac:dyDescent="0.2">
      <c r="A22010" t="s">
        <v>448</v>
      </c>
      <c r="B22010" t="s">
        <v>14</v>
      </c>
      <c r="C22010" s="44">
        <v>0</v>
      </c>
      <c r="D22010" s="33">
        <v>43882</v>
      </c>
    </row>
    <row r="22011" spans="1:4" x14ac:dyDescent="0.2">
      <c r="A22011" t="s">
        <v>448</v>
      </c>
      <c r="B22011" t="s">
        <v>14</v>
      </c>
      <c r="C22011" s="44">
        <v>0</v>
      </c>
      <c r="D22011" s="33">
        <v>43883</v>
      </c>
    </row>
    <row r="22012" spans="1:4" x14ac:dyDescent="0.2">
      <c r="A22012" t="s">
        <v>448</v>
      </c>
      <c r="B22012" t="s">
        <v>14</v>
      </c>
      <c r="C22012" s="44">
        <v>0</v>
      </c>
      <c r="D22012" s="33">
        <v>43884</v>
      </c>
    </row>
    <row r="22013" spans="1:4" x14ac:dyDescent="0.2">
      <c r="A22013" t="s">
        <v>448</v>
      </c>
      <c r="B22013" t="s">
        <v>14</v>
      </c>
      <c r="C22013" s="44">
        <v>0</v>
      </c>
      <c r="D22013" s="33">
        <v>43885</v>
      </c>
    </row>
    <row r="22014" spans="1:4" x14ac:dyDescent="0.2">
      <c r="A22014" t="s">
        <v>448</v>
      </c>
      <c r="B22014" t="s">
        <v>14</v>
      </c>
      <c r="C22014" s="44">
        <v>0</v>
      </c>
      <c r="D22014" s="33">
        <v>43886</v>
      </c>
    </row>
    <row r="22015" spans="1:4" x14ac:dyDescent="0.2">
      <c r="A22015" t="s">
        <v>448</v>
      </c>
      <c r="B22015" t="s">
        <v>14</v>
      </c>
      <c r="C22015" s="44">
        <v>0</v>
      </c>
      <c r="D22015" s="33">
        <v>43887</v>
      </c>
    </row>
    <row r="22016" spans="1:4" x14ac:dyDescent="0.2">
      <c r="A22016" t="s">
        <v>448</v>
      </c>
      <c r="B22016" t="s">
        <v>14</v>
      </c>
      <c r="C22016" s="44">
        <v>0</v>
      </c>
      <c r="D22016" s="33">
        <v>43888</v>
      </c>
    </row>
    <row r="22017" spans="1:4" x14ac:dyDescent="0.2">
      <c r="A22017" t="s">
        <v>448</v>
      </c>
      <c r="B22017" t="s">
        <v>14</v>
      </c>
      <c r="C22017" s="44">
        <v>0</v>
      </c>
      <c r="D22017" s="33">
        <v>43889</v>
      </c>
    </row>
    <row r="22018" spans="1:4" x14ac:dyDescent="0.2">
      <c r="A22018" t="s">
        <v>448</v>
      </c>
      <c r="B22018" t="s">
        <v>14</v>
      </c>
      <c r="C22018" s="44">
        <v>0</v>
      </c>
      <c r="D22018" s="33">
        <v>43890</v>
      </c>
    </row>
    <row r="22019" spans="1:4" x14ac:dyDescent="0.2">
      <c r="A22019" t="s">
        <v>448</v>
      </c>
      <c r="B22019" t="s">
        <v>14</v>
      </c>
      <c r="C22019" s="44">
        <v>0</v>
      </c>
      <c r="D22019" s="33">
        <v>43891</v>
      </c>
    </row>
    <row r="22020" spans="1:4" x14ac:dyDescent="0.2">
      <c r="A22020" t="s">
        <v>448</v>
      </c>
      <c r="B22020" t="s">
        <v>14</v>
      </c>
      <c r="C22020" s="44">
        <v>0</v>
      </c>
      <c r="D22020" s="33">
        <v>43892</v>
      </c>
    </row>
    <row r="22021" spans="1:4" x14ac:dyDescent="0.2">
      <c r="A22021" t="s">
        <v>448</v>
      </c>
      <c r="B22021" t="s">
        <v>14</v>
      </c>
      <c r="C22021" s="44">
        <v>0</v>
      </c>
      <c r="D22021" s="33">
        <v>43893</v>
      </c>
    </row>
    <row r="22022" spans="1:4" x14ac:dyDescent="0.2">
      <c r="A22022" t="s">
        <v>448</v>
      </c>
      <c r="B22022" t="s">
        <v>14</v>
      </c>
      <c r="C22022" s="44">
        <v>0</v>
      </c>
      <c r="D22022" s="33">
        <v>43894</v>
      </c>
    </row>
    <row r="22023" spans="1:4" x14ac:dyDescent="0.2">
      <c r="A22023" t="s">
        <v>448</v>
      </c>
      <c r="B22023" t="s">
        <v>14</v>
      </c>
      <c r="C22023" s="44">
        <v>0</v>
      </c>
      <c r="D22023" s="33">
        <v>43895</v>
      </c>
    </row>
    <row r="22024" spans="1:4" x14ac:dyDescent="0.2">
      <c r="A22024" t="s">
        <v>448</v>
      </c>
      <c r="B22024" t="s">
        <v>14</v>
      </c>
      <c r="C22024" s="44">
        <v>0</v>
      </c>
      <c r="D22024" s="33">
        <v>43896</v>
      </c>
    </row>
    <row r="22025" spans="1:4" x14ac:dyDescent="0.2">
      <c r="A22025" t="s">
        <v>448</v>
      </c>
      <c r="B22025" t="s">
        <v>14</v>
      </c>
      <c r="C22025" s="44">
        <v>0</v>
      </c>
      <c r="D22025" s="33">
        <v>43897</v>
      </c>
    </row>
    <row r="22026" spans="1:4" x14ac:dyDescent="0.2">
      <c r="A22026" t="s">
        <v>448</v>
      </c>
      <c r="B22026" t="s">
        <v>14</v>
      </c>
      <c r="C22026" s="44">
        <v>0</v>
      </c>
      <c r="D22026" s="33">
        <v>43898</v>
      </c>
    </row>
    <row r="22027" spans="1:4" x14ac:dyDescent="0.2">
      <c r="A22027" t="s">
        <v>448</v>
      </c>
      <c r="B22027" t="s">
        <v>14</v>
      </c>
      <c r="C22027" s="44">
        <v>0</v>
      </c>
      <c r="D22027" s="33">
        <v>43899</v>
      </c>
    </row>
    <row r="22028" spans="1:4" x14ac:dyDescent="0.2">
      <c r="A22028" t="s">
        <v>448</v>
      </c>
      <c r="B22028" t="s">
        <v>14</v>
      </c>
      <c r="C22028" s="44">
        <v>0</v>
      </c>
      <c r="D22028" s="33">
        <v>43900</v>
      </c>
    </row>
    <row r="22029" spans="1:4" x14ac:dyDescent="0.2">
      <c r="A22029" t="s">
        <v>448</v>
      </c>
      <c r="B22029" t="s">
        <v>14</v>
      </c>
      <c r="C22029" s="44">
        <v>0</v>
      </c>
      <c r="D22029" s="33">
        <v>43901</v>
      </c>
    </row>
    <row r="22030" spans="1:4" x14ac:dyDescent="0.2">
      <c r="A22030" t="s">
        <v>448</v>
      </c>
      <c r="B22030" t="s">
        <v>14</v>
      </c>
      <c r="C22030" s="44">
        <v>0</v>
      </c>
      <c r="D22030" s="33">
        <v>43902</v>
      </c>
    </row>
    <row r="22031" spans="1:4" x14ac:dyDescent="0.2">
      <c r="A22031" t="s">
        <v>448</v>
      </c>
      <c r="B22031" t="s">
        <v>14</v>
      </c>
      <c r="C22031" s="44">
        <v>3</v>
      </c>
      <c r="D22031" s="33">
        <v>43903</v>
      </c>
    </row>
    <row r="22032" spans="1:4" x14ac:dyDescent="0.2">
      <c r="A22032" t="s">
        <v>448</v>
      </c>
      <c r="B22032" t="s">
        <v>14</v>
      </c>
      <c r="C22032" s="44">
        <v>3</v>
      </c>
      <c r="D22032" s="33">
        <v>43904</v>
      </c>
    </row>
    <row r="22033" spans="1:4" x14ac:dyDescent="0.2">
      <c r="A22033" t="s">
        <v>448</v>
      </c>
      <c r="B22033" t="s">
        <v>14</v>
      </c>
      <c r="C22033" s="44">
        <v>3</v>
      </c>
      <c r="D22033" s="33">
        <v>43905</v>
      </c>
    </row>
    <row r="22034" spans="1:4" x14ac:dyDescent="0.2">
      <c r="B22034" t="s">
        <v>449</v>
      </c>
      <c r="C22034" s="44">
        <v>0</v>
      </c>
      <c r="D22034" s="33">
        <v>43852</v>
      </c>
    </row>
    <row r="22035" spans="1:4" x14ac:dyDescent="0.2">
      <c r="B22035" t="s">
        <v>449</v>
      </c>
      <c r="C22035" s="44">
        <v>0</v>
      </c>
      <c r="D22035" s="33">
        <v>43853</v>
      </c>
    </row>
    <row r="22036" spans="1:4" x14ac:dyDescent="0.2">
      <c r="B22036" t="s">
        <v>449</v>
      </c>
      <c r="C22036" s="44">
        <v>0</v>
      </c>
      <c r="D22036" s="33">
        <v>43854</v>
      </c>
    </row>
    <row r="22037" spans="1:4" x14ac:dyDescent="0.2">
      <c r="B22037" t="s">
        <v>449</v>
      </c>
      <c r="C22037" s="44">
        <v>0</v>
      </c>
      <c r="D22037" s="33">
        <v>43855</v>
      </c>
    </row>
    <row r="22038" spans="1:4" x14ac:dyDescent="0.2">
      <c r="B22038" t="s">
        <v>449</v>
      </c>
      <c r="C22038" s="44">
        <v>0</v>
      </c>
      <c r="D22038" s="33">
        <v>43856</v>
      </c>
    </row>
    <row r="22039" spans="1:4" x14ac:dyDescent="0.2">
      <c r="B22039" t="s">
        <v>449</v>
      </c>
      <c r="C22039" s="44">
        <v>0</v>
      </c>
      <c r="D22039" s="33">
        <v>43857</v>
      </c>
    </row>
    <row r="22040" spans="1:4" x14ac:dyDescent="0.2">
      <c r="B22040" t="s">
        <v>449</v>
      </c>
      <c r="C22040" s="44">
        <v>0</v>
      </c>
      <c r="D22040" s="33">
        <v>43858</v>
      </c>
    </row>
    <row r="22041" spans="1:4" x14ac:dyDescent="0.2">
      <c r="B22041" t="s">
        <v>449</v>
      </c>
      <c r="C22041" s="44">
        <v>0</v>
      </c>
      <c r="D22041" s="33">
        <v>43859</v>
      </c>
    </row>
    <row r="22042" spans="1:4" x14ac:dyDescent="0.2">
      <c r="B22042" t="s">
        <v>449</v>
      </c>
      <c r="C22042" s="44">
        <v>0</v>
      </c>
      <c r="D22042" s="33">
        <v>43860</v>
      </c>
    </row>
    <row r="22043" spans="1:4" x14ac:dyDescent="0.2">
      <c r="B22043" t="s">
        <v>449</v>
      </c>
      <c r="C22043" s="44">
        <v>0</v>
      </c>
      <c r="D22043" s="33">
        <v>43861</v>
      </c>
    </row>
    <row r="22044" spans="1:4" x14ac:dyDescent="0.2">
      <c r="B22044" t="s">
        <v>449</v>
      </c>
      <c r="C22044" s="44">
        <v>0</v>
      </c>
      <c r="D22044" s="33">
        <v>43862</v>
      </c>
    </row>
    <row r="22045" spans="1:4" x14ac:dyDescent="0.2">
      <c r="B22045" t="s">
        <v>449</v>
      </c>
      <c r="C22045" s="44">
        <v>0</v>
      </c>
      <c r="D22045" s="33">
        <v>43863</v>
      </c>
    </row>
    <row r="22046" spans="1:4" x14ac:dyDescent="0.2">
      <c r="B22046" t="s">
        <v>449</v>
      </c>
      <c r="C22046" s="44">
        <v>0</v>
      </c>
      <c r="D22046" s="33">
        <v>43864</v>
      </c>
    </row>
    <row r="22047" spans="1:4" x14ac:dyDescent="0.2">
      <c r="B22047" t="s">
        <v>449</v>
      </c>
      <c r="C22047" s="44">
        <v>0</v>
      </c>
      <c r="D22047" s="33">
        <v>43865</v>
      </c>
    </row>
    <row r="22048" spans="1:4" x14ac:dyDescent="0.2">
      <c r="B22048" t="s">
        <v>449</v>
      </c>
      <c r="C22048" s="44">
        <v>0</v>
      </c>
      <c r="D22048" s="33">
        <v>43866</v>
      </c>
    </row>
    <row r="22049" spans="2:4" x14ac:dyDescent="0.2">
      <c r="B22049" t="s">
        <v>449</v>
      </c>
      <c r="C22049" s="44">
        <v>0</v>
      </c>
      <c r="D22049" s="33">
        <v>43867</v>
      </c>
    </row>
    <row r="22050" spans="2:4" x14ac:dyDescent="0.2">
      <c r="B22050" t="s">
        <v>449</v>
      </c>
      <c r="C22050" s="44">
        <v>0</v>
      </c>
      <c r="D22050" s="33">
        <v>43868</v>
      </c>
    </row>
    <row r="22051" spans="2:4" x14ac:dyDescent="0.2">
      <c r="B22051" t="s">
        <v>449</v>
      </c>
      <c r="C22051" s="44">
        <v>0</v>
      </c>
      <c r="D22051" s="33">
        <v>43869</v>
      </c>
    </row>
    <row r="22052" spans="2:4" x14ac:dyDescent="0.2">
      <c r="B22052" t="s">
        <v>449</v>
      </c>
      <c r="C22052" s="44">
        <v>0</v>
      </c>
      <c r="D22052" s="33">
        <v>43870</v>
      </c>
    </row>
    <row r="22053" spans="2:4" x14ac:dyDescent="0.2">
      <c r="B22053" t="s">
        <v>449</v>
      </c>
      <c r="C22053" s="44">
        <v>0</v>
      </c>
      <c r="D22053" s="33">
        <v>43871</v>
      </c>
    </row>
    <row r="22054" spans="2:4" x14ac:dyDescent="0.2">
      <c r="B22054" t="s">
        <v>449</v>
      </c>
      <c r="C22054" s="44">
        <v>0</v>
      </c>
      <c r="D22054" s="33">
        <v>43872</v>
      </c>
    </row>
    <row r="22055" spans="2:4" x14ac:dyDescent="0.2">
      <c r="B22055" t="s">
        <v>449</v>
      </c>
      <c r="C22055" s="44">
        <v>0</v>
      </c>
      <c r="D22055" s="33">
        <v>43873</v>
      </c>
    </row>
    <row r="22056" spans="2:4" x14ac:dyDescent="0.2">
      <c r="B22056" t="s">
        <v>449</v>
      </c>
      <c r="C22056" s="44">
        <v>0</v>
      </c>
      <c r="D22056" s="33">
        <v>43874</v>
      </c>
    </row>
    <row r="22057" spans="2:4" x14ac:dyDescent="0.2">
      <c r="B22057" t="s">
        <v>449</v>
      </c>
      <c r="C22057" s="44">
        <v>0</v>
      </c>
      <c r="D22057" s="33">
        <v>43875</v>
      </c>
    </row>
    <row r="22058" spans="2:4" x14ac:dyDescent="0.2">
      <c r="B22058" t="s">
        <v>449</v>
      </c>
      <c r="C22058" s="44">
        <v>0</v>
      </c>
      <c r="D22058" s="33">
        <v>43876</v>
      </c>
    </row>
    <row r="22059" spans="2:4" x14ac:dyDescent="0.2">
      <c r="B22059" t="s">
        <v>449</v>
      </c>
      <c r="C22059" s="44">
        <v>0</v>
      </c>
      <c r="D22059" s="33">
        <v>43877</v>
      </c>
    </row>
    <row r="22060" spans="2:4" x14ac:dyDescent="0.2">
      <c r="B22060" t="s">
        <v>449</v>
      </c>
      <c r="C22060" s="44">
        <v>0</v>
      </c>
      <c r="D22060" s="33">
        <v>43878</v>
      </c>
    </row>
    <row r="22061" spans="2:4" x14ac:dyDescent="0.2">
      <c r="B22061" t="s">
        <v>449</v>
      </c>
      <c r="C22061" s="44">
        <v>0</v>
      </c>
      <c r="D22061" s="33">
        <v>43879</v>
      </c>
    </row>
    <row r="22062" spans="2:4" x14ac:dyDescent="0.2">
      <c r="B22062" t="s">
        <v>449</v>
      </c>
      <c r="C22062" s="44">
        <v>0</v>
      </c>
      <c r="D22062" s="33">
        <v>43880</v>
      </c>
    </row>
    <row r="22063" spans="2:4" x14ac:dyDescent="0.2">
      <c r="B22063" t="s">
        <v>449</v>
      </c>
      <c r="C22063" s="44">
        <v>0</v>
      </c>
      <c r="D22063" s="33">
        <v>43881</v>
      </c>
    </row>
    <row r="22064" spans="2:4" x14ac:dyDescent="0.2">
      <c r="B22064" t="s">
        <v>449</v>
      </c>
      <c r="C22064" s="44">
        <v>0</v>
      </c>
      <c r="D22064" s="33">
        <v>43882</v>
      </c>
    </row>
    <row r="22065" spans="2:4" x14ac:dyDescent="0.2">
      <c r="B22065" t="s">
        <v>449</v>
      </c>
      <c r="C22065" s="44">
        <v>0</v>
      </c>
      <c r="D22065" s="33">
        <v>43883</v>
      </c>
    </row>
    <row r="22066" spans="2:4" x14ac:dyDescent="0.2">
      <c r="B22066" t="s">
        <v>449</v>
      </c>
      <c r="C22066" s="44">
        <v>0</v>
      </c>
      <c r="D22066" s="33">
        <v>43884</v>
      </c>
    </row>
    <row r="22067" spans="2:4" x14ac:dyDescent="0.2">
      <c r="B22067" t="s">
        <v>449</v>
      </c>
      <c r="C22067" s="44">
        <v>0</v>
      </c>
      <c r="D22067" s="33">
        <v>43885</v>
      </c>
    </row>
    <row r="22068" spans="2:4" x14ac:dyDescent="0.2">
      <c r="B22068" t="s">
        <v>449</v>
      </c>
      <c r="C22068" s="44">
        <v>0</v>
      </c>
      <c r="D22068" s="33">
        <v>43886</v>
      </c>
    </row>
    <row r="22069" spans="2:4" x14ac:dyDescent="0.2">
      <c r="B22069" t="s">
        <v>449</v>
      </c>
      <c r="C22069" s="44">
        <v>0</v>
      </c>
      <c r="D22069" s="33">
        <v>43887</v>
      </c>
    </row>
    <row r="22070" spans="2:4" x14ac:dyDescent="0.2">
      <c r="B22070" t="s">
        <v>449</v>
      </c>
      <c r="C22070" s="44">
        <v>0</v>
      </c>
      <c r="D22070" s="33">
        <v>43888</v>
      </c>
    </row>
    <row r="22071" spans="2:4" x14ac:dyDescent="0.2">
      <c r="B22071" t="s">
        <v>449</v>
      </c>
      <c r="C22071" s="44">
        <v>0</v>
      </c>
      <c r="D22071" s="33">
        <v>43889</v>
      </c>
    </row>
    <row r="22072" spans="2:4" x14ac:dyDescent="0.2">
      <c r="B22072" t="s">
        <v>449</v>
      </c>
      <c r="C22072" s="44">
        <v>0</v>
      </c>
      <c r="D22072" s="33">
        <v>43890</v>
      </c>
    </row>
    <row r="22073" spans="2:4" x14ac:dyDescent="0.2">
      <c r="B22073" t="s">
        <v>449</v>
      </c>
      <c r="C22073" s="44">
        <v>0</v>
      </c>
      <c r="D22073" s="33">
        <v>43891</v>
      </c>
    </row>
    <row r="22074" spans="2:4" x14ac:dyDescent="0.2">
      <c r="B22074" t="s">
        <v>449</v>
      </c>
      <c r="C22074" s="44">
        <v>0</v>
      </c>
      <c r="D22074" s="33">
        <v>43892</v>
      </c>
    </row>
    <row r="22075" spans="2:4" x14ac:dyDescent="0.2">
      <c r="B22075" t="s">
        <v>449</v>
      </c>
      <c r="C22075" s="44">
        <v>0</v>
      </c>
      <c r="D22075" s="33">
        <v>43893</v>
      </c>
    </row>
    <row r="22076" spans="2:4" x14ac:dyDescent="0.2">
      <c r="B22076" t="s">
        <v>449</v>
      </c>
      <c r="C22076" s="44">
        <v>0</v>
      </c>
      <c r="D22076" s="33">
        <v>43894</v>
      </c>
    </row>
    <row r="22077" spans="2:4" x14ac:dyDescent="0.2">
      <c r="B22077" t="s">
        <v>449</v>
      </c>
      <c r="C22077" s="44">
        <v>0</v>
      </c>
      <c r="D22077" s="33">
        <v>43895</v>
      </c>
    </row>
    <row r="22078" spans="2:4" x14ac:dyDescent="0.2">
      <c r="B22078" t="s">
        <v>449</v>
      </c>
      <c r="C22078" s="44">
        <v>0</v>
      </c>
      <c r="D22078" s="33">
        <v>43896</v>
      </c>
    </row>
    <row r="22079" spans="2:4" x14ac:dyDescent="0.2">
      <c r="B22079" t="s">
        <v>449</v>
      </c>
      <c r="C22079" s="44">
        <v>0</v>
      </c>
      <c r="D22079" s="33">
        <v>43897</v>
      </c>
    </row>
    <row r="22080" spans="2:4" x14ac:dyDescent="0.2">
      <c r="B22080" t="s">
        <v>449</v>
      </c>
      <c r="C22080" s="44">
        <v>0</v>
      </c>
      <c r="D22080" s="33">
        <v>43898</v>
      </c>
    </row>
    <row r="22081" spans="2:4" x14ac:dyDescent="0.2">
      <c r="B22081" t="s">
        <v>449</v>
      </c>
      <c r="C22081" s="44">
        <v>0</v>
      </c>
      <c r="D22081" s="33">
        <v>43899</v>
      </c>
    </row>
    <row r="22082" spans="2:4" x14ac:dyDescent="0.2">
      <c r="B22082" t="s">
        <v>449</v>
      </c>
      <c r="C22082" s="44">
        <v>0</v>
      </c>
      <c r="D22082" s="33">
        <v>43900</v>
      </c>
    </row>
    <row r="22083" spans="2:4" x14ac:dyDescent="0.2">
      <c r="B22083" t="s">
        <v>449</v>
      </c>
      <c r="C22083" s="44">
        <v>0</v>
      </c>
      <c r="D22083" s="33">
        <v>43901</v>
      </c>
    </row>
    <row r="22084" spans="2:4" x14ac:dyDescent="0.2">
      <c r="B22084" t="s">
        <v>449</v>
      </c>
      <c r="C22084" s="44">
        <v>0</v>
      </c>
      <c r="D22084" s="33">
        <v>43902</v>
      </c>
    </row>
    <row r="22085" spans="2:4" x14ac:dyDescent="0.2">
      <c r="B22085" t="s">
        <v>449</v>
      </c>
      <c r="C22085" s="44">
        <v>1</v>
      </c>
      <c r="D22085" s="33">
        <v>43903</v>
      </c>
    </row>
    <row r="22086" spans="2:4" x14ac:dyDescent="0.2">
      <c r="B22086" t="s">
        <v>449</v>
      </c>
      <c r="C22086" s="44">
        <v>1</v>
      </c>
      <c r="D22086" s="33">
        <v>43904</v>
      </c>
    </row>
    <row r="22087" spans="2:4" x14ac:dyDescent="0.2">
      <c r="B22087" t="s">
        <v>449</v>
      </c>
      <c r="C22087" s="44">
        <v>1</v>
      </c>
      <c r="D22087" s="33">
        <v>43905</v>
      </c>
    </row>
    <row r="22088" spans="2:4" x14ac:dyDescent="0.2">
      <c r="B22088" t="s">
        <v>450</v>
      </c>
      <c r="C22088" s="44">
        <v>0</v>
      </c>
      <c r="D22088" s="33">
        <v>43852</v>
      </c>
    </row>
    <row r="22089" spans="2:4" x14ac:dyDescent="0.2">
      <c r="B22089" t="s">
        <v>450</v>
      </c>
      <c r="C22089" s="44">
        <v>0</v>
      </c>
      <c r="D22089" s="33">
        <v>43853</v>
      </c>
    </row>
    <row r="22090" spans="2:4" x14ac:dyDescent="0.2">
      <c r="B22090" t="s">
        <v>450</v>
      </c>
      <c r="C22090" s="44">
        <v>0</v>
      </c>
      <c r="D22090" s="33">
        <v>43854</v>
      </c>
    </row>
    <row r="22091" spans="2:4" x14ac:dyDescent="0.2">
      <c r="B22091" t="s">
        <v>450</v>
      </c>
      <c r="C22091" s="44">
        <v>0</v>
      </c>
      <c r="D22091" s="33">
        <v>43855</v>
      </c>
    </row>
    <row r="22092" spans="2:4" x14ac:dyDescent="0.2">
      <c r="B22092" t="s">
        <v>450</v>
      </c>
      <c r="C22092" s="44">
        <v>0</v>
      </c>
      <c r="D22092" s="33">
        <v>43856</v>
      </c>
    </row>
    <row r="22093" spans="2:4" x14ac:dyDescent="0.2">
      <c r="B22093" t="s">
        <v>450</v>
      </c>
      <c r="C22093" s="44">
        <v>0</v>
      </c>
      <c r="D22093" s="33">
        <v>43857</v>
      </c>
    </row>
    <row r="22094" spans="2:4" x14ac:dyDescent="0.2">
      <c r="B22094" t="s">
        <v>450</v>
      </c>
      <c r="C22094" s="44">
        <v>0</v>
      </c>
      <c r="D22094" s="33">
        <v>43858</v>
      </c>
    </row>
    <row r="22095" spans="2:4" x14ac:dyDescent="0.2">
      <c r="B22095" t="s">
        <v>450</v>
      </c>
      <c r="C22095" s="44">
        <v>0</v>
      </c>
      <c r="D22095" s="33">
        <v>43859</v>
      </c>
    </row>
    <row r="22096" spans="2:4" x14ac:dyDescent="0.2">
      <c r="B22096" t="s">
        <v>450</v>
      </c>
      <c r="C22096" s="44">
        <v>0</v>
      </c>
      <c r="D22096" s="33">
        <v>43860</v>
      </c>
    </row>
    <row r="22097" spans="2:4" x14ac:dyDescent="0.2">
      <c r="B22097" t="s">
        <v>450</v>
      </c>
      <c r="C22097" s="44">
        <v>0</v>
      </c>
      <c r="D22097" s="33">
        <v>43861</v>
      </c>
    </row>
    <row r="22098" spans="2:4" x14ac:dyDescent="0.2">
      <c r="B22098" t="s">
        <v>450</v>
      </c>
      <c r="C22098" s="44">
        <v>0</v>
      </c>
      <c r="D22098" s="33">
        <v>43862</v>
      </c>
    </row>
    <row r="22099" spans="2:4" x14ac:dyDescent="0.2">
      <c r="B22099" t="s">
        <v>450</v>
      </c>
      <c r="C22099" s="44">
        <v>0</v>
      </c>
      <c r="D22099" s="33">
        <v>43863</v>
      </c>
    </row>
    <row r="22100" spans="2:4" x14ac:dyDescent="0.2">
      <c r="B22100" t="s">
        <v>450</v>
      </c>
      <c r="C22100" s="44">
        <v>0</v>
      </c>
      <c r="D22100" s="33">
        <v>43864</v>
      </c>
    </row>
    <row r="22101" spans="2:4" x14ac:dyDescent="0.2">
      <c r="B22101" t="s">
        <v>450</v>
      </c>
      <c r="C22101" s="44">
        <v>0</v>
      </c>
      <c r="D22101" s="33">
        <v>43865</v>
      </c>
    </row>
    <row r="22102" spans="2:4" x14ac:dyDescent="0.2">
      <c r="B22102" t="s">
        <v>450</v>
      </c>
      <c r="C22102" s="44">
        <v>0</v>
      </c>
      <c r="D22102" s="33">
        <v>43866</v>
      </c>
    </row>
    <row r="22103" spans="2:4" x14ac:dyDescent="0.2">
      <c r="B22103" t="s">
        <v>450</v>
      </c>
      <c r="C22103" s="44">
        <v>0</v>
      </c>
      <c r="D22103" s="33">
        <v>43867</v>
      </c>
    </row>
    <row r="22104" spans="2:4" x14ac:dyDescent="0.2">
      <c r="B22104" t="s">
        <v>450</v>
      </c>
      <c r="C22104" s="44">
        <v>0</v>
      </c>
      <c r="D22104" s="33">
        <v>43868</v>
      </c>
    </row>
    <row r="22105" spans="2:4" x14ac:dyDescent="0.2">
      <c r="B22105" t="s">
        <v>450</v>
      </c>
      <c r="C22105" s="44">
        <v>0</v>
      </c>
      <c r="D22105" s="33">
        <v>43869</v>
      </c>
    </row>
    <row r="22106" spans="2:4" x14ac:dyDescent="0.2">
      <c r="B22106" t="s">
        <v>450</v>
      </c>
      <c r="C22106" s="44">
        <v>0</v>
      </c>
      <c r="D22106" s="33">
        <v>43870</v>
      </c>
    </row>
    <row r="22107" spans="2:4" x14ac:dyDescent="0.2">
      <c r="B22107" t="s">
        <v>450</v>
      </c>
      <c r="C22107" s="44">
        <v>0</v>
      </c>
      <c r="D22107" s="33">
        <v>43871</v>
      </c>
    </row>
    <row r="22108" spans="2:4" x14ac:dyDescent="0.2">
      <c r="B22108" t="s">
        <v>450</v>
      </c>
      <c r="C22108" s="44">
        <v>0</v>
      </c>
      <c r="D22108" s="33">
        <v>43872</v>
      </c>
    </row>
    <row r="22109" spans="2:4" x14ac:dyDescent="0.2">
      <c r="B22109" t="s">
        <v>450</v>
      </c>
      <c r="C22109" s="44">
        <v>0</v>
      </c>
      <c r="D22109" s="33">
        <v>43873</v>
      </c>
    </row>
    <row r="22110" spans="2:4" x14ac:dyDescent="0.2">
      <c r="B22110" t="s">
        <v>450</v>
      </c>
      <c r="C22110" s="44">
        <v>0</v>
      </c>
      <c r="D22110" s="33">
        <v>43874</v>
      </c>
    </row>
    <row r="22111" spans="2:4" x14ac:dyDescent="0.2">
      <c r="B22111" t="s">
        <v>450</v>
      </c>
      <c r="C22111" s="44">
        <v>0</v>
      </c>
      <c r="D22111" s="33">
        <v>43875</v>
      </c>
    </row>
    <row r="22112" spans="2:4" x14ac:dyDescent="0.2">
      <c r="B22112" t="s">
        <v>450</v>
      </c>
      <c r="C22112" s="44">
        <v>0</v>
      </c>
      <c r="D22112" s="33">
        <v>43876</v>
      </c>
    </row>
    <row r="22113" spans="2:4" x14ac:dyDescent="0.2">
      <c r="B22113" t="s">
        <v>450</v>
      </c>
      <c r="C22113" s="44">
        <v>0</v>
      </c>
      <c r="D22113" s="33">
        <v>43877</v>
      </c>
    </row>
    <row r="22114" spans="2:4" x14ac:dyDescent="0.2">
      <c r="B22114" t="s">
        <v>450</v>
      </c>
      <c r="C22114" s="44">
        <v>0</v>
      </c>
      <c r="D22114" s="33">
        <v>43878</v>
      </c>
    </row>
    <row r="22115" spans="2:4" x14ac:dyDescent="0.2">
      <c r="B22115" t="s">
        <v>450</v>
      </c>
      <c r="C22115" s="44">
        <v>0</v>
      </c>
      <c r="D22115" s="33">
        <v>43879</v>
      </c>
    </row>
    <row r="22116" spans="2:4" x14ac:dyDescent="0.2">
      <c r="B22116" t="s">
        <v>450</v>
      </c>
      <c r="C22116" s="44">
        <v>0</v>
      </c>
      <c r="D22116" s="33">
        <v>43880</v>
      </c>
    </row>
    <row r="22117" spans="2:4" x14ac:dyDescent="0.2">
      <c r="B22117" t="s">
        <v>450</v>
      </c>
      <c r="C22117" s="44">
        <v>0</v>
      </c>
      <c r="D22117" s="33">
        <v>43881</v>
      </c>
    </row>
    <row r="22118" spans="2:4" x14ac:dyDescent="0.2">
      <c r="B22118" t="s">
        <v>450</v>
      </c>
      <c r="C22118" s="44">
        <v>0</v>
      </c>
      <c r="D22118" s="33">
        <v>43882</v>
      </c>
    </row>
    <row r="22119" spans="2:4" x14ac:dyDescent="0.2">
      <c r="B22119" t="s">
        <v>450</v>
      </c>
      <c r="C22119" s="44">
        <v>0</v>
      </c>
      <c r="D22119" s="33">
        <v>43883</v>
      </c>
    </row>
    <row r="22120" spans="2:4" x14ac:dyDescent="0.2">
      <c r="B22120" t="s">
        <v>450</v>
      </c>
      <c r="C22120" s="44">
        <v>0</v>
      </c>
      <c r="D22120" s="33">
        <v>43884</v>
      </c>
    </row>
    <row r="22121" spans="2:4" x14ac:dyDescent="0.2">
      <c r="B22121" t="s">
        <v>450</v>
      </c>
      <c r="C22121" s="44">
        <v>0</v>
      </c>
      <c r="D22121" s="33">
        <v>43885</v>
      </c>
    </row>
    <row r="22122" spans="2:4" x14ac:dyDescent="0.2">
      <c r="B22122" t="s">
        <v>450</v>
      </c>
      <c r="C22122" s="44">
        <v>0</v>
      </c>
      <c r="D22122" s="33">
        <v>43886</v>
      </c>
    </row>
    <row r="22123" spans="2:4" x14ac:dyDescent="0.2">
      <c r="B22123" t="s">
        <v>450</v>
      </c>
      <c r="C22123" s="44">
        <v>0</v>
      </c>
      <c r="D22123" s="33">
        <v>43887</v>
      </c>
    </row>
    <row r="22124" spans="2:4" x14ac:dyDescent="0.2">
      <c r="B22124" t="s">
        <v>450</v>
      </c>
      <c r="C22124" s="44">
        <v>0</v>
      </c>
      <c r="D22124" s="33">
        <v>43888</v>
      </c>
    </row>
    <row r="22125" spans="2:4" x14ac:dyDescent="0.2">
      <c r="B22125" t="s">
        <v>450</v>
      </c>
      <c r="C22125" s="44">
        <v>0</v>
      </c>
      <c r="D22125" s="33">
        <v>43889</v>
      </c>
    </row>
    <row r="22126" spans="2:4" x14ac:dyDescent="0.2">
      <c r="B22126" t="s">
        <v>450</v>
      </c>
      <c r="C22126" s="44">
        <v>0</v>
      </c>
      <c r="D22126" s="33">
        <v>43890</v>
      </c>
    </row>
    <row r="22127" spans="2:4" x14ac:dyDescent="0.2">
      <c r="B22127" t="s">
        <v>450</v>
      </c>
      <c r="C22127" s="44">
        <v>0</v>
      </c>
      <c r="D22127" s="33">
        <v>43891</v>
      </c>
    </row>
    <row r="22128" spans="2:4" x14ac:dyDescent="0.2">
      <c r="B22128" t="s">
        <v>450</v>
      </c>
      <c r="C22128" s="44">
        <v>0</v>
      </c>
      <c r="D22128" s="33">
        <v>43892</v>
      </c>
    </row>
    <row r="22129" spans="1:4" x14ac:dyDescent="0.2">
      <c r="B22129" t="s">
        <v>450</v>
      </c>
      <c r="C22129" s="44">
        <v>0</v>
      </c>
      <c r="D22129" s="33">
        <v>43893</v>
      </c>
    </row>
    <row r="22130" spans="1:4" x14ac:dyDescent="0.2">
      <c r="B22130" t="s">
        <v>450</v>
      </c>
      <c r="C22130" s="44">
        <v>0</v>
      </c>
      <c r="D22130" s="33">
        <v>43894</v>
      </c>
    </row>
    <row r="22131" spans="1:4" x14ac:dyDescent="0.2">
      <c r="B22131" t="s">
        <v>450</v>
      </c>
      <c r="C22131" s="44">
        <v>0</v>
      </c>
      <c r="D22131" s="33">
        <v>43895</v>
      </c>
    </row>
    <row r="22132" spans="1:4" x14ac:dyDescent="0.2">
      <c r="B22132" t="s">
        <v>450</v>
      </c>
      <c r="C22132" s="44">
        <v>0</v>
      </c>
      <c r="D22132" s="33">
        <v>43896</v>
      </c>
    </row>
    <row r="22133" spans="1:4" x14ac:dyDescent="0.2">
      <c r="B22133" t="s">
        <v>450</v>
      </c>
      <c r="C22133" s="44">
        <v>0</v>
      </c>
      <c r="D22133" s="33">
        <v>43897</v>
      </c>
    </row>
    <row r="22134" spans="1:4" x14ac:dyDescent="0.2">
      <c r="B22134" t="s">
        <v>450</v>
      </c>
      <c r="C22134" s="44">
        <v>0</v>
      </c>
      <c r="D22134" s="33">
        <v>43898</v>
      </c>
    </row>
    <row r="22135" spans="1:4" x14ac:dyDescent="0.2">
      <c r="B22135" t="s">
        <v>450</v>
      </c>
      <c r="C22135" s="44">
        <v>0</v>
      </c>
      <c r="D22135" s="33">
        <v>43899</v>
      </c>
    </row>
    <row r="22136" spans="1:4" x14ac:dyDescent="0.2">
      <c r="B22136" t="s">
        <v>450</v>
      </c>
      <c r="C22136" s="44">
        <v>0</v>
      </c>
      <c r="D22136" s="33">
        <v>43900</v>
      </c>
    </row>
    <row r="22137" spans="1:4" x14ac:dyDescent="0.2">
      <c r="B22137" t="s">
        <v>450</v>
      </c>
      <c r="C22137" s="44">
        <v>0</v>
      </c>
      <c r="D22137" s="33">
        <v>43901</v>
      </c>
    </row>
    <row r="22138" spans="1:4" x14ac:dyDescent="0.2">
      <c r="B22138" t="s">
        <v>450</v>
      </c>
      <c r="C22138" s="44">
        <v>0</v>
      </c>
      <c r="D22138" s="33">
        <v>43902</v>
      </c>
    </row>
    <row r="22139" spans="1:4" x14ac:dyDescent="0.2">
      <c r="B22139" t="s">
        <v>450</v>
      </c>
      <c r="C22139" s="44">
        <v>1</v>
      </c>
      <c r="D22139" s="33">
        <v>43903</v>
      </c>
    </row>
    <row r="22140" spans="1:4" x14ac:dyDescent="0.2">
      <c r="B22140" t="s">
        <v>450</v>
      </c>
      <c r="C22140" s="44">
        <v>1</v>
      </c>
      <c r="D22140" s="33">
        <v>43904</v>
      </c>
    </row>
    <row r="22141" spans="1:4" x14ac:dyDescent="0.2">
      <c r="B22141" t="s">
        <v>450</v>
      </c>
      <c r="C22141" s="44">
        <v>3</v>
      </c>
      <c r="D22141" s="33">
        <v>43905</v>
      </c>
    </row>
    <row r="22142" spans="1:4" x14ac:dyDescent="0.2">
      <c r="A22142" t="s">
        <v>451</v>
      </c>
      <c r="B22142" t="s">
        <v>50</v>
      </c>
      <c r="C22142" s="44">
        <v>0</v>
      </c>
      <c r="D22142" s="33">
        <v>43852</v>
      </c>
    </row>
    <row r="22143" spans="1:4" x14ac:dyDescent="0.2">
      <c r="A22143" t="s">
        <v>451</v>
      </c>
      <c r="B22143" t="s">
        <v>50</v>
      </c>
      <c r="C22143" s="44">
        <v>0</v>
      </c>
      <c r="D22143" s="33">
        <v>43853</v>
      </c>
    </row>
    <row r="22144" spans="1:4" x14ac:dyDescent="0.2">
      <c r="A22144" t="s">
        <v>451</v>
      </c>
      <c r="B22144" t="s">
        <v>50</v>
      </c>
      <c r="C22144" s="44">
        <v>0</v>
      </c>
      <c r="D22144" s="33">
        <v>43854</v>
      </c>
    </row>
    <row r="22145" spans="1:4" x14ac:dyDescent="0.2">
      <c r="A22145" t="s">
        <v>451</v>
      </c>
      <c r="B22145" t="s">
        <v>50</v>
      </c>
      <c r="C22145" s="44">
        <v>0</v>
      </c>
      <c r="D22145" s="33">
        <v>43855</v>
      </c>
    </row>
    <row r="22146" spans="1:4" x14ac:dyDescent="0.2">
      <c r="A22146" t="s">
        <v>451</v>
      </c>
      <c r="B22146" t="s">
        <v>50</v>
      </c>
      <c r="C22146" s="44">
        <v>0</v>
      </c>
      <c r="D22146" s="33">
        <v>43856</v>
      </c>
    </row>
    <row r="22147" spans="1:4" x14ac:dyDescent="0.2">
      <c r="A22147" t="s">
        <v>451</v>
      </c>
      <c r="B22147" t="s">
        <v>50</v>
      </c>
      <c r="C22147" s="44">
        <v>0</v>
      </c>
      <c r="D22147" s="33">
        <v>43857</v>
      </c>
    </row>
    <row r="22148" spans="1:4" x14ac:dyDescent="0.2">
      <c r="A22148" t="s">
        <v>451</v>
      </c>
      <c r="B22148" t="s">
        <v>50</v>
      </c>
      <c r="C22148" s="44">
        <v>0</v>
      </c>
      <c r="D22148" s="33">
        <v>43858</v>
      </c>
    </row>
    <row r="22149" spans="1:4" x14ac:dyDescent="0.2">
      <c r="A22149" t="s">
        <v>451</v>
      </c>
      <c r="B22149" t="s">
        <v>50</v>
      </c>
      <c r="C22149" s="44">
        <v>0</v>
      </c>
      <c r="D22149" s="33">
        <v>43859</v>
      </c>
    </row>
    <row r="22150" spans="1:4" x14ac:dyDescent="0.2">
      <c r="A22150" t="s">
        <v>451</v>
      </c>
      <c r="B22150" t="s">
        <v>50</v>
      </c>
      <c r="C22150" s="44">
        <v>0</v>
      </c>
      <c r="D22150" s="33">
        <v>43860</v>
      </c>
    </row>
    <row r="22151" spans="1:4" x14ac:dyDescent="0.2">
      <c r="A22151" t="s">
        <v>451</v>
      </c>
      <c r="B22151" t="s">
        <v>50</v>
      </c>
      <c r="C22151" s="44">
        <v>0</v>
      </c>
      <c r="D22151" s="33">
        <v>43861</v>
      </c>
    </row>
    <row r="22152" spans="1:4" x14ac:dyDescent="0.2">
      <c r="A22152" t="s">
        <v>451</v>
      </c>
      <c r="B22152" t="s">
        <v>50</v>
      </c>
      <c r="C22152" s="44">
        <v>0</v>
      </c>
      <c r="D22152" s="33">
        <v>43862</v>
      </c>
    </row>
    <row r="22153" spans="1:4" x14ac:dyDescent="0.2">
      <c r="A22153" t="s">
        <v>451</v>
      </c>
      <c r="B22153" t="s">
        <v>50</v>
      </c>
      <c r="C22153" s="44">
        <v>0</v>
      </c>
      <c r="D22153" s="33">
        <v>43863</v>
      </c>
    </row>
    <row r="22154" spans="1:4" x14ac:dyDescent="0.2">
      <c r="A22154" t="s">
        <v>451</v>
      </c>
      <c r="B22154" t="s">
        <v>50</v>
      </c>
      <c r="C22154" s="44">
        <v>0</v>
      </c>
      <c r="D22154" s="33">
        <v>43864</v>
      </c>
    </row>
    <row r="22155" spans="1:4" x14ac:dyDescent="0.2">
      <c r="A22155" t="s">
        <v>451</v>
      </c>
      <c r="B22155" t="s">
        <v>50</v>
      </c>
      <c r="C22155" s="44">
        <v>0</v>
      </c>
      <c r="D22155" s="33">
        <v>43865</v>
      </c>
    </row>
    <row r="22156" spans="1:4" x14ac:dyDescent="0.2">
      <c r="A22156" t="s">
        <v>451</v>
      </c>
      <c r="B22156" t="s">
        <v>50</v>
      </c>
      <c r="C22156" s="44">
        <v>0</v>
      </c>
      <c r="D22156" s="33">
        <v>43866</v>
      </c>
    </row>
    <row r="22157" spans="1:4" x14ac:dyDescent="0.2">
      <c r="A22157" t="s">
        <v>451</v>
      </c>
      <c r="B22157" t="s">
        <v>50</v>
      </c>
      <c r="C22157" s="44">
        <v>0</v>
      </c>
      <c r="D22157" s="33">
        <v>43867</v>
      </c>
    </row>
    <row r="22158" spans="1:4" x14ac:dyDescent="0.2">
      <c r="A22158" t="s">
        <v>451</v>
      </c>
      <c r="B22158" t="s">
        <v>50</v>
      </c>
      <c r="C22158" s="44">
        <v>0</v>
      </c>
      <c r="D22158" s="33">
        <v>43868</v>
      </c>
    </row>
    <row r="22159" spans="1:4" x14ac:dyDescent="0.2">
      <c r="A22159" t="s">
        <v>451</v>
      </c>
      <c r="B22159" t="s">
        <v>50</v>
      </c>
      <c r="C22159" s="44">
        <v>0</v>
      </c>
      <c r="D22159" s="33">
        <v>43869</v>
      </c>
    </row>
    <row r="22160" spans="1:4" x14ac:dyDescent="0.2">
      <c r="A22160" t="s">
        <v>451</v>
      </c>
      <c r="B22160" t="s">
        <v>50</v>
      </c>
      <c r="C22160" s="44">
        <v>0</v>
      </c>
      <c r="D22160" s="33">
        <v>43870</v>
      </c>
    </row>
    <row r="22161" spans="1:4" x14ac:dyDescent="0.2">
      <c r="A22161" t="s">
        <v>451</v>
      </c>
      <c r="B22161" t="s">
        <v>50</v>
      </c>
      <c r="C22161" s="44">
        <v>0</v>
      </c>
      <c r="D22161" s="33">
        <v>43871</v>
      </c>
    </row>
    <row r="22162" spans="1:4" x14ac:dyDescent="0.2">
      <c r="A22162" t="s">
        <v>451</v>
      </c>
      <c r="B22162" t="s">
        <v>50</v>
      </c>
      <c r="C22162" s="44">
        <v>0</v>
      </c>
      <c r="D22162" s="33">
        <v>43872</v>
      </c>
    </row>
    <row r="22163" spans="1:4" x14ac:dyDescent="0.2">
      <c r="A22163" t="s">
        <v>451</v>
      </c>
      <c r="B22163" t="s">
        <v>50</v>
      </c>
      <c r="C22163" s="44">
        <v>0</v>
      </c>
      <c r="D22163" s="33">
        <v>43873</v>
      </c>
    </row>
    <row r="22164" spans="1:4" x14ac:dyDescent="0.2">
      <c r="A22164" t="s">
        <v>451</v>
      </c>
      <c r="B22164" t="s">
        <v>50</v>
      </c>
      <c r="C22164" s="44">
        <v>0</v>
      </c>
      <c r="D22164" s="33">
        <v>43874</v>
      </c>
    </row>
    <row r="22165" spans="1:4" x14ac:dyDescent="0.2">
      <c r="A22165" t="s">
        <v>451</v>
      </c>
      <c r="B22165" t="s">
        <v>50</v>
      </c>
      <c r="C22165" s="44">
        <v>0</v>
      </c>
      <c r="D22165" s="33">
        <v>43875</v>
      </c>
    </row>
    <row r="22166" spans="1:4" x14ac:dyDescent="0.2">
      <c r="A22166" t="s">
        <v>451</v>
      </c>
      <c r="B22166" t="s">
        <v>50</v>
      </c>
      <c r="C22166" s="44">
        <v>0</v>
      </c>
      <c r="D22166" s="33">
        <v>43876</v>
      </c>
    </row>
    <row r="22167" spans="1:4" x14ac:dyDescent="0.2">
      <c r="A22167" t="s">
        <v>451</v>
      </c>
      <c r="B22167" t="s">
        <v>50</v>
      </c>
      <c r="C22167" s="44">
        <v>0</v>
      </c>
      <c r="D22167" s="33">
        <v>43877</v>
      </c>
    </row>
    <row r="22168" spans="1:4" x14ac:dyDescent="0.2">
      <c r="A22168" t="s">
        <v>451</v>
      </c>
      <c r="B22168" t="s">
        <v>50</v>
      </c>
      <c r="C22168" s="44">
        <v>0</v>
      </c>
      <c r="D22168" s="33">
        <v>43878</v>
      </c>
    </row>
    <row r="22169" spans="1:4" x14ac:dyDescent="0.2">
      <c r="A22169" t="s">
        <v>451</v>
      </c>
      <c r="B22169" t="s">
        <v>50</v>
      </c>
      <c r="C22169" s="44">
        <v>0</v>
      </c>
      <c r="D22169" s="33">
        <v>43879</v>
      </c>
    </row>
    <row r="22170" spans="1:4" x14ac:dyDescent="0.2">
      <c r="A22170" t="s">
        <v>451</v>
      </c>
      <c r="B22170" t="s">
        <v>50</v>
      </c>
      <c r="C22170" s="44">
        <v>0</v>
      </c>
      <c r="D22170" s="33">
        <v>43880</v>
      </c>
    </row>
    <row r="22171" spans="1:4" x14ac:dyDescent="0.2">
      <c r="A22171" t="s">
        <v>451</v>
      </c>
      <c r="B22171" t="s">
        <v>50</v>
      </c>
      <c r="C22171" s="44">
        <v>0</v>
      </c>
      <c r="D22171" s="33">
        <v>43881</v>
      </c>
    </row>
    <row r="22172" spans="1:4" x14ac:dyDescent="0.2">
      <c r="A22172" t="s">
        <v>451</v>
      </c>
      <c r="B22172" t="s">
        <v>50</v>
      </c>
      <c r="C22172" s="44">
        <v>0</v>
      </c>
      <c r="D22172" s="33">
        <v>43882</v>
      </c>
    </row>
    <row r="22173" spans="1:4" x14ac:dyDescent="0.2">
      <c r="A22173" t="s">
        <v>451</v>
      </c>
      <c r="B22173" t="s">
        <v>50</v>
      </c>
      <c r="C22173" s="44">
        <v>0</v>
      </c>
      <c r="D22173" s="33">
        <v>43883</v>
      </c>
    </row>
    <row r="22174" spans="1:4" x14ac:dyDescent="0.2">
      <c r="A22174" t="s">
        <v>451</v>
      </c>
      <c r="B22174" t="s">
        <v>50</v>
      </c>
      <c r="C22174" s="44">
        <v>0</v>
      </c>
      <c r="D22174" s="33">
        <v>43884</v>
      </c>
    </row>
    <row r="22175" spans="1:4" x14ac:dyDescent="0.2">
      <c r="A22175" t="s">
        <v>451</v>
      </c>
      <c r="B22175" t="s">
        <v>50</v>
      </c>
      <c r="C22175" s="44">
        <v>0</v>
      </c>
      <c r="D22175" s="33">
        <v>43885</v>
      </c>
    </row>
    <row r="22176" spans="1:4" x14ac:dyDescent="0.2">
      <c r="A22176" t="s">
        <v>451</v>
      </c>
      <c r="B22176" t="s">
        <v>50</v>
      </c>
      <c r="C22176" s="44">
        <v>0</v>
      </c>
      <c r="D22176" s="33">
        <v>43886</v>
      </c>
    </row>
    <row r="22177" spans="1:4" x14ac:dyDescent="0.2">
      <c r="A22177" t="s">
        <v>451</v>
      </c>
      <c r="B22177" t="s">
        <v>50</v>
      </c>
      <c r="C22177" s="44">
        <v>0</v>
      </c>
      <c r="D22177" s="33">
        <v>43887</v>
      </c>
    </row>
    <row r="22178" spans="1:4" x14ac:dyDescent="0.2">
      <c r="A22178" t="s">
        <v>451</v>
      </c>
      <c r="B22178" t="s">
        <v>50</v>
      </c>
      <c r="C22178" s="44">
        <v>0</v>
      </c>
      <c r="D22178" s="33">
        <v>43888</v>
      </c>
    </row>
    <row r="22179" spans="1:4" x14ac:dyDescent="0.2">
      <c r="A22179" t="s">
        <v>451</v>
      </c>
      <c r="B22179" t="s">
        <v>50</v>
      </c>
      <c r="C22179" s="44">
        <v>0</v>
      </c>
      <c r="D22179" s="33">
        <v>43889</v>
      </c>
    </row>
    <row r="22180" spans="1:4" x14ac:dyDescent="0.2">
      <c r="A22180" t="s">
        <v>451</v>
      </c>
      <c r="B22180" t="s">
        <v>50</v>
      </c>
      <c r="C22180" s="44">
        <v>0</v>
      </c>
      <c r="D22180" s="33">
        <v>43890</v>
      </c>
    </row>
    <row r="22181" spans="1:4" x14ac:dyDescent="0.2">
      <c r="A22181" t="s">
        <v>451</v>
      </c>
      <c r="B22181" t="s">
        <v>50</v>
      </c>
      <c r="C22181" s="44">
        <v>0</v>
      </c>
      <c r="D22181" s="33">
        <v>43891</v>
      </c>
    </row>
    <row r="22182" spans="1:4" x14ac:dyDescent="0.2">
      <c r="A22182" t="s">
        <v>451</v>
      </c>
      <c r="B22182" t="s">
        <v>50</v>
      </c>
      <c r="C22182" s="44">
        <v>0</v>
      </c>
      <c r="D22182" s="33">
        <v>43892</v>
      </c>
    </row>
    <row r="22183" spans="1:4" x14ac:dyDescent="0.2">
      <c r="A22183" t="s">
        <v>451</v>
      </c>
      <c r="B22183" t="s">
        <v>50</v>
      </c>
      <c r="C22183" s="44">
        <v>0</v>
      </c>
      <c r="D22183" s="33">
        <v>43893</v>
      </c>
    </row>
    <row r="22184" spans="1:4" x14ac:dyDescent="0.2">
      <c r="A22184" t="s">
        <v>451</v>
      </c>
      <c r="B22184" t="s">
        <v>50</v>
      </c>
      <c r="C22184" s="44">
        <v>0</v>
      </c>
      <c r="D22184" s="33">
        <v>43894</v>
      </c>
    </row>
    <row r="22185" spans="1:4" x14ac:dyDescent="0.2">
      <c r="A22185" t="s">
        <v>451</v>
      </c>
      <c r="B22185" t="s">
        <v>50</v>
      </c>
      <c r="C22185" s="44">
        <v>0</v>
      </c>
      <c r="D22185" s="33">
        <v>43895</v>
      </c>
    </row>
    <row r="22186" spans="1:4" x14ac:dyDescent="0.2">
      <c r="A22186" t="s">
        <v>451</v>
      </c>
      <c r="B22186" t="s">
        <v>50</v>
      </c>
      <c r="C22186" s="44">
        <v>0</v>
      </c>
      <c r="D22186" s="33">
        <v>43896</v>
      </c>
    </row>
    <row r="22187" spans="1:4" x14ac:dyDescent="0.2">
      <c r="A22187" t="s">
        <v>451</v>
      </c>
      <c r="B22187" t="s">
        <v>50</v>
      </c>
      <c r="C22187" s="44">
        <v>0</v>
      </c>
      <c r="D22187" s="33">
        <v>43897</v>
      </c>
    </row>
    <row r="22188" spans="1:4" x14ac:dyDescent="0.2">
      <c r="A22188" t="s">
        <v>451</v>
      </c>
      <c r="B22188" t="s">
        <v>50</v>
      </c>
      <c r="C22188" s="44">
        <v>0</v>
      </c>
      <c r="D22188" s="33">
        <v>43898</v>
      </c>
    </row>
    <row r="22189" spans="1:4" x14ac:dyDescent="0.2">
      <c r="A22189" t="s">
        <v>451</v>
      </c>
      <c r="B22189" t="s">
        <v>50</v>
      </c>
      <c r="C22189" s="44">
        <v>0</v>
      </c>
      <c r="D22189" s="33">
        <v>43899</v>
      </c>
    </row>
    <row r="22190" spans="1:4" x14ac:dyDescent="0.2">
      <c r="A22190" t="s">
        <v>451</v>
      </c>
      <c r="B22190" t="s">
        <v>50</v>
      </c>
      <c r="C22190" s="44">
        <v>0</v>
      </c>
      <c r="D22190" s="33">
        <v>43900</v>
      </c>
    </row>
    <row r="22191" spans="1:4" x14ac:dyDescent="0.2">
      <c r="A22191" t="s">
        <v>451</v>
      </c>
      <c r="B22191" t="s">
        <v>50</v>
      </c>
      <c r="C22191" s="44">
        <v>0</v>
      </c>
      <c r="D22191" s="33">
        <v>43901</v>
      </c>
    </row>
    <row r="22192" spans="1:4" x14ac:dyDescent="0.2">
      <c r="A22192" t="s">
        <v>451</v>
      </c>
      <c r="B22192" t="s">
        <v>50</v>
      </c>
      <c r="C22192" s="44">
        <v>0</v>
      </c>
      <c r="D22192" s="33">
        <v>43902</v>
      </c>
    </row>
    <row r="22193" spans="1:4" x14ac:dyDescent="0.2">
      <c r="A22193" t="s">
        <v>451</v>
      </c>
      <c r="B22193" t="s">
        <v>50</v>
      </c>
      <c r="C22193" s="44">
        <v>4</v>
      </c>
      <c r="D22193" s="33">
        <v>43903</v>
      </c>
    </row>
    <row r="22194" spans="1:4" x14ac:dyDescent="0.2">
      <c r="A22194" t="s">
        <v>451</v>
      </c>
      <c r="B22194" t="s">
        <v>50</v>
      </c>
      <c r="C22194" s="44">
        <v>4</v>
      </c>
      <c r="D22194" s="33">
        <v>43904</v>
      </c>
    </row>
    <row r="22195" spans="1:4" x14ac:dyDescent="0.2">
      <c r="A22195" t="s">
        <v>451</v>
      </c>
      <c r="B22195" t="s">
        <v>50</v>
      </c>
      <c r="C22195" s="44">
        <v>4</v>
      </c>
      <c r="D22195" s="33">
        <v>43905</v>
      </c>
    </row>
    <row r="22196" spans="1:4" x14ac:dyDescent="0.2">
      <c r="A22196" t="s">
        <v>452</v>
      </c>
      <c r="B22196" t="s">
        <v>50</v>
      </c>
      <c r="C22196" s="44">
        <v>0</v>
      </c>
      <c r="D22196" s="33">
        <v>43852</v>
      </c>
    </row>
    <row r="22197" spans="1:4" x14ac:dyDescent="0.2">
      <c r="A22197" t="s">
        <v>452</v>
      </c>
      <c r="B22197" t="s">
        <v>50</v>
      </c>
      <c r="C22197" s="44">
        <v>0</v>
      </c>
      <c r="D22197" s="33">
        <v>43853</v>
      </c>
    </row>
    <row r="22198" spans="1:4" x14ac:dyDescent="0.2">
      <c r="A22198" t="s">
        <v>452</v>
      </c>
      <c r="B22198" t="s">
        <v>50</v>
      </c>
      <c r="C22198" s="44">
        <v>0</v>
      </c>
      <c r="D22198" s="33">
        <v>43854</v>
      </c>
    </row>
    <row r="22199" spans="1:4" x14ac:dyDescent="0.2">
      <c r="A22199" t="s">
        <v>452</v>
      </c>
      <c r="B22199" t="s">
        <v>50</v>
      </c>
      <c r="C22199" s="44">
        <v>0</v>
      </c>
      <c r="D22199" s="33">
        <v>43855</v>
      </c>
    </row>
    <row r="22200" spans="1:4" x14ac:dyDescent="0.2">
      <c r="A22200" t="s">
        <v>452</v>
      </c>
      <c r="B22200" t="s">
        <v>50</v>
      </c>
      <c r="C22200" s="44">
        <v>0</v>
      </c>
      <c r="D22200" s="33">
        <v>43856</v>
      </c>
    </row>
    <row r="22201" spans="1:4" x14ac:dyDescent="0.2">
      <c r="A22201" t="s">
        <v>452</v>
      </c>
      <c r="B22201" t="s">
        <v>50</v>
      </c>
      <c r="C22201" s="44">
        <v>0</v>
      </c>
      <c r="D22201" s="33">
        <v>43857</v>
      </c>
    </row>
    <row r="22202" spans="1:4" x14ac:dyDescent="0.2">
      <c r="A22202" t="s">
        <v>452</v>
      </c>
      <c r="B22202" t="s">
        <v>50</v>
      </c>
      <c r="C22202" s="44">
        <v>0</v>
      </c>
      <c r="D22202" s="33">
        <v>43858</v>
      </c>
    </row>
    <row r="22203" spans="1:4" x14ac:dyDescent="0.2">
      <c r="A22203" t="s">
        <v>452</v>
      </c>
      <c r="B22203" t="s">
        <v>50</v>
      </c>
      <c r="C22203" s="44">
        <v>0</v>
      </c>
      <c r="D22203" s="33">
        <v>43859</v>
      </c>
    </row>
    <row r="22204" spans="1:4" x14ac:dyDescent="0.2">
      <c r="A22204" t="s">
        <v>452</v>
      </c>
      <c r="B22204" t="s">
        <v>50</v>
      </c>
      <c r="C22204" s="44">
        <v>0</v>
      </c>
      <c r="D22204" s="33">
        <v>43860</v>
      </c>
    </row>
    <row r="22205" spans="1:4" x14ac:dyDescent="0.2">
      <c r="A22205" t="s">
        <v>452</v>
      </c>
      <c r="B22205" t="s">
        <v>50</v>
      </c>
      <c r="C22205" s="44">
        <v>0</v>
      </c>
      <c r="D22205" s="33">
        <v>43861</v>
      </c>
    </row>
    <row r="22206" spans="1:4" x14ac:dyDescent="0.2">
      <c r="A22206" t="s">
        <v>452</v>
      </c>
      <c r="B22206" t="s">
        <v>50</v>
      </c>
      <c r="C22206" s="44">
        <v>0</v>
      </c>
      <c r="D22206" s="33">
        <v>43862</v>
      </c>
    </row>
    <row r="22207" spans="1:4" x14ac:dyDescent="0.2">
      <c r="A22207" t="s">
        <v>452</v>
      </c>
      <c r="B22207" t="s">
        <v>50</v>
      </c>
      <c r="C22207" s="44">
        <v>0</v>
      </c>
      <c r="D22207" s="33">
        <v>43863</v>
      </c>
    </row>
    <row r="22208" spans="1:4" x14ac:dyDescent="0.2">
      <c r="A22208" t="s">
        <v>452</v>
      </c>
      <c r="B22208" t="s">
        <v>50</v>
      </c>
      <c r="C22208" s="44">
        <v>0</v>
      </c>
      <c r="D22208" s="33">
        <v>43864</v>
      </c>
    </row>
    <row r="22209" spans="1:4" x14ac:dyDescent="0.2">
      <c r="A22209" t="s">
        <v>452</v>
      </c>
      <c r="B22209" t="s">
        <v>50</v>
      </c>
      <c r="C22209" s="44">
        <v>0</v>
      </c>
      <c r="D22209" s="33">
        <v>43865</v>
      </c>
    </row>
    <row r="22210" spans="1:4" x14ac:dyDescent="0.2">
      <c r="A22210" t="s">
        <v>452</v>
      </c>
      <c r="B22210" t="s">
        <v>50</v>
      </c>
      <c r="C22210" s="44">
        <v>0</v>
      </c>
      <c r="D22210" s="33">
        <v>43866</v>
      </c>
    </row>
    <row r="22211" spans="1:4" x14ac:dyDescent="0.2">
      <c r="A22211" t="s">
        <v>452</v>
      </c>
      <c r="B22211" t="s">
        <v>50</v>
      </c>
      <c r="C22211" s="44">
        <v>0</v>
      </c>
      <c r="D22211" s="33">
        <v>43867</v>
      </c>
    </row>
    <row r="22212" spans="1:4" x14ac:dyDescent="0.2">
      <c r="A22212" t="s">
        <v>452</v>
      </c>
      <c r="B22212" t="s">
        <v>50</v>
      </c>
      <c r="C22212" s="44">
        <v>0</v>
      </c>
      <c r="D22212" s="33">
        <v>43868</v>
      </c>
    </row>
    <row r="22213" spans="1:4" x14ac:dyDescent="0.2">
      <c r="A22213" t="s">
        <v>452</v>
      </c>
      <c r="B22213" t="s">
        <v>50</v>
      </c>
      <c r="C22213" s="44">
        <v>0</v>
      </c>
      <c r="D22213" s="33">
        <v>43869</v>
      </c>
    </row>
    <row r="22214" spans="1:4" x14ac:dyDescent="0.2">
      <c r="A22214" t="s">
        <v>452</v>
      </c>
      <c r="B22214" t="s">
        <v>50</v>
      </c>
      <c r="C22214" s="44">
        <v>0</v>
      </c>
      <c r="D22214" s="33">
        <v>43870</v>
      </c>
    </row>
    <row r="22215" spans="1:4" x14ac:dyDescent="0.2">
      <c r="A22215" t="s">
        <v>452</v>
      </c>
      <c r="B22215" t="s">
        <v>50</v>
      </c>
      <c r="C22215" s="44">
        <v>0</v>
      </c>
      <c r="D22215" s="33">
        <v>43871</v>
      </c>
    </row>
    <row r="22216" spans="1:4" x14ac:dyDescent="0.2">
      <c r="A22216" t="s">
        <v>452</v>
      </c>
      <c r="B22216" t="s">
        <v>50</v>
      </c>
      <c r="C22216" s="44">
        <v>0</v>
      </c>
      <c r="D22216" s="33">
        <v>43872</v>
      </c>
    </row>
    <row r="22217" spans="1:4" x14ac:dyDescent="0.2">
      <c r="A22217" t="s">
        <v>452</v>
      </c>
      <c r="B22217" t="s">
        <v>50</v>
      </c>
      <c r="C22217" s="44">
        <v>0</v>
      </c>
      <c r="D22217" s="33">
        <v>43873</v>
      </c>
    </row>
    <row r="22218" spans="1:4" x14ac:dyDescent="0.2">
      <c r="A22218" t="s">
        <v>452</v>
      </c>
      <c r="B22218" t="s">
        <v>50</v>
      </c>
      <c r="C22218" s="44">
        <v>0</v>
      </c>
      <c r="D22218" s="33">
        <v>43874</v>
      </c>
    </row>
    <row r="22219" spans="1:4" x14ac:dyDescent="0.2">
      <c r="A22219" t="s">
        <v>452</v>
      </c>
      <c r="B22219" t="s">
        <v>50</v>
      </c>
      <c r="C22219" s="44">
        <v>0</v>
      </c>
      <c r="D22219" s="33">
        <v>43875</v>
      </c>
    </row>
    <row r="22220" spans="1:4" x14ac:dyDescent="0.2">
      <c r="A22220" t="s">
        <v>452</v>
      </c>
      <c r="B22220" t="s">
        <v>50</v>
      </c>
      <c r="C22220" s="44">
        <v>0</v>
      </c>
      <c r="D22220" s="33">
        <v>43876</v>
      </c>
    </row>
    <row r="22221" spans="1:4" x14ac:dyDescent="0.2">
      <c r="A22221" t="s">
        <v>452</v>
      </c>
      <c r="B22221" t="s">
        <v>50</v>
      </c>
      <c r="C22221" s="44">
        <v>0</v>
      </c>
      <c r="D22221" s="33">
        <v>43877</v>
      </c>
    </row>
    <row r="22222" spans="1:4" x14ac:dyDescent="0.2">
      <c r="A22222" t="s">
        <v>452</v>
      </c>
      <c r="B22222" t="s">
        <v>50</v>
      </c>
      <c r="C22222" s="44">
        <v>0</v>
      </c>
      <c r="D22222" s="33">
        <v>43878</v>
      </c>
    </row>
    <row r="22223" spans="1:4" x14ac:dyDescent="0.2">
      <c r="A22223" t="s">
        <v>452</v>
      </c>
      <c r="B22223" t="s">
        <v>50</v>
      </c>
      <c r="C22223" s="44">
        <v>0</v>
      </c>
      <c r="D22223" s="33">
        <v>43879</v>
      </c>
    </row>
    <row r="22224" spans="1:4" x14ac:dyDescent="0.2">
      <c r="A22224" t="s">
        <v>452</v>
      </c>
      <c r="B22224" t="s">
        <v>50</v>
      </c>
      <c r="C22224" s="44">
        <v>0</v>
      </c>
      <c r="D22224" s="33">
        <v>43880</v>
      </c>
    </row>
    <row r="22225" spans="1:4" x14ac:dyDescent="0.2">
      <c r="A22225" t="s">
        <v>452</v>
      </c>
      <c r="B22225" t="s">
        <v>50</v>
      </c>
      <c r="C22225" s="44">
        <v>0</v>
      </c>
      <c r="D22225" s="33">
        <v>43881</v>
      </c>
    </row>
    <row r="22226" spans="1:4" x14ac:dyDescent="0.2">
      <c r="A22226" t="s">
        <v>452</v>
      </c>
      <c r="B22226" t="s">
        <v>50</v>
      </c>
      <c r="C22226" s="44">
        <v>0</v>
      </c>
      <c r="D22226" s="33">
        <v>43882</v>
      </c>
    </row>
    <row r="22227" spans="1:4" x14ac:dyDescent="0.2">
      <c r="A22227" t="s">
        <v>452</v>
      </c>
      <c r="B22227" t="s">
        <v>50</v>
      </c>
      <c r="C22227" s="44">
        <v>0</v>
      </c>
      <c r="D22227" s="33">
        <v>43883</v>
      </c>
    </row>
    <row r="22228" spans="1:4" x14ac:dyDescent="0.2">
      <c r="A22228" t="s">
        <v>452</v>
      </c>
      <c r="B22228" t="s">
        <v>50</v>
      </c>
      <c r="C22228" s="44">
        <v>0</v>
      </c>
      <c r="D22228" s="33">
        <v>43884</v>
      </c>
    </row>
    <row r="22229" spans="1:4" x14ac:dyDescent="0.2">
      <c r="A22229" t="s">
        <v>452</v>
      </c>
      <c r="B22229" t="s">
        <v>50</v>
      </c>
      <c r="C22229" s="44">
        <v>0</v>
      </c>
      <c r="D22229" s="33">
        <v>43885</v>
      </c>
    </row>
    <row r="22230" spans="1:4" x14ac:dyDescent="0.2">
      <c r="A22230" t="s">
        <v>452</v>
      </c>
      <c r="B22230" t="s">
        <v>50</v>
      </c>
      <c r="C22230" s="44">
        <v>0</v>
      </c>
      <c r="D22230" s="33">
        <v>43886</v>
      </c>
    </row>
    <row r="22231" spans="1:4" x14ac:dyDescent="0.2">
      <c r="A22231" t="s">
        <v>452</v>
      </c>
      <c r="B22231" t="s">
        <v>50</v>
      </c>
      <c r="C22231" s="44">
        <v>0</v>
      </c>
      <c r="D22231" s="33">
        <v>43887</v>
      </c>
    </row>
    <row r="22232" spans="1:4" x14ac:dyDescent="0.2">
      <c r="A22232" t="s">
        <v>452</v>
      </c>
      <c r="B22232" t="s">
        <v>50</v>
      </c>
      <c r="C22232" s="44">
        <v>0</v>
      </c>
      <c r="D22232" s="33">
        <v>43888</v>
      </c>
    </row>
    <row r="22233" spans="1:4" x14ac:dyDescent="0.2">
      <c r="A22233" t="s">
        <v>452</v>
      </c>
      <c r="B22233" t="s">
        <v>50</v>
      </c>
      <c r="C22233" s="44">
        <v>0</v>
      </c>
      <c r="D22233" s="33">
        <v>43889</v>
      </c>
    </row>
    <row r="22234" spans="1:4" x14ac:dyDescent="0.2">
      <c r="A22234" t="s">
        <v>452</v>
      </c>
      <c r="B22234" t="s">
        <v>50</v>
      </c>
      <c r="C22234" s="44">
        <v>0</v>
      </c>
      <c r="D22234" s="33">
        <v>43890</v>
      </c>
    </row>
    <row r="22235" spans="1:4" x14ac:dyDescent="0.2">
      <c r="A22235" t="s">
        <v>452</v>
      </c>
      <c r="B22235" t="s">
        <v>50</v>
      </c>
      <c r="C22235" s="44">
        <v>0</v>
      </c>
      <c r="D22235" s="33">
        <v>43891</v>
      </c>
    </row>
    <row r="22236" spans="1:4" x14ac:dyDescent="0.2">
      <c r="A22236" t="s">
        <v>452</v>
      </c>
      <c r="B22236" t="s">
        <v>50</v>
      </c>
      <c r="C22236" s="44">
        <v>0</v>
      </c>
      <c r="D22236" s="33">
        <v>43892</v>
      </c>
    </row>
    <row r="22237" spans="1:4" x14ac:dyDescent="0.2">
      <c r="A22237" t="s">
        <v>452</v>
      </c>
      <c r="B22237" t="s">
        <v>50</v>
      </c>
      <c r="C22237" s="44">
        <v>0</v>
      </c>
      <c r="D22237" s="33">
        <v>43893</v>
      </c>
    </row>
    <row r="22238" spans="1:4" x14ac:dyDescent="0.2">
      <c r="A22238" t="s">
        <v>452</v>
      </c>
      <c r="B22238" t="s">
        <v>50</v>
      </c>
      <c r="C22238" s="44">
        <v>0</v>
      </c>
      <c r="D22238" s="33">
        <v>43894</v>
      </c>
    </row>
    <row r="22239" spans="1:4" x14ac:dyDescent="0.2">
      <c r="A22239" t="s">
        <v>452</v>
      </c>
      <c r="B22239" t="s">
        <v>50</v>
      </c>
      <c r="C22239" s="44">
        <v>0</v>
      </c>
      <c r="D22239" s="33">
        <v>43895</v>
      </c>
    </row>
    <row r="22240" spans="1:4" x14ac:dyDescent="0.2">
      <c r="A22240" t="s">
        <v>452</v>
      </c>
      <c r="B22240" t="s">
        <v>50</v>
      </c>
      <c r="C22240" s="44">
        <v>0</v>
      </c>
      <c r="D22240" s="33">
        <v>43896</v>
      </c>
    </row>
    <row r="22241" spans="1:4" x14ac:dyDescent="0.2">
      <c r="A22241" t="s">
        <v>452</v>
      </c>
      <c r="B22241" t="s">
        <v>50</v>
      </c>
      <c r="C22241" s="44">
        <v>0</v>
      </c>
      <c r="D22241" s="33">
        <v>43897</v>
      </c>
    </row>
    <row r="22242" spans="1:4" x14ac:dyDescent="0.2">
      <c r="A22242" t="s">
        <v>452</v>
      </c>
      <c r="B22242" t="s">
        <v>50</v>
      </c>
      <c r="C22242" s="44">
        <v>0</v>
      </c>
      <c r="D22242" s="33">
        <v>43898</v>
      </c>
    </row>
    <row r="22243" spans="1:4" x14ac:dyDescent="0.2">
      <c r="A22243" t="s">
        <v>452</v>
      </c>
      <c r="B22243" t="s">
        <v>50</v>
      </c>
      <c r="C22243" s="44">
        <v>0</v>
      </c>
      <c r="D22243" s="33">
        <v>43899</v>
      </c>
    </row>
    <row r="22244" spans="1:4" x14ac:dyDescent="0.2">
      <c r="A22244" t="s">
        <v>452</v>
      </c>
      <c r="B22244" t="s">
        <v>50</v>
      </c>
      <c r="C22244" s="44">
        <v>0</v>
      </c>
      <c r="D22244" s="33">
        <v>43900</v>
      </c>
    </row>
    <row r="22245" spans="1:4" x14ac:dyDescent="0.2">
      <c r="A22245" t="s">
        <v>452</v>
      </c>
      <c r="B22245" t="s">
        <v>50</v>
      </c>
      <c r="C22245" s="44">
        <v>0</v>
      </c>
      <c r="D22245" s="33">
        <v>43901</v>
      </c>
    </row>
    <row r="22246" spans="1:4" x14ac:dyDescent="0.2">
      <c r="A22246" t="s">
        <v>452</v>
      </c>
      <c r="B22246" t="s">
        <v>50</v>
      </c>
      <c r="C22246" s="44">
        <v>0</v>
      </c>
      <c r="D22246" s="33">
        <v>43902</v>
      </c>
    </row>
    <row r="22247" spans="1:4" x14ac:dyDescent="0.2">
      <c r="A22247" t="s">
        <v>452</v>
      </c>
      <c r="B22247" t="s">
        <v>50</v>
      </c>
      <c r="C22247" s="44">
        <v>2</v>
      </c>
      <c r="D22247" s="33">
        <v>43903</v>
      </c>
    </row>
    <row r="22248" spans="1:4" x14ac:dyDescent="0.2">
      <c r="A22248" t="s">
        <v>452</v>
      </c>
      <c r="B22248" t="s">
        <v>50</v>
      </c>
      <c r="C22248" s="44">
        <v>2</v>
      </c>
      <c r="D22248" s="33">
        <v>43904</v>
      </c>
    </row>
    <row r="22249" spans="1:4" x14ac:dyDescent="0.2">
      <c r="A22249" t="s">
        <v>452</v>
      </c>
      <c r="B22249" t="s">
        <v>50</v>
      </c>
      <c r="C22249" s="44">
        <v>2</v>
      </c>
      <c r="D22249" s="33">
        <v>43905</v>
      </c>
    </row>
    <row r="22250" spans="1:4" x14ac:dyDescent="0.2">
      <c r="B22250" t="s">
        <v>453</v>
      </c>
      <c r="C22250" s="44">
        <v>0</v>
      </c>
      <c r="D22250" s="33">
        <v>43852</v>
      </c>
    </row>
    <row r="22251" spans="1:4" x14ac:dyDescent="0.2">
      <c r="B22251" t="s">
        <v>453</v>
      </c>
      <c r="C22251" s="44">
        <v>0</v>
      </c>
      <c r="D22251" s="33">
        <v>43853</v>
      </c>
    </row>
    <row r="22252" spans="1:4" x14ac:dyDescent="0.2">
      <c r="B22252" t="s">
        <v>453</v>
      </c>
      <c r="C22252" s="44">
        <v>0</v>
      </c>
      <c r="D22252" s="33">
        <v>43854</v>
      </c>
    </row>
    <row r="22253" spans="1:4" x14ac:dyDescent="0.2">
      <c r="B22253" t="s">
        <v>453</v>
      </c>
      <c r="C22253" s="44">
        <v>0</v>
      </c>
      <c r="D22253" s="33">
        <v>43855</v>
      </c>
    </row>
    <row r="22254" spans="1:4" x14ac:dyDescent="0.2">
      <c r="B22254" t="s">
        <v>453</v>
      </c>
      <c r="C22254" s="44">
        <v>0</v>
      </c>
      <c r="D22254" s="33">
        <v>43856</v>
      </c>
    </row>
    <row r="22255" spans="1:4" x14ac:dyDescent="0.2">
      <c r="B22255" t="s">
        <v>453</v>
      </c>
      <c r="C22255" s="44">
        <v>0</v>
      </c>
      <c r="D22255" s="33">
        <v>43857</v>
      </c>
    </row>
    <row r="22256" spans="1:4" x14ac:dyDescent="0.2">
      <c r="B22256" t="s">
        <v>453</v>
      </c>
      <c r="C22256" s="44">
        <v>0</v>
      </c>
      <c r="D22256" s="33">
        <v>43858</v>
      </c>
    </row>
    <row r="22257" spans="2:4" x14ac:dyDescent="0.2">
      <c r="B22257" t="s">
        <v>453</v>
      </c>
      <c r="C22257" s="44">
        <v>0</v>
      </c>
      <c r="D22257" s="33">
        <v>43859</v>
      </c>
    </row>
    <row r="22258" spans="2:4" x14ac:dyDescent="0.2">
      <c r="B22258" t="s">
        <v>453</v>
      </c>
      <c r="C22258" s="44">
        <v>0</v>
      </c>
      <c r="D22258" s="33">
        <v>43860</v>
      </c>
    </row>
    <row r="22259" spans="2:4" x14ac:dyDescent="0.2">
      <c r="B22259" t="s">
        <v>453</v>
      </c>
      <c r="C22259" s="44">
        <v>0</v>
      </c>
      <c r="D22259" s="33">
        <v>43861</v>
      </c>
    </row>
    <row r="22260" spans="2:4" x14ac:dyDescent="0.2">
      <c r="B22260" t="s">
        <v>453</v>
      </c>
      <c r="C22260" s="44">
        <v>0</v>
      </c>
      <c r="D22260" s="33">
        <v>43862</v>
      </c>
    </row>
    <row r="22261" spans="2:4" x14ac:dyDescent="0.2">
      <c r="B22261" t="s">
        <v>453</v>
      </c>
      <c r="C22261" s="44">
        <v>0</v>
      </c>
      <c r="D22261" s="33">
        <v>43863</v>
      </c>
    </row>
    <row r="22262" spans="2:4" x14ac:dyDescent="0.2">
      <c r="B22262" t="s">
        <v>453</v>
      </c>
      <c r="C22262" s="44">
        <v>0</v>
      </c>
      <c r="D22262" s="33">
        <v>43864</v>
      </c>
    </row>
    <row r="22263" spans="2:4" x14ac:dyDescent="0.2">
      <c r="B22263" t="s">
        <v>453</v>
      </c>
      <c r="C22263" s="44">
        <v>0</v>
      </c>
      <c r="D22263" s="33">
        <v>43865</v>
      </c>
    </row>
    <row r="22264" spans="2:4" x14ac:dyDescent="0.2">
      <c r="B22264" t="s">
        <v>453</v>
      </c>
      <c r="C22264" s="44">
        <v>0</v>
      </c>
      <c r="D22264" s="33">
        <v>43866</v>
      </c>
    </row>
    <row r="22265" spans="2:4" x14ac:dyDescent="0.2">
      <c r="B22265" t="s">
        <v>453</v>
      </c>
      <c r="C22265" s="44">
        <v>0</v>
      </c>
      <c r="D22265" s="33">
        <v>43867</v>
      </c>
    </row>
    <row r="22266" spans="2:4" x14ac:dyDescent="0.2">
      <c r="B22266" t="s">
        <v>453</v>
      </c>
      <c r="C22266" s="44">
        <v>0</v>
      </c>
      <c r="D22266" s="33">
        <v>43868</v>
      </c>
    </row>
    <row r="22267" spans="2:4" x14ac:dyDescent="0.2">
      <c r="B22267" t="s">
        <v>453</v>
      </c>
      <c r="C22267" s="44">
        <v>0</v>
      </c>
      <c r="D22267" s="33">
        <v>43869</v>
      </c>
    </row>
    <row r="22268" spans="2:4" x14ac:dyDescent="0.2">
      <c r="B22268" t="s">
        <v>453</v>
      </c>
      <c r="C22268" s="44">
        <v>0</v>
      </c>
      <c r="D22268" s="33">
        <v>43870</v>
      </c>
    </row>
    <row r="22269" spans="2:4" x14ac:dyDescent="0.2">
      <c r="B22269" t="s">
        <v>453</v>
      </c>
      <c r="C22269" s="44">
        <v>0</v>
      </c>
      <c r="D22269" s="33">
        <v>43871</v>
      </c>
    </row>
    <row r="22270" spans="2:4" x14ac:dyDescent="0.2">
      <c r="B22270" t="s">
        <v>453</v>
      </c>
      <c r="C22270" s="44">
        <v>0</v>
      </c>
      <c r="D22270" s="33">
        <v>43872</v>
      </c>
    </row>
    <row r="22271" spans="2:4" x14ac:dyDescent="0.2">
      <c r="B22271" t="s">
        <v>453</v>
      </c>
      <c r="C22271" s="44">
        <v>0</v>
      </c>
      <c r="D22271" s="33">
        <v>43873</v>
      </c>
    </row>
    <row r="22272" spans="2:4" x14ac:dyDescent="0.2">
      <c r="B22272" t="s">
        <v>453</v>
      </c>
      <c r="C22272" s="44">
        <v>0</v>
      </c>
      <c r="D22272" s="33">
        <v>43874</v>
      </c>
    </row>
    <row r="22273" spans="2:4" x14ac:dyDescent="0.2">
      <c r="B22273" t="s">
        <v>453</v>
      </c>
      <c r="C22273" s="44">
        <v>0</v>
      </c>
      <c r="D22273" s="33">
        <v>43875</v>
      </c>
    </row>
    <row r="22274" spans="2:4" x14ac:dyDescent="0.2">
      <c r="B22274" t="s">
        <v>453</v>
      </c>
      <c r="C22274" s="44">
        <v>0</v>
      </c>
      <c r="D22274" s="33">
        <v>43876</v>
      </c>
    </row>
    <row r="22275" spans="2:4" x14ac:dyDescent="0.2">
      <c r="B22275" t="s">
        <v>453</v>
      </c>
      <c r="C22275" s="44">
        <v>0</v>
      </c>
      <c r="D22275" s="33">
        <v>43877</v>
      </c>
    </row>
    <row r="22276" spans="2:4" x14ac:dyDescent="0.2">
      <c r="B22276" t="s">
        <v>453</v>
      </c>
      <c r="C22276" s="44">
        <v>0</v>
      </c>
      <c r="D22276" s="33">
        <v>43878</v>
      </c>
    </row>
    <row r="22277" spans="2:4" x14ac:dyDescent="0.2">
      <c r="B22277" t="s">
        <v>453</v>
      </c>
      <c r="C22277" s="44">
        <v>0</v>
      </c>
      <c r="D22277" s="33">
        <v>43879</v>
      </c>
    </row>
    <row r="22278" spans="2:4" x14ac:dyDescent="0.2">
      <c r="B22278" t="s">
        <v>453</v>
      </c>
      <c r="C22278" s="44">
        <v>0</v>
      </c>
      <c r="D22278" s="33">
        <v>43880</v>
      </c>
    </row>
    <row r="22279" spans="2:4" x14ac:dyDescent="0.2">
      <c r="B22279" t="s">
        <v>453</v>
      </c>
      <c r="C22279" s="44">
        <v>0</v>
      </c>
      <c r="D22279" s="33">
        <v>43881</v>
      </c>
    </row>
    <row r="22280" spans="2:4" x14ac:dyDescent="0.2">
      <c r="B22280" t="s">
        <v>453</v>
      </c>
      <c r="C22280" s="44">
        <v>0</v>
      </c>
      <c r="D22280" s="33">
        <v>43882</v>
      </c>
    </row>
    <row r="22281" spans="2:4" x14ac:dyDescent="0.2">
      <c r="B22281" t="s">
        <v>453</v>
      </c>
      <c r="C22281" s="44">
        <v>0</v>
      </c>
      <c r="D22281" s="33">
        <v>43883</v>
      </c>
    </row>
    <row r="22282" spans="2:4" x14ac:dyDescent="0.2">
      <c r="B22282" t="s">
        <v>453</v>
      </c>
      <c r="C22282" s="44">
        <v>0</v>
      </c>
      <c r="D22282" s="33">
        <v>43884</v>
      </c>
    </row>
    <row r="22283" spans="2:4" x14ac:dyDescent="0.2">
      <c r="B22283" t="s">
        <v>453</v>
      </c>
      <c r="C22283" s="44">
        <v>0</v>
      </c>
      <c r="D22283" s="33">
        <v>43885</v>
      </c>
    </row>
    <row r="22284" spans="2:4" x14ac:dyDescent="0.2">
      <c r="B22284" t="s">
        <v>453</v>
      </c>
      <c r="C22284" s="44">
        <v>0</v>
      </c>
      <c r="D22284" s="33">
        <v>43886</v>
      </c>
    </row>
    <row r="22285" spans="2:4" x14ac:dyDescent="0.2">
      <c r="B22285" t="s">
        <v>453</v>
      </c>
      <c r="C22285" s="44">
        <v>0</v>
      </c>
      <c r="D22285" s="33">
        <v>43887</v>
      </c>
    </row>
    <row r="22286" spans="2:4" x14ac:dyDescent="0.2">
      <c r="B22286" t="s">
        <v>453</v>
      </c>
      <c r="C22286" s="44">
        <v>0</v>
      </c>
      <c r="D22286" s="33">
        <v>43888</v>
      </c>
    </row>
    <row r="22287" spans="2:4" x14ac:dyDescent="0.2">
      <c r="B22287" t="s">
        <v>453</v>
      </c>
      <c r="C22287" s="44">
        <v>0</v>
      </c>
      <c r="D22287" s="33">
        <v>43889</v>
      </c>
    </row>
    <row r="22288" spans="2:4" x14ac:dyDescent="0.2">
      <c r="B22288" t="s">
        <v>453</v>
      </c>
      <c r="C22288" s="44">
        <v>0</v>
      </c>
      <c r="D22288" s="33">
        <v>43890</v>
      </c>
    </row>
    <row r="22289" spans="2:4" x14ac:dyDescent="0.2">
      <c r="B22289" t="s">
        <v>453</v>
      </c>
      <c r="C22289" s="44">
        <v>0</v>
      </c>
      <c r="D22289" s="33">
        <v>43891</v>
      </c>
    </row>
    <row r="22290" spans="2:4" x14ac:dyDescent="0.2">
      <c r="B22290" t="s">
        <v>453</v>
      </c>
      <c r="C22290" s="44">
        <v>0</v>
      </c>
      <c r="D22290" s="33">
        <v>43892</v>
      </c>
    </row>
    <row r="22291" spans="2:4" x14ac:dyDescent="0.2">
      <c r="B22291" t="s">
        <v>453</v>
      </c>
      <c r="C22291" s="44">
        <v>0</v>
      </c>
      <c r="D22291" s="33">
        <v>43893</v>
      </c>
    </row>
    <row r="22292" spans="2:4" x14ac:dyDescent="0.2">
      <c r="B22292" t="s">
        <v>453</v>
      </c>
      <c r="C22292" s="44">
        <v>0</v>
      </c>
      <c r="D22292" s="33">
        <v>43894</v>
      </c>
    </row>
    <row r="22293" spans="2:4" x14ac:dyDescent="0.2">
      <c r="B22293" t="s">
        <v>453</v>
      </c>
      <c r="C22293" s="44">
        <v>0</v>
      </c>
      <c r="D22293" s="33">
        <v>43895</v>
      </c>
    </row>
    <row r="22294" spans="2:4" x14ac:dyDescent="0.2">
      <c r="B22294" t="s">
        <v>453</v>
      </c>
      <c r="C22294" s="44">
        <v>0</v>
      </c>
      <c r="D22294" s="33">
        <v>43896</v>
      </c>
    </row>
    <row r="22295" spans="2:4" x14ac:dyDescent="0.2">
      <c r="B22295" t="s">
        <v>453</v>
      </c>
      <c r="C22295" s="44">
        <v>0</v>
      </c>
      <c r="D22295" s="33">
        <v>43897</v>
      </c>
    </row>
    <row r="22296" spans="2:4" x14ac:dyDescent="0.2">
      <c r="B22296" t="s">
        <v>453</v>
      </c>
      <c r="C22296" s="44">
        <v>0</v>
      </c>
      <c r="D22296" s="33">
        <v>43898</v>
      </c>
    </row>
    <row r="22297" spans="2:4" x14ac:dyDescent="0.2">
      <c r="B22297" t="s">
        <v>453</v>
      </c>
      <c r="C22297" s="44">
        <v>0</v>
      </c>
      <c r="D22297" s="33">
        <v>43899</v>
      </c>
    </row>
    <row r="22298" spans="2:4" x14ac:dyDescent="0.2">
      <c r="B22298" t="s">
        <v>453</v>
      </c>
      <c r="C22298" s="44">
        <v>0</v>
      </c>
      <c r="D22298" s="33">
        <v>43900</v>
      </c>
    </row>
    <row r="22299" spans="2:4" x14ac:dyDescent="0.2">
      <c r="B22299" t="s">
        <v>453</v>
      </c>
      <c r="C22299" s="44">
        <v>0</v>
      </c>
      <c r="D22299" s="33">
        <v>43901</v>
      </c>
    </row>
    <row r="22300" spans="2:4" x14ac:dyDescent="0.2">
      <c r="B22300" t="s">
        <v>453</v>
      </c>
      <c r="C22300" s="44">
        <v>0</v>
      </c>
      <c r="D22300" s="33">
        <v>43902</v>
      </c>
    </row>
    <row r="22301" spans="2:4" x14ac:dyDescent="0.2">
      <c r="B22301" t="s">
        <v>453</v>
      </c>
      <c r="C22301" s="44">
        <v>1</v>
      </c>
      <c r="D22301" s="33">
        <v>43903</v>
      </c>
    </row>
    <row r="22302" spans="2:4" x14ac:dyDescent="0.2">
      <c r="B22302" t="s">
        <v>453</v>
      </c>
      <c r="C22302" s="44">
        <v>1</v>
      </c>
      <c r="D22302" s="33">
        <v>43904</v>
      </c>
    </row>
    <row r="22303" spans="2:4" x14ac:dyDescent="0.2">
      <c r="B22303" t="s">
        <v>453</v>
      </c>
      <c r="C22303" s="44">
        <v>1</v>
      </c>
      <c r="D22303" s="33">
        <v>43905</v>
      </c>
    </row>
    <row r="22304" spans="2:4" x14ac:dyDescent="0.2">
      <c r="B22304" t="s">
        <v>454</v>
      </c>
      <c r="C22304" s="44">
        <v>0</v>
      </c>
      <c r="D22304" s="33">
        <v>43852</v>
      </c>
    </row>
    <row r="22305" spans="2:4" x14ac:dyDescent="0.2">
      <c r="B22305" t="s">
        <v>454</v>
      </c>
      <c r="C22305" s="44">
        <v>0</v>
      </c>
      <c r="D22305" s="33">
        <v>43853</v>
      </c>
    </row>
    <row r="22306" spans="2:4" x14ac:dyDescent="0.2">
      <c r="B22306" t="s">
        <v>454</v>
      </c>
      <c r="C22306" s="44">
        <v>0</v>
      </c>
      <c r="D22306" s="33">
        <v>43854</v>
      </c>
    </row>
    <row r="22307" spans="2:4" x14ac:dyDescent="0.2">
      <c r="B22307" t="s">
        <v>454</v>
      </c>
      <c r="C22307" s="44">
        <v>0</v>
      </c>
      <c r="D22307" s="33">
        <v>43855</v>
      </c>
    </row>
    <row r="22308" spans="2:4" x14ac:dyDescent="0.2">
      <c r="B22308" t="s">
        <v>454</v>
      </c>
      <c r="C22308" s="44">
        <v>0</v>
      </c>
      <c r="D22308" s="33">
        <v>43856</v>
      </c>
    </row>
    <row r="22309" spans="2:4" x14ac:dyDescent="0.2">
      <c r="B22309" t="s">
        <v>454</v>
      </c>
      <c r="C22309" s="44">
        <v>0</v>
      </c>
      <c r="D22309" s="33">
        <v>43857</v>
      </c>
    </row>
    <row r="22310" spans="2:4" x14ac:dyDescent="0.2">
      <c r="B22310" t="s">
        <v>454</v>
      </c>
      <c r="C22310" s="44">
        <v>0</v>
      </c>
      <c r="D22310" s="33">
        <v>43858</v>
      </c>
    </row>
    <row r="22311" spans="2:4" x14ac:dyDescent="0.2">
      <c r="B22311" t="s">
        <v>454</v>
      </c>
      <c r="C22311" s="44">
        <v>0</v>
      </c>
      <c r="D22311" s="33">
        <v>43859</v>
      </c>
    </row>
    <row r="22312" spans="2:4" x14ac:dyDescent="0.2">
      <c r="B22312" t="s">
        <v>454</v>
      </c>
      <c r="C22312" s="44">
        <v>0</v>
      </c>
      <c r="D22312" s="33">
        <v>43860</v>
      </c>
    </row>
    <row r="22313" spans="2:4" x14ac:dyDescent="0.2">
      <c r="B22313" t="s">
        <v>454</v>
      </c>
      <c r="C22313" s="44">
        <v>0</v>
      </c>
      <c r="D22313" s="33">
        <v>43861</v>
      </c>
    </row>
    <row r="22314" spans="2:4" x14ac:dyDescent="0.2">
      <c r="B22314" t="s">
        <v>454</v>
      </c>
      <c r="C22314" s="44">
        <v>0</v>
      </c>
      <c r="D22314" s="33">
        <v>43862</v>
      </c>
    </row>
    <row r="22315" spans="2:4" x14ac:dyDescent="0.2">
      <c r="B22315" t="s">
        <v>454</v>
      </c>
      <c r="C22315" s="44">
        <v>0</v>
      </c>
      <c r="D22315" s="33">
        <v>43863</v>
      </c>
    </row>
    <row r="22316" spans="2:4" x14ac:dyDescent="0.2">
      <c r="B22316" t="s">
        <v>454</v>
      </c>
      <c r="C22316" s="44">
        <v>0</v>
      </c>
      <c r="D22316" s="33">
        <v>43864</v>
      </c>
    </row>
    <row r="22317" spans="2:4" x14ac:dyDescent="0.2">
      <c r="B22317" t="s">
        <v>454</v>
      </c>
      <c r="C22317" s="44">
        <v>0</v>
      </c>
      <c r="D22317" s="33">
        <v>43865</v>
      </c>
    </row>
    <row r="22318" spans="2:4" x14ac:dyDescent="0.2">
      <c r="B22318" t="s">
        <v>454</v>
      </c>
      <c r="C22318" s="44">
        <v>0</v>
      </c>
      <c r="D22318" s="33">
        <v>43866</v>
      </c>
    </row>
    <row r="22319" spans="2:4" x14ac:dyDescent="0.2">
      <c r="B22319" t="s">
        <v>454</v>
      </c>
      <c r="C22319" s="44">
        <v>0</v>
      </c>
      <c r="D22319" s="33">
        <v>43867</v>
      </c>
    </row>
    <row r="22320" spans="2:4" x14ac:dyDescent="0.2">
      <c r="B22320" t="s">
        <v>454</v>
      </c>
      <c r="C22320" s="44">
        <v>0</v>
      </c>
      <c r="D22320" s="33">
        <v>43868</v>
      </c>
    </row>
    <row r="22321" spans="2:4" x14ac:dyDescent="0.2">
      <c r="B22321" t="s">
        <v>454</v>
      </c>
      <c r="C22321" s="44">
        <v>0</v>
      </c>
      <c r="D22321" s="33">
        <v>43869</v>
      </c>
    </row>
    <row r="22322" spans="2:4" x14ac:dyDescent="0.2">
      <c r="B22322" t="s">
        <v>454</v>
      </c>
      <c r="C22322" s="44">
        <v>0</v>
      </c>
      <c r="D22322" s="33">
        <v>43870</v>
      </c>
    </row>
    <row r="22323" spans="2:4" x14ac:dyDescent="0.2">
      <c r="B22323" t="s">
        <v>454</v>
      </c>
      <c r="C22323" s="44">
        <v>0</v>
      </c>
      <c r="D22323" s="33">
        <v>43871</v>
      </c>
    </row>
    <row r="22324" spans="2:4" x14ac:dyDescent="0.2">
      <c r="B22324" t="s">
        <v>454</v>
      </c>
      <c r="C22324" s="44">
        <v>0</v>
      </c>
      <c r="D22324" s="33">
        <v>43872</v>
      </c>
    </row>
    <row r="22325" spans="2:4" x14ac:dyDescent="0.2">
      <c r="B22325" t="s">
        <v>454</v>
      </c>
      <c r="C22325" s="44">
        <v>0</v>
      </c>
      <c r="D22325" s="33">
        <v>43873</v>
      </c>
    </row>
    <row r="22326" spans="2:4" x14ac:dyDescent="0.2">
      <c r="B22326" t="s">
        <v>454</v>
      </c>
      <c r="C22326" s="44">
        <v>0</v>
      </c>
      <c r="D22326" s="33">
        <v>43874</v>
      </c>
    </row>
    <row r="22327" spans="2:4" x14ac:dyDescent="0.2">
      <c r="B22327" t="s">
        <v>454</v>
      </c>
      <c r="C22327" s="44">
        <v>0</v>
      </c>
      <c r="D22327" s="33">
        <v>43875</v>
      </c>
    </row>
    <row r="22328" spans="2:4" x14ac:dyDescent="0.2">
      <c r="B22328" t="s">
        <v>454</v>
      </c>
      <c r="C22328" s="44">
        <v>0</v>
      </c>
      <c r="D22328" s="33">
        <v>43876</v>
      </c>
    </row>
    <row r="22329" spans="2:4" x14ac:dyDescent="0.2">
      <c r="B22329" t="s">
        <v>454</v>
      </c>
      <c r="C22329" s="44">
        <v>0</v>
      </c>
      <c r="D22329" s="33">
        <v>43877</v>
      </c>
    </row>
    <row r="22330" spans="2:4" x14ac:dyDescent="0.2">
      <c r="B22330" t="s">
        <v>454</v>
      </c>
      <c r="C22330" s="44">
        <v>0</v>
      </c>
      <c r="D22330" s="33">
        <v>43878</v>
      </c>
    </row>
    <row r="22331" spans="2:4" x14ac:dyDescent="0.2">
      <c r="B22331" t="s">
        <v>454</v>
      </c>
      <c r="C22331" s="44">
        <v>0</v>
      </c>
      <c r="D22331" s="33">
        <v>43879</v>
      </c>
    </row>
    <row r="22332" spans="2:4" x14ac:dyDescent="0.2">
      <c r="B22332" t="s">
        <v>454</v>
      </c>
      <c r="C22332" s="44">
        <v>0</v>
      </c>
      <c r="D22332" s="33">
        <v>43880</v>
      </c>
    </row>
    <row r="22333" spans="2:4" x14ac:dyDescent="0.2">
      <c r="B22333" t="s">
        <v>454</v>
      </c>
      <c r="C22333" s="44">
        <v>0</v>
      </c>
      <c r="D22333" s="33">
        <v>43881</v>
      </c>
    </row>
    <row r="22334" spans="2:4" x14ac:dyDescent="0.2">
      <c r="B22334" t="s">
        <v>454</v>
      </c>
      <c r="C22334" s="44">
        <v>0</v>
      </c>
      <c r="D22334" s="33">
        <v>43882</v>
      </c>
    </row>
    <row r="22335" spans="2:4" x14ac:dyDescent="0.2">
      <c r="B22335" t="s">
        <v>454</v>
      </c>
      <c r="C22335" s="44">
        <v>0</v>
      </c>
      <c r="D22335" s="33">
        <v>43883</v>
      </c>
    </row>
    <row r="22336" spans="2:4" x14ac:dyDescent="0.2">
      <c r="B22336" t="s">
        <v>454</v>
      </c>
      <c r="C22336" s="44">
        <v>0</v>
      </c>
      <c r="D22336" s="33">
        <v>43884</v>
      </c>
    </row>
    <row r="22337" spans="2:4" x14ac:dyDescent="0.2">
      <c r="B22337" t="s">
        <v>454</v>
      </c>
      <c r="C22337" s="44">
        <v>0</v>
      </c>
      <c r="D22337" s="33">
        <v>43885</v>
      </c>
    </row>
    <row r="22338" spans="2:4" x14ac:dyDescent="0.2">
      <c r="B22338" t="s">
        <v>454</v>
      </c>
      <c r="C22338" s="44">
        <v>0</v>
      </c>
      <c r="D22338" s="33">
        <v>43886</v>
      </c>
    </row>
    <row r="22339" spans="2:4" x14ac:dyDescent="0.2">
      <c r="B22339" t="s">
        <v>454</v>
      </c>
      <c r="C22339" s="44">
        <v>0</v>
      </c>
      <c r="D22339" s="33">
        <v>43887</v>
      </c>
    </row>
    <row r="22340" spans="2:4" x14ac:dyDescent="0.2">
      <c r="B22340" t="s">
        <v>454</v>
      </c>
      <c r="C22340" s="44">
        <v>0</v>
      </c>
      <c r="D22340" s="33">
        <v>43888</v>
      </c>
    </row>
    <row r="22341" spans="2:4" x14ac:dyDescent="0.2">
      <c r="B22341" t="s">
        <v>454</v>
      </c>
      <c r="C22341" s="44">
        <v>0</v>
      </c>
      <c r="D22341" s="33">
        <v>43889</v>
      </c>
    </row>
    <row r="22342" spans="2:4" x14ac:dyDescent="0.2">
      <c r="B22342" t="s">
        <v>454</v>
      </c>
      <c r="C22342" s="44">
        <v>0</v>
      </c>
      <c r="D22342" s="33">
        <v>43890</v>
      </c>
    </row>
    <row r="22343" spans="2:4" x14ac:dyDescent="0.2">
      <c r="B22343" t="s">
        <v>454</v>
      </c>
      <c r="C22343" s="44">
        <v>0</v>
      </c>
      <c r="D22343" s="33">
        <v>43891</v>
      </c>
    </row>
    <row r="22344" spans="2:4" x14ac:dyDescent="0.2">
      <c r="B22344" t="s">
        <v>454</v>
      </c>
      <c r="C22344" s="44">
        <v>0</v>
      </c>
      <c r="D22344" s="33">
        <v>43892</v>
      </c>
    </row>
    <row r="22345" spans="2:4" x14ac:dyDescent="0.2">
      <c r="B22345" t="s">
        <v>454</v>
      </c>
      <c r="C22345" s="44">
        <v>0</v>
      </c>
      <c r="D22345" s="33">
        <v>43893</v>
      </c>
    </row>
    <row r="22346" spans="2:4" x14ac:dyDescent="0.2">
      <c r="B22346" t="s">
        <v>454</v>
      </c>
      <c r="C22346" s="44">
        <v>0</v>
      </c>
      <c r="D22346" s="33">
        <v>43894</v>
      </c>
    </row>
    <row r="22347" spans="2:4" x14ac:dyDescent="0.2">
      <c r="B22347" t="s">
        <v>454</v>
      </c>
      <c r="C22347" s="44">
        <v>0</v>
      </c>
      <c r="D22347" s="33">
        <v>43895</v>
      </c>
    </row>
    <row r="22348" spans="2:4" x14ac:dyDescent="0.2">
      <c r="B22348" t="s">
        <v>454</v>
      </c>
      <c r="C22348" s="44">
        <v>0</v>
      </c>
      <c r="D22348" s="33">
        <v>43896</v>
      </c>
    </row>
    <row r="22349" spans="2:4" x14ac:dyDescent="0.2">
      <c r="B22349" t="s">
        <v>454</v>
      </c>
      <c r="C22349" s="44">
        <v>0</v>
      </c>
      <c r="D22349" s="33">
        <v>43897</v>
      </c>
    </row>
    <row r="22350" spans="2:4" x14ac:dyDescent="0.2">
      <c r="B22350" t="s">
        <v>454</v>
      </c>
      <c r="C22350" s="44">
        <v>0</v>
      </c>
      <c r="D22350" s="33">
        <v>43898</v>
      </c>
    </row>
    <row r="22351" spans="2:4" x14ac:dyDescent="0.2">
      <c r="B22351" t="s">
        <v>454</v>
      </c>
      <c r="C22351" s="44">
        <v>0</v>
      </c>
      <c r="D22351" s="33">
        <v>43899</v>
      </c>
    </row>
    <row r="22352" spans="2:4" x14ac:dyDescent="0.2">
      <c r="B22352" t="s">
        <v>454</v>
      </c>
      <c r="C22352" s="44">
        <v>0</v>
      </c>
      <c r="D22352" s="33">
        <v>43900</v>
      </c>
    </row>
    <row r="22353" spans="2:4" x14ac:dyDescent="0.2">
      <c r="B22353" t="s">
        <v>454</v>
      </c>
      <c r="C22353" s="44">
        <v>0</v>
      </c>
      <c r="D22353" s="33">
        <v>43901</v>
      </c>
    </row>
    <row r="22354" spans="2:4" x14ac:dyDescent="0.2">
      <c r="B22354" t="s">
        <v>454</v>
      </c>
      <c r="C22354" s="44">
        <v>0</v>
      </c>
      <c r="D22354" s="33">
        <v>43902</v>
      </c>
    </row>
    <row r="22355" spans="2:4" x14ac:dyDescent="0.2">
      <c r="B22355" t="s">
        <v>454</v>
      </c>
      <c r="C22355" s="44">
        <v>1</v>
      </c>
      <c r="D22355" s="33">
        <v>43903</v>
      </c>
    </row>
    <row r="22356" spans="2:4" x14ac:dyDescent="0.2">
      <c r="B22356" t="s">
        <v>454</v>
      </c>
      <c r="C22356" s="44">
        <v>1</v>
      </c>
      <c r="D22356" s="33">
        <v>43904</v>
      </c>
    </row>
    <row r="22357" spans="2:4" x14ac:dyDescent="0.2">
      <c r="B22357" t="s">
        <v>454</v>
      </c>
      <c r="C22357" s="44">
        <v>1</v>
      </c>
      <c r="D22357" s="33">
        <v>43905</v>
      </c>
    </row>
    <row r="22358" spans="2:4" x14ac:dyDescent="0.2">
      <c r="B22358" t="s">
        <v>455</v>
      </c>
      <c r="C22358" s="44">
        <v>0</v>
      </c>
      <c r="D22358" s="33">
        <v>43852</v>
      </c>
    </row>
    <row r="22359" spans="2:4" x14ac:dyDescent="0.2">
      <c r="B22359" t="s">
        <v>455</v>
      </c>
      <c r="C22359" s="44">
        <v>0</v>
      </c>
      <c r="D22359" s="33">
        <v>43853</v>
      </c>
    </row>
    <row r="22360" spans="2:4" x14ac:dyDescent="0.2">
      <c r="B22360" t="s">
        <v>455</v>
      </c>
      <c r="C22360" s="44">
        <v>0</v>
      </c>
      <c r="D22360" s="33">
        <v>43854</v>
      </c>
    </row>
    <row r="22361" spans="2:4" x14ac:dyDescent="0.2">
      <c r="B22361" t="s">
        <v>455</v>
      </c>
      <c r="C22361" s="44">
        <v>0</v>
      </c>
      <c r="D22361" s="33">
        <v>43855</v>
      </c>
    </row>
    <row r="22362" spans="2:4" x14ac:dyDescent="0.2">
      <c r="B22362" t="s">
        <v>455</v>
      </c>
      <c r="C22362" s="44">
        <v>0</v>
      </c>
      <c r="D22362" s="33">
        <v>43856</v>
      </c>
    </row>
    <row r="22363" spans="2:4" x14ac:dyDescent="0.2">
      <c r="B22363" t="s">
        <v>455</v>
      </c>
      <c r="C22363" s="44">
        <v>0</v>
      </c>
      <c r="D22363" s="33">
        <v>43857</v>
      </c>
    </row>
    <row r="22364" spans="2:4" x14ac:dyDescent="0.2">
      <c r="B22364" t="s">
        <v>455</v>
      </c>
      <c r="C22364" s="44">
        <v>0</v>
      </c>
      <c r="D22364" s="33">
        <v>43858</v>
      </c>
    </row>
    <row r="22365" spans="2:4" x14ac:dyDescent="0.2">
      <c r="B22365" t="s">
        <v>455</v>
      </c>
      <c r="C22365" s="44">
        <v>0</v>
      </c>
      <c r="D22365" s="33">
        <v>43859</v>
      </c>
    </row>
    <row r="22366" spans="2:4" x14ac:dyDescent="0.2">
      <c r="B22366" t="s">
        <v>455</v>
      </c>
      <c r="C22366" s="44">
        <v>0</v>
      </c>
      <c r="D22366" s="33">
        <v>43860</v>
      </c>
    </row>
    <row r="22367" spans="2:4" x14ac:dyDescent="0.2">
      <c r="B22367" t="s">
        <v>455</v>
      </c>
      <c r="C22367" s="44">
        <v>0</v>
      </c>
      <c r="D22367" s="33">
        <v>43861</v>
      </c>
    </row>
    <row r="22368" spans="2:4" x14ac:dyDescent="0.2">
      <c r="B22368" t="s">
        <v>455</v>
      </c>
      <c r="C22368" s="44">
        <v>0</v>
      </c>
      <c r="D22368" s="33">
        <v>43862</v>
      </c>
    </row>
    <row r="22369" spans="2:4" x14ac:dyDescent="0.2">
      <c r="B22369" t="s">
        <v>455</v>
      </c>
      <c r="C22369" s="44">
        <v>0</v>
      </c>
      <c r="D22369" s="33">
        <v>43863</v>
      </c>
    </row>
    <row r="22370" spans="2:4" x14ac:dyDescent="0.2">
      <c r="B22370" t="s">
        <v>455</v>
      </c>
      <c r="C22370" s="44">
        <v>0</v>
      </c>
      <c r="D22370" s="33">
        <v>43864</v>
      </c>
    </row>
    <row r="22371" spans="2:4" x14ac:dyDescent="0.2">
      <c r="B22371" t="s">
        <v>455</v>
      </c>
      <c r="C22371" s="44">
        <v>0</v>
      </c>
      <c r="D22371" s="33">
        <v>43865</v>
      </c>
    </row>
    <row r="22372" spans="2:4" x14ac:dyDescent="0.2">
      <c r="B22372" t="s">
        <v>455</v>
      </c>
      <c r="C22372" s="44">
        <v>0</v>
      </c>
      <c r="D22372" s="33">
        <v>43866</v>
      </c>
    </row>
    <row r="22373" spans="2:4" x14ac:dyDescent="0.2">
      <c r="B22373" t="s">
        <v>455</v>
      </c>
      <c r="C22373" s="44">
        <v>0</v>
      </c>
      <c r="D22373" s="33">
        <v>43867</v>
      </c>
    </row>
    <row r="22374" spans="2:4" x14ac:dyDescent="0.2">
      <c r="B22374" t="s">
        <v>455</v>
      </c>
      <c r="C22374" s="44">
        <v>0</v>
      </c>
      <c r="D22374" s="33">
        <v>43868</v>
      </c>
    </row>
    <row r="22375" spans="2:4" x14ac:dyDescent="0.2">
      <c r="B22375" t="s">
        <v>455</v>
      </c>
      <c r="C22375" s="44">
        <v>0</v>
      </c>
      <c r="D22375" s="33">
        <v>43869</v>
      </c>
    </row>
    <row r="22376" spans="2:4" x14ac:dyDescent="0.2">
      <c r="B22376" t="s">
        <v>455</v>
      </c>
      <c r="C22376" s="44">
        <v>0</v>
      </c>
      <c r="D22376" s="33">
        <v>43870</v>
      </c>
    </row>
    <row r="22377" spans="2:4" x14ac:dyDescent="0.2">
      <c r="B22377" t="s">
        <v>455</v>
      </c>
      <c r="C22377" s="44">
        <v>0</v>
      </c>
      <c r="D22377" s="33">
        <v>43871</v>
      </c>
    </row>
    <row r="22378" spans="2:4" x14ac:dyDescent="0.2">
      <c r="B22378" t="s">
        <v>455</v>
      </c>
      <c r="C22378" s="44">
        <v>0</v>
      </c>
      <c r="D22378" s="33">
        <v>43872</v>
      </c>
    </row>
    <row r="22379" spans="2:4" x14ac:dyDescent="0.2">
      <c r="B22379" t="s">
        <v>455</v>
      </c>
      <c r="C22379" s="44">
        <v>0</v>
      </c>
      <c r="D22379" s="33">
        <v>43873</v>
      </c>
    </row>
    <row r="22380" spans="2:4" x14ac:dyDescent="0.2">
      <c r="B22380" t="s">
        <v>455</v>
      </c>
      <c r="C22380" s="44">
        <v>0</v>
      </c>
      <c r="D22380" s="33">
        <v>43874</v>
      </c>
    </row>
    <row r="22381" spans="2:4" x14ac:dyDescent="0.2">
      <c r="B22381" t="s">
        <v>455</v>
      </c>
      <c r="C22381" s="44">
        <v>0</v>
      </c>
      <c r="D22381" s="33">
        <v>43875</v>
      </c>
    </row>
    <row r="22382" spans="2:4" x14ac:dyDescent="0.2">
      <c r="B22382" t="s">
        <v>455</v>
      </c>
      <c r="C22382" s="44">
        <v>0</v>
      </c>
      <c r="D22382" s="33">
        <v>43876</v>
      </c>
    </row>
    <row r="22383" spans="2:4" x14ac:dyDescent="0.2">
      <c r="B22383" t="s">
        <v>455</v>
      </c>
      <c r="C22383" s="44">
        <v>0</v>
      </c>
      <c r="D22383" s="33">
        <v>43877</v>
      </c>
    </row>
    <row r="22384" spans="2:4" x14ac:dyDescent="0.2">
      <c r="B22384" t="s">
        <v>455</v>
      </c>
      <c r="C22384" s="44">
        <v>0</v>
      </c>
      <c r="D22384" s="33">
        <v>43878</v>
      </c>
    </row>
    <row r="22385" spans="2:4" x14ac:dyDescent="0.2">
      <c r="B22385" t="s">
        <v>455</v>
      </c>
      <c r="C22385" s="44">
        <v>0</v>
      </c>
      <c r="D22385" s="33">
        <v>43879</v>
      </c>
    </row>
    <row r="22386" spans="2:4" x14ac:dyDescent="0.2">
      <c r="B22386" t="s">
        <v>455</v>
      </c>
      <c r="C22386" s="44">
        <v>0</v>
      </c>
      <c r="D22386" s="33">
        <v>43880</v>
      </c>
    </row>
    <row r="22387" spans="2:4" x14ac:dyDescent="0.2">
      <c r="B22387" t="s">
        <v>455</v>
      </c>
      <c r="C22387" s="44">
        <v>0</v>
      </c>
      <c r="D22387" s="33">
        <v>43881</v>
      </c>
    </row>
    <row r="22388" spans="2:4" x14ac:dyDescent="0.2">
      <c r="B22388" t="s">
        <v>455</v>
      </c>
      <c r="C22388" s="44">
        <v>0</v>
      </c>
      <c r="D22388" s="33">
        <v>43882</v>
      </c>
    </row>
    <row r="22389" spans="2:4" x14ac:dyDescent="0.2">
      <c r="B22389" t="s">
        <v>455</v>
      </c>
      <c r="C22389" s="44">
        <v>0</v>
      </c>
      <c r="D22389" s="33">
        <v>43883</v>
      </c>
    </row>
    <row r="22390" spans="2:4" x14ac:dyDescent="0.2">
      <c r="B22390" t="s">
        <v>455</v>
      </c>
      <c r="C22390" s="44">
        <v>0</v>
      </c>
      <c r="D22390" s="33">
        <v>43884</v>
      </c>
    </row>
    <row r="22391" spans="2:4" x14ac:dyDescent="0.2">
      <c r="B22391" t="s">
        <v>455</v>
      </c>
      <c r="C22391" s="44">
        <v>0</v>
      </c>
      <c r="D22391" s="33">
        <v>43885</v>
      </c>
    </row>
    <row r="22392" spans="2:4" x14ac:dyDescent="0.2">
      <c r="B22392" t="s">
        <v>455</v>
      </c>
      <c r="C22392" s="44">
        <v>0</v>
      </c>
      <c r="D22392" s="33">
        <v>43886</v>
      </c>
    </row>
    <row r="22393" spans="2:4" x14ac:dyDescent="0.2">
      <c r="B22393" t="s">
        <v>455</v>
      </c>
      <c r="C22393" s="44">
        <v>0</v>
      </c>
      <c r="D22393" s="33">
        <v>43887</v>
      </c>
    </row>
    <row r="22394" spans="2:4" x14ac:dyDescent="0.2">
      <c r="B22394" t="s">
        <v>455</v>
      </c>
      <c r="C22394" s="44">
        <v>0</v>
      </c>
      <c r="D22394" s="33">
        <v>43888</v>
      </c>
    </row>
    <row r="22395" spans="2:4" x14ac:dyDescent="0.2">
      <c r="B22395" t="s">
        <v>455</v>
      </c>
      <c r="C22395" s="44">
        <v>0</v>
      </c>
      <c r="D22395" s="33">
        <v>43889</v>
      </c>
    </row>
    <row r="22396" spans="2:4" x14ac:dyDescent="0.2">
      <c r="B22396" t="s">
        <v>455</v>
      </c>
      <c r="C22396" s="44">
        <v>0</v>
      </c>
      <c r="D22396" s="33">
        <v>43890</v>
      </c>
    </row>
    <row r="22397" spans="2:4" x14ac:dyDescent="0.2">
      <c r="B22397" t="s">
        <v>455</v>
      </c>
      <c r="C22397" s="44">
        <v>0</v>
      </c>
      <c r="D22397" s="33">
        <v>43891</v>
      </c>
    </row>
    <row r="22398" spans="2:4" x14ac:dyDescent="0.2">
      <c r="B22398" t="s">
        <v>455</v>
      </c>
      <c r="C22398" s="44">
        <v>0</v>
      </c>
      <c r="D22398" s="33">
        <v>43892</v>
      </c>
    </row>
    <row r="22399" spans="2:4" x14ac:dyDescent="0.2">
      <c r="B22399" t="s">
        <v>455</v>
      </c>
      <c r="C22399" s="44">
        <v>0</v>
      </c>
      <c r="D22399" s="33">
        <v>43893</v>
      </c>
    </row>
    <row r="22400" spans="2:4" x14ac:dyDescent="0.2">
      <c r="B22400" t="s">
        <v>455</v>
      </c>
      <c r="C22400" s="44">
        <v>0</v>
      </c>
      <c r="D22400" s="33">
        <v>43894</v>
      </c>
    </row>
    <row r="22401" spans="2:4" x14ac:dyDescent="0.2">
      <c r="B22401" t="s">
        <v>455</v>
      </c>
      <c r="C22401" s="44">
        <v>0</v>
      </c>
      <c r="D22401" s="33">
        <v>43895</v>
      </c>
    </row>
    <row r="22402" spans="2:4" x14ac:dyDescent="0.2">
      <c r="B22402" t="s">
        <v>455</v>
      </c>
      <c r="C22402" s="44">
        <v>0</v>
      </c>
      <c r="D22402" s="33">
        <v>43896</v>
      </c>
    </row>
    <row r="22403" spans="2:4" x14ac:dyDescent="0.2">
      <c r="B22403" t="s">
        <v>455</v>
      </c>
      <c r="C22403" s="44">
        <v>0</v>
      </c>
      <c r="D22403" s="33">
        <v>43897</v>
      </c>
    </row>
    <row r="22404" spans="2:4" x14ac:dyDescent="0.2">
      <c r="B22404" t="s">
        <v>455</v>
      </c>
      <c r="C22404" s="44">
        <v>0</v>
      </c>
      <c r="D22404" s="33">
        <v>43898</v>
      </c>
    </row>
    <row r="22405" spans="2:4" x14ac:dyDescent="0.2">
      <c r="B22405" t="s">
        <v>455</v>
      </c>
      <c r="C22405" s="44">
        <v>0</v>
      </c>
      <c r="D22405" s="33">
        <v>43899</v>
      </c>
    </row>
    <row r="22406" spans="2:4" x14ac:dyDescent="0.2">
      <c r="B22406" t="s">
        <v>455</v>
      </c>
      <c r="C22406" s="44">
        <v>0</v>
      </c>
      <c r="D22406" s="33">
        <v>43900</v>
      </c>
    </row>
    <row r="22407" spans="2:4" x14ac:dyDescent="0.2">
      <c r="B22407" t="s">
        <v>455</v>
      </c>
      <c r="C22407" s="44">
        <v>0</v>
      </c>
      <c r="D22407" s="33">
        <v>43901</v>
      </c>
    </row>
    <row r="22408" spans="2:4" x14ac:dyDescent="0.2">
      <c r="B22408" t="s">
        <v>455</v>
      </c>
      <c r="C22408" s="44">
        <v>0</v>
      </c>
      <c r="D22408" s="33">
        <v>43902</v>
      </c>
    </row>
    <row r="22409" spans="2:4" x14ac:dyDescent="0.2">
      <c r="B22409" t="s">
        <v>455</v>
      </c>
      <c r="C22409" s="44">
        <v>1</v>
      </c>
      <c r="D22409" s="33">
        <v>43903</v>
      </c>
    </row>
    <row r="22410" spans="2:4" x14ac:dyDescent="0.2">
      <c r="B22410" t="s">
        <v>455</v>
      </c>
      <c r="C22410" s="44">
        <v>1</v>
      </c>
      <c r="D22410" s="33">
        <v>43904</v>
      </c>
    </row>
    <row r="22411" spans="2:4" x14ac:dyDescent="0.2">
      <c r="B22411" t="s">
        <v>455</v>
      </c>
      <c r="C22411" s="44">
        <v>1</v>
      </c>
      <c r="D22411" s="33">
        <v>43905</v>
      </c>
    </row>
    <row r="22412" spans="2:4" x14ac:dyDescent="0.2">
      <c r="B22412" t="s">
        <v>456</v>
      </c>
      <c r="C22412" s="44">
        <v>0</v>
      </c>
      <c r="D22412" s="33">
        <v>43852</v>
      </c>
    </row>
    <row r="22413" spans="2:4" x14ac:dyDescent="0.2">
      <c r="B22413" t="s">
        <v>456</v>
      </c>
      <c r="C22413" s="44">
        <v>0</v>
      </c>
      <c r="D22413" s="33">
        <v>43853</v>
      </c>
    </row>
    <row r="22414" spans="2:4" x14ac:dyDescent="0.2">
      <c r="B22414" t="s">
        <v>456</v>
      </c>
      <c r="C22414" s="44">
        <v>0</v>
      </c>
      <c r="D22414" s="33">
        <v>43854</v>
      </c>
    </row>
    <row r="22415" spans="2:4" x14ac:dyDescent="0.2">
      <c r="B22415" t="s">
        <v>456</v>
      </c>
      <c r="C22415" s="44">
        <v>0</v>
      </c>
      <c r="D22415" s="33">
        <v>43855</v>
      </c>
    </row>
    <row r="22416" spans="2:4" x14ac:dyDescent="0.2">
      <c r="B22416" t="s">
        <v>456</v>
      </c>
      <c r="C22416" s="44">
        <v>0</v>
      </c>
      <c r="D22416" s="33">
        <v>43856</v>
      </c>
    </row>
    <row r="22417" spans="2:4" x14ac:dyDescent="0.2">
      <c r="B22417" t="s">
        <v>456</v>
      </c>
      <c r="C22417" s="44">
        <v>0</v>
      </c>
      <c r="D22417" s="33">
        <v>43857</v>
      </c>
    </row>
    <row r="22418" spans="2:4" x14ac:dyDescent="0.2">
      <c r="B22418" t="s">
        <v>456</v>
      </c>
      <c r="C22418" s="44">
        <v>0</v>
      </c>
      <c r="D22418" s="33">
        <v>43858</v>
      </c>
    </row>
    <row r="22419" spans="2:4" x14ac:dyDescent="0.2">
      <c r="B22419" t="s">
        <v>456</v>
      </c>
      <c r="C22419" s="44">
        <v>0</v>
      </c>
      <c r="D22419" s="33">
        <v>43859</v>
      </c>
    </row>
    <row r="22420" spans="2:4" x14ac:dyDescent="0.2">
      <c r="B22420" t="s">
        <v>456</v>
      </c>
      <c r="C22420" s="44">
        <v>0</v>
      </c>
      <c r="D22420" s="33">
        <v>43860</v>
      </c>
    </row>
    <row r="22421" spans="2:4" x14ac:dyDescent="0.2">
      <c r="B22421" t="s">
        <v>456</v>
      </c>
      <c r="C22421" s="44">
        <v>0</v>
      </c>
      <c r="D22421" s="33">
        <v>43861</v>
      </c>
    </row>
    <row r="22422" spans="2:4" x14ac:dyDescent="0.2">
      <c r="B22422" t="s">
        <v>456</v>
      </c>
      <c r="C22422" s="44">
        <v>0</v>
      </c>
      <c r="D22422" s="33">
        <v>43862</v>
      </c>
    </row>
    <row r="22423" spans="2:4" x14ac:dyDescent="0.2">
      <c r="B22423" t="s">
        <v>456</v>
      </c>
      <c r="C22423" s="44">
        <v>0</v>
      </c>
      <c r="D22423" s="33">
        <v>43863</v>
      </c>
    </row>
    <row r="22424" spans="2:4" x14ac:dyDescent="0.2">
      <c r="B22424" t="s">
        <v>456</v>
      </c>
      <c r="C22424" s="44">
        <v>0</v>
      </c>
      <c r="D22424" s="33">
        <v>43864</v>
      </c>
    </row>
    <row r="22425" spans="2:4" x14ac:dyDescent="0.2">
      <c r="B22425" t="s">
        <v>456</v>
      </c>
      <c r="C22425" s="44">
        <v>0</v>
      </c>
      <c r="D22425" s="33">
        <v>43865</v>
      </c>
    </row>
    <row r="22426" spans="2:4" x14ac:dyDescent="0.2">
      <c r="B22426" t="s">
        <v>456</v>
      </c>
      <c r="C22426" s="44">
        <v>0</v>
      </c>
      <c r="D22426" s="33">
        <v>43866</v>
      </c>
    </row>
    <row r="22427" spans="2:4" x14ac:dyDescent="0.2">
      <c r="B22427" t="s">
        <v>456</v>
      </c>
      <c r="C22427" s="44">
        <v>0</v>
      </c>
      <c r="D22427" s="33">
        <v>43867</v>
      </c>
    </row>
    <row r="22428" spans="2:4" x14ac:dyDescent="0.2">
      <c r="B22428" t="s">
        <v>456</v>
      </c>
      <c r="C22428" s="44">
        <v>0</v>
      </c>
      <c r="D22428" s="33">
        <v>43868</v>
      </c>
    </row>
    <row r="22429" spans="2:4" x14ac:dyDescent="0.2">
      <c r="B22429" t="s">
        <v>456</v>
      </c>
      <c r="C22429" s="44">
        <v>0</v>
      </c>
      <c r="D22429" s="33">
        <v>43869</v>
      </c>
    </row>
    <row r="22430" spans="2:4" x14ac:dyDescent="0.2">
      <c r="B22430" t="s">
        <v>456</v>
      </c>
      <c r="C22430" s="44">
        <v>0</v>
      </c>
      <c r="D22430" s="33">
        <v>43870</v>
      </c>
    </row>
    <row r="22431" spans="2:4" x14ac:dyDescent="0.2">
      <c r="B22431" t="s">
        <v>456</v>
      </c>
      <c r="C22431" s="44">
        <v>0</v>
      </c>
      <c r="D22431" s="33">
        <v>43871</v>
      </c>
    </row>
    <row r="22432" spans="2:4" x14ac:dyDescent="0.2">
      <c r="B22432" t="s">
        <v>456</v>
      </c>
      <c r="C22432" s="44">
        <v>0</v>
      </c>
      <c r="D22432" s="33">
        <v>43872</v>
      </c>
    </row>
    <row r="22433" spans="2:4" x14ac:dyDescent="0.2">
      <c r="B22433" t="s">
        <v>456</v>
      </c>
      <c r="C22433" s="44">
        <v>0</v>
      </c>
      <c r="D22433" s="33">
        <v>43873</v>
      </c>
    </row>
    <row r="22434" spans="2:4" x14ac:dyDescent="0.2">
      <c r="B22434" t="s">
        <v>456</v>
      </c>
      <c r="C22434" s="44">
        <v>0</v>
      </c>
      <c r="D22434" s="33">
        <v>43874</v>
      </c>
    </row>
    <row r="22435" spans="2:4" x14ac:dyDescent="0.2">
      <c r="B22435" t="s">
        <v>456</v>
      </c>
      <c r="C22435" s="44">
        <v>0</v>
      </c>
      <c r="D22435" s="33">
        <v>43875</v>
      </c>
    </row>
    <row r="22436" spans="2:4" x14ac:dyDescent="0.2">
      <c r="B22436" t="s">
        <v>456</v>
      </c>
      <c r="C22436" s="44">
        <v>0</v>
      </c>
      <c r="D22436" s="33">
        <v>43876</v>
      </c>
    </row>
    <row r="22437" spans="2:4" x14ac:dyDescent="0.2">
      <c r="B22437" t="s">
        <v>456</v>
      </c>
      <c r="C22437" s="44">
        <v>0</v>
      </c>
      <c r="D22437" s="33">
        <v>43877</v>
      </c>
    </row>
    <row r="22438" spans="2:4" x14ac:dyDescent="0.2">
      <c r="B22438" t="s">
        <v>456</v>
      </c>
      <c r="C22438" s="44">
        <v>0</v>
      </c>
      <c r="D22438" s="33">
        <v>43878</v>
      </c>
    </row>
    <row r="22439" spans="2:4" x14ac:dyDescent="0.2">
      <c r="B22439" t="s">
        <v>456</v>
      </c>
      <c r="C22439" s="44">
        <v>0</v>
      </c>
      <c r="D22439" s="33">
        <v>43879</v>
      </c>
    </row>
    <row r="22440" spans="2:4" x14ac:dyDescent="0.2">
      <c r="B22440" t="s">
        <v>456</v>
      </c>
      <c r="C22440" s="44">
        <v>0</v>
      </c>
      <c r="D22440" s="33">
        <v>43880</v>
      </c>
    </row>
    <row r="22441" spans="2:4" x14ac:dyDescent="0.2">
      <c r="B22441" t="s">
        <v>456</v>
      </c>
      <c r="C22441" s="44">
        <v>0</v>
      </c>
      <c r="D22441" s="33">
        <v>43881</v>
      </c>
    </row>
    <row r="22442" spans="2:4" x14ac:dyDescent="0.2">
      <c r="B22442" t="s">
        <v>456</v>
      </c>
      <c r="C22442" s="44">
        <v>0</v>
      </c>
      <c r="D22442" s="33">
        <v>43882</v>
      </c>
    </row>
    <row r="22443" spans="2:4" x14ac:dyDescent="0.2">
      <c r="B22443" t="s">
        <v>456</v>
      </c>
      <c r="C22443" s="44">
        <v>0</v>
      </c>
      <c r="D22443" s="33">
        <v>43883</v>
      </c>
    </row>
    <row r="22444" spans="2:4" x14ac:dyDescent="0.2">
      <c r="B22444" t="s">
        <v>456</v>
      </c>
      <c r="C22444" s="44">
        <v>0</v>
      </c>
      <c r="D22444" s="33">
        <v>43884</v>
      </c>
    </row>
    <row r="22445" spans="2:4" x14ac:dyDescent="0.2">
      <c r="B22445" t="s">
        <v>456</v>
      </c>
      <c r="C22445" s="44">
        <v>0</v>
      </c>
      <c r="D22445" s="33">
        <v>43885</v>
      </c>
    </row>
    <row r="22446" spans="2:4" x14ac:dyDescent="0.2">
      <c r="B22446" t="s">
        <v>456</v>
      </c>
      <c r="C22446" s="44">
        <v>0</v>
      </c>
      <c r="D22446" s="33">
        <v>43886</v>
      </c>
    </row>
    <row r="22447" spans="2:4" x14ac:dyDescent="0.2">
      <c r="B22447" t="s">
        <v>456</v>
      </c>
      <c r="C22447" s="44">
        <v>0</v>
      </c>
      <c r="D22447" s="33">
        <v>43887</v>
      </c>
    </row>
    <row r="22448" spans="2:4" x14ac:dyDescent="0.2">
      <c r="B22448" t="s">
        <v>456</v>
      </c>
      <c r="C22448" s="44">
        <v>0</v>
      </c>
      <c r="D22448" s="33">
        <v>43888</v>
      </c>
    </row>
    <row r="22449" spans="2:4" x14ac:dyDescent="0.2">
      <c r="B22449" t="s">
        <v>456</v>
      </c>
      <c r="C22449" s="44">
        <v>0</v>
      </c>
      <c r="D22449" s="33">
        <v>43889</v>
      </c>
    </row>
    <row r="22450" spans="2:4" x14ac:dyDescent="0.2">
      <c r="B22450" t="s">
        <v>456</v>
      </c>
      <c r="C22450" s="44">
        <v>0</v>
      </c>
      <c r="D22450" s="33">
        <v>43890</v>
      </c>
    </row>
    <row r="22451" spans="2:4" x14ac:dyDescent="0.2">
      <c r="B22451" t="s">
        <v>456</v>
      </c>
      <c r="C22451" s="44">
        <v>0</v>
      </c>
      <c r="D22451" s="33">
        <v>43891</v>
      </c>
    </row>
    <row r="22452" spans="2:4" x14ac:dyDescent="0.2">
      <c r="B22452" t="s">
        <v>456</v>
      </c>
      <c r="C22452" s="44">
        <v>0</v>
      </c>
      <c r="D22452" s="33">
        <v>43892</v>
      </c>
    </row>
    <row r="22453" spans="2:4" x14ac:dyDescent="0.2">
      <c r="B22453" t="s">
        <v>456</v>
      </c>
      <c r="C22453" s="44">
        <v>0</v>
      </c>
      <c r="D22453" s="33">
        <v>43893</v>
      </c>
    </row>
    <row r="22454" spans="2:4" x14ac:dyDescent="0.2">
      <c r="B22454" t="s">
        <v>456</v>
      </c>
      <c r="C22454" s="44">
        <v>0</v>
      </c>
      <c r="D22454" s="33">
        <v>43894</v>
      </c>
    </row>
    <row r="22455" spans="2:4" x14ac:dyDescent="0.2">
      <c r="B22455" t="s">
        <v>456</v>
      </c>
      <c r="C22455" s="44">
        <v>0</v>
      </c>
      <c r="D22455" s="33">
        <v>43895</v>
      </c>
    </row>
    <row r="22456" spans="2:4" x14ac:dyDescent="0.2">
      <c r="B22456" t="s">
        <v>456</v>
      </c>
      <c r="C22456" s="44">
        <v>0</v>
      </c>
      <c r="D22456" s="33">
        <v>43896</v>
      </c>
    </row>
    <row r="22457" spans="2:4" x14ac:dyDescent="0.2">
      <c r="B22457" t="s">
        <v>456</v>
      </c>
      <c r="C22457" s="44">
        <v>0</v>
      </c>
      <c r="D22457" s="33">
        <v>43897</v>
      </c>
    </row>
    <row r="22458" spans="2:4" x14ac:dyDescent="0.2">
      <c r="B22458" t="s">
        <v>456</v>
      </c>
      <c r="C22458" s="44">
        <v>0</v>
      </c>
      <c r="D22458" s="33">
        <v>43898</v>
      </c>
    </row>
    <row r="22459" spans="2:4" x14ac:dyDescent="0.2">
      <c r="B22459" t="s">
        <v>456</v>
      </c>
      <c r="C22459" s="44">
        <v>0</v>
      </c>
      <c r="D22459" s="33">
        <v>43899</v>
      </c>
    </row>
    <row r="22460" spans="2:4" x14ac:dyDescent="0.2">
      <c r="B22460" t="s">
        <v>456</v>
      </c>
      <c r="C22460" s="44">
        <v>0</v>
      </c>
      <c r="D22460" s="33">
        <v>43900</v>
      </c>
    </row>
    <row r="22461" spans="2:4" x14ac:dyDescent="0.2">
      <c r="B22461" t="s">
        <v>456</v>
      </c>
      <c r="C22461" s="44">
        <v>0</v>
      </c>
      <c r="D22461" s="33">
        <v>43901</v>
      </c>
    </row>
    <row r="22462" spans="2:4" x14ac:dyDescent="0.2">
      <c r="B22462" t="s">
        <v>456</v>
      </c>
      <c r="C22462" s="44">
        <v>0</v>
      </c>
      <c r="D22462" s="33">
        <v>43902</v>
      </c>
    </row>
    <row r="22463" spans="2:4" x14ac:dyDescent="0.2">
      <c r="B22463" t="s">
        <v>456</v>
      </c>
      <c r="C22463" s="44">
        <v>2</v>
      </c>
      <c r="D22463" s="33">
        <v>43903</v>
      </c>
    </row>
    <row r="22464" spans="2:4" x14ac:dyDescent="0.2">
      <c r="B22464" t="s">
        <v>456</v>
      </c>
      <c r="C22464" s="44">
        <v>2</v>
      </c>
      <c r="D22464" s="33">
        <v>43904</v>
      </c>
    </row>
    <row r="22465" spans="1:4" x14ac:dyDescent="0.2">
      <c r="B22465" t="s">
        <v>456</v>
      </c>
      <c r="C22465" s="44">
        <v>2</v>
      </c>
      <c r="D22465" s="33">
        <v>43905</v>
      </c>
    </row>
    <row r="22466" spans="1:4" x14ac:dyDescent="0.2">
      <c r="A22466" t="s">
        <v>148</v>
      </c>
      <c r="B22466" t="s">
        <v>50</v>
      </c>
      <c r="C22466" s="44">
        <v>0</v>
      </c>
      <c r="D22466" s="33">
        <v>43852</v>
      </c>
    </row>
    <row r="22467" spans="1:4" x14ac:dyDescent="0.2">
      <c r="A22467" t="s">
        <v>148</v>
      </c>
      <c r="B22467" t="s">
        <v>50</v>
      </c>
      <c r="C22467" s="44">
        <v>0</v>
      </c>
      <c r="D22467" s="33">
        <v>43853</v>
      </c>
    </row>
    <row r="22468" spans="1:4" x14ac:dyDescent="0.2">
      <c r="A22468" t="s">
        <v>148</v>
      </c>
      <c r="B22468" t="s">
        <v>50</v>
      </c>
      <c r="C22468" s="44">
        <v>0</v>
      </c>
      <c r="D22468" s="33">
        <v>43854</v>
      </c>
    </row>
    <row r="22469" spans="1:4" x14ac:dyDescent="0.2">
      <c r="A22469" t="s">
        <v>148</v>
      </c>
      <c r="B22469" t="s">
        <v>50</v>
      </c>
      <c r="C22469" s="44">
        <v>0</v>
      </c>
      <c r="D22469" s="33">
        <v>43855</v>
      </c>
    </row>
    <row r="22470" spans="1:4" x14ac:dyDescent="0.2">
      <c r="A22470" t="s">
        <v>148</v>
      </c>
      <c r="B22470" t="s">
        <v>50</v>
      </c>
      <c r="C22470" s="44">
        <v>0</v>
      </c>
      <c r="D22470" s="33">
        <v>43856</v>
      </c>
    </row>
    <row r="22471" spans="1:4" x14ac:dyDescent="0.2">
      <c r="A22471" t="s">
        <v>148</v>
      </c>
      <c r="B22471" t="s">
        <v>50</v>
      </c>
      <c r="C22471" s="44">
        <v>0</v>
      </c>
      <c r="D22471" s="33">
        <v>43857</v>
      </c>
    </row>
    <row r="22472" spans="1:4" x14ac:dyDescent="0.2">
      <c r="A22472" t="s">
        <v>148</v>
      </c>
      <c r="B22472" t="s">
        <v>50</v>
      </c>
      <c r="C22472" s="44">
        <v>0</v>
      </c>
      <c r="D22472" s="33">
        <v>43858</v>
      </c>
    </row>
    <row r="22473" spans="1:4" x14ac:dyDescent="0.2">
      <c r="A22473" t="s">
        <v>148</v>
      </c>
      <c r="B22473" t="s">
        <v>50</v>
      </c>
      <c r="C22473" s="44">
        <v>0</v>
      </c>
      <c r="D22473" s="33">
        <v>43859</v>
      </c>
    </row>
    <row r="22474" spans="1:4" x14ac:dyDescent="0.2">
      <c r="A22474" t="s">
        <v>148</v>
      </c>
      <c r="B22474" t="s">
        <v>50</v>
      </c>
      <c r="C22474" s="44">
        <v>0</v>
      </c>
      <c r="D22474" s="33">
        <v>43860</v>
      </c>
    </row>
    <row r="22475" spans="1:4" x14ac:dyDescent="0.2">
      <c r="A22475" t="s">
        <v>148</v>
      </c>
      <c r="B22475" t="s">
        <v>50</v>
      </c>
      <c r="C22475" s="44">
        <v>0</v>
      </c>
      <c r="D22475" s="33">
        <v>43861</v>
      </c>
    </row>
    <row r="22476" spans="1:4" x14ac:dyDescent="0.2">
      <c r="A22476" t="s">
        <v>148</v>
      </c>
      <c r="B22476" t="s">
        <v>50</v>
      </c>
      <c r="C22476" s="44">
        <v>0</v>
      </c>
      <c r="D22476" s="33">
        <v>43862</v>
      </c>
    </row>
    <row r="22477" spans="1:4" x14ac:dyDescent="0.2">
      <c r="A22477" t="s">
        <v>148</v>
      </c>
      <c r="B22477" t="s">
        <v>50</v>
      </c>
      <c r="C22477" s="44">
        <v>0</v>
      </c>
      <c r="D22477" s="33">
        <v>43863</v>
      </c>
    </row>
    <row r="22478" spans="1:4" x14ac:dyDescent="0.2">
      <c r="A22478" t="s">
        <v>148</v>
      </c>
      <c r="B22478" t="s">
        <v>50</v>
      </c>
      <c r="C22478" s="44">
        <v>0</v>
      </c>
      <c r="D22478" s="33">
        <v>43864</v>
      </c>
    </row>
    <row r="22479" spans="1:4" x14ac:dyDescent="0.2">
      <c r="A22479" t="s">
        <v>148</v>
      </c>
      <c r="B22479" t="s">
        <v>50</v>
      </c>
      <c r="C22479" s="44">
        <v>0</v>
      </c>
      <c r="D22479" s="33">
        <v>43865</v>
      </c>
    </row>
    <row r="22480" spans="1:4" x14ac:dyDescent="0.2">
      <c r="A22480" t="s">
        <v>148</v>
      </c>
      <c r="B22480" t="s">
        <v>50</v>
      </c>
      <c r="C22480" s="44">
        <v>0</v>
      </c>
      <c r="D22480" s="33">
        <v>43866</v>
      </c>
    </row>
    <row r="22481" spans="1:4" x14ac:dyDescent="0.2">
      <c r="A22481" t="s">
        <v>148</v>
      </c>
      <c r="B22481" t="s">
        <v>50</v>
      </c>
      <c r="C22481" s="44">
        <v>0</v>
      </c>
      <c r="D22481" s="33">
        <v>43867</v>
      </c>
    </row>
    <row r="22482" spans="1:4" x14ac:dyDescent="0.2">
      <c r="A22482" t="s">
        <v>148</v>
      </c>
      <c r="B22482" t="s">
        <v>50</v>
      </c>
      <c r="C22482" s="44">
        <v>0</v>
      </c>
      <c r="D22482" s="33">
        <v>43868</v>
      </c>
    </row>
    <row r="22483" spans="1:4" x14ac:dyDescent="0.2">
      <c r="A22483" t="s">
        <v>148</v>
      </c>
      <c r="B22483" t="s">
        <v>50</v>
      </c>
      <c r="C22483" s="44">
        <v>0</v>
      </c>
      <c r="D22483" s="33">
        <v>43869</v>
      </c>
    </row>
    <row r="22484" spans="1:4" x14ac:dyDescent="0.2">
      <c r="A22484" t="s">
        <v>148</v>
      </c>
      <c r="B22484" t="s">
        <v>50</v>
      </c>
      <c r="C22484" s="44">
        <v>0</v>
      </c>
      <c r="D22484" s="33">
        <v>43870</v>
      </c>
    </row>
    <row r="22485" spans="1:4" x14ac:dyDescent="0.2">
      <c r="A22485" t="s">
        <v>148</v>
      </c>
      <c r="B22485" t="s">
        <v>50</v>
      </c>
      <c r="C22485" s="44">
        <v>0</v>
      </c>
      <c r="D22485" s="33">
        <v>43871</v>
      </c>
    </row>
    <row r="22486" spans="1:4" x14ac:dyDescent="0.2">
      <c r="A22486" t="s">
        <v>148</v>
      </c>
      <c r="B22486" t="s">
        <v>50</v>
      </c>
      <c r="C22486" s="44">
        <v>0</v>
      </c>
      <c r="D22486" s="33">
        <v>43872</v>
      </c>
    </row>
    <row r="22487" spans="1:4" x14ac:dyDescent="0.2">
      <c r="A22487" t="s">
        <v>148</v>
      </c>
      <c r="B22487" t="s">
        <v>50</v>
      </c>
      <c r="C22487" s="44">
        <v>0</v>
      </c>
      <c r="D22487" s="33">
        <v>43873</v>
      </c>
    </row>
    <row r="22488" spans="1:4" x14ac:dyDescent="0.2">
      <c r="A22488" t="s">
        <v>148</v>
      </c>
      <c r="B22488" t="s">
        <v>50</v>
      </c>
      <c r="C22488" s="44">
        <v>0</v>
      </c>
      <c r="D22488" s="33">
        <v>43874</v>
      </c>
    </row>
    <row r="22489" spans="1:4" x14ac:dyDescent="0.2">
      <c r="A22489" t="s">
        <v>148</v>
      </c>
      <c r="B22489" t="s">
        <v>50</v>
      </c>
      <c r="C22489" s="44">
        <v>0</v>
      </c>
      <c r="D22489" s="33">
        <v>43875</v>
      </c>
    </row>
    <row r="22490" spans="1:4" x14ac:dyDescent="0.2">
      <c r="A22490" t="s">
        <v>148</v>
      </c>
      <c r="B22490" t="s">
        <v>50</v>
      </c>
      <c r="C22490" s="44">
        <v>0</v>
      </c>
      <c r="D22490" s="33">
        <v>43876</v>
      </c>
    </row>
    <row r="22491" spans="1:4" x14ac:dyDescent="0.2">
      <c r="A22491" t="s">
        <v>148</v>
      </c>
      <c r="B22491" t="s">
        <v>50</v>
      </c>
      <c r="C22491" s="44">
        <v>0</v>
      </c>
      <c r="D22491" s="33">
        <v>43877</v>
      </c>
    </row>
    <row r="22492" spans="1:4" x14ac:dyDescent="0.2">
      <c r="A22492" t="s">
        <v>148</v>
      </c>
      <c r="B22492" t="s">
        <v>50</v>
      </c>
      <c r="C22492" s="44">
        <v>0</v>
      </c>
      <c r="D22492" s="33">
        <v>43878</v>
      </c>
    </row>
    <row r="22493" spans="1:4" x14ac:dyDescent="0.2">
      <c r="A22493" t="s">
        <v>148</v>
      </c>
      <c r="B22493" t="s">
        <v>50</v>
      </c>
      <c r="C22493" s="44">
        <v>0</v>
      </c>
      <c r="D22493" s="33">
        <v>43879</v>
      </c>
    </row>
    <row r="22494" spans="1:4" x14ac:dyDescent="0.2">
      <c r="A22494" t="s">
        <v>148</v>
      </c>
      <c r="B22494" t="s">
        <v>50</v>
      </c>
      <c r="C22494" s="44">
        <v>0</v>
      </c>
      <c r="D22494" s="33">
        <v>43880</v>
      </c>
    </row>
    <row r="22495" spans="1:4" x14ac:dyDescent="0.2">
      <c r="A22495" t="s">
        <v>148</v>
      </c>
      <c r="B22495" t="s">
        <v>50</v>
      </c>
      <c r="C22495" s="44">
        <v>0</v>
      </c>
      <c r="D22495" s="33">
        <v>43881</v>
      </c>
    </row>
    <row r="22496" spans="1:4" x14ac:dyDescent="0.2">
      <c r="A22496" t="s">
        <v>148</v>
      </c>
      <c r="B22496" t="s">
        <v>50</v>
      </c>
      <c r="C22496" s="44">
        <v>0</v>
      </c>
      <c r="D22496" s="33">
        <v>43882</v>
      </c>
    </row>
    <row r="22497" spans="1:4" x14ac:dyDescent="0.2">
      <c r="A22497" t="s">
        <v>148</v>
      </c>
      <c r="B22497" t="s">
        <v>50</v>
      </c>
      <c r="C22497" s="44">
        <v>0</v>
      </c>
      <c r="D22497" s="33">
        <v>43883</v>
      </c>
    </row>
    <row r="22498" spans="1:4" x14ac:dyDescent="0.2">
      <c r="A22498" t="s">
        <v>148</v>
      </c>
      <c r="B22498" t="s">
        <v>50</v>
      </c>
      <c r="C22498" s="44">
        <v>0</v>
      </c>
      <c r="D22498" s="33">
        <v>43884</v>
      </c>
    </row>
    <row r="22499" spans="1:4" x14ac:dyDescent="0.2">
      <c r="A22499" t="s">
        <v>148</v>
      </c>
      <c r="B22499" t="s">
        <v>50</v>
      </c>
      <c r="C22499" s="44">
        <v>0</v>
      </c>
      <c r="D22499" s="33">
        <v>43885</v>
      </c>
    </row>
    <row r="22500" spans="1:4" x14ac:dyDescent="0.2">
      <c r="A22500" t="s">
        <v>148</v>
      </c>
      <c r="B22500" t="s">
        <v>50</v>
      </c>
      <c r="C22500" s="44">
        <v>0</v>
      </c>
      <c r="D22500" s="33">
        <v>43886</v>
      </c>
    </row>
    <row r="22501" spans="1:4" x14ac:dyDescent="0.2">
      <c r="A22501" t="s">
        <v>148</v>
      </c>
      <c r="B22501" t="s">
        <v>50</v>
      </c>
      <c r="C22501" s="44">
        <v>0</v>
      </c>
      <c r="D22501" s="33">
        <v>43887</v>
      </c>
    </row>
    <row r="22502" spans="1:4" x14ac:dyDescent="0.2">
      <c r="A22502" t="s">
        <v>148</v>
      </c>
      <c r="B22502" t="s">
        <v>50</v>
      </c>
      <c r="C22502" s="44">
        <v>0</v>
      </c>
      <c r="D22502" s="33">
        <v>43888</v>
      </c>
    </row>
    <row r="22503" spans="1:4" x14ac:dyDescent="0.2">
      <c r="A22503" t="s">
        <v>148</v>
      </c>
      <c r="B22503" t="s">
        <v>50</v>
      </c>
      <c r="C22503" s="44">
        <v>0</v>
      </c>
      <c r="D22503" s="33">
        <v>43889</v>
      </c>
    </row>
    <row r="22504" spans="1:4" x14ac:dyDescent="0.2">
      <c r="A22504" t="s">
        <v>148</v>
      </c>
      <c r="B22504" t="s">
        <v>50</v>
      </c>
      <c r="C22504" s="44">
        <v>0</v>
      </c>
      <c r="D22504" s="33">
        <v>43890</v>
      </c>
    </row>
    <row r="22505" spans="1:4" x14ac:dyDescent="0.2">
      <c r="A22505" t="s">
        <v>148</v>
      </c>
      <c r="B22505" t="s">
        <v>50</v>
      </c>
      <c r="C22505" s="44">
        <v>0</v>
      </c>
      <c r="D22505" s="33">
        <v>43891</v>
      </c>
    </row>
    <row r="22506" spans="1:4" x14ac:dyDescent="0.2">
      <c r="A22506" t="s">
        <v>148</v>
      </c>
      <c r="B22506" t="s">
        <v>50</v>
      </c>
      <c r="C22506" s="44">
        <v>0</v>
      </c>
      <c r="D22506" s="33">
        <v>43892</v>
      </c>
    </row>
    <row r="22507" spans="1:4" x14ac:dyDescent="0.2">
      <c r="A22507" t="s">
        <v>148</v>
      </c>
      <c r="B22507" t="s">
        <v>50</v>
      </c>
      <c r="C22507" s="44">
        <v>0</v>
      </c>
      <c r="D22507" s="33">
        <v>43893</v>
      </c>
    </row>
    <row r="22508" spans="1:4" x14ac:dyDescent="0.2">
      <c r="A22508" t="s">
        <v>148</v>
      </c>
      <c r="B22508" t="s">
        <v>50</v>
      </c>
      <c r="C22508" s="44">
        <v>0</v>
      </c>
      <c r="D22508" s="33">
        <v>43894</v>
      </c>
    </row>
    <row r="22509" spans="1:4" x14ac:dyDescent="0.2">
      <c r="A22509" t="s">
        <v>148</v>
      </c>
      <c r="B22509" t="s">
        <v>50</v>
      </c>
      <c r="C22509" s="44">
        <v>0</v>
      </c>
      <c r="D22509" s="33">
        <v>43895</v>
      </c>
    </row>
    <row r="22510" spans="1:4" x14ac:dyDescent="0.2">
      <c r="A22510" t="s">
        <v>148</v>
      </c>
      <c r="B22510" t="s">
        <v>50</v>
      </c>
      <c r="C22510" s="44">
        <v>0</v>
      </c>
      <c r="D22510" s="33">
        <v>43896</v>
      </c>
    </row>
    <row r="22511" spans="1:4" x14ac:dyDescent="0.2">
      <c r="A22511" t="s">
        <v>148</v>
      </c>
      <c r="B22511" t="s">
        <v>50</v>
      </c>
      <c r="C22511" s="44">
        <v>0</v>
      </c>
      <c r="D22511" s="33">
        <v>43897</v>
      </c>
    </row>
    <row r="22512" spans="1:4" x14ac:dyDescent="0.2">
      <c r="A22512" t="s">
        <v>148</v>
      </c>
      <c r="B22512" t="s">
        <v>50</v>
      </c>
      <c r="C22512" s="44">
        <v>0</v>
      </c>
      <c r="D22512" s="33">
        <v>43898</v>
      </c>
    </row>
    <row r="22513" spans="1:4" x14ac:dyDescent="0.2">
      <c r="A22513" t="s">
        <v>148</v>
      </c>
      <c r="B22513" t="s">
        <v>50</v>
      </c>
      <c r="C22513" s="44">
        <v>0</v>
      </c>
      <c r="D22513" s="33">
        <v>43899</v>
      </c>
    </row>
    <row r="22514" spans="1:4" x14ac:dyDescent="0.2">
      <c r="A22514" t="s">
        <v>148</v>
      </c>
      <c r="B22514" t="s">
        <v>50</v>
      </c>
      <c r="C22514" s="44">
        <v>0</v>
      </c>
      <c r="D22514" s="33">
        <v>43900</v>
      </c>
    </row>
    <row r="22515" spans="1:4" x14ac:dyDescent="0.2">
      <c r="A22515" t="s">
        <v>148</v>
      </c>
      <c r="B22515" t="s">
        <v>50</v>
      </c>
      <c r="C22515" s="44">
        <v>0</v>
      </c>
      <c r="D22515" s="33">
        <v>43901</v>
      </c>
    </row>
    <row r="22516" spans="1:4" x14ac:dyDescent="0.2">
      <c r="A22516" t="s">
        <v>148</v>
      </c>
      <c r="B22516" t="s">
        <v>50</v>
      </c>
      <c r="C22516" s="44">
        <v>0</v>
      </c>
      <c r="D22516" s="33">
        <v>43902</v>
      </c>
    </row>
    <row r="22517" spans="1:4" x14ac:dyDescent="0.2">
      <c r="A22517" t="s">
        <v>148</v>
      </c>
      <c r="B22517" t="s">
        <v>50</v>
      </c>
      <c r="C22517" s="44">
        <v>2</v>
      </c>
      <c r="D22517" s="33">
        <v>43903</v>
      </c>
    </row>
    <row r="22518" spans="1:4" x14ac:dyDescent="0.2">
      <c r="A22518" t="s">
        <v>148</v>
      </c>
      <c r="B22518" t="s">
        <v>50</v>
      </c>
      <c r="C22518" s="44">
        <v>2</v>
      </c>
      <c r="D22518" s="33">
        <v>43904</v>
      </c>
    </row>
    <row r="22519" spans="1:4" x14ac:dyDescent="0.2">
      <c r="A22519" t="s">
        <v>148</v>
      </c>
      <c r="B22519" t="s">
        <v>50</v>
      </c>
      <c r="C22519" s="44">
        <v>2</v>
      </c>
      <c r="D22519" s="33">
        <v>43905</v>
      </c>
    </row>
    <row r="22520" spans="1:4" x14ac:dyDescent="0.2">
      <c r="B22520" t="s">
        <v>457</v>
      </c>
      <c r="C22520" s="44">
        <v>0</v>
      </c>
      <c r="D22520" s="33">
        <v>43852</v>
      </c>
    </row>
    <row r="22521" spans="1:4" x14ac:dyDescent="0.2">
      <c r="B22521" t="s">
        <v>457</v>
      </c>
      <c r="C22521" s="44">
        <v>0</v>
      </c>
      <c r="D22521" s="33">
        <v>43853</v>
      </c>
    </row>
    <row r="22522" spans="1:4" x14ac:dyDescent="0.2">
      <c r="B22522" t="s">
        <v>457</v>
      </c>
      <c r="C22522" s="44">
        <v>0</v>
      </c>
      <c r="D22522" s="33">
        <v>43854</v>
      </c>
    </row>
    <row r="22523" spans="1:4" x14ac:dyDescent="0.2">
      <c r="B22523" t="s">
        <v>457</v>
      </c>
      <c r="C22523" s="44">
        <v>0</v>
      </c>
      <c r="D22523" s="33">
        <v>43855</v>
      </c>
    </row>
    <row r="22524" spans="1:4" x14ac:dyDescent="0.2">
      <c r="B22524" t="s">
        <v>457</v>
      </c>
      <c r="C22524" s="44">
        <v>0</v>
      </c>
      <c r="D22524" s="33">
        <v>43856</v>
      </c>
    </row>
    <row r="22525" spans="1:4" x14ac:dyDescent="0.2">
      <c r="B22525" t="s">
        <v>457</v>
      </c>
      <c r="C22525" s="44">
        <v>0</v>
      </c>
      <c r="D22525" s="33">
        <v>43857</v>
      </c>
    </row>
    <row r="22526" spans="1:4" x14ac:dyDescent="0.2">
      <c r="B22526" t="s">
        <v>457</v>
      </c>
      <c r="C22526" s="44">
        <v>0</v>
      </c>
      <c r="D22526" s="33">
        <v>43858</v>
      </c>
    </row>
    <row r="22527" spans="1:4" x14ac:dyDescent="0.2">
      <c r="B22527" t="s">
        <v>457</v>
      </c>
      <c r="C22527" s="44">
        <v>0</v>
      </c>
      <c r="D22527" s="33">
        <v>43859</v>
      </c>
    </row>
    <row r="22528" spans="1:4" x14ac:dyDescent="0.2">
      <c r="B22528" t="s">
        <v>457</v>
      </c>
      <c r="C22528" s="44">
        <v>0</v>
      </c>
      <c r="D22528" s="33">
        <v>43860</v>
      </c>
    </row>
    <row r="22529" spans="2:4" x14ac:dyDescent="0.2">
      <c r="B22529" t="s">
        <v>457</v>
      </c>
      <c r="C22529" s="44">
        <v>0</v>
      </c>
      <c r="D22529" s="33">
        <v>43861</v>
      </c>
    </row>
    <row r="22530" spans="2:4" x14ac:dyDescent="0.2">
      <c r="B22530" t="s">
        <v>457</v>
      </c>
      <c r="C22530" s="44">
        <v>0</v>
      </c>
      <c r="D22530" s="33">
        <v>43862</v>
      </c>
    </row>
    <row r="22531" spans="2:4" x14ac:dyDescent="0.2">
      <c r="B22531" t="s">
        <v>457</v>
      </c>
      <c r="C22531" s="44">
        <v>0</v>
      </c>
      <c r="D22531" s="33">
        <v>43863</v>
      </c>
    </row>
    <row r="22532" spans="2:4" x14ac:dyDescent="0.2">
      <c r="B22532" t="s">
        <v>457</v>
      </c>
      <c r="C22532" s="44">
        <v>0</v>
      </c>
      <c r="D22532" s="33">
        <v>43864</v>
      </c>
    </row>
    <row r="22533" spans="2:4" x14ac:dyDescent="0.2">
      <c r="B22533" t="s">
        <v>457</v>
      </c>
      <c r="C22533" s="44">
        <v>0</v>
      </c>
      <c r="D22533" s="33">
        <v>43865</v>
      </c>
    </row>
    <row r="22534" spans="2:4" x14ac:dyDescent="0.2">
      <c r="B22534" t="s">
        <v>457</v>
      </c>
      <c r="C22534" s="44">
        <v>0</v>
      </c>
      <c r="D22534" s="33">
        <v>43866</v>
      </c>
    </row>
    <row r="22535" spans="2:4" x14ac:dyDescent="0.2">
      <c r="B22535" t="s">
        <v>457</v>
      </c>
      <c r="C22535" s="44">
        <v>0</v>
      </c>
      <c r="D22535" s="33">
        <v>43867</v>
      </c>
    </row>
    <row r="22536" spans="2:4" x14ac:dyDescent="0.2">
      <c r="B22536" t="s">
        <v>457</v>
      </c>
      <c r="C22536" s="44">
        <v>0</v>
      </c>
      <c r="D22536" s="33">
        <v>43868</v>
      </c>
    </row>
    <row r="22537" spans="2:4" x14ac:dyDescent="0.2">
      <c r="B22537" t="s">
        <v>457</v>
      </c>
      <c r="C22537" s="44">
        <v>0</v>
      </c>
      <c r="D22537" s="33">
        <v>43869</v>
      </c>
    </row>
    <row r="22538" spans="2:4" x14ac:dyDescent="0.2">
      <c r="B22538" t="s">
        <v>457</v>
      </c>
      <c r="C22538" s="44">
        <v>0</v>
      </c>
      <c r="D22538" s="33">
        <v>43870</v>
      </c>
    </row>
    <row r="22539" spans="2:4" x14ac:dyDescent="0.2">
      <c r="B22539" t="s">
        <v>457</v>
      </c>
      <c r="C22539" s="44">
        <v>0</v>
      </c>
      <c r="D22539" s="33">
        <v>43871</v>
      </c>
    </row>
    <row r="22540" spans="2:4" x14ac:dyDescent="0.2">
      <c r="B22540" t="s">
        <v>457</v>
      </c>
      <c r="C22540" s="44">
        <v>0</v>
      </c>
      <c r="D22540" s="33">
        <v>43872</v>
      </c>
    </row>
    <row r="22541" spans="2:4" x14ac:dyDescent="0.2">
      <c r="B22541" t="s">
        <v>457</v>
      </c>
      <c r="C22541" s="44">
        <v>0</v>
      </c>
      <c r="D22541" s="33">
        <v>43873</v>
      </c>
    </row>
    <row r="22542" spans="2:4" x14ac:dyDescent="0.2">
      <c r="B22542" t="s">
        <v>457</v>
      </c>
      <c r="C22542" s="44">
        <v>0</v>
      </c>
      <c r="D22542" s="33">
        <v>43874</v>
      </c>
    </row>
    <row r="22543" spans="2:4" x14ac:dyDescent="0.2">
      <c r="B22543" t="s">
        <v>457</v>
      </c>
      <c r="C22543" s="44">
        <v>0</v>
      </c>
      <c r="D22543" s="33">
        <v>43875</v>
      </c>
    </row>
    <row r="22544" spans="2:4" x14ac:dyDescent="0.2">
      <c r="B22544" t="s">
        <v>457</v>
      </c>
      <c r="C22544" s="44">
        <v>0</v>
      </c>
      <c r="D22544" s="33">
        <v>43876</v>
      </c>
    </row>
    <row r="22545" spans="2:4" x14ac:dyDescent="0.2">
      <c r="B22545" t="s">
        <v>457</v>
      </c>
      <c r="C22545" s="44">
        <v>0</v>
      </c>
      <c r="D22545" s="33">
        <v>43877</v>
      </c>
    </row>
    <row r="22546" spans="2:4" x14ac:dyDescent="0.2">
      <c r="B22546" t="s">
        <v>457</v>
      </c>
      <c r="C22546" s="44">
        <v>0</v>
      </c>
      <c r="D22546" s="33">
        <v>43878</v>
      </c>
    </row>
    <row r="22547" spans="2:4" x14ac:dyDescent="0.2">
      <c r="B22547" t="s">
        <v>457</v>
      </c>
      <c r="C22547" s="44">
        <v>0</v>
      </c>
      <c r="D22547" s="33">
        <v>43879</v>
      </c>
    </row>
    <row r="22548" spans="2:4" x14ac:dyDescent="0.2">
      <c r="B22548" t="s">
        <v>457</v>
      </c>
      <c r="C22548" s="44">
        <v>0</v>
      </c>
      <c r="D22548" s="33">
        <v>43880</v>
      </c>
    </row>
    <row r="22549" spans="2:4" x14ac:dyDescent="0.2">
      <c r="B22549" t="s">
        <v>457</v>
      </c>
      <c r="C22549" s="44">
        <v>0</v>
      </c>
      <c r="D22549" s="33">
        <v>43881</v>
      </c>
    </row>
    <row r="22550" spans="2:4" x14ac:dyDescent="0.2">
      <c r="B22550" t="s">
        <v>457</v>
      </c>
      <c r="C22550" s="44">
        <v>0</v>
      </c>
      <c r="D22550" s="33">
        <v>43882</v>
      </c>
    </row>
    <row r="22551" spans="2:4" x14ac:dyDescent="0.2">
      <c r="B22551" t="s">
        <v>457</v>
      </c>
      <c r="C22551" s="44">
        <v>0</v>
      </c>
      <c r="D22551" s="33">
        <v>43883</v>
      </c>
    </row>
    <row r="22552" spans="2:4" x14ac:dyDescent="0.2">
      <c r="B22552" t="s">
        <v>457</v>
      </c>
      <c r="C22552" s="44">
        <v>0</v>
      </c>
      <c r="D22552" s="33">
        <v>43884</v>
      </c>
    </row>
    <row r="22553" spans="2:4" x14ac:dyDescent="0.2">
      <c r="B22553" t="s">
        <v>457</v>
      </c>
      <c r="C22553" s="44">
        <v>0</v>
      </c>
      <c r="D22553" s="33">
        <v>43885</v>
      </c>
    </row>
    <row r="22554" spans="2:4" x14ac:dyDescent="0.2">
      <c r="B22554" t="s">
        <v>457</v>
      </c>
      <c r="C22554" s="44">
        <v>0</v>
      </c>
      <c r="D22554" s="33">
        <v>43886</v>
      </c>
    </row>
    <row r="22555" spans="2:4" x14ac:dyDescent="0.2">
      <c r="B22555" t="s">
        <v>457</v>
      </c>
      <c r="C22555" s="44">
        <v>0</v>
      </c>
      <c r="D22555" s="33">
        <v>43887</v>
      </c>
    </row>
    <row r="22556" spans="2:4" x14ac:dyDescent="0.2">
      <c r="B22556" t="s">
        <v>457</v>
      </c>
      <c r="C22556" s="44">
        <v>0</v>
      </c>
      <c r="D22556" s="33">
        <v>43888</v>
      </c>
    </row>
    <row r="22557" spans="2:4" x14ac:dyDescent="0.2">
      <c r="B22557" t="s">
        <v>457</v>
      </c>
      <c r="C22557" s="44">
        <v>0</v>
      </c>
      <c r="D22557" s="33">
        <v>43889</v>
      </c>
    </row>
    <row r="22558" spans="2:4" x14ac:dyDescent="0.2">
      <c r="B22558" t="s">
        <v>457</v>
      </c>
      <c r="C22558" s="44">
        <v>0</v>
      </c>
      <c r="D22558" s="33">
        <v>43890</v>
      </c>
    </row>
    <row r="22559" spans="2:4" x14ac:dyDescent="0.2">
      <c r="B22559" t="s">
        <v>457</v>
      </c>
      <c r="C22559" s="44">
        <v>0</v>
      </c>
      <c r="D22559" s="33">
        <v>43891</v>
      </c>
    </row>
    <row r="22560" spans="2:4" x14ac:dyDescent="0.2">
      <c r="B22560" t="s">
        <v>457</v>
      </c>
      <c r="C22560" s="44">
        <v>0</v>
      </c>
      <c r="D22560" s="33">
        <v>43892</v>
      </c>
    </row>
    <row r="22561" spans="2:4" x14ac:dyDescent="0.2">
      <c r="B22561" t="s">
        <v>457</v>
      </c>
      <c r="C22561" s="44">
        <v>0</v>
      </c>
      <c r="D22561" s="33">
        <v>43893</v>
      </c>
    </row>
    <row r="22562" spans="2:4" x14ac:dyDescent="0.2">
      <c r="B22562" t="s">
        <v>457</v>
      </c>
      <c r="C22562" s="44">
        <v>0</v>
      </c>
      <c r="D22562" s="33">
        <v>43894</v>
      </c>
    </row>
    <row r="22563" spans="2:4" x14ac:dyDescent="0.2">
      <c r="B22563" t="s">
        <v>457</v>
      </c>
      <c r="C22563" s="44">
        <v>0</v>
      </c>
      <c r="D22563" s="33">
        <v>43895</v>
      </c>
    </row>
    <row r="22564" spans="2:4" x14ac:dyDescent="0.2">
      <c r="B22564" t="s">
        <v>457</v>
      </c>
      <c r="C22564" s="44">
        <v>0</v>
      </c>
      <c r="D22564" s="33">
        <v>43896</v>
      </c>
    </row>
    <row r="22565" spans="2:4" x14ac:dyDescent="0.2">
      <c r="B22565" t="s">
        <v>457</v>
      </c>
      <c r="C22565" s="44">
        <v>0</v>
      </c>
      <c r="D22565" s="33">
        <v>43897</v>
      </c>
    </row>
    <row r="22566" spans="2:4" x14ac:dyDescent="0.2">
      <c r="B22566" t="s">
        <v>457</v>
      </c>
      <c r="C22566" s="44">
        <v>0</v>
      </c>
      <c r="D22566" s="33">
        <v>43898</v>
      </c>
    </row>
    <row r="22567" spans="2:4" x14ac:dyDescent="0.2">
      <c r="B22567" t="s">
        <v>457</v>
      </c>
      <c r="C22567" s="44">
        <v>0</v>
      </c>
      <c r="D22567" s="33">
        <v>43899</v>
      </c>
    </row>
    <row r="22568" spans="2:4" x14ac:dyDescent="0.2">
      <c r="B22568" t="s">
        <v>457</v>
      </c>
      <c r="C22568" s="44">
        <v>0</v>
      </c>
      <c r="D22568" s="33">
        <v>43900</v>
      </c>
    </row>
    <row r="22569" spans="2:4" x14ac:dyDescent="0.2">
      <c r="B22569" t="s">
        <v>457</v>
      </c>
      <c r="C22569" s="44">
        <v>0</v>
      </c>
      <c r="D22569" s="33">
        <v>43901</v>
      </c>
    </row>
    <row r="22570" spans="2:4" x14ac:dyDescent="0.2">
      <c r="B22570" t="s">
        <v>457</v>
      </c>
      <c r="C22570" s="44">
        <v>0</v>
      </c>
      <c r="D22570" s="33">
        <v>43902</v>
      </c>
    </row>
    <row r="22571" spans="2:4" x14ac:dyDescent="0.2">
      <c r="B22571" t="s">
        <v>457</v>
      </c>
      <c r="C22571" s="44">
        <v>1</v>
      </c>
      <c r="D22571" s="33">
        <v>43903</v>
      </c>
    </row>
    <row r="22572" spans="2:4" x14ac:dyDescent="0.2">
      <c r="B22572" t="s">
        <v>457</v>
      </c>
      <c r="C22572" s="44">
        <v>1</v>
      </c>
      <c r="D22572" s="33">
        <v>43904</v>
      </c>
    </row>
    <row r="22573" spans="2:4" x14ac:dyDescent="0.2">
      <c r="B22573" t="s">
        <v>457</v>
      </c>
      <c r="C22573" s="44">
        <v>3</v>
      </c>
      <c r="D22573" s="33">
        <v>43905</v>
      </c>
    </row>
    <row r="22574" spans="2:4" x14ac:dyDescent="0.2">
      <c r="B22574" t="s">
        <v>458</v>
      </c>
      <c r="C22574" s="44">
        <v>0</v>
      </c>
      <c r="D22574" s="33">
        <v>43852</v>
      </c>
    </row>
    <row r="22575" spans="2:4" x14ac:dyDescent="0.2">
      <c r="B22575" t="s">
        <v>458</v>
      </c>
      <c r="C22575" s="44">
        <v>0</v>
      </c>
      <c r="D22575" s="33">
        <v>43853</v>
      </c>
    </row>
    <row r="22576" spans="2:4" x14ac:dyDescent="0.2">
      <c r="B22576" t="s">
        <v>458</v>
      </c>
      <c r="C22576" s="44">
        <v>0</v>
      </c>
      <c r="D22576" s="33">
        <v>43854</v>
      </c>
    </row>
    <row r="22577" spans="2:4" x14ac:dyDescent="0.2">
      <c r="B22577" t="s">
        <v>458</v>
      </c>
      <c r="C22577" s="44">
        <v>0</v>
      </c>
      <c r="D22577" s="33">
        <v>43855</v>
      </c>
    </row>
    <row r="22578" spans="2:4" x14ac:dyDescent="0.2">
      <c r="B22578" t="s">
        <v>458</v>
      </c>
      <c r="C22578" s="44">
        <v>0</v>
      </c>
      <c r="D22578" s="33">
        <v>43856</v>
      </c>
    </row>
    <row r="22579" spans="2:4" x14ac:dyDescent="0.2">
      <c r="B22579" t="s">
        <v>458</v>
      </c>
      <c r="C22579" s="44">
        <v>0</v>
      </c>
      <c r="D22579" s="33">
        <v>43857</v>
      </c>
    </row>
    <row r="22580" spans="2:4" x14ac:dyDescent="0.2">
      <c r="B22580" t="s">
        <v>458</v>
      </c>
      <c r="C22580" s="44">
        <v>0</v>
      </c>
      <c r="D22580" s="33">
        <v>43858</v>
      </c>
    </row>
    <row r="22581" spans="2:4" x14ac:dyDescent="0.2">
      <c r="B22581" t="s">
        <v>458</v>
      </c>
      <c r="C22581" s="44">
        <v>0</v>
      </c>
      <c r="D22581" s="33">
        <v>43859</v>
      </c>
    </row>
    <row r="22582" spans="2:4" x14ac:dyDescent="0.2">
      <c r="B22582" t="s">
        <v>458</v>
      </c>
      <c r="C22582" s="44">
        <v>0</v>
      </c>
      <c r="D22582" s="33">
        <v>43860</v>
      </c>
    </row>
    <row r="22583" spans="2:4" x14ac:dyDescent="0.2">
      <c r="B22583" t="s">
        <v>458</v>
      </c>
      <c r="C22583" s="44">
        <v>0</v>
      </c>
      <c r="D22583" s="33">
        <v>43861</v>
      </c>
    </row>
    <row r="22584" spans="2:4" x14ac:dyDescent="0.2">
      <c r="B22584" t="s">
        <v>458</v>
      </c>
      <c r="C22584" s="44">
        <v>0</v>
      </c>
      <c r="D22584" s="33">
        <v>43862</v>
      </c>
    </row>
    <row r="22585" spans="2:4" x14ac:dyDescent="0.2">
      <c r="B22585" t="s">
        <v>458</v>
      </c>
      <c r="C22585" s="44">
        <v>0</v>
      </c>
      <c r="D22585" s="33">
        <v>43863</v>
      </c>
    </row>
    <row r="22586" spans="2:4" x14ac:dyDescent="0.2">
      <c r="B22586" t="s">
        <v>458</v>
      </c>
      <c r="C22586" s="44">
        <v>0</v>
      </c>
      <c r="D22586" s="33">
        <v>43864</v>
      </c>
    </row>
    <row r="22587" spans="2:4" x14ac:dyDescent="0.2">
      <c r="B22587" t="s">
        <v>458</v>
      </c>
      <c r="C22587" s="44">
        <v>0</v>
      </c>
      <c r="D22587" s="33">
        <v>43865</v>
      </c>
    </row>
    <row r="22588" spans="2:4" x14ac:dyDescent="0.2">
      <c r="B22588" t="s">
        <v>458</v>
      </c>
      <c r="C22588" s="44">
        <v>0</v>
      </c>
      <c r="D22588" s="33">
        <v>43866</v>
      </c>
    </row>
    <row r="22589" spans="2:4" x14ac:dyDescent="0.2">
      <c r="B22589" t="s">
        <v>458</v>
      </c>
      <c r="C22589" s="44">
        <v>0</v>
      </c>
      <c r="D22589" s="33">
        <v>43867</v>
      </c>
    </row>
    <row r="22590" spans="2:4" x14ac:dyDescent="0.2">
      <c r="B22590" t="s">
        <v>458</v>
      </c>
      <c r="C22590" s="44">
        <v>0</v>
      </c>
      <c r="D22590" s="33">
        <v>43868</v>
      </c>
    </row>
    <row r="22591" spans="2:4" x14ac:dyDescent="0.2">
      <c r="B22591" t="s">
        <v>458</v>
      </c>
      <c r="C22591" s="44">
        <v>0</v>
      </c>
      <c r="D22591" s="33">
        <v>43869</v>
      </c>
    </row>
    <row r="22592" spans="2:4" x14ac:dyDescent="0.2">
      <c r="B22592" t="s">
        <v>458</v>
      </c>
      <c r="C22592" s="44">
        <v>0</v>
      </c>
      <c r="D22592" s="33">
        <v>43870</v>
      </c>
    </row>
    <row r="22593" spans="2:4" x14ac:dyDescent="0.2">
      <c r="B22593" t="s">
        <v>458</v>
      </c>
      <c r="C22593" s="44">
        <v>0</v>
      </c>
      <c r="D22593" s="33">
        <v>43871</v>
      </c>
    </row>
    <row r="22594" spans="2:4" x14ac:dyDescent="0.2">
      <c r="B22594" t="s">
        <v>458</v>
      </c>
      <c r="C22594" s="44">
        <v>0</v>
      </c>
      <c r="D22594" s="33">
        <v>43872</v>
      </c>
    </row>
    <row r="22595" spans="2:4" x14ac:dyDescent="0.2">
      <c r="B22595" t="s">
        <v>458</v>
      </c>
      <c r="C22595" s="44">
        <v>0</v>
      </c>
      <c r="D22595" s="33">
        <v>43873</v>
      </c>
    </row>
    <row r="22596" spans="2:4" x14ac:dyDescent="0.2">
      <c r="B22596" t="s">
        <v>458</v>
      </c>
      <c r="C22596" s="44">
        <v>0</v>
      </c>
      <c r="D22596" s="33">
        <v>43874</v>
      </c>
    </row>
    <row r="22597" spans="2:4" x14ac:dyDescent="0.2">
      <c r="B22597" t="s">
        <v>458</v>
      </c>
      <c r="C22597" s="44">
        <v>0</v>
      </c>
      <c r="D22597" s="33">
        <v>43875</v>
      </c>
    </row>
    <row r="22598" spans="2:4" x14ac:dyDescent="0.2">
      <c r="B22598" t="s">
        <v>458</v>
      </c>
      <c r="C22598" s="44">
        <v>0</v>
      </c>
      <c r="D22598" s="33">
        <v>43876</v>
      </c>
    </row>
    <row r="22599" spans="2:4" x14ac:dyDescent="0.2">
      <c r="B22599" t="s">
        <v>458</v>
      </c>
      <c r="C22599" s="44">
        <v>0</v>
      </c>
      <c r="D22599" s="33">
        <v>43877</v>
      </c>
    </row>
    <row r="22600" spans="2:4" x14ac:dyDescent="0.2">
      <c r="B22600" t="s">
        <v>458</v>
      </c>
      <c r="C22600" s="44">
        <v>0</v>
      </c>
      <c r="D22600" s="33">
        <v>43878</v>
      </c>
    </row>
    <row r="22601" spans="2:4" x14ac:dyDescent="0.2">
      <c r="B22601" t="s">
        <v>458</v>
      </c>
      <c r="C22601" s="44">
        <v>0</v>
      </c>
      <c r="D22601" s="33">
        <v>43879</v>
      </c>
    </row>
    <row r="22602" spans="2:4" x14ac:dyDescent="0.2">
      <c r="B22602" t="s">
        <v>458</v>
      </c>
      <c r="C22602" s="44">
        <v>0</v>
      </c>
      <c r="D22602" s="33">
        <v>43880</v>
      </c>
    </row>
    <row r="22603" spans="2:4" x14ac:dyDescent="0.2">
      <c r="B22603" t="s">
        <v>458</v>
      </c>
      <c r="C22603" s="44">
        <v>0</v>
      </c>
      <c r="D22603" s="33">
        <v>43881</v>
      </c>
    </row>
    <row r="22604" spans="2:4" x14ac:dyDescent="0.2">
      <c r="B22604" t="s">
        <v>458</v>
      </c>
      <c r="C22604" s="44">
        <v>0</v>
      </c>
      <c r="D22604" s="33">
        <v>43882</v>
      </c>
    </row>
    <row r="22605" spans="2:4" x14ac:dyDescent="0.2">
      <c r="B22605" t="s">
        <v>458</v>
      </c>
      <c r="C22605" s="44">
        <v>0</v>
      </c>
      <c r="D22605" s="33">
        <v>43883</v>
      </c>
    </row>
    <row r="22606" spans="2:4" x14ac:dyDescent="0.2">
      <c r="B22606" t="s">
        <v>458</v>
      </c>
      <c r="C22606" s="44">
        <v>0</v>
      </c>
      <c r="D22606" s="33">
        <v>43884</v>
      </c>
    </row>
    <row r="22607" spans="2:4" x14ac:dyDescent="0.2">
      <c r="B22607" t="s">
        <v>458</v>
      </c>
      <c r="C22607" s="44">
        <v>0</v>
      </c>
      <c r="D22607" s="33">
        <v>43885</v>
      </c>
    </row>
    <row r="22608" spans="2:4" x14ac:dyDescent="0.2">
      <c r="B22608" t="s">
        <v>458</v>
      </c>
      <c r="C22608" s="44">
        <v>0</v>
      </c>
      <c r="D22608" s="33">
        <v>43886</v>
      </c>
    </row>
    <row r="22609" spans="2:4" x14ac:dyDescent="0.2">
      <c r="B22609" t="s">
        <v>458</v>
      </c>
      <c r="C22609" s="44">
        <v>0</v>
      </c>
      <c r="D22609" s="33">
        <v>43887</v>
      </c>
    </row>
    <row r="22610" spans="2:4" x14ac:dyDescent="0.2">
      <c r="B22610" t="s">
        <v>458</v>
      </c>
      <c r="C22610" s="44">
        <v>0</v>
      </c>
      <c r="D22610" s="33">
        <v>43888</v>
      </c>
    </row>
    <row r="22611" spans="2:4" x14ac:dyDescent="0.2">
      <c r="B22611" t="s">
        <v>458</v>
      </c>
      <c r="C22611" s="44">
        <v>0</v>
      </c>
      <c r="D22611" s="33">
        <v>43889</v>
      </c>
    </row>
    <row r="22612" spans="2:4" x14ac:dyDescent="0.2">
      <c r="B22612" t="s">
        <v>458</v>
      </c>
      <c r="C22612" s="44">
        <v>0</v>
      </c>
      <c r="D22612" s="33">
        <v>43890</v>
      </c>
    </row>
    <row r="22613" spans="2:4" x14ac:dyDescent="0.2">
      <c r="B22613" t="s">
        <v>458</v>
      </c>
      <c r="C22613" s="44">
        <v>0</v>
      </c>
      <c r="D22613" s="33">
        <v>43891</v>
      </c>
    </row>
    <row r="22614" spans="2:4" x14ac:dyDescent="0.2">
      <c r="B22614" t="s">
        <v>458</v>
      </c>
      <c r="C22614" s="44">
        <v>0</v>
      </c>
      <c r="D22614" s="33">
        <v>43892</v>
      </c>
    </row>
    <row r="22615" spans="2:4" x14ac:dyDescent="0.2">
      <c r="B22615" t="s">
        <v>458</v>
      </c>
      <c r="C22615" s="44">
        <v>0</v>
      </c>
      <c r="D22615" s="33">
        <v>43893</v>
      </c>
    </row>
    <row r="22616" spans="2:4" x14ac:dyDescent="0.2">
      <c r="B22616" t="s">
        <v>458</v>
      </c>
      <c r="C22616" s="44">
        <v>0</v>
      </c>
      <c r="D22616" s="33">
        <v>43894</v>
      </c>
    </row>
    <row r="22617" spans="2:4" x14ac:dyDescent="0.2">
      <c r="B22617" t="s">
        <v>458</v>
      </c>
      <c r="C22617" s="44">
        <v>0</v>
      </c>
      <c r="D22617" s="33">
        <v>43895</v>
      </c>
    </row>
    <row r="22618" spans="2:4" x14ac:dyDescent="0.2">
      <c r="B22618" t="s">
        <v>458</v>
      </c>
      <c r="C22618" s="44">
        <v>0</v>
      </c>
      <c r="D22618" s="33">
        <v>43896</v>
      </c>
    </row>
    <row r="22619" spans="2:4" x14ac:dyDescent="0.2">
      <c r="B22619" t="s">
        <v>458</v>
      </c>
      <c r="C22619" s="44">
        <v>0</v>
      </c>
      <c r="D22619" s="33">
        <v>43897</v>
      </c>
    </row>
    <row r="22620" spans="2:4" x14ac:dyDescent="0.2">
      <c r="B22620" t="s">
        <v>458</v>
      </c>
      <c r="C22620" s="44">
        <v>0</v>
      </c>
      <c r="D22620" s="33">
        <v>43898</v>
      </c>
    </row>
    <row r="22621" spans="2:4" x14ac:dyDescent="0.2">
      <c r="B22621" t="s">
        <v>458</v>
      </c>
      <c r="C22621" s="44">
        <v>0</v>
      </c>
      <c r="D22621" s="33">
        <v>43899</v>
      </c>
    </row>
    <row r="22622" spans="2:4" x14ac:dyDescent="0.2">
      <c r="B22622" t="s">
        <v>458</v>
      </c>
      <c r="C22622" s="44">
        <v>0</v>
      </c>
      <c r="D22622" s="33">
        <v>43900</v>
      </c>
    </row>
    <row r="22623" spans="2:4" x14ac:dyDescent="0.2">
      <c r="B22623" t="s">
        <v>458</v>
      </c>
      <c r="C22623" s="44">
        <v>0</v>
      </c>
      <c r="D22623" s="33">
        <v>43901</v>
      </c>
    </row>
    <row r="22624" spans="2:4" x14ac:dyDescent="0.2">
      <c r="B22624" t="s">
        <v>458</v>
      </c>
      <c r="C22624" s="44">
        <v>0</v>
      </c>
      <c r="D22624" s="33">
        <v>43902</v>
      </c>
    </row>
    <row r="22625" spans="1:4" x14ac:dyDescent="0.2">
      <c r="B22625" t="s">
        <v>458</v>
      </c>
      <c r="C22625" s="44">
        <v>1</v>
      </c>
      <c r="D22625" s="33">
        <v>43903</v>
      </c>
    </row>
    <row r="22626" spans="1:4" x14ac:dyDescent="0.2">
      <c r="B22626" t="s">
        <v>458</v>
      </c>
      <c r="C22626" s="44">
        <v>1</v>
      </c>
      <c r="D22626" s="33">
        <v>43904</v>
      </c>
    </row>
    <row r="22627" spans="1:4" x14ac:dyDescent="0.2">
      <c r="B22627" t="s">
        <v>458</v>
      </c>
      <c r="C22627" s="44">
        <v>1</v>
      </c>
      <c r="D22627" s="33">
        <v>43905</v>
      </c>
    </row>
    <row r="22628" spans="1:4" x14ac:dyDescent="0.2">
      <c r="A22628" t="s">
        <v>459</v>
      </c>
      <c r="B22628" t="s">
        <v>143</v>
      </c>
      <c r="C22628" s="44">
        <v>0</v>
      </c>
      <c r="D22628" s="33">
        <v>43852</v>
      </c>
    </row>
    <row r="22629" spans="1:4" x14ac:dyDescent="0.2">
      <c r="A22629" t="s">
        <v>459</v>
      </c>
      <c r="B22629" t="s">
        <v>143</v>
      </c>
      <c r="C22629" s="44">
        <v>0</v>
      </c>
      <c r="D22629" s="33">
        <v>43853</v>
      </c>
    </row>
    <row r="22630" spans="1:4" x14ac:dyDescent="0.2">
      <c r="A22630" t="s">
        <v>459</v>
      </c>
      <c r="B22630" t="s">
        <v>143</v>
      </c>
      <c r="C22630" s="44">
        <v>0</v>
      </c>
      <c r="D22630" s="33">
        <v>43854</v>
      </c>
    </row>
    <row r="22631" spans="1:4" x14ac:dyDescent="0.2">
      <c r="A22631" t="s">
        <v>459</v>
      </c>
      <c r="B22631" t="s">
        <v>143</v>
      </c>
      <c r="C22631" s="44">
        <v>0</v>
      </c>
      <c r="D22631" s="33">
        <v>43855</v>
      </c>
    </row>
    <row r="22632" spans="1:4" x14ac:dyDescent="0.2">
      <c r="A22632" t="s">
        <v>459</v>
      </c>
      <c r="B22632" t="s">
        <v>143</v>
      </c>
      <c r="C22632" s="44">
        <v>0</v>
      </c>
      <c r="D22632" s="33">
        <v>43856</v>
      </c>
    </row>
    <row r="22633" spans="1:4" x14ac:dyDescent="0.2">
      <c r="A22633" t="s">
        <v>459</v>
      </c>
      <c r="B22633" t="s">
        <v>143</v>
      </c>
      <c r="C22633" s="44">
        <v>0</v>
      </c>
      <c r="D22633" s="33">
        <v>43857</v>
      </c>
    </row>
    <row r="22634" spans="1:4" x14ac:dyDescent="0.2">
      <c r="A22634" t="s">
        <v>459</v>
      </c>
      <c r="B22634" t="s">
        <v>143</v>
      </c>
      <c r="C22634" s="44">
        <v>0</v>
      </c>
      <c r="D22634" s="33">
        <v>43858</v>
      </c>
    </row>
    <row r="22635" spans="1:4" x14ac:dyDescent="0.2">
      <c r="A22635" t="s">
        <v>459</v>
      </c>
      <c r="B22635" t="s">
        <v>143</v>
      </c>
      <c r="C22635" s="44">
        <v>0</v>
      </c>
      <c r="D22635" s="33">
        <v>43859</v>
      </c>
    </row>
    <row r="22636" spans="1:4" x14ac:dyDescent="0.2">
      <c r="A22636" t="s">
        <v>459</v>
      </c>
      <c r="B22636" t="s">
        <v>143</v>
      </c>
      <c r="C22636" s="44">
        <v>0</v>
      </c>
      <c r="D22636" s="33">
        <v>43860</v>
      </c>
    </row>
    <row r="22637" spans="1:4" x14ac:dyDescent="0.2">
      <c r="A22637" t="s">
        <v>459</v>
      </c>
      <c r="B22637" t="s">
        <v>143</v>
      </c>
      <c r="C22637" s="44">
        <v>0</v>
      </c>
      <c r="D22637" s="33">
        <v>43861</v>
      </c>
    </row>
    <row r="22638" spans="1:4" x14ac:dyDescent="0.2">
      <c r="A22638" t="s">
        <v>459</v>
      </c>
      <c r="B22638" t="s">
        <v>143</v>
      </c>
      <c r="C22638" s="44">
        <v>0</v>
      </c>
      <c r="D22638" s="33">
        <v>43862</v>
      </c>
    </row>
    <row r="22639" spans="1:4" x14ac:dyDescent="0.2">
      <c r="A22639" t="s">
        <v>459</v>
      </c>
      <c r="B22639" t="s">
        <v>143</v>
      </c>
      <c r="C22639" s="44">
        <v>0</v>
      </c>
      <c r="D22639" s="33">
        <v>43863</v>
      </c>
    </row>
    <row r="22640" spans="1:4" x14ac:dyDescent="0.2">
      <c r="A22640" t="s">
        <v>459</v>
      </c>
      <c r="B22640" t="s">
        <v>143</v>
      </c>
      <c r="C22640" s="44">
        <v>0</v>
      </c>
      <c r="D22640" s="33">
        <v>43864</v>
      </c>
    </row>
    <row r="22641" spans="1:4" x14ac:dyDescent="0.2">
      <c r="A22641" t="s">
        <v>459</v>
      </c>
      <c r="B22641" t="s">
        <v>143</v>
      </c>
      <c r="C22641" s="44">
        <v>0</v>
      </c>
      <c r="D22641" s="33">
        <v>43865</v>
      </c>
    </row>
    <row r="22642" spans="1:4" x14ac:dyDescent="0.2">
      <c r="A22642" t="s">
        <v>459</v>
      </c>
      <c r="B22642" t="s">
        <v>143</v>
      </c>
      <c r="C22642" s="44">
        <v>0</v>
      </c>
      <c r="D22642" s="33">
        <v>43866</v>
      </c>
    </row>
    <row r="22643" spans="1:4" x14ac:dyDescent="0.2">
      <c r="A22643" t="s">
        <v>459</v>
      </c>
      <c r="B22643" t="s">
        <v>143</v>
      </c>
      <c r="C22643" s="44">
        <v>0</v>
      </c>
      <c r="D22643" s="33">
        <v>43867</v>
      </c>
    </row>
    <row r="22644" spans="1:4" x14ac:dyDescent="0.2">
      <c r="A22644" t="s">
        <v>459</v>
      </c>
      <c r="B22644" t="s">
        <v>143</v>
      </c>
      <c r="C22644" s="44">
        <v>0</v>
      </c>
      <c r="D22644" s="33">
        <v>43868</v>
      </c>
    </row>
    <row r="22645" spans="1:4" x14ac:dyDescent="0.2">
      <c r="A22645" t="s">
        <v>459</v>
      </c>
      <c r="B22645" t="s">
        <v>143</v>
      </c>
      <c r="C22645" s="44">
        <v>0</v>
      </c>
      <c r="D22645" s="33">
        <v>43869</v>
      </c>
    </row>
    <row r="22646" spans="1:4" x14ac:dyDescent="0.2">
      <c r="A22646" t="s">
        <v>459</v>
      </c>
      <c r="B22646" t="s">
        <v>143</v>
      </c>
      <c r="C22646" s="44">
        <v>0</v>
      </c>
      <c r="D22646" s="33">
        <v>43870</v>
      </c>
    </row>
    <row r="22647" spans="1:4" x14ac:dyDescent="0.2">
      <c r="A22647" t="s">
        <v>459</v>
      </c>
      <c r="B22647" t="s">
        <v>143</v>
      </c>
      <c r="C22647" s="44">
        <v>0</v>
      </c>
      <c r="D22647" s="33">
        <v>43871</v>
      </c>
    </row>
    <row r="22648" spans="1:4" x14ac:dyDescent="0.2">
      <c r="A22648" t="s">
        <v>459</v>
      </c>
      <c r="B22648" t="s">
        <v>143</v>
      </c>
      <c r="C22648" s="44">
        <v>0</v>
      </c>
      <c r="D22648" s="33">
        <v>43872</v>
      </c>
    </row>
    <row r="22649" spans="1:4" x14ac:dyDescent="0.2">
      <c r="A22649" t="s">
        <v>459</v>
      </c>
      <c r="B22649" t="s">
        <v>143</v>
      </c>
      <c r="C22649" s="44">
        <v>0</v>
      </c>
      <c r="D22649" s="33">
        <v>43873</v>
      </c>
    </row>
    <row r="22650" spans="1:4" x14ac:dyDescent="0.2">
      <c r="A22650" t="s">
        <v>459</v>
      </c>
      <c r="B22650" t="s">
        <v>143</v>
      </c>
      <c r="C22650" s="44">
        <v>0</v>
      </c>
      <c r="D22650" s="33">
        <v>43874</v>
      </c>
    </row>
    <row r="22651" spans="1:4" x14ac:dyDescent="0.2">
      <c r="A22651" t="s">
        <v>459</v>
      </c>
      <c r="B22651" t="s">
        <v>143</v>
      </c>
      <c r="C22651" s="44">
        <v>0</v>
      </c>
      <c r="D22651" s="33">
        <v>43875</v>
      </c>
    </row>
    <row r="22652" spans="1:4" x14ac:dyDescent="0.2">
      <c r="A22652" t="s">
        <v>459</v>
      </c>
      <c r="B22652" t="s">
        <v>143</v>
      </c>
      <c r="C22652" s="44">
        <v>0</v>
      </c>
      <c r="D22652" s="33">
        <v>43876</v>
      </c>
    </row>
    <row r="22653" spans="1:4" x14ac:dyDescent="0.2">
      <c r="A22653" t="s">
        <v>459</v>
      </c>
      <c r="B22653" t="s">
        <v>143</v>
      </c>
      <c r="C22653" s="44">
        <v>0</v>
      </c>
      <c r="D22653" s="33">
        <v>43877</v>
      </c>
    </row>
    <row r="22654" spans="1:4" x14ac:dyDescent="0.2">
      <c r="A22654" t="s">
        <v>459</v>
      </c>
      <c r="B22654" t="s">
        <v>143</v>
      </c>
      <c r="C22654" s="44">
        <v>0</v>
      </c>
      <c r="D22654" s="33">
        <v>43878</v>
      </c>
    </row>
    <row r="22655" spans="1:4" x14ac:dyDescent="0.2">
      <c r="A22655" t="s">
        <v>459</v>
      </c>
      <c r="B22655" t="s">
        <v>143</v>
      </c>
      <c r="C22655" s="44">
        <v>0</v>
      </c>
      <c r="D22655" s="33">
        <v>43879</v>
      </c>
    </row>
    <row r="22656" spans="1:4" x14ac:dyDescent="0.2">
      <c r="A22656" t="s">
        <v>459</v>
      </c>
      <c r="B22656" t="s">
        <v>143</v>
      </c>
      <c r="C22656" s="44">
        <v>0</v>
      </c>
      <c r="D22656" s="33">
        <v>43880</v>
      </c>
    </row>
    <row r="22657" spans="1:4" x14ac:dyDescent="0.2">
      <c r="A22657" t="s">
        <v>459</v>
      </c>
      <c r="B22657" t="s">
        <v>143</v>
      </c>
      <c r="C22657" s="44">
        <v>0</v>
      </c>
      <c r="D22657" s="33">
        <v>43881</v>
      </c>
    </row>
    <row r="22658" spans="1:4" x14ac:dyDescent="0.2">
      <c r="A22658" t="s">
        <v>459</v>
      </c>
      <c r="B22658" t="s">
        <v>143</v>
      </c>
      <c r="C22658" s="44">
        <v>0</v>
      </c>
      <c r="D22658" s="33">
        <v>43882</v>
      </c>
    </row>
    <row r="22659" spans="1:4" x14ac:dyDescent="0.2">
      <c r="A22659" t="s">
        <v>459</v>
      </c>
      <c r="B22659" t="s">
        <v>143</v>
      </c>
      <c r="C22659" s="44">
        <v>0</v>
      </c>
      <c r="D22659" s="33">
        <v>43883</v>
      </c>
    </row>
    <row r="22660" spans="1:4" x14ac:dyDescent="0.2">
      <c r="A22660" t="s">
        <v>459</v>
      </c>
      <c r="B22660" t="s">
        <v>143</v>
      </c>
      <c r="C22660" s="44">
        <v>0</v>
      </c>
      <c r="D22660" s="33">
        <v>43884</v>
      </c>
    </row>
    <row r="22661" spans="1:4" x14ac:dyDescent="0.2">
      <c r="A22661" t="s">
        <v>459</v>
      </c>
      <c r="B22661" t="s">
        <v>143</v>
      </c>
      <c r="C22661" s="44">
        <v>0</v>
      </c>
      <c r="D22661" s="33">
        <v>43885</v>
      </c>
    </row>
    <row r="22662" spans="1:4" x14ac:dyDescent="0.2">
      <c r="A22662" t="s">
        <v>459</v>
      </c>
      <c r="B22662" t="s">
        <v>143</v>
      </c>
      <c r="C22662" s="44">
        <v>0</v>
      </c>
      <c r="D22662" s="33">
        <v>43886</v>
      </c>
    </row>
    <row r="22663" spans="1:4" x14ac:dyDescent="0.2">
      <c r="A22663" t="s">
        <v>459</v>
      </c>
      <c r="B22663" t="s">
        <v>143</v>
      </c>
      <c r="C22663" s="44">
        <v>0</v>
      </c>
      <c r="D22663" s="33">
        <v>43887</v>
      </c>
    </row>
    <row r="22664" spans="1:4" x14ac:dyDescent="0.2">
      <c r="A22664" t="s">
        <v>459</v>
      </c>
      <c r="B22664" t="s">
        <v>143</v>
      </c>
      <c r="C22664" s="44">
        <v>0</v>
      </c>
      <c r="D22664" s="33">
        <v>43888</v>
      </c>
    </row>
    <row r="22665" spans="1:4" x14ac:dyDescent="0.2">
      <c r="A22665" t="s">
        <v>459</v>
      </c>
      <c r="B22665" t="s">
        <v>143</v>
      </c>
      <c r="C22665" s="44">
        <v>0</v>
      </c>
      <c r="D22665" s="33">
        <v>43889</v>
      </c>
    </row>
    <row r="22666" spans="1:4" x14ac:dyDescent="0.2">
      <c r="A22666" t="s">
        <v>459</v>
      </c>
      <c r="B22666" t="s">
        <v>143</v>
      </c>
      <c r="C22666" s="44">
        <v>0</v>
      </c>
      <c r="D22666" s="33">
        <v>43890</v>
      </c>
    </row>
    <row r="22667" spans="1:4" x14ac:dyDescent="0.2">
      <c r="A22667" t="s">
        <v>459</v>
      </c>
      <c r="B22667" t="s">
        <v>143</v>
      </c>
      <c r="C22667" s="44">
        <v>0</v>
      </c>
      <c r="D22667" s="33">
        <v>43891</v>
      </c>
    </row>
    <row r="22668" spans="1:4" x14ac:dyDescent="0.2">
      <c r="A22668" t="s">
        <v>459</v>
      </c>
      <c r="B22668" t="s">
        <v>143</v>
      </c>
      <c r="C22668" s="44">
        <v>0</v>
      </c>
      <c r="D22668" s="33">
        <v>43892</v>
      </c>
    </row>
    <row r="22669" spans="1:4" x14ac:dyDescent="0.2">
      <c r="A22669" t="s">
        <v>459</v>
      </c>
      <c r="B22669" t="s">
        <v>143</v>
      </c>
      <c r="C22669" s="44">
        <v>0</v>
      </c>
      <c r="D22669" s="33">
        <v>43893</v>
      </c>
    </row>
    <row r="22670" spans="1:4" x14ac:dyDescent="0.2">
      <c r="A22670" t="s">
        <v>459</v>
      </c>
      <c r="B22670" t="s">
        <v>143</v>
      </c>
      <c r="C22670" s="44">
        <v>0</v>
      </c>
      <c r="D22670" s="33">
        <v>43894</v>
      </c>
    </row>
    <row r="22671" spans="1:4" x14ac:dyDescent="0.2">
      <c r="A22671" t="s">
        <v>459</v>
      </c>
      <c r="B22671" t="s">
        <v>143</v>
      </c>
      <c r="C22671" s="44">
        <v>0</v>
      </c>
      <c r="D22671" s="33">
        <v>43895</v>
      </c>
    </row>
    <row r="22672" spans="1:4" x14ac:dyDescent="0.2">
      <c r="A22672" t="s">
        <v>459</v>
      </c>
      <c r="B22672" t="s">
        <v>143</v>
      </c>
      <c r="C22672" s="44">
        <v>0</v>
      </c>
      <c r="D22672" s="33">
        <v>43896</v>
      </c>
    </row>
    <row r="22673" spans="1:4" x14ac:dyDescent="0.2">
      <c r="A22673" t="s">
        <v>459</v>
      </c>
      <c r="B22673" t="s">
        <v>143</v>
      </c>
      <c r="C22673" s="44">
        <v>0</v>
      </c>
      <c r="D22673" s="33">
        <v>43897</v>
      </c>
    </row>
    <row r="22674" spans="1:4" x14ac:dyDescent="0.2">
      <c r="A22674" t="s">
        <v>459</v>
      </c>
      <c r="B22674" t="s">
        <v>143</v>
      </c>
      <c r="C22674" s="44">
        <v>0</v>
      </c>
      <c r="D22674" s="33">
        <v>43898</v>
      </c>
    </row>
    <row r="22675" spans="1:4" x14ac:dyDescent="0.2">
      <c r="A22675" t="s">
        <v>459</v>
      </c>
      <c r="B22675" t="s">
        <v>143</v>
      </c>
      <c r="C22675" s="44">
        <v>0</v>
      </c>
      <c r="D22675" s="33">
        <v>43899</v>
      </c>
    </row>
    <row r="22676" spans="1:4" x14ac:dyDescent="0.2">
      <c r="A22676" t="s">
        <v>459</v>
      </c>
      <c r="B22676" t="s">
        <v>143</v>
      </c>
      <c r="C22676" s="44">
        <v>0</v>
      </c>
      <c r="D22676" s="33">
        <v>43900</v>
      </c>
    </row>
    <row r="22677" spans="1:4" x14ac:dyDescent="0.2">
      <c r="A22677" t="s">
        <v>459</v>
      </c>
      <c r="B22677" t="s">
        <v>143</v>
      </c>
      <c r="C22677" s="44">
        <v>0</v>
      </c>
      <c r="D22677" s="33">
        <v>43901</v>
      </c>
    </row>
    <row r="22678" spans="1:4" x14ac:dyDescent="0.2">
      <c r="A22678" t="s">
        <v>459</v>
      </c>
      <c r="B22678" t="s">
        <v>143</v>
      </c>
      <c r="C22678" s="44">
        <v>0</v>
      </c>
      <c r="D22678" s="33">
        <v>43902</v>
      </c>
    </row>
    <row r="22679" spans="1:4" x14ac:dyDescent="0.2">
      <c r="A22679" t="s">
        <v>459</v>
      </c>
      <c r="B22679" t="s">
        <v>143</v>
      </c>
      <c r="C22679" s="44">
        <v>5</v>
      </c>
      <c r="D22679" s="33">
        <v>43903</v>
      </c>
    </row>
    <row r="22680" spans="1:4" x14ac:dyDescent="0.2">
      <c r="A22680" t="s">
        <v>459</v>
      </c>
      <c r="B22680" t="s">
        <v>143</v>
      </c>
      <c r="C22680" s="44">
        <v>6</v>
      </c>
      <c r="D22680" s="33">
        <v>43904</v>
      </c>
    </row>
    <row r="22681" spans="1:4" x14ac:dyDescent="0.2">
      <c r="A22681" t="s">
        <v>459</v>
      </c>
      <c r="B22681" t="s">
        <v>143</v>
      </c>
      <c r="C22681" s="44">
        <v>12</v>
      </c>
      <c r="D22681" s="33">
        <v>43905</v>
      </c>
    </row>
    <row r="22682" spans="1:4" x14ac:dyDescent="0.2">
      <c r="B22682" t="s">
        <v>460</v>
      </c>
      <c r="C22682" s="44">
        <v>0</v>
      </c>
      <c r="D22682" s="33">
        <v>43852</v>
      </c>
    </row>
    <row r="22683" spans="1:4" x14ac:dyDescent="0.2">
      <c r="B22683" t="s">
        <v>460</v>
      </c>
      <c r="C22683" s="44">
        <v>0</v>
      </c>
      <c r="D22683" s="33">
        <v>43853</v>
      </c>
    </row>
    <row r="22684" spans="1:4" x14ac:dyDescent="0.2">
      <c r="B22684" t="s">
        <v>460</v>
      </c>
      <c r="C22684" s="44">
        <v>0</v>
      </c>
      <c r="D22684" s="33">
        <v>43854</v>
      </c>
    </row>
    <row r="22685" spans="1:4" x14ac:dyDescent="0.2">
      <c r="B22685" t="s">
        <v>460</v>
      </c>
      <c r="C22685" s="44">
        <v>0</v>
      </c>
      <c r="D22685" s="33">
        <v>43855</v>
      </c>
    </row>
    <row r="22686" spans="1:4" x14ac:dyDescent="0.2">
      <c r="B22686" t="s">
        <v>460</v>
      </c>
      <c r="C22686" s="44">
        <v>0</v>
      </c>
      <c r="D22686" s="33">
        <v>43856</v>
      </c>
    </row>
    <row r="22687" spans="1:4" x14ac:dyDescent="0.2">
      <c r="B22687" t="s">
        <v>460</v>
      </c>
      <c r="C22687" s="44">
        <v>0</v>
      </c>
      <c r="D22687" s="33">
        <v>43857</v>
      </c>
    </row>
    <row r="22688" spans="1:4" x14ac:dyDescent="0.2">
      <c r="B22688" t="s">
        <v>460</v>
      </c>
      <c r="C22688" s="44">
        <v>0</v>
      </c>
      <c r="D22688" s="33">
        <v>43858</v>
      </c>
    </row>
    <row r="22689" spans="2:4" x14ac:dyDescent="0.2">
      <c r="B22689" t="s">
        <v>460</v>
      </c>
      <c r="C22689" s="44">
        <v>0</v>
      </c>
      <c r="D22689" s="33">
        <v>43859</v>
      </c>
    </row>
    <row r="22690" spans="2:4" x14ac:dyDescent="0.2">
      <c r="B22690" t="s">
        <v>460</v>
      </c>
      <c r="C22690" s="44">
        <v>0</v>
      </c>
      <c r="D22690" s="33">
        <v>43860</v>
      </c>
    </row>
    <row r="22691" spans="2:4" x14ac:dyDescent="0.2">
      <c r="B22691" t="s">
        <v>460</v>
      </c>
      <c r="C22691" s="44">
        <v>0</v>
      </c>
      <c r="D22691" s="33">
        <v>43861</v>
      </c>
    </row>
    <row r="22692" spans="2:4" x14ac:dyDescent="0.2">
      <c r="B22692" t="s">
        <v>460</v>
      </c>
      <c r="C22692" s="44">
        <v>0</v>
      </c>
      <c r="D22692" s="33">
        <v>43862</v>
      </c>
    </row>
    <row r="22693" spans="2:4" x14ac:dyDescent="0.2">
      <c r="B22693" t="s">
        <v>460</v>
      </c>
      <c r="C22693" s="44">
        <v>0</v>
      </c>
      <c r="D22693" s="33">
        <v>43863</v>
      </c>
    </row>
    <row r="22694" spans="2:4" x14ac:dyDescent="0.2">
      <c r="B22694" t="s">
        <v>460</v>
      </c>
      <c r="C22694" s="44">
        <v>0</v>
      </c>
      <c r="D22694" s="33">
        <v>43864</v>
      </c>
    </row>
    <row r="22695" spans="2:4" x14ac:dyDescent="0.2">
      <c r="B22695" t="s">
        <v>460</v>
      </c>
      <c r="C22695" s="44">
        <v>0</v>
      </c>
      <c r="D22695" s="33">
        <v>43865</v>
      </c>
    </row>
    <row r="22696" spans="2:4" x14ac:dyDescent="0.2">
      <c r="B22696" t="s">
        <v>460</v>
      </c>
      <c r="C22696" s="44">
        <v>0</v>
      </c>
      <c r="D22696" s="33">
        <v>43866</v>
      </c>
    </row>
    <row r="22697" spans="2:4" x14ac:dyDescent="0.2">
      <c r="B22697" t="s">
        <v>460</v>
      </c>
      <c r="C22697" s="44">
        <v>0</v>
      </c>
      <c r="D22697" s="33">
        <v>43867</v>
      </c>
    </row>
    <row r="22698" spans="2:4" x14ac:dyDescent="0.2">
      <c r="B22698" t="s">
        <v>460</v>
      </c>
      <c r="C22698" s="44">
        <v>0</v>
      </c>
      <c r="D22698" s="33">
        <v>43868</v>
      </c>
    </row>
    <row r="22699" spans="2:4" x14ac:dyDescent="0.2">
      <c r="B22699" t="s">
        <v>460</v>
      </c>
      <c r="C22699" s="44">
        <v>0</v>
      </c>
      <c r="D22699" s="33">
        <v>43869</v>
      </c>
    </row>
    <row r="22700" spans="2:4" x14ac:dyDescent="0.2">
      <c r="B22700" t="s">
        <v>460</v>
      </c>
      <c r="C22700" s="44">
        <v>0</v>
      </c>
      <c r="D22700" s="33">
        <v>43870</v>
      </c>
    </row>
    <row r="22701" spans="2:4" x14ac:dyDescent="0.2">
      <c r="B22701" t="s">
        <v>460</v>
      </c>
      <c r="C22701" s="44">
        <v>0</v>
      </c>
      <c r="D22701" s="33">
        <v>43871</v>
      </c>
    </row>
    <row r="22702" spans="2:4" x14ac:dyDescent="0.2">
      <c r="B22702" t="s">
        <v>460</v>
      </c>
      <c r="C22702" s="44">
        <v>0</v>
      </c>
      <c r="D22702" s="33">
        <v>43872</v>
      </c>
    </row>
    <row r="22703" spans="2:4" x14ac:dyDescent="0.2">
      <c r="B22703" t="s">
        <v>460</v>
      </c>
      <c r="C22703" s="44">
        <v>0</v>
      </c>
      <c r="D22703" s="33">
        <v>43873</v>
      </c>
    </row>
    <row r="22704" spans="2:4" x14ac:dyDescent="0.2">
      <c r="B22704" t="s">
        <v>460</v>
      </c>
      <c r="C22704" s="44">
        <v>0</v>
      </c>
      <c r="D22704" s="33">
        <v>43874</v>
      </c>
    </row>
    <row r="22705" spans="2:4" x14ac:dyDescent="0.2">
      <c r="B22705" t="s">
        <v>460</v>
      </c>
      <c r="C22705" s="44">
        <v>0</v>
      </c>
      <c r="D22705" s="33">
        <v>43875</v>
      </c>
    </row>
    <row r="22706" spans="2:4" x14ac:dyDescent="0.2">
      <c r="B22706" t="s">
        <v>460</v>
      </c>
      <c r="C22706" s="44">
        <v>0</v>
      </c>
      <c r="D22706" s="33">
        <v>43876</v>
      </c>
    </row>
    <row r="22707" spans="2:4" x14ac:dyDescent="0.2">
      <c r="B22707" t="s">
        <v>460</v>
      </c>
      <c r="C22707" s="44">
        <v>0</v>
      </c>
      <c r="D22707" s="33">
        <v>43877</v>
      </c>
    </row>
    <row r="22708" spans="2:4" x14ac:dyDescent="0.2">
      <c r="B22708" t="s">
        <v>460</v>
      </c>
      <c r="C22708" s="44">
        <v>0</v>
      </c>
      <c r="D22708" s="33">
        <v>43878</v>
      </c>
    </row>
    <row r="22709" spans="2:4" x14ac:dyDescent="0.2">
      <c r="B22709" t="s">
        <v>460</v>
      </c>
      <c r="C22709" s="44">
        <v>0</v>
      </c>
      <c r="D22709" s="33">
        <v>43879</v>
      </c>
    </row>
    <row r="22710" spans="2:4" x14ac:dyDescent="0.2">
      <c r="B22710" t="s">
        <v>460</v>
      </c>
      <c r="C22710" s="44">
        <v>0</v>
      </c>
      <c r="D22710" s="33">
        <v>43880</v>
      </c>
    </row>
    <row r="22711" spans="2:4" x14ac:dyDescent="0.2">
      <c r="B22711" t="s">
        <v>460</v>
      </c>
      <c r="C22711" s="44">
        <v>0</v>
      </c>
      <c r="D22711" s="33">
        <v>43881</v>
      </c>
    </row>
    <row r="22712" spans="2:4" x14ac:dyDescent="0.2">
      <c r="B22712" t="s">
        <v>460</v>
      </c>
      <c r="C22712" s="44">
        <v>0</v>
      </c>
      <c r="D22712" s="33">
        <v>43882</v>
      </c>
    </row>
    <row r="22713" spans="2:4" x14ac:dyDescent="0.2">
      <c r="B22713" t="s">
        <v>460</v>
      </c>
      <c r="C22713" s="44">
        <v>0</v>
      </c>
      <c r="D22713" s="33">
        <v>43883</v>
      </c>
    </row>
    <row r="22714" spans="2:4" x14ac:dyDescent="0.2">
      <c r="B22714" t="s">
        <v>460</v>
      </c>
      <c r="C22714" s="44">
        <v>0</v>
      </c>
      <c r="D22714" s="33">
        <v>43884</v>
      </c>
    </row>
    <row r="22715" spans="2:4" x14ac:dyDescent="0.2">
      <c r="B22715" t="s">
        <v>460</v>
      </c>
      <c r="C22715" s="44">
        <v>0</v>
      </c>
      <c r="D22715" s="33">
        <v>43885</v>
      </c>
    </row>
    <row r="22716" spans="2:4" x14ac:dyDescent="0.2">
      <c r="B22716" t="s">
        <v>460</v>
      </c>
      <c r="C22716" s="44">
        <v>0</v>
      </c>
      <c r="D22716" s="33">
        <v>43886</v>
      </c>
    </row>
    <row r="22717" spans="2:4" x14ac:dyDescent="0.2">
      <c r="B22717" t="s">
        <v>460</v>
      </c>
      <c r="C22717" s="44">
        <v>0</v>
      </c>
      <c r="D22717" s="33">
        <v>43887</v>
      </c>
    </row>
    <row r="22718" spans="2:4" x14ac:dyDescent="0.2">
      <c r="B22718" t="s">
        <v>460</v>
      </c>
      <c r="C22718" s="44">
        <v>0</v>
      </c>
      <c r="D22718" s="33">
        <v>43888</v>
      </c>
    </row>
    <row r="22719" spans="2:4" x14ac:dyDescent="0.2">
      <c r="B22719" t="s">
        <v>460</v>
      </c>
      <c r="C22719" s="44">
        <v>0</v>
      </c>
      <c r="D22719" s="33">
        <v>43889</v>
      </c>
    </row>
    <row r="22720" spans="2:4" x14ac:dyDescent="0.2">
      <c r="B22720" t="s">
        <v>460</v>
      </c>
      <c r="C22720" s="44">
        <v>0</v>
      </c>
      <c r="D22720" s="33">
        <v>43890</v>
      </c>
    </row>
    <row r="22721" spans="2:4" x14ac:dyDescent="0.2">
      <c r="B22721" t="s">
        <v>460</v>
      </c>
      <c r="C22721" s="44">
        <v>0</v>
      </c>
      <c r="D22721" s="33">
        <v>43891</v>
      </c>
    </row>
    <row r="22722" spans="2:4" x14ac:dyDescent="0.2">
      <c r="B22722" t="s">
        <v>460</v>
      </c>
      <c r="C22722" s="44">
        <v>0</v>
      </c>
      <c r="D22722" s="33">
        <v>43892</v>
      </c>
    </row>
    <row r="22723" spans="2:4" x14ac:dyDescent="0.2">
      <c r="B22723" t="s">
        <v>460</v>
      </c>
      <c r="C22723" s="44">
        <v>0</v>
      </c>
      <c r="D22723" s="33">
        <v>43893</v>
      </c>
    </row>
    <row r="22724" spans="2:4" x14ac:dyDescent="0.2">
      <c r="B22724" t="s">
        <v>460</v>
      </c>
      <c r="C22724" s="44">
        <v>0</v>
      </c>
      <c r="D22724" s="33">
        <v>43894</v>
      </c>
    </row>
    <row r="22725" spans="2:4" x14ac:dyDescent="0.2">
      <c r="B22725" t="s">
        <v>460</v>
      </c>
      <c r="C22725" s="44">
        <v>0</v>
      </c>
      <c r="D22725" s="33">
        <v>43895</v>
      </c>
    </row>
    <row r="22726" spans="2:4" x14ac:dyDescent="0.2">
      <c r="B22726" t="s">
        <v>460</v>
      </c>
      <c r="C22726" s="44">
        <v>0</v>
      </c>
      <c r="D22726" s="33">
        <v>43896</v>
      </c>
    </row>
    <row r="22727" spans="2:4" x14ac:dyDescent="0.2">
      <c r="B22727" t="s">
        <v>460</v>
      </c>
      <c r="C22727" s="44">
        <v>0</v>
      </c>
      <c r="D22727" s="33">
        <v>43897</v>
      </c>
    </row>
    <row r="22728" spans="2:4" x14ac:dyDescent="0.2">
      <c r="B22728" t="s">
        <v>460</v>
      </c>
      <c r="C22728" s="44">
        <v>0</v>
      </c>
      <c r="D22728" s="33">
        <v>43898</v>
      </c>
    </row>
    <row r="22729" spans="2:4" x14ac:dyDescent="0.2">
      <c r="B22729" t="s">
        <v>460</v>
      </c>
      <c r="C22729" s="44">
        <v>0</v>
      </c>
      <c r="D22729" s="33">
        <v>43899</v>
      </c>
    </row>
    <row r="22730" spans="2:4" x14ac:dyDescent="0.2">
      <c r="B22730" t="s">
        <v>460</v>
      </c>
      <c r="C22730" s="44">
        <v>0</v>
      </c>
      <c r="D22730" s="33">
        <v>43900</v>
      </c>
    </row>
    <row r="22731" spans="2:4" x14ac:dyDescent="0.2">
      <c r="B22731" t="s">
        <v>460</v>
      </c>
      <c r="C22731" s="44">
        <v>0</v>
      </c>
      <c r="D22731" s="33">
        <v>43901</v>
      </c>
    </row>
    <row r="22732" spans="2:4" x14ac:dyDescent="0.2">
      <c r="B22732" t="s">
        <v>460</v>
      </c>
      <c r="C22732" s="44">
        <v>0</v>
      </c>
      <c r="D22732" s="33">
        <v>43902</v>
      </c>
    </row>
    <row r="22733" spans="2:4" x14ac:dyDescent="0.2">
      <c r="B22733" t="s">
        <v>460</v>
      </c>
      <c r="C22733" s="44">
        <v>0</v>
      </c>
      <c r="D22733" s="33">
        <v>43903</v>
      </c>
    </row>
    <row r="22734" spans="2:4" x14ac:dyDescent="0.2">
      <c r="B22734" t="s">
        <v>460</v>
      </c>
      <c r="C22734" s="44">
        <v>4</v>
      </c>
      <c r="D22734" s="33">
        <v>43904</v>
      </c>
    </row>
    <row r="22735" spans="2:4" x14ac:dyDescent="0.2">
      <c r="B22735" t="s">
        <v>460</v>
      </c>
      <c r="C22735" s="44">
        <v>4</v>
      </c>
      <c r="D22735" s="33">
        <v>43905</v>
      </c>
    </row>
    <row r="22736" spans="2:4" x14ac:dyDescent="0.2">
      <c r="B22736" t="s">
        <v>461</v>
      </c>
      <c r="C22736" s="44">
        <v>0</v>
      </c>
      <c r="D22736" s="33">
        <v>43852</v>
      </c>
    </row>
    <row r="22737" spans="2:4" x14ac:dyDescent="0.2">
      <c r="B22737" t="s">
        <v>461</v>
      </c>
      <c r="C22737" s="44">
        <v>0</v>
      </c>
      <c r="D22737" s="33">
        <v>43853</v>
      </c>
    </row>
    <row r="22738" spans="2:4" x14ac:dyDescent="0.2">
      <c r="B22738" t="s">
        <v>461</v>
      </c>
      <c r="C22738" s="44">
        <v>0</v>
      </c>
      <c r="D22738" s="33">
        <v>43854</v>
      </c>
    </row>
    <row r="22739" spans="2:4" x14ac:dyDescent="0.2">
      <c r="B22739" t="s">
        <v>461</v>
      </c>
      <c r="C22739" s="44">
        <v>0</v>
      </c>
      <c r="D22739" s="33">
        <v>43855</v>
      </c>
    </row>
    <row r="22740" spans="2:4" x14ac:dyDescent="0.2">
      <c r="B22740" t="s">
        <v>461</v>
      </c>
      <c r="C22740" s="44">
        <v>0</v>
      </c>
      <c r="D22740" s="33">
        <v>43856</v>
      </c>
    </row>
    <row r="22741" spans="2:4" x14ac:dyDescent="0.2">
      <c r="B22741" t="s">
        <v>461</v>
      </c>
      <c r="C22741" s="44">
        <v>0</v>
      </c>
      <c r="D22741" s="33">
        <v>43857</v>
      </c>
    </row>
    <row r="22742" spans="2:4" x14ac:dyDescent="0.2">
      <c r="B22742" t="s">
        <v>461</v>
      </c>
      <c r="C22742" s="44">
        <v>0</v>
      </c>
      <c r="D22742" s="33">
        <v>43858</v>
      </c>
    </row>
    <row r="22743" spans="2:4" x14ac:dyDescent="0.2">
      <c r="B22743" t="s">
        <v>461</v>
      </c>
      <c r="C22743" s="44">
        <v>0</v>
      </c>
      <c r="D22743" s="33">
        <v>43859</v>
      </c>
    </row>
    <row r="22744" spans="2:4" x14ac:dyDescent="0.2">
      <c r="B22744" t="s">
        <v>461</v>
      </c>
      <c r="C22744" s="44">
        <v>0</v>
      </c>
      <c r="D22744" s="33">
        <v>43860</v>
      </c>
    </row>
    <row r="22745" spans="2:4" x14ac:dyDescent="0.2">
      <c r="B22745" t="s">
        <v>461</v>
      </c>
      <c r="C22745" s="44">
        <v>0</v>
      </c>
      <c r="D22745" s="33">
        <v>43861</v>
      </c>
    </row>
    <row r="22746" spans="2:4" x14ac:dyDescent="0.2">
      <c r="B22746" t="s">
        <v>461</v>
      </c>
      <c r="C22746" s="44">
        <v>0</v>
      </c>
      <c r="D22746" s="33">
        <v>43862</v>
      </c>
    </row>
    <row r="22747" spans="2:4" x14ac:dyDescent="0.2">
      <c r="B22747" t="s">
        <v>461</v>
      </c>
      <c r="C22747" s="44">
        <v>0</v>
      </c>
      <c r="D22747" s="33">
        <v>43863</v>
      </c>
    </row>
    <row r="22748" spans="2:4" x14ac:dyDescent="0.2">
      <c r="B22748" t="s">
        <v>461</v>
      </c>
      <c r="C22748" s="44">
        <v>0</v>
      </c>
      <c r="D22748" s="33">
        <v>43864</v>
      </c>
    </row>
    <row r="22749" spans="2:4" x14ac:dyDescent="0.2">
      <c r="B22749" t="s">
        <v>461</v>
      </c>
      <c r="C22749" s="44">
        <v>0</v>
      </c>
      <c r="D22749" s="33">
        <v>43865</v>
      </c>
    </row>
    <row r="22750" spans="2:4" x14ac:dyDescent="0.2">
      <c r="B22750" t="s">
        <v>461</v>
      </c>
      <c r="C22750" s="44">
        <v>0</v>
      </c>
      <c r="D22750" s="33">
        <v>43866</v>
      </c>
    </row>
    <row r="22751" spans="2:4" x14ac:dyDescent="0.2">
      <c r="B22751" t="s">
        <v>461</v>
      </c>
      <c r="C22751" s="44">
        <v>0</v>
      </c>
      <c r="D22751" s="33">
        <v>43867</v>
      </c>
    </row>
    <row r="22752" spans="2:4" x14ac:dyDescent="0.2">
      <c r="B22752" t="s">
        <v>461</v>
      </c>
      <c r="C22752" s="44">
        <v>0</v>
      </c>
      <c r="D22752" s="33">
        <v>43868</v>
      </c>
    </row>
    <row r="22753" spans="2:4" x14ac:dyDescent="0.2">
      <c r="B22753" t="s">
        <v>461</v>
      </c>
      <c r="C22753" s="44">
        <v>0</v>
      </c>
      <c r="D22753" s="33">
        <v>43869</v>
      </c>
    </row>
    <row r="22754" spans="2:4" x14ac:dyDescent="0.2">
      <c r="B22754" t="s">
        <v>461</v>
      </c>
      <c r="C22754" s="44">
        <v>0</v>
      </c>
      <c r="D22754" s="33">
        <v>43870</v>
      </c>
    </row>
    <row r="22755" spans="2:4" x14ac:dyDescent="0.2">
      <c r="B22755" t="s">
        <v>461</v>
      </c>
      <c r="C22755" s="44">
        <v>0</v>
      </c>
      <c r="D22755" s="33">
        <v>43871</v>
      </c>
    </row>
    <row r="22756" spans="2:4" x14ac:dyDescent="0.2">
      <c r="B22756" t="s">
        <v>461</v>
      </c>
      <c r="C22756" s="44">
        <v>0</v>
      </c>
      <c r="D22756" s="33">
        <v>43872</v>
      </c>
    </row>
    <row r="22757" spans="2:4" x14ac:dyDescent="0.2">
      <c r="B22757" t="s">
        <v>461</v>
      </c>
      <c r="C22757" s="44">
        <v>0</v>
      </c>
      <c r="D22757" s="33">
        <v>43873</v>
      </c>
    </row>
    <row r="22758" spans="2:4" x14ac:dyDescent="0.2">
      <c r="B22758" t="s">
        <v>461</v>
      </c>
      <c r="C22758" s="44">
        <v>0</v>
      </c>
      <c r="D22758" s="33">
        <v>43874</v>
      </c>
    </row>
    <row r="22759" spans="2:4" x14ac:dyDescent="0.2">
      <c r="B22759" t="s">
        <v>461</v>
      </c>
      <c r="C22759" s="44">
        <v>0</v>
      </c>
      <c r="D22759" s="33">
        <v>43875</v>
      </c>
    </row>
    <row r="22760" spans="2:4" x14ac:dyDescent="0.2">
      <c r="B22760" t="s">
        <v>461</v>
      </c>
      <c r="C22760" s="44">
        <v>0</v>
      </c>
      <c r="D22760" s="33">
        <v>43876</v>
      </c>
    </row>
    <row r="22761" spans="2:4" x14ac:dyDescent="0.2">
      <c r="B22761" t="s">
        <v>461</v>
      </c>
      <c r="C22761" s="44">
        <v>0</v>
      </c>
      <c r="D22761" s="33">
        <v>43877</v>
      </c>
    </row>
    <row r="22762" spans="2:4" x14ac:dyDescent="0.2">
      <c r="B22762" t="s">
        <v>461</v>
      </c>
      <c r="C22762" s="44">
        <v>0</v>
      </c>
      <c r="D22762" s="33">
        <v>43878</v>
      </c>
    </row>
    <row r="22763" spans="2:4" x14ac:dyDescent="0.2">
      <c r="B22763" t="s">
        <v>461</v>
      </c>
      <c r="C22763" s="44">
        <v>0</v>
      </c>
      <c r="D22763" s="33">
        <v>43879</v>
      </c>
    </row>
    <row r="22764" spans="2:4" x14ac:dyDescent="0.2">
      <c r="B22764" t="s">
        <v>461</v>
      </c>
      <c r="C22764" s="44">
        <v>0</v>
      </c>
      <c r="D22764" s="33">
        <v>43880</v>
      </c>
    </row>
    <row r="22765" spans="2:4" x14ac:dyDescent="0.2">
      <c r="B22765" t="s">
        <v>461</v>
      </c>
      <c r="C22765" s="44">
        <v>0</v>
      </c>
      <c r="D22765" s="33">
        <v>43881</v>
      </c>
    </row>
    <row r="22766" spans="2:4" x14ac:dyDescent="0.2">
      <c r="B22766" t="s">
        <v>461</v>
      </c>
      <c r="C22766" s="44">
        <v>0</v>
      </c>
      <c r="D22766" s="33">
        <v>43882</v>
      </c>
    </row>
    <row r="22767" spans="2:4" x14ac:dyDescent="0.2">
      <c r="B22767" t="s">
        <v>461</v>
      </c>
      <c r="C22767" s="44">
        <v>0</v>
      </c>
      <c r="D22767" s="33">
        <v>43883</v>
      </c>
    </row>
    <row r="22768" spans="2:4" x14ac:dyDescent="0.2">
      <c r="B22768" t="s">
        <v>461</v>
      </c>
      <c r="C22768" s="44">
        <v>0</v>
      </c>
      <c r="D22768" s="33">
        <v>43884</v>
      </c>
    </row>
    <row r="22769" spans="2:4" x14ac:dyDescent="0.2">
      <c r="B22769" t="s">
        <v>461</v>
      </c>
      <c r="C22769" s="44">
        <v>0</v>
      </c>
      <c r="D22769" s="33">
        <v>43885</v>
      </c>
    </row>
    <row r="22770" spans="2:4" x14ac:dyDescent="0.2">
      <c r="B22770" t="s">
        <v>461</v>
      </c>
      <c r="C22770" s="44">
        <v>0</v>
      </c>
      <c r="D22770" s="33">
        <v>43886</v>
      </c>
    </row>
    <row r="22771" spans="2:4" x14ac:dyDescent="0.2">
      <c r="B22771" t="s">
        <v>461</v>
      </c>
      <c r="C22771" s="44">
        <v>0</v>
      </c>
      <c r="D22771" s="33">
        <v>43887</v>
      </c>
    </row>
    <row r="22772" spans="2:4" x14ac:dyDescent="0.2">
      <c r="B22772" t="s">
        <v>461</v>
      </c>
      <c r="C22772" s="44">
        <v>0</v>
      </c>
      <c r="D22772" s="33">
        <v>43888</v>
      </c>
    </row>
    <row r="22773" spans="2:4" x14ac:dyDescent="0.2">
      <c r="B22773" t="s">
        <v>461</v>
      </c>
      <c r="C22773" s="44">
        <v>0</v>
      </c>
      <c r="D22773" s="33">
        <v>43889</v>
      </c>
    </row>
    <row r="22774" spans="2:4" x14ac:dyDescent="0.2">
      <c r="B22774" t="s">
        <v>461</v>
      </c>
      <c r="C22774" s="44">
        <v>0</v>
      </c>
      <c r="D22774" s="33">
        <v>43890</v>
      </c>
    </row>
    <row r="22775" spans="2:4" x14ac:dyDescent="0.2">
      <c r="B22775" t="s">
        <v>461</v>
      </c>
      <c r="C22775" s="44">
        <v>0</v>
      </c>
      <c r="D22775" s="33">
        <v>43891</v>
      </c>
    </row>
    <row r="22776" spans="2:4" x14ac:dyDescent="0.2">
      <c r="B22776" t="s">
        <v>461</v>
      </c>
      <c r="C22776" s="44">
        <v>0</v>
      </c>
      <c r="D22776" s="33">
        <v>43892</v>
      </c>
    </row>
    <row r="22777" spans="2:4" x14ac:dyDescent="0.2">
      <c r="B22777" t="s">
        <v>461</v>
      </c>
      <c r="C22777" s="44">
        <v>0</v>
      </c>
      <c r="D22777" s="33">
        <v>43893</v>
      </c>
    </row>
    <row r="22778" spans="2:4" x14ac:dyDescent="0.2">
      <c r="B22778" t="s">
        <v>461</v>
      </c>
      <c r="C22778" s="44">
        <v>0</v>
      </c>
      <c r="D22778" s="33">
        <v>43894</v>
      </c>
    </row>
    <row r="22779" spans="2:4" x14ac:dyDescent="0.2">
      <c r="B22779" t="s">
        <v>461</v>
      </c>
      <c r="C22779" s="44">
        <v>0</v>
      </c>
      <c r="D22779" s="33">
        <v>43895</v>
      </c>
    </row>
    <row r="22780" spans="2:4" x14ac:dyDescent="0.2">
      <c r="B22780" t="s">
        <v>461</v>
      </c>
      <c r="C22780" s="44">
        <v>0</v>
      </c>
      <c r="D22780" s="33">
        <v>43896</v>
      </c>
    </row>
    <row r="22781" spans="2:4" x14ac:dyDescent="0.2">
      <c r="B22781" t="s">
        <v>461</v>
      </c>
      <c r="C22781" s="44">
        <v>0</v>
      </c>
      <c r="D22781" s="33">
        <v>43897</v>
      </c>
    </row>
    <row r="22782" spans="2:4" x14ac:dyDescent="0.2">
      <c r="B22782" t="s">
        <v>461</v>
      </c>
      <c r="C22782" s="44">
        <v>0</v>
      </c>
      <c r="D22782" s="33">
        <v>43898</v>
      </c>
    </row>
    <row r="22783" spans="2:4" x14ac:dyDescent="0.2">
      <c r="B22783" t="s">
        <v>461</v>
      </c>
      <c r="C22783" s="44">
        <v>0</v>
      </c>
      <c r="D22783" s="33">
        <v>43899</v>
      </c>
    </row>
    <row r="22784" spans="2:4" x14ac:dyDescent="0.2">
      <c r="B22784" t="s">
        <v>461</v>
      </c>
      <c r="C22784" s="44">
        <v>0</v>
      </c>
      <c r="D22784" s="33">
        <v>43900</v>
      </c>
    </row>
    <row r="22785" spans="1:4" x14ac:dyDescent="0.2">
      <c r="B22785" t="s">
        <v>461</v>
      </c>
      <c r="C22785" s="44">
        <v>0</v>
      </c>
      <c r="D22785" s="33">
        <v>43901</v>
      </c>
    </row>
    <row r="22786" spans="1:4" x14ac:dyDescent="0.2">
      <c r="B22786" t="s">
        <v>461</v>
      </c>
      <c r="C22786" s="44">
        <v>0</v>
      </c>
      <c r="D22786" s="33">
        <v>43902</v>
      </c>
    </row>
    <row r="22787" spans="1:4" x14ac:dyDescent="0.2">
      <c r="B22787" t="s">
        <v>461</v>
      </c>
      <c r="C22787" s="44">
        <v>0</v>
      </c>
      <c r="D22787" s="33">
        <v>43903</v>
      </c>
    </row>
    <row r="22788" spans="1:4" x14ac:dyDescent="0.2">
      <c r="B22788" t="s">
        <v>461</v>
      </c>
      <c r="C22788" s="44">
        <v>3</v>
      </c>
      <c r="D22788" s="33">
        <v>43904</v>
      </c>
    </row>
    <row r="22789" spans="1:4" x14ac:dyDescent="0.2">
      <c r="B22789" t="s">
        <v>461</v>
      </c>
      <c r="C22789" s="44">
        <v>6</v>
      </c>
      <c r="D22789" s="33">
        <v>43905</v>
      </c>
    </row>
    <row r="22790" spans="1:4" x14ac:dyDescent="0.2">
      <c r="A22790" t="s">
        <v>462</v>
      </c>
      <c r="B22790" t="s">
        <v>143</v>
      </c>
      <c r="C22790" s="44">
        <v>0</v>
      </c>
      <c r="D22790" s="33">
        <v>43852</v>
      </c>
    </row>
    <row r="22791" spans="1:4" x14ac:dyDescent="0.2">
      <c r="A22791" t="s">
        <v>462</v>
      </c>
      <c r="B22791" t="s">
        <v>143</v>
      </c>
      <c r="C22791" s="44">
        <v>0</v>
      </c>
      <c r="D22791" s="33">
        <v>43853</v>
      </c>
    </row>
    <row r="22792" spans="1:4" x14ac:dyDescent="0.2">
      <c r="A22792" t="s">
        <v>462</v>
      </c>
      <c r="B22792" t="s">
        <v>143</v>
      </c>
      <c r="C22792" s="44">
        <v>0</v>
      </c>
      <c r="D22792" s="33">
        <v>43854</v>
      </c>
    </row>
    <row r="22793" spans="1:4" x14ac:dyDescent="0.2">
      <c r="A22793" t="s">
        <v>462</v>
      </c>
      <c r="B22793" t="s">
        <v>143</v>
      </c>
      <c r="C22793" s="44">
        <v>0</v>
      </c>
      <c r="D22793" s="33">
        <v>43855</v>
      </c>
    </row>
    <row r="22794" spans="1:4" x14ac:dyDescent="0.2">
      <c r="A22794" t="s">
        <v>462</v>
      </c>
      <c r="B22794" t="s">
        <v>143</v>
      </c>
      <c r="C22794" s="44">
        <v>0</v>
      </c>
      <c r="D22794" s="33">
        <v>43856</v>
      </c>
    </row>
    <row r="22795" spans="1:4" x14ac:dyDescent="0.2">
      <c r="A22795" t="s">
        <v>462</v>
      </c>
      <c r="B22795" t="s">
        <v>143</v>
      </c>
      <c r="C22795" s="44">
        <v>0</v>
      </c>
      <c r="D22795" s="33">
        <v>43857</v>
      </c>
    </row>
    <row r="22796" spans="1:4" x14ac:dyDescent="0.2">
      <c r="A22796" t="s">
        <v>462</v>
      </c>
      <c r="B22796" t="s">
        <v>143</v>
      </c>
      <c r="C22796" s="44">
        <v>0</v>
      </c>
      <c r="D22796" s="33">
        <v>43858</v>
      </c>
    </row>
    <row r="22797" spans="1:4" x14ac:dyDescent="0.2">
      <c r="A22797" t="s">
        <v>462</v>
      </c>
      <c r="B22797" t="s">
        <v>143</v>
      </c>
      <c r="C22797" s="44">
        <v>0</v>
      </c>
      <c r="D22797" s="33">
        <v>43859</v>
      </c>
    </row>
    <row r="22798" spans="1:4" x14ac:dyDescent="0.2">
      <c r="A22798" t="s">
        <v>462</v>
      </c>
      <c r="B22798" t="s">
        <v>143</v>
      </c>
      <c r="C22798" s="44">
        <v>0</v>
      </c>
      <c r="D22798" s="33">
        <v>43860</v>
      </c>
    </row>
    <row r="22799" spans="1:4" x14ac:dyDescent="0.2">
      <c r="A22799" t="s">
        <v>462</v>
      </c>
      <c r="B22799" t="s">
        <v>143</v>
      </c>
      <c r="C22799" s="44">
        <v>0</v>
      </c>
      <c r="D22799" s="33">
        <v>43861</v>
      </c>
    </row>
    <row r="22800" spans="1:4" x14ac:dyDescent="0.2">
      <c r="A22800" t="s">
        <v>462</v>
      </c>
      <c r="B22800" t="s">
        <v>143</v>
      </c>
      <c r="C22800" s="44">
        <v>0</v>
      </c>
      <c r="D22800" s="33">
        <v>43862</v>
      </c>
    </row>
    <row r="22801" spans="1:4" x14ac:dyDescent="0.2">
      <c r="A22801" t="s">
        <v>462</v>
      </c>
      <c r="B22801" t="s">
        <v>143</v>
      </c>
      <c r="C22801" s="44">
        <v>0</v>
      </c>
      <c r="D22801" s="33">
        <v>43863</v>
      </c>
    </row>
    <row r="22802" spans="1:4" x14ac:dyDescent="0.2">
      <c r="A22802" t="s">
        <v>462</v>
      </c>
      <c r="B22802" t="s">
        <v>143</v>
      </c>
      <c r="C22802" s="44">
        <v>0</v>
      </c>
      <c r="D22802" s="33">
        <v>43864</v>
      </c>
    </row>
    <row r="22803" spans="1:4" x14ac:dyDescent="0.2">
      <c r="A22803" t="s">
        <v>462</v>
      </c>
      <c r="B22803" t="s">
        <v>143</v>
      </c>
      <c r="C22803" s="44">
        <v>0</v>
      </c>
      <c r="D22803" s="33">
        <v>43865</v>
      </c>
    </row>
    <row r="22804" spans="1:4" x14ac:dyDescent="0.2">
      <c r="A22804" t="s">
        <v>462</v>
      </c>
      <c r="B22804" t="s">
        <v>143</v>
      </c>
      <c r="C22804" s="44">
        <v>0</v>
      </c>
      <c r="D22804" s="33">
        <v>43866</v>
      </c>
    </row>
    <row r="22805" spans="1:4" x14ac:dyDescent="0.2">
      <c r="A22805" t="s">
        <v>462</v>
      </c>
      <c r="B22805" t="s">
        <v>143</v>
      </c>
      <c r="C22805" s="44">
        <v>0</v>
      </c>
      <c r="D22805" s="33">
        <v>43867</v>
      </c>
    </row>
    <row r="22806" spans="1:4" x14ac:dyDescent="0.2">
      <c r="A22806" t="s">
        <v>462</v>
      </c>
      <c r="B22806" t="s">
        <v>143</v>
      </c>
      <c r="C22806" s="44">
        <v>0</v>
      </c>
      <c r="D22806" s="33">
        <v>43868</v>
      </c>
    </row>
    <row r="22807" spans="1:4" x14ac:dyDescent="0.2">
      <c r="A22807" t="s">
        <v>462</v>
      </c>
      <c r="B22807" t="s">
        <v>143</v>
      </c>
      <c r="C22807" s="44">
        <v>0</v>
      </c>
      <c r="D22807" s="33">
        <v>43869</v>
      </c>
    </row>
    <row r="22808" spans="1:4" x14ac:dyDescent="0.2">
      <c r="A22808" t="s">
        <v>462</v>
      </c>
      <c r="B22808" t="s">
        <v>143</v>
      </c>
      <c r="C22808" s="44">
        <v>0</v>
      </c>
      <c r="D22808" s="33">
        <v>43870</v>
      </c>
    </row>
    <row r="22809" spans="1:4" x14ac:dyDescent="0.2">
      <c r="A22809" t="s">
        <v>462</v>
      </c>
      <c r="B22809" t="s">
        <v>143</v>
      </c>
      <c r="C22809" s="44">
        <v>0</v>
      </c>
      <c r="D22809" s="33">
        <v>43871</v>
      </c>
    </row>
    <row r="22810" spans="1:4" x14ac:dyDescent="0.2">
      <c r="A22810" t="s">
        <v>462</v>
      </c>
      <c r="B22810" t="s">
        <v>143</v>
      </c>
      <c r="C22810" s="44">
        <v>0</v>
      </c>
      <c r="D22810" s="33">
        <v>43872</v>
      </c>
    </row>
    <row r="22811" spans="1:4" x14ac:dyDescent="0.2">
      <c r="A22811" t="s">
        <v>462</v>
      </c>
      <c r="B22811" t="s">
        <v>143</v>
      </c>
      <c r="C22811" s="44">
        <v>0</v>
      </c>
      <c r="D22811" s="33">
        <v>43873</v>
      </c>
    </row>
    <row r="22812" spans="1:4" x14ac:dyDescent="0.2">
      <c r="A22812" t="s">
        <v>462</v>
      </c>
      <c r="B22812" t="s">
        <v>143</v>
      </c>
      <c r="C22812" s="44">
        <v>0</v>
      </c>
      <c r="D22812" s="33">
        <v>43874</v>
      </c>
    </row>
    <row r="22813" spans="1:4" x14ac:dyDescent="0.2">
      <c r="A22813" t="s">
        <v>462</v>
      </c>
      <c r="B22813" t="s">
        <v>143</v>
      </c>
      <c r="C22813" s="44">
        <v>0</v>
      </c>
      <c r="D22813" s="33">
        <v>43875</v>
      </c>
    </row>
    <row r="22814" spans="1:4" x14ac:dyDescent="0.2">
      <c r="A22814" t="s">
        <v>462</v>
      </c>
      <c r="B22814" t="s">
        <v>143</v>
      </c>
      <c r="C22814" s="44">
        <v>0</v>
      </c>
      <c r="D22814" s="33">
        <v>43876</v>
      </c>
    </row>
    <row r="22815" spans="1:4" x14ac:dyDescent="0.2">
      <c r="A22815" t="s">
        <v>462</v>
      </c>
      <c r="B22815" t="s">
        <v>143</v>
      </c>
      <c r="C22815" s="44">
        <v>0</v>
      </c>
      <c r="D22815" s="33">
        <v>43877</v>
      </c>
    </row>
    <row r="22816" spans="1:4" x14ac:dyDescent="0.2">
      <c r="A22816" t="s">
        <v>462</v>
      </c>
      <c r="B22816" t="s">
        <v>143</v>
      </c>
      <c r="C22816" s="44">
        <v>0</v>
      </c>
      <c r="D22816" s="33">
        <v>43878</v>
      </c>
    </row>
    <row r="22817" spans="1:4" x14ac:dyDescent="0.2">
      <c r="A22817" t="s">
        <v>462</v>
      </c>
      <c r="B22817" t="s">
        <v>143</v>
      </c>
      <c r="C22817" s="44">
        <v>0</v>
      </c>
      <c r="D22817" s="33">
        <v>43879</v>
      </c>
    </row>
    <row r="22818" spans="1:4" x14ac:dyDescent="0.2">
      <c r="A22818" t="s">
        <v>462</v>
      </c>
      <c r="B22818" t="s">
        <v>143</v>
      </c>
      <c r="C22818" s="44">
        <v>0</v>
      </c>
      <c r="D22818" s="33">
        <v>43880</v>
      </c>
    </row>
    <row r="22819" spans="1:4" x14ac:dyDescent="0.2">
      <c r="A22819" t="s">
        <v>462</v>
      </c>
      <c r="B22819" t="s">
        <v>143</v>
      </c>
      <c r="C22819" s="44">
        <v>0</v>
      </c>
      <c r="D22819" s="33">
        <v>43881</v>
      </c>
    </row>
    <row r="22820" spans="1:4" x14ac:dyDescent="0.2">
      <c r="A22820" t="s">
        <v>462</v>
      </c>
      <c r="B22820" t="s">
        <v>143</v>
      </c>
      <c r="C22820" s="44">
        <v>0</v>
      </c>
      <c r="D22820" s="33">
        <v>43882</v>
      </c>
    </row>
    <row r="22821" spans="1:4" x14ac:dyDescent="0.2">
      <c r="A22821" t="s">
        <v>462</v>
      </c>
      <c r="B22821" t="s">
        <v>143</v>
      </c>
      <c r="C22821" s="44">
        <v>0</v>
      </c>
      <c r="D22821" s="33">
        <v>43883</v>
      </c>
    </row>
    <row r="22822" spans="1:4" x14ac:dyDescent="0.2">
      <c r="A22822" t="s">
        <v>462</v>
      </c>
      <c r="B22822" t="s">
        <v>143</v>
      </c>
      <c r="C22822" s="44">
        <v>0</v>
      </c>
      <c r="D22822" s="33">
        <v>43884</v>
      </c>
    </row>
    <row r="22823" spans="1:4" x14ac:dyDescent="0.2">
      <c r="A22823" t="s">
        <v>462</v>
      </c>
      <c r="B22823" t="s">
        <v>143</v>
      </c>
      <c r="C22823" s="44">
        <v>0</v>
      </c>
      <c r="D22823" s="33">
        <v>43885</v>
      </c>
    </row>
    <row r="22824" spans="1:4" x14ac:dyDescent="0.2">
      <c r="A22824" t="s">
        <v>462</v>
      </c>
      <c r="B22824" t="s">
        <v>143</v>
      </c>
      <c r="C22824" s="44">
        <v>0</v>
      </c>
      <c r="D22824" s="33">
        <v>43886</v>
      </c>
    </row>
    <row r="22825" spans="1:4" x14ac:dyDescent="0.2">
      <c r="A22825" t="s">
        <v>462</v>
      </c>
      <c r="B22825" t="s">
        <v>143</v>
      </c>
      <c r="C22825" s="44">
        <v>0</v>
      </c>
      <c r="D22825" s="33">
        <v>43887</v>
      </c>
    </row>
    <row r="22826" spans="1:4" x14ac:dyDescent="0.2">
      <c r="A22826" t="s">
        <v>462</v>
      </c>
      <c r="B22826" t="s">
        <v>143</v>
      </c>
      <c r="C22826" s="44">
        <v>0</v>
      </c>
      <c r="D22826" s="33">
        <v>43888</v>
      </c>
    </row>
    <row r="22827" spans="1:4" x14ac:dyDescent="0.2">
      <c r="A22827" t="s">
        <v>462</v>
      </c>
      <c r="B22827" t="s">
        <v>143</v>
      </c>
      <c r="C22827" s="44">
        <v>0</v>
      </c>
      <c r="D22827" s="33">
        <v>43889</v>
      </c>
    </row>
    <row r="22828" spans="1:4" x14ac:dyDescent="0.2">
      <c r="A22828" t="s">
        <v>462</v>
      </c>
      <c r="B22828" t="s">
        <v>143</v>
      </c>
      <c r="C22828" s="44">
        <v>0</v>
      </c>
      <c r="D22828" s="33">
        <v>43890</v>
      </c>
    </row>
    <row r="22829" spans="1:4" x14ac:dyDescent="0.2">
      <c r="A22829" t="s">
        <v>462</v>
      </c>
      <c r="B22829" t="s">
        <v>143</v>
      </c>
      <c r="C22829" s="44">
        <v>0</v>
      </c>
      <c r="D22829" s="33">
        <v>43891</v>
      </c>
    </row>
    <row r="22830" spans="1:4" x14ac:dyDescent="0.2">
      <c r="A22830" t="s">
        <v>462</v>
      </c>
      <c r="B22830" t="s">
        <v>143</v>
      </c>
      <c r="C22830" s="44">
        <v>0</v>
      </c>
      <c r="D22830" s="33">
        <v>43892</v>
      </c>
    </row>
    <row r="22831" spans="1:4" x14ac:dyDescent="0.2">
      <c r="A22831" t="s">
        <v>462</v>
      </c>
      <c r="B22831" t="s">
        <v>143</v>
      </c>
      <c r="C22831" s="44">
        <v>0</v>
      </c>
      <c r="D22831" s="33">
        <v>43893</v>
      </c>
    </row>
    <row r="22832" spans="1:4" x14ac:dyDescent="0.2">
      <c r="A22832" t="s">
        <v>462</v>
      </c>
      <c r="B22832" t="s">
        <v>143</v>
      </c>
      <c r="C22832" s="44">
        <v>0</v>
      </c>
      <c r="D22832" s="33">
        <v>43894</v>
      </c>
    </row>
    <row r="22833" spans="1:4" x14ac:dyDescent="0.2">
      <c r="A22833" t="s">
        <v>462</v>
      </c>
      <c r="B22833" t="s">
        <v>143</v>
      </c>
      <c r="C22833" s="44">
        <v>0</v>
      </c>
      <c r="D22833" s="33">
        <v>43895</v>
      </c>
    </row>
    <row r="22834" spans="1:4" x14ac:dyDescent="0.2">
      <c r="A22834" t="s">
        <v>462</v>
      </c>
      <c r="B22834" t="s">
        <v>143</v>
      </c>
      <c r="C22834" s="44">
        <v>0</v>
      </c>
      <c r="D22834" s="33">
        <v>43896</v>
      </c>
    </row>
    <row r="22835" spans="1:4" x14ac:dyDescent="0.2">
      <c r="A22835" t="s">
        <v>462</v>
      </c>
      <c r="B22835" t="s">
        <v>143</v>
      </c>
      <c r="C22835" s="44">
        <v>0</v>
      </c>
      <c r="D22835" s="33">
        <v>43897</v>
      </c>
    </row>
    <row r="22836" spans="1:4" x14ac:dyDescent="0.2">
      <c r="A22836" t="s">
        <v>462</v>
      </c>
      <c r="B22836" t="s">
        <v>143</v>
      </c>
      <c r="C22836" s="44">
        <v>0</v>
      </c>
      <c r="D22836" s="33">
        <v>43898</v>
      </c>
    </row>
    <row r="22837" spans="1:4" x14ac:dyDescent="0.2">
      <c r="A22837" t="s">
        <v>462</v>
      </c>
      <c r="B22837" t="s">
        <v>143</v>
      </c>
      <c r="C22837" s="44">
        <v>0</v>
      </c>
      <c r="D22837" s="33">
        <v>43899</v>
      </c>
    </row>
    <row r="22838" spans="1:4" x14ac:dyDescent="0.2">
      <c r="A22838" t="s">
        <v>462</v>
      </c>
      <c r="B22838" t="s">
        <v>143</v>
      </c>
      <c r="C22838" s="44">
        <v>0</v>
      </c>
      <c r="D22838" s="33">
        <v>43900</v>
      </c>
    </row>
    <row r="22839" spans="1:4" x14ac:dyDescent="0.2">
      <c r="A22839" t="s">
        <v>462</v>
      </c>
      <c r="B22839" t="s">
        <v>143</v>
      </c>
      <c r="C22839" s="44">
        <v>0</v>
      </c>
      <c r="D22839" s="33">
        <v>43901</v>
      </c>
    </row>
    <row r="22840" spans="1:4" x14ac:dyDescent="0.2">
      <c r="A22840" t="s">
        <v>462</v>
      </c>
      <c r="B22840" t="s">
        <v>143</v>
      </c>
      <c r="C22840" s="44">
        <v>0</v>
      </c>
      <c r="D22840" s="33">
        <v>43902</v>
      </c>
    </row>
    <row r="22841" spans="1:4" x14ac:dyDescent="0.2">
      <c r="A22841" t="s">
        <v>462</v>
      </c>
      <c r="B22841" t="s">
        <v>143</v>
      </c>
      <c r="C22841" s="44">
        <v>0</v>
      </c>
      <c r="D22841" s="33">
        <v>43903</v>
      </c>
    </row>
    <row r="22842" spans="1:4" x14ac:dyDescent="0.2">
      <c r="A22842" t="s">
        <v>462</v>
      </c>
      <c r="B22842" t="s">
        <v>143</v>
      </c>
      <c r="C22842" s="44">
        <v>3</v>
      </c>
      <c r="D22842" s="33">
        <v>43904</v>
      </c>
    </row>
    <row r="22843" spans="1:4" x14ac:dyDescent="0.2">
      <c r="A22843" t="s">
        <v>462</v>
      </c>
      <c r="B22843" t="s">
        <v>143</v>
      </c>
      <c r="C22843" s="44">
        <v>5</v>
      </c>
      <c r="D22843" s="33">
        <v>43905</v>
      </c>
    </row>
    <row r="22844" spans="1:4" x14ac:dyDescent="0.2">
      <c r="B22844" t="s">
        <v>463</v>
      </c>
      <c r="C22844" s="44">
        <v>0</v>
      </c>
      <c r="D22844" s="33">
        <v>43852</v>
      </c>
    </row>
    <row r="22845" spans="1:4" x14ac:dyDescent="0.2">
      <c r="B22845" t="s">
        <v>463</v>
      </c>
      <c r="C22845" s="44">
        <v>0</v>
      </c>
      <c r="D22845" s="33">
        <v>43853</v>
      </c>
    </row>
    <row r="22846" spans="1:4" x14ac:dyDescent="0.2">
      <c r="B22846" t="s">
        <v>463</v>
      </c>
      <c r="C22846" s="44">
        <v>0</v>
      </c>
      <c r="D22846" s="33">
        <v>43854</v>
      </c>
    </row>
    <row r="22847" spans="1:4" x14ac:dyDescent="0.2">
      <c r="B22847" t="s">
        <v>463</v>
      </c>
      <c r="C22847" s="44">
        <v>0</v>
      </c>
      <c r="D22847" s="33">
        <v>43855</v>
      </c>
    </row>
    <row r="22848" spans="1:4" x14ac:dyDescent="0.2">
      <c r="B22848" t="s">
        <v>463</v>
      </c>
      <c r="C22848" s="44">
        <v>0</v>
      </c>
      <c r="D22848" s="33">
        <v>43856</v>
      </c>
    </row>
    <row r="22849" spans="2:4" x14ac:dyDescent="0.2">
      <c r="B22849" t="s">
        <v>463</v>
      </c>
      <c r="C22849" s="44">
        <v>0</v>
      </c>
      <c r="D22849" s="33">
        <v>43857</v>
      </c>
    </row>
    <row r="22850" spans="2:4" x14ac:dyDescent="0.2">
      <c r="B22850" t="s">
        <v>463</v>
      </c>
      <c r="C22850" s="44">
        <v>0</v>
      </c>
      <c r="D22850" s="33">
        <v>43858</v>
      </c>
    </row>
    <row r="22851" spans="2:4" x14ac:dyDescent="0.2">
      <c r="B22851" t="s">
        <v>463</v>
      </c>
      <c r="C22851" s="44">
        <v>0</v>
      </c>
      <c r="D22851" s="33">
        <v>43859</v>
      </c>
    </row>
    <row r="22852" spans="2:4" x14ac:dyDescent="0.2">
      <c r="B22852" t="s">
        <v>463</v>
      </c>
      <c r="C22852" s="44">
        <v>0</v>
      </c>
      <c r="D22852" s="33">
        <v>43860</v>
      </c>
    </row>
    <row r="22853" spans="2:4" x14ac:dyDescent="0.2">
      <c r="B22853" t="s">
        <v>463</v>
      </c>
      <c r="C22853" s="44">
        <v>0</v>
      </c>
      <c r="D22853" s="33">
        <v>43861</v>
      </c>
    </row>
    <row r="22854" spans="2:4" x14ac:dyDescent="0.2">
      <c r="B22854" t="s">
        <v>463</v>
      </c>
      <c r="C22854" s="44">
        <v>0</v>
      </c>
      <c r="D22854" s="33">
        <v>43862</v>
      </c>
    </row>
    <row r="22855" spans="2:4" x14ac:dyDescent="0.2">
      <c r="B22855" t="s">
        <v>463</v>
      </c>
      <c r="C22855" s="44">
        <v>0</v>
      </c>
      <c r="D22855" s="33">
        <v>43863</v>
      </c>
    </row>
    <row r="22856" spans="2:4" x14ac:dyDescent="0.2">
      <c r="B22856" t="s">
        <v>463</v>
      </c>
      <c r="C22856" s="44">
        <v>0</v>
      </c>
      <c r="D22856" s="33">
        <v>43864</v>
      </c>
    </row>
    <row r="22857" spans="2:4" x14ac:dyDescent="0.2">
      <c r="B22857" t="s">
        <v>463</v>
      </c>
      <c r="C22857" s="44">
        <v>0</v>
      </c>
      <c r="D22857" s="33">
        <v>43865</v>
      </c>
    </row>
    <row r="22858" spans="2:4" x14ac:dyDescent="0.2">
      <c r="B22858" t="s">
        <v>463</v>
      </c>
      <c r="C22858" s="44">
        <v>0</v>
      </c>
      <c r="D22858" s="33">
        <v>43866</v>
      </c>
    </row>
    <row r="22859" spans="2:4" x14ac:dyDescent="0.2">
      <c r="B22859" t="s">
        <v>463</v>
      </c>
      <c r="C22859" s="44">
        <v>0</v>
      </c>
      <c r="D22859" s="33">
        <v>43867</v>
      </c>
    </row>
    <row r="22860" spans="2:4" x14ac:dyDescent="0.2">
      <c r="B22860" t="s">
        <v>463</v>
      </c>
      <c r="C22860" s="44">
        <v>0</v>
      </c>
      <c r="D22860" s="33">
        <v>43868</v>
      </c>
    </row>
    <row r="22861" spans="2:4" x14ac:dyDescent="0.2">
      <c r="B22861" t="s">
        <v>463</v>
      </c>
      <c r="C22861" s="44">
        <v>0</v>
      </c>
      <c r="D22861" s="33">
        <v>43869</v>
      </c>
    </row>
    <row r="22862" spans="2:4" x14ac:dyDescent="0.2">
      <c r="B22862" t="s">
        <v>463</v>
      </c>
      <c r="C22862" s="44">
        <v>0</v>
      </c>
      <c r="D22862" s="33">
        <v>43870</v>
      </c>
    </row>
    <row r="22863" spans="2:4" x14ac:dyDescent="0.2">
      <c r="B22863" t="s">
        <v>463</v>
      </c>
      <c r="C22863" s="44">
        <v>0</v>
      </c>
      <c r="D22863" s="33">
        <v>43871</v>
      </c>
    </row>
    <row r="22864" spans="2:4" x14ac:dyDescent="0.2">
      <c r="B22864" t="s">
        <v>463</v>
      </c>
      <c r="C22864" s="44">
        <v>0</v>
      </c>
      <c r="D22864" s="33">
        <v>43872</v>
      </c>
    </row>
    <row r="22865" spans="2:4" x14ac:dyDescent="0.2">
      <c r="B22865" t="s">
        <v>463</v>
      </c>
      <c r="C22865" s="44">
        <v>0</v>
      </c>
      <c r="D22865" s="33">
        <v>43873</v>
      </c>
    </row>
    <row r="22866" spans="2:4" x14ac:dyDescent="0.2">
      <c r="B22866" t="s">
        <v>463</v>
      </c>
      <c r="C22866" s="44">
        <v>0</v>
      </c>
      <c r="D22866" s="33">
        <v>43874</v>
      </c>
    </row>
    <row r="22867" spans="2:4" x14ac:dyDescent="0.2">
      <c r="B22867" t="s">
        <v>463</v>
      </c>
      <c r="C22867" s="44">
        <v>0</v>
      </c>
      <c r="D22867" s="33">
        <v>43875</v>
      </c>
    </row>
    <row r="22868" spans="2:4" x14ac:dyDescent="0.2">
      <c r="B22868" t="s">
        <v>463</v>
      </c>
      <c r="C22868" s="44">
        <v>0</v>
      </c>
      <c r="D22868" s="33">
        <v>43876</v>
      </c>
    </row>
    <row r="22869" spans="2:4" x14ac:dyDescent="0.2">
      <c r="B22869" t="s">
        <v>463</v>
      </c>
      <c r="C22869" s="44">
        <v>0</v>
      </c>
      <c r="D22869" s="33">
        <v>43877</v>
      </c>
    </row>
    <row r="22870" spans="2:4" x14ac:dyDescent="0.2">
      <c r="B22870" t="s">
        <v>463</v>
      </c>
      <c r="C22870" s="44">
        <v>0</v>
      </c>
      <c r="D22870" s="33">
        <v>43878</v>
      </c>
    </row>
    <row r="22871" spans="2:4" x14ac:dyDescent="0.2">
      <c r="B22871" t="s">
        <v>463</v>
      </c>
      <c r="C22871" s="44">
        <v>0</v>
      </c>
      <c r="D22871" s="33">
        <v>43879</v>
      </c>
    </row>
    <row r="22872" spans="2:4" x14ac:dyDescent="0.2">
      <c r="B22872" t="s">
        <v>463</v>
      </c>
      <c r="C22872" s="44">
        <v>0</v>
      </c>
      <c r="D22872" s="33">
        <v>43880</v>
      </c>
    </row>
    <row r="22873" spans="2:4" x14ac:dyDescent="0.2">
      <c r="B22873" t="s">
        <v>463</v>
      </c>
      <c r="C22873" s="44">
        <v>0</v>
      </c>
      <c r="D22873" s="33">
        <v>43881</v>
      </c>
    </row>
    <row r="22874" spans="2:4" x14ac:dyDescent="0.2">
      <c r="B22874" t="s">
        <v>463</v>
      </c>
      <c r="C22874" s="44">
        <v>0</v>
      </c>
      <c r="D22874" s="33">
        <v>43882</v>
      </c>
    </row>
    <row r="22875" spans="2:4" x14ac:dyDescent="0.2">
      <c r="B22875" t="s">
        <v>463</v>
      </c>
      <c r="C22875" s="44">
        <v>0</v>
      </c>
      <c r="D22875" s="33">
        <v>43883</v>
      </c>
    </row>
    <row r="22876" spans="2:4" x14ac:dyDescent="0.2">
      <c r="B22876" t="s">
        <v>463</v>
      </c>
      <c r="C22876" s="44">
        <v>0</v>
      </c>
      <c r="D22876" s="33">
        <v>43884</v>
      </c>
    </row>
    <row r="22877" spans="2:4" x14ac:dyDescent="0.2">
      <c r="B22877" t="s">
        <v>463</v>
      </c>
      <c r="C22877" s="44">
        <v>0</v>
      </c>
      <c r="D22877" s="33">
        <v>43885</v>
      </c>
    </row>
    <row r="22878" spans="2:4" x14ac:dyDescent="0.2">
      <c r="B22878" t="s">
        <v>463</v>
      </c>
      <c r="C22878" s="44">
        <v>0</v>
      </c>
      <c r="D22878" s="33">
        <v>43886</v>
      </c>
    </row>
    <row r="22879" spans="2:4" x14ac:dyDescent="0.2">
      <c r="B22879" t="s">
        <v>463</v>
      </c>
      <c r="C22879" s="44">
        <v>0</v>
      </c>
      <c r="D22879" s="33">
        <v>43887</v>
      </c>
    </row>
    <row r="22880" spans="2:4" x14ac:dyDescent="0.2">
      <c r="B22880" t="s">
        <v>463</v>
      </c>
      <c r="C22880" s="44">
        <v>0</v>
      </c>
      <c r="D22880" s="33">
        <v>43888</v>
      </c>
    </row>
    <row r="22881" spans="2:4" x14ac:dyDescent="0.2">
      <c r="B22881" t="s">
        <v>463</v>
      </c>
      <c r="C22881" s="44">
        <v>0</v>
      </c>
      <c r="D22881" s="33">
        <v>43889</v>
      </c>
    </row>
    <row r="22882" spans="2:4" x14ac:dyDescent="0.2">
      <c r="B22882" t="s">
        <v>463</v>
      </c>
      <c r="C22882" s="44">
        <v>0</v>
      </c>
      <c r="D22882" s="33">
        <v>43890</v>
      </c>
    </row>
    <row r="22883" spans="2:4" x14ac:dyDescent="0.2">
      <c r="B22883" t="s">
        <v>463</v>
      </c>
      <c r="C22883" s="44">
        <v>0</v>
      </c>
      <c r="D22883" s="33">
        <v>43891</v>
      </c>
    </row>
    <row r="22884" spans="2:4" x14ac:dyDescent="0.2">
      <c r="B22884" t="s">
        <v>463</v>
      </c>
      <c r="C22884" s="44">
        <v>0</v>
      </c>
      <c r="D22884" s="33">
        <v>43892</v>
      </c>
    </row>
    <row r="22885" spans="2:4" x14ac:dyDescent="0.2">
      <c r="B22885" t="s">
        <v>463</v>
      </c>
      <c r="C22885" s="44">
        <v>0</v>
      </c>
      <c r="D22885" s="33">
        <v>43893</v>
      </c>
    </row>
    <row r="22886" spans="2:4" x14ac:dyDescent="0.2">
      <c r="B22886" t="s">
        <v>463</v>
      </c>
      <c r="C22886" s="44">
        <v>0</v>
      </c>
      <c r="D22886" s="33">
        <v>43894</v>
      </c>
    </row>
    <row r="22887" spans="2:4" x14ac:dyDescent="0.2">
      <c r="B22887" t="s">
        <v>463</v>
      </c>
      <c r="C22887" s="44">
        <v>0</v>
      </c>
      <c r="D22887" s="33">
        <v>43895</v>
      </c>
    </row>
    <row r="22888" spans="2:4" x14ac:dyDescent="0.2">
      <c r="B22888" t="s">
        <v>463</v>
      </c>
      <c r="C22888" s="44">
        <v>0</v>
      </c>
      <c r="D22888" s="33">
        <v>43896</v>
      </c>
    </row>
    <row r="22889" spans="2:4" x14ac:dyDescent="0.2">
      <c r="B22889" t="s">
        <v>463</v>
      </c>
      <c r="C22889" s="44">
        <v>0</v>
      </c>
      <c r="D22889" s="33">
        <v>43897</v>
      </c>
    </row>
    <row r="22890" spans="2:4" x14ac:dyDescent="0.2">
      <c r="B22890" t="s">
        <v>463</v>
      </c>
      <c r="C22890" s="44">
        <v>0</v>
      </c>
      <c r="D22890" s="33">
        <v>43898</v>
      </c>
    </row>
    <row r="22891" spans="2:4" x14ac:dyDescent="0.2">
      <c r="B22891" t="s">
        <v>463</v>
      </c>
      <c r="C22891" s="44">
        <v>0</v>
      </c>
      <c r="D22891" s="33">
        <v>43899</v>
      </c>
    </row>
    <row r="22892" spans="2:4" x14ac:dyDescent="0.2">
      <c r="B22892" t="s">
        <v>463</v>
      </c>
      <c r="C22892" s="44">
        <v>0</v>
      </c>
      <c r="D22892" s="33">
        <v>43900</v>
      </c>
    </row>
    <row r="22893" spans="2:4" x14ac:dyDescent="0.2">
      <c r="B22893" t="s">
        <v>463</v>
      </c>
      <c r="C22893" s="44">
        <v>0</v>
      </c>
      <c r="D22893" s="33">
        <v>43901</v>
      </c>
    </row>
    <row r="22894" spans="2:4" x14ac:dyDescent="0.2">
      <c r="B22894" t="s">
        <v>463</v>
      </c>
      <c r="C22894" s="44">
        <v>0</v>
      </c>
      <c r="D22894" s="33">
        <v>43902</v>
      </c>
    </row>
    <row r="22895" spans="2:4" x14ac:dyDescent="0.2">
      <c r="B22895" t="s">
        <v>463</v>
      </c>
      <c r="C22895" s="44">
        <v>0</v>
      </c>
      <c r="D22895" s="33">
        <v>43903</v>
      </c>
    </row>
    <row r="22896" spans="2:4" x14ac:dyDescent="0.2">
      <c r="B22896" t="s">
        <v>463</v>
      </c>
      <c r="C22896" s="44">
        <v>2</v>
      </c>
      <c r="D22896" s="33">
        <v>43904</v>
      </c>
    </row>
    <row r="22897" spans="2:4" x14ac:dyDescent="0.2">
      <c r="B22897" t="s">
        <v>463</v>
      </c>
      <c r="C22897" s="44">
        <v>2</v>
      </c>
      <c r="D22897" s="33">
        <v>43905</v>
      </c>
    </row>
    <row r="22898" spans="2:4" x14ac:dyDescent="0.2">
      <c r="B22898" t="s">
        <v>464</v>
      </c>
      <c r="C22898" s="44">
        <v>0</v>
      </c>
      <c r="D22898" s="33">
        <v>43852</v>
      </c>
    </row>
    <row r="22899" spans="2:4" x14ac:dyDescent="0.2">
      <c r="B22899" t="s">
        <v>464</v>
      </c>
      <c r="C22899" s="44">
        <v>0</v>
      </c>
      <c r="D22899" s="33">
        <v>43853</v>
      </c>
    </row>
    <row r="22900" spans="2:4" x14ac:dyDescent="0.2">
      <c r="B22900" t="s">
        <v>464</v>
      </c>
      <c r="C22900" s="44">
        <v>0</v>
      </c>
      <c r="D22900" s="33">
        <v>43854</v>
      </c>
    </row>
    <row r="22901" spans="2:4" x14ac:dyDescent="0.2">
      <c r="B22901" t="s">
        <v>464</v>
      </c>
      <c r="C22901" s="44">
        <v>0</v>
      </c>
      <c r="D22901" s="33">
        <v>43855</v>
      </c>
    </row>
    <row r="22902" spans="2:4" x14ac:dyDescent="0.2">
      <c r="B22902" t="s">
        <v>464</v>
      </c>
      <c r="C22902" s="44">
        <v>0</v>
      </c>
      <c r="D22902" s="33">
        <v>43856</v>
      </c>
    </row>
    <row r="22903" spans="2:4" x14ac:dyDescent="0.2">
      <c r="B22903" t="s">
        <v>464</v>
      </c>
      <c r="C22903" s="44">
        <v>0</v>
      </c>
      <c r="D22903" s="33">
        <v>43857</v>
      </c>
    </row>
    <row r="22904" spans="2:4" x14ac:dyDescent="0.2">
      <c r="B22904" t="s">
        <v>464</v>
      </c>
      <c r="C22904" s="44">
        <v>0</v>
      </c>
      <c r="D22904" s="33">
        <v>43858</v>
      </c>
    </row>
    <row r="22905" spans="2:4" x14ac:dyDescent="0.2">
      <c r="B22905" t="s">
        <v>464</v>
      </c>
      <c r="C22905" s="44">
        <v>0</v>
      </c>
      <c r="D22905" s="33">
        <v>43859</v>
      </c>
    </row>
    <row r="22906" spans="2:4" x14ac:dyDescent="0.2">
      <c r="B22906" t="s">
        <v>464</v>
      </c>
      <c r="C22906" s="44">
        <v>0</v>
      </c>
      <c r="D22906" s="33">
        <v>43860</v>
      </c>
    </row>
    <row r="22907" spans="2:4" x14ac:dyDescent="0.2">
      <c r="B22907" t="s">
        <v>464</v>
      </c>
      <c r="C22907" s="44">
        <v>0</v>
      </c>
      <c r="D22907" s="33">
        <v>43861</v>
      </c>
    </row>
    <row r="22908" spans="2:4" x14ac:dyDescent="0.2">
      <c r="B22908" t="s">
        <v>464</v>
      </c>
      <c r="C22908" s="44">
        <v>0</v>
      </c>
      <c r="D22908" s="33">
        <v>43862</v>
      </c>
    </row>
    <row r="22909" spans="2:4" x14ac:dyDescent="0.2">
      <c r="B22909" t="s">
        <v>464</v>
      </c>
      <c r="C22909" s="44">
        <v>0</v>
      </c>
      <c r="D22909" s="33">
        <v>43863</v>
      </c>
    </row>
    <row r="22910" spans="2:4" x14ac:dyDescent="0.2">
      <c r="B22910" t="s">
        <v>464</v>
      </c>
      <c r="C22910" s="44">
        <v>0</v>
      </c>
      <c r="D22910" s="33">
        <v>43864</v>
      </c>
    </row>
    <row r="22911" spans="2:4" x14ac:dyDescent="0.2">
      <c r="B22911" t="s">
        <v>464</v>
      </c>
      <c r="C22911" s="44">
        <v>0</v>
      </c>
      <c r="D22911" s="33">
        <v>43865</v>
      </c>
    </row>
    <row r="22912" spans="2:4" x14ac:dyDescent="0.2">
      <c r="B22912" t="s">
        <v>464</v>
      </c>
      <c r="C22912" s="44">
        <v>0</v>
      </c>
      <c r="D22912" s="33">
        <v>43866</v>
      </c>
    </row>
    <row r="22913" spans="2:4" x14ac:dyDescent="0.2">
      <c r="B22913" t="s">
        <v>464</v>
      </c>
      <c r="C22913" s="44">
        <v>0</v>
      </c>
      <c r="D22913" s="33">
        <v>43867</v>
      </c>
    </row>
    <row r="22914" spans="2:4" x14ac:dyDescent="0.2">
      <c r="B22914" t="s">
        <v>464</v>
      </c>
      <c r="C22914" s="44">
        <v>0</v>
      </c>
      <c r="D22914" s="33">
        <v>43868</v>
      </c>
    </row>
    <row r="22915" spans="2:4" x14ac:dyDescent="0.2">
      <c r="B22915" t="s">
        <v>464</v>
      </c>
      <c r="C22915" s="44">
        <v>0</v>
      </c>
      <c r="D22915" s="33">
        <v>43869</v>
      </c>
    </row>
    <row r="22916" spans="2:4" x14ac:dyDescent="0.2">
      <c r="B22916" t="s">
        <v>464</v>
      </c>
      <c r="C22916" s="44">
        <v>0</v>
      </c>
      <c r="D22916" s="33">
        <v>43870</v>
      </c>
    </row>
    <row r="22917" spans="2:4" x14ac:dyDescent="0.2">
      <c r="B22917" t="s">
        <v>464</v>
      </c>
      <c r="C22917" s="44">
        <v>0</v>
      </c>
      <c r="D22917" s="33">
        <v>43871</v>
      </c>
    </row>
    <row r="22918" spans="2:4" x14ac:dyDescent="0.2">
      <c r="B22918" t="s">
        <v>464</v>
      </c>
      <c r="C22918" s="44">
        <v>0</v>
      </c>
      <c r="D22918" s="33">
        <v>43872</v>
      </c>
    </row>
    <row r="22919" spans="2:4" x14ac:dyDescent="0.2">
      <c r="B22919" t="s">
        <v>464</v>
      </c>
      <c r="C22919" s="44">
        <v>0</v>
      </c>
      <c r="D22919" s="33">
        <v>43873</v>
      </c>
    </row>
    <row r="22920" spans="2:4" x14ac:dyDescent="0.2">
      <c r="B22920" t="s">
        <v>464</v>
      </c>
      <c r="C22920" s="44">
        <v>0</v>
      </c>
      <c r="D22920" s="33">
        <v>43874</v>
      </c>
    </row>
    <row r="22921" spans="2:4" x14ac:dyDescent="0.2">
      <c r="B22921" t="s">
        <v>464</v>
      </c>
      <c r="C22921" s="44">
        <v>0</v>
      </c>
      <c r="D22921" s="33">
        <v>43875</v>
      </c>
    </row>
    <row r="22922" spans="2:4" x14ac:dyDescent="0.2">
      <c r="B22922" t="s">
        <v>464</v>
      </c>
      <c r="C22922" s="44">
        <v>0</v>
      </c>
      <c r="D22922" s="33">
        <v>43876</v>
      </c>
    </row>
    <row r="22923" spans="2:4" x14ac:dyDescent="0.2">
      <c r="B22923" t="s">
        <v>464</v>
      </c>
      <c r="C22923" s="44">
        <v>0</v>
      </c>
      <c r="D22923" s="33">
        <v>43877</v>
      </c>
    </row>
    <row r="22924" spans="2:4" x14ac:dyDescent="0.2">
      <c r="B22924" t="s">
        <v>464</v>
      </c>
      <c r="C22924" s="44">
        <v>0</v>
      </c>
      <c r="D22924" s="33">
        <v>43878</v>
      </c>
    </row>
    <row r="22925" spans="2:4" x14ac:dyDescent="0.2">
      <c r="B22925" t="s">
        <v>464</v>
      </c>
      <c r="C22925" s="44">
        <v>0</v>
      </c>
      <c r="D22925" s="33">
        <v>43879</v>
      </c>
    </row>
    <row r="22926" spans="2:4" x14ac:dyDescent="0.2">
      <c r="B22926" t="s">
        <v>464</v>
      </c>
      <c r="C22926" s="44">
        <v>0</v>
      </c>
      <c r="D22926" s="33">
        <v>43880</v>
      </c>
    </row>
    <row r="22927" spans="2:4" x14ac:dyDescent="0.2">
      <c r="B22927" t="s">
        <v>464</v>
      </c>
      <c r="C22927" s="44">
        <v>0</v>
      </c>
      <c r="D22927" s="33">
        <v>43881</v>
      </c>
    </row>
    <row r="22928" spans="2:4" x14ac:dyDescent="0.2">
      <c r="B22928" t="s">
        <v>464</v>
      </c>
      <c r="C22928" s="44">
        <v>0</v>
      </c>
      <c r="D22928" s="33">
        <v>43882</v>
      </c>
    </row>
    <row r="22929" spans="2:4" x14ac:dyDescent="0.2">
      <c r="B22929" t="s">
        <v>464</v>
      </c>
      <c r="C22929" s="44">
        <v>0</v>
      </c>
      <c r="D22929" s="33">
        <v>43883</v>
      </c>
    </row>
    <row r="22930" spans="2:4" x14ac:dyDescent="0.2">
      <c r="B22930" t="s">
        <v>464</v>
      </c>
      <c r="C22930" s="44">
        <v>0</v>
      </c>
      <c r="D22930" s="33">
        <v>43884</v>
      </c>
    </row>
    <row r="22931" spans="2:4" x14ac:dyDescent="0.2">
      <c r="B22931" t="s">
        <v>464</v>
      </c>
      <c r="C22931" s="44">
        <v>0</v>
      </c>
      <c r="D22931" s="33">
        <v>43885</v>
      </c>
    </row>
    <row r="22932" spans="2:4" x14ac:dyDescent="0.2">
      <c r="B22932" t="s">
        <v>464</v>
      </c>
      <c r="C22932" s="44">
        <v>0</v>
      </c>
      <c r="D22932" s="33">
        <v>43886</v>
      </c>
    </row>
    <row r="22933" spans="2:4" x14ac:dyDescent="0.2">
      <c r="B22933" t="s">
        <v>464</v>
      </c>
      <c r="C22933" s="44">
        <v>0</v>
      </c>
      <c r="D22933" s="33">
        <v>43887</v>
      </c>
    </row>
    <row r="22934" spans="2:4" x14ac:dyDescent="0.2">
      <c r="B22934" t="s">
        <v>464</v>
      </c>
      <c r="C22934" s="44">
        <v>0</v>
      </c>
      <c r="D22934" s="33">
        <v>43888</v>
      </c>
    </row>
    <row r="22935" spans="2:4" x14ac:dyDescent="0.2">
      <c r="B22935" t="s">
        <v>464</v>
      </c>
      <c r="C22935" s="44">
        <v>0</v>
      </c>
      <c r="D22935" s="33">
        <v>43889</v>
      </c>
    </row>
    <row r="22936" spans="2:4" x14ac:dyDescent="0.2">
      <c r="B22936" t="s">
        <v>464</v>
      </c>
      <c r="C22936" s="44">
        <v>0</v>
      </c>
      <c r="D22936" s="33">
        <v>43890</v>
      </c>
    </row>
    <row r="22937" spans="2:4" x14ac:dyDescent="0.2">
      <c r="B22937" t="s">
        <v>464</v>
      </c>
      <c r="C22937" s="44">
        <v>0</v>
      </c>
      <c r="D22937" s="33">
        <v>43891</v>
      </c>
    </row>
    <row r="22938" spans="2:4" x14ac:dyDescent="0.2">
      <c r="B22938" t="s">
        <v>464</v>
      </c>
      <c r="C22938" s="44">
        <v>0</v>
      </c>
      <c r="D22938" s="33">
        <v>43892</v>
      </c>
    </row>
    <row r="22939" spans="2:4" x14ac:dyDescent="0.2">
      <c r="B22939" t="s">
        <v>464</v>
      </c>
      <c r="C22939" s="44">
        <v>0</v>
      </c>
      <c r="D22939" s="33">
        <v>43893</v>
      </c>
    </row>
    <row r="22940" spans="2:4" x14ac:dyDescent="0.2">
      <c r="B22940" t="s">
        <v>464</v>
      </c>
      <c r="C22940" s="44">
        <v>0</v>
      </c>
      <c r="D22940" s="33">
        <v>43894</v>
      </c>
    </row>
    <row r="22941" spans="2:4" x14ac:dyDescent="0.2">
      <c r="B22941" t="s">
        <v>464</v>
      </c>
      <c r="C22941" s="44">
        <v>0</v>
      </c>
      <c r="D22941" s="33">
        <v>43895</v>
      </c>
    </row>
    <row r="22942" spans="2:4" x14ac:dyDescent="0.2">
      <c r="B22942" t="s">
        <v>464</v>
      </c>
      <c r="C22942" s="44">
        <v>0</v>
      </c>
      <c r="D22942" s="33">
        <v>43896</v>
      </c>
    </row>
    <row r="22943" spans="2:4" x14ac:dyDescent="0.2">
      <c r="B22943" t="s">
        <v>464</v>
      </c>
      <c r="C22943" s="44">
        <v>0</v>
      </c>
      <c r="D22943" s="33">
        <v>43897</v>
      </c>
    </row>
    <row r="22944" spans="2:4" x14ac:dyDescent="0.2">
      <c r="B22944" t="s">
        <v>464</v>
      </c>
      <c r="C22944" s="44">
        <v>0</v>
      </c>
      <c r="D22944" s="33">
        <v>43898</v>
      </c>
    </row>
    <row r="22945" spans="2:4" x14ac:dyDescent="0.2">
      <c r="B22945" t="s">
        <v>464</v>
      </c>
      <c r="C22945" s="44">
        <v>0</v>
      </c>
      <c r="D22945" s="33">
        <v>43899</v>
      </c>
    </row>
    <row r="22946" spans="2:4" x14ac:dyDescent="0.2">
      <c r="B22946" t="s">
        <v>464</v>
      </c>
      <c r="C22946" s="44">
        <v>0</v>
      </c>
      <c r="D22946" s="33">
        <v>43900</v>
      </c>
    </row>
    <row r="22947" spans="2:4" x14ac:dyDescent="0.2">
      <c r="B22947" t="s">
        <v>464</v>
      </c>
      <c r="C22947" s="44">
        <v>0</v>
      </c>
      <c r="D22947" s="33">
        <v>43901</v>
      </c>
    </row>
    <row r="22948" spans="2:4" x14ac:dyDescent="0.2">
      <c r="B22948" t="s">
        <v>464</v>
      </c>
      <c r="C22948" s="44">
        <v>0</v>
      </c>
      <c r="D22948" s="33">
        <v>43902</v>
      </c>
    </row>
    <row r="22949" spans="2:4" x14ac:dyDescent="0.2">
      <c r="B22949" t="s">
        <v>464</v>
      </c>
      <c r="C22949" s="44">
        <v>0</v>
      </c>
      <c r="D22949" s="33">
        <v>43903</v>
      </c>
    </row>
    <row r="22950" spans="2:4" x14ac:dyDescent="0.2">
      <c r="B22950" t="s">
        <v>464</v>
      </c>
      <c r="C22950" s="44">
        <v>2</v>
      </c>
      <c r="D22950" s="33">
        <v>43904</v>
      </c>
    </row>
    <row r="22951" spans="2:4" x14ac:dyDescent="0.2">
      <c r="B22951" t="s">
        <v>464</v>
      </c>
      <c r="C22951" s="44">
        <v>2</v>
      </c>
      <c r="D22951" s="33">
        <v>43905</v>
      </c>
    </row>
    <row r="22952" spans="2:4" x14ac:dyDescent="0.2">
      <c r="B22952" t="s">
        <v>465</v>
      </c>
      <c r="C22952" s="44">
        <v>0</v>
      </c>
      <c r="D22952" s="33">
        <v>43852</v>
      </c>
    </row>
    <row r="22953" spans="2:4" x14ac:dyDescent="0.2">
      <c r="B22953" t="s">
        <v>465</v>
      </c>
      <c r="C22953" s="44">
        <v>0</v>
      </c>
      <c r="D22953" s="33">
        <v>43853</v>
      </c>
    </row>
    <row r="22954" spans="2:4" x14ac:dyDescent="0.2">
      <c r="B22954" t="s">
        <v>465</v>
      </c>
      <c r="C22954" s="44">
        <v>0</v>
      </c>
      <c r="D22954" s="33">
        <v>43854</v>
      </c>
    </row>
    <row r="22955" spans="2:4" x14ac:dyDescent="0.2">
      <c r="B22955" t="s">
        <v>465</v>
      </c>
      <c r="C22955" s="44">
        <v>0</v>
      </c>
      <c r="D22955" s="33">
        <v>43855</v>
      </c>
    </row>
    <row r="22956" spans="2:4" x14ac:dyDescent="0.2">
      <c r="B22956" t="s">
        <v>465</v>
      </c>
      <c r="C22956" s="44">
        <v>0</v>
      </c>
      <c r="D22956" s="33">
        <v>43856</v>
      </c>
    </row>
    <row r="22957" spans="2:4" x14ac:dyDescent="0.2">
      <c r="B22957" t="s">
        <v>465</v>
      </c>
      <c r="C22957" s="44">
        <v>0</v>
      </c>
      <c r="D22957" s="33">
        <v>43857</v>
      </c>
    </row>
    <row r="22958" spans="2:4" x14ac:dyDescent="0.2">
      <c r="B22958" t="s">
        <v>465</v>
      </c>
      <c r="C22958" s="44">
        <v>0</v>
      </c>
      <c r="D22958" s="33">
        <v>43858</v>
      </c>
    </row>
    <row r="22959" spans="2:4" x14ac:dyDescent="0.2">
      <c r="B22959" t="s">
        <v>465</v>
      </c>
      <c r="C22959" s="44">
        <v>0</v>
      </c>
      <c r="D22959" s="33">
        <v>43859</v>
      </c>
    </row>
    <row r="22960" spans="2:4" x14ac:dyDescent="0.2">
      <c r="B22960" t="s">
        <v>465</v>
      </c>
      <c r="C22960" s="44">
        <v>0</v>
      </c>
      <c r="D22960" s="33">
        <v>43860</v>
      </c>
    </row>
    <row r="22961" spans="2:4" x14ac:dyDescent="0.2">
      <c r="B22961" t="s">
        <v>465</v>
      </c>
      <c r="C22961" s="44">
        <v>0</v>
      </c>
      <c r="D22961" s="33">
        <v>43861</v>
      </c>
    </row>
    <row r="22962" spans="2:4" x14ac:dyDescent="0.2">
      <c r="B22962" t="s">
        <v>465</v>
      </c>
      <c r="C22962" s="44">
        <v>0</v>
      </c>
      <c r="D22962" s="33">
        <v>43862</v>
      </c>
    </row>
    <row r="22963" spans="2:4" x14ac:dyDescent="0.2">
      <c r="B22963" t="s">
        <v>465</v>
      </c>
      <c r="C22963" s="44">
        <v>0</v>
      </c>
      <c r="D22963" s="33">
        <v>43863</v>
      </c>
    </row>
    <row r="22964" spans="2:4" x14ac:dyDescent="0.2">
      <c r="B22964" t="s">
        <v>465</v>
      </c>
      <c r="C22964" s="44">
        <v>0</v>
      </c>
      <c r="D22964" s="33">
        <v>43864</v>
      </c>
    </row>
    <row r="22965" spans="2:4" x14ac:dyDescent="0.2">
      <c r="B22965" t="s">
        <v>465</v>
      </c>
      <c r="C22965" s="44">
        <v>0</v>
      </c>
      <c r="D22965" s="33">
        <v>43865</v>
      </c>
    </row>
    <row r="22966" spans="2:4" x14ac:dyDescent="0.2">
      <c r="B22966" t="s">
        <v>465</v>
      </c>
      <c r="C22966" s="44">
        <v>0</v>
      </c>
      <c r="D22966" s="33">
        <v>43866</v>
      </c>
    </row>
    <row r="22967" spans="2:4" x14ac:dyDescent="0.2">
      <c r="B22967" t="s">
        <v>465</v>
      </c>
      <c r="C22967" s="44">
        <v>0</v>
      </c>
      <c r="D22967" s="33">
        <v>43867</v>
      </c>
    </row>
    <row r="22968" spans="2:4" x14ac:dyDescent="0.2">
      <c r="B22968" t="s">
        <v>465</v>
      </c>
      <c r="C22968" s="44">
        <v>0</v>
      </c>
      <c r="D22968" s="33">
        <v>43868</v>
      </c>
    </row>
    <row r="22969" spans="2:4" x14ac:dyDescent="0.2">
      <c r="B22969" t="s">
        <v>465</v>
      </c>
      <c r="C22969" s="44">
        <v>0</v>
      </c>
      <c r="D22969" s="33">
        <v>43869</v>
      </c>
    </row>
    <row r="22970" spans="2:4" x14ac:dyDescent="0.2">
      <c r="B22970" t="s">
        <v>465</v>
      </c>
      <c r="C22970" s="44">
        <v>0</v>
      </c>
      <c r="D22970" s="33">
        <v>43870</v>
      </c>
    </row>
    <row r="22971" spans="2:4" x14ac:dyDescent="0.2">
      <c r="B22971" t="s">
        <v>465</v>
      </c>
      <c r="C22971" s="44">
        <v>0</v>
      </c>
      <c r="D22971" s="33">
        <v>43871</v>
      </c>
    </row>
    <row r="22972" spans="2:4" x14ac:dyDescent="0.2">
      <c r="B22972" t="s">
        <v>465</v>
      </c>
      <c r="C22972" s="44">
        <v>0</v>
      </c>
      <c r="D22972" s="33">
        <v>43872</v>
      </c>
    </row>
    <row r="22973" spans="2:4" x14ac:dyDescent="0.2">
      <c r="B22973" t="s">
        <v>465</v>
      </c>
      <c r="C22973" s="44">
        <v>0</v>
      </c>
      <c r="D22973" s="33">
        <v>43873</v>
      </c>
    </row>
    <row r="22974" spans="2:4" x14ac:dyDescent="0.2">
      <c r="B22974" t="s">
        <v>465</v>
      </c>
      <c r="C22974" s="44">
        <v>0</v>
      </c>
      <c r="D22974" s="33">
        <v>43874</v>
      </c>
    </row>
    <row r="22975" spans="2:4" x14ac:dyDescent="0.2">
      <c r="B22975" t="s">
        <v>465</v>
      </c>
      <c r="C22975" s="44">
        <v>0</v>
      </c>
      <c r="D22975" s="33">
        <v>43875</v>
      </c>
    </row>
    <row r="22976" spans="2:4" x14ac:dyDescent="0.2">
      <c r="B22976" t="s">
        <v>465</v>
      </c>
      <c r="C22976" s="44">
        <v>0</v>
      </c>
      <c r="D22976" s="33">
        <v>43876</v>
      </c>
    </row>
    <row r="22977" spans="2:4" x14ac:dyDescent="0.2">
      <c r="B22977" t="s">
        <v>465</v>
      </c>
      <c r="C22977" s="44">
        <v>0</v>
      </c>
      <c r="D22977" s="33">
        <v>43877</v>
      </c>
    </row>
    <row r="22978" spans="2:4" x14ac:dyDescent="0.2">
      <c r="B22978" t="s">
        <v>465</v>
      </c>
      <c r="C22978" s="44">
        <v>0</v>
      </c>
      <c r="D22978" s="33">
        <v>43878</v>
      </c>
    </row>
    <row r="22979" spans="2:4" x14ac:dyDescent="0.2">
      <c r="B22979" t="s">
        <v>465</v>
      </c>
      <c r="C22979" s="44">
        <v>0</v>
      </c>
      <c r="D22979" s="33">
        <v>43879</v>
      </c>
    </row>
    <row r="22980" spans="2:4" x14ac:dyDescent="0.2">
      <c r="B22980" t="s">
        <v>465</v>
      </c>
      <c r="C22980" s="44">
        <v>0</v>
      </c>
      <c r="D22980" s="33">
        <v>43880</v>
      </c>
    </row>
    <row r="22981" spans="2:4" x14ac:dyDescent="0.2">
      <c r="B22981" t="s">
        <v>465</v>
      </c>
      <c r="C22981" s="44">
        <v>0</v>
      </c>
      <c r="D22981" s="33">
        <v>43881</v>
      </c>
    </row>
    <row r="22982" spans="2:4" x14ac:dyDescent="0.2">
      <c r="B22982" t="s">
        <v>465</v>
      </c>
      <c r="C22982" s="44">
        <v>0</v>
      </c>
      <c r="D22982" s="33">
        <v>43882</v>
      </c>
    </row>
    <row r="22983" spans="2:4" x14ac:dyDescent="0.2">
      <c r="B22983" t="s">
        <v>465</v>
      </c>
      <c r="C22983" s="44">
        <v>0</v>
      </c>
      <c r="D22983" s="33">
        <v>43883</v>
      </c>
    </row>
    <row r="22984" spans="2:4" x14ac:dyDescent="0.2">
      <c r="B22984" t="s">
        <v>465</v>
      </c>
      <c r="C22984" s="44">
        <v>0</v>
      </c>
      <c r="D22984" s="33">
        <v>43884</v>
      </c>
    </row>
    <row r="22985" spans="2:4" x14ac:dyDescent="0.2">
      <c r="B22985" t="s">
        <v>465</v>
      </c>
      <c r="C22985" s="44">
        <v>0</v>
      </c>
      <c r="D22985" s="33">
        <v>43885</v>
      </c>
    </row>
    <row r="22986" spans="2:4" x14ac:dyDescent="0.2">
      <c r="B22986" t="s">
        <v>465</v>
      </c>
      <c r="C22986" s="44">
        <v>0</v>
      </c>
      <c r="D22986" s="33">
        <v>43886</v>
      </c>
    </row>
    <row r="22987" spans="2:4" x14ac:dyDescent="0.2">
      <c r="B22987" t="s">
        <v>465</v>
      </c>
      <c r="C22987" s="44">
        <v>0</v>
      </c>
      <c r="D22987" s="33">
        <v>43887</v>
      </c>
    </row>
    <row r="22988" spans="2:4" x14ac:dyDescent="0.2">
      <c r="B22988" t="s">
        <v>465</v>
      </c>
      <c r="C22988" s="44">
        <v>0</v>
      </c>
      <c r="D22988" s="33">
        <v>43888</v>
      </c>
    </row>
    <row r="22989" spans="2:4" x14ac:dyDescent="0.2">
      <c r="B22989" t="s">
        <v>465</v>
      </c>
      <c r="C22989" s="44">
        <v>0</v>
      </c>
      <c r="D22989" s="33">
        <v>43889</v>
      </c>
    </row>
    <row r="22990" spans="2:4" x14ac:dyDescent="0.2">
      <c r="B22990" t="s">
        <v>465</v>
      </c>
      <c r="C22990" s="44">
        <v>0</v>
      </c>
      <c r="D22990" s="33">
        <v>43890</v>
      </c>
    </row>
    <row r="22991" spans="2:4" x14ac:dyDescent="0.2">
      <c r="B22991" t="s">
        <v>465</v>
      </c>
      <c r="C22991" s="44">
        <v>0</v>
      </c>
      <c r="D22991" s="33">
        <v>43891</v>
      </c>
    </row>
    <row r="22992" spans="2:4" x14ac:dyDescent="0.2">
      <c r="B22992" t="s">
        <v>465</v>
      </c>
      <c r="C22992" s="44">
        <v>0</v>
      </c>
      <c r="D22992" s="33">
        <v>43892</v>
      </c>
    </row>
    <row r="22993" spans="2:4" x14ac:dyDescent="0.2">
      <c r="B22993" t="s">
        <v>465</v>
      </c>
      <c r="C22993" s="44">
        <v>0</v>
      </c>
      <c r="D22993" s="33">
        <v>43893</v>
      </c>
    </row>
    <row r="22994" spans="2:4" x14ac:dyDescent="0.2">
      <c r="B22994" t="s">
        <v>465</v>
      </c>
      <c r="C22994" s="44">
        <v>0</v>
      </c>
      <c r="D22994" s="33">
        <v>43894</v>
      </c>
    </row>
    <row r="22995" spans="2:4" x14ac:dyDescent="0.2">
      <c r="B22995" t="s">
        <v>465</v>
      </c>
      <c r="C22995" s="44">
        <v>0</v>
      </c>
      <c r="D22995" s="33">
        <v>43895</v>
      </c>
    </row>
    <row r="22996" spans="2:4" x14ac:dyDescent="0.2">
      <c r="B22996" t="s">
        <v>465</v>
      </c>
      <c r="C22996" s="44">
        <v>0</v>
      </c>
      <c r="D22996" s="33">
        <v>43896</v>
      </c>
    </row>
    <row r="22997" spans="2:4" x14ac:dyDescent="0.2">
      <c r="B22997" t="s">
        <v>465</v>
      </c>
      <c r="C22997" s="44">
        <v>0</v>
      </c>
      <c r="D22997" s="33">
        <v>43897</v>
      </c>
    </row>
    <row r="22998" spans="2:4" x14ac:dyDescent="0.2">
      <c r="B22998" t="s">
        <v>465</v>
      </c>
      <c r="C22998" s="44">
        <v>0</v>
      </c>
      <c r="D22998" s="33">
        <v>43898</v>
      </c>
    </row>
    <row r="22999" spans="2:4" x14ac:dyDescent="0.2">
      <c r="B22999" t="s">
        <v>465</v>
      </c>
      <c r="C22999" s="44">
        <v>0</v>
      </c>
      <c r="D22999" s="33">
        <v>43899</v>
      </c>
    </row>
    <row r="23000" spans="2:4" x14ac:dyDescent="0.2">
      <c r="B23000" t="s">
        <v>465</v>
      </c>
      <c r="C23000" s="44">
        <v>0</v>
      </c>
      <c r="D23000" s="33">
        <v>43900</v>
      </c>
    </row>
    <row r="23001" spans="2:4" x14ac:dyDescent="0.2">
      <c r="B23001" t="s">
        <v>465</v>
      </c>
      <c r="C23001" s="44">
        <v>0</v>
      </c>
      <c r="D23001" s="33">
        <v>43901</v>
      </c>
    </row>
    <row r="23002" spans="2:4" x14ac:dyDescent="0.2">
      <c r="B23002" t="s">
        <v>465</v>
      </c>
      <c r="C23002" s="44">
        <v>0</v>
      </c>
      <c r="D23002" s="33">
        <v>43902</v>
      </c>
    </row>
    <row r="23003" spans="2:4" x14ac:dyDescent="0.2">
      <c r="B23003" t="s">
        <v>465</v>
      </c>
      <c r="C23003" s="44">
        <v>0</v>
      </c>
      <c r="D23003" s="33">
        <v>43903</v>
      </c>
    </row>
    <row r="23004" spans="2:4" x14ac:dyDescent="0.2">
      <c r="B23004" t="s">
        <v>465</v>
      </c>
      <c r="C23004" s="44">
        <v>2</v>
      </c>
      <c r="D23004" s="33">
        <v>43904</v>
      </c>
    </row>
    <row r="23005" spans="2:4" x14ac:dyDescent="0.2">
      <c r="B23005" t="s">
        <v>465</v>
      </c>
      <c r="C23005" s="44">
        <v>2</v>
      </c>
      <c r="D23005" s="33">
        <v>43905</v>
      </c>
    </row>
    <row r="23006" spans="2:4" x14ac:dyDescent="0.2">
      <c r="B23006" t="s">
        <v>466</v>
      </c>
      <c r="C23006" s="44">
        <v>0</v>
      </c>
      <c r="D23006" s="33">
        <v>43852</v>
      </c>
    </row>
    <row r="23007" spans="2:4" x14ac:dyDescent="0.2">
      <c r="B23007" t="s">
        <v>466</v>
      </c>
      <c r="C23007" s="44">
        <v>0</v>
      </c>
      <c r="D23007" s="33">
        <v>43853</v>
      </c>
    </row>
    <row r="23008" spans="2:4" x14ac:dyDescent="0.2">
      <c r="B23008" t="s">
        <v>466</v>
      </c>
      <c r="C23008" s="44">
        <v>0</v>
      </c>
      <c r="D23008" s="33">
        <v>43854</v>
      </c>
    </row>
    <row r="23009" spans="2:4" x14ac:dyDescent="0.2">
      <c r="B23009" t="s">
        <v>466</v>
      </c>
      <c r="C23009" s="44">
        <v>0</v>
      </c>
      <c r="D23009" s="33">
        <v>43855</v>
      </c>
    </row>
    <row r="23010" spans="2:4" x14ac:dyDescent="0.2">
      <c r="B23010" t="s">
        <v>466</v>
      </c>
      <c r="C23010" s="44">
        <v>0</v>
      </c>
      <c r="D23010" s="33">
        <v>43856</v>
      </c>
    </row>
    <row r="23011" spans="2:4" x14ac:dyDescent="0.2">
      <c r="B23011" t="s">
        <v>466</v>
      </c>
      <c r="C23011" s="44">
        <v>0</v>
      </c>
      <c r="D23011" s="33">
        <v>43857</v>
      </c>
    </row>
    <row r="23012" spans="2:4" x14ac:dyDescent="0.2">
      <c r="B23012" t="s">
        <v>466</v>
      </c>
      <c r="C23012" s="44">
        <v>0</v>
      </c>
      <c r="D23012" s="33">
        <v>43858</v>
      </c>
    </row>
    <row r="23013" spans="2:4" x14ac:dyDescent="0.2">
      <c r="B23013" t="s">
        <v>466</v>
      </c>
      <c r="C23013" s="44">
        <v>0</v>
      </c>
      <c r="D23013" s="33">
        <v>43859</v>
      </c>
    </row>
    <row r="23014" spans="2:4" x14ac:dyDescent="0.2">
      <c r="B23014" t="s">
        <v>466</v>
      </c>
      <c r="C23014" s="44">
        <v>0</v>
      </c>
      <c r="D23014" s="33">
        <v>43860</v>
      </c>
    </row>
    <row r="23015" spans="2:4" x14ac:dyDescent="0.2">
      <c r="B23015" t="s">
        <v>466</v>
      </c>
      <c r="C23015" s="44">
        <v>0</v>
      </c>
      <c r="D23015" s="33">
        <v>43861</v>
      </c>
    </row>
    <row r="23016" spans="2:4" x14ac:dyDescent="0.2">
      <c r="B23016" t="s">
        <v>466</v>
      </c>
      <c r="C23016" s="44">
        <v>0</v>
      </c>
      <c r="D23016" s="33">
        <v>43862</v>
      </c>
    </row>
    <row r="23017" spans="2:4" x14ac:dyDescent="0.2">
      <c r="B23017" t="s">
        <v>466</v>
      </c>
      <c r="C23017" s="44">
        <v>0</v>
      </c>
      <c r="D23017" s="33">
        <v>43863</v>
      </c>
    </row>
    <row r="23018" spans="2:4" x14ac:dyDescent="0.2">
      <c r="B23018" t="s">
        <v>466</v>
      </c>
      <c r="C23018" s="44">
        <v>0</v>
      </c>
      <c r="D23018" s="33">
        <v>43864</v>
      </c>
    </row>
    <row r="23019" spans="2:4" x14ac:dyDescent="0.2">
      <c r="B23019" t="s">
        <v>466</v>
      </c>
      <c r="C23019" s="44">
        <v>0</v>
      </c>
      <c r="D23019" s="33">
        <v>43865</v>
      </c>
    </row>
    <row r="23020" spans="2:4" x14ac:dyDescent="0.2">
      <c r="B23020" t="s">
        <v>466</v>
      </c>
      <c r="C23020" s="44">
        <v>0</v>
      </c>
      <c r="D23020" s="33">
        <v>43866</v>
      </c>
    </row>
    <row r="23021" spans="2:4" x14ac:dyDescent="0.2">
      <c r="B23021" t="s">
        <v>466</v>
      </c>
      <c r="C23021" s="44">
        <v>0</v>
      </c>
      <c r="D23021" s="33">
        <v>43867</v>
      </c>
    </row>
    <row r="23022" spans="2:4" x14ac:dyDescent="0.2">
      <c r="B23022" t="s">
        <v>466</v>
      </c>
      <c r="C23022" s="44">
        <v>0</v>
      </c>
      <c r="D23022" s="33">
        <v>43868</v>
      </c>
    </row>
    <row r="23023" spans="2:4" x14ac:dyDescent="0.2">
      <c r="B23023" t="s">
        <v>466</v>
      </c>
      <c r="C23023" s="44">
        <v>0</v>
      </c>
      <c r="D23023" s="33">
        <v>43869</v>
      </c>
    </row>
    <row r="23024" spans="2:4" x14ac:dyDescent="0.2">
      <c r="B23024" t="s">
        <v>466</v>
      </c>
      <c r="C23024" s="44">
        <v>0</v>
      </c>
      <c r="D23024" s="33">
        <v>43870</v>
      </c>
    </row>
    <row r="23025" spans="2:4" x14ac:dyDescent="0.2">
      <c r="B23025" t="s">
        <v>466</v>
      </c>
      <c r="C23025" s="44">
        <v>0</v>
      </c>
      <c r="D23025" s="33">
        <v>43871</v>
      </c>
    </row>
    <row r="23026" spans="2:4" x14ac:dyDescent="0.2">
      <c r="B23026" t="s">
        <v>466</v>
      </c>
      <c r="C23026" s="44">
        <v>0</v>
      </c>
      <c r="D23026" s="33">
        <v>43872</v>
      </c>
    </row>
    <row r="23027" spans="2:4" x14ac:dyDescent="0.2">
      <c r="B23027" t="s">
        <v>466</v>
      </c>
      <c r="C23027" s="44">
        <v>0</v>
      </c>
      <c r="D23027" s="33">
        <v>43873</v>
      </c>
    </row>
    <row r="23028" spans="2:4" x14ac:dyDescent="0.2">
      <c r="B23028" t="s">
        <v>466</v>
      </c>
      <c r="C23028" s="44">
        <v>0</v>
      </c>
      <c r="D23028" s="33">
        <v>43874</v>
      </c>
    </row>
    <row r="23029" spans="2:4" x14ac:dyDescent="0.2">
      <c r="B23029" t="s">
        <v>466</v>
      </c>
      <c r="C23029" s="44">
        <v>0</v>
      </c>
      <c r="D23029" s="33">
        <v>43875</v>
      </c>
    </row>
    <row r="23030" spans="2:4" x14ac:dyDescent="0.2">
      <c r="B23030" t="s">
        <v>466</v>
      </c>
      <c r="C23030" s="44">
        <v>0</v>
      </c>
      <c r="D23030" s="33">
        <v>43876</v>
      </c>
    </row>
    <row r="23031" spans="2:4" x14ac:dyDescent="0.2">
      <c r="B23031" t="s">
        <v>466</v>
      </c>
      <c r="C23031" s="44">
        <v>0</v>
      </c>
      <c r="D23031" s="33">
        <v>43877</v>
      </c>
    </row>
    <row r="23032" spans="2:4" x14ac:dyDescent="0.2">
      <c r="B23032" t="s">
        <v>466</v>
      </c>
      <c r="C23032" s="44">
        <v>0</v>
      </c>
      <c r="D23032" s="33">
        <v>43878</v>
      </c>
    </row>
    <row r="23033" spans="2:4" x14ac:dyDescent="0.2">
      <c r="B23033" t="s">
        <v>466</v>
      </c>
      <c r="C23033" s="44">
        <v>0</v>
      </c>
      <c r="D23033" s="33">
        <v>43879</v>
      </c>
    </row>
    <row r="23034" spans="2:4" x14ac:dyDescent="0.2">
      <c r="B23034" t="s">
        <v>466</v>
      </c>
      <c r="C23034" s="44">
        <v>0</v>
      </c>
      <c r="D23034" s="33">
        <v>43880</v>
      </c>
    </row>
    <row r="23035" spans="2:4" x14ac:dyDescent="0.2">
      <c r="B23035" t="s">
        <v>466</v>
      </c>
      <c r="C23035" s="44">
        <v>0</v>
      </c>
      <c r="D23035" s="33">
        <v>43881</v>
      </c>
    </row>
    <row r="23036" spans="2:4" x14ac:dyDescent="0.2">
      <c r="B23036" t="s">
        <v>466</v>
      </c>
      <c r="C23036" s="44">
        <v>0</v>
      </c>
      <c r="D23036" s="33">
        <v>43882</v>
      </c>
    </row>
    <row r="23037" spans="2:4" x14ac:dyDescent="0.2">
      <c r="B23037" t="s">
        <v>466</v>
      </c>
      <c r="C23037" s="44">
        <v>0</v>
      </c>
      <c r="D23037" s="33">
        <v>43883</v>
      </c>
    </row>
    <row r="23038" spans="2:4" x14ac:dyDescent="0.2">
      <c r="B23038" t="s">
        <v>466</v>
      </c>
      <c r="C23038" s="44">
        <v>0</v>
      </c>
      <c r="D23038" s="33">
        <v>43884</v>
      </c>
    </row>
    <row r="23039" spans="2:4" x14ac:dyDescent="0.2">
      <c r="B23039" t="s">
        <v>466</v>
      </c>
      <c r="C23039" s="44">
        <v>0</v>
      </c>
      <c r="D23039" s="33">
        <v>43885</v>
      </c>
    </row>
    <row r="23040" spans="2:4" x14ac:dyDescent="0.2">
      <c r="B23040" t="s">
        <v>466</v>
      </c>
      <c r="C23040" s="44">
        <v>0</v>
      </c>
      <c r="D23040" s="33">
        <v>43886</v>
      </c>
    </row>
    <row r="23041" spans="2:4" x14ac:dyDescent="0.2">
      <c r="B23041" t="s">
        <v>466</v>
      </c>
      <c r="C23041" s="44">
        <v>0</v>
      </c>
      <c r="D23041" s="33">
        <v>43887</v>
      </c>
    </row>
    <row r="23042" spans="2:4" x14ac:dyDescent="0.2">
      <c r="B23042" t="s">
        <v>466</v>
      </c>
      <c r="C23042" s="44">
        <v>0</v>
      </c>
      <c r="D23042" s="33">
        <v>43888</v>
      </c>
    </row>
    <row r="23043" spans="2:4" x14ac:dyDescent="0.2">
      <c r="B23043" t="s">
        <v>466</v>
      </c>
      <c r="C23043" s="44">
        <v>0</v>
      </c>
      <c r="D23043" s="33">
        <v>43889</v>
      </c>
    </row>
    <row r="23044" spans="2:4" x14ac:dyDescent="0.2">
      <c r="B23044" t="s">
        <v>466</v>
      </c>
      <c r="C23044" s="44">
        <v>0</v>
      </c>
      <c r="D23044" s="33">
        <v>43890</v>
      </c>
    </row>
    <row r="23045" spans="2:4" x14ac:dyDescent="0.2">
      <c r="B23045" t="s">
        <v>466</v>
      </c>
      <c r="C23045" s="44">
        <v>0</v>
      </c>
      <c r="D23045" s="33">
        <v>43891</v>
      </c>
    </row>
    <row r="23046" spans="2:4" x14ac:dyDescent="0.2">
      <c r="B23046" t="s">
        <v>466</v>
      </c>
      <c r="C23046" s="44">
        <v>0</v>
      </c>
      <c r="D23046" s="33">
        <v>43892</v>
      </c>
    </row>
    <row r="23047" spans="2:4" x14ac:dyDescent="0.2">
      <c r="B23047" t="s">
        <v>466</v>
      </c>
      <c r="C23047" s="44">
        <v>0</v>
      </c>
      <c r="D23047" s="33">
        <v>43893</v>
      </c>
    </row>
    <row r="23048" spans="2:4" x14ac:dyDescent="0.2">
      <c r="B23048" t="s">
        <v>466</v>
      </c>
      <c r="C23048" s="44">
        <v>0</v>
      </c>
      <c r="D23048" s="33">
        <v>43894</v>
      </c>
    </row>
    <row r="23049" spans="2:4" x14ac:dyDescent="0.2">
      <c r="B23049" t="s">
        <v>466</v>
      </c>
      <c r="C23049" s="44">
        <v>0</v>
      </c>
      <c r="D23049" s="33">
        <v>43895</v>
      </c>
    </row>
    <row r="23050" spans="2:4" x14ac:dyDescent="0.2">
      <c r="B23050" t="s">
        <v>466</v>
      </c>
      <c r="C23050" s="44">
        <v>0</v>
      </c>
      <c r="D23050" s="33">
        <v>43896</v>
      </c>
    </row>
    <row r="23051" spans="2:4" x14ac:dyDescent="0.2">
      <c r="B23051" t="s">
        <v>466</v>
      </c>
      <c r="C23051" s="44">
        <v>0</v>
      </c>
      <c r="D23051" s="33">
        <v>43897</v>
      </c>
    </row>
    <row r="23052" spans="2:4" x14ac:dyDescent="0.2">
      <c r="B23052" t="s">
        <v>466</v>
      </c>
      <c r="C23052" s="44">
        <v>0</v>
      </c>
      <c r="D23052" s="33">
        <v>43898</v>
      </c>
    </row>
    <row r="23053" spans="2:4" x14ac:dyDescent="0.2">
      <c r="B23053" t="s">
        <v>466</v>
      </c>
      <c r="C23053" s="44">
        <v>0</v>
      </c>
      <c r="D23053" s="33">
        <v>43899</v>
      </c>
    </row>
    <row r="23054" spans="2:4" x14ac:dyDescent="0.2">
      <c r="B23054" t="s">
        <v>466</v>
      </c>
      <c r="C23054" s="44">
        <v>0</v>
      </c>
      <c r="D23054" s="33">
        <v>43900</v>
      </c>
    </row>
    <row r="23055" spans="2:4" x14ac:dyDescent="0.2">
      <c r="B23055" t="s">
        <v>466</v>
      </c>
      <c r="C23055" s="44">
        <v>0</v>
      </c>
      <c r="D23055" s="33">
        <v>43901</v>
      </c>
    </row>
    <row r="23056" spans="2:4" x14ac:dyDescent="0.2">
      <c r="B23056" t="s">
        <v>466</v>
      </c>
      <c r="C23056" s="44">
        <v>0</v>
      </c>
      <c r="D23056" s="33">
        <v>43902</v>
      </c>
    </row>
    <row r="23057" spans="2:4" x14ac:dyDescent="0.2">
      <c r="B23057" t="s">
        <v>466</v>
      </c>
      <c r="C23057" s="44">
        <v>0</v>
      </c>
      <c r="D23057" s="33">
        <v>43903</v>
      </c>
    </row>
    <row r="23058" spans="2:4" x14ac:dyDescent="0.2">
      <c r="B23058" t="s">
        <v>466</v>
      </c>
      <c r="C23058" s="44">
        <v>2</v>
      </c>
      <c r="D23058" s="33">
        <v>43904</v>
      </c>
    </row>
    <row r="23059" spans="2:4" x14ac:dyDescent="0.2">
      <c r="B23059" t="s">
        <v>466</v>
      </c>
      <c r="C23059" s="44">
        <v>2</v>
      </c>
      <c r="D23059" s="33">
        <v>43905</v>
      </c>
    </row>
    <row r="23060" spans="2:4" x14ac:dyDescent="0.2">
      <c r="B23060" t="s">
        <v>467</v>
      </c>
      <c r="C23060" s="44">
        <v>0</v>
      </c>
      <c r="D23060" s="33">
        <v>43852</v>
      </c>
    </row>
    <row r="23061" spans="2:4" x14ac:dyDescent="0.2">
      <c r="B23061" t="s">
        <v>467</v>
      </c>
      <c r="C23061" s="44">
        <v>0</v>
      </c>
      <c r="D23061" s="33">
        <v>43853</v>
      </c>
    </row>
    <row r="23062" spans="2:4" x14ac:dyDescent="0.2">
      <c r="B23062" t="s">
        <v>467</v>
      </c>
      <c r="C23062" s="44">
        <v>0</v>
      </c>
      <c r="D23062" s="33">
        <v>43854</v>
      </c>
    </row>
    <row r="23063" spans="2:4" x14ac:dyDescent="0.2">
      <c r="B23063" t="s">
        <v>467</v>
      </c>
      <c r="C23063" s="44">
        <v>0</v>
      </c>
      <c r="D23063" s="33">
        <v>43855</v>
      </c>
    </row>
    <row r="23064" spans="2:4" x14ac:dyDescent="0.2">
      <c r="B23064" t="s">
        <v>467</v>
      </c>
      <c r="C23064" s="44">
        <v>0</v>
      </c>
      <c r="D23064" s="33">
        <v>43856</v>
      </c>
    </row>
    <row r="23065" spans="2:4" x14ac:dyDescent="0.2">
      <c r="B23065" t="s">
        <v>467</v>
      </c>
      <c r="C23065" s="44">
        <v>0</v>
      </c>
      <c r="D23065" s="33">
        <v>43857</v>
      </c>
    </row>
    <row r="23066" spans="2:4" x14ac:dyDescent="0.2">
      <c r="B23066" t="s">
        <v>467</v>
      </c>
      <c r="C23066" s="44">
        <v>0</v>
      </c>
      <c r="D23066" s="33">
        <v>43858</v>
      </c>
    </row>
    <row r="23067" spans="2:4" x14ac:dyDescent="0.2">
      <c r="B23067" t="s">
        <v>467</v>
      </c>
      <c r="C23067" s="44">
        <v>0</v>
      </c>
      <c r="D23067" s="33">
        <v>43859</v>
      </c>
    </row>
    <row r="23068" spans="2:4" x14ac:dyDescent="0.2">
      <c r="B23068" t="s">
        <v>467</v>
      </c>
      <c r="C23068" s="44">
        <v>0</v>
      </c>
      <c r="D23068" s="33">
        <v>43860</v>
      </c>
    </row>
    <row r="23069" spans="2:4" x14ac:dyDescent="0.2">
      <c r="B23069" t="s">
        <v>467</v>
      </c>
      <c r="C23069" s="44">
        <v>0</v>
      </c>
      <c r="D23069" s="33">
        <v>43861</v>
      </c>
    </row>
    <row r="23070" spans="2:4" x14ac:dyDescent="0.2">
      <c r="B23070" t="s">
        <v>467</v>
      </c>
      <c r="C23070" s="44">
        <v>0</v>
      </c>
      <c r="D23070" s="33">
        <v>43862</v>
      </c>
    </row>
    <row r="23071" spans="2:4" x14ac:dyDescent="0.2">
      <c r="B23071" t="s">
        <v>467</v>
      </c>
      <c r="C23071" s="44">
        <v>0</v>
      </c>
      <c r="D23071" s="33">
        <v>43863</v>
      </c>
    </row>
    <row r="23072" spans="2:4" x14ac:dyDescent="0.2">
      <c r="B23072" t="s">
        <v>467</v>
      </c>
      <c r="C23072" s="44">
        <v>0</v>
      </c>
      <c r="D23072" s="33">
        <v>43864</v>
      </c>
    </row>
    <row r="23073" spans="2:4" x14ac:dyDescent="0.2">
      <c r="B23073" t="s">
        <v>467</v>
      </c>
      <c r="C23073" s="44">
        <v>0</v>
      </c>
      <c r="D23073" s="33">
        <v>43865</v>
      </c>
    </row>
    <row r="23074" spans="2:4" x14ac:dyDescent="0.2">
      <c r="B23074" t="s">
        <v>467</v>
      </c>
      <c r="C23074" s="44">
        <v>0</v>
      </c>
      <c r="D23074" s="33">
        <v>43866</v>
      </c>
    </row>
    <row r="23075" spans="2:4" x14ac:dyDescent="0.2">
      <c r="B23075" t="s">
        <v>467</v>
      </c>
      <c r="C23075" s="44">
        <v>0</v>
      </c>
      <c r="D23075" s="33">
        <v>43867</v>
      </c>
    </row>
    <row r="23076" spans="2:4" x14ac:dyDescent="0.2">
      <c r="B23076" t="s">
        <v>467</v>
      </c>
      <c r="C23076" s="44">
        <v>0</v>
      </c>
      <c r="D23076" s="33">
        <v>43868</v>
      </c>
    </row>
    <row r="23077" spans="2:4" x14ac:dyDescent="0.2">
      <c r="B23077" t="s">
        <v>467</v>
      </c>
      <c r="C23077" s="44">
        <v>0</v>
      </c>
      <c r="D23077" s="33">
        <v>43869</v>
      </c>
    </row>
    <row r="23078" spans="2:4" x14ac:dyDescent="0.2">
      <c r="B23078" t="s">
        <v>467</v>
      </c>
      <c r="C23078" s="44">
        <v>0</v>
      </c>
      <c r="D23078" s="33">
        <v>43870</v>
      </c>
    </row>
    <row r="23079" spans="2:4" x14ac:dyDescent="0.2">
      <c r="B23079" t="s">
        <v>467</v>
      </c>
      <c r="C23079" s="44">
        <v>0</v>
      </c>
      <c r="D23079" s="33">
        <v>43871</v>
      </c>
    </row>
    <row r="23080" spans="2:4" x14ac:dyDescent="0.2">
      <c r="B23080" t="s">
        <v>467</v>
      </c>
      <c r="C23080" s="44">
        <v>0</v>
      </c>
      <c r="D23080" s="33">
        <v>43872</v>
      </c>
    </row>
    <row r="23081" spans="2:4" x14ac:dyDescent="0.2">
      <c r="B23081" t="s">
        <v>467</v>
      </c>
      <c r="C23081" s="44">
        <v>0</v>
      </c>
      <c r="D23081" s="33">
        <v>43873</v>
      </c>
    </row>
    <row r="23082" spans="2:4" x14ac:dyDescent="0.2">
      <c r="B23082" t="s">
        <v>467</v>
      </c>
      <c r="C23082" s="44">
        <v>0</v>
      </c>
      <c r="D23082" s="33">
        <v>43874</v>
      </c>
    </row>
    <row r="23083" spans="2:4" x14ac:dyDescent="0.2">
      <c r="B23083" t="s">
        <v>467</v>
      </c>
      <c r="C23083" s="44">
        <v>0</v>
      </c>
      <c r="D23083" s="33">
        <v>43875</v>
      </c>
    </row>
    <row r="23084" spans="2:4" x14ac:dyDescent="0.2">
      <c r="B23084" t="s">
        <v>467</v>
      </c>
      <c r="C23084" s="44">
        <v>0</v>
      </c>
      <c r="D23084" s="33">
        <v>43876</v>
      </c>
    </row>
    <row r="23085" spans="2:4" x14ac:dyDescent="0.2">
      <c r="B23085" t="s">
        <v>467</v>
      </c>
      <c r="C23085" s="44">
        <v>0</v>
      </c>
      <c r="D23085" s="33">
        <v>43877</v>
      </c>
    </row>
    <row r="23086" spans="2:4" x14ac:dyDescent="0.2">
      <c r="B23086" t="s">
        <v>467</v>
      </c>
      <c r="C23086" s="44">
        <v>0</v>
      </c>
      <c r="D23086" s="33">
        <v>43878</v>
      </c>
    </row>
    <row r="23087" spans="2:4" x14ac:dyDescent="0.2">
      <c r="B23087" t="s">
        <v>467</v>
      </c>
      <c r="C23087" s="44">
        <v>0</v>
      </c>
      <c r="D23087" s="33">
        <v>43879</v>
      </c>
    </row>
    <row r="23088" spans="2:4" x14ac:dyDescent="0.2">
      <c r="B23088" t="s">
        <v>467</v>
      </c>
      <c r="C23088" s="44">
        <v>0</v>
      </c>
      <c r="D23088" s="33">
        <v>43880</v>
      </c>
    </row>
    <row r="23089" spans="2:4" x14ac:dyDescent="0.2">
      <c r="B23089" t="s">
        <v>467</v>
      </c>
      <c r="C23089" s="44">
        <v>0</v>
      </c>
      <c r="D23089" s="33">
        <v>43881</v>
      </c>
    </row>
    <row r="23090" spans="2:4" x14ac:dyDescent="0.2">
      <c r="B23090" t="s">
        <v>467</v>
      </c>
      <c r="C23090" s="44">
        <v>0</v>
      </c>
      <c r="D23090" s="33">
        <v>43882</v>
      </c>
    </row>
    <row r="23091" spans="2:4" x14ac:dyDescent="0.2">
      <c r="B23091" t="s">
        <v>467</v>
      </c>
      <c r="C23091" s="44">
        <v>0</v>
      </c>
      <c r="D23091" s="33">
        <v>43883</v>
      </c>
    </row>
    <row r="23092" spans="2:4" x14ac:dyDescent="0.2">
      <c r="B23092" t="s">
        <v>467</v>
      </c>
      <c r="C23092" s="44">
        <v>0</v>
      </c>
      <c r="D23092" s="33">
        <v>43884</v>
      </c>
    </row>
    <row r="23093" spans="2:4" x14ac:dyDescent="0.2">
      <c r="B23093" t="s">
        <v>467</v>
      </c>
      <c r="C23093" s="44">
        <v>0</v>
      </c>
      <c r="D23093" s="33">
        <v>43885</v>
      </c>
    </row>
    <row r="23094" spans="2:4" x14ac:dyDescent="0.2">
      <c r="B23094" t="s">
        <v>467</v>
      </c>
      <c r="C23094" s="44">
        <v>0</v>
      </c>
      <c r="D23094" s="33">
        <v>43886</v>
      </c>
    </row>
    <row r="23095" spans="2:4" x14ac:dyDescent="0.2">
      <c r="B23095" t="s">
        <v>467</v>
      </c>
      <c r="C23095" s="44">
        <v>0</v>
      </c>
      <c r="D23095" s="33">
        <v>43887</v>
      </c>
    </row>
    <row r="23096" spans="2:4" x14ac:dyDescent="0.2">
      <c r="B23096" t="s">
        <v>467</v>
      </c>
      <c r="C23096" s="44">
        <v>0</v>
      </c>
      <c r="D23096" s="33">
        <v>43888</v>
      </c>
    </row>
    <row r="23097" spans="2:4" x14ac:dyDescent="0.2">
      <c r="B23097" t="s">
        <v>467</v>
      </c>
      <c r="C23097" s="44">
        <v>0</v>
      </c>
      <c r="D23097" s="33">
        <v>43889</v>
      </c>
    </row>
    <row r="23098" spans="2:4" x14ac:dyDescent="0.2">
      <c r="B23098" t="s">
        <v>467</v>
      </c>
      <c r="C23098" s="44">
        <v>0</v>
      </c>
      <c r="D23098" s="33">
        <v>43890</v>
      </c>
    </row>
    <row r="23099" spans="2:4" x14ac:dyDescent="0.2">
      <c r="B23099" t="s">
        <v>467</v>
      </c>
      <c r="C23099" s="44">
        <v>0</v>
      </c>
      <c r="D23099" s="33">
        <v>43891</v>
      </c>
    </row>
    <row r="23100" spans="2:4" x14ac:dyDescent="0.2">
      <c r="B23100" t="s">
        <v>467</v>
      </c>
      <c r="C23100" s="44">
        <v>0</v>
      </c>
      <c r="D23100" s="33">
        <v>43892</v>
      </c>
    </row>
    <row r="23101" spans="2:4" x14ac:dyDescent="0.2">
      <c r="B23101" t="s">
        <v>467</v>
      </c>
      <c r="C23101" s="44">
        <v>0</v>
      </c>
      <c r="D23101" s="33">
        <v>43893</v>
      </c>
    </row>
    <row r="23102" spans="2:4" x14ac:dyDescent="0.2">
      <c r="B23102" t="s">
        <v>467</v>
      </c>
      <c r="C23102" s="44">
        <v>0</v>
      </c>
      <c r="D23102" s="33">
        <v>43894</v>
      </c>
    </row>
    <row r="23103" spans="2:4" x14ac:dyDescent="0.2">
      <c r="B23103" t="s">
        <v>467</v>
      </c>
      <c r="C23103" s="44">
        <v>0</v>
      </c>
      <c r="D23103" s="33">
        <v>43895</v>
      </c>
    </row>
    <row r="23104" spans="2:4" x14ac:dyDescent="0.2">
      <c r="B23104" t="s">
        <v>467</v>
      </c>
      <c r="C23104" s="44">
        <v>0</v>
      </c>
      <c r="D23104" s="33">
        <v>43896</v>
      </c>
    </row>
    <row r="23105" spans="2:4" x14ac:dyDescent="0.2">
      <c r="B23105" t="s">
        <v>467</v>
      </c>
      <c r="C23105" s="44">
        <v>0</v>
      </c>
      <c r="D23105" s="33">
        <v>43897</v>
      </c>
    </row>
    <row r="23106" spans="2:4" x14ac:dyDescent="0.2">
      <c r="B23106" t="s">
        <v>467</v>
      </c>
      <c r="C23106" s="44">
        <v>0</v>
      </c>
      <c r="D23106" s="33">
        <v>43898</v>
      </c>
    </row>
    <row r="23107" spans="2:4" x14ac:dyDescent="0.2">
      <c r="B23107" t="s">
        <v>467</v>
      </c>
      <c r="C23107" s="44">
        <v>0</v>
      </c>
      <c r="D23107" s="33">
        <v>43899</v>
      </c>
    </row>
    <row r="23108" spans="2:4" x14ac:dyDescent="0.2">
      <c r="B23108" t="s">
        <v>467</v>
      </c>
      <c r="C23108" s="44">
        <v>0</v>
      </c>
      <c r="D23108" s="33">
        <v>43900</v>
      </c>
    </row>
    <row r="23109" spans="2:4" x14ac:dyDescent="0.2">
      <c r="B23109" t="s">
        <v>467</v>
      </c>
      <c r="C23109" s="44">
        <v>0</v>
      </c>
      <c r="D23109" s="33">
        <v>43901</v>
      </c>
    </row>
    <row r="23110" spans="2:4" x14ac:dyDescent="0.2">
      <c r="B23110" t="s">
        <v>467</v>
      </c>
      <c r="C23110" s="44">
        <v>0</v>
      </c>
      <c r="D23110" s="33">
        <v>43902</v>
      </c>
    </row>
    <row r="23111" spans="2:4" x14ac:dyDescent="0.2">
      <c r="B23111" t="s">
        <v>467</v>
      </c>
      <c r="C23111" s="44">
        <v>0</v>
      </c>
      <c r="D23111" s="33">
        <v>43903</v>
      </c>
    </row>
    <row r="23112" spans="2:4" x14ac:dyDescent="0.2">
      <c r="B23112" t="s">
        <v>467</v>
      </c>
      <c r="C23112" s="44">
        <v>2</v>
      </c>
      <c r="D23112" s="33">
        <v>43904</v>
      </c>
    </row>
    <row r="23113" spans="2:4" x14ac:dyDescent="0.2">
      <c r="B23113" t="s">
        <v>467</v>
      </c>
      <c r="C23113" s="44">
        <v>10</v>
      </c>
      <c r="D23113" s="33">
        <v>43905</v>
      </c>
    </row>
    <row r="23114" spans="2:4" x14ac:dyDescent="0.2">
      <c r="B23114" t="s">
        <v>468</v>
      </c>
      <c r="C23114" s="44">
        <v>0</v>
      </c>
      <c r="D23114" s="33">
        <v>43852</v>
      </c>
    </row>
    <row r="23115" spans="2:4" x14ac:dyDescent="0.2">
      <c r="B23115" t="s">
        <v>468</v>
      </c>
      <c r="C23115" s="44">
        <v>0</v>
      </c>
      <c r="D23115" s="33">
        <v>43853</v>
      </c>
    </row>
    <row r="23116" spans="2:4" x14ac:dyDescent="0.2">
      <c r="B23116" t="s">
        <v>468</v>
      </c>
      <c r="C23116" s="44">
        <v>0</v>
      </c>
      <c r="D23116" s="33">
        <v>43854</v>
      </c>
    </row>
    <row r="23117" spans="2:4" x14ac:dyDescent="0.2">
      <c r="B23117" t="s">
        <v>468</v>
      </c>
      <c r="C23117" s="44">
        <v>0</v>
      </c>
      <c r="D23117" s="33">
        <v>43855</v>
      </c>
    </row>
    <row r="23118" spans="2:4" x14ac:dyDescent="0.2">
      <c r="B23118" t="s">
        <v>468</v>
      </c>
      <c r="C23118" s="44">
        <v>0</v>
      </c>
      <c r="D23118" s="33">
        <v>43856</v>
      </c>
    </row>
    <row r="23119" spans="2:4" x14ac:dyDescent="0.2">
      <c r="B23119" t="s">
        <v>468</v>
      </c>
      <c r="C23119" s="44">
        <v>0</v>
      </c>
      <c r="D23119" s="33">
        <v>43857</v>
      </c>
    </row>
    <row r="23120" spans="2:4" x14ac:dyDescent="0.2">
      <c r="B23120" t="s">
        <v>468</v>
      </c>
      <c r="C23120" s="44">
        <v>0</v>
      </c>
      <c r="D23120" s="33">
        <v>43858</v>
      </c>
    </row>
    <row r="23121" spans="2:4" x14ac:dyDescent="0.2">
      <c r="B23121" t="s">
        <v>468</v>
      </c>
      <c r="C23121" s="44">
        <v>0</v>
      </c>
      <c r="D23121" s="33">
        <v>43859</v>
      </c>
    </row>
    <row r="23122" spans="2:4" x14ac:dyDescent="0.2">
      <c r="B23122" t="s">
        <v>468</v>
      </c>
      <c r="C23122" s="44">
        <v>0</v>
      </c>
      <c r="D23122" s="33">
        <v>43860</v>
      </c>
    </row>
    <row r="23123" spans="2:4" x14ac:dyDescent="0.2">
      <c r="B23123" t="s">
        <v>468</v>
      </c>
      <c r="C23123" s="44">
        <v>0</v>
      </c>
      <c r="D23123" s="33">
        <v>43861</v>
      </c>
    </row>
    <row r="23124" spans="2:4" x14ac:dyDescent="0.2">
      <c r="B23124" t="s">
        <v>468</v>
      </c>
      <c r="C23124" s="44">
        <v>0</v>
      </c>
      <c r="D23124" s="33">
        <v>43862</v>
      </c>
    </row>
    <row r="23125" spans="2:4" x14ac:dyDescent="0.2">
      <c r="B23125" t="s">
        <v>468</v>
      </c>
      <c r="C23125" s="44">
        <v>0</v>
      </c>
      <c r="D23125" s="33">
        <v>43863</v>
      </c>
    </row>
    <row r="23126" spans="2:4" x14ac:dyDescent="0.2">
      <c r="B23126" t="s">
        <v>468</v>
      </c>
      <c r="C23126" s="44">
        <v>0</v>
      </c>
      <c r="D23126" s="33">
        <v>43864</v>
      </c>
    </row>
    <row r="23127" spans="2:4" x14ac:dyDescent="0.2">
      <c r="B23127" t="s">
        <v>468</v>
      </c>
      <c r="C23127" s="44">
        <v>0</v>
      </c>
      <c r="D23127" s="33">
        <v>43865</v>
      </c>
    </row>
    <row r="23128" spans="2:4" x14ac:dyDescent="0.2">
      <c r="B23128" t="s">
        <v>468</v>
      </c>
      <c r="C23128" s="44">
        <v>0</v>
      </c>
      <c r="D23128" s="33">
        <v>43866</v>
      </c>
    </row>
    <row r="23129" spans="2:4" x14ac:dyDescent="0.2">
      <c r="B23129" t="s">
        <v>468</v>
      </c>
      <c r="C23129" s="44">
        <v>0</v>
      </c>
      <c r="D23129" s="33">
        <v>43867</v>
      </c>
    </row>
    <row r="23130" spans="2:4" x14ac:dyDescent="0.2">
      <c r="B23130" t="s">
        <v>468</v>
      </c>
      <c r="C23130" s="44">
        <v>0</v>
      </c>
      <c r="D23130" s="33">
        <v>43868</v>
      </c>
    </row>
    <row r="23131" spans="2:4" x14ac:dyDescent="0.2">
      <c r="B23131" t="s">
        <v>468</v>
      </c>
      <c r="C23131" s="44">
        <v>0</v>
      </c>
      <c r="D23131" s="33">
        <v>43869</v>
      </c>
    </row>
    <row r="23132" spans="2:4" x14ac:dyDescent="0.2">
      <c r="B23132" t="s">
        <v>468</v>
      </c>
      <c r="C23132" s="44">
        <v>0</v>
      </c>
      <c r="D23132" s="33">
        <v>43870</v>
      </c>
    </row>
    <row r="23133" spans="2:4" x14ac:dyDescent="0.2">
      <c r="B23133" t="s">
        <v>468</v>
      </c>
      <c r="C23133" s="44">
        <v>0</v>
      </c>
      <c r="D23133" s="33">
        <v>43871</v>
      </c>
    </row>
    <row r="23134" spans="2:4" x14ac:dyDescent="0.2">
      <c r="B23134" t="s">
        <v>468</v>
      </c>
      <c r="C23134" s="44">
        <v>0</v>
      </c>
      <c r="D23134" s="33">
        <v>43872</v>
      </c>
    </row>
    <row r="23135" spans="2:4" x14ac:dyDescent="0.2">
      <c r="B23135" t="s">
        <v>468</v>
      </c>
      <c r="C23135" s="44">
        <v>0</v>
      </c>
      <c r="D23135" s="33">
        <v>43873</v>
      </c>
    </row>
    <row r="23136" spans="2:4" x14ac:dyDescent="0.2">
      <c r="B23136" t="s">
        <v>468</v>
      </c>
      <c r="C23136" s="44">
        <v>0</v>
      </c>
      <c r="D23136" s="33">
        <v>43874</v>
      </c>
    </row>
    <row r="23137" spans="2:4" x14ac:dyDescent="0.2">
      <c r="B23137" t="s">
        <v>468</v>
      </c>
      <c r="C23137" s="44">
        <v>0</v>
      </c>
      <c r="D23137" s="33">
        <v>43875</v>
      </c>
    </row>
    <row r="23138" spans="2:4" x14ac:dyDescent="0.2">
      <c r="B23138" t="s">
        <v>468</v>
      </c>
      <c r="C23138" s="44">
        <v>0</v>
      </c>
      <c r="D23138" s="33">
        <v>43876</v>
      </c>
    </row>
    <row r="23139" spans="2:4" x14ac:dyDescent="0.2">
      <c r="B23139" t="s">
        <v>468</v>
      </c>
      <c r="C23139" s="44">
        <v>0</v>
      </c>
      <c r="D23139" s="33">
        <v>43877</v>
      </c>
    </row>
    <row r="23140" spans="2:4" x14ac:dyDescent="0.2">
      <c r="B23140" t="s">
        <v>468</v>
      </c>
      <c r="C23140" s="44">
        <v>0</v>
      </c>
      <c r="D23140" s="33">
        <v>43878</v>
      </c>
    </row>
    <row r="23141" spans="2:4" x14ac:dyDescent="0.2">
      <c r="B23141" t="s">
        <v>468</v>
      </c>
      <c r="C23141" s="44">
        <v>0</v>
      </c>
      <c r="D23141" s="33">
        <v>43879</v>
      </c>
    </row>
    <row r="23142" spans="2:4" x14ac:dyDescent="0.2">
      <c r="B23142" t="s">
        <v>468</v>
      </c>
      <c r="C23142" s="44">
        <v>0</v>
      </c>
      <c r="D23142" s="33">
        <v>43880</v>
      </c>
    </row>
    <row r="23143" spans="2:4" x14ac:dyDescent="0.2">
      <c r="B23143" t="s">
        <v>468</v>
      </c>
      <c r="C23143" s="44">
        <v>0</v>
      </c>
      <c r="D23143" s="33">
        <v>43881</v>
      </c>
    </row>
    <row r="23144" spans="2:4" x14ac:dyDescent="0.2">
      <c r="B23144" t="s">
        <v>468</v>
      </c>
      <c r="C23144" s="44">
        <v>0</v>
      </c>
      <c r="D23144" s="33">
        <v>43882</v>
      </c>
    </row>
    <row r="23145" spans="2:4" x14ac:dyDescent="0.2">
      <c r="B23145" t="s">
        <v>468</v>
      </c>
      <c r="C23145" s="44">
        <v>0</v>
      </c>
      <c r="D23145" s="33">
        <v>43883</v>
      </c>
    </row>
    <row r="23146" spans="2:4" x14ac:dyDescent="0.2">
      <c r="B23146" t="s">
        <v>468</v>
      </c>
      <c r="C23146" s="44">
        <v>0</v>
      </c>
      <c r="D23146" s="33">
        <v>43884</v>
      </c>
    </row>
    <row r="23147" spans="2:4" x14ac:dyDescent="0.2">
      <c r="B23147" t="s">
        <v>468</v>
      </c>
      <c r="C23147" s="44">
        <v>0</v>
      </c>
      <c r="D23147" s="33">
        <v>43885</v>
      </c>
    </row>
    <row r="23148" spans="2:4" x14ac:dyDescent="0.2">
      <c r="B23148" t="s">
        <v>468</v>
      </c>
      <c r="C23148" s="44">
        <v>0</v>
      </c>
      <c r="D23148" s="33">
        <v>43886</v>
      </c>
    </row>
    <row r="23149" spans="2:4" x14ac:dyDescent="0.2">
      <c r="B23149" t="s">
        <v>468</v>
      </c>
      <c r="C23149" s="44">
        <v>0</v>
      </c>
      <c r="D23149" s="33">
        <v>43887</v>
      </c>
    </row>
    <row r="23150" spans="2:4" x14ac:dyDescent="0.2">
      <c r="B23150" t="s">
        <v>468</v>
      </c>
      <c r="C23150" s="44">
        <v>0</v>
      </c>
      <c r="D23150" s="33">
        <v>43888</v>
      </c>
    </row>
    <row r="23151" spans="2:4" x14ac:dyDescent="0.2">
      <c r="B23151" t="s">
        <v>468</v>
      </c>
      <c r="C23151" s="44">
        <v>0</v>
      </c>
      <c r="D23151" s="33">
        <v>43889</v>
      </c>
    </row>
    <row r="23152" spans="2:4" x14ac:dyDescent="0.2">
      <c r="B23152" t="s">
        <v>468</v>
      </c>
      <c r="C23152" s="44">
        <v>0</v>
      </c>
      <c r="D23152" s="33">
        <v>43890</v>
      </c>
    </row>
    <row r="23153" spans="2:4" x14ac:dyDescent="0.2">
      <c r="B23153" t="s">
        <v>468</v>
      </c>
      <c r="C23153" s="44">
        <v>0</v>
      </c>
      <c r="D23153" s="33">
        <v>43891</v>
      </c>
    </row>
    <row r="23154" spans="2:4" x14ac:dyDescent="0.2">
      <c r="B23154" t="s">
        <v>468</v>
      </c>
      <c r="C23154" s="44">
        <v>0</v>
      </c>
      <c r="D23154" s="33">
        <v>43892</v>
      </c>
    </row>
    <row r="23155" spans="2:4" x14ac:dyDescent="0.2">
      <c r="B23155" t="s">
        <v>468</v>
      </c>
      <c r="C23155" s="44">
        <v>0</v>
      </c>
      <c r="D23155" s="33">
        <v>43893</v>
      </c>
    </row>
    <row r="23156" spans="2:4" x14ac:dyDescent="0.2">
      <c r="B23156" t="s">
        <v>468</v>
      </c>
      <c r="C23156" s="44">
        <v>0</v>
      </c>
      <c r="D23156" s="33">
        <v>43894</v>
      </c>
    </row>
    <row r="23157" spans="2:4" x14ac:dyDescent="0.2">
      <c r="B23157" t="s">
        <v>468</v>
      </c>
      <c r="C23157" s="44">
        <v>0</v>
      </c>
      <c r="D23157" s="33">
        <v>43895</v>
      </c>
    </row>
    <row r="23158" spans="2:4" x14ac:dyDescent="0.2">
      <c r="B23158" t="s">
        <v>468</v>
      </c>
      <c r="C23158" s="44">
        <v>0</v>
      </c>
      <c r="D23158" s="33">
        <v>43896</v>
      </c>
    </row>
    <row r="23159" spans="2:4" x14ac:dyDescent="0.2">
      <c r="B23159" t="s">
        <v>468</v>
      </c>
      <c r="C23159" s="44">
        <v>0</v>
      </c>
      <c r="D23159" s="33">
        <v>43897</v>
      </c>
    </row>
    <row r="23160" spans="2:4" x14ac:dyDescent="0.2">
      <c r="B23160" t="s">
        <v>468</v>
      </c>
      <c r="C23160" s="44">
        <v>0</v>
      </c>
      <c r="D23160" s="33">
        <v>43898</v>
      </c>
    </row>
    <row r="23161" spans="2:4" x14ac:dyDescent="0.2">
      <c r="B23161" t="s">
        <v>468</v>
      </c>
      <c r="C23161" s="44">
        <v>0</v>
      </c>
      <c r="D23161" s="33">
        <v>43899</v>
      </c>
    </row>
    <row r="23162" spans="2:4" x14ac:dyDescent="0.2">
      <c r="B23162" t="s">
        <v>468</v>
      </c>
      <c r="C23162" s="44">
        <v>0</v>
      </c>
      <c r="D23162" s="33">
        <v>43900</v>
      </c>
    </row>
    <row r="23163" spans="2:4" x14ac:dyDescent="0.2">
      <c r="B23163" t="s">
        <v>468</v>
      </c>
      <c r="C23163" s="44">
        <v>0</v>
      </c>
      <c r="D23163" s="33">
        <v>43901</v>
      </c>
    </row>
    <row r="23164" spans="2:4" x14ac:dyDescent="0.2">
      <c r="B23164" t="s">
        <v>468</v>
      </c>
      <c r="C23164" s="44">
        <v>0</v>
      </c>
      <c r="D23164" s="33">
        <v>43902</v>
      </c>
    </row>
    <row r="23165" spans="2:4" x14ac:dyDescent="0.2">
      <c r="B23165" t="s">
        <v>468</v>
      </c>
      <c r="C23165" s="44">
        <v>0</v>
      </c>
      <c r="D23165" s="33">
        <v>43903</v>
      </c>
    </row>
    <row r="23166" spans="2:4" x14ac:dyDescent="0.2">
      <c r="B23166" t="s">
        <v>468</v>
      </c>
      <c r="C23166" s="44">
        <v>1</v>
      </c>
      <c r="D23166" s="33">
        <v>43904</v>
      </c>
    </row>
    <row r="23167" spans="2:4" x14ac:dyDescent="0.2">
      <c r="B23167" t="s">
        <v>468</v>
      </c>
      <c r="C23167" s="44">
        <v>1</v>
      </c>
      <c r="D23167" s="33">
        <v>43905</v>
      </c>
    </row>
    <row r="23168" spans="2:4" x14ac:dyDescent="0.2">
      <c r="B23168" t="s">
        <v>469</v>
      </c>
      <c r="C23168" s="44">
        <v>0</v>
      </c>
      <c r="D23168" s="33">
        <v>43852</v>
      </c>
    </row>
    <row r="23169" spans="2:4" x14ac:dyDescent="0.2">
      <c r="B23169" t="s">
        <v>469</v>
      </c>
      <c r="C23169" s="44">
        <v>0</v>
      </c>
      <c r="D23169" s="33">
        <v>43853</v>
      </c>
    </row>
    <row r="23170" spans="2:4" x14ac:dyDescent="0.2">
      <c r="B23170" t="s">
        <v>469</v>
      </c>
      <c r="C23170" s="44">
        <v>0</v>
      </c>
      <c r="D23170" s="33">
        <v>43854</v>
      </c>
    </row>
    <row r="23171" spans="2:4" x14ac:dyDescent="0.2">
      <c r="B23171" t="s">
        <v>469</v>
      </c>
      <c r="C23171" s="44">
        <v>0</v>
      </c>
      <c r="D23171" s="33">
        <v>43855</v>
      </c>
    </row>
    <row r="23172" spans="2:4" x14ac:dyDescent="0.2">
      <c r="B23172" t="s">
        <v>469</v>
      </c>
      <c r="C23172" s="44">
        <v>0</v>
      </c>
      <c r="D23172" s="33">
        <v>43856</v>
      </c>
    </row>
    <row r="23173" spans="2:4" x14ac:dyDescent="0.2">
      <c r="B23173" t="s">
        <v>469</v>
      </c>
      <c r="C23173" s="44">
        <v>0</v>
      </c>
      <c r="D23173" s="33">
        <v>43857</v>
      </c>
    </row>
    <row r="23174" spans="2:4" x14ac:dyDescent="0.2">
      <c r="B23174" t="s">
        <v>469</v>
      </c>
      <c r="C23174" s="44">
        <v>0</v>
      </c>
      <c r="D23174" s="33">
        <v>43858</v>
      </c>
    </row>
    <row r="23175" spans="2:4" x14ac:dyDescent="0.2">
      <c r="B23175" t="s">
        <v>469</v>
      </c>
      <c r="C23175" s="44">
        <v>0</v>
      </c>
      <c r="D23175" s="33">
        <v>43859</v>
      </c>
    </row>
    <row r="23176" spans="2:4" x14ac:dyDescent="0.2">
      <c r="B23176" t="s">
        <v>469</v>
      </c>
      <c r="C23176" s="44">
        <v>0</v>
      </c>
      <c r="D23176" s="33">
        <v>43860</v>
      </c>
    </row>
    <row r="23177" spans="2:4" x14ac:dyDescent="0.2">
      <c r="B23177" t="s">
        <v>469</v>
      </c>
      <c r="C23177" s="44">
        <v>0</v>
      </c>
      <c r="D23177" s="33">
        <v>43861</v>
      </c>
    </row>
    <row r="23178" spans="2:4" x14ac:dyDescent="0.2">
      <c r="B23178" t="s">
        <v>469</v>
      </c>
      <c r="C23178" s="44">
        <v>0</v>
      </c>
      <c r="D23178" s="33">
        <v>43862</v>
      </c>
    </row>
    <row r="23179" spans="2:4" x14ac:dyDescent="0.2">
      <c r="B23179" t="s">
        <v>469</v>
      </c>
      <c r="C23179" s="44">
        <v>0</v>
      </c>
      <c r="D23179" s="33">
        <v>43863</v>
      </c>
    </row>
    <row r="23180" spans="2:4" x14ac:dyDescent="0.2">
      <c r="B23180" t="s">
        <v>469</v>
      </c>
      <c r="C23180" s="44">
        <v>0</v>
      </c>
      <c r="D23180" s="33">
        <v>43864</v>
      </c>
    </row>
    <row r="23181" spans="2:4" x14ac:dyDescent="0.2">
      <c r="B23181" t="s">
        <v>469</v>
      </c>
      <c r="C23181" s="44">
        <v>0</v>
      </c>
      <c r="D23181" s="33">
        <v>43865</v>
      </c>
    </row>
    <row r="23182" spans="2:4" x14ac:dyDescent="0.2">
      <c r="B23182" t="s">
        <v>469</v>
      </c>
      <c r="C23182" s="44">
        <v>0</v>
      </c>
      <c r="D23182" s="33">
        <v>43866</v>
      </c>
    </row>
    <row r="23183" spans="2:4" x14ac:dyDescent="0.2">
      <c r="B23183" t="s">
        <v>469</v>
      </c>
      <c r="C23183" s="44">
        <v>0</v>
      </c>
      <c r="D23183" s="33">
        <v>43867</v>
      </c>
    </row>
    <row r="23184" spans="2:4" x14ac:dyDescent="0.2">
      <c r="B23184" t="s">
        <v>469</v>
      </c>
      <c r="C23184" s="44">
        <v>0</v>
      </c>
      <c r="D23184" s="33">
        <v>43868</v>
      </c>
    </row>
    <row r="23185" spans="2:4" x14ac:dyDescent="0.2">
      <c r="B23185" t="s">
        <v>469</v>
      </c>
      <c r="C23185" s="44">
        <v>0</v>
      </c>
      <c r="D23185" s="33">
        <v>43869</v>
      </c>
    </row>
    <row r="23186" spans="2:4" x14ac:dyDescent="0.2">
      <c r="B23186" t="s">
        <v>469</v>
      </c>
      <c r="C23186" s="44">
        <v>0</v>
      </c>
      <c r="D23186" s="33">
        <v>43870</v>
      </c>
    </row>
    <row r="23187" spans="2:4" x14ac:dyDescent="0.2">
      <c r="B23187" t="s">
        <v>469</v>
      </c>
      <c r="C23187" s="44">
        <v>0</v>
      </c>
      <c r="D23187" s="33">
        <v>43871</v>
      </c>
    </row>
    <row r="23188" spans="2:4" x14ac:dyDescent="0.2">
      <c r="B23188" t="s">
        <v>469</v>
      </c>
      <c r="C23188" s="44">
        <v>0</v>
      </c>
      <c r="D23188" s="33">
        <v>43872</v>
      </c>
    </row>
    <row r="23189" spans="2:4" x14ac:dyDescent="0.2">
      <c r="B23189" t="s">
        <v>469</v>
      </c>
      <c r="C23189" s="44">
        <v>0</v>
      </c>
      <c r="D23189" s="33">
        <v>43873</v>
      </c>
    </row>
    <row r="23190" spans="2:4" x14ac:dyDescent="0.2">
      <c r="B23190" t="s">
        <v>469</v>
      </c>
      <c r="C23190" s="44">
        <v>0</v>
      </c>
      <c r="D23190" s="33">
        <v>43874</v>
      </c>
    </row>
    <row r="23191" spans="2:4" x14ac:dyDescent="0.2">
      <c r="B23191" t="s">
        <v>469</v>
      </c>
      <c r="C23191" s="44">
        <v>0</v>
      </c>
      <c r="D23191" s="33">
        <v>43875</v>
      </c>
    </row>
    <row r="23192" spans="2:4" x14ac:dyDescent="0.2">
      <c r="B23192" t="s">
        <v>469</v>
      </c>
      <c r="C23192" s="44">
        <v>0</v>
      </c>
      <c r="D23192" s="33">
        <v>43876</v>
      </c>
    </row>
    <row r="23193" spans="2:4" x14ac:dyDescent="0.2">
      <c r="B23193" t="s">
        <v>469</v>
      </c>
      <c r="C23193" s="44">
        <v>0</v>
      </c>
      <c r="D23193" s="33">
        <v>43877</v>
      </c>
    </row>
    <row r="23194" spans="2:4" x14ac:dyDescent="0.2">
      <c r="B23194" t="s">
        <v>469</v>
      </c>
      <c r="C23194" s="44">
        <v>0</v>
      </c>
      <c r="D23194" s="33">
        <v>43878</v>
      </c>
    </row>
    <row r="23195" spans="2:4" x14ac:dyDescent="0.2">
      <c r="B23195" t="s">
        <v>469</v>
      </c>
      <c r="C23195" s="44">
        <v>0</v>
      </c>
      <c r="D23195" s="33">
        <v>43879</v>
      </c>
    </row>
    <row r="23196" spans="2:4" x14ac:dyDescent="0.2">
      <c r="B23196" t="s">
        <v>469</v>
      </c>
      <c r="C23196" s="44">
        <v>0</v>
      </c>
      <c r="D23196" s="33">
        <v>43880</v>
      </c>
    </row>
    <row r="23197" spans="2:4" x14ac:dyDescent="0.2">
      <c r="B23197" t="s">
        <v>469</v>
      </c>
      <c r="C23197" s="44">
        <v>0</v>
      </c>
      <c r="D23197" s="33">
        <v>43881</v>
      </c>
    </row>
    <row r="23198" spans="2:4" x14ac:dyDescent="0.2">
      <c r="B23198" t="s">
        <v>469</v>
      </c>
      <c r="C23198" s="44">
        <v>0</v>
      </c>
      <c r="D23198" s="33">
        <v>43882</v>
      </c>
    </row>
    <row r="23199" spans="2:4" x14ac:dyDescent="0.2">
      <c r="B23199" t="s">
        <v>469</v>
      </c>
      <c r="C23199" s="44">
        <v>0</v>
      </c>
      <c r="D23199" s="33">
        <v>43883</v>
      </c>
    </row>
    <row r="23200" spans="2:4" x14ac:dyDescent="0.2">
      <c r="B23200" t="s">
        <v>469</v>
      </c>
      <c r="C23200" s="44">
        <v>0</v>
      </c>
      <c r="D23200" s="33">
        <v>43884</v>
      </c>
    </row>
    <row r="23201" spans="2:4" x14ac:dyDescent="0.2">
      <c r="B23201" t="s">
        <v>469</v>
      </c>
      <c r="C23201" s="44">
        <v>0</v>
      </c>
      <c r="D23201" s="33">
        <v>43885</v>
      </c>
    </row>
    <row r="23202" spans="2:4" x14ac:dyDescent="0.2">
      <c r="B23202" t="s">
        <v>469</v>
      </c>
      <c r="C23202" s="44">
        <v>0</v>
      </c>
      <c r="D23202" s="33">
        <v>43886</v>
      </c>
    </row>
    <row r="23203" spans="2:4" x14ac:dyDescent="0.2">
      <c r="B23203" t="s">
        <v>469</v>
      </c>
      <c r="C23203" s="44">
        <v>0</v>
      </c>
      <c r="D23203" s="33">
        <v>43887</v>
      </c>
    </row>
    <row r="23204" spans="2:4" x14ac:dyDescent="0.2">
      <c r="B23204" t="s">
        <v>469</v>
      </c>
      <c r="C23204" s="44">
        <v>0</v>
      </c>
      <c r="D23204" s="33">
        <v>43888</v>
      </c>
    </row>
    <row r="23205" spans="2:4" x14ac:dyDescent="0.2">
      <c r="B23205" t="s">
        <v>469</v>
      </c>
      <c r="C23205" s="44">
        <v>0</v>
      </c>
      <c r="D23205" s="33">
        <v>43889</v>
      </c>
    </row>
    <row r="23206" spans="2:4" x14ac:dyDescent="0.2">
      <c r="B23206" t="s">
        <v>469</v>
      </c>
      <c r="C23206" s="44">
        <v>0</v>
      </c>
      <c r="D23206" s="33">
        <v>43890</v>
      </c>
    </row>
    <row r="23207" spans="2:4" x14ac:dyDescent="0.2">
      <c r="B23207" t="s">
        <v>469</v>
      </c>
      <c r="C23207" s="44">
        <v>0</v>
      </c>
      <c r="D23207" s="33">
        <v>43891</v>
      </c>
    </row>
    <row r="23208" spans="2:4" x14ac:dyDescent="0.2">
      <c r="B23208" t="s">
        <v>469</v>
      </c>
      <c r="C23208" s="44">
        <v>0</v>
      </c>
      <c r="D23208" s="33">
        <v>43892</v>
      </c>
    </row>
    <row r="23209" spans="2:4" x14ac:dyDescent="0.2">
      <c r="B23209" t="s">
        <v>469</v>
      </c>
      <c r="C23209" s="44">
        <v>0</v>
      </c>
      <c r="D23209" s="33">
        <v>43893</v>
      </c>
    </row>
    <row r="23210" spans="2:4" x14ac:dyDescent="0.2">
      <c r="B23210" t="s">
        <v>469</v>
      </c>
      <c r="C23210" s="44">
        <v>0</v>
      </c>
      <c r="D23210" s="33">
        <v>43894</v>
      </c>
    </row>
    <row r="23211" spans="2:4" x14ac:dyDescent="0.2">
      <c r="B23211" t="s">
        <v>469</v>
      </c>
      <c r="C23211" s="44">
        <v>0</v>
      </c>
      <c r="D23211" s="33">
        <v>43895</v>
      </c>
    </row>
    <row r="23212" spans="2:4" x14ac:dyDescent="0.2">
      <c r="B23212" t="s">
        <v>469</v>
      </c>
      <c r="C23212" s="44">
        <v>0</v>
      </c>
      <c r="D23212" s="33">
        <v>43896</v>
      </c>
    </row>
    <row r="23213" spans="2:4" x14ac:dyDescent="0.2">
      <c r="B23213" t="s">
        <v>469</v>
      </c>
      <c r="C23213" s="44">
        <v>0</v>
      </c>
      <c r="D23213" s="33">
        <v>43897</v>
      </c>
    </row>
    <row r="23214" spans="2:4" x14ac:dyDescent="0.2">
      <c r="B23214" t="s">
        <v>469</v>
      </c>
      <c r="C23214" s="44">
        <v>0</v>
      </c>
      <c r="D23214" s="33">
        <v>43898</v>
      </c>
    </row>
    <row r="23215" spans="2:4" x14ac:dyDescent="0.2">
      <c r="B23215" t="s">
        <v>469</v>
      </c>
      <c r="C23215" s="44">
        <v>0</v>
      </c>
      <c r="D23215" s="33">
        <v>43899</v>
      </c>
    </row>
    <row r="23216" spans="2:4" x14ac:dyDescent="0.2">
      <c r="B23216" t="s">
        <v>469</v>
      </c>
      <c r="C23216" s="44">
        <v>0</v>
      </c>
      <c r="D23216" s="33">
        <v>43900</v>
      </c>
    </row>
    <row r="23217" spans="2:4" x14ac:dyDescent="0.2">
      <c r="B23217" t="s">
        <v>469</v>
      </c>
      <c r="C23217" s="44">
        <v>0</v>
      </c>
      <c r="D23217" s="33">
        <v>43901</v>
      </c>
    </row>
    <row r="23218" spans="2:4" x14ac:dyDescent="0.2">
      <c r="B23218" t="s">
        <v>469</v>
      </c>
      <c r="C23218" s="44">
        <v>0</v>
      </c>
      <c r="D23218" s="33">
        <v>43902</v>
      </c>
    </row>
    <row r="23219" spans="2:4" x14ac:dyDescent="0.2">
      <c r="B23219" t="s">
        <v>469</v>
      </c>
      <c r="C23219" s="44">
        <v>0</v>
      </c>
      <c r="D23219" s="33">
        <v>43903</v>
      </c>
    </row>
    <row r="23220" spans="2:4" x14ac:dyDescent="0.2">
      <c r="B23220" t="s">
        <v>469</v>
      </c>
      <c r="C23220" s="44">
        <v>1</v>
      </c>
      <c r="D23220" s="33">
        <v>43904</v>
      </c>
    </row>
    <row r="23221" spans="2:4" x14ac:dyDescent="0.2">
      <c r="B23221" t="s">
        <v>469</v>
      </c>
      <c r="C23221" s="44">
        <v>1</v>
      </c>
      <c r="D23221" s="33">
        <v>43905</v>
      </c>
    </row>
    <row r="23222" spans="2:4" x14ac:dyDescent="0.2">
      <c r="B23222" t="s">
        <v>470</v>
      </c>
      <c r="C23222" s="44">
        <v>0</v>
      </c>
      <c r="D23222" s="33">
        <v>43852</v>
      </c>
    </row>
    <row r="23223" spans="2:4" x14ac:dyDescent="0.2">
      <c r="B23223" t="s">
        <v>470</v>
      </c>
      <c r="C23223" s="44">
        <v>0</v>
      </c>
      <c r="D23223" s="33">
        <v>43853</v>
      </c>
    </row>
    <row r="23224" spans="2:4" x14ac:dyDescent="0.2">
      <c r="B23224" t="s">
        <v>470</v>
      </c>
      <c r="C23224" s="44">
        <v>0</v>
      </c>
      <c r="D23224" s="33">
        <v>43854</v>
      </c>
    </row>
    <row r="23225" spans="2:4" x14ac:dyDescent="0.2">
      <c r="B23225" t="s">
        <v>470</v>
      </c>
      <c r="C23225" s="44">
        <v>0</v>
      </c>
      <c r="D23225" s="33">
        <v>43855</v>
      </c>
    </row>
    <row r="23226" spans="2:4" x14ac:dyDescent="0.2">
      <c r="B23226" t="s">
        <v>470</v>
      </c>
      <c r="C23226" s="44">
        <v>0</v>
      </c>
      <c r="D23226" s="33">
        <v>43856</v>
      </c>
    </row>
    <row r="23227" spans="2:4" x14ac:dyDescent="0.2">
      <c r="B23227" t="s">
        <v>470</v>
      </c>
      <c r="C23227" s="44">
        <v>0</v>
      </c>
      <c r="D23227" s="33">
        <v>43857</v>
      </c>
    </row>
    <row r="23228" spans="2:4" x14ac:dyDescent="0.2">
      <c r="B23228" t="s">
        <v>470</v>
      </c>
      <c r="C23228" s="44">
        <v>0</v>
      </c>
      <c r="D23228" s="33">
        <v>43858</v>
      </c>
    </row>
    <row r="23229" spans="2:4" x14ac:dyDescent="0.2">
      <c r="B23229" t="s">
        <v>470</v>
      </c>
      <c r="C23229" s="44">
        <v>0</v>
      </c>
      <c r="D23229" s="33">
        <v>43859</v>
      </c>
    </row>
    <row r="23230" spans="2:4" x14ac:dyDescent="0.2">
      <c r="B23230" t="s">
        <v>470</v>
      </c>
      <c r="C23230" s="44">
        <v>0</v>
      </c>
      <c r="D23230" s="33">
        <v>43860</v>
      </c>
    </row>
    <row r="23231" spans="2:4" x14ac:dyDescent="0.2">
      <c r="B23231" t="s">
        <v>470</v>
      </c>
      <c r="C23231" s="44">
        <v>0</v>
      </c>
      <c r="D23231" s="33">
        <v>43861</v>
      </c>
    </row>
    <row r="23232" spans="2:4" x14ac:dyDescent="0.2">
      <c r="B23232" t="s">
        <v>470</v>
      </c>
      <c r="C23232" s="44">
        <v>0</v>
      </c>
      <c r="D23232" s="33">
        <v>43862</v>
      </c>
    </row>
    <row r="23233" spans="2:4" x14ac:dyDescent="0.2">
      <c r="B23233" t="s">
        <v>470</v>
      </c>
      <c r="C23233" s="44">
        <v>0</v>
      </c>
      <c r="D23233" s="33">
        <v>43863</v>
      </c>
    </row>
    <row r="23234" spans="2:4" x14ac:dyDescent="0.2">
      <c r="B23234" t="s">
        <v>470</v>
      </c>
      <c r="C23234" s="44">
        <v>0</v>
      </c>
      <c r="D23234" s="33">
        <v>43864</v>
      </c>
    </row>
    <row r="23235" spans="2:4" x14ac:dyDescent="0.2">
      <c r="B23235" t="s">
        <v>470</v>
      </c>
      <c r="C23235" s="44">
        <v>0</v>
      </c>
      <c r="D23235" s="33">
        <v>43865</v>
      </c>
    </row>
    <row r="23236" spans="2:4" x14ac:dyDescent="0.2">
      <c r="B23236" t="s">
        <v>470</v>
      </c>
      <c r="C23236" s="44">
        <v>0</v>
      </c>
      <c r="D23236" s="33">
        <v>43866</v>
      </c>
    </row>
    <row r="23237" spans="2:4" x14ac:dyDescent="0.2">
      <c r="B23237" t="s">
        <v>470</v>
      </c>
      <c r="C23237" s="44">
        <v>0</v>
      </c>
      <c r="D23237" s="33">
        <v>43867</v>
      </c>
    </row>
    <row r="23238" spans="2:4" x14ac:dyDescent="0.2">
      <c r="B23238" t="s">
        <v>470</v>
      </c>
      <c r="C23238" s="44">
        <v>0</v>
      </c>
      <c r="D23238" s="33">
        <v>43868</v>
      </c>
    </row>
    <row r="23239" spans="2:4" x14ac:dyDescent="0.2">
      <c r="B23239" t="s">
        <v>470</v>
      </c>
      <c r="C23239" s="44">
        <v>0</v>
      </c>
      <c r="D23239" s="33">
        <v>43869</v>
      </c>
    </row>
    <row r="23240" spans="2:4" x14ac:dyDescent="0.2">
      <c r="B23240" t="s">
        <v>470</v>
      </c>
      <c r="C23240" s="44">
        <v>0</v>
      </c>
      <c r="D23240" s="33">
        <v>43870</v>
      </c>
    </row>
    <row r="23241" spans="2:4" x14ac:dyDescent="0.2">
      <c r="B23241" t="s">
        <v>470</v>
      </c>
      <c r="C23241" s="44">
        <v>0</v>
      </c>
      <c r="D23241" s="33">
        <v>43871</v>
      </c>
    </row>
    <row r="23242" spans="2:4" x14ac:dyDescent="0.2">
      <c r="B23242" t="s">
        <v>470</v>
      </c>
      <c r="C23242" s="44">
        <v>0</v>
      </c>
      <c r="D23242" s="33">
        <v>43872</v>
      </c>
    </row>
    <row r="23243" spans="2:4" x14ac:dyDescent="0.2">
      <c r="B23243" t="s">
        <v>470</v>
      </c>
      <c r="C23243" s="44">
        <v>0</v>
      </c>
      <c r="D23243" s="33">
        <v>43873</v>
      </c>
    </row>
    <row r="23244" spans="2:4" x14ac:dyDescent="0.2">
      <c r="B23244" t="s">
        <v>470</v>
      </c>
      <c r="C23244" s="44">
        <v>0</v>
      </c>
      <c r="D23244" s="33">
        <v>43874</v>
      </c>
    </row>
    <row r="23245" spans="2:4" x14ac:dyDescent="0.2">
      <c r="B23245" t="s">
        <v>470</v>
      </c>
      <c r="C23245" s="44">
        <v>0</v>
      </c>
      <c r="D23245" s="33">
        <v>43875</v>
      </c>
    </row>
    <row r="23246" spans="2:4" x14ac:dyDescent="0.2">
      <c r="B23246" t="s">
        <v>470</v>
      </c>
      <c r="C23246" s="44">
        <v>0</v>
      </c>
      <c r="D23246" s="33">
        <v>43876</v>
      </c>
    </row>
    <row r="23247" spans="2:4" x14ac:dyDescent="0.2">
      <c r="B23247" t="s">
        <v>470</v>
      </c>
      <c r="C23247" s="44">
        <v>0</v>
      </c>
      <c r="D23247" s="33">
        <v>43877</v>
      </c>
    </row>
    <row r="23248" spans="2:4" x14ac:dyDescent="0.2">
      <c r="B23248" t="s">
        <v>470</v>
      </c>
      <c r="C23248" s="44">
        <v>0</v>
      </c>
      <c r="D23248" s="33">
        <v>43878</v>
      </c>
    </row>
    <row r="23249" spans="2:4" x14ac:dyDescent="0.2">
      <c r="B23249" t="s">
        <v>470</v>
      </c>
      <c r="C23249" s="44">
        <v>0</v>
      </c>
      <c r="D23249" s="33">
        <v>43879</v>
      </c>
    </row>
    <row r="23250" spans="2:4" x14ac:dyDescent="0.2">
      <c r="B23250" t="s">
        <v>470</v>
      </c>
      <c r="C23250" s="44">
        <v>0</v>
      </c>
      <c r="D23250" s="33">
        <v>43880</v>
      </c>
    </row>
    <row r="23251" spans="2:4" x14ac:dyDescent="0.2">
      <c r="B23251" t="s">
        <v>470</v>
      </c>
      <c r="C23251" s="44">
        <v>0</v>
      </c>
      <c r="D23251" s="33">
        <v>43881</v>
      </c>
    </row>
    <row r="23252" spans="2:4" x14ac:dyDescent="0.2">
      <c r="B23252" t="s">
        <v>470</v>
      </c>
      <c r="C23252" s="44">
        <v>0</v>
      </c>
      <c r="D23252" s="33">
        <v>43882</v>
      </c>
    </row>
    <row r="23253" spans="2:4" x14ac:dyDescent="0.2">
      <c r="B23253" t="s">
        <v>470</v>
      </c>
      <c r="C23253" s="44">
        <v>0</v>
      </c>
      <c r="D23253" s="33">
        <v>43883</v>
      </c>
    </row>
    <row r="23254" spans="2:4" x14ac:dyDescent="0.2">
      <c r="B23254" t="s">
        <v>470</v>
      </c>
      <c r="C23254" s="44">
        <v>0</v>
      </c>
      <c r="D23254" s="33">
        <v>43884</v>
      </c>
    </row>
    <row r="23255" spans="2:4" x14ac:dyDescent="0.2">
      <c r="B23255" t="s">
        <v>470</v>
      </c>
      <c r="C23255" s="44">
        <v>0</v>
      </c>
      <c r="D23255" s="33">
        <v>43885</v>
      </c>
    </row>
    <row r="23256" spans="2:4" x14ac:dyDescent="0.2">
      <c r="B23256" t="s">
        <v>470</v>
      </c>
      <c r="C23256" s="44">
        <v>0</v>
      </c>
      <c r="D23256" s="33">
        <v>43886</v>
      </c>
    </row>
    <row r="23257" spans="2:4" x14ac:dyDescent="0.2">
      <c r="B23257" t="s">
        <v>470</v>
      </c>
      <c r="C23257" s="44">
        <v>0</v>
      </c>
      <c r="D23257" s="33">
        <v>43887</v>
      </c>
    </row>
    <row r="23258" spans="2:4" x14ac:dyDescent="0.2">
      <c r="B23258" t="s">
        <v>470</v>
      </c>
      <c r="C23258" s="44">
        <v>0</v>
      </c>
      <c r="D23258" s="33">
        <v>43888</v>
      </c>
    </row>
    <row r="23259" spans="2:4" x14ac:dyDescent="0.2">
      <c r="B23259" t="s">
        <v>470</v>
      </c>
      <c r="C23259" s="44">
        <v>0</v>
      </c>
      <c r="D23259" s="33">
        <v>43889</v>
      </c>
    </row>
    <row r="23260" spans="2:4" x14ac:dyDescent="0.2">
      <c r="B23260" t="s">
        <v>470</v>
      </c>
      <c r="C23260" s="44">
        <v>0</v>
      </c>
      <c r="D23260" s="33">
        <v>43890</v>
      </c>
    </row>
    <row r="23261" spans="2:4" x14ac:dyDescent="0.2">
      <c r="B23261" t="s">
        <v>470</v>
      </c>
      <c r="C23261" s="44">
        <v>0</v>
      </c>
      <c r="D23261" s="33">
        <v>43891</v>
      </c>
    </row>
    <row r="23262" spans="2:4" x14ac:dyDescent="0.2">
      <c r="B23262" t="s">
        <v>470</v>
      </c>
      <c r="C23262" s="44">
        <v>0</v>
      </c>
      <c r="D23262" s="33">
        <v>43892</v>
      </c>
    </row>
    <row r="23263" spans="2:4" x14ac:dyDescent="0.2">
      <c r="B23263" t="s">
        <v>470</v>
      </c>
      <c r="C23263" s="44">
        <v>0</v>
      </c>
      <c r="D23263" s="33">
        <v>43893</v>
      </c>
    </row>
    <row r="23264" spans="2:4" x14ac:dyDescent="0.2">
      <c r="B23264" t="s">
        <v>470</v>
      </c>
      <c r="C23264" s="44">
        <v>0</v>
      </c>
      <c r="D23264" s="33">
        <v>43894</v>
      </c>
    </row>
    <row r="23265" spans="2:4" x14ac:dyDescent="0.2">
      <c r="B23265" t="s">
        <v>470</v>
      </c>
      <c r="C23265" s="44">
        <v>0</v>
      </c>
      <c r="D23265" s="33">
        <v>43895</v>
      </c>
    </row>
    <row r="23266" spans="2:4" x14ac:dyDescent="0.2">
      <c r="B23266" t="s">
        <v>470</v>
      </c>
      <c r="C23266" s="44">
        <v>0</v>
      </c>
      <c r="D23266" s="33">
        <v>43896</v>
      </c>
    </row>
    <row r="23267" spans="2:4" x14ac:dyDescent="0.2">
      <c r="B23267" t="s">
        <v>470</v>
      </c>
      <c r="C23267" s="44">
        <v>0</v>
      </c>
      <c r="D23267" s="33">
        <v>43897</v>
      </c>
    </row>
    <row r="23268" spans="2:4" x14ac:dyDescent="0.2">
      <c r="B23268" t="s">
        <v>470</v>
      </c>
      <c r="C23268" s="44">
        <v>0</v>
      </c>
      <c r="D23268" s="33">
        <v>43898</v>
      </c>
    </row>
    <row r="23269" spans="2:4" x14ac:dyDescent="0.2">
      <c r="B23269" t="s">
        <v>470</v>
      </c>
      <c r="C23269" s="44">
        <v>0</v>
      </c>
      <c r="D23269" s="33">
        <v>43899</v>
      </c>
    </row>
    <row r="23270" spans="2:4" x14ac:dyDescent="0.2">
      <c r="B23270" t="s">
        <v>470</v>
      </c>
      <c r="C23270" s="44">
        <v>0</v>
      </c>
      <c r="D23270" s="33">
        <v>43900</v>
      </c>
    </row>
    <row r="23271" spans="2:4" x14ac:dyDescent="0.2">
      <c r="B23271" t="s">
        <v>470</v>
      </c>
      <c r="C23271" s="44">
        <v>0</v>
      </c>
      <c r="D23271" s="33">
        <v>43901</v>
      </c>
    </row>
    <row r="23272" spans="2:4" x14ac:dyDescent="0.2">
      <c r="B23272" t="s">
        <v>470</v>
      </c>
      <c r="C23272" s="44">
        <v>0</v>
      </c>
      <c r="D23272" s="33">
        <v>43902</v>
      </c>
    </row>
    <row r="23273" spans="2:4" x14ac:dyDescent="0.2">
      <c r="B23273" t="s">
        <v>470</v>
      </c>
      <c r="C23273" s="44">
        <v>0</v>
      </c>
      <c r="D23273" s="33">
        <v>43903</v>
      </c>
    </row>
    <row r="23274" spans="2:4" x14ac:dyDescent="0.2">
      <c r="B23274" t="s">
        <v>470</v>
      </c>
      <c r="C23274" s="44">
        <v>1</v>
      </c>
      <c r="D23274" s="33">
        <v>43904</v>
      </c>
    </row>
    <row r="23275" spans="2:4" x14ac:dyDescent="0.2">
      <c r="B23275" t="s">
        <v>470</v>
      </c>
      <c r="C23275" s="44">
        <v>1</v>
      </c>
      <c r="D23275" s="33">
        <v>43905</v>
      </c>
    </row>
    <row r="23276" spans="2:4" x14ac:dyDescent="0.2">
      <c r="B23276" t="s">
        <v>471</v>
      </c>
      <c r="C23276" s="44">
        <v>0</v>
      </c>
      <c r="D23276" s="33">
        <v>43852</v>
      </c>
    </row>
    <row r="23277" spans="2:4" x14ac:dyDescent="0.2">
      <c r="B23277" t="s">
        <v>471</v>
      </c>
      <c r="C23277" s="44">
        <v>0</v>
      </c>
      <c r="D23277" s="33">
        <v>43853</v>
      </c>
    </row>
    <row r="23278" spans="2:4" x14ac:dyDescent="0.2">
      <c r="B23278" t="s">
        <v>471</v>
      </c>
      <c r="C23278" s="44">
        <v>0</v>
      </c>
      <c r="D23278" s="33">
        <v>43854</v>
      </c>
    </row>
    <row r="23279" spans="2:4" x14ac:dyDescent="0.2">
      <c r="B23279" t="s">
        <v>471</v>
      </c>
      <c r="C23279" s="44">
        <v>0</v>
      </c>
      <c r="D23279" s="33">
        <v>43855</v>
      </c>
    </row>
    <row r="23280" spans="2:4" x14ac:dyDescent="0.2">
      <c r="B23280" t="s">
        <v>471</v>
      </c>
      <c r="C23280" s="44">
        <v>0</v>
      </c>
      <c r="D23280" s="33">
        <v>43856</v>
      </c>
    </row>
    <row r="23281" spans="2:4" x14ac:dyDescent="0.2">
      <c r="B23281" t="s">
        <v>471</v>
      </c>
      <c r="C23281" s="44">
        <v>0</v>
      </c>
      <c r="D23281" s="33">
        <v>43857</v>
      </c>
    </row>
    <row r="23282" spans="2:4" x14ac:dyDescent="0.2">
      <c r="B23282" t="s">
        <v>471</v>
      </c>
      <c r="C23282" s="44">
        <v>0</v>
      </c>
      <c r="D23282" s="33">
        <v>43858</v>
      </c>
    </row>
    <row r="23283" spans="2:4" x14ac:dyDescent="0.2">
      <c r="B23283" t="s">
        <v>471</v>
      </c>
      <c r="C23283" s="44">
        <v>0</v>
      </c>
      <c r="D23283" s="33">
        <v>43859</v>
      </c>
    </row>
    <row r="23284" spans="2:4" x14ac:dyDescent="0.2">
      <c r="B23284" t="s">
        <v>471</v>
      </c>
      <c r="C23284" s="44">
        <v>0</v>
      </c>
      <c r="D23284" s="33">
        <v>43860</v>
      </c>
    </row>
    <row r="23285" spans="2:4" x14ac:dyDescent="0.2">
      <c r="B23285" t="s">
        <v>471</v>
      </c>
      <c r="C23285" s="44">
        <v>0</v>
      </c>
      <c r="D23285" s="33">
        <v>43861</v>
      </c>
    </row>
    <row r="23286" spans="2:4" x14ac:dyDescent="0.2">
      <c r="B23286" t="s">
        <v>471</v>
      </c>
      <c r="C23286" s="44">
        <v>0</v>
      </c>
      <c r="D23286" s="33">
        <v>43862</v>
      </c>
    </row>
    <row r="23287" spans="2:4" x14ac:dyDescent="0.2">
      <c r="B23287" t="s">
        <v>471</v>
      </c>
      <c r="C23287" s="44">
        <v>0</v>
      </c>
      <c r="D23287" s="33">
        <v>43863</v>
      </c>
    </row>
    <row r="23288" spans="2:4" x14ac:dyDescent="0.2">
      <c r="B23288" t="s">
        <v>471</v>
      </c>
      <c r="C23288" s="44">
        <v>0</v>
      </c>
      <c r="D23288" s="33">
        <v>43864</v>
      </c>
    </row>
    <row r="23289" spans="2:4" x14ac:dyDescent="0.2">
      <c r="B23289" t="s">
        <v>471</v>
      </c>
      <c r="C23289" s="44">
        <v>0</v>
      </c>
      <c r="D23289" s="33">
        <v>43865</v>
      </c>
    </row>
    <row r="23290" spans="2:4" x14ac:dyDescent="0.2">
      <c r="B23290" t="s">
        <v>471</v>
      </c>
      <c r="C23290" s="44">
        <v>0</v>
      </c>
      <c r="D23290" s="33">
        <v>43866</v>
      </c>
    </row>
    <row r="23291" spans="2:4" x14ac:dyDescent="0.2">
      <c r="B23291" t="s">
        <v>471</v>
      </c>
      <c r="C23291" s="44">
        <v>0</v>
      </c>
      <c r="D23291" s="33">
        <v>43867</v>
      </c>
    </row>
    <row r="23292" spans="2:4" x14ac:dyDescent="0.2">
      <c r="B23292" t="s">
        <v>471</v>
      </c>
      <c r="C23292" s="44">
        <v>0</v>
      </c>
      <c r="D23292" s="33">
        <v>43868</v>
      </c>
    </row>
    <row r="23293" spans="2:4" x14ac:dyDescent="0.2">
      <c r="B23293" t="s">
        <v>471</v>
      </c>
      <c r="C23293" s="44">
        <v>0</v>
      </c>
      <c r="D23293" s="33">
        <v>43869</v>
      </c>
    </row>
    <row r="23294" spans="2:4" x14ac:dyDescent="0.2">
      <c r="B23294" t="s">
        <v>471</v>
      </c>
      <c r="C23294" s="44">
        <v>0</v>
      </c>
      <c r="D23294" s="33">
        <v>43870</v>
      </c>
    </row>
    <row r="23295" spans="2:4" x14ac:dyDescent="0.2">
      <c r="B23295" t="s">
        <v>471</v>
      </c>
      <c r="C23295" s="44">
        <v>0</v>
      </c>
      <c r="D23295" s="33">
        <v>43871</v>
      </c>
    </row>
    <row r="23296" spans="2:4" x14ac:dyDescent="0.2">
      <c r="B23296" t="s">
        <v>471</v>
      </c>
      <c r="C23296" s="44">
        <v>0</v>
      </c>
      <c r="D23296" s="33">
        <v>43872</v>
      </c>
    </row>
    <row r="23297" spans="2:4" x14ac:dyDescent="0.2">
      <c r="B23297" t="s">
        <v>471</v>
      </c>
      <c r="C23297" s="44">
        <v>0</v>
      </c>
      <c r="D23297" s="33">
        <v>43873</v>
      </c>
    </row>
    <row r="23298" spans="2:4" x14ac:dyDescent="0.2">
      <c r="B23298" t="s">
        <v>471</v>
      </c>
      <c r="C23298" s="44">
        <v>0</v>
      </c>
      <c r="D23298" s="33">
        <v>43874</v>
      </c>
    </row>
    <row r="23299" spans="2:4" x14ac:dyDescent="0.2">
      <c r="B23299" t="s">
        <v>471</v>
      </c>
      <c r="C23299" s="44">
        <v>0</v>
      </c>
      <c r="D23299" s="33">
        <v>43875</v>
      </c>
    </row>
    <row r="23300" spans="2:4" x14ac:dyDescent="0.2">
      <c r="B23300" t="s">
        <v>471</v>
      </c>
      <c r="C23300" s="44">
        <v>0</v>
      </c>
      <c r="D23300" s="33">
        <v>43876</v>
      </c>
    </row>
    <row r="23301" spans="2:4" x14ac:dyDescent="0.2">
      <c r="B23301" t="s">
        <v>471</v>
      </c>
      <c r="C23301" s="44">
        <v>0</v>
      </c>
      <c r="D23301" s="33">
        <v>43877</v>
      </c>
    </row>
    <row r="23302" spans="2:4" x14ac:dyDescent="0.2">
      <c r="B23302" t="s">
        <v>471</v>
      </c>
      <c r="C23302" s="44">
        <v>0</v>
      </c>
      <c r="D23302" s="33">
        <v>43878</v>
      </c>
    </row>
    <row r="23303" spans="2:4" x14ac:dyDescent="0.2">
      <c r="B23303" t="s">
        <v>471</v>
      </c>
      <c r="C23303" s="44">
        <v>0</v>
      </c>
      <c r="D23303" s="33">
        <v>43879</v>
      </c>
    </row>
    <row r="23304" spans="2:4" x14ac:dyDescent="0.2">
      <c r="B23304" t="s">
        <v>471</v>
      </c>
      <c r="C23304" s="44">
        <v>0</v>
      </c>
      <c r="D23304" s="33">
        <v>43880</v>
      </c>
    </row>
    <row r="23305" spans="2:4" x14ac:dyDescent="0.2">
      <c r="B23305" t="s">
        <v>471</v>
      </c>
      <c r="C23305" s="44">
        <v>0</v>
      </c>
      <c r="D23305" s="33">
        <v>43881</v>
      </c>
    </row>
    <row r="23306" spans="2:4" x14ac:dyDescent="0.2">
      <c r="B23306" t="s">
        <v>471</v>
      </c>
      <c r="C23306" s="44">
        <v>0</v>
      </c>
      <c r="D23306" s="33">
        <v>43882</v>
      </c>
    </row>
    <row r="23307" spans="2:4" x14ac:dyDescent="0.2">
      <c r="B23307" t="s">
        <v>471</v>
      </c>
      <c r="C23307" s="44">
        <v>0</v>
      </c>
      <c r="D23307" s="33">
        <v>43883</v>
      </c>
    </row>
    <row r="23308" spans="2:4" x14ac:dyDescent="0.2">
      <c r="B23308" t="s">
        <v>471</v>
      </c>
      <c r="C23308" s="44">
        <v>0</v>
      </c>
      <c r="D23308" s="33">
        <v>43884</v>
      </c>
    </row>
    <row r="23309" spans="2:4" x14ac:dyDescent="0.2">
      <c r="B23309" t="s">
        <v>471</v>
      </c>
      <c r="C23309" s="44">
        <v>0</v>
      </c>
      <c r="D23309" s="33">
        <v>43885</v>
      </c>
    </row>
    <row r="23310" spans="2:4" x14ac:dyDescent="0.2">
      <c r="B23310" t="s">
        <v>471</v>
      </c>
      <c r="C23310" s="44">
        <v>0</v>
      </c>
      <c r="D23310" s="33">
        <v>43886</v>
      </c>
    </row>
    <row r="23311" spans="2:4" x14ac:dyDescent="0.2">
      <c r="B23311" t="s">
        <v>471</v>
      </c>
      <c r="C23311" s="44">
        <v>0</v>
      </c>
      <c r="D23311" s="33">
        <v>43887</v>
      </c>
    </row>
    <row r="23312" spans="2:4" x14ac:dyDescent="0.2">
      <c r="B23312" t="s">
        <v>471</v>
      </c>
      <c r="C23312" s="44">
        <v>0</v>
      </c>
      <c r="D23312" s="33">
        <v>43888</v>
      </c>
    </row>
    <row r="23313" spans="2:4" x14ac:dyDescent="0.2">
      <c r="B23313" t="s">
        <v>471</v>
      </c>
      <c r="C23313" s="44">
        <v>0</v>
      </c>
      <c r="D23313" s="33">
        <v>43889</v>
      </c>
    </row>
    <row r="23314" spans="2:4" x14ac:dyDescent="0.2">
      <c r="B23314" t="s">
        <v>471</v>
      </c>
      <c r="C23314" s="44">
        <v>0</v>
      </c>
      <c r="D23314" s="33">
        <v>43890</v>
      </c>
    </row>
    <row r="23315" spans="2:4" x14ac:dyDescent="0.2">
      <c r="B23315" t="s">
        <v>471</v>
      </c>
      <c r="C23315" s="44">
        <v>0</v>
      </c>
      <c r="D23315" s="33">
        <v>43891</v>
      </c>
    </row>
    <row r="23316" spans="2:4" x14ac:dyDescent="0.2">
      <c r="B23316" t="s">
        <v>471</v>
      </c>
      <c r="C23316" s="44">
        <v>0</v>
      </c>
      <c r="D23316" s="33">
        <v>43892</v>
      </c>
    </row>
    <row r="23317" spans="2:4" x14ac:dyDescent="0.2">
      <c r="B23317" t="s">
        <v>471</v>
      </c>
      <c r="C23317" s="44">
        <v>0</v>
      </c>
      <c r="D23317" s="33">
        <v>43893</v>
      </c>
    </row>
    <row r="23318" spans="2:4" x14ac:dyDescent="0.2">
      <c r="B23318" t="s">
        <v>471</v>
      </c>
      <c r="C23318" s="44">
        <v>0</v>
      </c>
      <c r="D23318" s="33">
        <v>43894</v>
      </c>
    </row>
    <row r="23319" spans="2:4" x14ac:dyDescent="0.2">
      <c r="B23319" t="s">
        <v>471</v>
      </c>
      <c r="C23319" s="44">
        <v>0</v>
      </c>
      <c r="D23319" s="33">
        <v>43895</v>
      </c>
    </row>
    <row r="23320" spans="2:4" x14ac:dyDescent="0.2">
      <c r="B23320" t="s">
        <v>471</v>
      </c>
      <c r="C23320" s="44">
        <v>0</v>
      </c>
      <c r="D23320" s="33">
        <v>43896</v>
      </c>
    </row>
    <row r="23321" spans="2:4" x14ac:dyDescent="0.2">
      <c r="B23321" t="s">
        <v>471</v>
      </c>
      <c r="C23321" s="44">
        <v>0</v>
      </c>
      <c r="D23321" s="33">
        <v>43897</v>
      </c>
    </row>
    <row r="23322" spans="2:4" x14ac:dyDescent="0.2">
      <c r="B23322" t="s">
        <v>471</v>
      </c>
      <c r="C23322" s="44">
        <v>0</v>
      </c>
      <c r="D23322" s="33">
        <v>43898</v>
      </c>
    </row>
    <row r="23323" spans="2:4" x14ac:dyDescent="0.2">
      <c r="B23323" t="s">
        <v>471</v>
      </c>
      <c r="C23323" s="44">
        <v>0</v>
      </c>
      <c r="D23323" s="33">
        <v>43899</v>
      </c>
    </row>
    <row r="23324" spans="2:4" x14ac:dyDescent="0.2">
      <c r="B23324" t="s">
        <v>471</v>
      </c>
      <c r="C23324" s="44">
        <v>0</v>
      </c>
      <c r="D23324" s="33">
        <v>43900</v>
      </c>
    </row>
    <row r="23325" spans="2:4" x14ac:dyDescent="0.2">
      <c r="B23325" t="s">
        <v>471</v>
      </c>
      <c r="C23325" s="44">
        <v>0</v>
      </c>
      <c r="D23325" s="33">
        <v>43901</v>
      </c>
    </row>
    <row r="23326" spans="2:4" x14ac:dyDescent="0.2">
      <c r="B23326" t="s">
        <v>471</v>
      </c>
      <c r="C23326" s="44">
        <v>0</v>
      </c>
      <c r="D23326" s="33">
        <v>43902</v>
      </c>
    </row>
    <row r="23327" spans="2:4" x14ac:dyDescent="0.2">
      <c r="B23327" t="s">
        <v>471</v>
      </c>
      <c r="C23327" s="44">
        <v>0</v>
      </c>
      <c r="D23327" s="33">
        <v>43903</v>
      </c>
    </row>
    <row r="23328" spans="2:4" x14ac:dyDescent="0.2">
      <c r="B23328" t="s">
        <v>471</v>
      </c>
      <c r="C23328" s="44">
        <v>1</v>
      </c>
      <c r="D23328" s="33">
        <v>43904</v>
      </c>
    </row>
    <row r="23329" spans="2:4" x14ac:dyDescent="0.2">
      <c r="B23329" t="s">
        <v>471</v>
      </c>
      <c r="C23329" s="44">
        <v>1</v>
      </c>
      <c r="D23329" s="33">
        <v>43905</v>
      </c>
    </row>
    <row r="23330" spans="2:4" x14ac:dyDescent="0.2">
      <c r="B23330" t="s">
        <v>472</v>
      </c>
      <c r="C23330" s="44">
        <v>0</v>
      </c>
      <c r="D23330" s="33">
        <v>43852</v>
      </c>
    </row>
    <row r="23331" spans="2:4" x14ac:dyDescent="0.2">
      <c r="B23331" t="s">
        <v>472</v>
      </c>
      <c r="C23331" s="44">
        <v>0</v>
      </c>
      <c r="D23331" s="33">
        <v>43853</v>
      </c>
    </row>
    <row r="23332" spans="2:4" x14ac:dyDescent="0.2">
      <c r="B23332" t="s">
        <v>472</v>
      </c>
      <c r="C23332" s="44">
        <v>0</v>
      </c>
      <c r="D23332" s="33">
        <v>43854</v>
      </c>
    </row>
    <row r="23333" spans="2:4" x14ac:dyDescent="0.2">
      <c r="B23333" t="s">
        <v>472</v>
      </c>
      <c r="C23333" s="44">
        <v>0</v>
      </c>
      <c r="D23333" s="33">
        <v>43855</v>
      </c>
    </row>
    <row r="23334" spans="2:4" x14ac:dyDescent="0.2">
      <c r="B23334" t="s">
        <v>472</v>
      </c>
      <c r="C23334" s="44">
        <v>0</v>
      </c>
      <c r="D23334" s="33">
        <v>43856</v>
      </c>
    </row>
    <row r="23335" spans="2:4" x14ac:dyDescent="0.2">
      <c r="B23335" t="s">
        <v>472</v>
      </c>
      <c r="C23335" s="44">
        <v>0</v>
      </c>
      <c r="D23335" s="33">
        <v>43857</v>
      </c>
    </row>
    <row r="23336" spans="2:4" x14ac:dyDescent="0.2">
      <c r="B23336" t="s">
        <v>472</v>
      </c>
      <c r="C23336" s="44">
        <v>0</v>
      </c>
      <c r="D23336" s="33">
        <v>43858</v>
      </c>
    </row>
    <row r="23337" spans="2:4" x14ac:dyDescent="0.2">
      <c r="B23337" t="s">
        <v>472</v>
      </c>
      <c r="C23337" s="44">
        <v>0</v>
      </c>
      <c r="D23337" s="33">
        <v>43859</v>
      </c>
    </row>
    <row r="23338" spans="2:4" x14ac:dyDescent="0.2">
      <c r="B23338" t="s">
        <v>472</v>
      </c>
      <c r="C23338" s="44">
        <v>0</v>
      </c>
      <c r="D23338" s="33">
        <v>43860</v>
      </c>
    </row>
    <row r="23339" spans="2:4" x14ac:dyDescent="0.2">
      <c r="B23339" t="s">
        <v>472</v>
      </c>
      <c r="C23339" s="44">
        <v>0</v>
      </c>
      <c r="D23339" s="33">
        <v>43861</v>
      </c>
    </row>
    <row r="23340" spans="2:4" x14ac:dyDescent="0.2">
      <c r="B23340" t="s">
        <v>472</v>
      </c>
      <c r="C23340" s="44">
        <v>0</v>
      </c>
      <c r="D23340" s="33">
        <v>43862</v>
      </c>
    </row>
    <row r="23341" spans="2:4" x14ac:dyDescent="0.2">
      <c r="B23341" t="s">
        <v>472</v>
      </c>
      <c r="C23341" s="44">
        <v>0</v>
      </c>
      <c r="D23341" s="33">
        <v>43863</v>
      </c>
    </row>
    <row r="23342" spans="2:4" x14ac:dyDescent="0.2">
      <c r="B23342" t="s">
        <v>472</v>
      </c>
      <c r="C23342" s="44">
        <v>0</v>
      </c>
      <c r="D23342" s="33">
        <v>43864</v>
      </c>
    </row>
    <row r="23343" spans="2:4" x14ac:dyDescent="0.2">
      <c r="B23343" t="s">
        <v>472</v>
      </c>
      <c r="C23343" s="44">
        <v>0</v>
      </c>
      <c r="D23343" s="33">
        <v>43865</v>
      </c>
    </row>
    <row r="23344" spans="2:4" x14ac:dyDescent="0.2">
      <c r="B23344" t="s">
        <v>472</v>
      </c>
      <c r="C23344" s="44">
        <v>0</v>
      </c>
      <c r="D23344" s="33">
        <v>43866</v>
      </c>
    </row>
    <row r="23345" spans="2:4" x14ac:dyDescent="0.2">
      <c r="B23345" t="s">
        <v>472</v>
      </c>
      <c r="C23345" s="44">
        <v>0</v>
      </c>
      <c r="D23345" s="33">
        <v>43867</v>
      </c>
    </row>
    <row r="23346" spans="2:4" x14ac:dyDescent="0.2">
      <c r="B23346" t="s">
        <v>472</v>
      </c>
      <c r="C23346" s="44">
        <v>0</v>
      </c>
      <c r="D23346" s="33">
        <v>43868</v>
      </c>
    </row>
    <row r="23347" spans="2:4" x14ac:dyDescent="0.2">
      <c r="B23347" t="s">
        <v>472</v>
      </c>
      <c r="C23347" s="44">
        <v>0</v>
      </c>
      <c r="D23347" s="33">
        <v>43869</v>
      </c>
    </row>
    <row r="23348" spans="2:4" x14ac:dyDescent="0.2">
      <c r="B23348" t="s">
        <v>472</v>
      </c>
      <c r="C23348" s="44">
        <v>0</v>
      </c>
      <c r="D23348" s="33">
        <v>43870</v>
      </c>
    </row>
    <row r="23349" spans="2:4" x14ac:dyDescent="0.2">
      <c r="B23349" t="s">
        <v>472</v>
      </c>
      <c r="C23349" s="44">
        <v>0</v>
      </c>
      <c r="D23349" s="33">
        <v>43871</v>
      </c>
    </row>
    <row r="23350" spans="2:4" x14ac:dyDescent="0.2">
      <c r="B23350" t="s">
        <v>472</v>
      </c>
      <c r="C23350" s="44">
        <v>0</v>
      </c>
      <c r="D23350" s="33">
        <v>43872</v>
      </c>
    </row>
    <row r="23351" spans="2:4" x14ac:dyDescent="0.2">
      <c r="B23351" t="s">
        <v>472</v>
      </c>
      <c r="C23351" s="44">
        <v>0</v>
      </c>
      <c r="D23351" s="33">
        <v>43873</v>
      </c>
    </row>
    <row r="23352" spans="2:4" x14ac:dyDescent="0.2">
      <c r="B23352" t="s">
        <v>472</v>
      </c>
      <c r="C23352" s="44">
        <v>0</v>
      </c>
      <c r="D23352" s="33">
        <v>43874</v>
      </c>
    </row>
    <row r="23353" spans="2:4" x14ac:dyDescent="0.2">
      <c r="B23353" t="s">
        <v>472</v>
      </c>
      <c r="C23353" s="44">
        <v>0</v>
      </c>
      <c r="D23353" s="33">
        <v>43875</v>
      </c>
    </row>
    <row r="23354" spans="2:4" x14ac:dyDescent="0.2">
      <c r="B23354" t="s">
        <v>472</v>
      </c>
      <c r="C23354" s="44">
        <v>0</v>
      </c>
      <c r="D23354" s="33">
        <v>43876</v>
      </c>
    </row>
    <row r="23355" spans="2:4" x14ac:dyDescent="0.2">
      <c r="B23355" t="s">
        <v>472</v>
      </c>
      <c r="C23355" s="44">
        <v>0</v>
      </c>
      <c r="D23355" s="33">
        <v>43877</v>
      </c>
    </row>
    <row r="23356" spans="2:4" x14ac:dyDescent="0.2">
      <c r="B23356" t="s">
        <v>472</v>
      </c>
      <c r="C23356" s="44">
        <v>0</v>
      </c>
      <c r="D23356" s="33">
        <v>43878</v>
      </c>
    </row>
    <row r="23357" spans="2:4" x14ac:dyDescent="0.2">
      <c r="B23357" t="s">
        <v>472</v>
      </c>
      <c r="C23357" s="44">
        <v>0</v>
      </c>
      <c r="D23357" s="33">
        <v>43879</v>
      </c>
    </row>
    <row r="23358" spans="2:4" x14ac:dyDescent="0.2">
      <c r="B23358" t="s">
        <v>472</v>
      </c>
      <c r="C23358" s="44">
        <v>0</v>
      </c>
      <c r="D23358" s="33">
        <v>43880</v>
      </c>
    </row>
    <row r="23359" spans="2:4" x14ac:dyDescent="0.2">
      <c r="B23359" t="s">
        <v>472</v>
      </c>
      <c r="C23359" s="44">
        <v>0</v>
      </c>
      <c r="D23359" s="33">
        <v>43881</v>
      </c>
    </row>
    <row r="23360" spans="2:4" x14ac:dyDescent="0.2">
      <c r="B23360" t="s">
        <v>472</v>
      </c>
      <c r="C23360" s="44">
        <v>0</v>
      </c>
      <c r="D23360" s="33">
        <v>43882</v>
      </c>
    </row>
    <row r="23361" spans="2:4" x14ac:dyDescent="0.2">
      <c r="B23361" t="s">
        <v>472</v>
      </c>
      <c r="C23361" s="44">
        <v>0</v>
      </c>
      <c r="D23361" s="33">
        <v>43883</v>
      </c>
    </row>
    <row r="23362" spans="2:4" x14ac:dyDescent="0.2">
      <c r="B23362" t="s">
        <v>472</v>
      </c>
      <c r="C23362" s="44">
        <v>0</v>
      </c>
      <c r="D23362" s="33">
        <v>43884</v>
      </c>
    </row>
    <row r="23363" spans="2:4" x14ac:dyDescent="0.2">
      <c r="B23363" t="s">
        <v>472</v>
      </c>
      <c r="C23363" s="44">
        <v>0</v>
      </c>
      <c r="D23363" s="33">
        <v>43885</v>
      </c>
    </row>
    <row r="23364" spans="2:4" x14ac:dyDescent="0.2">
      <c r="B23364" t="s">
        <v>472</v>
      </c>
      <c r="C23364" s="44">
        <v>0</v>
      </c>
      <c r="D23364" s="33">
        <v>43886</v>
      </c>
    </row>
    <row r="23365" spans="2:4" x14ac:dyDescent="0.2">
      <c r="B23365" t="s">
        <v>472</v>
      </c>
      <c r="C23365" s="44">
        <v>0</v>
      </c>
      <c r="D23365" s="33">
        <v>43887</v>
      </c>
    </row>
    <row r="23366" spans="2:4" x14ac:dyDescent="0.2">
      <c r="B23366" t="s">
        <v>472</v>
      </c>
      <c r="C23366" s="44">
        <v>0</v>
      </c>
      <c r="D23366" s="33">
        <v>43888</v>
      </c>
    </row>
    <row r="23367" spans="2:4" x14ac:dyDescent="0.2">
      <c r="B23367" t="s">
        <v>472</v>
      </c>
      <c r="C23367" s="44">
        <v>0</v>
      </c>
      <c r="D23367" s="33">
        <v>43889</v>
      </c>
    </row>
    <row r="23368" spans="2:4" x14ac:dyDescent="0.2">
      <c r="B23368" t="s">
        <v>472</v>
      </c>
      <c r="C23368" s="44">
        <v>0</v>
      </c>
      <c r="D23368" s="33">
        <v>43890</v>
      </c>
    </row>
    <row r="23369" spans="2:4" x14ac:dyDescent="0.2">
      <c r="B23369" t="s">
        <v>472</v>
      </c>
      <c r="C23369" s="44">
        <v>0</v>
      </c>
      <c r="D23369" s="33">
        <v>43891</v>
      </c>
    </row>
    <row r="23370" spans="2:4" x14ac:dyDescent="0.2">
      <c r="B23370" t="s">
        <v>472</v>
      </c>
      <c r="C23370" s="44">
        <v>0</v>
      </c>
      <c r="D23370" s="33">
        <v>43892</v>
      </c>
    </row>
    <row r="23371" spans="2:4" x14ac:dyDescent="0.2">
      <c r="B23371" t="s">
        <v>472</v>
      </c>
      <c r="C23371" s="44">
        <v>0</v>
      </c>
      <c r="D23371" s="33">
        <v>43893</v>
      </c>
    </row>
    <row r="23372" spans="2:4" x14ac:dyDescent="0.2">
      <c r="B23372" t="s">
        <v>472</v>
      </c>
      <c r="C23372" s="44">
        <v>0</v>
      </c>
      <c r="D23372" s="33">
        <v>43894</v>
      </c>
    </row>
    <row r="23373" spans="2:4" x14ac:dyDescent="0.2">
      <c r="B23373" t="s">
        <v>472</v>
      </c>
      <c r="C23373" s="44">
        <v>0</v>
      </c>
      <c r="D23373" s="33">
        <v>43895</v>
      </c>
    </row>
    <row r="23374" spans="2:4" x14ac:dyDescent="0.2">
      <c r="B23374" t="s">
        <v>472</v>
      </c>
      <c r="C23374" s="44">
        <v>0</v>
      </c>
      <c r="D23374" s="33">
        <v>43896</v>
      </c>
    </row>
    <row r="23375" spans="2:4" x14ac:dyDescent="0.2">
      <c r="B23375" t="s">
        <v>472</v>
      </c>
      <c r="C23375" s="44">
        <v>0</v>
      </c>
      <c r="D23375" s="33">
        <v>43897</v>
      </c>
    </row>
    <row r="23376" spans="2:4" x14ac:dyDescent="0.2">
      <c r="B23376" t="s">
        <v>472</v>
      </c>
      <c r="C23376" s="44">
        <v>0</v>
      </c>
      <c r="D23376" s="33">
        <v>43898</v>
      </c>
    </row>
    <row r="23377" spans="2:4" x14ac:dyDescent="0.2">
      <c r="B23377" t="s">
        <v>472</v>
      </c>
      <c r="C23377" s="44">
        <v>0</v>
      </c>
      <c r="D23377" s="33">
        <v>43899</v>
      </c>
    </row>
    <row r="23378" spans="2:4" x14ac:dyDescent="0.2">
      <c r="B23378" t="s">
        <v>472</v>
      </c>
      <c r="C23378" s="44">
        <v>0</v>
      </c>
      <c r="D23378" s="33">
        <v>43900</v>
      </c>
    </row>
    <row r="23379" spans="2:4" x14ac:dyDescent="0.2">
      <c r="B23379" t="s">
        <v>472</v>
      </c>
      <c r="C23379" s="44">
        <v>0</v>
      </c>
      <c r="D23379" s="33">
        <v>43901</v>
      </c>
    </row>
    <row r="23380" spans="2:4" x14ac:dyDescent="0.2">
      <c r="B23380" t="s">
        <v>472</v>
      </c>
      <c r="C23380" s="44">
        <v>0</v>
      </c>
      <c r="D23380" s="33">
        <v>43902</v>
      </c>
    </row>
    <row r="23381" spans="2:4" x14ac:dyDescent="0.2">
      <c r="B23381" t="s">
        <v>472</v>
      </c>
      <c r="C23381" s="44">
        <v>0</v>
      </c>
      <c r="D23381" s="33">
        <v>43903</v>
      </c>
    </row>
    <row r="23382" spans="2:4" x14ac:dyDescent="0.2">
      <c r="B23382" t="s">
        <v>472</v>
      </c>
      <c r="C23382" s="44">
        <v>1</v>
      </c>
      <c r="D23382" s="33">
        <v>43904</v>
      </c>
    </row>
    <row r="23383" spans="2:4" x14ac:dyDescent="0.2">
      <c r="B23383" t="s">
        <v>472</v>
      </c>
      <c r="C23383" s="44">
        <v>1</v>
      </c>
      <c r="D23383" s="33">
        <v>43905</v>
      </c>
    </row>
    <row r="23384" spans="2:4" x14ac:dyDescent="0.2">
      <c r="B23384" t="s">
        <v>473</v>
      </c>
      <c r="C23384" s="44">
        <v>0</v>
      </c>
      <c r="D23384" s="33">
        <v>43852</v>
      </c>
    </row>
    <row r="23385" spans="2:4" x14ac:dyDescent="0.2">
      <c r="B23385" t="s">
        <v>473</v>
      </c>
      <c r="C23385" s="44">
        <v>0</v>
      </c>
      <c r="D23385" s="33">
        <v>43853</v>
      </c>
    </row>
    <row r="23386" spans="2:4" x14ac:dyDescent="0.2">
      <c r="B23386" t="s">
        <v>473</v>
      </c>
      <c r="C23386" s="44">
        <v>0</v>
      </c>
      <c r="D23386" s="33">
        <v>43854</v>
      </c>
    </row>
    <row r="23387" spans="2:4" x14ac:dyDescent="0.2">
      <c r="B23387" t="s">
        <v>473</v>
      </c>
      <c r="C23387" s="44">
        <v>0</v>
      </c>
      <c r="D23387" s="33">
        <v>43855</v>
      </c>
    </row>
    <row r="23388" spans="2:4" x14ac:dyDescent="0.2">
      <c r="B23388" t="s">
        <v>473</v>
      </c>
      <c r="C23388" s="44">
        <v>0</v>
      </c>
      <c r="D23388" s="33">
        <v>43856</v>
      </c>
    </row>
    <row r="23389" spans="2:4" x14ac:dyDescent="0.2">
      <c r="B23389" t="s">
        <v>473</v>
      </c>
      <c r="C23389" s="44">
        <v>0</v>
      </c>
      <c r="D23389" s="33">
        <v>43857</v>
      </c>
    </row>
    <row r="23390" spans="2:4" x14ac:dyDescent="0.2">
      <c r="B23390" t="s">
        <v>473</v>
      </c>
      <c r="C23390" s="44">
        <v>0</v>
      </c>
      <c r="D23390" s="33">
        <v>43858</v>
      </c>
    </row>
    <row r="23391" spans="2:4" x14ac:dyDescent="0.2">
      <c r="B23391" t="s">
        <v>473</v>
      </c>
      <c r="C23391" s="44">
        <v>0</v>
      </c>
      <c r="D23391" s="33">
        <v>43859</v>
      </c>
    </row>
    <row r="23392" spans="2:4" x14ac:dyDescent="0.2">
      <c r="B23392" t="s">
        <v>473</v>
      </c>
      <c r="C23392" s="44">
        <v>0</v>
      </c>
      <c r="D23392" s="33">
        <v>43860</v>
      </c>
    </row>
    <row r="23393" spans="2:4" x14ac:dyDescent="0.2">
      <c r="B23393" t="s">
        <v>473</v>
      </c>
      <c r="C23393" s="44">
        <v>0</v>
      </c>
      <c r="D23393" s="33">
        <v>43861</v>
      </c>
    </row>
    <row r="23394" spans="2:4" x14ac:dyDescent="0.2">
      <c r="B23394" t="s">
        <v>473</v>
      </c>
      <c r="C23394" s="44">
        <v>0</v>
      </c>
      <c r="D23394" s="33">
        <v>43862</v>
      </c>
    </row>
    <row r="23395" spans="2:4" x14ac:dyDescent="0.2">
      <c r="B23395" t="s">
        <v>473</v>
      </c>
      <c r="C23395" s="44">
        <v>0</v>
      </c>
      <c r="D23395" s="33">
        <v>43863</v>
      </c>
    </row>
    <row r="23396" spans="2:4" x14ac:dyDescent="0.2">
      <c r="B23396" t="s">
        <v>473</v>
      </c>
      <c r="C23396" s="44">
        <v>0</v>
      </c>
      <c r="D23396" s="33">
        <v>43864</v>
      </c>
    </row>
    <row r="23397" spans="2:4" x14ac:dyDescent="0.2">
      <c r="B23397" t="s">
        <v>473</v>
      </c>
      <c r="C23397" s="44">
        <v>0</v>
      </c>
      <c r="D23397" s="33">
        <v>43865</v>
      </c>
    </row>
    <row r="23398" spans="2:4" x14ac:dyDescent="0.2">
      <c r="B23398" t="s">
        <v>473</v>
      </c>
      <c r="C23398" s="44">
        <v>0</v>
      </c>
      <c r="D23398" s="33">
        <v>43866</v>
      </c>
    </row>
    <row r="23399" spans="2:4" x14ac:dyDescent="0.2">
      <c r="B23399" t="s">
        <v>473</v>
      </c>
      <c r="C23399" s="44">
        <v>0</v>
      </c>
      <c r="D23399" s="33">
        <v>43867</v>
      </c>
    </row>
    <row r="23400" spans="2:4" x14ac:dyDescent="0.2">
      <c r="B23400" t="s">
        <v>473</v>
      </c>
      <c r="C23400" s="44">
        <v>0</v>
      </c>
      <c r="D23400" s="33">
        <v>43868</v>
      </c>
    </row>
    <row r="23401" spans="2:4" x14ac:dyDescent="0.2">
      <c r="B23401" t="s">
        <v>473</v>
      </c>
      <c r="C23401" s="44">
        <v>0</v>
      </c>
      <c r="D23401" s="33">
        <v>43869</v>
      </c>
    </row>
    <row r="23402" spans="2:4" x14ac:dyDescent="0.2">
      <c r="B23402" t="s">
        <v>473</v>
      </c>
      <c r="C23402" s="44">
        <v>0</v>
      </c>
      <c r="D23402" s="33">
        <v>43870</v>
      </c>
    </row>
    <row r="23403" spans="2:4" x14ac:dyDescent="0.2">
      <c r="B23403" t="s">
        <v>473</v>
      </c>
      <c r="C23403" s="44">
        <v>0</v>
      </c>
      <c r="D23403" s="33">
        <v>43871</v>
      </c>
    </row>
    <row r="23404" spans="2:4" x14ac:dyDescent="0.2">
      <c r="B23404" t="s">
        <v>473</v>
      </c>
      <c r="C23404" s="44">
        <v>0</v>
      </c>
      <c r="D23404" s="33">
        <v>43872</v>
      </c>
    </row>
    <row r="23405" spans="2:4" x14ac:dyDescent="0.2">
      <c r="B23405" t="s">
        <v>473</v>
      </c>
      <c r="C23405" s="44">
        <v>0</v>
      </c>
      <c r="D23405" s="33">
        <v>43873</v>
      </c>
    </row>
    <row r="23406" spans="2:4" x14ac:dyDescent="0.2">
      <c r="B23406" t="s">
        <v>473</v>
      </c>
      <c r="C23406" s="44">
        <v>0</v>
      </c>
      <c r="D23406" s="33">
        <v>43874</v>
      </c>
    </row>
    <row r="23407" spans="2:4" x14ac:dyDescent="0.2">
      <c r="B23407" t="s">
        <v>473</v>
      </c>
      <c r="C23407" s="44">
        <v>0</v>
      </c>
      <c r="D23407" s="33">
        <v>43875</v>
      </c>
    </row>
    <row r="23408" spans="2:4" x14ac:dyDescent="0.2">
      <c r="B23408" t="s">
        <v>473</v>
      </c>
      <c r="C23408" s="44">
        <v>0</v>
      </c>
      <c r="D23408" s="33">
        <v>43876</v>
      </c>
    </row>
    <row r="23409" spans="2:4" x14ac:dyDescent="0.2">
      <c r="B23409" t="s">
        <v>473</v>
      </c>
      <c r="C23409" s="44">
        <v>0</v>
      </c>
      <c r="D23409" s="33">
        <v>43877</v>
      </c>
    </row>
    <row r="23410" spans="2:4" x14ac:dyDescent="0.2">
      <c r="B23410" t="s">
        <v>473</v>
      </c>
      <c r="C23410" s="44">
        <v>0</v>
      </c>
      <c r="D23410" s="33">
        <v>43878</v>
      </c>
    </row>
    <row r="23411" spans="2:4" x14ac:dyDescent="0.2">
      <c r="B23411" t="s">
        <v>473</v>
      </c>
      <c r="C23411" s="44">
        <v>0</v>
      </c>
      <c r="D23411" s="33">
        <v>43879</v>
      </c>
    </row>
    <row r="23412" spans="2:4" x14ac:dyDescent="0.2">
      <c r="B23412" t="s">
        <v>473</v>
      </c>
      <c r="C23412" s="44">
        <v>0</v>
      </c>
      <c r="D23412" s="33">
        <v>43880</v>
      </c>
    </row>
    <row r="23413" spans="2:4" x14ac:dyDescent="0.2">
      <c r="B23413" t="s">
        <v>473</v>
      </c>
      <c r="C23413" s="44">
        <v>0</v>
      </c>
      <c r="D23413" s="33">
        <v>43881</v>
      </c>
    </row>
    <row r="23414" spans="2:4" x14ac:dyDescent="0.2">
      <c r="B23414" t="s">
        <v>473</v>
      </c>
      <c r="C23414" s="44">
        <v>0</v>
      </c>
      <c r="D23414" s="33">
        <v>43882</v>
      </c>
    </row>
    <row r="23415" spans="2:4" x14ac:dyDescent="0.2">
      <c r="B23415" t="s">
        <v>473</v>
      </c>
      <c r="C23415" s="44">
        <v>0</v>
      </c>
      <c r="D23415" s="33">
        <v>43883</v>
      </c>
    </row>
    <row r="23416" spans="2:4" x14ac:dyDescent="0.2">
      <c r="B23416" t="s">
        <v>473</v>
      </c>
      <c r="C23416" s="44">
        <v>0</v>
      </c>
      <c r="D23416" s="33">
        <v>43884</v>
      </c>
    </row>
    <row r="23417" spans="2:4" x14ac:dyDescent="0.2">
      <c r="B23417" t="s">
        <v>473</v>
      </c>
      <c r="C23417" s="44">
        <v>0</v>
      </c>
      <c r="D23417" s="33">
        <v>43885</v>
      </c>
    </row>
    <row r="23418" spans="2:4" x14ac:dyDescent="0.2">
      <c r="B23418" t="s">
        <v>473</v>
      </c>
      <c r="C23418" s="44">
        <v>0</v>
      </c>
      <c r="D23418" s="33">
        <v>43886</v>
      </c>
    </row>
    <row r="23419" spans="2:4" x14ac:dyDescent="0.2">
      <c r="B23419" t="s">
        <v>473</v>
      </c>
      <c r="C23419" s="44">
        <v>0</v>
      </c>
      <c r="D23419" s="33">
        <v>43887</v>
      </c>
    </row>
    <row r="23420" spans="2:4" x14ac:dyDescent="0.2">
      <c r="B23420" t="s">
        <v>473</v>
      </c>
      <c r="C23420" s="44">
        <v>0</v>
      </c>
      <c r="D23420" s="33">
        <v>43888</v>
      </c>
    </row>
    <row r="23421" spans="2:4" x14ac:dyDescent="0.2">
      <c r="B23421" t="s">
        <v>473</v>
      </c>
      <c r="C23421" s="44">
        <v>0</v>
      </c>
      <c r="D23421" s="33">
        <v>43889</v>
      </c>
    </row>
    <row r="23422" spans="2:4" x14ac:dyDescent="0.2">
      <c r="B23422" t="s">
        <v>473</v>
      </c>
      <c r="C23422" s="44">
        <v>0</v>
      </c>
      <c r="D23422" s="33">
        <v>43890</v>
      </c>
    </row>
    <row r="23423" spans="2:4" x14ac:dyDescent="0.2">
      <c r="B23423" t="s">
        <v>473</v>
      </c>
      <c r="C23423" s="44">
        <v>0</v>
      </c>
      <c r="D23423" s="33">
        <v>43891</v>
      </c>
    </row>
    <row r="23424" spans="2:4" x14ac:dyDescent="0.2">
      <c r="B23424" t="s">
        <v>473</v>
      </c>
      <c r="C23424" s="44">
        <v>0</v>
      </c>
      <c r="D23424" s="33">
        <v>43892</v>
      </c>
    </row>
    <row r="23425" spans="2:4" x14ac:dyDescent="0.2">
      <c r="B23425" t="s">
        <v>473</v>
      </c>
      <c r="C23425" s="44">
        <v>0</v>
      </c>
      <c r="D23425" s="33">
        <v>43893</v>
      </c>
    </row>
    <row r="23426" spans="2:4" x14ac:dyDescent="0.2">
      <c r="B23426" t="s">
        <v>473</v>
      </c>
      <c r="C23426" s="44">
        <v>0</v>
      </c>
      <c r="D23426" s="33">
        <v>43894</v>
      </c>
    </row>
    <row r="23427" spans="2:4" x14ac:dyDescent="0.2">
      <c r="B23427" t="s">
        <v>473</v>
      </c>
      <c r="C23427" s="44">
        <v>0</v>
      </c>
      <c r="D23427" s="33">
        <v>43895</v>
      </c>
    </row>
    <row r="23428" spans="2:4" x14ac:dyDescent="0.2">
      <c r="B23428" t="s">
        <v>473</v>
      </c>
      <c r="C23428" s="44">
        <v>0</v>
      </c>
      <c r="D23428" s="33">
        <v>43896</v>
      </c>
    </row>
    <row r="23429" spans="2:4" x14ac:dyDescent="0.2">
      <c r="B23429" t="s">
        <v>473</v>
      </c>
      <c r="C23429" s="44">
        <v>0</v>
      </c>
      <c r="D23429" s="33">
        <v>43897</v>
      </c>
    </row>
    <row r="23430" spans="2:4" x14ac:dyDescent="0.2">
      <c r="B23430" t="s">
        <v>473</v>
      </c>
      <c r="C23430" s="44">
        <v>0</v>
      </c>
      <c r="D23430" s="33">
        <v>43898</v>
      </c>
    </row>
    <row r="23431" spans="2:4" x14ac:dyDescent="0.2">
      <c r="B23431" t="s">
        <v>473</v>
      </c>
      <c r="C23431" s="44">
        <v>0</v>
      </c>
      <c r="D23431" s="33">
        <v>43899</v>
      </c>
    </row>
    <row r="23432" spans="2:4" x14ac:dyDescent="0.2">
      <c r="B23432" t="s">
        <v>473</v>
      </c>
      <c r="C23432" s="44">
        <v>0</v>
      </c>
      <c r="D23432" s="33">
        <v>43900</v>
      </c>
    </row>
    <row r="23433" spans="2:4" x14ac:dyDescent="0.2">
      <c r="B23433" t="s">
        <v>473</v>
      </c>
      <c r="C23433" s="44">
        <v>0</v>
      </c>
      <c r="D23433" s="33">
        <v>43901</v>
      </c>
    </row>
    <row r="23434" spans="2:4" x14ac:dyDescent="0.2">
      <c r="B23434" t="s">
        <v>473</v>
      </c>
      <c r="C23434" s="44">
        <v>0</v>
      </c>
      <c r="D23434" s="33">
        <v>43902</v>
      </c>
    </row>
    <row r="23435" spans="2:4" x14ac:dyDescent="0.2">
      <c r="B23435" t="s">
        <v>473</v>
      </c>
      <c r="C23435" s="44">
        <v>0</v>
      </c>
      <c r="D23435" s="33">
        <v>43903</v>
      </c>
    </row>
    <row r="23436" spans="2:4" x14ac:dyDescent="0.2">
      <c r="B23436" t="s">
        <v>473</v>
      </c>
      <c r="C23436" s="44">
        <v>1</v>
      </c>
      <c r="D23436" s="33">
        <v>43904</v>
      </c>
    </row>
    <row r="23437" spans="2:4" x14ac:dyDescent="0.2">
      <c r="B23437" t="s">
        <v>473</v>
      </c>
      <c r="C23437" s="44">
        <v>1</v>
      </c>
      <c r="D23437" s="33">
        <v>43905</v>
      </c>
    </row>
    <row r="23438" spans="2:4" x14ac:dyDescent="0.2">
      <c r="B23438" t="s">
        <v>474</v>
      </c>
      <c r="C23438" s="44">
        <v>0</v>
      </c>
      <c r="D23438" s="33">
        <v>43852</v>
      </c>
    </row>
    <row r="23439" spans="2:4" x14ac:dyDescent="0.2">
      <c r="B23439" t="s">
        <v>474</v>
      </c>
      <c r="C23439" s="44">
        <v>0</v>
      </c>
      <c r="D23439" s="33">
        <v>43853</v>
      </c>
    </row>
    <row r="23440" spans="2:4" x14ac:dyDescent="0.2">
      <c r="B23440" t="s">
        <v>474</v>
      </c>
      <c r="C23440" s="44">
        <v>0</v>
      </c>
      <c r="D23440" s="33">
        <v>43854</v>
      </c>
    </row>
    <row r="23441" spans="2:4" x14ac:dyDescent="0.2">
      <c r="B23441" t="s">
        <v>474</v>
      </c>
      <c r="C23441" s="44">
        <v>0</v>
      </c>
      <c r="D23441" s="33">
        <v>43855</v>
      </c>
    </row>
    <row r="23442" spans="2:4" x14ac:dyDescent="0.2">
      <c r="B23442" t="s">
        <v>474</v>
      </c>
      <c r="C23442" s="44">
        <v>0</v>
      </c>
      <c r="D23442" s="33">
        <v>43856</v>
      </c>
    </row>
    <row r="23443" spans="2:4" x14ac:dyDescent="0.2">
      <c r="B23443" t="s">
        <v>474</v>
      </c>
      <c r="C23443" s="44">
        <v>0</v>
      </c>
      <c r="D23443" s="33">
        <v>43857</v>
      </c>
    </row>
    <row r="23444" spans="2:4" x14ac:dyDescent="0.2">
      <c r="B23444" t="s">
        <v>474</v>
      </c>
      <c r="C23444" s="44">
        <v>0</v>
      </c>
      <c r="D23444" s="33">
        <v>43858</v>
      </c>
    </row>
    <row r="23445" spans="2:4" x14ac:dyDescent="0.2">
      <c r="B23445" t="s">
        <v>474</v>
      </c>
      <c r="C23445" s="44">
        <v>0</v>
      </c>
      <c r="D23445" s="33">
        <v>43859</v>
      </c>
    </row>
    <row r="23446" spans="2:4" x14ac:dyDescent="0.2">
      <c r="B23446" t="s">
        <v>474</v>
      </c>
      <c r="C23446" s="44">
        <v>0</v>
      </c>
      <c r="D23446" s="33">
        <v>43860</v>
      </c>
    </row>
    <row r="23447" spans="2:4" x14ac:dyDescent="0.2">
      <c r="B23447" t="s">
        <v>474</v>
      </c>
      <c r="C23447" s="44">
        <v>0</v>
      </c>
      <c r="D23447" s="33">
        <v>43861</v>
      </c>
    </row>
    <row r="23448" spans="2:4" x14ac:dyDescent="0.2">
      <c r="B23448" t="s">
        <v>474</v>
      </c>
      <c r="C23448" s="44">
        <v>0</v>
      </c>
      <c r="D23448" s="33">
        <v>43862</v>
      </c>
    </row>
    <row r="23449" spans="2:4" x14ac:dyDescent="0.2">
      <c r="B23449" t="s">
        <v>474</v>
      </c>
      <c r="C23449" s="44">
        <v>0</v>
      </c>
      <c r="D23449" s="33">
        <v>43863</v>
      </c>
    </row>
    <row r="23450" spans="2:4" x14ac:dyDescent="0.2">
      <c r="B23450" t="s">
        <v>474</v>
      </c>
      <c r="C23450" s="44">
        <v>0</v>
      </c>
      <c r="D23450" s="33">
        <v>43864</v>
      </c>
    </row>
    <row r="23451" spans="2:4" x14ac:dyDescent="0.2">
      <c r="B23451" t="s">
        <v>474</v>
      </c>
      <c r="C23451" s="44">
        <v>0</v>
      </c>
      <c r="D23451" s="33">
        <v>43865</v>
      </c>
    </row>
    <row r="23452" spans="2:4" x14ac:dyDescent="0.2">
      <c r="B23452" t="s">
        <v>474</v>
      </c>
      <c r="C23452" s="44">
        <v>0</v>
      </c>
      <c r="D23452" s="33">
        <v>43866</v>
      </c>
    </row>
    <row r="23453" spans="2:4" x14ac:dyDescent="0.2">
      <c r="B23453" t="s">
        <v>474</v>
      </c>
      <c r="C23453" s="44">
        <v>0</v>
      </c>
      <c r="D23453" s="33">
        <v>43867</v>
      </c>
    </row>
    <row r="23454" spans="2:4" x14ac:dyDescent="0.2">
      <c r="B23454" t="s">
        <v>474</v>
      </c>
      <c r="C23454" s="44">
        <v>0</v>
      </c>
      <c r="D23454" s="33">
        <v>43868</v>
      </c>
    </row>
    <row r="23455" spans="2:4" x14ac:dyDescent="0.2">
      <c r="B23455" t="s">
        <v>474</v>
      </c>
      <c r="C23455" s="44">
        <v>0</v>
      </c>
      <c r="D23455" s="33">
        <v>43869</v>
      </c>
    </row>
    <row r="23456" spans="2:4" x14ac:dyDescent="0.2">
      <c r="B23456" t="s">
        <v>474</v>
      </c>
      <c r="C23456" s="44">
        <v>0</v>
      </c>
      <c r="D23456" s="33">
        <v>43870</v>
      </c>
    </row>
    <row r="23457" spans="2:4" x14ac:dyDescent="0.2">
      <c r="B23457" t="s">
        <v>474</v>
      </c>
      <c r="C23457" s="44">
        <v>0</v>
      </c>
      <c r="D23457" s="33">
        <v>43871</v>
      </c>
    </row>
    <row r="23458" spans="2:4" x14ac:dyDescent="0.2">
      <c r="B23458" t="s">
        <v>474</v>
      </c>
      <c r="C23458" s="44">
        <v>0</v>
      </c>
      <c r="D23458" s="33">
        <v>43872</v>
      </c>
    </row>
    <row r="23459" spans="2:4" x14ac:dyDescent="0.2">
      <c r="B23459" t="s">
        <v>474</v>
      </c>
      <c r="C23459" s="44">
        <v>0</v>
      </c>
      <c r="D23459" s="33">
        <v>43873</v>
      </c>
    </row>
    <row r="23460" spans="2:4" x14ac:dyDescent="0.2">
      <c r="B23460" t="s">
        <v>474</v>
      </c>
      <c r="C23460" s="44">
        <v>0</v>
      </c>
      <c r="D23460" s="33">
        <v>43874</v>
      </c>
    </row>
    <row r="23461" spans="2:4" x14ac:dyDescent="0.2">
      <c r="B23461" t="s">
        <v>474</v>
      </c>
      <c r="C23461" s="44">
        <v>0</v>
      </c>
      <c r="D23461" s="33">
        <v>43875</v>
      </c>
    </row>
    <row r="23462" spans="2:4" x14ac:dyDescent="0.2">
      <c r="B23462" t="s">
        <v>474</v>
      </c>
      <c r="C23462" s="44">
        <v>0</v>
      </c>
      <c r="D23462" s="33">
        <v>43876</v>
      </c>
    </row>
    <row r="23463" spans="2:4" x14ac:dyDescent="0.2">
      <c r="B23463" t="s">
        <v>474</v>
      </c>
      <c r="C23463" s="44">
        <v>0</v>
      </c>
      <c r="D23463" s="33">
        <v>43877</v>
      </c>
    </row>
    <row r="23464" spans="2:4" x14ac:dyDescent="0.2">
      <c r="B23464" t="s">
        <v>474</v>
      </c>
      <c r="C23464" s="44">
        <v>0</v>
      </c>
      <c r="D23464" s="33">
        <v>43878</v>
      </c>
    </row>
    <row r="23465" spans="2:4" x14ac:dyDescent="0.2">
      <c r="B23465" t="s">
        <v>474</v>
      </c>
      <c r="C23465" s="44">
        <v>0</v>
      </c>
      <c r="D23465" s="33">
        <v>43879</v>
      </c>
    </row>
    <row r="23466" spans="2:4" x14ac:dyDescent="0.2">
      <c r="B23466" t="s">
        <v>474</v>
      </c>
      <c r="C23466" s="44">
        <v>0</v>
      </c>
      <c r="D23466" s="33">
        <v>43880</v>
      </c>
    </row>
    <row r="23467" spans="2:4" x14ac:dyDescent="0.2">
      <c r="B23467" t="s">
        <v>474</v>
      </c>
      <c r="C23467" s="44">
        <v>0</v>
      </c>
      <c r="D23467" s="33">
        <v>43881</v>
      </c>
    </row>
    <row r="23468" spans="2:4" x14ac:dyDescent="0.2">
      <c r="B23468" t="s">
        <v>474</v>
      </c>
      <c r="C23468" s="44">
        <v>0</v>
      </c>
      <c r="D23468" s="33">
        <v>43882</v>
      </c>
    </row>
    <row r="23469" spans="2:4" x14ac:dyDescent="0.2">
      <c r="B23469" t="s">
        <v>474</v>
      </c>
      <c r="C23469" s="44">
        <v>0</v>
      </c>
      <c r="D23469" s="33">
        <v>43883</v>
      </c>
    </row>
    <row r="23470" spans="2:4" x14ac:dyDescent="0.2">
      <c r="B23470" t="s">
        <v>474</v>
      </c>
      <c r="C23470" s="44">
        <v>0</v>
      </c>
      <c r="D23470" s="33">
        <v>43884</v>
      </c>
    </row>
    <row r="23471" spans="2:4" x14ac:dyDescent="0.2">
      <c r="B23471" t="s">
        <v>474</v>
      </c>
      <c r="C23471" s="44">
        <v>0</v>
      </c>
      <c r="D23471" s="33">
        <v>43885</v>
      </c>
    </row>
    <row r="23472" spans="2:4" x14ac:dyDescent="0.2">
      <c r="B23472" t="s">
        <v>474</v>
      </c>
      <c r="C23472" s="44">
        <v>0</v>
      </c>
      <c r="D23472" s="33">
        <v>43886</v>
      </c>
    </row>
    <row r="23473" spans="2:4" x14ac:dyDescent="0.2">
      <c r="B23473" t="s">
        <v>474</v>
      </c>
      <c r="C23473" s="44">
        <v>0</v>
      </c>
      <c r="D23473" s="33">
        <v>43887</v>
      </c>
    </row>
    <row r="23474" spans="2:4" x14ac:dyDescent="0.2">
      <c r="B23474" t="s">
        <v>474</v>
      </c>
      <c r="C23474" s="44">
        <v>0</v>
      </c>
      <c r="D23474" s="33">
        <v>43888</v>
      </c>
    </row>
    <row r="23475" spans="2:4" x14ac:dyDescent="0.2">
      <c r="B23475" t="s">
        <v>474</v>
      </c>
      <c r="C23475" s="44">
        <v>0</v>
      </c>
      <c r="D23475" s="33">
        <v>43889</v>
      </c>
    </row>
    <row r="23476" spans="2:4" x14ac:dyDescent="0.2">
      <c r="B23476" t="s">
        <v>474</v>
      </c>
      <c r="C23476" s="44">
        <v>0</v>
      </c>
      <c r="D23476" s="33">
        <v>43890</v>
      </c>
    </row>
    <row r="23477" spans="2:4" x14ac:dyDescent="0.2">
      <c r="B23477" t="s">
        <v>474</v>
      </c>
      <c r="C23477" s="44">
        <v>0</v>
      </c>
      <c r="D23477" s="33">
        <v>43891</v>
      </c>
    </row>
    <row r="23478" spans="2:4" x14ac:dyDescent="0.2">
      <c r="B23478" t="s">
        <v>474</v>
      </c>
      <c r="C23478" s="44">
        <v>0</v>
      </c>
      <c r="D23478" s="33">
        <v>43892</v>
      </c>
    </row>
    <row r="23479" spans="2:4" x14ac:dyDescent="0.2">
      <c r="B23479" t="s">
        <v>474</v>
      </c>
      <c r="C23479" s="44">
        <v>0</v>
      </c>
      <c r="D23479" s="33">
        <v>43893</v>
      </c>
    </row>
    <row r="23480" spans="2:4" x14ac:dyDescent="0.2">
      <c r="B23480" t="s">
        <v>474</v>
      </c>
      <c r="C23480" s="44">
        <v>0</v>
      </c>
      <c r="D23480" s="33">
        <v>43894</v>
      </c>
    </row>
    <row r="23481" spans="2:4" x14ac:dyDescent="0.2">
      <c r="B23481" t="s">
        <v>474</v>
      </c>
      <c r="C23481" s="44">
        <v>0</v>
      </c>
      <c r="D23481" s="33">
        <v>43895</v>
      </c>
    </row>
    <row r="23482" spans="2:4" x14ac:dyDescent="0.2">
      <c r="B23482" t="s">
        <v>474</v>
      </c>
      <c r="C23482" s="44">
        <v>0</v>
      </c>
      <c r="D23482" s="33">
        <v>43896</v>
      </c>
    </row>
    <row r="23483" spans="2:4" x14ac:dyDescent="0.2">
      <c r="B23483" t="s">
        <v>474</v>
      </c>
      <c r="C23483" s="44">
        <v>0</v>
      </c>
      <c r="D23483" s="33">
        <v>43897</v>
      </c>
    </row>
    <row r="23484" spans="2:4" x14ac:dyDescent="0.2">
      <c r="B23484" t="s">
        <v>474</v>
      </c>
      <c r="C23484" s="44">
        <v>0</v>
      </c>
      <c r="D23484" s="33">
        <v>43898</v>
      </c>
    </row>
    <row r="23485" spans="2:4" x14ac:dyDescent="0.2">
      <c r="B23485" t="s">
        <v>474</v>
      </c>
      <c r="C23485" s="44">
        <v>0</v>
      </c>
      <c r="D23485" s="33">
        <v>43899</v>
      </c>
    </row>
    <row r="23486" spans="2:4" x14ac:dyDescent="0.2">
      <c r="B23486" t="s">
        <v>474</v>
      </c>
      <c r="C23486" s="44">
        <v>0</v>
      </c>
      <c r="D23486" s="33">
        <v>43900</v>
      </c>
    </row>
    <row r="23487" spans="2:4" x14ac:dyDescent="0.2">
      <c r="B23487" t="s">
        <v>474</v>
      </c>
      <c r="C23487" s="44">
        <v>0</v>
      </c>
      <c r="D23487" s="33">
        <v>43901</v>
      </c>
    </row>
    <row r="23488" spans="2:4" x14ac:dyDescent="0.2">
      <c r="B23488" t="s">
        <v>474</v>
      </c>
      <c r="C23488" s="44">
        <v>0</v>
      </c>
      <c r="D23488" s="33">
        <v>43902</v>
      </c>
    </row>
    <row r="23489" spans="2:4" x14ac:dyDescent="0.2">
      <c r="B23489" t="s">
        <v>474</v>
      </c>
      <c r="C23489" s="44">
        <v>0</v>
      </c>
      <c r="D23489" s="33">
        <v>43903</v>
      </c>
    </row>
    <row r="23490" spans="2:4" x14ac:dyDescent="0.2">
      <c r="B23490" t="s">
        <v>474</v>
      </c>
      <c r="C23490" s="44">
        <v>1</v>
      </c>
      <c r="D23490" s="33">
        <v>43904</v>
      </c>
    </row>
    <row r="23491" spans="2:4" x14ac:dyDescent="0.2">
      <c r="B23491" t="s">
        <v>474</v>
      </c>
      <c r="C23491" s="44">
        <v>1</v>
      </c>
      <c r="D23491" s="33">
        <v>43905</v>
      </c>
    </row>
    <row r="23492" spans="2:4" x14ac:dyDescent="0.2">
      <c r="B23492" t="s">
        <v>475</v>
      </c>
      <c r="C23492" s="44">
        <v>0</v>
      </c>
      <c r="D23492" s="33">
        <v>43852</v>
      </c>
    </row>
    <row r="23493" spans="2:4" x14ac:dyDescent="0.2">
      <c r="B23493" t="s">
        <v>475</v>
      </c>
      <c r="C23493" s="44">
        <v>0</v>
      </c>
      <c r="D23493" s="33">
        <v>43853</v>
      </c>
    </row>
    <row r="23494" spans="2:4" x14ac:dyDescent="0.2">
      <c r="B23494" t="s">
        <v>475</v>
      </c>
      <c r="C23494" s="44">
        <v>0</v>
      </c>
      <c r="D23494" s="33">
        <v>43854</v>
      </c>
    </row>
    <row r="23495" spans="2:4" x14ac:dyDescent="0.2">
      <c r="B23495" t="s">
        <v>475</v>
      </c>
      <c r="C23495" s="44">
        <v>0</v>
      </c>
      <c r="D23495" s="33">
        <v>43855</v>
      </c>
    </row>
    <row r="23496" spans="2:4" x14ac:dyDescent="0.2">
      <c r="B23496" t="s">
        <v>475</v>
      </c>
      <c r="C23496" s="44">
        <v>0</v>
      </c>
      <c r="D23496" s="33">
        <v>43856</v>
      </c>
    </row>
    <row r="23497" spans="2:4" x14ac:dyDescent="0.2">
      <c r="B23497" t="s">
        <v>475</v>
      </c>
      <c r="C23497" s="44">
        <v>0</v>
      </c>
      <c r="D23497" s="33">
        <v>43857</v>
      </c>
    </row>
    <row r="23498" spans="2:4" x14ac:dyDescent="0.2">
      <c r="B23498" t="s">
        <v>475</v>
      </c>
      <c r="C23498" s="44">
        <v>0</v>
      </c>
      <c r="D23498" s="33">
        <v>43858</v>
      </c>
    </row>
    <row r="23499" spans="2:4" x14ac:dyDescent="0.2">
      <c r="B23499" t="s">
        <v>475</v>
      </c>
      <c r="C23499" s="44">
        <v>0</v>
      </c>
      <c r="D23499" s="33">
        <v>43859</v>
      </c>
    </row>
    <row r="23500" spans="2:4" x14ac:dyDescent="0.2">
      <c r="B23500" t="s">
        <v>475</v>
      </c>
      <c r="C23500" s="44">
        <v>0</v>
      </c>
      <c r="D23500" s="33">
        <v>43860</v>
      </c>
    </row>
    <row r="23501" spans="2:4" x14ac:dyDescent="0.2">
      <c r="B23501" t="s">
        <v>475</v>
      </c>
      <c r="C23501" s="44">
        <v>0</v>
      </c>
      <c r="D23501" s="33">
        <v>43861</v>
      </c>
    </row>
    <row r="23502" spans="2:4" x14ac:dyDescent="0.2">
      <c r="B23502" t="s">
        <v>475</v>
      </c>
      <c r="C23502" s="44">
        <v>0</v>
      </c>
      <c r="D23502" s="33">
        <v>43862</v>
      </c>
    </row>
    <row r="23503" spans="2:4" x14ac:dyDescent="0.2">
      <c r="B23503" t="s">
        <v>475</v>
      </c>
      <c r="C23503" s="44">
        <v>0</v>
      </c>
      <c r="D23503" s="33">
        <v>43863</v>
      </c>
    </row>
    <row r="23504" spans="2:4" x14ac:dyDescent="0.2">
      <c r="B23504" t="s">
        <v>475</v>
      </c>
      <c r="C23504" s="44">
        <v>0</v>
      </c>
      <c r="D23504" s="33">
        <v>43864</v>
      </c>
    </row>
    <row r="23505" spans="2:4" x14ac:dyDescent="0.2">
      <c r="B23505" t="s">
        <v>475</v>
      </c>
      <c r="C23505" s="44">
        <v>0</v>
      </c>
      <c r="D23505" s="33">
        <v>43865</v>
      </c>
    </row>
    <row r="23506" spans="2:4" x14ac:dyDescent="0.2">
      <c r="B23506" t="s">
        <v>475</v>
      </c>
      <c r="C23506" s="44">
        <v>0</v>
      </c>
      <c r="D23506" s="33">
        <v>43866</v>
      </c>
    </row>
    <row r="23507" spans="2:4" x14ac:dyDescent="0.2">
      <c r="B23507" t="s">
        <v>475</v>
      </c>
      <c r="C23507" s="44">
        <v>0</v>
      </c>
      <c r="D23507" s="33">
        <v>43867</v>
      </c>
    </row>
    <row r="23508" spans="2:4" x14ac:dyDescent="0.2">
      <c r="B23508" t="s">
        <v>475</v>
      </c>
      <c r="C23508" s="44">
        <v>0</v>
      </c>
      <c r="D23508" s="33">
        <v>43868</v>
      </c>
    </row>
    <row r="23509" spans="2:4" x14ac:dyDescent="0.2">
      <c r="B23509" t="s">
        <v>475</v>
      </c>
      <c r="C23509" s="44">
        <v>0</v>
      </c>
      <c r="D23509" s="33">
        <v>43869</v>
      </c>
    </row>
    <row r="23510" spans="2:4" x14ac:dyDescent="0.2">
      <c r="B23510" t="s">
        <v>475</v>
      </c>
      <c r="C23510" s="44">
        <v>0</v>
      </c>
      <c r="D23510" s="33">
        <v>43870</v>
      </c>
    </row>
    <row r="23511" spans="2:4" x14ac:dyDescent="0.2">
      <c r="B23511" t="s">
        <v>475</v>
      </c>
      <c r="C23511" s="44">
        <v>0</v>
      </c>
      <c r="D23511" s="33">
        <v>43871</v>
      </c>
    </row>
    <row r="23512" spans="2:4" x14ac:dyDescent="0.2">
      <c r="B23512" t="s">
        <v>475</v>
      </c>
      <c r="C23512" s="44">
        <v>0</v>
      </c>
      <c r="D23512" s="33">
        <v>43872</v>
      </c>
    </row>
    <row r="23513" spans="2:4" x14ac:dyDescent="0.2">
      <c r="B23513" t="s">
        <v>475</v>
      </c>
      <c r="C23513" s="44">
        <v>0</v>
      </c>
      <c r="D23513" s="33">
        <v>43873</v>
      </c>
    </row>
    <row r="23514" spans="2:4" x14ac:dyDescent="0.2">
      <c r="B23514" t="s">
        <v>475</v>
      </c>
      <c r="C23514" s="44">
        <v>0</v>
      </c>
      <c r="D23514" s="33">
        <v>43874</v>
      </c>
    </row>
    <row r="23515" spans="2:4" x14ac:dyDescent="0.2">
      <c r="B23515" t="s">
        <v>475</v>
      </c>
      <c r="C23515" s="44">
        <v>0</v>
      </c>
      <c r="D23515" s="33">
        <v>43875</v>
      </c>
    </row>
    <row r="23516" spans="2:4" x14ac:dyDescent="0.2">
      <c r="B23516" t="s">
        <v>475</v>
      </c>
      <c r="C23516" s="44">
        <v>0</v>
      </c>
      <c r="D23516" s="33">
        <v>43876</v>
      </c>
    </row>
    <row r="23517" spans="2:4" x14ac:dyDescent="0.2">
      <c r="B23517" t="s">
        <v>475</v>
      </c>
      <c r="C23517" s="44">
        <v>0</v>
      </c>
      <c r="D23517" s="33">
        <v>43877</v>
      </c>
    </row>
    <row r="23518" spans="2:4" x14ac:dyDescent="0.2">
      <c r="B23518" t="s">
        <v>475</v>
      </c>
      <c r="C23518" s="44">
        <v>0</v>
      </c>
      <c r="D23518" s="33">
        <v>43878</v>
      </c>
    </row>
    <row r="23519" spans="2:4" x14ac:dyDescent="0.2">
      <c r="B23519" t="s">
        <v>475</v>
      </c>
      <c r="C23519" s="44">
        <v>0</v>
      </c>
      <c r="D23519" s="33">
        <v>43879</v>
      </c>
    </row>
    <row r="23520" spans="2:4" x14ac:dyDescent="0.2">
      <c r="B23520" t="s">
        <v>475</v>
      </c>
      <c r="C23520" s="44">
        <v>0</v>
      </c>
      <c r="D23520" s="33">
        <v>43880</v>
      </c>
    </row>
    <row r="23521" spans="2:4" x14ac:dyDescent="0.2">
      <c r="B23521" t="s">
        <v>475</v>
      </c>
      <c r="C23521" s="44">
        <v>0</v>
      </c>
      <c r="D23521" s="33">
        <v>43881</v>
      </c>
    </row>
    <row r="23522" spans="2:4" x14ac:dyDescent="0.2">
      <c r="B23522" t="s">
        <v>475</v>
      </c>
      <c r="C23522" s="44">
        <v>0</v>
      </c>
      <c r="D23522" s="33">
        <v>43882</v>
      </c>
    </row>
    <row r="23523" spans="2:4" x14ac:dyDescent="0.2">
      <c r="B23523" t="s">
        <v>475</v>
      </c>
      <c r="C23523" s="44">
        <v>0</v>
      </c>
      <c r="D23523" s="33">
        <v>43883</v>
      </c>
    </row>
    <row r="23524" spans="2:4" x14ac:dyDescent="0.2">
      <c r="B23524" t="s">
        <v>475</v>
      </c>
      <c r="C23524" s="44">
        <v>0</v>
      </c>
      <c r="D23524" s="33">
        <v>43884</v>
      </c>
    </row>
    <row r="23525" spans="2:4" x14ac:dyDescent="0.2">
      <c r="B23525" t="s">
        <v>475</v>
      </c>
      <c r="C23525" s="44">
        <v>0</v>
      </c>
      <c r="D23525" s="33">
        <v>43885</v>
      </c>
    </row>
    <row r="23526" spans="2:4" x14ac:dyDescent="0.2">
      <c r="B23526" t="s">
        <v>475</v>
      </c>
      <c r="C23526" s="44">
        <v>0</v>
      </c>
      <c r="D23526" s="33">
        <v>43886</v>
      </c>
    </row>
    <row r="23527" spans="2:4" x14ac:dyDescent="0.2">
      <c r="B23527" t="s">
        <v>475</v>
      </c>
      <c r="C23527" s="44">
        <v>0</v>
      </c>
      <c r="D23527" s="33">
        <v>43887</v>
      </c>
    </row>
    <row r="23528" spans="2:4" x14ac:dyDescent="0.2">
      <c r="B23528" t="s">
        <v>475</v>
      </c>
      <c r="C23528" s="44">
        <v>0</v>
      </c>
      <c r="D23528" s="33">
        <v>43888</v>
      </c>
    </row>
    <row r="23529" spans="2:4" x14ac:dyDescent="0.2">
      <c r="B23529" t="s">
        <v>475</v>
      </c>
      <c r="C23529" s="44">
        <v>0</v>
      </c>
      <c r="D23529" s="33">
        <v>43889</v>
      </c>
    </row>
    <row r="23530" spans="2:4" x14ac:dyDescent="0.2">
      <c r="B23530" t="s">
        <v>475</v>
      </c>
      <c r="C23530" s="44">
        <v>0</v>
      </c>
      <c r="D23530" s="33">
        <v>43890</v>
      </c>
    </row>
    <row r="23531" spans="2:4" x14ac:dyDescent="0.2">
      <c r="B23531" t="s">
        <v>475</v>
      </c>
      <c r="C23531" s="44">
        <v>0</v>
      </c>
      <c r="D23531" s="33">
        <v>43891</v>
      </c>
    </row>
    <row r="23532" spans="2:4" x14ac:dyDescent="0.2">
      <c r="B23532" t="s">
        <v>475</v>
      </c>
      <c r="C23532" s="44">
        <v>0</v>
      </c>
      <c r="D23532" s="33">
        <v>43892</v>
      </c>
    </row>
    <row r="23533" spans="2:4" x14ac:dyDescent="0.2">
      <c r="B23533" t="s">
        <v>475</v>
      </c>
      <c r="C23533" s="44">
        <v>0</v>
      </c>
      <c r="D23533" s="33">
        <v>43893</v>
      </c>
    </row>
    <row r="23534" spans="2:4" x14ac:dyDescent="0.2">
      <c r="B23534" t="s">
        <v>475</v>
      </c>
      <c r="C23534" s="44">
        <v>0</v>
      </c>
      <c r="D23534" s="33">
        <v>43894</v>
      </c>
    </row>
    <row r="23535" spans="2:4" x14ac:dyDescent="0.2">
      <c r="B23535" t="s">
        <v>475</v>
      </c>
      <c r="C23535" s="44">
        <v>0</v>
      </c>
      <c r="D23535" s="33">
        <v>43895</v>
      </c>
    </row>
    <row r="23536" spans="2:4" x14ac:dyDescent="0.2">
      <c r="B23536" t="s">
        <v>475</v>
      </c>
      <c r="C23536" s="44">
        <v>0</v>
      </c>
      <c r="D23536" s="33">
        <v>43896</v>
      </c>
    </row>
    <row r="23537" spans="2:4" x14ac:dyDescent="0.2">
      <c r="B23537" t="s">
        <v>475</v>
      </c>
      <c r="C23537" s="44">
        <v>0</v>
      </c>
      <c r="D23537" s="33">
        <v>43897</v>
      </c>
    </row>
    <row r="23538" spans="2:4" x14ac:dyDescent="0.2">
      <c r="B23538" t="s">
        <v>475</v>
      </c>
      <c r="C23538" s="44">
        <v>0</v>
      </c>
      <c r="D23538" s="33">
        <v>43898</v>
      </c>
    </row>
    <row r="23539" spans="2:4" x14ac:dyDescent="0.2">
      <c r="B23539" t="s">
        <v>475</v>
      </c>
      <c r="C23539" s="44">
        <v>0</v>
      </c>
      <c r="D23539" s="33">
        <v>43899</v>
      </c>
    </row>
    <row r="23540" spans="2:4" x14ac:dyDescent="0.2">
      <c r="B23540" t="s">
        <v>475</v>
      </c>
      <c r="C23540" s="44">
        <v>0</v>
      </c>
      <c r="D23540" s="33">
        <v>43900</v>
      </c>
    </row>
    <row r="23541" spans="2:4" x14ac:dyDescent="0.2">
      <c r="B23541" t="s">
        <v>475</v>
      </c>
      <c r="C23541" s="44">
        <v>0</v>
      </c>
      <c r="D23541" s="33">
        <v>43901</v>
      </c>
    </row>
    <row r="23542" spans="2:4" x14ac:dyDescent="0.2">
      <c r="B23542" t="s">
        <v>475</v>
      </c>
      <c r="C23542" s="44">
        <v>0</v>
      </c>
      <c r="D23542" s="33">
        <v>43902</v>
      </c>
    </row>
    <row r="23543" spans="2:4" x14ac:dyDescent="0.2">
      <c r="B23543" t="s">
        <v>475</v>
      </c>
      <c r="C23543" s="44">
        <v>0</v>
      </c>
      <c r="D23543" s="33">
        <v>43903</v>
      </c>
    </row>
    <row r="23544" spans="2:4" x14ac:dyDescent="0.2">
      <c r="B23544" t="s">
        <v>475</v>
      </c>
      <c r="C23544" s="44">
        <v>1</v>
      </c>
      <c r="D23544" s="33">
        <v>43904</v>
      </c>
    </row>
    <row r="23545" spans="2:4" x14ac:dyDescent="0.2">
      <c r="B23545" t="s">
        <v>475</v>
      </c>
      <c r="C23545" s="44">
        <v>2</v>
      </c>
      <c r="D23545" s="33">
        <v>43905</v>
      </c>
    </row>
    <row r="23546" spans="2:4" x14ac:dyDescent="0.2">
      <c r="B23546" t="s">
        <v>476</v>
      </c>
      <c r="C23546" s="44">
        <v>0</v>
      </c>
      <c r="D23546" s="33">
        <v>43852</v>
      </c>
    </row>
    <row r="23547" spans="2:4" x14ac:dyDescent="0.2">
      <c r="B23547" t="s">
        <v>476</v>
      </c>
      <c r="C23547" s="44">
        <v>0</v>
      </c>
      <c r="D23547" s="33">
        <v>43853</v>
      </c>
    </row>
    <row r="23548" spans="2:4" x14ac:dyDescent="0.2">
      <c r="B23548" t="s">
        <v>476</v>
      </c>
      <c r="C23548" s="44">
        <v>0</v>
      </c>
      <c r="D23548" s="33">
        <v>43854</v>
      </c>
    </row>
    <row r="23549" spans="2:4" x14ac:dyDescent="0.2">
      <c r="B23549" t="s">
        <v>476</v>
      </c>
      <c r="C23549" s="44">
        <v>0</v>
      </c>
      <c r="D23549" s="33">
        <v>43855</v>
      </c>
    </row>
    <row r="23550" spans="2:4" x14ac:dyDescent="0.2">
      <c r="B23550" t="s">
        <v>476</v>
      </c>
      <c r="C23550" s="44">
        <v>0</v>
      </c>
      <c r="D23550" s="33">
        <v>43856</v>
      </c>
    </row>
    <row r="23551" spans="2:4" x14ac:dyDescent="0.2">
      <c r="B23551" t="s">
        <v>476</v>
      </c>
      <c r="C23551" s="44">
        <v>0</v>
      </c>
      <c r="D23551" s="33">
        <v>43857</v>
      </c>
    </row>
    <row r="23552" spans="2:4" x14ac:dyDescent="0.2">
      <c r="B23552" t="s">
        <v>476</v>
      </c>
      <c r="C23552" s="44">
        <v>0</v>
      </c>
      <c r="D23552" s="33">
        <v>43858</v>
      </c>
    </row>
    <row r="23553" spans="2:4" x14ac:dyDescent="0.2">
      <c r="B23553" t="s">
        <v>476</v>
      </c>
      <c r="C23553" s="44">
        <v>0</v>
      </c>
      <c r="D23553" s="33">
        <v>43859</v>
      </c>
    </row>
    <row r="23554" spans="2:4" x14ac:dyDescent="0.2">
      <c r="B23554" t="s">
        <v>476</v>
      </c>
      <c r="C23554" s="44">
        <v>0</v>
      </c>
      <c r="D23554" s="33">
        <v>43860</v>
      </c>
    </row>
    <row r="23555" spans="2:4" x14ac:dyDescent="0.2">
      <c r="B23555" t="s">
        <v>476</v>
      </c>
      <c r="C23555" s="44">
        <v>0</v>
      </c>
      <c r="D23555" s="33">
        <v>43861</v>
      </c>
    </row>
    <row r="23556" spans="2:4" x14ac:dyDescent="0.2">
      <c r="B23556" t="s">
        <v>476</v>
      </c>
      <c r="C23556" s="44">
        <v>0</v>
      </c>
      <c r="D23556" s="33">
        <v>43862</v>
      </c>
    </row>
    <row r="23557" spans="2:4" x14ac:dyDescent="0.2">
      <c r="B23557" t="s">
        <v>476</v>
      </c>
      <c r="C23557" s="44">
        <v>0</v>
      </c>
      <c r="D23557" s="33">
        <v>43863</v>
      </c>
    </row>
    <row r="23558" spans="2:4" x14ac:dyDescent="0.2">
      <c r="B23558" t="s">
        <v>476</v>
      </c>
      <c r="C23558" s="44">
        <v>0</v>
      </c>
      <c r="D23558" s="33">
        <v>43864</v>
      </c>
    </row>
    <row r="23559" spans="2:4" x14ac:dyDescent="0.2">
      <c r="B23559" t="s">
        <v>476</v>
      </c>
      <c r="C23559" s="44">
        <v>0</v>
      </c>
      <c r="D23559" s="33">
        <v>43865</v>
      </c>
    </row>
    <row r="23560" spans="2:4" x14ac:dyDescent="0.2">
      <c r="B23560" t="s">
        <v>476</v>
      </c>
      <c r="C23560" s="44">
        <v>0</v>
      </c>
      <c r="D23560" s="33">
        <v>43866</v>
      </c>
    </row>
    <row r="23561" spans="2:4" x14ac:dyDescent="0.2">
      <c r="B23561" t="s">
        <v>476</v>
      </c>
      <c r="C23561" s="44">
        <v>0</v>
      </c>
      <c r="D23561" s="33">
        <v>43867</v>
      </c>
    </row>
    <row r="23562" spans="2:4" x14ac:dyDescent="0.2">
      <c r="B23562" t="s">
        <v>476</v>
      </c>
      <c r="C23562" s="44">
        <v>0</v>
      </c>
      <c r="D23562" s="33">
        <v>43868</v>
      </c>
    </row>
    <row r="23563" spans="2:4" x14ac:dyDescent="0.2">
      <c r="B23563" t="s">
        <v>476</v>
      </c>
      <c r="C23563" s="44">
        <v>0</v>
      </c>
      <c r="D23563" s="33">
        <v>43869</v>
      </c>
    </row>
    <row r="23564" spans="2:4" x14ac:dyDescent="0.2">
      <c r="B23564" t="s">
        <v>476</v>
      </c>
      <c r="C23564" s="44">
        <v>0</v>
      </c>
      <c r="D23564" s="33">
        <v>43870</v>
      </c>
    </row>
    <row r="23565" spans="2:4" x14ac:dyDescent="0.2">
      <c r="B23565" t="s">
        <v>476</v>
      </c>
      <c r="C23565" s="44">
        <v>0</v>
      </c>
      <c r="D23565" s="33">
        <v>43871</v>
      </c>
    </row>
    <row r="23566" spans="2:4" x14ac:dyDescent="0.2">
      <c r="B23566" t="s">
        <v>476</v>
      </c>
      <c r="C23566" s="44">
        <v>0</v>
      </c>
      <c r="D23566" s="33">
        <v>43872</v>
      </c>
    </row>
    <row r="23567" spans="2:4" x14ac:dyDescent="0.2">
      <c r="B23567" t="s">
        <v>476</v>
      </c>
      <c r="C23567" s="44">
        <v>0</v>
      </c>
      <c r="D23567" s="33">
        <v>43873</v>
      </c>
    </row>
    <row r="23568" spans="2:4" x14ac:dyDescent="0.2">
      <c r="B23568" t="s">
        <v>476</v>
      </c>
      <c r="C23568" s="44">
        <v>0</v>
      </c>
      <c r="D23568" s="33">
        <v>43874</v>
      </c>
    </row>
    <row r="23569" spans="2:4" x14ac:dyDescent="0.2">
      <c r="B23569" t="s">
        <v>476</v>
      </c>
      <c r="C23569" s="44">
        <v>0</v>
      </c>
      <c r="D23569" s="33">
        <v>43875</v>
      </c>
    </row>
    <row r="23570" spans="2:4" x14ac:dyDescent="0.2">
      <c r="B23570" t="s">
        <v>476</v>
      </c>
      <c r="C23570" s="44">
        <v>0</v>
      </c>
      <c r="D23570" s="33">
        <v>43876</v>
      </c>
    </row>
    <row r="23571" spans="2:4" x14ac:dyDescent="0.2">
      <c r="B23571" t="s">
        <v>476</v>
      </c>
      <c r="C23571" s="44">
        <v>0</v>
      </c>
      <c r="D23571" s="33">
        <v>43877</v>
      </c>
    </row>
    <row r="23572" spans="2:4" x14ac:dyDescent="0.2">
      <c r="B23572" t="s">
        <v>476</v>
      </c>
      <c r="C23572" s="44">
        <v>0</v>
      </c>
      <c r="D23572" s="33">
        <v>43878</v>
      </c>
    </row>
    <row r="23573" spans="2:4" x14ac:dyDescent="0.2">
      <c r="B23573" t="s">
        <v>476</v>
      </c>
      <c r="C23573" s="44">
        <v>0</v>
      </c>
      <c r="D23573" s="33">
        <v>43879</v>
      </c>
    </row>
    <row r="23574" spans="2:4" x14ac:dyDescent="0.2">
      <c r="B23574" t="s">
        <v>476</v>
      </c>
      <c r="C23574" s="44">
        <v>0</v>
      </c>
      <c r="D23574" s="33">
        <v>43880</v>
      </c>
    </row>
    <row r="23575" spans="2:4" x14ac:dyDescent="0.2">
      <c r="B23575" t="s">
        <v>476</v>
      </c>
      <c r="C23575" s="44">
        <v>0</v>
      </c>
      <c r="D23575" s="33">
        <v>43881</v>
      </c>
    </row>
    <row r="23576" spans="2:4" x14ac:dyDescent="0.2">
      <c r="B23576" t="s">
        <v>476</v>
      </c>
      <c r="C23576" s="44">
        <v>0</v>
      </c>
      <c r="D23576" s="33">
        <v>43882</v>
      </c>
    </row>
    <row r="23577" spans="2:4" x14ac:dyDescent="0.2">
      <c r="B23577" t="s">
        <v>476</v>
      </c>
      <c r="C23577" s="44">
        <v>0</v>
      </c>
      <c r="D23577" s="33">
        <v>43883</v>
      </c>
    </row>
    <row r="23578" spans="2:4" x14ac:dyDescent="0.2">
      <c r="B23578" t="s">
        <v>476</v>
      </c>
      <c r="C23578" s="44">
        <v>0</v>
      </c>
      <c r="D23578" s="33">
        <v>43884</v>
      </c>
    </row>
    <row r="23579" spans="2:4" x14ac:dyDescent="0.2">
      <c r="B23579" t="s">
        <v>476</v>
      </c>
      <c r="C23579" s="44">
        <v>0</v>
      </c>
      <c r="D23579" s="33">
        <v>43885</v>
      </c>
    </row>
    <row r="23580" spans="2:4" x14ac:dyDescent="0.2">
      <c r="B23580" t="s">
        <v>476</v>
      </c>
      <c r="C23580" s="44">
        <v>0</v>
      </c>
      <c r="D23580" s="33">
        <v>43886</v>
      </c>
    </row>
    <row r="23581" spans="2:4" x14ac:dyDescent="0.2">
      <c r="B23581" t="s">
        <v>476</v>
      </c>
      <c r="C23581" s="44">
        <v>0</v>
      </c>
      <c r="D23581" s="33">
        <v>43887</v>
      </c>
    </row>
    <row r="23582" spans="2:4" x14ac:dyDescent="0.2">
      <c r="B23582" t="s">
        <v>476</v>
      </c>
      <c r="C23582" s="44">
        <v>0</v>
      </c>
      <c r="D23582" s="33">
        <v>43888</v>
      </c>
    </row>
    <row r="23583" spans="2:4" x14ac:dyDescent="0.2">
      <c r="B23583" t="s">
        <v>476</v>
      </c>
      <c r="C23583" s="44">
        <v>0</v>
      </c>
      <c r="D23583" s="33">
        <v>43889</v>
      </c>
    </row>
    <row r="23584" spans="2:4" x14ac:dyDescent="0.2">
      <c r="B23584" t="s">
        <v>476</v>
      </c>
      <c r="C23584" s="44">
        <v>0</v>
      </c>
      <c r="D23584" s="33">
        <v>43890</v>
      </c>
    </row>
    <row r="23585" spans="2:4" x14ac:dyDescent="0.2">
      <c r="B23585" t="s">
        <v>476</v>
      </c>
      <c r="C23585" s="44">
        <v>0</v>
      </c>
      <c r="D23585" s="33">
        <v>43891</v>
      </c>
    </row>
    <row r="23586" spans="2:4" x14ac:dyDescent="0.2">
      <c r="B23586" t="s">
        <v>476</v>
      </c>
      <c r="C23586" s="44">
        <v>0</v>
      </c>
      <c r="D23586" s="33">
        <v>43892</v>
      </c>
    </row>
    <row r="23587" spans="2:4" x14ac:dyDescent="0.2">
      <c r="B23587" t="s">
        <v>476</v>
      </c>
      <c r="C23587" s="44">
        <v>0</v>
      </c>
      <c r="D23587" s="33">
        <v>43893</v>
      </c>
    </row>
    <row r="23588" spans="2:4" x14ac:dyDescent="0.2">
      <c r="B23588" t="s">
        <v>476</v>
      </c>
      <c r="C23588" s="44">
        <v>0</v>
      </c>
      <c r="D23588" s="33">
        <v>43894</v>
      </c>
    </row>
    <row r="23589" spans="2:4" x14ac:dyDescent="0.2">
      <c r="B23589" t="s">
        <v>476</v>
      </c>
      <c r="C23589" s="44">
        <v>0</v>
      </c>
      <c r="D23589" s="33">
        <v>43895</v>
      </c>
    </row>
    <row r="23590" spans="2:4" x14ac:dyDescent="0.2">
      <c r="B23590" t="s">
        <v>476</v>
      </c>
      <c r="C23590" s="44">
        <v>0</v>
      </c>
      <c r="D23590" s="33">
        <v>43896</v>
      </c>
    </row>
    <row r="23591" spans="2:4" x14ac:dyDescent="0.2">
      <c r="B23591" t="s">
        <v>476</v>
      </c>
      <c r="C23591" s="44">
        <v>0</v>
      </c>
      <c r="D23591" s="33">
        <v>43897</v>
      </c>
    </row>
    <row r="23592" spans="2:4" x14ac:dyDescent="0.2">
      <c r="B23592" t="s">
        <v>476</v>
      </c>
      <c r="C23592" s="44">
        <v>0</v>
      </c>
      <c r="D23592" s="33">
        <v>43898</v>
      </c>
    </row>
    <row r="23593" spans="2:4" x14ac:dyDescent="0.2">
      <c r="B23593" t="s">
        <v>476</v>
      </c>
      <c r="C23593" s="44">
        <v>0</v>
      </c>
      <c r="D23593" s="33">
        <v>43899</v>
      </c>
    </row>
    <row r="23594" spans="2:4" x14ac:dyDescent="0.2">
      <c r="B23594" t="s">
        <v>476</v>
      </c>
      <c r="C23594" s="44">
        <v>0</v>
      </c>
      <c r="D23594" s="33">
        <v>43900</v>
      </c>
    </row>
    <row r="23595" spans="2:4" x14ac:dyDescent="0.2">
      <c r="B23595" t="s">
        <v>476</v>
      </c>
      <c r="C23595" s="44">
        <v>0</v>
      </c>
      <c r="D23595" s="33">
        <v>43901</v>
      </c>
    </row>
    <row r="23596" spans="2:4" x14ac:dyDescent="0.2">
      <c r="B23596" t="s">
        <v>476</v>
      </c>
      <c r="C23596" s="44">
        <v>0</v>
      </c>
      <c r="D23596" s="33">
        <v>43902</v>
      </c>
    </row>
    <row r="23597" spans="2:4" x14ac:dyDescent="0.2">
      <c r="B23597" t="s">
        <v>476</v>
      </c>
      <c r="C23597" s="44">
        <v>0</v>
      </c>
      <c r="D23597" s="33">
        <v>43903</v>
      </c>
    </row>
    <row r="23598" spans="2:4" x14ac:dyDescent="0.2">
      <c r="B23598" t="s">
        <v>476</v>
      </c>
      <c r="C23598" s="44">
        <v>1</v>
      </c>
      <c r="D23598" s="33">
        <v>43904</v>
      </c>
    </row>
    <row r="23599" spans="2:4" x14ac:dyDescent="0.2">
      <c r="B23599" t="s">
        <v>476</v>
      </c>
      <c r="C23599" s="44">
        <v>1</v>
      </c>
      <c r="D23599" s="33">
        <v>43905</v>
      </c>
    </row>
    <row r="23600" spans="2:4" x14ac:dyDescent="0.2">
      <c r="B23600" t="s">
        <v>477</v>
      </c>
      <c r="C23600" s="44">
        <v>0</v>
      </c>
      <c r="D23600" s="33">
        <v>43852</v>
      </c>
    </row>
    <row r="23601" spans="2:4" x14ac:dyDescent="0.2">
      <c r="B23601" t="s">
        <v>477</v>
      </c>
      <c r="C23601" s="44">
        <v>0</v>
      </c>
      <c r="D23601" s="33">
        <v>43853</v>
      </c>
    </row>
    <row r="23602" spans="2:4" x14ac:dyDescent="0.2">
      <c r="B23602" t="s">
        <v>477</v>
      </c>
      <c r="C23602" s="44">
        <v>0</v>
      </c>
      <c r="D23602" s="33">
        <v>43854</v>
      </c>
    </row>
    <row r="23603" spans="2:4" x14ac:dyDescent="0.2">
      <c r="B23603" t="s">
        <v>477</v>
      </c>
      <c r="C23603" s="44">
        <v>0</v>
      </c>
      <c r="D23603" s="33">
        <v>43855</v>
      </c>
    </row>
    <row r="23604" spans="2:4" x14ac:dyDescent="0.2">
      <c r="B23604" t="s">
        <v>477</v>
      </c>
      <c r="C23604" s="44">
        <v>0</v>
      </c>
      <c r="D23604" s="33">
        <v>43856</v>
      </c>
    </row>
    <row r="23605" spans="2:4" x14ac:dyDescent="0.2">
      <c r="B23605" t="s">
        <v>477</v>
      </c>
      <c r="C23605" s="44">
        <v>0</v>
      </c>
      <c r="D23605" s="33">
        <v>43857</v>
      </c>
    </row>
    <row r="23606" spans="2:4" x14ac:dyDescent="0.2">
      <c r="B23606" t="s">
        <v>477</v>
      </c>
      <c r="C23606" s="44">
        <v>0</v>
      </c>
      <c r="D23606" s="33">
        <v>43858</v>
      </c>
    </row>
    <row r="23607" spans="2:4" x14ac:dyDescent="0.2">
      <c r="B23607" t="s">
        <v>477</v>
      </c>
      <c r="C23607" s="44">
        <v>0</v>
      </c>
      <c r="D23607" s="33">
        <v>43859</v>
      </c>
    </row>
    <row r="23608" spans="2:4" x14ac:dyDescent="0.2">
      <c r="B23608" t="s">
        <v>477</v>
      </c>
      <c r="C23608" s="44">
        <v>0</v>
      </c>
      <c r="D23608" s="33">
        <v>43860</v>
      </c>
    </row>
    <row r="23609" spans="2:4" x14ac:dyDescent="0.2">
      <c r="B23609" t="s">
        <v>477</v>
      </c>
      <c r="C23609" s="44">
        <v>0</v>
      </c>
      <c r="D23609" s="33">
        <v>43861</v>
      </c>
    </row>
    <row r="23610" spans="2:4" x14ac:dyDescent="0.2">
      <c r="B23610" t="s">
        <v>477</v>
      </c>
      <c r="C23610" s="44">
        <v>0</v>
      </c>
      <c r="D23610" s="33">
        <v>43862</v>
      </c>
    </row>
    <row r="23611" spans="2:4" x14ac:dyDescent="0.2">
      <c r="B23611" t="s">
        <v>477</v>
      </c>
      <c r="C23611" s="44">
        <v>0</v>
      </c>
      <c r="D23611" s="33">
        <v>43863</v>
      </c>
    </row>
    <row r="23612" spans="2:4" x14ac:dyDescent="0.2">
      <c r="B23612" t="s">
        <v>477</v>
      </c>
      <c r="C23612" s="44">
        <v>0</v>
      </c>
      <c r="D23612" s="33">
        <v>43864</v>
      </c>
    </row>
    <row r="23613" spans="2:4" x14ac:dyDescent="0.2">
      <c r="B23613" t="s">
        <v>477</v>
      </c>
      <c r="C23613" s="44">
        <v>0</v>
      </c>
      <c r="D23613" s="33">
        <v>43865</v>
      </c>
    </row>
    <row r="23614" spans="2:4" x14ac:dyDescent="0.2">
      <c r="B23614" t="s">
        <v>477</v>
      </c>
      <c r="C23614" s="44">
        <v>0</v>
      </c>
      <c r="D23614" s="33">
        <v>43866</v>
      </c>
    </row>
    <row r="23615" spans="2:4" x14ac:dyDescent="0.2">
      <c r="B23615" t="s">
        <v>477</v>
      </c>
      <c r="C23615" s="44">
        <v>0</v>
      </c>
      <c r="D23615" s="33">
        <v>43867</v>
      </c>
    </row>
    <row r="23616" spans="2:4" x14ac:dyDescent="0.2">
      <c r="B23616" t="s">
        <v>477</v>
      </c>
      <c r="C23616" s="44">
        <v>0</v>
      </c>
      <c r="D23616" s="33">
        <v>43868</v>
      </c>
    </row>
    <row r="23617" spans="2:4" x14ac:dyDescent="0.2">
      <c r="B23617" t="s">
        <v>477</v>
      </c>
      <c r="C23617" s="44">
        <v>0</v>
      </c>
      <c r="D23617" s="33">
        <v>43869</v>
      </c>
    </row>
    <row r="23618" spans="2:4" x14ac:dyDescent="0.2">
      <c r="B23618" t="s">
        <v>477</v>
      </c>
      <c r="C23618" s="44">
        <v>0</v>
      </c>
      <c r="D23618" s="33">
        <v>43870</v>
      </c>
    </row>
    <row r="23619" spans="2:4" x14ac:dyDescent="0.2">
      <c r="B23619" t="s">
        <v>477</v>
      </c>
      <c r="C23619" s="44">
        <v>0</v>
      </c>
      <c r="D23619" s="33">
        <v>43871</v>
      </c>
    </row>
    <row r="23620" spans="2:4" x14ac:dyDescent="0.2">
      <c r="B23620" t="s">
        <v>477</v>
      </c>
      <c r="C23620" s="44">
        <v>0</v>
      </c>
      <c r="D23620" s="33">
        <v>43872</v>
      </c>
    </row>
    <row r="23621" spans="2:4" x14ac:dyDescent="0.2">
      <c r="B23621" t="s">
        <v>477</v>
      </c>
      <c r="C23621" s="44">
        <v>0</v>
      </c>
      <c r="D23621" s="33">
        <v>43873</v>
      </c>
    </row>
    <row r="23622" spans="2:4" x14ac:dyDescent="0.2">
      <c r="B23622" t="s">
        <v>477</v>
      </c>
      <c r="C23622" s="44">
        <v>0</v>
      </c>
      <c r="D23622" s="33">
        <v>43874</v>
      </c>
    </row>
    <row r="23623" spans="2:4" x14ac:dyDescent="0.2">
      <c r="B23623" t="s">
        <v>477</v>
      </c>
      <c r="C23623" s="44">
        <v>0</v>
      </c>
      <c r="D23623" s="33">
        <v>43875</v>
      </c>
    </row>
    <row r="23624" spans="2:4" x14ac:dyDescent="0.2">
      <c r="B23624" t="s">
        <v>477</v>
      </c>
      <c r="C23624" s="44">
        <v>0</v>
      </c>
      <c r="D23624" s="33">
        <v>43876</v>
      </c>
    </row>
    <row r="23625" spans="2:4" x14ac:dyDescent="0.2">
      <c r="B23625" t="s">
        <v>477</v>
      </c>
      <c r="C23625" s="44">
        <v>0</v>
      </c>
      <c r="D23625" s="33">
        <v>43877</v>
      </c>
    </row>
    <row r="23626" spans="2:4" x14ac:dyDescent="0.2">
      <c r="B23626" t="s">
        <v>477</v>
      </c>
      <c r="C23626" s="44">
        <v>0</v>
      </c>
      <c r="D23626" s="33">
        <v>43878</v>
      </c>
    </row>
    <row r="23627" spans="2:4" x14ac:dyDescent="0.2">
      <c r="B23627" t="s">
        <v>477</v>
      </c>
      <c r="C23627" s="44">
        <v>0</v>
      </c>
      <c r="D23627" s="33">
        <v>43879</v>
      </c>
    </row>
    <row r="23628" spans="2:4" x14ac:dyDescent="0.2">
      <c r="B23628" t="s">
        <v>477</v>
      </c>
      <c r="C23628" s="44">
        <v>0</v>
      </c>
      <c r="D23628" s="33">
        <v>43880</v>
      </c>
    </row>
    <row r="23629" spans="2:4" x14ac:dyDescent="0.2">
      <c r="B23629" t="s">
        <v>477</v>
      </c>
      <c r="C23629" s="44">
        <v>0</v>
      </c>
      <c r="D23629" s="33">
        <v>43881</v>
      </c>
    </row>
    <row r="23630" spans="2:4" x14ac:dyDescent="0.2">
      <c r="B23630" t="s">
        <v>477</v>
      </c>
      <c r="C23630" s="44">
        <v>0</v>
      </c>
      <c r="D23630" s="33">
        <v>43882</v>
      </c>
    </row>
    <row r="23631" spans="2:4" x14ac:dyDescent="0.2">
      <c r="B23631" t="s">
        <v>477</v>
      </c>
      <c r="C23631" s="44">
        <v>0</v>
      </c>
      <c r="D23631" s="33">
        <v>43883</v>
      </c>
    </row>
    <row r="23632" spans="2:4" x14ac:dyDescent="0.2">
      <c r="B23632" t="s">
        <v>477</v>
      </c>
      <c r="C23632" s="44">
        <v>0</v>
      </c>
      <c r="D23632" s="33">
        <v>43884</v>
      </c>
    </row>
    <row r="23633" spans="2:4" x14ac:dyDescent="0.2">
      <c r="B23633" t="s">
        <v>477</v>
      </c>
      <c r="C23633" s="44">
        <v>0</v>
      </c>
      <c r="D23633" s="33">
        <v>43885</v>
      </c>
    </row>
    <row r="23634" spans="2:4" x14ac:dyDescent="0.2">
      <c r="B23634" t="s">
        <v>477</v>
      </c>
      <c r="C23634" s="44">
        <v>0</v>
      </c>
      <c r="D23634" s="33">
        <v>43886</v>
      </c>
    </row>
    <row r="23635" spans="2:4" x14ac:dyDescent="0.2">
      <c r="B23635" t="s">
        <v>477</v>
      </c>
      <c r="C23635" s="44">
        <v>0</v>
      </c>
      <c r="D23635" s="33">
        <v>43887</v>
      </c>
    </row>
    <row r="23636" spans="2:4" x14ac:dyDescent="0.2">
      <c r="B23636" t="s">
        <v>477</v>
      </c>
      <c r="C23636" s="44">
        <v>0</v>
      </c>
      <c r="D23636" s="33">
        <v>43888</v>
      </c>
    </row>
    <row r="23637" spans="2:4" x14ac:dyDescent="0.2">
      <c r="B23637" t="s">
        <v>477</v>
      </c>
      <c r="C23637" s="44">
        <v>0</v>
      </c>
      <c r="D23637" s="33">
        <v>43889</v>
      </c>
    </row>
    <row r="23638" spans="2:4" x14ac:dyDescent="0.2">
      <c r="B23638" t="s">
        <v>477</v>
      </c>
      <c r="C23638" s="44">
        <v>0</v>
      </c>
      <c r="D23638" s="33">
        <v>43890</v>
      </c>
    </row>
    <row r="23639" spans="2:4" x14ac:dyDescent="0.2">
      <c r="B23639" t="s">
        <v>477</v>
      </c>
      <c r="C23639" s="44">
        <v>0</v>
      </c>
      <c r="D23639" s="33">
        <v>43891</v>
      </c>
    </row>
    <row r="23640" spans="2:4" x14ac:dyDescent="0.2">
      <c r="B23640" t="s">
        <v>477</v>
      </c>
      <c r="C23640" s="44">
        <v>0</v>
      </c>
      <c r="D23640" s="33">
        <v>43892</v>
      </c>
    </row>
    <row r="23641" spans="2:4" x14ac:dyDescent="0.2">
      <c r="B23641" t="s">
        <v>477</v>
      </c>
      <c r="C23641" s="44">
        <v>0</v>
      </c>
      <c r="D23641" s="33">
        <v>43893</v>
      </c>
    </row>
    <row r="23642" spans="2:4" x14ac:dyDescent="0.2">
      <c r="B23642" t="s">
        <v>477</v>
      </c>
      <c r="C23642" s="44">
        <v>0</v>
      </c>
      <c r="D23642" s="33">
        <v>43894</v>
      </c>
    </row>
    <row r="23643" spans="2:4" x14ac:dyDescent="0.2">
      <c r="B23643" t="s">
        <v>477</v>
      </c>
      <c r="C23643" s="44">
        <v>0</v>
      </c>
      <c r="D23643" s="33">
        <v>43895</v>
      </c>
    </row>
    <row r="23644" spans="2:4" x14ac:dyDescent="0.2">
      <c r="B23644" t="s">
        <v>477</v>
      </c>
      <c r="C23644" s="44">
        <v>0</v>
      </c>
      <c r="D23644" s="33">
        <v>43896</v>
      </c>
    </row>
    <row r="23645" spans="2:4" x14ac:dyDescent="0.2">
      <c r="B23645" t="s">
        <v>477</v>
      </c>
      <c r="C23645" s="44">
        <v>0</v>
      </c>
      <c r="D23645" s="33">
        <v>43897</v>
      </c>
    </row>
    <row r="23646" spans="2:4" x14ac:dyDescent="0.2">
      <c r="B23646" t="s">
        <v>477</v>
      </c>
      <c r="C23646" s="44">
        <v>0</v>
      </c>
      <c r="D23646" s="33">
        <v>43898</v>
      </c>
    </row>
    <row r="23647" spans="2:4" x14ac:dyDescent="0.2">
      <c r="B23647" t="s">
        <v>477</v>
      </c>
      <c r="C23647" s="44">
        <v>0</v>
      </c>
      <c r="D23647" s="33">
        <v>43899</v>
      </c>
    </row>
    <row r="23648" spans="2:4" x14ac:dyDescent="0.2">
      <c r="B23648" t="s">
        <v>477</v>
      </c>
      <c r="C23648" s="44">
        <v>0</v>
      </c>
      <c r="D23648" s="33">
        <v>43900</v>
      </c>
    </row>
    <row r="23649" spans="1:4" x14ac:dyDescent="0.2">
      <c r="B23649" t="s">
        <v>477</v>
      </c>
      <c r="C23649" s="44">
        <v>0</v>
      </c>
      <c r="D23649" s="33">
        <v>43901</v>
      </c>
    </row>
    <row r="23650" spans="1:4" x14ac:dyDescent="0.2">
      <c r="B23650" t="s">
        <v>477</v>
      </c>
      <c r="C23650" s="44">
        <v>0</v>
      </c>
      <c r="D23650" s="33">
        <v>43902</v>
      </c>
    </row>
    <row r="23651" spans="1:4" x14ac:dyDescent="0.2">
      <c r="B23651" t="s">
        <v>477</v>
      </c>
      <c r="C23651" s="44">
        <v>0</v>
      </c>
      <c r="D23651" s="33">
        <v>43903</v>
      </c>
    </row>
    <row r="23652" spans="1:4" x14ac:dyDescent="0.2">
      <c r="B23652" t="s">
        <v>477</v>
      </c>
      <c r="C23652" s="44">
        <v>1</v>
      </c>
      <c r="D23652" s="33">
        <v>43904</v>
      </c>
    </row>
    <row r="23653" spans="1:4" x14ac:dyDescent="0.2">
      <c r="B23653" t="s">
        <v>477</v>
      </c>
      <c r="C23653" s="44">
        <v>1</v>
      </c>
      <c r="D23653" s="33">
        <v>43905</v>
      </c>
    </row>
    <row r="23654" spans="1:4" x14ac:dyDescent="0.2">
      <c r="A23654" t="s">
        <v>478</v>
      </c>
      <c r="B23654" t="s">
        <v>143</v>
      </c>
      <c r="C23654" s="44">
        <v>0</v>
      </c>
      <c r="D23654" s="33">
        <v>43852</v>
      </c>
    </row>
    <row r="23655" spans="1:4" x14ac:dyDescent="0.2">
      <c r="A23655" t="s">
        <v>478</v>
      </c>
      <c r="B23655" t="s">
        <v>143</v>
      </c>
      <c r="C23655" s="44">
        <v>0</v>
      </c>
      <c r="D23655" s="33">
        <v>43853</v>
      </c>
    </row>
    <row r="23656" spans="1:4" x14ac:dyDescent="0.2">
      <c r="A23656" t="s">
        <v>478</v>
      </c>
      <c r="B23656" t="s">
        <v>143</v>
      </c>
      <c r="C23656" s="44">
        <v>0</v>
      </c>
      <c r="D23656" s="33">
        <v>43854</v>
      </c>
    </row>
    <row r="23657" spans="1:4" x14ac:dyDescent="0.2">
      <c r="A23657" t="s">
        <v>478</v>
      </c>
      <c r="B23657" t="s">
        <v>143</v>
      </c>
      <c r="C23657" s="44">
        <v>0</v>
      </c>
      <c r="D23657" s="33">
        <v>43855</v>
      </c>
    </row>
    <row r="23658" spans="1:4" x14ac:dyDescent="0.2">
      <c r="A23658" t="s">
        <v>478</v>
      </c>
      <c r="B23658" t="s">
        <v>143</v>
      </c>
      <c r="C23658" s="44">
        <v>0</v>
      </c>
      <c r="D23658" s="33">
        <v>43856</v>
      </c>
    </row>
    <row r="23659" spans="1:4" x14ac:dyDescent="0.2">
      <c r="A23659" t="s">
        <v>478</v>
      </c>
      <c r="B23659" t="s">
        <v>143</v>
      </c>
      <c r="C23659" s="44">
        <v>0</v>
      </c>
      <c r="D23659" s="33">
        <v>43857</v>
      </c>
    </row>
    <row r="23660" spans="1:4" x14ac:dyDescent="0.2">
      <c r="A23660" t="s">
        <v>478</v>
      </c>
      <c r="B23660" t="s">
        <v>143</v>
      </c>
      <c r="C23660" s="44">
        <v>0</v>
      </c>
      <c r="D23660" s="33">
        <v>43858</v>
      </c>
    </row>
    <row r="23661" spans="1:4" x14ac:dyDescent="0.2">
      <c r="A23661" t="s">
        <v>478</v>
      </c>
      <c r="B23661" t="s">
        <v>143</v>
      </c>
      <c r="C23661" s="44">
        <v>0</v>
      </c>
      <c r="D23661" s="33">
        <v>43859</v>
      </c>
    </row>
    <row r="23662" spans="1:4" x14ac:dyDescent="0.2">
      <c r="A23662" t="s">
        <v>478</v>
      </c>
      <c r="B23662" t="s">
        <v>143</v>
      </c>
      <c r="C23662" s="44">
        <v>0</v>
      </c>
      <c r="D23662" s="33">
        <v>43860</v>
      </c>
    </row>
    <row r="23663" spans="1:4" x14ac:dyDescent="0.2">
      <c r="A23663" t="s">
        <v>478</v>
      </c>
      <c r="B23663" t="s">
        <v>143</v>
      </c>
      <c r="C23663" s="44">
        <v>0</v>
      </c>
      <c r="D23663" s="33">
        <v>43861</v>
      </c>
    </row>
    <row r="23664" spans="1:4" x14ac:dyDescent="0.2">
      <c r="A23664" t="s">
        <v>478</v>
      </c>
      <c r="B23664" t="s">
        <v>143</v>
      </c>
      <c r="C23664" s="44">
        <v>0</v>
      </c>
      <c r="D23664" s="33">
        <v>43862</v>
      </c>
    </row>
    <row r="23665" spans="1:4" x14ac:dyDescent="0.2">
      <c r="A23665" t="s">
        <v>478</v>
      </c>
      <c r="B23665" t="s">
        <v>143</v>
      </c>
      <c r="C23665" s="44">
        <v>0</v>
      </c>
      <c r="D23665" s="33">
        <v>43863</v>
      </c>
    </row>
    <row r="23666" spans="1:4" x14ac:dyDescent="0.2">
      <c r="A23666" t="s">
        <v>478</v>
      </c>
      <c r="B23666" t="s">
        <v>143</v>
      </c>
      <c r="C23666" s="44">
        <v>0</v>
      </c>
      <c r="D23666" s="33">
        <v>43864</v>
      </c>
    </row>
    <row r="23667" spans="1:4" x14ac:dyDescent="0.2">
      <c r="A23667" t="s">
        <v>478</v>
      </c>
      <c r="B23667" t="s">
        <v>143</v>
      </c>
      <c r="C23667" s="44">
        <v>0</v>
      </c>
      <c r="D23667" s="33">
        <v>43865</v>
      </c>
    </row>
    <row r="23668" spans="1:4" x14ac:dyDescent="0.2">
      <c r="A23668" t="s">
        <v>478</v>
      </c>
      <c r="B23668" t="s">
        <v>143</v>
      </c>
      <c r="C23668" s="44">
        <v>0</v>
      </c>
      <c r="D23668" s="33">
        <v>43866</v>
      </c>
    </row>
    <row r="23669" spans="1:4" x14ac:dyDescent="0.2">
      <c r="A23669" t="s">
        <v>478</v>
      </c>
      <c r="B23669" t="s">
        <v>143</v>
      </c>
      <c r="C23669" s="44">
        <v>0</v>
      </c>
      <c r="D23669" s="33">
        <v>43867</v>
      </c>
    </row>
    <row r="23670" spans="1:4" x14ac:dyDescent="0.2">
      <c r="A23670" t="s">
        <v>478</v>
      </c>
      <c r="B23670" t="s">
        <v>143</v>
      </c>
      <c r="C23670" s="44">
        <v>0</v>
      </c>
      <c r="D23670" s="33">
        <v>43868</v>
      </c>
    </row>
    <row r="23671" spans="1:4" x14ac:dyDescent="0.2">
      <c r="A23671" t="s">
        <v>478</v>
      </c>
      <c r="B23671" t="s">
        <v>143</v>
      </c>
      <c r="C23671" s="44">
        <v>0</v>
      </c>
      <c r="D23671" s="33">
        <v>43869</v>
      </c>
    </row>
    <row r="23672" spans="1:4" x14ac:dyDescent="0.2">
      <c r="A23672" t="s">
        <v>478</v>
      </c>
      <c r="B23672" t="s">
        <v>143</v>
      </c>
      <c r="C23672" s="44">
        <v>0</v>
      </c>
      <c r="D23672" s="33">
        <v>43870</v>
      </c>
    </row>
    <row r="23673" spans="1:4" x14ac:dyDescent="0.2">
      <c r="A23673" t="s">
        <v>478</v>
      </c>
      <c r="B23673" t="s">
        <v>143</v>
      </c>
      <c r="C23673" s="44">
        <v>0</v>
      </c>
      <c r="D23673" s="33">
        <v>43871</v>
      </c>
    </row>
    <row r="23674" spans="1:4" x14ac:dyDescent="0.2">
      <c r="A23674" t="s">
        <v>478</v>
      </c>
      <c r="B23674" t="s">
        <v>143</v>
      </c>
      <c r="C23674" s="44">
        <v>0</v>
      </c>
      <c r="D23674" s="33">
        <v>43872</v>
      </c>
    </row>
    <row r="23675" spans="1:4" x14ac:dyDescent="0.2">
      <c r="A23675" t="s">
        <v>478</v>
      </c>
      <c r="B23675" t="s">
        <v>143</v>
      </c>
      <c r="C23675" s="44">
        <v>0</v>
      </c>
      <c r="D23675" s="33">
        <v>43873</v>
      </c>
    </row>
    <row r="23676" spans="1:4" x14ac:dyDescent="0.2">
      <c r="A23676" t="s">
        <v>478</v>
      </c>
      <c r="B23676" t="s">
        <v>143</v>
      </c>
      <c r="C23676" s="44">
        <v>0</v>
      </c>
      <c r="D23676" s="33">
        <v>43874</v>
      </c>
    </row>
    <row r="23677" spans="1:4" x14ac:dyDescent="0.2">
      <c r="A23677" t="s">
        <v>478</v>
      </c>
      <c r="B23677" t="s">
        <v>143</v>
      </c>
      <c r="C23677" s="44">
        <v>0</v>
      </c>
      <c r="D23677" s="33">
        <v>43875</v>
      </c>
    </row>
    <row r="23678" spans="1:4" x14ac:dyDescent="0.2">
      <c r="A23678" t="s">
        <v>478</v>
      </c>
      <c r="B23678" t="s">
        <v>143</v>
      </c>
      <c r="C23678" s="44">
        <v>0</v>
      </c>
      <c r="D23678" s="33">
        <v>43876</v>
      </c>
    </row>
    <row r="23679" spans="1:4" x14ac:dyDescent="0.2">
      <c r="A23679" t="s">
        <v>478</v>
      </c>
      <c r="B23679" t="s">
        <v>143</v>
      </c>
      <c r="C23679" s="44">
        <v>0</v>
      </c>
      <c r="D23679" s="33">
        <v>43877</v>
      </c>
    </row>
    <row r="23680" spans="1:4" x14ac:dyDescent="0.2">
      <c r="A23680" t="s">
        <v>478</v>
      </c>
      <c r="B23680" t="s">
        <v>143</v>
      </c>
      <c r="C23680" s="44">
        <v>0</v>
      </c>
      <c r="D23680" s="33">
        <v>43878</v>
      </c>
    </row>
    <row r="23681" spans="1:4" x14ac:dyDescent="0.2">
      <c r="A23681" t="s">
        <v>478</v>
      </c>
      <c r="B23681" t="s">
        <v>143</v>
      </c>
      <c r="C23681" s="44">
        <v>0</v>
      </c>
      <c r="D23681" s="33">
        <v>43879</v>
      </c>
    </row>
    <row r="23682" spans="1:4" x14ac:dyDescent="0.2">
      <c r="A23682" t="s">
        <v>478</v>
      </c>
      <c r="B23682" t="s">
        <v>143</v>
      </c>
      <c r="C23682" s="44">
        <v>0</v>
      </c>
      <c r="D23682" s="33">
        <v>43880</v>
      </c>
    </row>
    <row r="23683" spans="1:4" x14ac:dyDescent="0.2">
      <c r="A23683" t="s">
        <v>478</v>
      </c>
      <c r="B23683" t="s">
        <v>143</v>
      </c>
      <c r="C23683" s="44">
        <v>0</v>
      </c>
      <c r="D23683" s="33">
        <v>43881</v>
      </c>
    </row>
    <row r="23684" spans="1:4" x14ac:dyDescent="0.2">
      <c r="A23684" t="s">
        <v>478</v>
      </c>
      <c r="B23684" t="s">
        <v>143</v>
      </c>
      <c r="C23684" s="44">
        <v>0</v>
      </c>
      <c r="D23684" s="33">
        <v>43882</v>
      </c>
    </row>
    <row r="23685" spans="1:4" x14ac:dyDescent="0.2">
      <c r="A23685" t="s">
        <v>478</v>
      </c>
      <c r="B23685" t="s">
        <v>143</v>
      </c>
      <c r="C23685" s="44">
        <v>0</v>
      </c>
      <c r="D23685" s="33">
        <v>43883</v>
      </c>
    </row>
    <row r="23686" spans="1:4" x14ac:dyDescent="0.2">
      <c r="A23686" t="s">
        <v>478</v>
      </c>
      <c r="B23686" t="s">
        <v>143</v>
      </c>
      <c r="C23686" s="44">
        <v>0</v>
      </c>
      <c r="D23686" s="33">
        <v>43884</v>
      </c>
    </row>
    <row r="23687" spans="1:4" x14ac:dyDescent="0.2">
      <c r="A23687" t="s">
        <v>478</v>
      </c>
      <c r="B23687" t="s">
        <v>143</v>
      </c>
      <c r="C23687" s="44">
        <v>0</v>
      </c>
      <c r="D23687" s="33">
        <v>43885</v>
      </c>
    </row>
    <row r="23688" spans="1:4" x14ac:dyDescent="0.2">
      <c r="A23688" t="s">
        <v>478</v>
      </c>
      <c r="B23688" t="s">
        <v>143</v>
      </c>
      <c r="C23688" s="44">
        <v>0</v>
      </c>
      <c r="D23688" s="33">
        <v>43886</v>
      </c>
    </row>
    <row r="23689" spans="1:4" x14ac:dyDescent="0.2">
      <c r="A23689" t="s">
        <v>478</v>
      </c>
      <c r="B23689" t="s">
        <v>143</v>
      </c>
      <c r="C23689" s="44">
        <v>0</v>
      </c>
      <c r="D23689" s="33">
        <v>43887</v>
      </c>
    </row>
    <row r="23690" spans="1:4" x14ac:dyDescent="0.2">
      <c r="A23690" t="s">
        <v>478</v>
      </c>
      <c r="B23690" t="s">
        <v>143</v>
      </c>
      <c r="C23690" s="44">
        <v>0</v>
      </c>
      <c r="D23690" s="33">
        <v>43888</v>
      </c>
    </row>
    <row r="23691" spans="1:4" x14ac:dyDescent="0.2">
      <c r="A23691" t="s">
        <v>478</v>
      </c>
      <c r="B23691" t="s">
        <v>143</v>
      </c>
      <c r="C23691" s="44">
        <v>0</v>
      </c>
      <c r="D23691" s="33">
        <v>43889</v>
      </c>
    </row>
    <row r="23692" spans="1:4" x14ac:dyDescent="0.2">
      <c r="A23692" t="s">
        <v>478</v>
      </c>
      <c r="B23692" t="s">
        <v>143</v>
      </c>
      <c r="C23692" s="44">
        <v>0</v>
      </c>
      <c r="D23692" s="33">
        <v>43890</v>
      </c>
    </row>
    <row r="23693" spans="1:4" x14ac:dyDescent="0.2">
      <c r="A23693" t="s">
        <v>478</v>
      </c>
      <c r="B23693" t="s">
        <v>143</v>
      </c>
      <c r="C23693" s="44">
        <v>0</v>
      </c>
      <c r="D23693" s="33">
        <v>43891</v>
      </c>
    </row>
    <row r="23694" spans="1:4" x14ac:dyDescent="0.2">
      <c r="A23694" t="s">
        <v>478</v>
      </c>
      <c r="B23694" t="s">
        <v>143</v>
      </c>
      <c r="C23694" s="44">
        <v>0</v>
      </c>
      <c r="D23694" s="33">
        <v>43892</v>
      </c>
    </row>
    <row r="23695" spans="1:4" x14ac:dyDescent="0.2">
      <c r="A23695" t="s">
        <v>478</v>
      </c>
      <c r="B23695" t="s">
        <v>143</v>
      </c>
      <c r="C23695" s="44">
        <v>0</v>
      </c>
      <c r="D23695" s="33">
        <v>43893</v>
      </c>
    </row>
    <row r="23696" spans="1:4" x14ac:dyDescent="0.2">
      <c r="A23696" t="s">
        <v>478</v>
      </c>
      <c r="B23696" t="s">
        <v>143</v>
      </c>
      <c r="C23696" s="44">
        <v>0</v>
      </c>
      <c r="D23696" s="33">
        <v>43894</v>
      </c>
    </row>
    <row r="23697" spans="1:4" x14ac:dyDescent="0.2">
      <c r="A23697" t="s">
        <v>478</v>
      </c>
      <c r="B23697" t="s">
        <v>143</v>
      </c>
      <c r="C23697" s="44">
        <v>0</v>
      </c>
      <c r="D23697" s="33">
        <v>43895</v>
      </c>
    </row>
    <row r="23698" spans="1:4" x14ac:dyDescent="0.2">
      <c r="A23698" t="s">
        <v>478</v>
      </c>
      <c r="B23698" t="s">
        <v>143</v>
      </c>
      <c r="C23698" s="44">
        <v>0</v>
      </c>
      <c r="D23698" s="33">
        <v>43896</v>
      </c>
    </row>
    <row r="23699" spans="1:4" x14ac:dyDescent="0.2">
      <c r="A23699" t="s">
        <v>478</v>
      </c>
      <c r="B23699" t="s">
        <v>143</v>
      </c>
      <c r="C23699" s="44">
        <v>0</v>
      </c>
      <c r="D23699" s="33">
        <v>43897</v>
      </c>
    </row>
    <row r="23700" spans="1:4" x14ac:dyDescent="0.2">
      <c r="A23700" t="s">
        <v>478</v>
      </c>
      <c r="B23700" t="s">
        <v>143</v>
      </c>
      <c r="C23700" s="44">
        <v>0</v>
      </c>
      <c r="D23700" s="33">
        <v>43898</v>
      </c>
    </row>
    <row r="23701" spans="1:4" x14ac:dyDescent="0.2">
      <c r="A23701" t="s">
        <v>478</v>
      </c>
      <c r="B23701" t="s">
        <v>143</v>
      </c>
      <c r="C23701" s="44">
        <v>0</v>
      </c>
      <c r="D23701" s="33">
        <v>43899</v>
      </c>
    </row>
    <row r="23702" spans="1:4" x14ac:dyDescent="0.2">
      <c r="A23702" t="s">
        <v>478</v>
      </c>
      <c r="B23702" t="s">
        <v>143</v>
      </c>
      <c r="C23702" s="44">
        <v>0</v>
      </c>
      <c r="D23702" s="33">
        <v>43900</v>
      </c>
    </row>
    <row r="23703" spans="1:4" x14ac:dyDescent="0.2">
      <c r="A23703" t="s">
        <v>478</v>
      </c>
      <c r="B23703" t="s">
        <v>143</v>
      </c>
      <c r="C23703" s="44">
        <v>0</v>
      </c>
      <c r="D23703" s="33">
        <v>43901</v>
      </c>
    </row>
    <row r="23704" spans="1:4" x14ac:dyDescent="0.2">
      <c r="A23704" t="s">
        <v>478</v>
      </c>
      <c r="B23704" t="s">
        <v>143</v>
      </c>
      <c r="C23704" s="44">
        <v>0</v>
      </c>
      <c r="D23704" s="33">
        <v>43902</v>
      </c>
    </row>
    <row r="23705" spans="1:4" x14ac:dyDescent="0.2">
      <c r="A23705" t="s">
        <v>478</v>
      </c>
      <c r="B23705" t="s">
        <v>143</v>
      </c>
      <c r="C23705" s="44">
        <v>0</v>
      </c>
      <c r="D23705" s="33">
        <v>43903</v>
      </c>
    </row>
    <row r="23706" spans="1:4" x14ac:dyDescent="0.2">
      <c r="A23706" t="s">
        <v>478</v>
      </c>
      <c r="B23706" t="s">
        <v>143</v>
      </c>
      <c r="C23706" s="44">
        <v>1</v>
      </c>
      <c r="D23706" s="33">
        <v>43904</v>
      </c>
    </row>
    <row r="23707" spans="1:4" x14ac:dyDescent="0.2">
      <c r="A23707" t="s">
        <v>478</v>
      </c>
      <c r="B23707" t="s">
        <v>143</v>
      </c>
      <c r="C23707" s="44">
        <v>1</v>
      </c>
      <c r="D23707" s="33">
        <v>43905</v>
      </c>
    </row>
    <row r="23708" spans="1:4" x14ac:dyDescent="0.2">
      <c r="B23708" t="s">
        <v>479</v>
      </c>
      <c r="C23708" s="44">
        <v>0</v>
      </c>
      <c r="D23708" s="33">
        <v>43852</v>
      </c>
    </row>
    <row r="23709" spans="1:4" x14ac:dyDescent="0.2">
      <c r="B23709" t="s">
        <v>479</v>
      </c>
      <c r="C23709" s="44">
        <v>0</v>
      </c>
      <c r="D23709" s="33">
        <v>43853</v>
      </c>
    </row>
    <row r="23710" spans="1:4" x14ac:dyDescent="0.2">
      <c r="B23710" t="s">
        <v>479</v>
      </c>
      <c r="C23710" s="44">
        <v>0</v>
      </c>
      <c r="D23710" s="33">
        <v>43854</v>
      </c>
    </row>
    <row r="23711" spans="1:4" x14ac:dyDescent="0.2">
      <c r="B23711" t="s">
        <v>479</v>
      </c>
      <c r="C23711" s="44">
        <v>0</v>
      </c>
      <c r="D23711" s="33">
        <v>43855</v>
      </c>
    </row>
    <row r="23712" spans="1:4" x14ac:dyDescent="0.2">
      <c r="B23712" t="s">
        <v>479</v>
      </c>
      <c r="C23712" s="44">
        <v>0</v>
      </c>
      <c r="D23712" s="33">
        <v>43856</v>
      </c>
    </row>
    <row r="23713" spans="2:4" x14ac:dyDescent="0.2">
      <c r="B23713" t="s">
        <v>479</v>
      </c>
      <c r="C23713" s="44">
        <v>0</v>
      </c>
      <c r="D23713" s="33">
        <v>43857</v>
      </c>
    </row>
    <row r="23714" spans="2:4" x14ac:dyDescent="0.2">
      <c r="B23714" t="s">
        <v>479</v>
      </c>
      <c r="C23714" s="44">
        <v>0</v>
      </c>
      <c r="D23714" s="33">
        <v>43858</v>
      </c>
    </row>
    <row r="23715" spans="2:4" x14ac:dyDescent="0.2">
      <c r="B23715" t="s">
        <v>479</v>
      </c>
      <c r="C23715" s="44">
        <v>0</v>
      </c>
      <c r="D23715" s="33">
        <v>43859</v>
      </c>
    </row>
    <row r="23716" spans="2:4" x14ac:dyDescent="0.2">
      <c r="B23716" t="s">
        <v>479</v>
      </c>
      <c r="C23716" s="44">
        <v>0</v>
      </c>
      <c r="D23716" s="33">
        <v>43860</v>
      </c>
    </row>
    <row r="23717" spans="2:4" x14ac:dyDescent="0.2">
      <c r="B23717" t="s">
        <v>479</v>
      </c>
      <c r="C23717" s="44">
        <v>0</v>
      </c>
      <c r="D23717" s="33">
        <v>43861</v>
      </c>
    </row>
    <row r="23718" spans="2:4" x14ac:dyDescent="0.2">
      <c r="B23718" t="s">
        <v>479</v>
      </c>
      <c r="C23718" s="44">
        <v>0</v>
      </c>
      <c r="D23718" s="33">
        <v>43862</v>
      </c>
    </row>
    <row r="23719" spans="2:4" x14ac:dyDescent="0.2">
      <c r="B23719" t="s">
        <v>479</v>
      </c>
      <c r="C23719" s="44">
        <v>0</v>
      </c>
      <c r="D23719" s="33">
        <v>43863</v>
      </c>
    </row>
    <row r="23720" spans="2:4" x14ac:dyDescent="0.2">
      <c r="B23720" t="s">
        <v>479</v>
      </c>
      <c r="C23720" s="44">
        <v>0</v>
      </c>
      <c r="D23720" s="33">
        <v>43864</v>
      </c>
    </row>
    <row r="23721" spans="2:4" x14ac:dyDescent="0.2">
      <c r="B23721" t="s">
        <v>479</v>
      </c>
      <c r="C23721" s="44">
        <v>0</v>
      </c>
      <c r="D23721" s="33">
        <v>43865</v>
      </c>
    </row>
    <row r="23722" spans="2:4" x14ac:dyDescent="0.2">
      <c r="B23722" t="s">
        <v>479</v>
      </c>
      <c r="C23722" s="44">
        <v>0</v>
      </c>
      <c r="D23722" s="33">
        <v>43866</v>
      </c>
    </row>
    <row r="23723" spans="2:4" x14ac:dyDescent="0.2">
      <c r="B23723" t="s">
        <v>479</v>
      </c>
      <c r="C23723" s="44">
        <v>0</v>
      </c>
      <c r="D23723" s="33">
        <v>43867</v>
      </c>
    </row>
    <row r="23724" spans="2:4" x14ac:dyDescent="0.2">
      <c r="B23724" t="s">
        <v>479</v>
      </c>
      <c r="C23724" s="44">
        <v>0</v>
      </c>
      <c r="D23724" s="33">
        <v>43868</v>
      </c>
    </row>
    <row r="23725" spans="2:4" x14ac:dyDescent="0.2">
      <c r="B23725" t="s">
        <v>479</v>
      </c>
      <c r="C23725" s="44">
        <v>0</v>
      </c>
      <c r="D23725" s="33">
        <v>43869</v>
      </c>
    </row>
    <row r="23726" spans="2:4" x14ac:dyDescent="0.2">
      <c r="B23726" t="s">
        <v>479</v>
      </c>
      <c r="C23726" s="44">
        <v>0</v>
      </c>
      <c r="D23726" s="33">
        <v>43870</v>
      </c>
    </row>
    <row r="23727" spans="2:4" x14ac:dyDescent="0.2">
      <c r="B23727" t="s">
        <v>479</v>
      </c>
      <c r="C23727" s="44">
        <v>0</v>
      </c>
      <c r="D23727" s="33">
        <v>43871</v>
      </c>
    </row>
    <row r="23728" spans="2:4" x14ac:dyDescent="0.2">
      <c r="B23728" t="s">
        <v>479</v>
      </c>
      <c r="C23728" s="44">
        <v>0</v>
      </c>
      <c r="D23728" s="33">
        <v>43872</v>
      </c>
    </row>
    <row r="23729" spans="2:4" x14ac:dyDescent="0.2">
      <c r="B23729" t="s">
        <v>479</v>
      </c>
      <c r="C23729" s="44">
        <v>0</v>
      </c>
      <c r="D23729" s="33">
        <v>43873</v>
      </c>
    </row>
    <row r="23730" spans="2:4" x14ac:dyDescent="0.2">
      <c r="B23730" t="s">
        <v>479</v>
      </c>
      <c r="C23730" s="44">
        <v>0</v>
      </c>
      <c r="D23730" s="33">
        <v>43874</v>
      </c>
    </row>
    <row r="23731" spans="2:4" x14ac:dyDescent="0.2">
      <c r="B23731" t="s">
        <v>479</v>
      </c>
      <c r="C23731" s="44">
        <v>0</v>
      </c>
      <c r="D23731" s="33">
        <v>43875</v>
      </c>
    </row>
    <row r="23732" spans="2:4" x14ac:dyDescent="0.2">
      <c r="B23732" t="s">
        <v>479</v>
      </c>
      <c r="C23732" s="44">
        <v>0</v>
      </c>
      <c r="D23732" s="33">
        <v>43876</v>
      </c>
    </row>
    <row r="23733" spans="2:4" x14ac:dyDescent="0.2">
      <c r="B23733" t="s">
        <v>479</v>
      </c>
      <c r="C23733" s="44">
        <v>0</v>
      </c>
      <c r="D23733" s="33">
        <v>43877</v>
      </c>
    </row>
    <row r="23734" spans="2:4" x14ac:dyDescent="0.2">
      <c r="B23734" t="s">
        <v>479</v>
      </c>
      <c r="C23734" s="44">
        <v>0</v>
      </c>
      <c r="D23734" s="33">
        <v>43878</v>
      </c>
    </row>
    <row r="23735" spans="2:4" x14ac:dyDescent="0.2">
      <c r="B23735" t="s">
        <v>479</v>
      </c>
      <c r="C23735" s="44">
        <v>0</v>
      </c>
      <c r="D23735" s="33">
        <v>43879</v>
      </c>
    </row>
    <row r="23736" spans="2:4" x14ac:dyDescent="0.2">
      <c r="B23736" t="s">
        <v>479</v>
      </c>
      <c r="C23736" s="44">
        <v>0</v>
      </c>
      <c r="D23736" s="33">
        <v>43880</v>
      </c>
    </row>
    <row r="23737" spans="2:4" x14ac:dyDescent="0.2">
      <c r="B23737" t="s">
        <v>479</v>
      </c>
      <c r="C23737" s="44">
        <v>0</v>
      </c>
      <c r="D23737" s="33">
        <v>43881</v>
      </c>
    </row>
    <row r="23738" spans="2:4" x14ac:dyDescent="0.2">
      <c r="B23738" t="s">
        <v>479</v>
      </c>
      <c r="C23738" s="44">
        <v>0</v>
      </c>
      <c r="D23738" s="33">
        <v>43882</v>
      </c>
    </row>
    <row r="23739" spans="2:4" x14ac:dyDescent="0.2">
      <c r="B23739" t="s">
        <v>479</v>
      </c>
      <c r="C23739" s="44">
        <v>0</v>
      </c>
      <c r="D23739" s="33">
        <v>43883</v>
      </c>
    </row>
    <row r="23740" spans="2:4" x14ac:dyDescent="0.2">
      <c r="B23740" t="s">
        <v>479</v>
      </c>
      <c r="C23740" s="44">
        <v>0</v>
      </c>
      <c r="D23740" s="33">
        <v>43884</v>
      </c>
    </row>
    <row r="23741" spans="2:4" x14ac:dyDescent="0.2">
      <c r="B23741" t="s">
        <v>479</v>
      </c>
      <c r="C23741" s="44">
        <v>0</v>
      </c>
      <c r="D23741" s="33">
        <v>43885</v>
      </c>
    </row>
    <row r="23742" spans="2:4" x14ac:dyDescent="0.2">
      <c r="B23742" t="s">
        <v>479</v>
      </c>
      <c r="C23742" s="44">
        <v>0</v>
      </c>
      <c r="D23742" s="33">
        <v>43886</v>
      </c>
    </row>
    <row r="23743" spans="2:4" x14ac:dyDescent="0.2">
      <c r="B23743" t="s">
        <v>479</v>
      </c>
      <c r="C23743" s="44">
        <v>0</v>
      </c>
      <c r="D23743" s="33">
        <v>43887</v>
      </c>
    </row>
    <row r="23744" spans="2:4" x14ac:dyDescent="0.2">
      <c r="B23744" t="s">
        <v>479</v>
      </c>
      <c r="C23744" s="44">
        <v>0</v>
      </c>
      <c r="D23744" s="33">
        <v>43888</v>
      </c>
    </row>
    <row r="23745" spans="2:4" x14ac:dyDescent="0.2">
      <c r="B23745" t="s">
        <v>479</v>
      </c>
      <c r="C23745" s="44">
        <v>0</v>
      </c>
      <c r="D23745" s="33">
        <v>43889</v>
      </c>
    </row>
    <row r="23746" spans="2:4" x14ac:dyDescent="0.2">
      <c r="B23746" t="s">
        <v>479</v>
      </c>
      <c r="C23746" s="44">
        <v>0</v>
      </c>
      <c r="D23746" s="33">
        <v>43890</v>
      </c>
    </row>
    <row r="23747" spans="2:4" x14ac:dyDescent="0.2">
      <c r="B23747" t="s">
        <v>479</v>
      </c>
      <c r="C23747" s="44">
        <v>0</v>
      </c>
      <c r="D23747" s="33">
        <v>43891</v>
      </c>
    </row>
    <row r="23748" spans="2:4" x14ac:dyDescent="0.2">
      <c r="B23748" t="s">
        <v>479</v>
      </c>
      <c r="C23748" s="44">
        <v>0</v>
      </c>
      <c r="D23748" s="33">
        <v>43892</v>
      </c>
    </row>
    <row r="23749" spans="2:4" x14ac:dyDescent="0.2">
      <c r="B23749" t="s">
        <v>479</v>
      </c>
      <c r="C23749" s="44">
        <v>0</v>
      </c>
      <c r="D23749" s="33">
        <v>43893</v>
      </c>
    </row>
    <row r="23750" spans="2:4" x14ac:dyDescent="0.2">
      <c r="B23750" t="s">
        <v>479</v>
      </c>
      <c r="C23750" s="44">
        <v>0</v>
      </c>
      <c r="D23750" s="33">
        <v>43894</v>
      </c>
    </row>
    <row r="23751" spans="2:4" x14ac:dyDescent="0.2">
      <c r="B23751" t="s">
        <v>479</v>
      </c>
      <c r="C23751" s="44">
        <v>0</v>
      </c>
      <c r="D23751" s="33">
        <v>43895</v>
      </c>
    </row>
    <row r="23752" spans="2:4" x14ac:dyDescent="0.2">
      <c r="B23752" t="s">
        <v>479</v>
      </c>
      <c r="C23752" s="44">
        <v>0</v>
      </c>
      <c r="D23752" s="33">
        <v>43896</v>
      </c>
    </row>
    <row r="23753" spans="2:4" x14ac:dyDescent="0.2">
      <c r="B23753" t="s">
        <v>479</v>
      </c>
      <c r="C23753" s="44">
        <v>0</v>
      </c>
      <c r="D23753" s="33">
        <v>43897</v>
      </c>
    </row>
    <row r="23754" spans="2:4" x14ac:dyDescent="0.2">
      <c r="B23754" t="s">
        <v>479</v>
      </c>
      <c r="C23754" s="44">
        <v>0</v>
      </c>
      <c r="D23754" s="33">
        <v>43898</v>
      </c>
    </row>
    <row r="23755" spans="2:4" x14ac:dyDescent="0.2">
      <c r="B23755" t="s">
        <v>479</v>
      </c>
      <c r="C23755" s="44">
        <v>0</v>
      </c>
      <c r="D23755" s="33">
        <v>43899</v>
      </c>
    </row>
    <row r="23756" spans="2:4" x14ac:dyDescent="0.2">
      <c r="B23756" t="s">
        <v>479</v>
      </c>
      <c r="C23756" s="44">
        <v>0</v>
      </c>
      <c r="D23756" s="33">
        <v>43900</v>
      </c>
    </row>
    <row r="23757" spans="2:4" x14ac:dyDescent="0.2">
      <c r="B23757" t="s">
        <v>479</v>
      </c>
      <c r="C23757" s="44">
        <v>0</v>
      </c>
      <c r="D23757" s="33">
        <v>43901</v>
      </c>
    </row>
    <row r="23758" spans="2:4" x14ac:dyDescent="0.2">
      <c r="B23758" t="s">
        <v>479</v>
      </c>
      <c r="C23758" s="44">
        <v>0</v>
      </c>
      <c r="D23758" s="33">
        <v>43902</v>
      </c>
    </row>
    <row r="23759" spans="2:4" x14ac:dyDescent="0.2">
      <c r="B23759" t="s">
        <v>479</v>
      </c>
      <c r="C23759" s="44">
        <v>0</v>
      </c>
      <c r="D23759" s="33">
        <v>43903</v>
      </c>
    </row>
    <row r="23760" spans="2:4" x14ac:dyDescent="0.2">
      <c r="B23760" t="s">
        <v>479</v>
      </c>
      <c r="C23760" s="44">
        <v>0</v>
      </c>
      <c r="D23760" s="33">
        <v>43904</v>
      </c>
    </row>
    <row r="23761" spans="1:4" x14ac:dyDescent="0.2">
      <c r="B23761" t="s">
        <v>479</v>
      </c>
      <c r="C23761" s="44">
        <v>0</v>
      </c>
      <c r="D23761" s="33">
        <v>43905</v>
      </c>
    </row>
    <row r="23762" spans="1:4" x14ac:dyDescent="0.2">
      <c r="A23762" t="s">
        <v>480</v>
      </c>
      <c r="B23762" t="s">
        <v>14</v>
      </c>
      <c r="C23762" s="44">
        <v>0</v>
      </c>
      <c r="D23762" s="33">
        <v>43852</v>
      </c>
    </row>
    <row r="23763" spans="1:4" x14ac:dyDescent="0.2">
      <c r="A23763" t="s">
        <v>480</v>
      </c>
      <c r="B23763" t="s">
        <v>14</v>
      </c>
      <c r="C23763" s="44">
        <v>0</v>
      </c>
      <c r="D23763" s="33">
        <v>43853</v>
      </c>
    </row>
    <row r="23764" spans="1:4" x14ac:dyDescent="0.2">
      <c r="A23764" t="s">
        <v>480</v>
      </c>
      <c r="B23764" t="s">
        <v>14</v>
      </c>
      <c r="C23764" s="44">
        <v>0</v>
      </c>
      <c r="D23764" s="33">
        <v>43854</v>
      </c>
    </row>
    <row r="23765" spans="1:4" x14ac:dyDescent="0.2">
      <c r="A23765" t="s">
        <v>480</v>
      </c>
      <c r="B23765" t="s">
        <v>14</v>
      </c>
      <c r="C23765" s="44">
        <v>0</v>
      </c>
      <c r="D23765" s="33">
        <v>43855</v>
      </c>
    </row>
    <row r="23766" spans="1:4" x14ac:dyDescent="0.2">
      <c r="A23766" t="s">
        <v>480</v>
      </c>
      <c r="B23766" t="s">
        <v>14</v>
      </c>
      <c r="C23766" s="44">
        <v>0</v>
      </c>
      <c r="D23766" s="33">
        <v>43856</v>
      </c>
    </row>
    <row r="23767" spans="1:4" x14ac:dyDescent="0.2">
      <c r="A23767" t="s">
        <v>480</v>
      </c>
      <c r="B23767" t="s">
        <v>14</v>
      </c>
      <c r="C23767" s="44">
        <v>0</v>
      </c>
      <c r="D23767" s="33">
        <v>43857</v>
      </c>
    </row>
    <row r="23768" spans="1:4" x14ac:dyDescent="0.2">
      <c r="A23768" t="s">
        <v>480</v>
      </c>
      <c r="B23768" t="s">
        <v>14</v>
      </c>
      <c r="C23768" s="44">
        <v>0</v>
      </c>
      <c r="D23768" s="33">
        <v>43858</v>
      </c>
    </row>
    <row r="23769" spans="1:4" x14ac:dyDescent="0.2">
      <c r="A23769" t="s">
        <v>480</v>
      </c>
      <c r="B23769" t="s">
        <v>14</v>
      </c>
      <c r="C23769" s="44">
        <v>0</v>
      </c>
      <c r="D23769" s="33">
        <v>43859</v>
      </c>
    </row>
    <row r="23770" spans="1:4" x14ac:dyDescent="0.2">
      <c r="A23770" t="s">
        <v>480</v>
      </c>
      <c r="B23770" t="s">
        <v>14</v>
      </c>
      <c r="C23770" s="44">
        <v>0</v>
      </c>
      <c r="D23770" s="33">
        <v>43860</v>
      </c>
    </row>
    <row r="23771" spans="1:4" x14ac:dyDescent="0.2">
      <c r="A23771" t="s">
        <v>480</v>
      </c>
      <c r="B23771" t="s">
        <v>14</v>
      </c>
      <c r="C23771" s="44">
        <v>0</v>
      </c>
      <c r="D23771" s="33">
        <v>43861</v>
      </c>
    </row>
    <row r="23772" spans="1:4" x14ac:dyDescent="0.2">
      <c r="A23772" t="s">
        <v>480</v>
      </c>
      <c r="B23772" t="s">
        <v>14</v>
      </c>
      <c r="C23772" s="44">
        <v>0</v>
      </c>
      <c r="D23772" s="33">
        <v>43862</v>
      </c>
    </row>
    <row r="23773" spans="1:4" x14ac:dyDescent="0.2">
      <c r="A23773" t="s">
        <v>480</v>
      </c>
      <c r="B23773" t="s">
        <v>14</v>
      </c>
      <c r="C23773" s="44">
        <v>0</v>
      </c>
      <c r="D23773" s="33">
        <v>43863</v>
      </c>
    </row>
    <row r="23774" spans="1:4" x14ac:dyDescent="0.2">
      <c r="A23774" t="s">
        <v>480</v>
      </c>
      <c r="B23774" t="s">
        <v>14</v>
      </c>
      <c r="C23774" s="44">
        <v>0</v>
      </c>
      <c r="D23774" s="33">
        <v>43864</v>
      </c>
    </row>
    <row r="23775" spans="1:4" x14ac:dyDescent="0.2">
      <c r="A23775" t="s">
        <v>480</v>
      </c>
      <c r="B23775" t="s">
        <v>14</v>
      </c>
      <c r="C23775" s="44">
        <v>0</v>
      </c>
      <c r="D23775" s="33">
        <v>43865</v>
      </c>
    </row>
    <row r="23776" spans="1:4" x14ac:dyDescent="0.2">
      <c r="A23776" t="s">
        <v>480</v>
      </c>
      <c r="B23776" t="s">
        <v>14</v>
      </c>
      <c r="C23776" s="44">
        <v>0</v>
      </c>
      <c r="D23776" s="33">
        <v>43866</v>
      </c>
    </row>
    <row r="23777" spans="1:4" x14ac:dyDescent="0.2">
      <c r="A23777" t="s">
        <v>480</v>
      </c>
      <c r="B23777" t="s">
        <v>14</v>
      </c>
      <c r="C23777" s="44">
        <v>0</v>
      </c>
      <c r="D23777" s="33">
        <v>43867</v>
      </c>
    </row>
    <row r="23778" spans="1:4" x14ac:dyDescent="0.2">
      <c r="A23778" t="s">
        <v>480</v>
      </c>
      <c r="B23778" t="s">
        <v>14</v>
      </c>
      <c r="C23778" s="44">
        <v>0</v>
      </c>
      <c r="D23778" s="33">
        <v>43868</v>
      </c>
    </row>
    <row r="23779" spans="1:4" x14ac:dyDescent="0.2">
      <c r="A23779" t="s">
        <v>480</v>
      </c>
      <c r="B23779" t="s">
        <v>14</v>
      </c>
      <c r="C23779" s="44">
        <v>0</v>
      </c>
      <c r="D23779" s="33">
        <v>43869</v>
      </c>
    </row>
    <row r="23780" spans="1:4" x14ac:dyDescent="0.2">
      <c r="A23780" t="s">
        <v>480</v>
      </c>
      <c r="B23780" t="s">
        <v>14</v>
      </c>
      <c r="C23780" s="44">
        <v>0</v>
      </c>
      <c r="D23780" s="33">
        <v>43870</v>
      </c>
    </row>
    <row r="23781" spans="1:4" x14ac:dyDescent="0.2">
      <c r="A23781" t="s">
        <v>480</v>
      </c>
      <c r="B23781" t="s">
        <v>14</v>
      </c>
      <c r="C23781" s="44">
        <v>0</v>
      </c>
      <c r="D23781" s="33">
        <v>43871</v>
      </c>
    </row>
    <row r="23782" spans="1:4" x14ac:dyDescent="0.2">
      <c r="A23782" t="s">
        <v>480</v>
      </c>
      <c r="B23782" t="s">
        <v>14</v>
      </c>
      <c r="C23782" s="44">
        <v>0</v>
      </c>
      <c r="D23782" s="33">
        <v>43872</v>
      </c>
    </row>
    <row r="23783" spans="1:4" x14ac:dyDescent="0.2">
      <c r="A23783" t="s">
        <v>480</v>
      </c>
      <c r="B23783" t="s">
        <v>14</v>
      </c>
      <c r="C23783" s="44">
        <v>0</v>
      </c>
      <c r="D23783" s="33">
        <v>43873</v>
      </c>
    </row>
    <row r="23784" spans="1:4" x14ac:dyDescent="0.2">
      <c r="A23784" t="s">
        <v>480</v>
      </c>
      <c r="B23784" t="s">
        <v>14</v>
      </c>
      <c r="C23784" s="44">
        <v>0</v>
      </c>
      <c r="D23784" s="33">
        <v>43874</v>
      </c>
    </row>
    <row r="23785" spans="1:4" x14ac:dyDescent="0.2">
      <c r="A23785" t="s">
        <v>480</v>
      </c>
      <c r="B23785" t="s">
        <v>14</v>
      </c>
      <c r="C23785" s="44">
        <v>0</v>
      </c>
      <c r="D23785" s="33">
        <v>43875</v>
      </c>
    </row>
    <row r="23786" spans="1:4" x14ac:dyDescent="0.2">
      <c r="A23786" t="s">
        <v>480</v>
      </c>
      <c r="B23786" t="s">
        <v>14</v>
      </c>
      <c r="C23786" s="44">
        <v>0</v>
      </c>
      <c r="D23786" s="33">
        <v>43876</v>
      </c>
    </row>
    <row r="23787" spans="1:4" x14ac:dyDescent="0.2">
      <c r="A23787" t="s">
        <v>480</v>
      </c>
      <c r="B23787" t="s">
        <v>14</v>
      </c>
      <c r="C23787" s="44">
        <v>0</v>
      </c>
      <c r="D23787" s="33">
        <v>43877</v>
      </c>
    </row>
    <row r="23788" spans="1:4" x14ac:dyDescent="0.2">
      <c r="A23788" t="s">
        <v>480</v>
      </c>
      <c r="B23788" t="s">
        <v>14</v>
      </c>
      <c r="C23788" s="44">
        <v>0</v>
      </c>
      <c r="D23788" s="33">
        <v>43878</v>
      </c>
    </row>
    <row r="23789" spans="1:4" x14ac:dyDescent="0.2">
      <c r="A23789" t="s">
        <v>480</v>
      </c>
      <c r="B23789" t="s">
        <v>14</v>
      </c>
      <c r="C23789" s="44">
        <v>0</v>
      </c>
      <c r="D23789" s="33">
        <v>43879</v>
      </c>
    </row>
    <row r="23790" spans="1:4" x14ac:dyDescent="0.2">
      <c r="A23790" t="s">
        <v>480</v>
      </c>
      <c r="B23790" t="s">
        <v>14</v>
      </c>
      <c r="C23790" s="44">
        <v>0</v>
      </c>
      <c r="D23790" s="33">
        <v>43880</v>
      </c>
    </row>
    <row r="23791" spans="1:4" x14ac:dyDescent="0.2">
      <c r="A23791" t="s">
        <v>480</v>
      </c>
      <c r="B23791" t="s">
        <v>14</v>
      </c>
      <c r="C23791" s="44">
        <v>0</v>
      </c>
      <c r="D23791" s="33">
        <v>43881</v>
      </c>
    </row>
    <row r="23792" spans="1:4" x14ac:dyDescent="0.2">
      <c r="A23792" t="s">
        <v>480</v>
      </c>
      <c r="B23792" t="s">
        <v>14</v>
      </c>
      <c r="C23792" s="44">
        <v>0</v>
      </c>
      <c r="D23792" s="33">
        <v>43882</v>
      </c>
    </row>
    <row r="23793" spans="1:4" x14ac:dyDescent="0.2">
      <c r="A23793" t="s">
        <v>480</v>
      </c>
      <c r="B23793" t="s">
        <v>14</v>
      </c>
      <c r="C23793" s="44">
        <v>0</v>
      </c>
      <c r="D23793" s="33">
        <v>43883</v>
      </c>
    </row>
    <row r="23794" spans="1:4" x14ac:dyDescent="0.2">
      <c r="A23794" t="s">
        <v>480</v>
      </c>
      <c r="B23794" t="s">
        <v>14</v>
      </c>
      <c r="C23794" s="44">
        <v>0</v>
      </c>
      <c r="D23794" s="33">
        <v>43884</v>
      </c>
    </row>
    <row r="23795" spans="1:4" x14ac:dyDescent="0.2">
      <c r="A23795" t="s">
        <v>480</v>
      </c>
      <c r="B23795" t="s">
        <v>14</v>
      </c>
      <c r="C23795" s="44">
        <v>0</v>
      </c>
      <c r="D23795" s="33">
        <v>43885</v>
      </c>
    </row>
    <row r="23796" spans="1:4" x14ac:dyDescent="0.2">
      <c r="A23796" t="s">
        <v>480</v>
      </c>
      <c r="B23796" t="s">
        <v>14</v>
      </c>
      <c r="C23796" s="44">
        <v>0</v>
      </c>
      <c r="D23796" s="33">
        <v>43886</v>
      </c>
    </row>
    <row r="23797" spans="1:4" x14ac:dyDescent="0.2">
      <c r="A23797" t="s">
        <v>480</v>
      </c>
      <c r="B23797" t="s">
        <v>14</v>
      </c>
      <c r="C23797" s="44">
        <v>0</v>
      </c>
      <c r="D23797" s="33">
        <v>43887</v>
      </c>
    </row>
    <row r="23798" spans="1:4" x14ac:dyDescent="0.2">
      <c r="A23798" t="s">
        <v>480</v>
      </c>
      <c r="B23798" t="s">
        <v>14</v>
      </c>
      <c r="C23798" s="44">
        <v>0</v>
      </c>
      <c r="D23798" s="33">
        <v>43888</v>
      </c>
    </row>
    <row r="23799" spans="1:4" x14ac:dyDescent="0.2">
      <c r="A23799" t="s">
        <v>480</v>
      </c>
      <c r="B23799" t="s">
        <v>14</v>
      </c>
      <c r="C23799" s="44">
        <v>0</v>
      </c>
      <c r="D23799" s="33">
        <v>43889</v>
      </c>
    </row>
    <row r="23800" spans="1:4" x14ac:dyDescent="0.2">
      <c r="A23800" t="s">
        <v>480</v>
      </c>
      <c r="B23800" t="s">
        <v>14</v>
      </c>
      <c r="C23800" s="44">
        <v>0</v>
      </c>
      <c r="D23800" s="33">
        <v>43890</v>
      </c>
    </row>
    <row r="23801" spans="1:4" x14ac:dyDescent="0.2">
      <c r="A23801" t="s">
        <v>480</v>
      </c>
      <c r="B23801" t="s">
        <v>14</v>
      </c>
      <c r="C23801" s="44">
        <v>0</v>
      </c>
      <c r="D23801" s="33">
        <v>43891</v>
      </c>
    </row>
    <row r="23802" spans="1:4" x14ac:dyDescent="0.2">
      <c r="A23802" t="s">
        <v>480</v>
      </c>
      <c r="B23802" t="s">
        <v>14</v>
      </c>
      <c r="C23802" s="44">
        <v>0</v>
      </c>
      <c r="D23802" s="33">
        <v>43892</v>
      </c>
    </row>
    <row r="23803" spans="1:4" x14ac:dyDescent="0.2">
      <c r="A23803" t="s">
        <v>480</v>
      </c>
      <c r="B23803" t="s">
        <v>14</v>
      </c>
      <c r="C23803" s="44">
        <v>0</v>
      </c>
      <c r="D23803" s="33">
        <v>43893</v>
      </c>
    </row>
    <row r="23804" spans="1:4" x14ac:dyDescent="0.2">
      <c r="A23804" t="s">
        <v>480</v>
      </c>
      <c r="B23804" t="s">
        <v>14</v>
      </c>
      <c r="C23804" s="44">
        <v>0</v>
      </c>
      <c r="D23804" s="33">
        <v>43894</v>
      </c>
    </row>
    <row r="23805" spans="1:4" x14ac:dyDescent="0.2">
      <c r="A23805" t="s">
        <v>480</v>
      </c>
      <c r="B23805" t="s">
        <v>14</v>
      </c>
      <c r="C23805" s="44">
        <v>0</v>
      </c>
      <c r="D23805" s="33">
        <v>43895</v>
      </c>
    </row>
    <row r="23806" spans="1:4" x14ac:dyDescent="0.2">
      <c r="A23806" t="s">
        <v>480</v>
      </c>
      <c r="B23806" t="s">
        <v>14</v>
      </c>
      <c r="C23806" s="44">
        <v>0</v>
      </c>
      <c r="D23806" s="33">
        <v>43896</v>
      </c>
    </row>
    <row r="23807" spans="1:4" x14ac:dyDescent="0.2">
      <c r="A23807" t="s">
        <v>480</v>
      </c>
      <c r="B23807" t="s">
        <v>14</v>
      </c>
      <c r="C23807" s="44">
        <v>5</v>
      </c>
      <c r="D23807" s="33">
        <v>43897</v>
      </c>
    </row>
    <row r="23808" spans="1:4" x14ac:dyDescent="0.2">
      <c r="A23808" t="s">
        <v>480</v>
      </c>
      <c r="B23808" t="s">
        <v>14</v>
      </c>
      <c r="C23808" s="44">
        <v>5</v>
      </c>
      <c r="D23808" s="33">
        <v>43898</v>
      </c>
    </row>
    <row r="23809" spans="1:4" x14ac:dyDescent="0.2">
      <c r="A23809" t="s">
        <v>480</v>
      </c>
      <c r="B23809" t="s">
        <v>14</v>
      </c>
      <c r="C23809" s="44">
        <v>5</v>
      </c>
      <c r="D23809" s="33">
        <v>43899</v>
      </c>
    </row>
    <row r="23810" spans="1:4" x14ac:dyDescent="0.2">
      <c r="A23810" t="s">
        <v>480</v>
      </c>
      <c r="B23810" t="s">
        <v>14</v>
      </c>
      <c r="C23810" s="44">
        <v>5</v>
      </c>
      <c r="D23810" s="33">
        <v>43900</v>
      </c>
    </row>
    <row r="23811" spans="1:4" x14ac:dyDescent="0.2">
      <c r="A23811" t="s">
        <v>480</v>
      </c>
      <c r="B23811" t="s">
        <v>14</v>
      </c>
      <c r="C23811" s="44">
        <v>5</v>
      </c>
      <c r="D23811" s="33">
        <v>43901</v>
      </c>
    </row>
    <row r="23812" spans="1:4" x14ac:dyDescent="0.2">
      <c r="A23812" t="s">
        <v>480</v>
      </c>
      <c r="B23812" t="s">
        <v>14</v>
      </c>
      <c r="C23812" s="44">
        <v>5</v>
      </c>
      <c r="D23812" s="33">
        <v>43902</v>
      </c>
    </row>
    <row r="23813" spans="1:4" x14ac:dyDescent="0.2">
      <c r="A23813" t="s">
        <v>480</v>
      </c>
      <c r="B23813" t="s">
        <v>14</v>
      </c>
      <c r="C23813" s="44">
        <v>5</v>
      </c>
      <c r="D23813" s="33">
        <v>43903</v>
      </c>
    </row>
    <row r="23814" spans="1:4" x14ac:dyDescent="0.2">
      <c r="A23814" t="s">
        <v>480</v>
      </c>
      <c r="B23814" t="s">
        <v>14</v>
      </c>
      <c r="C23814" s="44">
        <v>5</v>
      </c>
      <c r="D23814" s="33">
        <v>43904</v>
      </c>
    </row>
    <row r="23815" spans="1:4" x14ac:dyDescent="0.2">
      <c r="A23815" t="s">
        <v>480</v>
      </c>
      <c r="B23815" t="s">
        <v>14</v>
      </c>
      <c r="C23815" s="44">
        <v>7</v>
      </c>
      <c r="D23815" s="33">
        <v>43905</v>
      </c>
    </row>
    <row r="23816" spans="1:4" x14ac:dyDescent="0.2">
      <c r="A23816" t="s">
        <v>481</v>
      </c>
      <c r="B23816" t="s">
        <v>143</v>
      </c>
      <c r="C23816" s="44">
        <v>0</v>
      </c>
      <c r="D23816" s="33">
        <v>43852</v>
      </c>
    </row>
    <row r="23817" spans="1:4" x14ac:dyDescent="0.2">
      <c r="A23817" t="s">
        <v>481</v>
      </c>
      <c r="B23817" t="s">
        <v>143</v>
      </c>
      <c r="C23817" s="44">
        <v>0</v>
      </c>
      <c r="D23817" s="33">
        <v>43853</v>
      </c>
    </row>
    <row r="23818" spans="1:4" x14ac:dyDescent="0.2">
      <c r="A23818" t="s">
        <v>481</v>
      </c>
      <c r="B23818" t="s">
        <v>143</v>
      </c>
      <c r="C23818" s="44">
        <v>0</v>
      </c>
      <c r="D23818" s="33">
        <v>43854</v>
      </c>
    </row>
    <row r="23819" spans="1:4" x14ac:dyDescent="0.2">
      <c r="A23819" t="s">
        <v>481</v>
      </c>
      <c r="B23819" t="s">
        <v>143</v>
      </c>
      <c r="C23819" s="44">
        <v>0</v>
      </c>
      <c r="D23819" s="33">
        <v>43855</v>
      </c>
    </row>
    <row r="23820" spans="1:4" x14ac:dyDescent="0.2">
      <c r="A23820" t="s">
        <v>481</v>
      </c>
      <c r="B23820" t="s">
        <v>143</v>
      </c>
      <c r="C23820" s="44">
        <v>0</v>
      </c>
      <c r="D23820" s="33">
        <v>43856</v>
      </c>
    </row>
    <row r="23821" spans="1:4" x14ac:dyDescent="0.2">
      <c r="A23821" t="s">
        <v>481</v>
      </c>
      <c r="B23821" t="s">
        <v>143</v>
      </c>
      <c r="C23821" s="44">
        <v>0</v>
      </c>
      <c r="D23821" s="33">
        <v>43857</v>
      </c>
    </row>
    <row r="23822" spans="1:4" x14ac:dyDescent="0.2">
      <c r="A23822" t="s">
        <v>481</v>
      </c>
      <c r="B23822" t="s">
        <v>143</v>
      </c>
      <c r="C23822" s="44">
        <v>0</v>
      </c>
      <c r="D23822" s="33">
        <v>43858</v>
      </c>
    </row>
    <row r="23823" spans="1:4" x14ac:dyDescent="0.2">
      <c r="A23823" t="s">
        <v>481</v>
      </c>
      <c r="B23823" t="s">
        <v>143</v>
      </c>
      <c r="C23823" s="44">
        <v>0</v>
      </c>
      <c r="D23823" s="33">
        <v>43859</v>
      </c>
    </row>
    <row r="23824" spans="1:4" x14ac:dyDescent="0.2">
      <c r="A23824" t="s">
        <v>481</v>
      </c>
      <c r="B23824" t="s">
        <v>143</v>
      </c>
      <c r="C23824" s="44">
        <v>0</v>
      </c>
      <c r="D23824" s="33">
        <v>43860</v>
      </c>
    </row>
    <row r="23825" spans="1:4" x14ac:dyDescent="0.2">
      <c r="A23825" t="s">
        <v>481</v>
      </c>
      <c r="B23825" t="s">
        <v>143</v>
      </c>
      <c r="C23825" s="44">
        <v>0</v>
      </c>
      <c r="D23825" s="33">
        <v>43861</v>
      </c>
    </row>
    <row r="23826" spans="1:4" x14ac:dyDescent="0.2">
      <c r="A23826" t="s">
        <v>481</v>
      </c>
      <c r="B23826" t="s">
        <v>143</v>
      </c>
      <c r="C23826" s="44">
        <v>0</v>
      </c>
      <c r="D23826" s="33">
        <v>43862</v>
      </c>
    </row>
    <row r="23827" spans="1:4" x14ac:dyDescent="0.2">
      <c r="A23827" t="s">
        <v>481</v>
      </c>
      <c r="B23827" t="s">
        <v>143</v>
      </c>
      <c r="C23827" s="44">
        <v>0</v>
      </c>
      <c r="D23827" s="33">
        <v>43863</v>
      </c>
    </row>
    <row r="23828" spans="1:4" x14ac:dyDescent="0.2">
      <c r="A23828" t="s">
        <v>481</v>
      </c>
      <c r="B23828" t="s">
        <v>143</v>
      </c>
      <c r="C23828" s="44">
        <v>0</v>
      </c>
      <c r="D23828" s="33">
        <v>43864</v>
      </c>
    </row>
    <row r="23829" spans="1:4" x14ac:dyDescent="0.2">
      <c r="A23829" t="s">
        <v>481</v>
      </c>
      <c r="B23829" t="s">
        <v>143</v>
      </c>
      <c r="C23829" s="44">
        <v>0</v>
      </c>
      <c r="D23829" s="33">
        <v>43865</v>
      </c>
    </row>
    <row r="23830" spans="1:4" x14ac:dyDescent="0.2">
      <c r="A23830" t="s">
        <v>481</v>
      </c>
      <c r="B23830" t="s">
        <v>143</v>
      </c>
      <c r="C23830" s="44">
        <v>0</v>
      </c>
      <c r="D23830" s="33">
        <v>43866</v>
      </c>
    </row>
    <row r="23831" spans="1:4" x14ac:dyDescent="0.2">
      <c r="A23831" t="s">
        <v>481</v>
      </c>
      <c r="B23831" t="s">
        <v>143</v>
      </c>
      <c r="C23831" s="44">
        <v>0</v>
      </c>
      <c r="D23831" s="33">
        <v>43867</v>
      </c>
    </row>
    <row r="23832" spans="1:4" x14ac:dyDescent="0.2">
      <c r="A23832" t="s">
        <v>481</v>
      </c>
      <c r="B23832" t="s">
        <v>143</v>
      </c>
      <c r="C23832" s="44">
        <v>0</v>
      </c>
      <c r="D23832" s="33">
        <v>43868</v>
      </c>
    </row>
    <row r="23833" spans="1:4" x14ac:dyDescent="0.2">
      <c r="A23833" t="s">
        <v>481</v>
      </c>
      <c r="B23833" t="s">
        <v>143</v>
      </c>
      <c r="C23833" s="44">
        <v>0</v>
      </c>
      <c r="D23833" s="33">
        <v>43869</v>
      </c>
    </row>
    <row r="23834" spans="1:4" x14ac:dyDescent="0.2">
      <c r="A23834" t="s">
        <v>481</v>
      </c>
      <c r="B23834" t="s">
        <v>143</v>
      </c>
      <c r="C23834" s="44">
        <v>0</v>
      </c>
      <c r="D23834" s="33">
        <v>43870</v>
      </c>
    </row>
    <row r="23835" spans="1:4" x14ac:dyDescent="0.2">
      <c r="A23835" t="s">
        <v>481</v>
      </c>
      <c r="B23835" t="s">
        <v>143</v>
      </c>
      <c r="C23835" s="44">
        <v>0</v>
      </c>
      <c r="D23835" s="33">
        <v>43871</v>
      </c>
    </row>
    <row r="23836" spans="1:4" x14ac:dyDescent="0.2">
      <c r="A23836" t="s">
        <v>481</v>
      </c>
      <c r="B23836" t="s">
        <v>143</v>
      </c>
      <c r="C23836" s="44">
        <v>0</v>
      </c>
      <c r="D23836" s="33">
        <v>43872</v>
      </c>
    </row>
    <row r="23837" spans="1:4" x14ac:dyDescent="0.2">
      <c r="A23837" t="s">
        <v>481</v>
      </c>
      <c r="B23837" t="s">
        <v>143</v>
      </c>
      <c r="C23837" s="44">
        <v>0</v>
      </c>
      <c r="D23837" s="33">
        <v>43873</v>
      </c>
    </row>
    <row r="23838" spans="1:4" x14ac:dyDescent="0.2">
      <c r="A23838" t="s">
        <v>481</v>
      </c>
      <c r="B23838" t="s">
        <v>143</v>
      </c>
      <c r="C23838" s="44">
        <v>0</v>
      </c>
      <c r="D23838" s="33">
        <v>43874</v>
      </c>
    </row>
    <row r="23839" spans="1:4" x14ac:dyDescent="0.2">
      <c r="A23839" t="s">
        <v>481</v>
      </c>
      <c r="B23839" t="s">
        <v>143</v>
      </c>
      <c r="C23839" s="44">
        <v>0</v>
      </c>
      <c r="D23839" s="33">
        <v>43875</v>
      </c>
    </row>
    <row r="23840" spans="1:4" x14ac:dyDescent="0.2">
      <c r="A23840" t="s">
        <v>481</v>
      </c>
      <c r="B23840" t="s">
        <v>143</v>
      </c>
      <c r="C23840" s="44">
        <v>0</v>
      </c>
      <c r="D23840" s="33">
        <v>43876</v>
      </c>
    </row>
    <row r="23841" spans="1:4" x14ac:dyDescent="0.2">
      <c r="A23841" t="s">
        <v>481</v>
      </c>
      <c r="B23841" t="s">
        <v>143</v>
      </c>
      <c r="C23841" s="44">
        <v>0</v>
      </c>
      <c r="D23841" s="33">
        <v>43877</v>
      </c>
    </row>
    <row r="23842" spans="1:4" x14ac:dyDescent="0.2">
      <c r="A23842" t="s">
        <v>481</v>
      </c>
      <c r="B23842" t="s">
        <v>143</v>
      </c>
      <c r="C23842" s="44">
        <v>0</v>
      </c>
      <c r="D23842" s="33">
        <v>43878</v>
      </c>
    </row>
    <row r="23843" spans="1:4" x14ac:dyDescent="0.2">
      <c r="A23843" t="s">
        <v>481</v>
      </c>
      <c r="B23843" t="s">
        <v>143</v>
      </c>
      <c r="C23843" s="44">
        <v>0</v>
      </c>
      <c r="D23843" s="33">
        <v>43879</v>
      </c>
    </row>
    <row r="23844" spans="1:4" x14ac:dyDescent="0.2">
      <c r="A23844" t="s">
        <v>481</v>
      </c>
      <c r="B23844" t="s">
        <v>143</v>
      </c>
      <c r="C23844" s="44">
        <v>0</v>
      </c>
      <c r="D23844" s="33">
        <v>43880</v>
      </c>
    </row>
    <row r="23845" spans="1:4" x14ac:dyDescent="0.2">
      <c r="A23845" t="s">
        <v>481</v>
      </c>
      <c r="B23845" t="s">
        <v>143</v>
      </c>
      <c r="C23845" s="44">
        <v>0</v>
      </c>
      <c r="D23845" s="33">
        <v>43881</v>
      </c>
    </row>
    <row r="23846" spans="1:4" x14ac:dyDescent="0.2">
      <c r="A23846" t="s">
        <v>481</v>
      </c>
      <c r="B23846" t="s">
        <v>143</v>
      </c>
      <c r="C23846" s="44">
        <v>0</v>
      </c>
      <c r="D23846" s="33">
        <v>43882</v>
      </c>
    </row>
    <row r="23847" spans="1:4" x14ac:dyDescent="0.2">
      <c r="A23847" t="s">
        <v>481</v>
      </c>
      <c r="B23847" t="s">
        <v>143</v>
      </c>
      <c r="C23847" s="44">
        <v>0</v>
      </c>
      <c r="D23847" s="33">
        <v>43883</v>
      </c>
    </row>
    <row r="23848" spans="1:4" x14ac:dyDescent="0.2">
      <c r="A23848" t="s">
        <v>481</v>
      </c>
      <c r="B23848" t="s">
        <v>143</v>
      </c>
      <c r="C23848" s="44">
        <v>0</v>
      </c>
      <c r="D23848" s="33">
        <v>43884</v>
      </c>
    </row>
    <row r="23849" spans="1:4" x14ac:dyDescent="0.2">
      <c r="A23849" t="s">
        <v>481</v>
      </c>
      <c r="B23849" t="s">
        <v>143</v>
      </c>
      <c r="C23849" s="44">
        <v>0</v>
      </c>
      <c r="D23849" s="33">
        <v>43885</v>
      </c>
    </row>
    <row r="23850" spans="1:4" x14ac:dyDescent="0.2">
      <c r="A23850" t="s">
        <v>481</v>
      </c>
      <c r="B23850" t="s">
        <v>143</v>
      </c>
      <c r="C23850" s="44">
        <v>0</v>
      </c>
      <c r="D23850" s="33">
        <v>43886</v>
      </c>
    </row>
    <row r="23851" spans="1:4" x14ac:dyDescent="0.2">
      <c r="A23851" t="s">
        <v>481</v>
      </c>
      <c r="B23851" t="s">
        <v>143</v>
      </c>
      <c r="C23851" s="44">
        <v>0</v>
      </c>
      <c r="D23851" s="33">
        <v>43887</v>
      </c>
    </row>
    <row r="23852" spans="1:4" x14ac:dyDescent="0.2">
      <c r="A23852" t="s">
        <v>481</v>
      </c>
      <c r="B23852" t="s">
        <v>143</v>
      </c>
      <c r="C23852" s="44">
        <v>0</v>
      </c>
      <c r="D23852" s="33">
        <v>43888</v>
      </c>
    </row>
    <row r="23853" spans="1:4" x14ac:dyDescent="0.2">
      <c r="A23853" t="s">
        <v>481</v>
      </c>
      <c r="B23853" t="s">
        <v>143</v>
      </c>
      <c r="C23853" s="44">
        <v>0</v>
      </c>
      <c r="D23853" s="33">
        <v>43889</v>
      </c>
    </row>
    <row r="23854" spans="1:4" x14ac:dyDescent="0.2">
      <c r="A23854" t="s">
        <v>481</v>
      </c>
      <c r="B23854" t="s">
        <v>143</v>
      </c>
      <c r="C23854" s="44">
        <v>0</v>
      </c>
      <c r="D23854" s="33">
        <v>43890</v>
      </c>
    </row>
    <row r="23855" spans="1:4" x14ac:dyDescent="0.2">
      <c r="A23855" t="s">
        <v>481</v>
      </c>
      <c r="B23855" t="s">
        <v>143</v>
      </c>
      <c r="C23855" s="44">
        <v>0</v>
      </c>
      <c r="D23855" s="33">
        <v>43891</v>
      </c>
    </row>
    <row r="23856" spans="1:4" x14ac:dyDescent="0.2">
      <c r="A23856" t="s">
        <v>481</v>
      </c>
      <c r="B23856" t="s">
        <v>143</v>
      </c>
      <c r="C23856" s="44">
        <v>0</v>
      </c>
      <c r="D23856" s="33">
        <v>43892</v>
      </c>
    </row>
    <row r="23857" spans="1:4" x14ac:dyDescent="0.2">
      <c r="A23857" t="s">
        <v>481</v>
      </c>
      <c r="B23857" t="s">
        <v>143</v>
      </c>
      <c r="C23857" s="44">
        <v>0</v>
      </c>
      <c r="D23857" s="33">
        <v>43893</v>
      </c>
    </row>
    <row r="23858" spans="1:4" x14ac:dyDescent="0.2">
      <c r="A23858" t="s">
        <v>481</v>
      </c>
      <c r="B23858" t="s">
        <v>143</v>
      </c>
      <c r="C23858" s="44">
        <v>0</v>
      </c>
      <c r="D23858" s="33">
        <v>43894</v>
      </c>
    </row>
    <row r="23859" spans="1:4" x14ac:dyDescent="0.2">
      <c r="A23859" t="s">
        <v>481</v>
      </c>
      <c r="B23859" t="s">
        <v>143</v>
      </c>
      <c r="C23859" s="44">
        <v>0</v>
      </c>
      <c r="D23859" s="33">
        <v>43895</v>
      </c>
    </row>
    <row r="23860" spans="1:4" x14ac:dyDescent="0.2">
      <c r="A23860" t="s">
        <v>481</v>
      </c>
      <c r="B23860" t="s">
        <v>143</v>
      </c>
      <c r="C23860" s="44">
        <v>0</v>
      </c>
      <c r="D23860" s="33">
        <v>43896</v>
      </c>
    </row>
    <row r="23861" spans="1:4" x14ac:dyDescent="0.2">
      <c r="A23861" t="s">
        <v>481</v>
      </c>
      <c r="B23861" t="s">
        <v>143</v>
      </c>
      <c r="C23861" s="44">
        <v>0</v>
      </c>
      <c r="D23861" s="33">
        <v>43897</v>
      </c>
    </row>
    <row r="23862" spans="1:4" x14ac:dyDescent="0.2">
      <c r="A23862" t="s">
        <v>481</v>
      </c>
      <c r="B23862" t="s">
        <v>143</v>
      </c>
      <c r="C23862" s="44">
        <v>0</v>
      </c>
      <c r="D23862" s="33">
        <v>43898</v>
      </c>
    </row>
    <row r="23863" spans="1:4" x14ac:dyDescent="0.2">
      <c r="A23863" t="s">
        <v>481</v>
      </c>
      <c r="B23863" t="s">
        <v>143</v>
      </c>
      <c r="C23863" s="44">
        <v>0</v>
      </c>
      <c r="D23863" s="33">
        <v>43899</v>
      </c>
    </row>
    <row r="23864" spans="1:4" x14ac:dyDescent="0.2">
      <c r="A23864" t="s">
        <v>481</v>
      </c>
      <c r="B23864" t="s">
        <v>143</v>
      </c>
      <c r="C23864" s="44">
        <v>0</v>
      </c>
      <c r="D23864" s="33">
        <v>43900</v>
      </c>
    </row>
    <row r="23865" spans="1:4" x14ac:dyDescent="0.2">
      <c r="A23865" t="s">
        <v>481</v>
      </c>
      <c r="B23865" t="s">
        <v>143</v>
      </c>
      <c r="C23865" s="44">
        <v>0</v>
      </c>
      <c r="D23865" s="33">
        <v>43901</v>
      </c>
    </row>
    <row r="23866" spans="1:4" x14ac:dyDescent="0.2">
      <c r="A23866" t="s">
        <v>481</v>
      </c>
      <c r="B23866" t="s">
        <v>143</v>
      </c>
      <c r="C23866" s="44">
        <v>0</v>
      </c>
      <c r="D23866" s="33">
        <v>43902</v>
      </c>
    </row>
    <row r="23867" spans="1:4" x14ac:dyDescent="0.2">
      <c r="A23867" t="s">
        <v>481</v>
      </c>
      <c r="B23867" t="s">
        <v>143</v>
      </c>
      <c r="C23867" s="44">
        <v>0</v>
      </c>
      <c r="D23867" s="33">
        <v>43903</v>
      </c>
    </row>
    <row r="23868" spans="1:4" x14ac:dyDescent="0.2">
      <c r="A23868" t="s">
        <v>481</v>
      </c>
      <c r="B23868" t="s">
        <v>143</v>
      </c>
      <c r="C23868" s="44">
        <v>0</v>
      </c>
      <c r="D23868" s="33">
        <v>43904</v>
      </c>
    </row>
    <row r="23869" spans="1:4" x14ac:dyDescent="0.2">
      <c r="A23869" t="s">
        <v>481</v>
      </c>
      <c r="B23869" t="s">
        <v>143</v>
      </c>
      <c r="C23869" s="44">
        <v>3</v>
      </c>
      <c r="D23869" s="33">
        <v>43905</v>
      </c>
    </row>
    <row r="23870" spans="1:4" x14ac:dyDescent="0.2">
      <c r="B23870" t="s">
        <v>482</v>
      </c>
      <c r="C23870" s="44">
        <v>0</v>
      </c>
      <c r="D23870" s="33">
        <v>43852</v>
      </c>
    </row>
    <row r="23871" spans="1:4" x14ac:dyDescent="0.2">
      <c r="B23871" t="s">
        <v>482</v>
      </c>
      <c r="C23871" s="44">
        <v>0</v>
      </c>
      <c r="D23871" s="33">
        <v>43853</v>
      </c>
    </row>
    <row r="23872" spans="1:4" x14ac:dyDescent="0.2">
      <c r="B23872" t="s">
        <v>482</v>
      </c>
      <c r="C23872" s="44">
        <v>0</v>
      </c>
      <c r="D23872" s="33">
        <v>43854</v>
      </c>
    </row>
    <row r="23873" spans="2:4" x14ac:dyDescent="0.2">
      <c r="B23873" t="s">
        <v>482</v>
      </c>
      <c r="C23873" s="44">
        <v>0</v>
      </c>
      <c r="D23873" s="33">
        <v>43855</v>
      </c>
    </row>
    <row r="23874" spans="2:4" x14ac:dyDescent="0.2">
      <c r="B23874" t="s">
        <v>482</v>
      </c>
      <c r="C23874" s="44">
        <v>0</v>
      </c>
      <c r="D23874" s="33">
        <v>43856</v>
      </c>
    </row>
    <row r="23875" spans="2:4" x14ac:dyDescent="0.2">
      <c r="B23875" t="s">
        <v>482</v>
      </c>
      <c r="C23875" s="44">
        <v>0</v>
      </c>
      <c r="D23875" s="33">
        <v>43857</v>
      </c>
    </row>
    <row r="23876" spans="2:4" x14ac:dyDescent="0.2">
      <c r="B23876" t="s">
        <v>482</v>
      </c>
      <c r="C23876" s="44">
        <v>0</v>
      </c>
      <c r="D23876" s="33">
        <v>43858</v>
      </c>
    </row>
    <row r="23877" spans="2:4" x14ac:dyDescent="0.2">
      <c r="B23877" t="s">
        <v>482</v>
      </c>
      <c r="C23877" s="44">
        <v>0</v>
      </c>
      <c r="D23877" s="33">
        <v>43859</v>
      </c>
    </row>
    <row r="23878" spans="2:4" x14ac:dyDescent="0.2">
      <c r="B23878" t="s">
        <v>482</v>
      </c>
      <c r="C23878" s="44">
        <v>0</v>
      </c>
      <c r="D23878" s="33">
        <v>43860</v>
      </c>
    </row>
    <row r="23879" spans="2:4" x14ac:dyDescent="0.2">
      <c r="B23879" t="s">
        <v>482</v>
      </c>
      <c r="C23879" s="44">
        <v>0</v>
      </c>
      <c r="D23879" s="33">
        <v>43861</v>
      </c>
    </row>
    <row r="23880" spans="2:4" x14ac:dyDescent="0.2">
      <c r="B23880" t="s">
        <v>482</v>
      </c>
      <c r="C23880" s="44">
        <v>0</v>
      </c>
      <c r="D23880" s="33">
        <v>43862</v>
      </c>
    </row>
    <row r="23881" spans="2:4" x14ac:dyDescent="0.2">
      <c r="B23881" t="s">
        <v>482</v>
      </c>
      <c r="C23881" s="44">
        <v>0</v>
      </c>
      <c r="D23881" s="33">
        <v>43863</v>
      </c>
    </row>
    <row r="23882" spans="2:4" x14ac:dyDescent="0.2">
      <c r="B23882" t="s">
        <v>482</v>
      </c>
      <c r="C23882" s="44">
        <v>0</v>
      </c>
      <c r="D23882" s="33">
        <v>43864</v>
      </c>
    </row>
    <row r="23883" spans="2:4" x14ac:dyDescent="0.2">
      <c r="B23883" t="s">
        <v>482</v>
      </c>
      <c r="C23883" s="44">
        <v>0</v>
      </c>
      <c r="D23883" s="33">
        <v>43865</v>
      </c>
    </row>
    <row r="23884" spans="2:4" x14ac:dyDescent="0.2">
      <c r="B23884" t="s">
        <v>482</v>
      </c>
      <c r="C23884" s="44">
        <v>0</v>
      </c>
      <c r="D23884" s="33">
        <v>43866</v>
      </c>
    </row>
    <row r="23885" spans="2:4" x14ac:dyDescent="0.2">
      <c r="B23885" t="s">
        <v>482</v>
      </c>
      <c r="C23885" s="44">
        <v>0</v>
      </c>
      <c r="D23885" s="33">
        <v>43867</v>
      </c>
    </row>
    <row r="23886" spans="2:4" x14ac:dyDescent="0.2">
      <c r="B23886" t="s">
        <v>482</v>
      </c>
      <c r="C23886" s="44">
        <v>0</v>
      </c>
      <c r="D23886" s="33">
        <v>43868</v>
      </c>
    </row>
    <row r="23887" spans="2:4" x14ac:dyDescent="0.2">
      <c r="B23887" t="s">
        <v>482</v>
      </c>
      <c r="C23887" s="44">
        <v>0</v>
      </c>
      <c r="D23887" s="33">
        <v>43869</v>
      </c>
    </row>
    <row r="23888" spans="2:4" x14ac:dyDescent="0.2">
      <c r="B23888" t="s">
        <v>482</v>
      </c>
      <c r="C23888" s="44">
        <v>0</v>
      </c>
      <c r="D23888" s="33">
        <v>43870</v>
      </c>
    </row>
    <row r="23889" spans="2:4" x14ac:dyDescent="0.2">
      <c r="B23889" t="s">
        <v>482</v>
      </c>
      <c r="C23889" s="44">
        <v>0</v>
      </c>
      <c r="D23889" s="33">
        <v>43871</v>
      </c>
    </row>
    <row r="23890" spans="2:4" x14ac:dyDescent="0.2">
      <c r="B23890" t="s">
        <v>482</v>
      </c>
      <c r="C23890" s="44">
        <v>0</v>
      </c>
      <c r="D23890" s="33">
        <v>43872</v>
      </c>
    </row>
    <row r="23891" spans="2:4" x14ac:dyDescent="0.2">
      <c r="B23891" t="s">
        <v>482</v>
      </c>
      <c r="C23891" s="44">
        <v>0</v>
      </c>
      <c r="D23891" s="33">
        <v>43873</v>
      </c>
    </row>
    <row r="23892" spans="2:4" x14ac:dyDescent="0.2">
      <c r="B23892" t="s">
        <v>482</v>
      </c>
      <c r="C23892" s="44">
        <v>0</v>
      </c>
      <c r="D23892" s="33">
        <v>43874</v>
      </c>
    </row>
    <row r="23893" spans="2:4" x14ac:dyDescent="0.2">
      <c r="B23893" t="s">
        <v>482</v>
      </c>
      <c r="C23893" s="44">
        <v>0</v>
      </c>
      <c r="D23893" s="33">
        <v>43875</v>
      </c>
    </row>
    <row r="23894" spans="2:4" x14ac:dyDescent="0.2">
      <c r="B23894" t="s">
        <v>482</v>
      </c>
      <c r="C23894" s="44">
        <v>0</v>
      </c>
      <c r="D23894" s="33">
        <v>43876</v>
      </c>
    </row>
    <row r="23895" spans="2:4" x14ac:dyDescent="0.2">
      <c r="B23895" t="s">
        <v>482</v>
      </c>
      <c r="C23895" s="44">
        <v>0</v>
      </c>
      <c r="D23895" s="33">
        <v>43877</v>
      </c>
    </row>
    <row r="23896" spans="2:4" x14ac:dyDescent="0.2">
      <c r="B23896" t="s">
        <v>482</v>
      </c>
      <c r="C23896" s="44">
        <v>0</v>
      </c>
      <c r="D23896" s="33">
        <v>43878</v>
      </c>
    </row>
    <row r="23897" spans="2:4" x14ac:dyDescent="0.2">
      <c r="B23897" t="s">
        <v>482</v>
      </c>
      <c r="C23897" s="44">
        <v>0</v>
      </c>
      <c r="D23897" s="33">
        <v>43879</v>
      </c>
    </row>
    <row r="23898" spans="2:4" x14ac:dyDescent="0.2">
      <c r="B23898" t="s">
        <v>482</v>
      </c>
      <c r="C23898" s="44">
        <v>0</v>
      </c>
      <c r="D23898" s="33">
        <v>43880</v>
      </c>
    </row>
    <row r="23899" spans="2:4" x14ac:dyDescent="0.2">
      <c r="B23899" t="s">
        <v>482</v>
      </c>
      <c r="C23899" s="44">
        <v>0</v>
      </c>
      <c r="D23899" s="33">
        <v>43881</v>
      </c>
    </row>
    <row r="23900" spans="2:4" x14ac:dyDescent="0.2">
      <c r="B23900" t="s">
        <v>482</v>
      </c>
      <c r="C23900" s="44">
        <v>0</v>
      </c>
      <c r="D23900" s="33">
        <v>43882</v>
      </c>
    </row>
    <row r="23901" spans="2:4" x14ac:dyDescent="0.2">
      <c r="B23901" t="s">
        <v>482</v>
      </c>
      <c r="C23901" s="44">
        <v>0</v>
      </c>
      <c r="D23901" s="33">
        <v>43883</v>
      </c>
    </row>
    <row r="23902" spans="2:4" x14ac:dyDescent="0.2">
      <c r="B23902" t="s">
        <v>482</v>
      </c>
      <c r="C23902" s="44">
        <v>0</v>
      </c>
      <c r="D23902" s="33">
        <v>43884</v>
      </c>
    </row>
    <row r="23903" spans="2:4" x14ac:dyDescent="0.2">
      <c r="B23903" t="s">
        <v>482</v>
      </c>
      <c r="C23903" s="44">
        <v>0</v>
      </c>
      <c r="D23903" s="33">
        <v>43885</v>
      </c>
    </row>
    <row r="23904" spans="2:4" x14ac:dyDescent="0.2">
      <c r="B23904" t="s">
        <v>482</v>
      </c>
      <c r="C23904" s="44">
        <v>0</v>
      </c>
      <c r="D23904" s="33">
        <v>43886</v>
      </c>
    </row>
    <row r="23905" spans="2:4" x14ac:dyDescent="0.2">
      <c r="B23905" t="s">
        <v>482</v>
      </c>
      <c r="C23905" s="44">
        <v>0</v>
      </c>
      <c r="D23905" s="33">
        <v>43887</v>
      </c>
    </row>
    <row r="23906" spans="2:4" x14ac:dyDescent="0.2">
      <c r="B23906" t="s">
        <v>482</v>
      </c>
      <c r="C23906" s="44">
        <v>0</v>
      </c>
      <c r="D23906" s="33">
        <v>43888</v>
      </c>
    </row>
    <row r="23907" spans="2:4" x14ac:dyDescent="0.2">
      <c r="B23907" t="s">
        <v>482</v>
      </c>
      <c r="C23907" s="44">
        <v>0</v>
      </c>
      <c r="D23907" s="33">
        <v>43889</v>
      </c>
    </row>
    <row r="23908" spans="2:4" x14ac:dyDescent="0.2">
      <c r="B23908" t="s">
        <v>482</v>
      </c>
      <c r="C23908" s="44">
        <v>0</v>
      </c>
      <c r="D23908" s="33">
        <v>43890</v>
      </c>
    </row>
    <row r="23909" spans="2:4" x14ac:dyDescent="0.2">
      <c r="B23909" t="s">
        <v>482</v>
      </c>
      <c r="C23909" s="44">
        <v>0</v>
      </c>
      <c r="D23909" s="33">
        <v>43891</v>
      </c>
    </row>
    <row r="23910" spans="2:4" x14ac:dyDescent="0.2">
      <c r="B23910" t="s">
        <v>482</v>
      </c>
      <c r="C23910" s="44">
        <v>0</v>
      </c>
      <c r="D23910" s="33">
        <v>43892</v>
      </c>
    </row>
    <row r="23911" spans="2:4" x14ac:dyDescent="0.2">
      <c r="B23911" t="s">
        <v>482</v>
      </c>
      <c r="C23911" s="44">
        <v>0</v>
      </c>
      <c r="D23911" s="33">
        <v>43893</v>
      </c>
    </row>
    <row r="23912" spans="2:4" x14ac:dyDescent="0.2">
      <c r="B23912" t="s">
        <v>482</v>
      </c>
      <c r="C23912" s="44">
        <v>0</v>
      </c>
      <c r="D23912" s="33">
        <v>43894</v>
      </c>
    </row>
    <row r="23913" spans="2:4" x14ac:dyDescent="0.2">
      <c r="B23913" t="s">
        <v>482</v>
      </c>
      <c r="C23913" s="44">
        <v>0</v>
      </c>
      <c r="D23913" s="33">
        <v>43895</v>
      </c>
    </row>
    <row r="23914" spans="2:4" x14ac:dyDescent="0.2">
      <c r="B23914" t="s">
        <v>482</v>
      </c>
      <c r="C23914" s="44">
        <v>0</v>
      </c>
      <c r="D23914" s="33">
        <v>43896</v>
      </c>
    </row>
    <row r="23915" spans="2:4" x14ac:dyDescent="0.2">
      <c r="B23915" t="s">
        <v>482</v>
      </c>
      <c r="C23915" s="44">
        <v>0</v>
      </c>
      <c r="D23915" s="33">
        <v>43897</v>
      </c>
    </row>
    <row r="23916" spans="2:4" x14ac:dyDescent="0.2">
      <c r="B23916" t="s">
        <v>482</v>
      </c>
      <c r="C23916" s="44">
        <v>0</v>
      </c>
      <c r="D23916" s="33">
        <v>43898</v>
      </c>
    </row>
    <row r="23917" spans="2:4" x14ac:dyDescent="0.2">
      <c r="B23917" t="s">
        <v>482</v>
      </c>
      <c r="C23917" s="44">
        <v>0</v>
      </c>
      <c r="D23917" s="33">
        <v>43899</v>
      </c>
    </row>
    <row r="23918" spans="2:4" x14ac:dyDescent="0.2">
      <c r="B23918" t="s">
        <v>482</v>
      </c>
      <c r="C23918" s="44">
        <v>0</v>
      </c>
      <c r="D23918" s="33">
        <v>43900</v>
      </c>
    </row>
    <row r="23919" spans="2:4" x14ac:dyDescent="0.2">
      <c r="B23919" t="s">
        <v>482</v>
      </c>
      <c r="C23919" s="44">
        <v>0</v>
      </c>
      <c r="D23919" s="33">
        <v>43901</v>
      </c>
    </row>
    <row r="23920" spans="2:4" x14ac:dyDescent="0.2">
      <c r="B23920" t="s">
        <v>482</v>
      </c>
      <c r="C23920" s="44">
        <v>0</v>
      </c>
      <c r="D23920" s="33">
        <v>43902</v>
      </c>
    </row>
    <row r="23921" spans="1:4" x14ac:dyDescent="0.2">
      <c r="B23921" t="s">
        <v>482</v>
      </c>
      <c r="C23921" s="44">
        <v>0</v>
      </c>
      <c r="D23921" s="33">
        <v>43903</v>
      </c>
    </row>
    <row r="23922" spans="1:4" x14ac:dyDescent="0.2">
      <c r="B23922" t="s">
        <v>482</v>
      </c>
      <c r="C23922" s="44">
        <v>0</v>
      </c>
      <c r="D23922" s="33">
        <v>43904</v>
      </c>
    </row>
    <row r="23923" spans="1:4" x14ac:dyDescent="0.2">
      <c r="B23923" t="s">
        <v>482</v>
      </c>
      <c r="C23923" s="44">
        <v>2</v>
      </c>
      <c r="D23923" s="33">
        <v>43905</v>
      </c>
    </row>
    <row r="23924" spans="1:4" x14ac:dyDescent="0.2">
      <c r="A23924" t="s">
        <v>483</v>
      </c>
      <c r="B23924" t="s">
        <v>50</v>
      </c>
      <c r="C23924" s="44">
        <v>0</v>
      </c>
      <c r="D23924" s="33">
        <v>43852</v>
      </c>
    </row>
    <row r="23925" spans="1:4" x14ac:dyDescent="0.2">
      <c r="A23925" t="s">
        <v>483</v>
      </c>
      <c r="B23925" t="s">
        <v>50</v>
      </c>
      <c r="C23925" s="44">
        <v>0</v>
      </c>
      <c r="D23925" s="33">
        <v>43853</v>
      </c>
    </row>
    <row r="23926" spans="1:4" x14ac:dyDescent="0.2">
      <c r="A23926" t="s">
        <v>483</v>
      </c>
      <c r="B23926" t="s">
        <v>50</v>
      </c>
      <c r="C23926" s="44">
        <v>0</v>
      </c>
      <c r="D23926" s="33">
        <v>43854</v>
      </c>
    </row>
    <row r="23927" spans="1:4" x14ac:dyDescent="0.2">
      <c r="A23927" t="s">
        <v>483</v>
      </c>
      <c r="B23927" t="s">
        <v>50</v>
      </c>
      <c r="C23927" s="44">
        <v>0</v>
      </c>
      <c r="D23927" s="33">
        <v>43855</v>
      </c>
    </row>
    <row r="23928" spans="1:4" x14ac:dyDescent="0.2">
      <c r="A23928" t="s">
        <v>483</v>
      </c>
      <c r="B23928" t="s">
        <v>50</v>
      </c>
      <c r="C23928" s="44">
        <v>0</v>
      </c>
      <c r="D23928" s="33">
        <v>43856</v>
      </c>
    </row>
    <row r="23929" spans="1:4" x14ac:dyDescent="0.2">
      <c r="A23929" t="s">
        <v>483</v>
      </c>
      <c r="B23929" t="s">
        <v>50</v>
      </c>
      <c r="C23929" s="44">
        <v>0</v>
      </c>
      <c r="D23929" s="33">
        <v>43857</v>
      </c>
    </row>
    <row r="23930" spans="1:4" x14ac:dyDescent="0.2">
      <c r="A23930" t="s">
        <v>483</v>
      </c>
      <c r="B23930" t="s">
        <v>50</v>
      </c>
      <c r="C23930" s="44">
        <v>0</v>
      </c>
      <c r="D23930" s="33">
        <v>43858</v>
      </c>
    </row>
    <row r="23931" spans="1:4" x14ac:dyDescent="0.2">
      <c r="A23931" t="s">
        <v>483</v>
      </c>
      <c r="B23931" t="s">
        <v>50</v>
      </c>
      <c r="C23931" s="44">
        <v>0</v>
      </c>
      <c r="D23931" s="33">
        <v>43859</v>
      </c>
    </row>
    <row r="23932" spans="1:4" x14ac:dyDescent="0.2">
      <c r="A23932" t="s">
        <v>483</v>
      </c>
      <c r="B23932" t="s">
        <v>50</v>
      </c>
      <c r="C23932" s="44">
        <v>0</v>
      </c>
      <c r="D23932" s="33">
        <v>43860</v>
      </c>
    </row>
    <row r="23933" spans="1:4" x14ac:dyDescent="0.2">
      <c r="A23933" t="s">
        <v>483</v>
      </c>
      <c r="B23933" t="s">
        <v>50</v>
      </c>
      <c r="C23933" s="44">
        <v>0</v>
      </c>
      <c r="D23933" s="33">
        <v>43861</v>
      </c>
    </row>
    <row r="23934" spans="1:4" x14ac:dyDescent="0.2">
      <c r="A23934" t="s">
        <v>483</v>
      </c>
      <c r="B23934" t="s">
        <v>50</v>
      </c>
      <c r="C23934" s="44">
        <v>0</v>
      </c>
      <c r="D23934" s="33">
        <v>43862</v>
      </c>
    </row>
    <row r="23935" spans="1:4" x14ac:dyDescent="0.2">
      <c r="A23935" t="s">
        <v>483</v>
      </c>
      <c r="B23935" t="s">
        <v>50</v>
      </c>
      <c r="C23935" s="44">
        <v>0</v>
      </c>
      <c r="D23935" s="33">
        <v>43863</v>
      </c>
    </row>
    <row r="23936" spans="1:4" x14ac:dyDescent="0.2">
      <c r="A23936" t="s">
        <v>483</v>
      </c>
      <c r="B23936" t="s">
        <v>50</v>
      </c>
      <c r="C23936" s="44">
        <v>0</v>
      </c>
      <c r="D23936" s="33">
        <v>43864</v>
      </c>
    </row>
    <row r="23937" spans="1:4" x14ac:dyDescent="0.2">
      <c r="A23937" t="s">
        <v>483</v>
      </c>
      <c r="B23937" t="s">
        <v>50</v>
      </c>
      <c r="C23937" s="44">
        <v>0</v>
      </c>
      <c r="D23937" s="33">
        <v>43865</v>
      </c>
    </row>
    <row r="23938" spans="1:4" x14ac:dyDescent="0.2">
      <c r="A23938" t="s">
        <v>483</v>
      </c>
      <c r="B23938" t="s">
        <v>50</v>
      </c>
      <c r="C23938" s="44">
        <v>0</v>
      </c>
      <c r="D23938" s="33">
        <v>43866</v>
      </c>
    </row>
    <row r="23939" spans="1:4" x14ac:dyDescent="0.2">
      <c r="A23939" t="s">
        <v>483</v>
      </c>
      <c r="B23939" t="s">
        <v>50</v>
      </c>
      <c r="C23939" s="44">
        <v>0</v>
      </c>
      <c r="D23939" s="33">
        <v>43867</v>
      </c>
    </row>
    <row r="23940" spans="1:4" x14ac:dyDescent="0.2">
      <c r="A23940" t="s">
        <v>483</v>
      </c>
      <c r="B23940" t="s">
        <v>50</v>
      </c>
      <c r="C23940" s="44">
        <v>0</v>
      </c>
      <c r="D23940" s="33">
        <v>43868</v>
      </c>
    </row>
    <row r="23941" spans="1:4" x14ac:dyDescent="0.2">
      <c r="A23941" t="s">
        <v>483</v>
      </c>
      <c r="B23941" t="s">
        <v>50</v>
      </c>
      <c r="C23941" s="44">
        <v>0</v>
      </c>
      <c r="D23941" s="33">
        <v>43869</v>
      </c>
    </row>
    <row r="23942" spans="1:4" x14ac:dyDescent="0.2">
      <c r="A23942" t="s">
        <v>483</v>
      </c>
      <c r="B23942" t="s">
        <v>50</v>
      </c>
      <c r="C23942" s="44">
        <v>0</v>
      </c>
      <c r="D23942" s="33">
        <v>43870</v>
      </c>
    </row>
    <row r="23943" spans="1:4" x14ac:dyDescent="0.2">
      <c r="A23943" t="s">
        <v>483</v>
      </c>
      <c r="B23943" t="s">
        <v>50</v>
      </c>
      <c r="C23943" s="44">
        <v>0</v>
      </c>
      <c r="D23943" s="33">
        <v>43871</v>
      </c>
    </row>
    <row r="23944" spans="1:4" x14ac:dyDescent="0.2">
      <c r="A23944" t="s">
        <v>483</v>
      </c>
      <c r="B23944" t="s">
        <v>50</v>
      </c>
      <c r="C23944" s="44">
        <v>0</v>
      </c>
      <c r="D23944" s="33">
        <v>43872</v>
      </c>
    </row>
    <row r="23945" spans="1:4" x14ac:dyDescent="0.2">
      <c r="A23945" t="s">
        <v>483</v>
      </c>
      <c r="B23945" t="s">
        <v>50</v>
      </c>
      <c r="C23945" s="44">
        <v>0</v>
      </c>
      <c r="D23945" s="33">
        <v>43873</v>
      </c>
    </row>
    <row r="23946" spans="1:4" x14ac:dyDescent="0.2">
      <c r="A23946" t="s">
        <v>483</v>
      </c>
      <c r="B23946" t="s">
        <v>50</v>
      </c>
      <c r="C23946" s="44">
        <v>0</v>
      </c>
      <c r="D23946" s="33">
        <v>43874</v>
      </c>
    </row>
    <row r="23947" spans="1:4" x14ac:dyDescent="0.2">
      <c r="A23947" t="s">
        <v>483</v>
      </c>
      <c r="B23947" t="s">
        <v>50</v>
      </c>
      <c r="C23947" s="44">
        <v>0</v>
      </c>
      <c r="D23947" s="33">
        <v>43875</v>
      </c>
    </row>
    <row r="23948" spans="1:4" x14ac:dyDescent="0.2">
      <c r="A23948" t="s">
        <v>483</v>
      </c>
      <c r="B23948" t="s">
        <v>50</v>
      </c>
      <c r="C23948" s="44">
        <v>0</v>
      </c>
      <c r="D23948" s="33">
        <v>43876</v>
      </c>
    </row>
    <row r="23949" spans="1:4" x14ac:dyDescent="0.2">
      <c r="A23949" t="s">
        <v>483</v>
      </c>
      <c r="B23949" t="s">
        <v>50</v>
      </c>
      <c r="C23949" s="44">
        <v>0</v>
      </c>
      <c r="D23949" s="33">
        <v>43877</v>
      </c>
    </row>
    <row r="23950" spans="1:4" x14ac:dyDescent="0.2">
      <c r="A23950" t="s">
        <v>483</v>
      </c>
      <c r="B23950" t="s">
        <v>50</v>
      </c>
      <c r="C23950" s="44">
        <v>0</v>
      </c>
      <c r="D23950" s="33">
        <v>43878</v>
      </c>
    </row>
    <row r="23951" spans="1:4" x14ac:dyDescent="0.2">
      <c r="A23951" t="s">
        <v>483</v>
      </c>
      <c r="B23951" t="s">
        <v>50</v>
      </c>
      <c r="C23951" s="44">
        <v>0</v>
      </c>
      <c r="D23951" s="33">
        <v>43879</v>
      </c>
    </row>
    <row r="23952" spans="1:4" x14ac:dyDescent="0.2">
      <c r="A23952" t="s">
        <v>483</v>
      </c>
      <c r="B23952" t="s">
        <v>50</v>
      </c>
      <c r="C23952" s="44">
        <v>0</v>
      </c>
      <c r="D23952" s="33">
        <v>43880</v>
      </c>
    </row>
    <row r="23953" spans="1:4" x14ac:dyDescent="0.2">
      <c r="A23953" t="s">
        <v>483</v>
      </c>
      <c r="B23953" t="s">
        <v>50</v>
      </c>
      <c r="C23953" s="44">
        <v>0</v>
      </c>
      <c r="D23953" s="33">
        <v>43881</v>
      </c>
    </row>
    <row r="23954" spans="1:4" x14ac:dyDescent="0.2">
      <c r="A23954" t="s">
        <v>483</v>
      </c>
      <c r="B23954" t="s">
        <v>50</v>
      </c>
      <c r="C23954" s="44">
        <v>0</v>
      </c>
      <c r="D23954" s="33">
        <v>43882</v>
      </c>
    </row>
    <row r="23955" spans="1:4" x14ac:dyDescent="0.2">
      <c r="A23955" t="s">
        <v>483</v>
      </c>
      <c r="B23955" t="s">
        <v>50</v>
      </c>
      <c r="C23955" s="44">
        <v>0</v>
      </c>
      <c r="D23955" s="33">
        <v>43883</v>
      </c>
    </row>
    <row r="23956" spans="1:4" x14ac:dyDescent="0.2">
      <c r="A23956" t="s">
        <v>483</v>
      </c>
      <c r="B23956" t="s">
        <v>50</v>
      </c>
      <c r="C23956" s="44">
        <v>0</v>
      </c>
      <c r="D23956" s="33">
        <v>43884</v>
      </c>
    </row>
    <row r="23957" spans="1:4" x14ac:dyDescent="0.2">
      <c r="A23957" t="s">
        <v>483</v>
      </c>
      <c r="B23957" t="s">
        <v>50</v>
      </c>
      <c r="C23957" s="44">
        <v>0</v>
      </c>
      <c r="D23957" s="33">
        <v>43885</v>
      </c>
    </row>
    <row r="23958" spans="1:4" x14ac:dyDescent="0.2">
      <c r="A23958" t="s">
        <v>483</v>
      </c>
      <c r="B23958" t="s">
        <v>50</v>
      </c>
      <c r="C23958" s="44">
        <v>0</v>
      </c>
      <c r="D23958" s="33">
        <v>43886</v>
      </c>
    </row>
    <row r="23959" spans="1:4" x14ac:dyDescent="0.2">
      <c r="A23959" t="s">
        <v>483</v>
      </c>
      <c r="B23959" t="s">
        <v>50</v>
      </c>
      <c r="C23959" s="44">
        <v>0</v>
      </c>
      <c r="D23959" s="33">
        <v>43887</v>
      </c>
    </row>
    <row r="23960" spans="1:4" x14ac:dyDescent="0.2">
      <c r="A23960" t="s">
        <v>483</v>
      </c>
      <c r="B23960" t="s">
        <v>50</v>
      </c>
      <c r="C23960" s="44">
        <v>0</v>
      </c>
      <c r="D23960" s="33">
        <v>43888</v>
      </c>
    </row>
    <row r="23961" spans="1:4" x14ac:dyDescent="0.2">
      <c r="A23961" t="s">
        <v>483</v>
      </c>
      <c r="B23961" t="s">
        <v>50</v>
      </c>
      <c r="C23961" s="44">
        <v>0</v>
      </c>
      <c r="D23961" s="33">
        <v>43889</v>
      </c>
    </row>
    <row r="23962" spans="1:4" x14ac:dyDescent="0.2">
      <c r="A23962" t="s">
        <v>483</v>
      </c>
      <c r="B23962" t="s">
        <v>50</v>
      </c>
      <c r="C23962" s="44">
        <v>0</v>
      </c>
      <c r="D23962" s="33">
        <v>43890</v>
      </c>
    </row>
    <row r="23963" spans="1:4" x14ac:dyDescent="0.2">
      <c r="A23963" t="s">
        <v>483</v>
      </c>
      <c r="B23963" t="s">
        <v>50</v>
      </c>
      <c r="C23963" s="44">
        <v>0</v>
      </c>
      <c r="D23963" s="33">
        <v>43891</v>
      </c>
    </row>
    <row r="23964" spans="1:4" x14ac:dyDescent="0.2">
      <c r="A23964" t="s">
        <v>483</v>
      </c>
      <c r="B23964" t="s">
        <v>50</v>
      </c>
      <c r="C23964" s="44">
        <v>0</v>
      </c>
      <c r="D23964" s="33">
        <v>43892</v>
      </c>
    </row>
    <row r="23965" spans="1:4" x14ac:dyDescent="0.2">
      <c r="A23965" t="s">
        <v>483</v>
      </c>
      <c r="B23965" t="s">
        <v>50</v>
      </c>
      <c r="C23965" s="44">
        <v>0</v>
      </c>
      <c r="D23965" s="33">
        <v>43893</v>
      </c>
    </row>
    <row r="23966" spans="1:4" x14ac:dyDescent="0.2">
      <c r="A23966" t="s">
        <v>483</v>
      </c>
      <c r="B23966" t="s">
        <v>50</v>
      </c>
      <c r="C23966" s="44">
        <v>0</v>
      </c>
      <c r="D23966" s="33">
        <v>43894</v>
      </c>
    </row>
    <row r="23967" spans="1:4" x14ac:dyDescent="0.2">
      <c r="A23967" t="s">
        <v>483</v>
      </c>
      <c r="B23967" t="s">
        <v>50</v>
      </c>
      <c r="C23967" s="44">
        <v>0</v>
      </c>
      <c r="D23967" s="33">
        <v>43895</v>
      </c>
    </row>
    <row r="23968" spans="1:4" x14ac:dyDescent="0.2">
      <c r="A23968" t="s">
        <v>483</v>
      </c>
      <c r="B23968" t="s">
        <v>50</v>
      </c>
      <c r="C23968" s="44">
        <v>0</v>
      </c>
      <c r="D23968" s="33">
        <v>43896</v>
      </c>
    </row>
    <row r="23969" spans="1:4" x14ac:dyDescent="0.2">
      <c r="A23969" t="s">
        <v>483</v>
      </c>
      <c r="B23969" t="s">
        <v>50</v>
      </c>
      <c r="C23969" s="44">
        <v>0</v>
      </c>
      <c r="D23969" s="33">
        <v>43897</v>
      </c>
    </row>
    <row r="23970" spans="1:4" x14ac:dyDescent="0.2">
      <c r="A23970" t="s">
        <v>483</v>
      </c>
      <c r="B23970" t="s">
        <v>50</v>
      </c>
      <c r="C23970" s="44">
        <v>0</v>
      </c>
      <c r="D23970" s="33">
        <v>43898</v>
      </c>
    </row>
    <row r="23971" spans="1:4" x14ac:dyDescent="0.2">
      <c r="A23971" t="s">
        <v>483</v>
      </c>
      <c r="B23971" t="s">
        <v>50</v>
      </c>
      <c r="C23971" s="44">
        <v>0</v>
      </c>
      <c r="D23971" s="33">
        <v>43899</v>
      </c>
    </row>
    <row r="23972" spans="1:4" x14ac:dyDescent="0.2">
      <c r="A23972" t="s">
        <v>483</v>
      </c>
      <c r="B23972" t="s">
        <v>50</v>
      </c>
      <c r="C23972" s="44">
        <v>0</v>
      </c>
      <c r="D23972" s="33">
        <v>43900</v>
      </c>
    </row>
    <row r="23973" spans="1:4" x14ac:dyDescent="0.2">
      <c r="A23973" t="s">
        <v>483</v>
      </c>
      <c r="B23973" t="s">
        <v>50</v>
      </c>
      <c r="C23973" s="44">
        <v>0</v>
      </c>
      <c r="D23973" s="33">
        <v>43901</v>
      </c>
    </row>
    <row r="23974" spans="1:4" x14ac:dyDescent="0.2">
      <c r="A23974" t="s">
        <v>483</v>
      </c>
      <c r="B23974" t="s">
        <v>50</v>
      </c>
      <c r="C23974" s="44">
        <v>0</v>
      </c>
      <c r="D23974" s="33">
        <v>43902</v>
      </c>
    </row>
    <row r="23975" spans="1:4" x14ac:dyDescent="0.2">
      <c r="A23975" t="s">
        <v>483</v>
      </c>
      <c r="B23975" t="s">
        <v>50</v>
      </c>
      <c r="C23975" s="44">
        <v>0</v>
      </c>
      <c r="D23975" s="33">
        <v>43903</v>
      </c>
    </row>
    <row r="23976" spans="1:4" x14ac:dyDescent="0.2">
      <c r="A23976" t="s">
        <v>483</v>
      </c>
      <c r="B23976" t="s">
        <v>50</v>
      </c>
      <c r="C23976" s="44">
        <v>0</v>
      </c>
      <c r="D23976" s="33">
        <v>43904</v>
      </c>
    </row>
    <row r="23977" spans="1:4" x14ac:dyDescent="0.2">
      <c r="A23977" t="s">
        <v>483</v>
      </c>
      <c r="B23977" t="s">
        <v>50</v>
      </c>
      <c r="C23977" s="44">
        <v>1</v>
      </c>
      <c r="D23977" s="33">
        <v>43905</v>
      </c>
    </row>
    <row r="23978" spans="1:4" x14ac:dyDescent="0.2">
      <c r="A23978" t="s">
        <v>484</v>
      </c>
      <c r="B23978" t="s">
        <v>50</v>
      </c>
      <c r="C23978" s="44">
        <v>0</v>
      </c>
      <c r="D23978" s="33">
        <v>43852</v>
      </c>
    </row>
    <row r="23979" spans="1:4" x14ac:dyDescent="0.2">
      <c r="A23979" t="s">
        <v>484</v>
      </c>
      <c r="B23979" t="s">
        <v>50</v>
      </c>
      <c r="C23979" s="44">
        <v>0</v>
      </c>
      <c r="D23979" s="33">
        <v>43853</v>
      </c>
    </row>
    <row r="23980" spans="1:4" x14ac:dyDescent="0.2">
      <c r="A23980" t="s">
        <v>484</v>
      </c>
      <c r="B23980" t="s">
        <v>50</v>
      </c>
      <c r="C23980" s="44">
        <v>0</v>
      </c>
      <c r="D23980" s="33">
        <v>43854</v>
      </c>
    </row>
    <row r="23981" spans="1:4" x14ac:dyDescent="0.2">
      <c r="A23981" t="s">
        <v>484</v>
      </c>
      <c r="B23981" t="s">
        <v>50</v>
      </c>
      <c r="C23981" s="44">
        <v>0</v>
      </c>
      <c r="D23981" s="33">
        <v>43855</v>
      </c>
    </row>
    <row r="23982" spans="1:4" x14ac:dyDescent="0.2">
      <c r="A23982" t="s">
        <v>484</v>
      </c>
      <c r="B23982" t="s">
        <v>50</v>
      </c>
      <c r="C23982" s="44">
        <v>0</v>
      </c>
      <c r="D23982" s="33">
        <v>43856</v>
      </c>
    </row>
    <row r="23983" spans="1:4" x14ac:dyDescent="0.2">
      <c r="A23983" t="s">
        <v>484</v>
      </c>
      <c r="B23983" t="s">
        <v>50</v>
      </c>
      <c r="C23983" s="44">
        <v>0</v>
      </c>
      <c r="D23983" s="33">
        <v>43857</v>
      </c>
    </row>
    <row r="23984" spans="1:4" x14ac:dyDescent="0.2">
      <c r="A23984" t="s">
        <v>484</v>
      </c>
      <c r="B23984" t="s">
        <v>50</v>
      </c>
      <c r="C23984" s="44">
        <v>0</v>
      </c>
      <c r="D23984" s="33">
        <v>43858</v>
      </c>
    </row>
    <row r="23985" spans="1:4" x14ac:dyDescent="0.2">
      <c r="A23985" t="s">
        <v>484</v>
      </c>
      <c r="B23985" t="s">
        <v>50</v>
      </c>
      <c r="C23985" s="44">
        <v>0</v>
      </c>
      <c r="D23985" s="33">
        <v>43859</v>
      </c>
    </row>
    <row r="23986" spans="1:4" x14ac:dyDescent="0.2">
      <c r="A23986" t="s">
        <v>484</v>
      </c>
      <c r="B23986" t="s">
        <v>50</v>
      </c>
      <c r="C23986" s="44">
        <v>0</v>
      </c>
      <c r="D23986" s="33">
        <v>43860</v>
      </c>
    </row>
    <row r="23987" spans="1:4" x14ac:dyDescent="0.2">
      <c r="A23987" t="s">
        <v>484</v>
      </c>
      <c r="B23987" t="s">
        <v>50</v>
      </c>
      <c r="C23987" s="44">
        <v>0</v>
      </c>
      <c r="D23987" s="33">
        <v>43861</v>
      </c>
    </row>
    <row r="23988" spans="1:4" x14ac:dyDescent="0.2">
      <c r="A23988" t="s">
        <v>484</v>
      </c>
      <c r="B23988" t="s">
        <v>50</v>
      </c>
      <c r="C23988" s="44">
        <v>0</v>
      </c>
      <c r="D23988" s="33">
        <v>43862</v>
      </c>
    </row>
    <row r="23989" spans="1:4" x14ac:dyDescent="0.2">
      <c r="A23989" t="s">
        <v>484</v>
      </c>
      <c r="B23989" t="s">
        <v>50</v>
      </c>
      <c r="C23989" s="44">
        <v>0</v>
      </c>
      <c r="D23989" s="33">
        <v>43863</v>
      </c>
    </row>
    <row r="23990" spans="1:4" x14ac:dyDescent="0.2">
      <c r="A23990" t="s">
        <v>484</v>
      </c>
      <c r="B23990" t="s">
        <v>50</v>
      </c>
      <c r="C23990" s="44">
        <v>0</v>
      </c>
      <c r="D23990" s="33">
        <v>43864</v>
      </c>
    </row>
    <row r="23991" spans="1:4" x14ac:dyDescent="0.2">
      <c r="A23991" t="s">
        <v>484</v>
      </c>
      <c r="B23991" t="s">
        <v>50</v>
      </c>
      <c r="C23991" s="44">
        <v>0</v>
      </c>
      <c r="D23991" s="33">
        <v>43865</v>
      </c>
    </row>
    <row r="23992" spans="1:4" x14ac:dyDescent="0.2">
      <c r="A23992" t="s">
        <v>484</v>
      </c>
      <c r="B23992" t="s">
        <v>50</v>
      </c>
      <c r="C23992" s="44">
        <v>0</v>
      </c>
      <c r="D23992" s="33">
        <v>43866</v>
      </c>
    </row>
    <row r="23993" spans="1:4" x14ac:dyDescent="0.2">
      <c r="A23993" t="s">
        <v>484</v>
      </c>
      <c r="B23993" t="s">
        <v>50</v>
      </c>
      <c r="C23993" s="44">
        <v>0</v>
      </c>
      <c r="D23993" s="33">
        <v>43867</v>
      </c>
    </row>
    <row r="23994" spans="1:4" x14ac:dyDescent="0.2">
      <c r="A23994" t="s">
        <v>484</v>
      </c>
      <c r="B23994" t="s">
        <v>50</v>
      </c>
      <c r="C23994" s="44">
        <v>0</v>
      </c>
      <c r="D23994" s="33">
        <v>43868</v>
      </c>
    </row>
    <row r="23995" spans="1:4" x14ac:dyDescent="0.2">
      <c r="A23995" t="s">
        <v>484</v>
      </c>
      <c r="B23995" t="s">
        <v>50</v>
      </c>
      <c r="C23995" s="44">
        <v>0</v>
      </c>
      <c r="D23995" s="33">
        <v>43869</v>
      </c>
    </row>
    <row r="23996" spans="1:4" x14ac:dyDescent="0.2">
      <c r="A23996" t="s">
        <v>484</v>
      </c>
      <c r="B23996" t="s">
        <v>50</v>
      </c>
      <c r="C23996" s="44">
        <v>0</v>
      </c>
      <c r="D23996" s="33">
        <v>43870</v>
      </c>
    </row>
    <row r="23997" spans="1:4" x14ac:dyDescent="0.2">
      <c r="A23997" t="s">
        <v>484</v>
      </c>
      <c r="B23997" t="s">
        <v>50</v>
      </c>
      <c r="C23997" s="44">
        <v>0</v>
      </c>
      <c r="D23997" s="33">
        <v>43871</v>
      </c>
    </row>
    <row r="23998" spans="1:4" x14ac:dyDescent="0.2">
      <c r="A23998" t="s">
        <v>484</v>
      </c>
      <c r="B23998" t="s">
        <v>50</v>
      </c>
      <c r="C23998" s="44">
        <v>0</v>
      </c>
      <c r="D23998" s="33">
        <v>43872</v>
      </c>
    </row>
    <row r="23999" spans="1:4" x14ac:dyDescent="0.2">
      <c r="A23999" t="s">
        <v>484</v>
      </c>
      <c r="B23999" t="s">
        <v>50</v>
      </c>
      <c r="C23999" s="44">
        <v>0</v>
      </c>
      <c r="D23999" s="33">
        <v>43873</v>
      </c>
    </row>
    <row r="24000" spans="1:4" x14ac:dyDescent="0.2">
      <c r="A24000" t="s">
        <v>484</v>
      </c>
      <c r="B24000" t="s">
        <v>50</v>
      </c>
      <c r="C24000" s="44">
        <v>0</v>
      </c>
      <c r="D24000" s="33">
        <v>43874</v>
      </c>
    </row>
    <row r="24001" spans="1:4" x14ac:dyDescent="0.2">
      <c r="A24001" t="s">
        <v>484</v>
      </c>
      <c r="B24001" t="s">
        <v>50</v>
      </c>
      <c r="C24001" s="44">
        <v>0</v>
      </c>
      <c r="D24001" s="33">
        <v>43875</v>
      </c>
    </row>
    <row r="24002" spans="1:4" x14ac:dyDescent="0.2">
      <c r="A24002" t="s">
        <v>484</v>
      </c>
      <c r="B24002" t="s">
        <v>50</v>
      </c>
      <c r="C24002" s="44">
        <v>0</v>
      </c>
      <c r="D24002" s="33">
        <v>43876</v>
      </c>
    </row>
    <row r="24003" spans="1:4" x14ac:dyDescent="0.2">
      <c r="A24003" t="s">
        <v>484</v>
      </c>
      <c r="B24003" t="s">
        <v>50</v>
      </c>
      <c r="C24003" s="44">
        <v>0</v>
      </c>
      <c r="D24003" s="33">
        <v>43877</v>
      </c>
    </row>
    <row r="24004" spans="1:4" x14ac:dyDescent="0.2">
      <c r="A24004" t="s">
        <v>484</v>
      </c>
      <c r="B24004" t="s">
        <v>50</v>
      </c>
      <c r="C24004" s="44">
        <v>0</v>
      </c>
      <c r="D24004" s="33">
        <v>43878</v>
      </c>
    </row>
    <row r="24005" spans="1:4" x14ac:dyDescent="0.2">
      <c r="A24005" t="s">
        <v>484</v>
      </c>
      <c r="B24005" t="s">
        <v>50</v>
      </c>
      <c r="C24005" s="44">
        <v>0</v>
      </c>
      <c r="D24005" s="33">
        <v>43879</v>
      </c>
    </row>
    <row r="24006" spans="1:4" x14ac:dyDescent="0.2">
      <c r="A24006" t="s">
        <v>484</v>
      </c>
      <c r="B24006" t="s">
        <v>50</v>
      </c>
      <c r="C24006" s="44">
        <v>0</v>
      </c>
      <c r="D24006" s="33">
        <v>43880</v>
      </c>
    </row>
    <row r="24007" spans="1:4" x14ac:dyDescent="0.2">
      <c r="A24007" t="s">
        <v>484</v>
      </c>
      <c r="B24007" t="s">
        <v>50</v>
      </c>
      <c r="C24007" s="44">
        <v>0</v>
      </c>
      <c r="D24007" s="33">
        <v>43881</v>
      </c>
    </row>
    <row r="24008" spans="1:4" x14ac:dyDescent="0.2">
      <c r="A24008" t="s">
        <v>484</v>
      </c>
      <c r="B24008" t="s">
        <v>50</v>
      </c>
      <c r="C24008" s="44">
        <v>0</v>
      </c>
      <c r="D24008" s="33">
        <v>43882</v>
      </c>
    </row>
    <row r="24009" spans="1:4" x14ac:dyDescent="0.2">
      <c r="A24009" t="s">
        <v>484</v>
      </c>
      <c r="B24009" t="s">
        <v>50</v>
      </c>
      <c r="C24009" s="44">
        <v>0</v>
      </c>
      <c r="D24009" s="33">
        <v>43883</v>
      </c>
    </row>
    <row r="24010" spans="1:4" x14ac:dyDescent="0.2">
      <c r="A24010" t="s">
        <v>484</v>
      </c>
      <c r="B24010" t="s">
        <v>50</v>
      </c>
      <c r="C24010" s="44">
        <v>0</v>
      </c>
      <c r="D24010" s="33">
        <v>43884</v>
      </c>
    </row>
    <row r="24011" spans="1:4" x14ac:dyDescent="0.2">
      <c r="A24011" t="s">
        <v>484</v>
      </c>
      <c r="B24011" t="s">
        <v>50</v>
      </c>
      <c r="C24011" s="44">
        <v>0</v>
      </c>
      <c r="D24011" s="33">
        <v>43885</v>
      </c>
    </row>
    <row r="24012" spans="1:4" x14ac:dyDescent="0.2">
      <c r="A24012" t="s">
        <v>484</v>
      </c>
      <c r="B24012" t="s">
        <v>50</v>
      </c>
      <c r="C24012" s="44">
        <v>0</v>
      </c>
      <c r="D24012" s="33">
        <v>43886</v>
      </c>
    </row>
    <row r="24013" spans="1:4" x14ac:dyDescent="0.2">
      <c r="A24013" t="s">
        <v>484</v>
      </c>
      <c r="B24013" t="s">
        <v>50</v>
      </c>
      <c r="C24013" s="44">
        <v>0</v>
      </c>
      <c r="D24013" s="33">
        <v>43887</v>
      </c>
    </row>
    <row r="24014" spans="1:4" x14ac:dyDescent="0.2">
      <c r="A24014" t="s">
        <v>484</v>
      </c>
      <c r="B24014" t="s">
        <v>50</v>
      </c>
      <c r="C24014" s="44">
        <v>0</v>
      </c>
      <c r="D24014" s="33">
        <v>43888</v>
      </c>
    </row>
    <row r="24015" spans="1:4" x14ac:dyDescent="0.2">
      <c r="A24015" t="s">
        <v>484</v>
      </c>
      <c r="B24015" t="s">
        <v>50</v>
      </c>
      <c r="C24015" s="44">
        <v>0</v>
      </c>
      <c r="D24015" s="33">
        <v>43889</v>
      </c>
    </row>
    <row r="24016" spans="1:4" x14ac:dyDescent="0.2">
      <c r="A24016" t="s">
        <v>484</v>
      </c>
      <c r="B24016" t="s">
        <v>50</v>
      </c>
      <c r="C24016" s="44">
        <v>0</v>
      </c>
      <c r="D24016" s="33">
        <v>43890</v>
      </c>
    </row>
    <row r="24017" spans="1:4" x14ac:dyDescent="0.2">
      <c r="A24017" t="s">
        <v>484</v>
      </c>
      <c r="B24017" t="s">
        <v>50</v>
      </c>
      <c r="C24017" s="44">
        <v>0</v>
      </c>
      <c r="D24017" s="33">
        <v>43891</v>
      </c>
    </row>
    <row r="24018" spans="1:4" x14ac:dyDescent="0.2">
      <c r="A24018" t="s">
        <v>484</v>
      </c>
      <c r="B24018" t="s">
        <v>50</v>
      </c>
      <c r="C24018" s="44">
        <v>0</v>
      </c>
      <c r="D24018" s="33">
        <v>43892</v>
      </c>
    </row>
    <row r="24019" spans="1:4" x14ac:dyDescent="0.2">
      <c r="A24019" t="s">
        <v>484</v>
      </c>
      <c r="B24019" t="s">
        <v>50</v>
      </c>
      <c r="C24019" s="44">
        <v>0</v>
      </c>
      <c r="D24019" s="33">
        <v>43893</v>
      </c>
    </row>
    <row r="24020" spans="1:4" x14ac:dyDescent="0.2">
      <c r="A24020" t="s">
        <v>484</v>
      </c>
      <c r="B24020" t="s">
        <v>50</v>
      </c>
      <c r="C24020" s="44">
        <v>0</v>
      </c>
      <c r="D24020" s="33">
        <v>43894</v>
      </c>
    </row>
    <row r="24021" spans="1:4" x14ac:dyDescent="0.2">
      <c r="A24021" t="s">
        <v>484</v>
      </c>
      <c r="B24021" t="s">
        <v>50</v>
      </c>
      <c r="C24021" s="44">
        <v>0</v>
      </c>
      <c r="D24021" s="33">
        <v>43895</v>
      </c>
    </row>
    <row r="24022" spans="1:4" x14ac:dyDescent="0.2">
      <c r="A24022" t="s">
        <v>484</v>
      </c>
      <c r="B24022" t="s">
        <v>50</v>
      </c>
      <c r="C24022" s="44">
        <v>0</v>
      </c>
      <c r="D24022" s="33">
        <v>43896</v>
      </c>
    </row>
    <row r="24023" spans="1:4" x14ac:dyDescent="0.2">
      <c r="A24023" t="s">
        <v>484</v>
      </c>
      <c r="B24023" t="s">
        <v>50</v>
      </c>
      <c r="C24023" s="44">
        <v>0</v>
      </c>
      <c r="D24023" s="33">
        <v>43897</v>
      </c>
    </row>
    <row r="24024" spans="1:4" x14ac:dyDescent="0.2">
      <c r="A24024" t="s">
        <v>484</v>
      </c>
      <c r="B24024" t="s">
        <v>50</v>
      </c>
      <c r="C24024" s="44">
        <v>0</v>
      </c>
      <c r="D24024" s="33">
        <v>43898</v>
      </c>
    </row>
    <row r="24025" spans="1:4" x14ac:dyDescent="0.2">
      <c r="A24025" t="s">
        <v>484</v>
      </c>
      <c r="B24025" t="s">
        <v>50</v>
      </c>
      <c r="C24025" s="44">
        <v>0</v>
      </c>
      <c r="D24025" s="33">
        <v>43899</v>
      </c>
    </row>
    <row r="24026" spans="1:4" x14ac:dyDescent="0.2">
      <c r="A24026" t="s">
        <v>484</v>
      </c>
      <c r="B24026" t="s">
        <v>50</v>
      </c>
      <c r="C24026" s="44">
        <v>0</v>
      </c>
      <c r="D24026" s="33">
        <v>43900</v>
      </c>
    </row>
    <row r="24027" spans="1:4" x14ac:dyDescent="0.2">
      <c r="A24027" t="s">
        <v>484</v>
      </c>
      <c r="B24027" t="s">
        <v>50</v>
      </c>
      <c r="C24027" s="44">
        <v>0</v>
      </c>
      <c r="D24027" s="33">
        <v>43901</v>
      </c>
    </row>
    <row r="24028" spans="1:4" x14ac:dyDescent="0.2">
      <c r="A24028" t="s">
        <v>484</v>
      </c>
      <c r="B24028" t="s">
        <v>50</v>
      </c>
      <c r="C24028" s="44">
        <v>0</v>
      </c>
      <c r="D24028" s="33">
        <v>43902</v>
      </c>
    </row>
    <row r="24029" spans="1:4" x14ac:dyDescent="0.2">
      <c r="A24029" t="s">
        <v>484</v>
      </c>
      <c r="B24029" t="s">
        <v>50</v>
      </c>
      <c r="C24029" s="44">
        <v>0</v>
      </c>
      <c r="D24029" s="33">
        <v>43903</v>
      </c>
    </row>
    <row r="24030" spans="1:4" x14ac:dyDescent="0.2">
      <c r="A24030" t="s">
        <v>484</v>
      </c>
      <c r="B24030" t="s">
        <v>50</v>
      </c>
      <c r="C24030" s="44">
        <v>0</v>
      </c>
      <c r="D24030" s="33">
        <v>43904</v>
      </c>
    </row>
    <row r="24031" spans="1:4" x14ac:dyDescent="0.2">
      <c r="A24031" t="s">
        <v>484</v>
      </c>
      <c r="B24031" t="s">
        <v>50</v>
      </c>
      <c r="C24031" s="44">
        <v>1</v>
      </c>
      <c r="D24031" s="33">
        <v>43905</v>
      </c>
    </row>
    <row r="24032" spans="1:4" x14ac:dyDescent="0.2">
      <c r="B24032" t="s">
        <v>485</v>
      </c>
      <c r="C24032" s="44">
        <v>0</v>
      </c>
      <c r="D24032" s="33">
        <v>43852</v>
      </c>
    </row>
    <row r="24033" spans="2:4" x14ac:dyDescent="0.2">
      <c r="B24033" t="s">
        <v>485</v>
      </c>
      <c r="C24033" s="44">
        <v>0</v>
      </c>
      <c r="D24033" s="33">
        <v>43853</v>
      </c>
    </row>
    <row r="24034" spans="2:4" x14ac:dyDescent="0.2">
      <c r="B24034" t="s">
        <v>485</v>
      </c>
      <c r="C24034" s="44">
        <v>0</v>
      </c>
      <c r="D24034" s="33">
        <v>43854</v>
      </c>
    </row>
    <row r="24035" spans="2:4" x14ac:dyDescent="0.2">
      <c r="B24035" t="s">
        <v>485</v>
      </c>
      <c r="C24035" s="44">
        <v>0</v>
      </c>
      <c r="D24035" s="33">
        <v>43855</v>
      </c>
    </row>
    <row r="24036" spans="2:4" x14ac:dyDescent="0.2">
      <c r="B24036" t="s">
        <v>485</v>
      </c>
      <c r="C24036" s="44">
        <v>0</v>
      </c>
      <c r="D24036" s="33">
        <v>43856</v>
      </c>
    </row>
    <row r="24037" spans="2:4" x14ac:dyDescent="0.2">
      <c r="B24037" t="s">
        <v>485</v>
      </c>
      <c r="C24037" s="44">
        <v>0</v>
      </c>
      <c r="D24037" s="33">
        <v>43857</v>
      </c>
    </row>
    <row r="24038" spans="2:4" x14ac:dyDescent="0.2">
      <c r="B24038" t="s">
        <v>485</v>
      </c>
      <c r="C24038" s="44">
        <v>0</v>
      </c>
      <c r="D24038" s="33">
        <v>43858</v>
      </c>
    </row>
    <row r="24039" spans="2:4" x14ac:dyDescent="0.2">
      <c r="B24039" t="s">
        <v>485</v>
      </c>
      <c r="C24039" s="44">
        <v>0</v>
      </c>
      <c r="D24039" s="33">
        <v>43859</v>
      </c>
    </row>
    <row r="24040" spans="2:4" x14ac:dyDescent="0.2">
      <c r="B24040" t="s">
        <v>485</v>
      </c>
      <c r="C24040" s="44">
        <v>0</v>
      </c>
      <c r="D24040" s="33">
        <v>43860</v>
      </c>
    </row>
    <row r="24041" spans="2:4" x14ac:dyDescent="0.2">
      <c r="B24041" t="s">
        <v>485</v>
      </c>
      <c r="C24041" s="44">
        <v>0</v>
      </c>
      <c r="D24041" s="33">
        <v>43861</v>
      </c>
    </row>
    <row r="24042" spans="2:4" x14ac:dyDescent="0.2">
      <c r="B24042" t="s">
        <v>485</v>
      </c>
      <c r="C24042" s="44">
        <v>0</v>
      </c>
      <c r="D24042" s="33">
        <v>43862</v>
      </c>
    </row>
    <row r="24043" spans="2:4" x14ac:dyDescent="0.2">
      <c r="B24043" t="s">
        <v>485</v>
      </c>
      <c r="C24043" s="44">
        <v>0</v>
      </c>
      <c r="D24043" s="33">
        <v>43863</v>
      </c>
    </row>
    <row r="24044" spans="2:4" x14ac:dyDescent="0.2">
      <c r="B24044" t="s">
        <v>485</v>
      </c>
      <c r="C24044" s="44">
        <v>0</v>
      </c>
      <c r="D24044" s="33">
        <v>43864</v>
      </c>
    </row>
    <row r="24045" spans="2:4" x14ac:dyDescent="0.2">
      <c r="B24045" t="s">
        <v>485</v>
      </c>
      <c r="C24045" s="44">
        <v>0</v>
      </c>
      <c r="D24045" s="33">
        <v>43865</v>
      </c>
    </row>
    <row r="24046" spans="2:4" x14ac:dyDescent="0.2">
      <c r="B24046" t="s">
        <v>485</v>
      </c>
      <c r="C24046" s="44">
        <v>0</v>
      </c>
      <c r="D24046" s="33">
        <v>43866</v>
      </c>
    </row>
    <row r="24047" spans="2:4" x14ac:dyDescent="0.2">
      <c r="B24047" t="s">
        <v>485</v>
      </c>
      <c r="C24047" s="44">
        <v>0</v>
      </c>
      <c r="D24047" s="33">
        <v>43867</v>
      </c>
    </row>
    <row r="24048" spans="2:4" x14ac:dyDescent="0.2">
      <c r="B24048" t="s">
        <v>485</v>
      </c>
      <c r="C24048" s="44">
        <v>0</v>
      </c>
      <c r="D24048" s="33">
        <v>43868</v>
      </c>
    </row>
    <row r="24049" spans="2:4" x14ac:dyDescent="0.2">
      <c r="B24049" t="s">
        <v>485</v>
      </c>
      <c r="C24049" s="44">
        <v>0</v>
      </c>
      <c r="D24049" s="33">
        <v>43869</v>
      </c>
    </row>
    <row r="24050" spans="2:4" x14ac:dyDescent="0.2">
      <c r="B24050" t="s">
        <v>485</v>
      </c>
      <c r="C24050" s="44">
        <v>0</v>
      </c>
      <c r="D24050" s="33">
        <v>43870</v>
      </c>
    </row>
    <row r="24051" spans="2:4" x14ac:dyDescent="0.2">
      <c r="B24051" t="s">
        <v>485</v>
      </c>
      <c r="C24051" s="44">
        <v>0</v>
      </c>
      <c r="D24051" s="33">
        <v>43871</v>
      </c>
    </row>
    <row r="24052" spans="2:4" x14ac:dyDescent="0.2">
      <c r="B24052" t="s">
        <v>485</v>
      </c>
      <c r="C24052" s="44">
        <v>0</v>
      </c>
      <c r="D24052" s="33">
        <v>43872</v>
      </c>
    </row>
    <row r="24053" spans="2:4" x14ac:dyDescent="0.2">
      <c r="B24053" t="s">
        <v>485</v>
      </c>
      <c r="C24053" s="44">
        <v>0</v>
      </c>
      <c r="D24053" s="33">
        <v>43873</v>
      </c>
    </row>
    <row r="24054" spans="2:4" x14ac:dyDescent="0.2">
      <c r="B24054" t="s">
        <v>485</v>
      </c>
      <c r="C24054" s="44">
        <v>0</v>
      </c>
      <c r="D24054" s="33">
        <v>43874</v>
      </c>
    </row>
    <row r="24055" spans="2:4" x14ac:dyDescent="0.2">
      <c r="B24055" t="s">
        <v>485</v>
      </c>
      <c r="C24055" s="44">
        <v>0</v>
      </c>
      <c r="D24055" s="33">
        <v>43875</v>
      </c>
    </row>
    <row r="24056" spans="2:4" x14ac:dyDescent="0.2">
      <c r="B24056" t="s">
        <v>485</v>
      </c>
      <c r="C24056" s="44">
        <v>0</v>
      </c>
      <c r="D24056" s="33">
        <v>43876</v>
      </c>
    </row>
    <row r="24057" spans="2:4" x14ac:dyDescent="0.2">
      <c r="B24057" t="s">
        <v>485</v>
      </c>
      <c r="C24057" s="44">
        <v>0</v>
      </c>
      <c r="D24057" s="33">
        <v>43877</v>
      </c>
    </row>
    <row r="24058" spans="2:4" x14ac:dyDescent="0.2">
      <c r="B24058" t="s">
        <v>485</v>
      </c>
      <c r="C24058" s="44">
        <v>0</v>
      </c>
      <c r="D24058" s="33">
        <v>43878</v>
      </c>
    </row>
    <row r="24059" spans="2:4" x14ac:dyDescent="0.2">
      <c r="B24059" t="s">
        <v>485</v>
      </c>
      <c r="C24059" s="44">
        <v>0</v>
      </c>
      <c r="D24059" s="33">
        <v>43879</v>
      </c>
    </row>
    <row r="24060" spans="2:4" x14ac:dyDescent="0.2">
      <c r="B24060" t="s">
        <v>485</v>
      </c>
      <c r="C24060" s="44">
        <v>0</v>
      </c>
      <c r="D24060" s="33">
        <v>43880</v>
      </c>
    </row>
    <row r="24061" spans="2:4" x14ac:dyDescent="0.2">
      <c r="B24061" t="s">
        <v>485</v>
      </c>
      <c r="C24061" s="44">
        <v>0</v>
      </c>
      <c r="D24061" s="33">
        <v>43881</v>
      </c>
    </row>
    <row r="24062" spans="2:4" x14ac:dyDescent="0.2">
      <c r="B24062" t="s">
        <v>485</v>
      </c>
      <c r="C24062" s="44">
        <v>0</v>
      </c>
      <c r="D24062" s="33">
        <v>43882</v>
      </c>
    </row>
    <row r="24063" spans="2:4" x14ac:dyDescent="0.2">
      <c r="B24063" t="s">
        <v>485</v>
      </c>
      <c r="C24063" s="44">
        <v>0</v>
      </c>
      <c r="D24063" s="33">
        <v>43883</v>
      </c>
    </row>
    <row r="24064" spans="2:4" x14ac:dyDescent="0.2">
      <c r="B24064" t="s">
        <v>485</v>
      </c>
      <c r="C24064" s="44">
        <v>0</v>
      </c>
      <c r="D24064" s="33">
        <v>43884</v>
      </c>
    </row>
    <row r="24065" spans="2:4" x14ac:dyDescent="0.2">
      <c r="B24065" t="s">
        <v>485</v>
      </c>
      <c r="C24065" s="44">
        <v>0</v>
      </c>
      <c r="D24065" s="33">
        <v>43885</v>
      </c>
    </row>
    <row r="24066" spans="2:4" x14ac:dyDescent="0.2">
      <c r="B24066" t="s">
        <v>485</v>
      </c>
      <c r="C24066" s="44">
        <v>0</v>
      </c>
      <c r="D24066" s="33">
        <v>43886</v>
      </c>
    </row>
    <row r="24067" spans="2:4" x14ac:dyDescent="0.2">
      <c r="B24067" t="s">
        <v>485</v>
      </c>
      <c r="C24067" s="44">
        <v>0</v>
      </c>
      <c r="D24067" s="33">
        <v>43887</v>
      </c>
    </row>
    <row r="24068" spans="2:4" x14ac:dyDescent="0.2">
      <c r="B24068" t="s">
        <v>485</v>
      </c>
      <c r="C24068" s="44">
        <v>0</v>
      </c>
      <c r="D24068" s="33">
        <v>43888</v>
      </c>
    </row>
    <row r="24069" spans="2:4" x14ac:dyDescent="0.2">
      <c r="B24069" t="s">
        <v>485</v>
      </c>
      <c r="C24069" s="44">
        <v>0</v>
      </c>
      <c r="D24069" s="33">
        <v>43889</v>
      </c>
    </row>
    <row r="24070" spans="2:4" x14ac:dyDescent="0.2">
      <c r="B24070" t="s">
        <v>485</v>
      </c>
      <c r="C24070" s="44">
        <v>0</v>
      </c>
      <c r="D24070" s="33">
        <v>43890</v>
      </c>
    </row>
    <row r="24071" spans="2:4" x14ac:dyDescent="0.2">
      <c r="B24071" t="s">
        <v>485</v>
      </c>
      <c r="C24071" s="44">
        <v>0</v>
      </c>
      <c r="D24071" s="33">
        <v>43891</v>
      </c>
    </row>
    <row r="24072" spans="2:4" x14ac:dyDescent="0.2">
      <c r="B24072" t="s">
        <v>485</v>
      </c>
      <c r="C24072" s="44">
        <v>0</v>
      </c>
      <c r="D24072" s="33">
        <v>43892</v>
      </c>
    </row>
    <row r="24073" spans="2:4" x14ac:dyDescent="0.2">
      <c r="B24073" t="s">
        <v>485</v>
      </c>
      <c r="C24073" s="44">
        <v>0</v>
      </c>
      <c r="D24073" s="33">
        <v>43893</v>
      </c>
    </row>
    <row r="24074" spans="2:4" x14ac:dyDescent="0.2">
      <c r="B24074" t="s">
        <v>485</v>
      </c>
      <c r="C24074" s="44">
        <v>0</v>
      </c>
      <c r="D24074" s="33">
        <v>43894</v>
      </c>
    </row>
    <row r="24075" spans="2:4" x14ac:dyDescent="0.2">
      <c r="B24075" t="s">
        <v>485</v>
      </c>
      <c r="C24075" s="44">
        <v>0</v>
      </c>
      <c r="D24075" s="33">
        <v>43895</v>
      </c>
    </row>
    <row r="24076" spans="2:4" x14ac:dyDescent="0.2">
      <c r="B24076" t="s">
        <v>485</v>
      </c>
      <c r="C24076" s="44">
        <v>0</v>
      </c>
      <c r="D24076" s="33">
        <v>43896</v>
      </c>
    </row>
    <row r="24077" spans="2:4" x14ac:dyDescent="0.2">
      <c r="B24077" t="s">
        <v>485</v>
      </c>
      <c r="C24077" s="44">
        <v>0</v>
      </c>
      <c r="D24077" s="33">
        <v>43897</v>
      </c>
    </row>
    <row r="24078" spans="2:4" x14ac:dyDescent="0.2">
      <c r="B24078" t="s">
        <v>485</v>
      </c>
      <c r="C24078" s="44">
        <v>0</v>
      </c>
      <c r="D24078" s="33">
        <v>43898</v>
      </c>
    </row>
    <row r="24079" spans="2:4" x14ac:dyDescent="0.2">
      <c r="B24079" t="s">
        <v>485</v>
      </c>
      <c r="C24079" s="44">
        <v>0</v>
      </c>
      <c r="D24079" s="33">
        <v>43899</v>
      </c>
    </row>
    <row r="24080" spans="2:4" x14ac:dyDescent="0.2">
      <c r="B24080" t="s">
        <v>485</v>
      </c>
      <c r="C24080" s="44">
        <v>0</v>
      </c>
      <c r="D24080" s="33">
        <v>43900</v>
      </c>
    </row>
    <row r="24081" spans="2:4" x14ac:dyDescent="0.2">
      <c r="B24081" t="s">
        <v>485</v>
      </c>
      <c r="C24081" s="44">
        <v>0</v>
      </c>
      <c r="D24081" s="33">
        <v>43901</v>
      </c>
    </row>
    <row r="24082" spans="2:4" x14ac:dyDescent="0.2">
      <c r="B24082" t="s">
        <v>485</v>
      </c>
      <c r="C24082" s="44">
        <v>0</v>
      </c>
      <c r="D24082" s="33">
        <v>43902</v>
      </c>
    </row>
    <row r="24083" spans="2:4" x14ac:dyDescent="0.2">
      <c r="B24083" t="s">
        <v>485</v>
      </c>
      <c r="C24083" s="44">
        <v>0</v>
      </c>
      <c r="D24083" s="33">
        <v>43903</v>
      </c>
    </row>
    <row r="24084" spans="2:4" x14ac:dyDescent="0.2">
      <c r="B24084" t="s">
        <v>485</v>
      </c>
      <c r="C24084" s="44">
        <v>0</v>
      </c>
      <c r="D24084" s="33">
        <v>43904</v>
      </c>
    </row>
    <row r="24085" spans="2:4" x14ac:dyDescent="0.2">
      <c r="B24085" t="s">
        <v>485</v>
      </c>
      <c r="C24085" s="44">
        <v>1</v>
      </c>
      <c r="D24085" s="33">
        <v>43905</v>
      </c>
    </row>
    <row r="24086" spans="2:4" x14ac:dyDescent="0.2">
      <c r="B24086" t="s">
        <v>486</v>
      </c>
      <c r="C24086" s="44">
        <v>0</v>
      </c>
      <c r="D24086" s="33">
        <v>43852</v>
      </c>
    </row>
    <row r="24087" spans="2:4" x14ac:dyDescent="0.2">
      <c r="B24087" t="s">
        <v>486</v>
      </c>
      <c r="C24087" s="44">
        <v>0</v>
      </c>
      <c r="D24087" s="33">
        <v>43853</v>
      </c>
    </row>
    <row r="24088" spans="2:4" x14ac:dyDescent="0.2">
      <c r="B24088" t="s">
        <v>486</v>
      </c>
      <c r="C24088" s="44">
        <v>0</v>
      </c>
      <c r="D24088" s="33">
        <v>43854</v>
      </c>
    </row>
    <row r="24089" spans="2:4" x14ac:dyDescent="0.2">
      <c r="B24089" t="s">
        <v>486</v>
      </c>
      <c r="C24089" s="44">
        <v>0</v>
      </c>
      <c r="D24089" s="33">
        <v>43855</v>
      </c>
    </row>
    <row r="24090" spans="2:4" x14ac:dyDescent="0.2">
      <c r="B24090" t="s">
        <v>486</v>
      </c>
      <c r="C24090" s="44">
        <v>0</v>
      </c>
      <c r="D24090" s="33">
        <v>43856</v>
      </c>
    </row>
    <row r="24091" spans="2:4" x14ac:dyDescent="0.2">
      <c r="B24091" t="s">
        <v>486</v>
      </c>
      <c r="C24091" s="44">
        <v>0</v>
      </c>
      <c r="D24091" s="33">
        <v>43857</v>
      </c>
    </row>
    <row r="24092" spans="2:4" x14ac:dyDescent="0.2">
      <c r="B24092" t="s">
        <v>486</v>
      </c>
      <c r="C24092" s="44">
        <v>0</v>
      </c>
      <c r="D24092" s="33">
        <v>43858</v>
      </c>
    </row>
    <row r="24093" spans="2:4" x14ac:dyDescent="0.2">
      <c r="B24093" t="s">
        <v>486</v>
      </c>
      <c r="C24093" s="44">
        <v>0</v>
      </c>
      <c r="D24093" s="33">
        <v>43859</v>
      </c>
    </row>
    <row r="24094" spans="2:4" x14ac:dyDescent="0.2">
      <c r="B24094" t="s">
        <v>486</v>
      </c>
      <c r="C24094" s="44">
        <v>0</v>
      </c>
      <c r="D24094" s="33">
        <v>43860</v>
      </c>
    </row>
    <row r="24095" spans="2:4" x14ac:dyDescent="0.2">
      <c r="B24095" t="s">
        <v>486</v>
      </c>
      <c r="C24095" s="44">
        <v>0</v>
      </c>
      <c r="D24095" s="33">
        <v>43861</v>
      </c>
    </row>
    <row r="24096" spans="2:4" x14ac:dyDescent="0.2">
      <c r="B24096" t="s">
        <v>486</v>
      </c>
      <c r="C24096" s="44">
        <v>0</v>
      </c>
      <c r="D24096" s="33">
        <v>43862</v>
      </c>
    </row>
    <row r="24097" spans="2:4" x14ac:dyDescent="0.2">
      <c r="B24097" t="s">
        <v>486</v>
      </c>
      <c r="C24097" s="44">
        <v>0</v>
      </c>
      <c r="D24097" s="33">
        <v>43863</v>
      </c>
    </row>
    <row r="24098" spans="2:4" x14ac:dyDescent="0.2">
      <c r="B24098" t="s">
        <v>486</v>
      </c>
      <c r="C24098" s="44">
        <v>0</v>
      </c>
      <c r="D24098" s="33">
        <v>43864</v>
      </c>
    </row>
    <row r="24099" spans="2:4" x14ac:dyDescent="0.2">
      <c r="B24099" t="s">
        <v>486</v>
      </c>
      <c r="C24099" s="44">
        <v>0</v>
      </c>
      <c r="D24099" s="33">
        <v>43865</v>
      </c>
    </row>
    <row r="24100" spans="2:4" x14ac:dyDescent="0.2">
      <c r="B24100" t="s">
        <v>486</v>
      </c>
      <c r="C24100" s="44">
        <v>0</v>
      </c>
      <c r="D24100" s="33">
        <v>43866</v>
      </c>
    </row>
    <row r="24101" spans="2:4" x14ac:dyDescent="0.2">
      <c r="B24101" t="s">
        <v>486</v>
      </c>
      <c r="C24101" s="44">
        <v>0</v>
      </c>
      <c r="D24101" s="33">
        <v>43867</v>
      </c>
    </row>
    <row r="24102" spans="2:4" x14ac:dyDescent="0.2">
      <c r="B24102" t="s">
        <v>486</v>
      </c>
      <c r="C24102" s="44">
        <v>0</v>
      </c>
      <c r="D24102" s="33">
        <v>43868</v>
      </c>
    </row>
    <row r="24103" spans="2:4" x14ac:dyDescent="0.2">
      <c r="B24103" t="s">
        <v>486</v>
      </c>
      <c r="C24103" s="44">
        <v>0</v>
      </c>
      <c r="D24103" s="33">
        <v>43869</v>
      </c>
    </row>
    <row r="24104" spans="2:4" x14ac:dyDescent="0.2">
      <c r="B24104" t="s">
        <v>486</v>
      </c>
      <c r="C24104" s="44">
        <v>0</v>
      </c>
      <c r="D24104" s="33">
        <v>43870</v>
      </c>
    </row>
    <row r="24105" spans="2:4" x14ac:dyDescent="0.2">
      <c r="B24105" t="s">
        <v>486</v>
      </c>
      <c r="C24105" s="44">
        <v>0</v>
      </c>
      <c r="D24105" s="33">
        <v>43871</v>
      </c>
    </row>
    <row r="24106" spans="2:4" x14ac:dyDescent="0.2">
      <c r="B24106" t="s">
        <v>486</v>
      </c>
      <c r="C24106" s="44">
        <v>0</v>
      </c>
      <c r="D24106" s="33">
        <v>43872</v>
      </c>
    </row>
    <row r="24107" spans="2:4" x14ac:dyDescent="0.2">
      <c r="B24107" t="s">
        <v>486</v>
      </c>
      <c r="C24107" s="44">
        <v>0</v>
      </c>
      <c r="D24107" s="33">
        <v>43873</v>
      </c>
    </row>
    <row r="24108" spans="2:4" x14ac:dyDescent="0.2">
      <c r="B24108" t="s">
        <v>486</v>
      </c>
      <c r="C24108" s="44">
        <v>0</v>
      </c>
      <c r="D24108" s="33">
        <v>43874</v>
      </c>
    </row>
    <row r="24109" spans="2:4" x14ac:dyDescent="0.2">
      <c r="B24109" t="s">
        <v>486</v>
      </c>
      <c r="C24109" s="44">
        <v>0</v>
      </c>
      <c r="D24109" s="33">
        <v>43875</v>
      </c>
    </row>
    <row r="24110" spans="2:4" x14ac:dyDescent="0.2">
      <c r="B24110" t="s">
        <v>486</v>
      </c>
      <c r="C24110" s="44">
        <v>0</v>
      </c>
      <c r="D24110" s="33">
        <v>43876</v>
      </c>
    </row>
    <row r="24111" spans="2:4" x14ac:dyDescent="0.2">
      <c r="B24111" t="s">
        <v>486</v>
      </c>
      <c r="C24111" s="44">
        <v>0</v>
      </c>
      <c r="D24111" s="33">
        <v>43877</v>
      </c>
    </row>
    <row r="24112" spans="2:4" x14ac:dyDescent="0.2">
      <c r="B24112" t="s">
        <v>486</v>
      </c>
      <c r="C24112" s="44">
        <v>0</v>
      </c>
      <c r="D24112" s="33">
        <v>43878</v>
      </c>
    </row>
    <row r="24113" spans="2:4" x14ac:dyDescent="0.2">
      <c r="B24113" t="s">
        <v>486</v>
      </c>
      <c r="C24113" s="44">
        <v>0</v>
      </c>
      <c r="D24113" s="33">
        <v>43879</v>
      </c>
    </row>
    <row r="24114" spans="2:4" x14ac:dyDescent="0.2">
      <c r="B24114" t="s">
        <v>486</v>
      </c>
      <c r="C24114" s="44">
        <v>0</v>
      </c>
      <c r="D24114" s="33">
        <v>43880</v>
      </c>
    </row>
    <row r="24115" spans="2:4" x14ac:dyDescent="0.2">
      <c r="B24115" t="s">
        <v>486</v>
      </c>
      <c r="C24115" s="44">
        <v>0</v>
      </c>
      <c r="D24115" s="33">
        <v>43881</v>
      </c>
    </row>
    <row r="24116" spans="2:4" x14ac:dyDescent="0.2">
      <c r="B24116" t="s">
        <v>486</v>
      </c>
      <c r="C24116" s="44">
        <v>0</v>
      </c>
      <c r="D24116" s="33">
        <v>43882</v>
      </c>
    </row>
    <row r="24117" spans="2:4" x14ac:dyDescent="0.2">
      <c r="B24117" t="s">
        <v>486</v>
      </c>
      <c r="C24117" s="44">
        <v>0</v>
      </c>
      <c r="D24117" s="33">
        <v>43883</v>
      </c>
    </row>
    <row r="24118" spans="2:4" x14ac:dyDescent="0.2">
      <c r="B24118" t="s">
        <v>486</v>
      </c>
      <c r="C24118" s="44">
        <v>0</v>
      </c>
      <c r="D24118" s="33">
        <v>43884</v>
      </c>
    </row>
    <row r="24119" spans="2:4" x14ac:dyDescent="0.2">
      <c r="B24119" t="s">
        <v>486</v>
      </c>
      <c r="C24119" s="44">
        <v>0</v>
      </c>
      <c r="D24119" s="33">
        <v>43885</v>
      </c>
    </row>
    <row r="24120" spans="2:4" x14ac:dyDescent="0.2">
      <c r="B24120" t="s">
        <v>486</v>
      </c>
      <c r="C24120" s="44">
        <v>0</v>
      </c>
      <c r="D24120" s="33">
        <v>43886</v>
      </c>
    </row>
    <row r="24121" spans="2:4" x14ac:dyDescent="0.2">
      <c r="B24121" t="s">
        <v>486</v>
      </c>
      <c r="C24121" s="44">
        <v>0</v>
      </c>
      <c r="D24121" s="33">
        <v>43887</v>
      </c>
    </row>
    <row r="24122" spans="2:4" x14ac:dyDescent="0.2">
      <c r="B24122" t="s">
        <v>486</v>
      </c>
      <c r="C24122" s="44">
        <v>0</v>
      </c>
      <c r="D24122" s="33">
        <v>43888</v>
      </c>
    </row>
    <row r="24123" spans="2:4" x14ac:dyDescent="0.2">
      <c r="B24123" t="s">
        <v>486</v>
      </c>
      <c r="C24123" s="44">
        <v>0</v>
      </c>
      <c r="D24123" s="33">
        <v>43889</v>
      </c>
    </row>
    <row r="24124" spans="2:4" x14ac:dyDescent="0.2">
      <c r="B24124" t="s">
        <v>486</v>
      </c>
      <c r="C24124" s="44">
        <v>0</v>
      </c>
      <c r="D24124" s="33">
        <v>43890</v>
      </c>
    </row>
    <row r="24125" spans="2:4" x14ac:dyDescent="0.2">
      <c r="B24125" t="s">
        <v>486</v>
      </c>
      <c r="C24125" s="44">
        <v>0</v>
      </c>
      <c r="D24125" s="33">
        <v>43891</v>
      </c>
    </row>
    <row r="24126" spans="2:4" x14ac:dyDescent="0.2">
      <c r="B24126" t="s">
        <v>486</v>
      </c>
      <c r="C24126" s="44">
        <v>0</v>
      </c>
      <c r="D24126" s="33">
        <v>43892</v>
      </c>
    </row>
    <row r="24127" spans="2:4" x14ac:dyDescent="0.2">
      <c r="B24127" t="s">
        <v>486</v>
      </c>
      <c r="C24127" s="44">
        <v>0</v>
      </c>
      <c r="D24127" s="33">
        <v>43893</v>
      </c>
    </row>
    <row r="24128" spans="2:4" x14ac:dyDescent="0.2">
      <c r="B24128" t="s">
        <v>486</v>
      </c>
      <c r="C24128" s="44">
        <v>0</v>
      </c>
      <c r="D24128" s="33">
        <v>43894</v>
      </c>
    </row>
    <row r="24129" spans="2:4" x14ac:dyDescent="0.2">
      <c r="B24129" t="s">
        <v>486</v>
      </c>
      <c r="C24129" s="44">
        <v>0</v>
      </c>
      <c r="D24129" s="33">
        <v>43895</v>
      </c>
    </row>
    <row r="24130" spans="2:4" x14ac:dyDescent="0.2">
      <c r="B24130" t="s">
        <v>486</v>
      </c>
      <c r="C24130" s="44">
        <v>0</v>
      </c>
      <c r="D24130" s="33">
        <v>43896</v>
      </c>
    </row>
    <row r="24131" spans="2:4" x14ac:dyDescent="0.2">
      <c r="B24131" t="s">
        <v>486</v>
      </c>
      <c r="C24131" s="44">
        <v>0</v>
      </c>
      <c r="D24131" s="33">
        <v>43897</v>
      </c>
    </row>
    <row r="24132" spans="2:4" x14ac:dyDescent="0.2">
      <c r="B24132" t="s">
        <v>486</v>
      </c>
      <c r="C24132" s="44">
        <v>0</v>
      </c>
      <c r="D24132" s="33">
        <v>43898</v>
      </c>
    </row>
    <row r="24133" spans="2:4" x14ac:dyDescent="0.2">
      <c r="B24133" t="s">
        <v>486</v>
      </c>
      <c r="C24133" s="44">
        <v>0</v>
      </c>
      <c r="D24133" s="33">
        <v>43899</v>
      </c>
    </row>
    <row r="24134" spans="2:4" x14ac:dyDescent="0.2">
      <c r="B24134" t="s">
        <v>486</v>
      </c>
      <c r="C24134" s="44">
        <v>0</v>
      </c>
      <c r="D24134" s="33">
        <v>43900</v>
      </c>
    </row>
    <row r="24135" spans="2:4" x14ac:dyDescent="0.2">
      <c r="B24135" t="s">
        <v>486</v>
      </c>
      <c r="C24135" s="44">
        <v>0</v>
      </c>
      <c r="D24135" s="33">
        <v>43901</v>
      </c>
    </row>
    <row r="24136" spans="2:4" x14ac:dyDescent="0.2">
      <c r="B24136" t="s">
        <v>486</v>
      </c>
      <c r="C24136" s="44">
        <v>0</v>
      </c>
      <c r="D24136" s="33">
        <v>43902</v>
      </c>
    </row>
    <row r="24137" spans="2:4" x14ac:dyDescent="0.2">
      <c r="B24137" t="s">
        <v>486</v>
      </c>
      <c r="C24137" s="44">
        <v>0</v>
      </c>
      <c r="D24137" s="33">
        <v>43903</v>
      </c>
    </row>
    <row r="24138" spans="2:4" x14ac:dyDescent="0.2">
      <c r="B24138" t="s">
        <v>486</v>
      </c>
      <c r="C24138" s="44">
        <v>0</v>
      </c>
      <c r="D24138" s="33">
        <v>43904</v>
      </c>
    </row>
    <row r="24139" spans="2:4" x14ac:dyDescent="0.2">
      <c r="B24139" t="s">
        <v>486</v>
      </c>
      <c r="C24139" s="44">
        <v>1</v>
      </c>
      <c r="D24139" s="33">
        <v>43905</v>
      </c>
    </row>
    <row r="24140" spans="2:4" x14ac:dyDescent="0.2">
      <c r="B24140" t="s">
        <v>487</v>
      </c>
      <c r="C24140" s="44">
        <v>0</v>
      </c>
      <c r="D24140" s="33">
        <v>43852</v>
      </c>
    </row>
    <row r="24141" spans="2:4" x14ac:dyDescent="0.2">
      <c r="B24141" t="s">
        <v>487</v>
      </c>
      <c r="C24141" s="44">
        <v>0</v>
      </c>
      <c r="D24141" s="33">
        <v>43853</v>
      </c>
    </row>
    <row r="24142" spans="2:4" x14ac:dyDescent="0.2">
      <c r="B24142" t="s">
        <v>487</v>
      </c>
      <c r="C24142" s="44">
        <v>0</v>
      </c>
      <c r="D24142" s="33">
        <v>43854</v>
      </c>
    </row>
    <row r="24143" spans="2:4" x14ac:dyDescent="0.2">
      <c r="B24143" t="s">
        <v>487</v>
      </c>
      <c r="C24143" s="44">
        <v>0</v>
      </c>
      <c r="D24143" s="33">
        <v>43855</v>
      </c>
    </row>
    <row r="24144" spans="2:4" x14ac:dyDescent="0.2">
      <c r="B24144" t="s">
        <v>487</v>
      </c>
      <c r="C24144" s="44">
        <v>0</v>
      </c>
      <c r="D24144" s="33">
        <v>43856</v>
      </c>
    </row>
    <row r="24145" spans="2:4" x14ac:dyDescent="0.2">
      <c r="B24145" t="s">
        <v>487</v>
      </c>
      <c r="C24145" s="44">
        <v>0</v>
      </c>
      <c r="D24145" s="33">
        <v>43857</v>
      </c>
    </row>
    <row r="24146" spans="2:4" x14ac:dyDescent="0.2">
      <c r="B24146" t="s">
        <v>487</v>
      </c>
      <c r="C24146" s="44">
        <v>0</v>
      </c>
      <c r="D24146" s="33">
        <v>43858</v>
      </c>
    </row>
    <row r="24147" spans="2:4" x14ac:dyDescent="0.2">
      <c r="B24147" t="s">
        <v>487</v>
      </c>
      <c r="C24147" s="44">
        <v>0</v>
      </c>
      <c r="D24147" s="33">
        <v>43859</v>
      </c>
    </row>
    <row r="24148" spans="2:4" x14ac:dyDescent="0.2">
      <c r="B24148" t="s">
        <v>487</v>
      </c>
      <c r="C24148" s="44">
        <v>0</v>
      </c>
      <c r="D24148" s="33">
        <v>43860</v>
      </c>
    </row>
    <row r="24149" spans="2:4" x14ac:dyDescent="0.2">
      <c r="B24149" t="s">
        <v>487</v>
      </c>
      <c r="C24149" s="44">
        <v>0</v>
      </c>
      <c r="D24149" s="33">
        <v>43861</v>
      </c>
    </row>
    <row r="24150" spans="2:4" x14ac:dyDescent="0.2">
      <c r="B24150" t="s">
        <v>487</v>
      </c>
      <c r="C24150" s="44">
        <v>0</v>
      </c>
      <c r="D24150" s="33">
        <v>43862</v>
      </c>
    </row>
    <row r="24151" spans="2:4" x14ac:dyDescent="0.2">
      <c r="B24151" t="s">
        <v>487</v>
      </c>
      <c r="C24151" s="44">
        <v>0</v>
      </c>
      <c r="D24151" s="33">
        <v>43863</v>
      </c>
    </row>
    <row r="24152" spans="2:4" x14ac:dyDescent="0.2">
      <c r="B24152" t="s">
        <v>487</v>
      </c>
      <c r="C24152" s="44">
        <v>0</v>
      </c>
      <c r="D24152" s="33">
        <v>43864</v>
      </c>
    </row>
    <row r="24153" spans="2:4" x14ac:dyDescent="0.2">
      <c r="B24153" t="s">
        <v>487</v>
      </c>
      <c r="C24153" s="44">
        <v>0</v>
      </c>
      <c r="D24153" s="33">
        <v>43865</v>
      </c>
    </row>
    <row r="24154" spans="2:4" x14ac:dyDescent="0.2">
      <c r="B24154" t="s">
        <v>487</v>
      </c>
      <c r="C24154" s="44">
        <v>0</v>
      </c>
      <c r="D24154" s="33">
        <v>43866</v>
      </c>
    </row>
    <row r="24155" spans="2:4" x14ac:dyDescent="0.2">
      <c r="B24155" t="s">
        <v>487</v>
      </c>
      <c r="C24155" s="44">
        <v>0</v>
      </c>
      <c r="D24155" s="33">
        <v>43867</v>
      </c>
    </row>
    <row r="24156" spans="2:4" x14ac:dyDescent="0.2">
      <c r="B24156" t="s">
        <v>487</v>
      </c>
      <c r="C24156" s="44">
        <v>0</v>
      </c>
      <c r="D24156" s="33">
        <v>43868</v>
      </c>
    </row>
    <row r="24157" spans="2:4" x14ac:dyDescent="0.2">
      <c r="B24157" t="s">
        <v>487</v>
      </c>
      <c r="C24157" s="44">
        <v>0</v>
      </c>
      <c r="D24157" s="33">
        <v>43869</v>
      </c>
    </row>
    <row r="24158" spans="2:4" x14ac:dyDescent="0.2">
      <c r="B24158" t="s">
        <v>487</v>
      </c>
      <c r="C24158" s="44">
        <v>0</v>
      </c>
      <c r="D24158" s="33">
        <v>43870</v>
      </c>
    </row>
    <row r="24159" spans="2:4" x14ac:dyDescent="0.2">
      <c r="B24159" t="s">
        <v>487</v>
      </c>
      <c r="C24159" s="44">
        <v>0</v>
      </c>
      <c r="D24159" s="33">
        <v>43871</v>
      </c>
    </row>
    <row r="24160" spans="2:4" x14ac:dyDescent="0.2">
      <c r="B24160" t="s">
        <v>487</v>
      </c>
      <c r="C24160" s="44">
        <v>0</v>
      </c>
      <c r="D24160" s="33">
        <v>43872</v>
      </c>
    </row>
    <row r="24161" spans="2:4" x14ac:dyDescent="0.2">
      <c r="B24161" t="s">
        <v>487</v>
      </c>
      <c r="C24161" s="44">
        <v>0</v>
      </c>
      <c r="D24161" s="33">
        <v>43873</v>
      </c>
    </row>
    <row r="24162" spans="2:4" x14ac:dyDescent="0.2">
      <c r="B24162" t="s">
        <v>487</v>
      </c>
      <c r="C24162" s="44">
        <v>0</v>
      </c>
      <c r="D24162" s="33">
        <v>43874</v>
      </c>
    </row>
    <row r="24163" spans="2:4" x14ac:dyDescent="0.2">
      <c r="B24163" t="s">
        <v>487</v>
      </c>
      <c r="C24163" s="44">
        <v>0</v>
      </c>
      <c r="D24163" s="33">
        <v>43875</v>
      </c>
    </row>
    <row r="24164" spans="2:4" x14ac:dyDescent="0.2">
      <c r="B24164" t="s">
        <v>487</v>
      </c>
      <c r="C24164" s="44">
        <v>0</v>
      </c>
      <c r="D24164" s="33">
        <v>43876</v>
      </c>
    </row>
    <row r="24165" spans="2:4" x14ac:dyDescent="0.2">
      <c r="B24165" t="s">
        <v>487</v>
      </c>
      <c r="C24165" s="44">
        <v>0</v>
      </c>
      <c r="D24165" s="33">
        <v>43877</v>
      </c>
    </row>
    <row r="24166" spans="2:4" x14ac:dyDescent="0.2">
      <c r="B24166" t="s">
        <v>487</v>
      </c>
      <c r="C24166" s="44">
        <v>0</v>
      </c>
      <c r="D24166" s="33">
        <v>43878</v>
      </c>
    </row>
    <row r="24167" spans="2:4" x14ac:dyDescent="0.2">
      <c r="B24167" t="s">
        <v>487</v>
      </c>
      <c r="C24167" s="44">
        <v>0</v>
      </c>
      <c r="D24167" s="33">
        <v>43879</v>
      </c>
    </row>
    <row r="24168" spans="2:4" x14ac:dyDescent="0.2">
      <c r="B24168" t="s">
        <v>487</v>
      </c>
      <c r="C24168" s="44">
        <v>0</v>
      </c>
      <c r="D24168" s="33">
        <v>43880</v>
      </c>
    </row>
    <row r="24169" spans="2:4" x14ac:dyDescent="0.2">
      <c r="B24169" t="s">
        <v>487</v>
      </c>
      <c r="C24169" s="44">
        <v>0</v>
      </c>
      <c r="D24169" s="33">
        <v>43881</v>
      </c>
    </row>
    <row r="24170" spans="2:4" x14ac:dyDescent="0.2">
      <c r="B24170" t="s">
        <v>487</v>
      </c>
      <c r="C24170" s="44">
        <v>0</v>
      </c>
      <c r="D24170" s="33">
        <v>43882</v>
      </c>
    </row>
    <row r="24171" spans="2:4" x14ac:dyDescent="0.2">
      <c r="B24171" t="s">
        <v>487</v>
      </c>
      <c r="C24171" s="44">
        <v>0</v>
      </c>
      <c r="D24171" s="33">
        <v>43883</v>
      </c>
    </row>
    <row r="24172" spans="2:4" x14ac:dyDescent="0.2">
      <c r="B24172" t="s">
        <v>487</v>
      </c>
      <c r="C24172" s="44">
        <v>0</v>
      </c>
      <c r="D24172" s="33">
        <v>43884</v>
      </c>
    </row>
    <row r="24173" spans="2:4" x14ac:dyDescent="0.2">
      <c r="B24173" t="s">
        <v>487</v>
      </c>
      <c r="C24173" s="44">
        <v>0</v>
      </c>
      <c r="D24173" s="33">
        <v>43885</v>
      </c>
    </row>
    <row r="24174" spans="2:4" x14ac:dyDescent="0.2">
      <c r="B24174" t="s">
        <v>487</v>
      </c>
      <c r="C24174" s="44">
        <v>0</v>
      </c>
      <c r="D24174" s="33">
        <v>43886</v>
      </c>
    </row>
    <row r="24175" spans="2:4" x14ac:dyDescent="0.2">
      <c r="B24175" t="s">
        <v>487</v>
      </c>
      <c r="C24175" s="44">
        <v>0</v>
      </c>
      <c r="D24175" s="33">
        <v>43887</v>
      </c>
    </row>
    <row r="24176" spans="2:4" x14ac:dyDescent="0.2">
      <c r="B24176" t="s">
        <v>487</v>
      </c>
      <c r="C24176" s="44">
        <v>0</v>
      </c>
      <c r="D24176" s="33">
        <v>43888</v>
      </c>
    </row>
    <row r="24177" spans="2:4" x14ac:dyDescent="0.2">
      <c r="B24177" t="s">
        <v>487</v>
      </c>
      <c r="C24177" s="44">
        <v>0</v>
      </c>
      <c r="D24177" s="33">
        <v>43889</v>
      </c>
    </row>
    <row r="24178" spans="2:4" x14ac:dyDescent="0.2">
      <c r="B24178" t="s">
        <v>487</v>
      </c>
      <c r="C24178" s="44">
        <v>0</v>
      </c>
      <c r="D24178" s="33">
        <v>43890</v>
      </c>
    </row>
    <row r="24179" spans="2:4" x14ac:dyDescent="0.2">
      <c r="B24179" t="s">
        <v>487</v>
      </c>
      <c r="C24179" s="44">
        <v>0</v>
      </c>
      <c r="D24179" s="33">
        <v>43891</v>
      </c>
    </row>
    <row r="24180" spans="2:4" x14ac:dyDescent="0.2">
      <c r="B24180" t="s">
        <v>487</v>
      </c>
      <c r="C24180" s="44">
        <v>0</v>
      </c>
      <c r="D24180" s="33">
        <v>43892</v>
      </c>
    </row>
    <row r="24181" spans="2:4" x14ac:dyDescent="0.2">
      <c r="B24181" t="s">
        <v>487</v>
      </c>
      <c r="C24181" s="44">
        <v>0</v>
      </c>
      <c r="D24181" s="33">
        <v>43893</v>
      </c>
    </row>
    <row r="24182" spans="2:4" x14ac:dyDescent="0.2">
      <c r="B24182" t="s">
        <v>487</v>
      </c>
      <c r="C24182" s="44">
        <v>0</v>
      </c>
      <c r="D24182" s="33">
        <v>43894</v>
      </c>
    </row>
    <row r="24183" spans="2:4" x14ac:dyDescent="0.2">
      <c r="B24183" t="s">
        <v>487</v>
      </c>
      <c r="C24183" s="44">
        <v>0</v>
      </c>
      <c r="D24183" s="33">
        <v>43895</v>
      </c>
    </row>
    <row r="24184" spans="2:4" x14ac:dyDescent="0.2">
      <c r="B24184" t="s">
        <v>487</v>
      </c>
      <c r="C24184" s="44">
        <v>0</v>
      </c>
      <c r="D24184" s="33">
        <v>43896</v>
      </c>
    </row>
    <row r="24185" spans="2:4" x14ac:dyDescent="0.2">
      <c r="B24185" t="s">
        <v>487</v>
      </c>
      <c r="C24185" s="44">
        <v>0</v>
      </c>
      <c r="D24185" s="33">
        <v>43897</v>
      </c>
    </row>
    <row r="24186" spans="2:4" x14ac:dyDescent="0.2">
      <c r="B24186" t="s">
        <v>487</v>
      </c>
      <c r="C24186" s="44">
        <v>0</v>
      </c>
      <c r="D24186" s="33">
        <v>43898</v>
      </c>
    </row>
    <row r="24187" spans="2:4" x14ac:dyDescent="0.2">
      <c r="B24187" t="s">
        <v>487</v>
      </c>
      <c r="C24187" s="44">
        <v>0</v>
      </c>
      <c r="D24187" s="33">
        <v>43899</v>
      </c>
    </row>
    <row r="24188" spans="2:4" x14ac:dyDescent="0.2">
      <c r="B24188" t="s">
        <v>487</v>
      </c>
      <c r="C24188" s="44">
        <v>0</v>
      </c>
      <c r="D24188" s="33">
        <v>43900</v>
      </c>
    </row>
    <row r="24189" spans="2:4" x14ac:dyDescent="0.2">
      <c r="B24189" t="s">
        <v>487</v>
      </c>
      <c r="C24189" s="44">
        <v>0</v>
      </c>
      <c r="D24189" s="33">
        <v>43901</v>
      </c>
    </row>
    <row r="24190" spans="2:4" x14ac:dyDescent="0.2">
      <c r="B24190" t="s">
        <v>487</v>
      </c>
      <c r="C24190" s="44">
        <v>0</v>
      </c>
      <c r="D24190" s="33">
        <v>43902</v>
      </c>
    </row>
    <row r="24191" spans="2:4" x14ac:dyDescent="0.2">
      <c r="B24191" t="s">
        <v>487</v>
      </c>
      <c r="C24191" s="44">
        <v>0</v>
      </c>
      <c r="D24191" s="33">
        <v>43903</v>
      </c>
    </row>
    <row r="24192" spans="2:4" x14ac:dyDescent="0.2">
      <c r="B24192" t="s">
        <v>487</v>
      </c>
      <c r="C24192" s="44">
        <v>0</v>
      </c>
      <c r="D24192" s="33">
        <v>43904</v>
      </c>
    </row>
    <row r="24193" spans="1:4" x14ac:dyDescent="0.2">
      <c r="B24193" t="s">
        <v>487</v>
      </c>
      <c r="C24193" s="44">
        <v>1</v>
      </c>
      <c r="D24193" s="33">
        <v>43905</v>
      </c>
    </row>
    <row r="24194" spans="1:4" x14ac:dyDescent="0.2">
      <c r="A24194" t="s">
        <v>488</v>
      </c>
      <c r="B24194" t="s">
        <v>14</v>
      </c>
      <c r="C24194" s="44">
        <v>0</v>
      </c>
      <c r="D24194" s="33">
        <v>43852</v>
      </c>
    </row>
    <row r="24195" spans="1:4" x14ac:dyDescent="0.2">
      <c r="A24195" t="s">
        <v>488</v>
      </c>
      <c r="B24195" t="s">
        <v>14</v>
      </c>
      <c r="C24195" s="44">
        <v>0</v>
      </c>
      <c r="D24195" s="33">
        <v>43853</v>
      </c>
    </row>
    <row r="24196" spans="1:4" x14ac:dyDescent="0.2">
      <c r="A24196" t="s">
        <v>488</v>
      </c>
      <c r="B24196" t="s">
        <v>14</v>
      </c>
      <c r="C24196" s="44">
        <v>0</v>
      </c>
      <c r="D24196" s="33">
        <v>43854</v>
      </c>
    </row>
    <row r="24197" spans="1:4" x14ac:dyDescent="0.2">
      <c r="A24197" t="s">
        <v>488</v>
      </c>
      <c r="B24197" t="s">
        <v>14</v>
      </c>
      <c r="C24197" s="44">
        <v>0</v>
      </c>
      <c r="D24197" s="33">
        <v>43855</v>
      </c>
    </row>
    <row r="24198" spans="1:4" x14ac:dyDescent="0.2">
      <c r="A24198" t="s">
        <v>488</v>
      </c>
      <c r="B24198" t="s">
        <v>14</v>
      </c>
      <c r="C24198" s="44">
        <v>0</v>
      </c>
      <c r="D24198" s="33">
        <v>43856</v>
      </c>
    </row>
    <row r="24199" spans="1:4" x14ac:dyDescent="0.2">
      <c r="A24199" t="s">
        <v>488</v>
      </c>
      <c r="B24199" t="s">
        <v>14</v>
      </c>
      <c r="C24199" s="44">
        <v>0</v>
      </c>
      <c r="D24199" s="33">
        <v>43857</v>
      </c>
    </row>
    <row r="24200" spans="1:4" x14ac:dyDescent="0.2">
      <c r="A24200" t="s">
        <v>488</v>
      </c>
      <c r="B24200" t="s">
        <v>14</v>
      </c>
      <c r="C24200" s="44">
        <v>0</v>
      </c>
      <c r="D24200" s="33">
        <v>43858</v>
      </c>
    </row>
    <row r="24201" spans="1:4" x14ac:dyDescent="0.2">
      <c r="A24201" t="s">
        <v>488</v>
      </c>
      <c r="B24201" t="s">
        <v>14</v>
      </c>
      <c r="C24201" s="44">
        <v>0</v>
      </c>
      <c r="D24201" s="33">
        <v>43859</v>
      </c>
    </row>
    <row r="24202" spans="1:4" x14ac:dyDescent="0.2">
      <c r="A24202" t="s">
        <v>488</v>
      </c>
      <c r="B24202" t="s">
        <v>14</v>
      </c>
      <c r="C24202" s="44">
        <v>0</v>
      </c>
      <c r="D24202" s="33">
        <v>43860</v>
      </c>
    </row>
    <row r="24203" spans="1:4" x14ac:dyDescent="0.2">
      <c r="A24203" t="s">
        <v>488</v>
      </c>
      <c r="B24203" t="s">
        <v>14</v>
      </c>
      <c r="C24203" s="44">
        <v>0</v>
      </c>
      <c r="D24203" s="33">
        <v>43861</v>
      </c>
    </row>
    <row r="24204" spans="1:4" x14ac:dyDescent="0.2">
      <c r="A24204" t="s">
        <v>488</v>
      </c>
      <c r="B24204" t="s">
        <v>14</v>
      </c>
      <c r="C24204" s="44">
        <v>0</v>
      </c>
      <c r="D24204" s="33">
        <v>43862</v>
      </c>
    </row>
    <row r="24205" spans="1:4" x14ac:dyDescent="0.2">
      <c r="A24205" t="s">
        <v>488</v>
      </c>
      <c r="B24205" t="s">
        <v>14</v>
      </c>
      <c r="C24205" s="44">
        <v>0</v>
      </c>
      <c r="D24205" s="33">
        <v>43863</v>
      </c>
    </row>
    <row r="24206" spans="1:4" x14ac:dyDescent="0.2">
      <c r="A24206" t="s">
        <v>488</v>
      </c>
      <c r="B24206" t="s">
        <v>14</v>
      </c>
      <c r="C24206" s="44">
        <v>0</v>
      </c>
      <c r="D24206" s="33">
        <v>43864</v>
      </c>
    </row>
    <row r="24207" spans="1:4" x14ac:dyDescent="0.2">
      <c r="A24207" t="s">
        <v>488</v>
      </c>
      <c r="B24207" t="s">
        <v>14</v>
      </c>
      <c r="C24207" s="44">
        <v>0</v>
      </c>
      <c r="D24207" s="33">
        <v>43865</v>
      </c>
    </row>
    <row r="24208" spans="1:4" x14ac:dyDescent="0.2">
      <c r="A24208" t="s">
        <v>488</v>
      </c>
      <c r="B24208" t="s">
        <v>14</v>
      </c>
      <c r="C24208" s="44">
        <v>0</v>
      </c>
      <c r="D24208" s="33">
        <v>43866</v>
      </c>
    </row>
    <row r="24209" spans="1:4" x14ac:dyDescent="0.2">
      <c r="A24209" t="s">
        <v>488</v>
      </c>
      <c r="B24209" t="s">
        <v>14</v>
      </c>
      <c r="C24209" s="44">
        <v>0</v>
      </c>
      <c r="D24209" s="33">
        <v>43867</v>
      </c>
    </row>
    <row r="24210" spans="1:4" x14ac:dyDescent="0.2">
      <c r="A24210" t="s">
        <v>488</v>
      </c>
      <c r="B24210" t="s">
        <v>14</v>
      </c>
      <c r="C24210" s="44">
        <v>0</v>
      </c>
      <c r="D24210" s="33">
        <v>43868</v>
      </c>
    </row>
    <row r="24211" spans="1:4" x14ac:dyDescent="0.2">
      <c r="A24211" t="s">
        <v>488</v>
      </c>
      <c r="B24211" t="s">
        <v>14</v>
      </c>
      <c r="C24211" s="44">
        <v>0</v>
      </c>
      <c r="D24211" s="33">
        <v>43869</v>
      </c>
    </row>
    <row r="24212" spans="1:4" x14ac:dyDescent="0.2">
      <c r="A24212" t="s">
        <v>488</v>
      </c>
      <c r="B24212" t="s">
        <v>14</v>
      </c>
      <c r="C24212" s="44">
        <v>0</v>
      </c>
      <c r="D24212" s="33">
        <v>43870</v>
      </c>
    </row>
    <row r="24213" spans="1:4" x14ac:dyDescent="0.2">
      <c r="A24213" t="s">
        <v>488</v>
      </c>
      <c r="B24213" t="s">
        <v>14</v>
      </c>
      <c r="C24213" s="44">
        <v>0</v>
      </c>
      <c r="D24213" s="33">
        <v>43871</v>
      </c>
    </row>
    <row r="24214" spans="1:4" x14ac:dyDescent="0.2">
      <c r="A24214" t="s">
        <v>488</v>
      </c>
      <c r="B24214" t="s">
        <v>14</v>
      </c>
      <c r="C24214" s="44">
        <v>0</v>
      </c>
      <c r="D24214" s="33">
        <v>43872</v>
      </c>
    </row>
    <row r="24215" spans="1:4" x14ac:dyDescent="0.2">
      <c r="A24215" t="s">
        <v>488</v>
      </c>
      <c r="B24215" t="s">
        <v>14</v>
      </c>
      <c r="C24215" s="44">
        <v>0</v>
      </c>
      <c r="D24215" s="33">
        <v>43873</v>
      </c>
    </row>
    <row r="24216" spans="1:4" x14ac:dyDescent="0.2">
      <c r="A24216" t="s">
        <v>488</v>
      </c>
      <c r="B24216" t="s">
        <v>14</v>
      </c>
      <c r="C24216" s="44">
        <v>0</v>
      </c>
      <c r="D24216" s="33">
        <v>43874</v>
      </c>
    </row>
    <row r="24217" spans="1:4" x14ac:dyDescent="0.2">
      <c r="A24217" t="s">
        <v>488</v>
      </c>
      <c r="B24217" t="s">
        <v>14</v>
      </c>
      <c r="C24217" s="44">
        <v>0</v>
      </c>
      <c r="D24217" s="33">
        <v>43875</v>
      </c>
    </row>
    <row r="24218" spans="1:4" x14ac:dyDescent="0.2">
      <c r="A24218" t="s">
        <v>488</v>
      </c>
      <c r="B24218" t="s">
        <v>14</v>
      </c>
      <c r="C24218" s="44">
        <v>0</v>
      </c>
      <c r="D24218" s="33">
        <v>43876</v>
      </c>
    </row>
    <row r="24219" spans="1:4" x14ac:dyDescent="0.2">
      <c r="A24219" t="s">
        <v>488</v>
      </c>
      <c r="B24219" t="s">
        <v>14</v>
      </c>
      <c r="C24219" s="44">
        <v>0</v>
      </c>
      <c r="D24219" s="33">
        <v>43877</v>
      </c>
    </row>
    <row r="24220" spans="1:4" x14ac:dyDescent="0.2">
      <c r="A24220" t="s">
        <v>488</v>
      </c>
      <c r="B24220" t="s">
        <v>14</v>
      </c>
      <c r="C24220" s="44">
        <v>0</v>
      </c>
      <c r="D24220" s="33">
        <v>43878</v>
      </c>
    </row>
    <row r="24221" spans="1:4" x14ac:dyDescent="0.2">
      <c r="A24221" t="s">
        <v>488</v>
      </c>
      <c r="B24221" t="s">
        <v>14</v>
      </c>
      <c r="C24221" s="44">
        <v>0</v>
      </c>
      <c r="D24221" s="33">
        <v>43879</v>
      </c>
    </row>
    <row r="24222" spans="1:4" x14ac:dyDescent="0.2">
      <c r="A24222" t="s">
        <v>488</v>
      </c>
      <c r="B24222" t="s">
        <v>14</v>
      </c>
      <c r="C24222" s="44">
        <v>0</v>
      </c>
      <c r="D24222" s="33">
        <v>43880</v>
      </c>
    </row>
    <row r="24223" spans="1:4" x14ac:dyDescent="0.2">
      <c r="A24223" t="s">
        <v>488</v>
      </c>
      <c r="B24223" t="s">
        <v>14</v>
      </c>
      <c r="C24223" s="44">
        <v>0</v>
      </c>
      <c r="D24223" s="33">
        <v>43881</v>
      </c>
    </row>
    <row r="24224" spans="1:4" x14ac:dyDescent="0.2">
      <c r="A24224" t="s">
        <v>488</v>
      </c>
      <c r="B24224" t="s">
        <v>14</v>
      </c>
      <c r="C24224" s="44">
        <v>0</v>
      </c>
      <c r="D24224" s="33">
        <v>43882</v>
      </c>
    </row>
    <row r="24225" spans="1:4" x14ac:dyDescent="0.2">
      <c r="A24225" t="s">
        <v>488</v>
      </c>
      <c r="B24225" t="s">
        <v>14</v>
      </c>
      <c r="C24225" s="44">
        <v>0</v>
      </c>
      <c r="D24225" s="33">
        <v>43883</v>
      </c>
    </row>
    <row r="24226" spans="1:4" x14ac:dyDescent="0.2">
      <c r="A24226" t="s">
        <v>488</v>
      </c>
      <c r="B24226" t="s">
        <v>14</v>
      </c>
      <c r="C24226" s="44">
        <v>0</v>
      </c>
      <c r="D24226" s="33">
        <v>43884</v>
      </c>
    </row>
    <row r="24227" spans="1:4" x14ac:dyDescent="0.2">
      <c r="A24227" t="s">
        <v>488</v>
      </c>
      <c r="B24227" t="s">
        <v>14</v>
      </c>
      <c r="C24227" s="44">
        <v>0</v>
      </c>
      <c r="D24227" s="33">
        <v>43885</v>
      </c>
    </row>
    <row r="24228" spans="1:4" x14ac:dyDescent="0.2">
      <c r="A24228" t="s">
        <v>488</v>
      </c>
      <c r="B24228" t="s">
        <v>14</v>
      </c>
      <c r="C24228" s="44">
        <v>0</v>
      </c>
      <c r="D24228" s="33">
        <v>43886</v>
      </c>
    </row>
    <row r="24229" spans="1:4" x14ac:dyDescent="0.2">
      <c r="A24229" t="s">
        <v>488</v>
      </c>
      <c r="B24229" t="s">
        <v>14</v>
      </c>
      <c r="C24229" s="44">
        <v>0</v>
      </c>
      <c r="D24229" s="33">
        <v>43887</v>
      </c>
    </row>
    <row r="24230" spans="1:4" x14ac:dyDescent="0.2">
      <c r="A24230" t="s">
        <v>488</v>
      </c>
      <c r="B24230" t="s">
        <v>14</v>
      </c>
      <c r="C24230" s="44">
        <v>0</v>
      </c>
      <c r="D24230" s="33">
        <v>43888</v>
      </c>
    </row>
    <row r="24231" spans="1:4" x14ac:dyDescent="0.2">
      <c r="A24231" t="s">
        <v>488</v>
      </c>
      <c r="B24231" t="s">
        <v>14</v>
      </c>
      <c r="C24231" s="44">
        <v>0</v>
      </c>
      <c r="D24231" s="33">
        <v>43889</v>
      </c>
    </row>
    <row r="24232" spans="1:4" x14ac:dyDescent="0.2">
      <c r="A24232" t="s">
        <v>488</v>
      </c>
      <c r="B24232" t="s">
        <v>14</v>
      </c>
      <c r="C24232" s="44">
        <v>0</v>
      </c>
      <c r="D24232" s="33">
        <v>43890</v>
      </c>
    </row>
    <row r="24233" spans="1:4" x14ac:dyDescent="0.2">
      <c r="A24233" t="s">
        <v>488</v>
      </c>
      <c r="B24233" t="s">
        <v>14</v>
      </c>
      <c r="C24233" s="44">
        <v>0</v>
      </c>
      <c r="D24233" s="33">
        <v>43891</v>
      </c>
    </row>
    <row r="24234" spans="1:4" x14ac:dyDescent="0.2">
      <c r="A24234" t="s">
        <v>488</v>
      </c>
      <c r="B24234" t="s">
        <v>14</v>
      </c>
      <c r="C24234" s="44">
        <v>0</v>
      </c>
      <c r="D24234" s="33">
        <v>43892</v>
      </c>
    </row>
    <row r="24235" spans="1:4" x14ac:dyDescent="0.2">
      <c r="A24235" t="s">
        <v>488</v>
      </c>
      <c r="B24235" t="s">
        <v>14</v>
      </c>
      <c r="C24235" s="44">
        <v>0</v>
      </c>
      <c r="D24235" s="33">
        <v>43893</v>
      </c>
    </row>
    <row r="24236" spans="1:4" x14ac:dyDescent="0.2">
      <c r="A24236" t="s">
        <v>488</v>
      </c>
      <c r="B24236" t="s">
        <v>14</v>
      </c>
      <c r="C24236" s="44">
        <v>0</v>
      </c>
      <c r="D24236" s="33">
        <v>43894</v>
      </c>
    </row>
    <row r="24237" spans="1:4" x14ac:dyDescent="0.2">
      <c r="A24237" t="s">
        <v>488</v>
      </c>
      <c r="B24237" t="s">
        <v>14</v>
      </c>
      <c r="C24237" s="44">
        <v>0</v>
      </c>
      <c r="D24237" s="33">
        <v>43895</v>
      </c>
    </row>
    <row r="24238" spans="1:4" x14ac:dyDescent="0.2">
      <c r="A24238" t="s">
        <v>488</v>
      </c>
      <c r="B24238" t="s">
        <v>14</v>
      </c>
      <c r="C24238" s="44">
        <v>0</v>
      </c>
      <c r="D24238" s="33">
        <v>43896</v>
      </c>
    </row>
    <row r="24239" spans="1:4" x14ac:dyDescent="0.2">
      <c r="A24239" t="s">
        <v>488</v>
      </c>
      <c r="B24239" t="s">
        <v>14</v>
      </c>
      <c r="C24239" s="44">
        <v>0</v>
      </c>
      <c r="D24239" s="33">
        <v>43897</v>
      </c>
    </row>
    <row r="24240" spans="1:4" x14ac:dyDescent="0.2">
      <c r="A24240" t="s">
        <v>488</v>
      </c>
      <c r="B24240" t="s">
        <v>14</v>
      </c>
      <c r="C24240" s="44">
        <v>0</v>
      </c>
      <c r="D24240" s="33">
        <v>43898</v>
      </c>
    </row>
    <row r="24241" spans="1:4" x14ac:dyDescent="0.2">
      <c r="A24241" t="s">
        <v>488</v>
      </c>
      <c r="B24241" t="s">
        <v>14</v>
      </c>
      <c r="C24241" s="44">
        <v>0</v>
      </c>
      <c r="D24241" s="33">
        <v>43899</v>
      </c>
    </row>
    <row r="24242" spans="1:4" x14ac:dyDescent="0.2">
      <c r="A24242" t="s">
        <v>488</v>
      </c>
      <c r="B24242" t="s">
        <v>14</v>
      </c>
      <c r="C24242" s="44">
        <v>0</v>
      </c>
      <c r="D24242" s="33">
        <v>43900</v>
      </c>
    </row>
    <row r="24243" spans="1:4" x14ac:dyDescent="0.2">
      <c r="A24243" t="s">
        <v>488</v>
      </c>
      <c r="B24243" t="s">
        <v>14</v>
      </c>
      <c r="C24243" s="44">
        <v>0</v>
      </c>
      <c r="D24243" s="33">
        <v>43901</v>
      </c>
    </row>
    <row r="24244" spans="1:4" x14ac:dyDescent="0.2">
      <c r="A24244" t="s">
        <v>488</v>
      </c>
      <c r="B24244" t="s">
        <v>14</v>
      </c>
      <c r="C24244" s="44">
        <v>0</v>
      </c>
      <c r="D24244" s="33">
        <v>43902</v>
      </c>
    </row>
    <row r="24245" spans="1:4" x14ac:dyDescent="0.2">
      <c r="A24245" t="s">
        <v>488</v>
      </c>
      <c r="B24245" t="s">
        <v>14</v>
      </c>
      <c r="C24245" s="44">
        <v>0</v>
      </c>
      <c r="D24245" s="33">
        <v>43903</v>
      </c>
    </row>
    <row r="24246" spans="1:4" x14ac:dyDescent="0.2">
      <c r="A24246" t="s">
        <v>488</v>
      </c>
      <c r="B24246" t="s">
        <v>14</v>
      </c>
      <c r="C24246" s="44">
        <v>0</v>
      </c>
      <c r="D24246" s="33">
        <v>43904</v>
      </c>
    </row>
    <row r="24247" spans="1:4" x14ac:dyDescent="0.2">
      <c r="A24247" t="s">
        <v>488</v>
      </c>
      <c r="B24247" t="s">
        <v>14</v>
      </c>
      <c r="C24247" s="44">
        <v>1</v>
      </c>
      <c r="D24247" s="33">
        <v>43905</v>
      </c>
    </row>
    <row r="24248" spans="1:4" x14ac:dyDescent="0.2">
      <c r="B24248" t="s">
        <v>489</v>
      </c>
      <c r="C24248" s="44">
        <v>0</v>
      </c>
      <c r="D24248" s="33">
        <v>43852</v>
      </c>
    </row>
    <row r="24249" spans="1:4" x14ac:dyDescent="0.2">
      <c r="B24249" t="s">
        <v>489</v>
      </c>
      <c r="C24249" s="44">
        <v>0</v>
      </c>
      <c r="D24249" s="33">
        <v>43853</v>
      </c>
    </row>
    <row r="24250" spans="1:4" x14ac:dyDescent="0.2">
      <c r="B24250" t="s">
        <v>489</v>
      </c>
      <c r="C24250" s="44">
        <v>0</v>
      </c>
      <c r="D24250" s="33">
        <v>43854</v>
      </c>
    </row>
    <row r="24251" spans="1:4" x14ac:dyDescent="0.2">
      <c r="B24251" t="s">
        <v>489</v>
      </c>
      <c r="C24251" s="44">
        <v>0</v>
      </c>
      <c r="D24251" s="33">
        <v>43855</v>
      </c>
    </row>
    <row r="24252" spans="1:4" x14ac:dyDescent="0.2">
      <c r="B24252" t="s">
        <v>489</v>
      </c>
      <c r="C24252" s="44">
        <v>0</v>
      </c>
      <c r="D24252" s="33">
        <v>43856</v>
      </c>
    </row>
    <row r="24253" spans="1:4" x14ac:dyDescent="0.2">
      <c r="B24253" t="s">
        <v>489</v>
      </c>
      <c r="C24253" s="44">
        <v>0</v>
      </c>
      <c r="D24253" s="33">
        <v>43857</v>
      </c>
    </row>
    <row r="24254" spans="1:4" x14ac:dyDescent="0.2">
      <c r="B24254" t="s">
        <v>489</v>
      </c>
      <c r="C24254" s="44">
        <v>0</v>
      </c>
      <c r="D24254" s="33">
        <v>43858</v>
      </c>
    </row>
    <row r="24255" spans="1:4" x14ac:dyDescent="0.2">
      <c r="B24255" t="s">
        <v>489</v>
      </c>
      <c r="C24255" s="44">
        <v>0</v>
      </c>
      <c r="D24255" s="33">
        <v>43859</v>
      </c>
    </row>
    <row r="24256" spans="1:4" x14ac:dyDescent="0.2">
      <c r="B24256" t="s">
        <v>489</v>
      </c>
      <c r="C24256" s="44">
        <v>0</v>
      </c>
      <c r="D24256" s="33">
        <v>43860</v>
      </c>
    </row>
    <row r="24257" spans="2:4" x14ac:dyDescent="0.2">
      <c r="B24257" t="s">
        <v>489</v>
      </c>
      <c r="C24257" s="44">
        <v>0</v>
      </c>
      <c r="D24257" s="33">
        <v>43861</v>
      </c>
    </row>
    <row r="24258" spans="2:4" x14ac:dyDescent="0.2">
      <c r="B24258" t="s">
        <v>489</v>
      </c>
      <c r="C24258" s="44">
        <v>0</v>
      </c>
      <c r="D24258" s="33">
        <v>43862</v>
      </c>
    </row>
    <row r="24259" spans="2:4" x14ac:dyDescent="0.2">
      <c r="B24259" t="s">
        <v>489</v>
      </c>
      <c r="C24259" s="44">
        <v>0</v>
      </c>
      <c r="D24259" s="33">
        <v>43863</v>
      </c>
    </row>
    <row r="24260" spans="2:4" x14ac:dyDescent="0.2">
      <c r="B24260" t="s">
        <v>489</v>
      </c>
      <c r="C24260" s="44">
        <v>0</v>
      </c>
      <c r="D24260" s="33">
        <v>43864</v>
      </c>
    </row>
    <row r="24261" spans="2:4" x14ac:dyDescent="0.2">
      <c r="B24261" t="s">
        <v>489</v>
      </c>
      <c r="C24261" s="44">
        <v>0</v>
      </c>
      <c r="D24261" s="33">
        <v>43865</v>
      </c>
    </row>
    <row r="24262" spans="2:4" x14ac:dyDescent="0.2">
      <c r="B24262" t="s">
        <v>489</v>
      </c>
      <c r="C24262" s="44">
        <v>0</v>
      </c>
      <c r="D24262" s="33">
        <v>43866</v>
      </c>
    </row>
    <row r="24263" spans="2:4" x14ac:dyDescent="0.2">
      <c r="B24263" t="s">
        <v>489</v>
      </c>
      <c r="C24263" s="44">
        <v>0</v>
      </c>
      <c r="D24263" s="33">
        <v>43867</v>
      </c>
    </row>
    <row r="24264" spans="2:4" x14ac:dyDescent="0.2">
      <c r="B24264" t="s">
        <v>489</v>
      </c>
      <c r="C24264" s="44">
        <v>0</v>
      </c>
      <c r="D24264" s="33">
        <v>43868</v>
      </c>
    </row>
    <row r="24265" spans="2:4" x14ac:dyDescent="0.2">
      <c r="B24265" t="s">
        <v>489</v>
      </c>
      <c r="C24265" s="44">
        <v>0</v>
      </c>
      <c r="D24265" s="33">
        <v>43869</v>
      </c>
    </row>
    <row r="24266" spans="2:4" x14ac:dyDescent="0.2">
      <c r="B24266" t="s">
        <v>489</v>
      </c>
      <c r="C24266" s="44">
        <v>0</v>
      </c>
      <c r="D24266" s="33">
        <v>43870</v>
      </c>
    </row>
    <row r="24267" spans="2:4" x14ac:dyDescent="0.2">
      <c r="B24267" t="s">
        <v>489</v>
      </c>
      <c r="C24267" s="44">
        <v>0</v>
      </c>
      <c r="D24267" s="33">
        <v>43871</v>
      </c>
    </row>
    <row r="24268" spans="2:4" x14ac:dyDescent="0.2">
      <c r="B24268" t="s">
        <v>489</v>
      </c>
      <c r="C24268" s="44">
        <v>0</v>
      </c>
      <c r="D24268" s="33">
        <v>43872</v>
      </c>
    </row>
    <row r="24269" spans="2:4" x14ac:dyDescent="0.2">
      <c r="B24269" t="s">
        <v>489</v>
      </c>
      <c r="C24269" s="44">
        <v>0</v>
      </c>
      <c r="D24269" s="33">
        <v>43873</v>
      </c>
    </row>
    <row r="24270" spans="2:4" x14ac:dyDescent="0.2">
      <c r="B24270" t="s">
        <v>489</v>
      </c>
      <c r="C24270" s="44">
        <v>0</v>
      </c>
      <c r="D24270" s="33">
        <v>43874</v>
      </c>
    </row>
    <row r="24271" spans="2:4" x14ac:dyDescent="0.2">
      <c r="B24271" t="s">
        <v>489</v>
      </c>
      <c r="C24271" s="44">
        <v>0</v>
      </c>
      <c r="D24271" s="33">
        <v>43875</v>
      </c>
    </row>
    <row r="24272" spans="2:4" x14ac:dyDescent="0.2">
      <c r="B24272" t="s">
        <v>489</v>
      </c>
      <c r="C24272" s="44">
        <v>0</v>
      </c>
      <c r="D24272" s="33">
        <v>43876</v>
      </c>
    </row>
    <row r="24273" spans="2:4" x14ac:dyDescent="0.2">
      <c r="B24273" t="s">
        <v>489</v>
      </c>
      <c r="C24273" s="44">
        <v>0</v>
      </c>
      <c r="D24273" s="33">
        <v>43877</v>
      </c>
    </row>
    <row r="24274" spans="2:4" x14ac:dyDescent="0.2">
      <c r="B24274" t="s">
        <v>489</v>
      </c>
      <c r="C24274" s="44">
        <v>0</v>
      </c>
      <c r="D24274" s="33">
        <v>43878</v>
      </c>
    </row>
    <row r="24275" spans="2:4" x14ac:dyDescent="0.2">
      <c r="B24275" t="s">
        <v>489</v>
      </c>
      <c r="C24275" s="44">
        <v>0</v>
      </c>
      <c r="D24275" s="33">
        <v>43879</v>
      </c>
    </row>
    <row r="24276" spans="2:4" x14ac:dyDescent="0.2">
      <c r="B24276" t="s">
        <v>489</v>
      </c>
      <c r="C24276" s="44">
        <v>0</v>
      </c>
      <c r="D24276" s="33">
        <v>43880</v>
      </c>
    </row>
    <row r="24277" spans="2:4" x14ac:dyDescent="0.2">
      <c r="B24277" t="s">
        <v>489</v>
      </c>
      <c r="C24277" s="44">
        <v>0</v>
      </c>
      <c r="D24277" s="33">
        <v>43881</v>
      </c>
    </row>
    <row r="24278" spans="2:4" x14ac:dyDescent="0.2">
      <c r="B24278" t="s">
        <v>489</v>
      </c>
      <c r="C24278" s="44">
        <v>0</v>
      </c>
      <c r="D24278" s="33">
        <v>43882</v>
      </c>
    </row>
    <row r="24279" spans="2:4" x14ac:dyDescent="0.2">
      <c r="B24279" t="s">
        <v>489</v>
      </c>
      <c r="C24279" s="44">
        <v>0</v>
      </c>
      <c r="D24279" s="33">
        <v>43883</v>
      </c>
    </row>
    <row r="24280" spans="2:4" x14ac:dyDescent="0.2">
      <c r="B24280" t="s">
        <v>489</v>
      </c>
      <c r="C24280" s="44">
        <v>0</v>
      </c>
      <c r="D24280" s="33">
        <v>43884</v>
      </c>
    </row>
    <row r="24281" spans="2:4" x14ac:dyDescent="0.2">
      <c r="B24281" t="s">
        <v>489</v>
      </c>
      <c r="C24281" s="44">
        <v>0</v>
      </c>
      <c r="D24281" s="33">
        <v>43885</v>
      </c>
    </row>
    <row r="24282" spans="2:4" x14ac:dyDescent="0.2">
      <c r="B24282" t="s">
        <v>489</v>
      </c>
      <c r="C24282" s="44">
        <v>0</v>
      </c>
      <c r="D24282" s="33">
        <v>43886</v>
      </c>
    </row>
    <row r="24283" spans="2:4" x14ac:dyDescent="0.2">
      <c r="B24283" t="s">
        <v>489</v>
      </c>
      <c r="C24283" s="44">
        <v>0</v>
      </c>
      <c r="D24283" s="33">
        <v>43887</v>
      </c>
    </row>
    <row r="24284" spans="2:4" x14ac:dyDescent="0.2">
      <c r="B24284" t="s">
        <v>489</v>
      </c>
      <c r="C24284" s="44">
        <v>0</v>
      </c>
      <c r="D24284" s="33">
        <v>43888</v>
      </c>
    </row>
    <row r="24285" spans="2:4" x14ac:dyDescent="0.2">
      <c r="B24285" t="s">
        <v>489</v>
      </c>
      <c r="C24285" s="44">
        <v>0</v>
      </c>
      <c r="D24285" s="33">
        <v>43889</v>
      </c>
    </row>
    <row r="24286" spans="2:4" x14ac:dyDescent="0.2">
      <c r="B24286" t="s">
        <v>489</v>
      </c>
      <c r="C24286" s="44">
        <v>0</v>
      </c>
      <c r="D24286" s="33">
        <v>43890</v>
      </c>
    </row>
    <row r="24287" spans="2:4" x14ac:dyDescent="0.2">
      <c r="B24287" t="s">
        <v>489</v>
      </c>
      <c r="C24287" s="44">
        <v>0</v>
      </c>
      <c r="D24287" s="33">
        <v>43891</v>
      </c>
    </row>
    <row r="24288" spans="2:4" x14ac:dyDescent="0.2">
      <c r="B24288" t="s">
        <v>489</v>
      </c>
      <c r="C24288" s="44">
        <v>0</v>
      </c>
      <c r="D24288" s="33">
        <v>43892</v>
      </c>
    </row>
    <row r="24289" spans="2:4" x14ac:dyDescent="0.2">
      <c r="B24289" t="s">
        <v>489</v>
      </c>
      <c r="C24289" s="44">
        <v>0</v>
      </c>
      <c r="D24289" s="33">
        <v>43893</v>
      </c>
    </row>
    <row r="24290" spans="2:4" x14ac:dyDescent="0.2">
      <c r="B24290" t="s">
        <v>489</v>
      </c>
      <c r="C24290" s="44">
        <v>0</v>
      </c>
      <c r="D24290" s="33">
        <v>43894</v>
      </c>
    </row>
    <row r="24291" spans="2:4" x14ac:dyDescent="0.2">
      <c r="B24291" t="s">
        <v>489</v>
      </c>
      <c r="C24291" s="44">
        <v>0</v>
      </c>
      <c r="D24291" s="33">
        <v>43895</v>
      </c>
    </row>
    <row r="24292" spans="2:4" x14ac:dyDescent="0.2">
      <c r="B24292" t="s">
        <v>489</v>
      </c>
      <c r="C24292" s="44">
        <v>0</v>
      </c>
      <c r="D24292" s="33">
        <v>43896</v>
      </c>
    </row>
    <row r="24293" spans="2:4" x14ac:dyDescent="0.2">
      <c r="B24293" t="s">
        <v>489</v>
      </c>
      <c r="C24293" s="44">
        <v>0</v>
      </c>
      <c r="D24293" s="33">
        <v>43897</v>
      </c>
    </row>
    <row r="24294" spans="2:4" x14ac:dyDescent="0.2">
      <c r="B24294" t="s">
        <v>489</v>
      </c>
      <c r="C24294" s="44">
        <v>0</v>
      </c>
      <c r="D24294" s="33">
        <v>43898</v>
      </c>
    </row>
    <row r="24295" spans="2:4" x14ac:dyDescent="0.2">
      <c r="B24295" t="s">
        <v>489</v>
      </c>
      <c r="C24295" s="44">
        <v>0</v>
      </c>
      <c r="D24295" s="33">
        <v>43899</v>
      </c>
    </row>
    <row r="24296" spans="2:4" x14ac:dyDescent="0.2">
      <c r="B24296" t="s">
        <v>489</v>
      </c>
      <c r="C24296" s="44">
        <v>0</v>
      </c>
      <c r="D24296" s="33">
        <v>43900</v>
      </c>
    </row>
    <row r="24297" spans="2:4" x14ac:dyDescent="0.2">
      <c r="B24297" t="s">
        <v>489</v>
      </c>
      <c r="C24297" s="44">
        <v>0</v>
      </c>
      <c r="D24297" s="33">
        <v>43901</v>
      </c>
    </row>
    <row r="24298" spans="2:4" x14ac:dyDescent="0.2">
      <c r="B24298" t="s">
        <v>489</v>
      </c>
      <c r="C24298" s="44">
        <v>0</v>
      </c>
      <c r="D24298" s="33">
        <v>43902</v>
      </c>
    </row>
    <row r="24299" spans="2:4" x14ac:dyDescent="0.2">
      <c r="B24299" t="s">
        <v>489</v>
      </c>
      <c r="C24299" s="44">
        <v>0</v>
      </c>
      <c r="D24299" s="33">
        <v>43903</v>
      </c>
    </row>
    <row r="24300" spans="2:4" x14ac:dyDescent="0.2">
      <c r="B24300" t="s">
        <v>489</v>
      </c>
      <c r="C24300" s="44">
        <v>0</v>
      </c>
      <c r="D24300" s="33">
        <v>43904</v>
      </c>
    </row>
    <row r="24301" spans="2:4" x14ac:dyDescent="0.2">
      <c r="B24301" t="s">
        <v>489</v>
      </c>
      <c r="C24301" s="44">
        <v>1</v>
      </c>
      <c r="D24301" s="33">
        <v>43905</v>
      </c>
    </row>
  </sheetData>
  <pageMargins left="0.7" right="0.7" top="0.75" bottom="0.75" header="0.3" footer="0.3"/>
  <customProperties>
    <customPr name="Sheet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btfe>
  <version>2.0.4.21</version>
  <type>unbranded</type>
  <hasIndex>true</hasIndex>
  <hasSheetHeaders>false</hasSheetHeaders>
</btfe>
</file>

<file path=customXml/itemProps1.xml><?xml version="1.0" encoding="utf-8"?>
<ds:datastoreItem xmlns:ds="http://schemas.openxmlformats.org/officeDocument/2006/customXml" ds:itemID="{6D573FD4-4C40-4785-9910-A8E42455034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Index</vt:lpstr>
      <vt:lpstr>Dashboard</vt:lpstr>
      <vt:lpstr>Dashboard_data</vt:lpstr>
      <vt:lpstr>Polska</vt:lpstr>
      <vt:lpstr>Mazowsze</vt:lpstr>
      <vt:lpstr>Warszawa</vt:lpstr>
      <vt:lpstr>GER</vt:lpstr>
      <vt:lpstr>FRA</vt:lpstr>
      <vt:lpstr>ESP</vt:lpstr>
      <vt:lpstr>ITA</vt:lpstr>
      <vt:lpstr>BEL</vt:lpstr>
      <vt:lpstr>UK</vt:lpstr>
      <vt:lpstr>USA</vt:lpstr>
      <vt:lpstr>Norm</vt:lpstr>
      <vt:lpstr>Gamma</vt:lpstr>
      <vt:lpstr>MultiNorm_PL</vt:lpstr>
      <vt:lpstr>MultiNormSim_PL</vt:lpstr>
      <vt:lpstr>MultiNorm_MZ</vt:lpstr>
      <vt:lpstr>MultiNorm_WWA</vt:lpstr>
      <vt:lpstr>Dane</vt:lpstr>
      <vt:lpstr>Dane_raw</vt:lpstr>
      <vt:lpstr>Index!BtfeHeaderLastChanged</vt:lpstr>
      <vt:lpstr>Index!BtfeHeaderWorkbookTitle</vt:lpstr>
      <vt:lpstr>BtfeIndexSheetTable</vt:lpstr>
      <vt:lpstr>Dane_raw!Epidemia_raw</vt:lpstr>
      <vt:lpstr>Index!Print_Area</vt:lpstr>
      <vt:lpstr>Index!Print_Titles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Chojnowski, Michal</dc:creator>
  <cp:lastModifiedBy>Michal Chojnowski</cp:lastModifiedBy>
  <cp:lastPrinted>2014-07-31T13:38:01Z</cp:lastPrinted>
  <dcterms:created xsi:type="dcterms:W3CDTF">2013-06-27T12:25:43Z</dcterms:created>
  <dcterms:modified xsi:type="dcterms:W3CDTF">2020-08-02T13:18:55Z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P_IDX">
    <vt:lpwstr>C:\Users\51FNS\Documents\0 OEA Global Cons Ops\02 XL Toolbox\07 Source files for installer\Bain.xltx</vt:lpwstr>
  </property>
</Properties>
</file>